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hclo365-my.sharepoint.com/personal/lokesh_palani_hcl_com/Documents/Desktop/march_iot/src/assets/docs/"/>
    </mc:Choice>
  </mc:AlternateContent>
  <xr:revisionPtr revIDLastSave="94" documentId="8_{A0B7A000-78B2-4F19-BCD4-D2BDF492655E}" xr6:coauthVersionLast="47" xr6:coauthVersionMax="47" xr10:uidLastSave="{B0F62185-8213-491B-8B5F-87ACD99DB27E}"/>
  <bookViews>
    <workbookView minimized="1" xWindow="1560" yWindow="1560" windowWidth="15375" windowHeight="7875" tabRatio="943" activeTab="4" xr2:uid="{00000000-000D-0000-FFFF-FFFF00000000}"/>
  </bookViews>
  <sheets>
    <sheet name="Master Data-Resource" sheetId="1" r:id="rId1"/>
    <sheet name="GDC_H_Resource_Pivots" sheetId="21" r:id="rId2"/>
    <sheet name="SDL_Resource_Pivots" sheetId="23" r:id="rId3"/>
    <sheet name="Master Data-Executive Dashboard" sheetId="13" r:id="rId4"/>
    <sheet name="Master Data- Finance" sheetId="10" r:id="rId5"/>
    <sheet name="Master Data- Asset" sheetId="12" r:id="rId6"/>
  </sheets>
  <definedNames>
    <definedName name="_xlnm._FilterDatabase" localSheetId="5" hidden="1">'Master Data- Asset'!$A$2:$S$83</definedName>
    <definedName name="_xlnm._FilterDatabase" localSheetId="4" hidden="1">'Master Data- Finance'!$B$2:$AL$27</definedName>
    <definedName name="_xlnm._FilterDatabase" localSheetId="0" hidden="1">'Master Data-Resource'!$A$1:$X$95</definedName>
    <definedName name="_xlcn.WorksheetConnection_MasterDataResourceAS1" hidden="1">'Master Data-Resource'!$A:$X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Master Data-Resource!$A:$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0" l="1"/>
  <c r="C73" i="10" s="1"/>
  <c r="G27" i="10"/>
  <c r="B73" i="10" s="1"/>
  <c r="L27" i="10"/>
  <c r="M27" i="10"/>
  <c r="N27" i="10"/>
  <c r="O27" i="10"/>
  <c r="K27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V10" i="1" l="1"/>
  <c r="U10" i="1"/>
  <c r="V91" i="1"/>
  <c r="V90" i="1"/>
  <c r="V76" i="1"/>
  <c r="V67" i="1"/>
  <c r="V58" i="1"/>
  <c r="V55" i="1"/>
  <c r="V53" i="1"/>
  <c r="V18" i="1"/>
  <c r="U90" i="1"/>
  <c r="U76" i="1"/>
  <c r="U67" i="1"/>
  <c r="U58" i="1"/>
  <c r="U55" i="1"/>
  <c r="U53" i="1"/>
  <c r="U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99B461-BE4C-461B-B8F0-3022691D8B3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41EB7FA-C245-44C7-8E67-E818828A0274}" name="WorksheetConnection_Master Data-Resource!$A:$S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asterDataResourceA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NMD Program Nam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<sst xmlns="http://schemas.openxmlformats.org/spreadsheetml/2006/main" count="3038" uniqueCount="473">
  <si>
    <t>HCL resource</t>
  </si>
  <si>
    <t>Function</t>
  </si>
  <si>
    <t>Skills</t>
  </si>
  <si>
    <t>Resource Skill Level</t>
  </si>
  <si>
    <t>NPD/Sustenance/Operations</t>
  </si>
  <si>
    <t>Abbott Functions</t>
  </si>
  <si>
    <t>Training Compliance</t>
  </si>
  <si>
    <t>Abbott Program Name
( Gemini, Jupiter,EUMDR,Aquarius, etc(</t>
  </si>
  <si>
    <t>Overall Exp count: 0-5 years</t>
  </si>
  <si>
    <t>Overall Exp count: 6-10 years</t>
  </si>
  <si>
    <t>Overall Exp count: 11-15 years</t>
  </si>
  <si>
    <t>Overall Exp: More than 15 years</t>
  </si>
  <si>
    <t>Total HCL experience</t>
  </si>
  <si>
    <t>Abbott Projects worked (Previous)</t>
  </si>
  <si>
    <t>IPT</t>
  </si>
  <si>
    <t>Elampooranan R</t>
  </si>
  <si>
    <t>Mechanical</t>
  </si>
  <si>
    <t>Sustenance</t>
  </si>
  <si>
    <t>Experianced</t>
  </si>
  <si>
    <t>PETS( Sustenance)</t>
  </si>
  <si>
    <t>Yes</t>
  </si>
  <si>
    <t>X</t>
  </si>
  <si>
    <t>Vascular-Equipment support &amp; NMD-TMV</t>
  </si>
  <si>
    <t>HEMALATHA BALAN</t>
  </si>
  <si>
    <t>Electrical</t>
  </si>
  <si>
    <t>NMD - Verification</t>
  </si>
  <si>
    <t>Jayaprabakaran Kesavan</t>
  </si>
  <si>
    <t>Expert</t>
  </si>
  <si>
    <t>NA</t>
  </si>
  <si>
    <t xml:space="preserve">Rakesh </t>
  </si>
  <si>
    <t>Santhana</t>
  </si>
  <si>
    <t>Systems / Mechanical</t>
  </si>
  <si>
    <t>Plano</t>
  </si>
  <si>
    <t>NMD - IPT</t>
  </si>
  <si>
    <t>Isaias Antonio Jimenez Mur illo</t>
  </si>
  <si>
    <t>Costa Rica</t>
  </si>
  <si>
    <t>Balakumar M</t>
  </si>
  <si>
    <t>Deepak D</t>
  </si>
  <si>
    <t>Entry Level</t>
  </si>
  <si>
    <t>NMD - EUMDR</t>
  </si>
  <si>
    <t>Guhan Mohan Sudha</t>
  </si>
  <si>
    <t>Software - Embedded</t>
  </si>
  <si>
    <t>Sustenance, Project Management</t>
  </si>
  <si>
    <t>Operations</t>
  </si>
  <si>
    <t>MobileOps</t>
  </si>
  <si>
    <t>NMD IPT</t>
  </si>
  <si>
    <t>EU MDR</t>
  </si>
  <si>
    <t>Chidhambaram Shanmugasundaram</t>
  </si>
  <si>
    <t>Tech file remediation</t>
  </si>
  <si>
    <t>EUMDR</t>
  </si>
  <si>
    <t>Raja SN</t>
  </si>
  <si>
    <t xml:space="preserve">SH-Luer Standards assessment/remediation (ISO 80369) and Process validation
NMD - EUMDR &amp; IPT
</t>
  </si>
  <si>
    <t>KISHORE PADMANABHA RAO</t>
  </si>
  <si>
    <t>Sivakumar S</t>
  </si>
  <si>
    <t>Arunkumaran Sivanantham</t>
  </si>
  <si>
    <t>SHIVAKUMAR</t>
  </si>
  <si>
    <t>Sushmitha S</t>
  </si>
  <si>
    <t>Software Architect</t>
  </si>
  <si>
    <t>NPD</t>
  </si>
  <si>
    <t>Others</t>
  </si>
  <si>
    <t>NMD EUMDR FW</t>
  </si>
  <si>
    <t>Balaji Viswanathan</t>
  </si>
  <si>
    <t>Design Verification Support, FW</t>
  </si>
  <si>
    <t>ADITYA GOKHALE</t>
  </si>
  <si>
    <t>Harideep Polamarasetty</t>
  </si>
  <si>
    <t>Hima Bindu</t>
  </si>
  <si>
    <t>Systems</t>
  </si>
  <si>
    <t>Raghavendran Sethumadhavan</t>
  </si>
  <si>
    <t>Senthilkumar Shanmugam</t>
  </si>
  <si>
    <t xml:space="preserve">Jayaashree S </t>
  </si>
  <si>
    <t xml:space="preserve">Priyadarshini M </t>
  </si>
  <si>
    <t xml:space="preserve">Uvaisemohammed Amanullah </t>
  </si>
  <si>
    <t>Meenachi</t>
  </si>
  <si>
    <t>Vincy R</t>
  </si>
  <si>
    <t>Siva Krishna Komaravolu</t>
  </si>
  <si>
    <t>1</t>
  </si>
  <si>
    <t>Eduardo Rojas</t>
  </si>
  <si>
    <t xml:space="preserve">Verification support </t>
  </si>
  <si>
    <t xml:space="preserve">Magesh Subbarao Rengabashyam  </t>
  </si>
  <si>
    <t>Design Verification</t>
  </si>
  <si>
    <t>Brooklyn / OneApp</t>
  </si>
  <si>
    <t xml:space="preserve">Aditya Venkatesh Gurusubramanian  </t>
  </si>
  <si>
    <t>Software- Digital</t>
  </si>
  <si>
    <t>Verification - Selenium Automation</t>
  </si>
  <si>
    <t>Automation</t>
  </si>
  <si>
    <t>No</t>
  </si>
  <si>
    <t>Virtual Clinic - OneApp / myPath / myPal</t>
  </si>
  <si>
    <t>Sapphire / NSUP</t>
  </si>
  <si>
    <t xml:space="preserve">Jasvanth Jabez Jeevan David  </t>
  </si>
  <si>
    <t>Verification - Test Management</t>
  </si>
  <si>
    <t>V&amp;V</t>
  </si>
  <si>
    <t>Virtual Clinic - NeuroSphere User Portal / Topaz</t>
  </si>
  <si>
    <t xml:space="preserve">Jossy John P  </t>
  </si>
  <si>
    <t>Verification - System Tester</t>
  </si>
  <si>
    <t xml:space="preserve">Omkar Sankaran  </t>
  </si>
  <si>
    <t>Development - Technical Manager</t>
  </si>
  <si>
    <t>Subject Matter Expert</t>
  </si>
  <si>
    <t xml:space="preserve">Buvaneswari Ravi  </t>
  </si>
  <si>
    <t xml:space="preserve">Narmadha Kannan  </t>
  </si>
  <si>
    <t>Development - C# .Net</t>
  </si>
  <si>
    <t xml:space="preserve">Prabhu. Kannan  </t>
  </si>
  <si>
    <t>Development - Angular UI</t>
  </si>
  <si>
    <t xml:space="preserve">Booshan Ganesh Uganandhan  </t>
  </si>
  <si>
    <t xml:space="preserve">Vivek Jaiswal  </t>
  </si>
  <si>
    <t xml:space="preserve">A Karthik  </t>
  </si>
  <si>
    <t>NMD Onsite Test Support</t>
  </si>
  <si>
    <t>Muhammed zia</t>
  </si>
  <si>
    <t>System/Software Testing</t>
  </si>
  <si>
    <t>MOBILE OPS TESTING SUPPORT</t>
  </si>
  <si>
    <t xml:space="preserve">Manikandan Karunanidhi  </t>
  </si>
  <si>
    <t xml:space="preserve">Susan Tharakan  </t>
  </si>
  <si>
    <t xml:space="preserve">Vijayarajan Natarajan  </t>
  </si>
  <si>
    <t>Techincal Manager - C# .Net</t>
  </si>
  <si>
    <t>CloudOps</t>
  </si>
  <si>
    <t>Prashanth M</t>
  </si>
  <si>
    <t>DevOps</t>
  </si>
  <si>
    <t>Priyadharshini S</t>
  </si>
  <si>
    <t>Development - Xamarin</t>
  </si>
  <si>
    <t>Mobile Development</t>
  </si>
  <si>
    <t xml:space="preserve">Pradeep Ramar  </t>
  </si>
  <si>
    <t>1,5</t>
  </si>
  <si>
    <t>Ruben Velez</t>
  </si>
  <si>
    <t>Performance testing</t>
  </si>
  <si>
    <t>Mobile Testing</t>
  </si>
  <si>
    <t>Sai Srikar</t>
  </si>
  <si>
    <t>less than 1 year</t>
  </si>
  <si>
    <t>Saurabh</t>
  </si>
  <si>
    <t xml:space="preserve">Chandrashekar Narendra  </t>
  </si>
  <si>
    <t>Suhair P</t>
  </si>
  <si>
    <t>Embedded Development</t>
  </si>
  <si>
    <t>NMD JUPITER FW</t>
  </si>
  <si>
    <t>Vasundhara B</t>
  </si>
  <si>
    <t>Vijayakrishna Chevuru</t>
  </si>
  <si>
    <t>Vijayanand Velayudam</t>
  </si>
  <si>
    <t>C# Xamarin</t>
  </si>
  <si>
    <t>NO</t>
  </si>
  <si>
    <t>Aquarius / Jupiter</t>
  </si>
  <si>
    <t>ORCA2.0 Test Automation</t>
  </si>
  <si>
    <t xml:space="preserve">Rubina Masal  </t>
  </si>
  <si>
    <t>Development - Test Automation</t>
  </si>
  <si>
    <t>Jupiter</t>
  </si>
  <si>
    <t>Bala Murugan K</t>
  </si>
  <si>
    <t>Firmware Automation</t>
  </si>
  <si>
    <t xml:space="preserve">Saradha Murugavelu  </t>
  </si>
  <si>
    <t>Surekha Aketi</t>
  </si>
  <si>
    <t>Sivashanmugam Chidambaram</t>
  </si>
  <si>
    <t>Janus Test Automation</t>
  </si>
  <si>
    <t>NETHAJI RAMACHANDRAN</t>
  </si>
  <si>
    <t>Techincal Manager - C#  &amp; Test Automation</t>
  </si>
  <si>
    <t>HMT</t>
  </si>
  <si>
    <t>Rekha Siva sankar</t>
  </si>
  <si>
    <t>Verification - Test Automation Architect</t>
  </si>
  <si>
    <t>Paul Mulenga</t>
  </si>
  <si>
    <t>Murugeshkumar Thangavel</t>
  </si>
  <si>
    <t>Raja Sadaraj</t>
  </si>
  <si>
    <t>Simpson</t>
  </si>
  <si>
    <t>Project Management - Embedded System</t>
  </si>
  <si>
    <t>Kalyan Samala</t>
  </si>
  <si>
    <t>Manikya Sudha Nukala  </t>
  </si>
  <si>
    <t>Build Engineering</t>
  </si>
  <si>
    <t>Umesh shukla</t>
  </si>
  <si>
    <t>Devops</t>
  </si>
  <si>
    <t xml:space="preserve">Amit Gupta  </t>
  </si>
  <si>
    <t>Pankaj kumar</t>
  </si>
  <si>
    <t>Karandev Veppil Jayadev  </t>
  </si>
  <si>
    <t>NMD  A3.11 Aquarius Project Onsite Support</t>
  </si>
  <si>
    <t>Shruti Rattehalli Puttaraju</t>
  </si>
  <si>
    <t>Software Testing</t>
  </si>
  <si>
    <t>Aquarius</t>
  </si>
  <si>
    <t>15 days</t>
  </si>
  <si>
    <t>Aswani Jaladi</t>
  </si>
  <si>
    <t>Mobile Development, Software Testing</t>
  </si>
  <si>
    <t>A3.11 AQUARIUS</t>
  </si>
  <si>
    <t>Kalluru Sethuvardhan</t>
  </si>
  <si>
    <t>Automation Testing - Python</t>
  </si>
  <si>
    <t>RAKESH KUMAR THATIPAMULA  </t>
  </si>
  <si>
    <t>Daddolu Sai Gowtham</t>
  </si>
  <si>
    <t>ORCA2.0 Android Development</t>
  </si>
  <si>
    <t>Digvijay Pundir</t>
  </si>
  <si>
    <t>Xamarin, ios Development</t>
  </si>
  <si>
    <t>Shafiya Sunkesala</t>
  </si>
  <si>
    <t>Avijit Laha</t>
  </si>
  <si>
    <t>Ajay Kumar Yeluva</t>
  </si>
  <si>
    <t>Rajneesh Kumar</t>
  </si>
  <si>
    <t>Abhishek Bhagwat Bedre</t>
  </si>
  <si>
    <t>ASHISH KUMAR PANDEY</t>
  </si>
  <si>
    <t>Harishkumar</t>
  </si>
  <si>
    <t>Merlin.net Patient Care Network</t>
  </si>
  <si>
    <t>Applied Research Analytics</t>
  </si>
  <si>
    <t>Sai Sidhanta Mohanty</t>
  </si>
  <si>
    <t>Sachina Ramachandra Kotabagi</t>
  </si>
  <si>
    <t>vineeth padalakunta</t>
  </si>
  <si>
    <t>Bhuvanesh K</t>
  </si>
  <si>
    <t>Saranya </t>
  </si>
  <si>
    <t>Tool Development and Validation</t>
  </si>
  <si>
    <t>Srinivasan Desikachari .  </t>
  </si>
  <si>
    <t>Suraj Maharjan</t>
  </si>
  <si>
    <t>Vijayakumar Sethuraman</t>
  </si>
  <si>
    <t>Pavani Addagiri</t>
  </si>
  <si>
    <t>New Joinee</t>
  </si>
  <si>
    <t>Gemini: PenTest</t>
  </si>
  <si>
    <t>Aquarius Project Onsite Support</t>
  </si>
  <si>
    <t>Brooklyn</t>
  </si>
  <si>
    <t>Sapphire</t>
  </si>
  <si>
    <t xml:space="preserve">Sapphire </t>
  </si>
  <si>
    <t>Gemini</t>
  </si>
  <si>
    <t>ORCA 2.0</t>
  </si>
  <si>
    <t>Janus</t>
  </si>
  <si>
    <t>Aquiarius</t>
  </si>
  <si>
    <t>NMD Program Name</t>
  </si>
  <si>
    <t>NMD Sub Program Name</t>
  </si>
  <si>
    <t>Gemini Firmware</t>
  </si>
  <si>
    <t>India</t>
  </si>
  <si>
    <t>Location</t>
  </si>
  <si>
    <t>S.No.</t>
  </si>
  <si>
    <t>Start Date</t>
  </si>
  <si>
    <t>End Date</t>
  </si>
  <si>
    <t xml:space="preserve">Budget </t>
  </si>
  <si>
    <t>Jupiter2022</t>
  </si>
  <si>
    <t>CloudOps2022</t>
  </si>
  <si>
    <t>Sapphire2022</t>
  </si>
  <si>
    <t>BrooklynAndBridge2022</t>
  </si>
  <si>
    <t>CapEx2022</t>
  </si>
  <si>
    <t>A3.11 2022</t>
  </si>
  <si>
    <t>GeminiFW2022</t>
  </si>
  <si>
    <t>JupiterFW2022</t>
  </si>
  <si>
    <t>BrooklynAndBridge2022-2ndSOW</t>
  </si>
  <si>
    <t>Sapphire2022-2ndSOW</t>
  </si>
  <si>
    <t>Jupiter2022-2ndSOW</t>
  </si>
  <si>
    <t>CloudOps2022-2ndSOW</t>
  </si>
  <si>
    <t>Capex2022-2ndSOW</t>
  </si>
  <si>
    <t>MobileOps_SustAndMtktgExpansion</t>
  </si>
  <si>
    <t>MobileOps_Gemini</t>
  </si>
  <si>
    <t>BrooklynAndBridge2022-3rdSOW</t>
  </si>
  <si>
    <t>JupiterFW2022-2</t>
  </si>
  <si>
    <t>Jupiter2022-2ndSOW-LBE3</t>
  </si>
  <si>
    <t>IonicRF</t>
  </si>
  <si>
    <t>Abbott NMD Asset Tracker</t>
  </si>
  <si>
    <t>S.No</t>
  </si>
  <si>
    <t>Item Classification</t>
  </si>
  <si>
    <t>Item Name</t>
  </si>
  <si>
    <t>Item Description</t>
  </si>
  <si>
    <t>Qty. /Size</t>
  </si>
  <si>
    <t>Serial number / Part Number</t>
  </si>
  <si>
    <t>Present Location of the material</t>
  </si>
  <si>
    <t>Owner/ Contact</t>
  </si>
  <si>
    <t>Abbott Manager who sent the asset</t>
  </si>
  <si>
    <t>Received Date</t>
  </si>
  <si>
    <t>Invoice Number</t>
  </si>
  <si>
    <t>Remarks</t>
  </si>
  <si>
    <t>iPADs</t>
  </si>
  <si>
    <t>iPad Mini 4</t>
  </si>
  <si>
    <t>Clinician Programmer</t>
  </si>
  <si>
    <t>HCL-Chennai</t>
  </si>
  <si>
    <t>Vijayakumar Sethuraman-WFH</t>
  </si>
  <si>
    <t>NMD Digital</t>
  </si>
  <si>
    <t>Girish Polur Hemappa-WFH</t>
  </si>
  <si>
    <t>Vishwanath-WFH</t>
  </si>
  <si>
    <t>iPODS</t>
  </si>
  <si>
    <t>iPod</t>
  </si>
  <si>
    <t>Patient Controller</t>
  </si>
  <si>
    <t>LEADS</t>
  </si>
  <si>
    <t>8ch Pere Leads</t>
  </si>
  <si>
    <t>Allows electrodes to be connected to the pulse generator</t>
  </si>
  <si>
    <t>Balaji-WFH</t>
  </si>
  <si>
    <t>To be updated</t>
  </si>
  <si>
    <t>Received from Vishwanath on 13/02/2021</t>
  </si>
  <si>
    <t>IPG Orion</t>
  </si>
  <si>
    <t>IPG canned device</t>
  </si>
  <si>
    <t>Pulse Generator for SCS Therapy</t>
  </si>
  <si>
    <t>AXE808.1</t>
  </si>
  <si>
    <t>Pulse Generator for DBS Therapy</t>
  </si>
  <si>
    <t>AXP838.1</t>
  </si>
  <si>
    <t>Load boards</t>
  </si>
  <si>
    <t>Load Board</t>
  </si>
  <si>
    <t>Allows a load to be applied to complete the circuit</t>
  </si>
  <si>
    <t>Magnet</t>
  </si>
  <si>
    <t>Allows bonding of device and stim on and off</t>
  </si>
  <si>
    <t>Dongle</t>
  </si>
  <si>
    <t>BLE Dongle</t>
  </si>
  <si>
    <t>Allows bluetooth connection through computer</t>
  </si>
  <si>
    <t>IPG Gemini</t>
  </si>
  <si>
    <t>Pulse Generator for DBS Therapy. To be used for engineering use only</t>
  </si>
  <si>
    <t>BGA 559.1</t>
  </si>
  <si>
    <t>BGA 497.1</t>
  </si>
  <si>
    <t>100103560 Leads - Prototypes</t>
  </si>
  <si>
    <t>Allows electrodes to be connected to the pulse generator. These leads are for engineering use only</t>
  </si>
  <si>
    <t>100103560 Leads - New</t>
  </si>
  <si>
    <t>Leads</t>
  </si>
  <si>
    <t>Allows electrodes to be connected to the pulse generator. These leads are for engineering use only and include accessories</t>
  </si>
  <si>
    <t>P/N : 100043222</t>
  </si>
  <si>
    <t>Lead</t>
  </si>
  <si>
    <t>P/N : 45-0042-03</t>
  </si>
  <si>
    <t>Misc</t>
  </si>
  <si>
    <t>Extension</t>
  </si>
  <si>
    <t>Not complete - Allows the lead and is connected to the pulse generator</t>
  </si>
  <si>
    <t>Coiled Extension</t>
  </si>
  <si>
    <t>IPG, Gemini</t>
  </si>
  <si>
    <t>12222020DM02</t>
  </si>
  <si>
    <t>Nordic BLE Dongle</t>
  </si>
  <si>
    <t>Balaji(2)</t>
  </si>
  <si>
    <t>Charger Assembly</t>
  </si>
  <si>
    <t>Charger Assembly, Orion RC with Custom Stand</t>
  </si>
  <si>
    <t>Cable</t>
  </si>
  <si>
    <t xml:space="preserve">USB Cable </t>
  </si>
  <si>
    <t>USB-C Cable</t>
  </si>
  <si>
    <t>DAQ Card</t>
  </si>
  <si>
    <t>National Instruments Multifunction DAQ</t>
  </si>
  <si>
    <t>Scout Interface Board</t>
  </si>
  <si>
    <t>Fixture</t>
  </si>
  <si>
    <t>Test Fixture, NI Test to Scout Interface</t>
  </si>
  <si>
    <t>Test Fixture, Scout Interface Board</t>
  </si>
  <si>
    <t>Scope</t>
  </si>
  <si>
    <t>Oscilloscope 100MHz, 4CH</t>
  </si>
  <si>
    <t>Probes</t>
  </si>
  <si>
    <t>Probe Master Differential Prope</t>
  </si>
  <si>
    <t>Stopwatch</t>
  </si>
  <si>
    <t>Extech Stopwatch</t>
  </si>
  <si>
    <t>Magnet, Coated -W/Keeper</t>
  </si>
  <si>
    <t>Resistor</t>
  </si>
  <si>
    <t>iET Labs Resistance Substiuter</t>
  </si>
  <si>
    <t>iPAD</t>
  </si>
  <si>
    <t>Apple iPad Mini 5</t>
  </si>
  <si>
    <t>Apple iPhone 8</t>
  </si>
  <si>
    <t>iPhones</t>
  </si>
  <si>
    <t xml:space="preserve">iPhone 8 </t>
  </si>
  <si>
    <t xml:space="preserve">MQ6Y2LL/A </t>
  </si>
  <si>
    <t>To be filled</t>
  </si>
  <si>
    <t>Invoice available without number</t>
  </si>
  <si>
    <t xml:space="preserve">3D041LL/A </t>
  </si>
  <si>
    <t xml:space="preserve">NQ6V21L/A </t>
  </si>
  <si>
    <t>iPad Mini 5</t>
  </si>
  <si>
    <t>ML/QW2L1/A</t>
  </si>
  <si>
    <t>IPG Breakout board</t>
  </si>
  <si>
    <t>Gemini IPG breakout Board</t>
  </si>
  <si>
    <t>Charger Breakout board</t>
  </si>
  <si>
    <t>Gemini Charger Breakout Board</t>
  </si>
  <si>
    <t>Hardware boards</t>
  </si>
  <si>
    <t>IPG hybrid Assembly</t>
  </si>
  <si>
    <t>Invoice available without number
May be a canned device</t>
  </si>
  <si>
    <t>Main PCB Assembly Gemini charger</t>
  </si>
  <si>
    <t>G00049227</t>
  </si>
  <si>
    <t>HF: PES</t>
  </si>
  <si>
    <t>PCA, Next Generation PES</t>
  </si>
  <si>
    <t>CL10042021-02</t>
  </si>
  <si>
    <t>Should this be for HF ?</t>
  </si>
  <si>
    <t>Enclosure</t>
  </si>
  <si>
    <t>Enclosure, Top AP</t>
  </si>
  <si>
    <t>Enclosure, Bottom, AP</t>
  </si>
  <si>
    <t>Top Enclosure, NG PES Controller</t>
  </si>
  <si>
    <t>Bottom Enclosure, NG PES Controller</t>
  </si>
  <si>
    <t>Power supply</t>
  </si>
  <si>
    <t>ICC Nexergy 50W Power Supply MWA0500128</t>
  </si>
  <si>
    <t xml:space="preserve">CC-002403       </t>
  </si>
  <si>
    <t>Gnana to confirm quantity</t>
  </si>
  <si>
    <t>PCA, Next Generation PES Controller</t>
  </si>
  <si>
    <t>Cable, NG PES</t>
  </si>
  <si>
    <t>Display module</t>
  </si>
  <si>
    <t>Hantronix LCD Display Module</t>
  </si>
  <si>
    <t>HDA500PT1-25-IPS</t>
  </si>
  <si>
    <t>DTECM 6ft Cable</t>
  </si>
  <si>
    <t xml:space="preserve">DT-5002B        </t>
  </si>
  <si>
    <t>J-Link</t>
  </si>
  <si>
    <t>Debuggers/Emulators</t>
  </si>
  <si>
    <t>J-Link Base</t>
  </si>
  <si>
    <t>Emulator</t>
  </si>
  <si>
    <t>MSP low-Power Microcontrollers</t>
  </si>
  <si>
    <t>J-Link 19 Pin</t>
  </si>
  <si>
    <t>Orion RC Breakout Board ENG</t>
  </si>
  <si>
    <t>IPG Assembly</t>
  </si>
  <si>
    <t>IPG Assembly, Orion RC</t>
  </si>
  <si>
    <t>90514961(9790)</t>
  </si>
  <si>
    <t>jagadeesan velusamy</t>
  </si>
  <si>
    <t>IPG Assembly , Orion RC</t>
  </si>
  <si>
    <t>90483863(10333)</t>
  </si>
  <si>
    <t>TI MSP430 Emulator</t>
  </si>
  <si>
    <t>Nrf52840(F8;AD;12;1C;EA;59)</t>
  </si>
  <si>
    <t>Repeated ?</t>
  </si>
  <si>
    <t>Emulato</t>
  </si>
  <si>
    <t>NRF BLE Dongle</t>
  </si>
  <si>
    <t>MSP-FET(19010155C)</t>
  </si>
  <si>
    <t>J-Link Base(segger)</t>
  </si>
  <si>
    <t xml:space="preserve">8.08.00(50129184) </t>
  </si>
  <si>
    <t>9678(18060037B) (old)</t>
  </si>
  <si>
    <t>Suhair MP - WFH</t>
  </si>
  <si>
    <t>Suhair MP</t>
  </si>
  <si>
    <t>9681(50130213)(old)</t>
  </si>
  <si>
    <t>E3:4C:FE:12:64:4C (old)</t>
  </si>
  <si>
    <t>Program Name</t>
  </si>
  <si>
    <t>Month</t>
  </si>
  <si>
    <t>Budget</t>
  </si>
  <si>
    <t>Resources</t>
  </si>
  <si>
    <t xml:space="preserve">Schedule </t>
  </si>
  <si>
    <t>Key Messages</t>
  </si>
  <si>
    <t>Milestones</t>
  </si>
  <si>
    <t>Risk /Issues</t>
  </si>
  <si>
    <t>Under utilised</t>
  </si>
  <si>
    <t>As per projection</t>
  </si>
  <si>
    <t>No Open positions</t>
  </si>
  <si>
    <t>Behind Schedule</t>
  </si>
  <si>
    <t>Open positions Greater than 1 month</t>
  </si>
  <si>
    <t>As per Schedule</t>
  </si>
  <si>
    <t>Matthew Portman</t>
  </si>
  <si>
    <t>Mary</t>
  </si>
  <si>
    <t>Asset type ( Laptop, Mobile Device, NMD Prototype, Others</t>
  </si>
  <si>
    <t>Current Status (Utilised or Unutlised)</t>
  </si>
  <si>
    <t>Reason for Unutlised</t>
  </si>
  <si>
    <t>Calibration Status</t>
  </si>
  <si>
    <t>Calibrated</t>
  </si>
  <si>
    <t xml:space="preserve">Overall Health </t>
  </si>
  <si>
    <t xml:space="preserve">Quality Metrics er </t>
  </si>
  <si>
    <t xml:space="preserve">Performance Metrics Re </t>
  </si>
  <si>
    <t xml:space="preserve">Training Compliance Jupiter </t>
  </si>
  <si>
    <t>Planned</t>
  </si>
  <si>
    <t>Actual</t>
  </si>
  <si>
    <t>Advance billing/ Actual</t>
  </si>
  <si>
    <t>Budget Consumed till Date</t>
  </si>
  <si>
    <t>SoW End Date</t>
  </si>
  <si>
    <t>(All)</t>
  </si>
  <si>
    <t>Row Labels</t>
  </si>
  <si>
    <t>(blank)</t>
  </si>
  <si>
    <t>Grand Total</t>
  </si>
  <si>
    <t>Count of Function</t>
  </si>
  <si>
    <t>Count of Overall Exp count: 0-5 years</t>
  </si>
  <si>
    <t>Count of Overall Exp count: 6-10 years</t>
  </si>
  <si>
    <t>Count of Overall Exp count: 11-15 years</t>
  </si>
  <si>
    <t>Count of Overall Exp: More than 15 years</t>
  </si>
  <si>
    <t>Values</t>
  </si>
  <si>
    <t xml:space="preserve">Total Abbott experience(exact) </t>
  </si>
  <si>
    <t>Total Abbott experience (Range)</t>
  </si>
  <si>
    <t>Less than 1 yr</t>
  </si>
  <si>
    <t>1-3 years</t>
  </si>
  <si>
    <t>3-5 years</t>
  </si>
  <si>
    <t>Count of Total Abbott experience (Range)</t>
  </si>
  <si>
    <t>Onboarding Status</t>
  </si>
  <si>
    <t>Reason for Offboarding</t>
  </si>
  <si>
    <t>Onboarded</t>
  </si>
  <si>
    <t>Offboarding in progress</t>
  </si>
  <si>
    <t>Offboarded</t>
  </si>
  <si>
    <t>Project Change requested</t>
  </si>
  <si>
    <t>Attrition</t>
  </si>
  <si>
    <t>Count of Onboarding Status</t>
  </si>
  <si>
    <t>Count of Reason for Offboarding</t>
  </si>
  <si>
    <t>Resource Active</t>
  </si>
  <si>
    <t>Project Ramp down</t>
  </si>
  <si>
    <t>Offboarding Date</t>
  </si>
  <si>
    <t>Kishore</t>
  </si>
  <si>
    <t>Nethaji</t>
  </si>
  <si>
    <t>All</t>
  </si>
  <si>
    <t>GMI</t>
  </si>
  <si>
    <t>Onsite Test Support(Mobile Ops)</t>
  </si>
  <si>
    <t>AQA Support( A3.11 Aquarius)</t>
  </si>
  <si>
    <t>Others(Cloud Ops)</t>
  </si>
  <si>
    <t>Program Summary</t>
  </si>
  <si>
    <t>Total</t>
  </si>
  <si>
    <t>Overall GDC  Summary</t>
  </si>
  <si>
    <t>Functional Leads / Service Delivery Leads - Abbott</t>
  </si>
  <si>
    <t>Functional Leads / Service Delivery Leads - HCL</t>
  </si>
  <si>
    <t>Upskill plan</t>
  </si>
  <si>
    <t>Skill Details</t>
  </si>
  <si>
    <t>Target Date for Upskill</t>
  </si>
  <si>
    <t>Matthew Portmann</t>
  </si>
  <si>
    <t>Dorin</t>
  </si>
  <si>
    <t>Python</t>
  </si>
  <si>
    <t>YEs</t>
  </si>
  <si>
    <t>Value Engineering</t>
  </si>
  <si>
    <t>Count of Upskill plan</t>
  </si>
  <si>
    <t>Column Labels</t>
  </si>
  <si>
    <t>(blank) Total</t>
  </si>
  <si>
    <t>YEs Total</t>
  </si>
  <si>
    <t>&lt;&lt; Free Text&gt;&gt;</t>
  </si>
  <si>
    <t>No resources with Training overdue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</si>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</sst>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[$-409]mmm\-yy;@"/>
  </numFmts>
  <fonts count="22" x14ac:knownFonts="1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23130"/>
      <name val="Calibri"/>
      <family val="2"/>
      <scheme val="minor"/>
    </font>
    <font>
      <sz val="11.5"/>
      <color rgb="FF32313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66B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0" borderId="0"/>
    <xf numFmtId="44" fontId="8" fillId="0" borderId="0" applyFont="0" applyFill="0" applyBorder="0" applyAlignment="0" applyProtection="0"/>
  </cellStyleXfs>
  <cellXfs count="161">
    <xf numFmtId="0" fontId="0" fillId="0" borderId="0" xfId="0"/>
    <xf numFmtId="0" fontId="1" fillId="3" borderId="2" xfId="0" applyFont="1" applyFill="1" applyBorder="1" applyAlignment="1">
      <alignment horizontal="center" vertical="center" wrapText="1" readingOrder="1"/>
    </xf>
    <xf numFmtId="0" fontId="3" fillId="4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2" xfId="0" applyFont="1" applyBorder="1" applyAlignment="1">
      <alignment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/>
    </xf>
    <xf numFmtId="0" fontId="2" fillId="7" borderId="2" xfId="0" applyFont="1" applyFill="1" applyBorder="1" applyAlignment="1">
      <alignment vertical="center" wrapText="1" readingOrder="1"/>
    </xf>
    <xf numFmtId="0" fontId="5" fillId="0" borderId="2" xfId="0" applyFont="1" applyBorder="1" applyAlignment="1">
      <alignment horizontal="center" vertical="center" wrapText="1"/>
    </xf>
    <xf numFmtId="0" fontId="2" fillId="8" borderId="2" xfId="0" applyFont="1" applyFill="1" applyBorder="1" applyAlignment="1">
      <alignment vertical="center" wrapText="1" readingOrder="1"/>
    </xf>
    <xf numFmtId="0" fontId="4" fillId="8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 readingOrder="1"/>
    </xf>
    <xf numFmtId="15" fontId="4" fillId="0" borderId="0" xfId="0" applyNumberFormat="1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5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 readingOrder="1"/>
    </xf>
    <xf numFmtId="0" fontId="5" fillId="0" borderId="2" xfId="0" applyFont="1" applyBorder="1" applyAlignment="1">
      <alignment vertical="center" wrapText="1" readingOrder="1"/>
    </xf>
    <xf numFmtId="0" fontId="5" fillId="0" borderId="2" xfId="0" applyFont="1" applyBorder="1" applyAlignment="1">
      <alignment horizontal="left" vertical="center" wrapText="1" readingOrder="1"/>
    </xf>
    <xf numFmtId="0" fontId="5" fillId="8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horizontal="left" vertical="center" wrapText="1" readingOrder="1"/>
    </xf>
    <xf numFmtId="0" fontId="4" fillId="0" borderId="2" xfId="0" applyFont="1" applyBorder="1" applyAlignment="1">
      <alignment horizontal="left" vertical="center" wrapText="1"/>
    </xf>
    <xf numFmtId="0" fontId="7" fillId="9" borderId="2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/>
    <xf numFmtId="15" fontId="0" fillId="0" borderId="2" xfId="0" applyNumberFormat="1" applyBorder="1"/>
    <xf numFmtId="44" fontId="0" fillId="0" borderId="2" xfId="2" applyFont="1" applyBorder="1" applyAlignment="1">
      <alignment horizontal="center"/>
    </xf>
    <xf numFmtId="44" fontId="0" fillId="0" borderId="2" xfId="2" applyFont="1" applyBorder="1"/>
    <xf numFmtId="0" fontId="0" fillId="10" borderId="2" xfId="0" applyFill="1" applyBorder="1" applyAlignment="1">
      <alignment horizontal="center"/>
    </xf>
    <xf numFmtId="0" fontId="9" fillId="11" borderId="8" xfId="0" applyFont="1" applyFill="1" applyBorder="1"/>
    <xf numFmtId="0" fontId="9" fillId="11" borderId="9" xfId="0" applyFont="1" applyFill="1" applyBorder="1"/>
    <xf numFmtId="0" fontId="9" fillId="11" borderId="9" xfId="0" applyFont="1" applyFill="1" applyBorder="1" applyAlignment="1">
      <alignment horizontal="center" vertical="center"/>
    </xf>
    <xf numFmtId="0" fontId="10" fillId="12" borderId="10" xfId="0" applyFont="1" applyFill="1" applyBorder="1"/>
    <xf numFmtId="0" fontId="10" fillId="12" borderId="7" xfId="0" applyFont="1" applyFill="1" applyBorder="1"/>
    <xf numFmtId="0" fontId="10" fillId="12" borderId="11" xfId="0" applyFont="1" applyFill="1" applyBorder="1"/>
    <xf numFmtId="0" fontId="10" fillId="12" borderId="11" xfId="0" applyFont="1" applyFill="1" applyBorder="1" applyAlignment="1">
      <alignment wrapText="1"/>
    </xf>
    <xf numFmtId="0" fontId="10" fillId="12" borderId="11" xfId="0" applyFont="1" applyFill="1" applyBorder="1" applyAlignment="1">
      <alignment horizontal="center"/>
    </xf>
    <xf numFmtId="0" fontId="10" fillId="12" borderId="11" xfId="0" applyFont="1" applyFill="1" applyBorder="1" applyAlignment="1">
      <alignment horizontal="left" wrapText="1"/>
    </xf>
    <xf numFmtId="0" fontId="10" fillId="13" borderId="11" xfId="0" applyFont="1" applyFill="1" applyBorder="1"/>
    <xf numFmtId="0" fontId="10" fillId="12" borderId="1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5" fontId="11" fillId="0" borderId="2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2" fillId="0" borderId="1" xfId="0" applyFont="1" applyBorder="1"/>
    <xf numFmtId="15" fontId="11" fillId="0" borderId="12" xfId="0" applyNumberFormat="1" applyFont="1" applyBorder="1" applyAlignment="1">
      <alignment horizontal="center" vertical="center"/>
    </xf>
    <xf numFmtId="0" fontId="11" fillId="9" borderId="1" xfId="0" applyFont="1" applyFill="1" applyBorder="1"/>
    <xf numFmtId="0" fontId="11" fillId="9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3" xfId="0" applyFont="1" applyBorder="1" applyAlignment="1">
      <alignment horizontal="left"/>
    </xf>
    <xf numFmtId="0" fontId="11" fillId="0" borderId="3" xfId="0" applyFont="1" applyBorder="1" applyAlignment="1">
      <alignment wrapText="1"/>
    </xf>
    <xf numFmtId="0" fontId="11" fillId="0" borderId="13" xfId="0" applyFont="1" applyBorder="1" applyAlignment="1">
      <alignment horizontal="center"/>
    </xf>
    <xf numFmtId="0" fontId="11" fillId="0" borderId="12" xfId="0" applyFont="1" applyBorder="1" applyAlignment="1">
      <alignment horizontal="left"/>
    </xf>
    <xf numFmtId="0" fontId="11" fillId="0" borderId="3" xfId="0" applyFont="1" applyBorder="1"/>
    <xf numFmtId="0" fontId="11" fillId="0" borderId="2" xfId="0" applyFont="1" applyBorder="1" applyAlignment="1">
      <alignment wrapText="1"/>
    </xf>
    <xf numFmtId="0" fontId="11" fillId="0" borderId="2" xfId="0" applyFont="1" applyBorder="1" applyAlignment="1">
      <alignment horizontal="center"/>
    </xf>
    <xf numFmtId="0" fontId="13" fillId="0" borderId="2" xfId="0" applyFont="1" applyBorder="1" applyAlignment="1">
      <alignment vertical="center" wrapText="1"/>
    </xf>
    <xf numFmtId="0" fontId="11" fillId="0" borderId="2" xfId="0" applyFont="1" applyBorder="1"/>
    <xf numFmtId="0" fontId="11" fillId="0" borderId="12" xfId="0" applyFont="1" applyBorder="1"/>
    <xf numFmtId="0" fontId="11" fillId="0" borderId="8" xfId="0" applyFont="1" applyBorder="1" applyAlignment="1">
      <alignment horizontal="center"/>
    </xf>
    <xf numFmtId="0" fontId="0" fillId="0" borderId="1" xfId="0" applyBorder="1"/>
    <xf numFmtId="0" fontId="11" fillId="9" borderId="8" xfId="0" applyFont="1" applyFill="1" applyBorder="1" applyAlignment="1">
      <alignment horizontal="center"/>
    </xf>
    <xf numFmtId="0" fontId="14" fillId="0" borderId="2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top"/>
    </xf>
    <xf numFmtId="0" fontId="11" fillId="0" borderId="6" xfId="0" applyFont="1" applyBorder="1"/>
    <xf numFmtId="0" fontId="11" fillId="14" borderId="2" xfId="0" applyFont="1" applyFill="1" applyBorder="1"/>
    <xf numFmtId="0" fontId="11" fillId="0" borderId="2" xfId="0" applyFont="1" applyBorder="1" applyAlignment="1">
      <alignment horizontal="left"/>
    </xf>
    <xf numFmtId="0" fontId="11" fillId="14" borderId="2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7" fillId="0" borderId="0" xfId="0" applyFont="1" applyAlignment="1">
      <alignment horizontal="center"/>
    </xf>
    <xf numFmtId="0" fontId="17" fillId="0" borderId="2" xfId="0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 wrapText="1" readingOrder="1"/>
    </xf>
    <xf numFmtId="0" fontId="17" fillId="3" borderId="2" xfId="0" applyFont="1" applyFill="1" applyBorder="1" applyAlignment="1">
      <alignment horizontal="center"/>
    </xf>
    <xf numFmtId="0" fontId="17" fillId="15" borderId="2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left"/>
    </xf>
    <xf numFmtId="0" fontId="11" fillId="0" borderId="0" xfId="0" applyFont="1"/>
    <xf numFmtId="0" fontId="10" fillId="16" borderId="11" xfId="0" applyFont="1" applyFill="1" applyBorder="1" applyAlignment="1">
      <alignment horizontal="center" wrapText="1"/>
    </xf>
    <xf numFmtId="0" fontId="7" fillId="13" borderId="2" xfId="0" applyFont="1" applyFill="1" applyBorder="1" applyAlignment="1">
      <alignment horizontal="center" vertical="center" wrapText="1" readingOrder="1"/>
    </xf>
    <xf numFmtId="0" fontId="7" fillId="13" borderId="2" xfId="0" applyFont="1" applyFill="1" applyBorder="1" applyAlignment="1">
      <alignment vertical="center" wrapText="1" readingOrder="1"/>
    </xf>
    <xf numFmtId="0" fontId="19" fillId="13" borderId="0" xfId="0" applyFont="1" applyFill="1"/>
    <xf numFmtId="0" fontId="10" fillId="9" borderId="11" xfId="0" applyFont="1" applyFill="1" applyBorder="1" applyAlignment="1">
      <alignment wrapText="1"/>
    </xf>
    <xf numFmtId="0" fontId="10" fillId="16" borderId="11" xfId="0" applyFont="1" applyFill="1" applyBorder="1" applyAlignment="1">
      <alignment wrapText="1"/>
    </xf>
    <xf numFmtId="0" fontId="17" fillId="0" borderId="0" xfId="0" applyFont="1" applyAlignment="1">
      <alignment horizontal="center" wrapText="1"/>
    </xf>
    <xf numFmtId="0" fontId="20" fillId="17" borderId="2" xfId="0" applyFont="1" applyFill="1" applyBorder="1" applyAlignment="1">
      <alignment horizontal="center" wrapText="1"/>
    </xf>
    <xf numFmtId="0" fontId="16" fillId="17" borderId="2" xfId="0" applyFont="1" applyFill="1" applyBorder="1"/>
    <xf numFmtId="0" fontId="16" fillId="17" borderId="2" xfId="0" applyFont="1" applyFill="1" applyBorder="1" applyAlignment="1">
      <alignment horizontal="center"/>
    </xf>
    <xf numFmtId="0" fontId="16" fillId="17" borderId="2" xfId="0" applyFont="1" applyFill="1" applyBorder="1" applyAlignment="1">
      <alignment wrapText="1"/>
    </xf>
    <xf numFmtId="0" fontId="16" fillId="17" borderId="8" xfId="0" applyFont="1" applyFill="1" applyBorder="1" applyAlignment="1">
      <alignment wrapText="1"/>
    </xf>
    <xf numFmtId="164" fontId="0" fillId="4" borderId="2" xfId="0" applyNumberForma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pivotButton="1"/>
    <xf numFmtId="8" fontId="0" fillId="0" borderId="2" xfId="0" applyNumberFormat="1" applyBorder="1"/>
    <xf numFmtId="0" fontId="0" fillId="0" borderId="6" xfId="0" applyBorder="1"/>
    <xf numFmtId="44" fontId="0" fillId="0" borderId="2" xfId="0" applyNumberFormat="1" applyBorder="1" applyAlignment="1">
      <alignment horizontal="center"/>
    </xf>
    <xf numFmtId="44" fontId="0" fillId="0" borderId="2" xfId="0" applyNumberFormat="1" applyBorder="1"/>
    <xf numFmtId="0" fontId="0" fillId="9" borderId="2" xfId="0" applyFill="1" applyBorder="1"/>
    <xf numFmtId="44" fontId="0" fillId="9" borderId="2" xfId="0" applyNumberFormat="1" applyFill="1" applyBorder="1" applyAlignment="1">
      <alignment horizontal="center"/>
    </xf>
    <xf numFmtId="8" fontId="0" fillId="9" borderId="2" xfId="0" applyNumberFormat="1" applyFill="1" applyBorder="1"/>
    <xf numFmtId="0" fontId="16" fillId="17" borderId="6" xfId="0" applyFont="1" applyFill="1" applyBorder="1"/>
    <xf numFmtId="44" fontId="0" fillId="18" borderId="2" xfId="2" applyFont="1" applyFill="1" applyBorder="1"/>
    <xf numFmtId="44" fontId="0" fillId="18" borderId="8" xfId="2" applyFont="1" applyFill="1" applyBorder="1"/>
    <xf numFmtId="0" fontId="0" fillId="18" borderId="2" xfId="0" applyFill="1" applyBorder="1"/>
    <xf numFmtId="0" fontId="3" fillId="6" borderId="8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4" fillId="8" borderId="2" xfId="0" applyFont="1" applyFill="1" applyBorder="1" applyAlignment="1">
      <alignment vertical="center" wrapText="1"/>
    </xf>
    <xf numFmtId="15" fontId="4" fillId="0" borderId="2" xfId="0" applyNumberFormat="1" applyFont="1" applyBorder="1" applyAlignment="1">
      <alignment vertical="center" wrapText="1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16" fillId="17" borderId="2" xfId="0" applyFont="1" applyFill="1" applyBorder="1" applyAlignment="1">
      <alignment horizontal="center"/>
    </xf>
    <xf numFmtId="0" fontId="16" fillId="17" borderId="2" xfId="0" applyFont="1" applyFill="1" applyBorder="1" applyAlignment="1">
      <alignment horizontal="center" wrapText="1"/>
    </xf>
    <xf numFmtId="0" fontId="15" fillId="0" borderId="0" xfId="0" applyFont="1" applyAlignment="1">
      <alignment vertical="center" wrapText="1"/>
    </xf>
  </cellXfs>
  <cellStyles count="3">
    <cellStyle name="Currency" xfId="2" builtinId="4"/>
    <cellStyle name="Normal" xfId="0" builtinId="0"/>
    <cellStyle name="Normal 2" xfId="1" xr:uid="{CE01F0EA-3ABB-473D-8B2B-4BE7E5B21FA2}"/>
  </cellStyles>
  <dxfs count="1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[NMD_Dashboards_Master_Data_V1.0.xlsx]GDC_H_Resource_Pivots!PivotTable11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Resource Experience Levels- Across GDC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GDC_H_Resource_Pivots!$B$2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D0-447C-AE27-E00ECD8D19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D0-447C-AE27-E00ECD8D19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D0-447C-AE27-E00ECD8D19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D0-447C-AE27-E00ECD8D19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GDC_H_Resource_Pivots!$A$3:$A$6</c:f>
              <c:strCache>
                <c:ptCount val="4"/>
                <c:pt idx="0">
                  <c:v>Count of Overall Exp count: 0-5 years</c:v>
                </c:pt>
                <c:pt idx="1">
                  <c:v>Count of Overall Exp: More than 15 years</c:v>
                </c:pt>
                <c:pt idx="2">
                  <c:v>Count of Overall Exp count: 11-15 years</c:v>
                </c:pt>
                <c:pt idx="3">
                  <c:v>Count of Overall Exp count: 6-10 years</c:v>
                </c:pt>
              </c:strCache>
            </c:strRef>
          </c:cat>
          <c:val>
            <c:numRef>
              <c:f>GDC_H_Resource_Pivots!$B$3:$B$6</c:f>
              <c:numCache>
                <c:formatCode>General</c:formatCode>
                <c:ptCount val="4"/>
                <c:pt idx="0">
                  <c:v>20</c:v>
                </c:pt>
                <c:pt idx="1">
                  <c:v>14</c:v>
                </c:pt>
                <c:pt idx="2">
                  <c:v>24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1-4207-8EB8-B85409603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275184126044727"/>
          <c:y val="0.31559966462525518"/>
          <c:w val="0.46166368558783161"/>
          <c:h val="0.58115959463400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[NMD_Dashboards_Master_Data_V1.0.xlsx]SDL_Resource_Pivots!PivotTable9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Resource Attrition Status across GDC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SDL_Resource_Pivots!$B$81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D9-4CD1-BE4F-FF25A8750A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D9-4CD1-BE4F-FF25A8750A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D9-4CD1-BE4F-FF25A8750A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D9-4CD1-BE4F-FF25A8750A04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D9-4CD1-BE4F-FF25A8750A04}"/>
              </c:ext>
            </c:extLst>
          </c:dPt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D9-4CD1-BE4F-FF25A8750A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SDL_Resource_Pivots!$A$82:$A$87</c:f>
              <c:strCache>
                <c:ptCount val="5"/>
                <c:pt idx="0">
                  <c:v>Attrition</c:v>
                </c:pt>
                <c:pt idx="1">
                  <c:v>Project Change requested</c:v>
                </c:pt>
                <c:pt idx="2">
                  <c:v>Project Ramp down</c:v>
                </c:pt>
                <c:pt idx="3">
                  <c:v>(blank)</c:v>
                </c:pt>
                <c:pt idx="4">
                  <c:v>Resource Active</c:v>
                </c:pt>
              </c:strCache>
            </c:strRef>
          </c:cat>
          <c:val>
            <c:numRef>
              <c:f>SDL_Resource_Pivots!$B$82:$B$87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D9-4CD1-BE4F-FF25A8750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Program level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'Master Data- Finance'!$G$43</c:f>
              <c:strCache>
                <c:ptCount val="1"/>
                <c:pt idx="0">
                  <c:v>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'Master Data- Finance'!$F$44:$F$50</c:f>
              <c:strCache>
                <c:ptCount val="7"/>
                <c:pt idx="0">
                  <c:v>Aquarius</c:v>
                </c:pt>
                <c:pt idx="1">
                  <c:v>Brooklyn</c:v>
                </c:pt>
                <c:pt idx="2">
                  <c:v>Gemini</c:v>
                </c:pt>
                <c:pt idx="3">
                  <c:v>Jupiter</c:v>
                </c:pt>
                <c:pt idx="4">
                  <c:v>Others(Cloud Ops)</c:v>
                </c:pt>
                <c:pt idx="5">
                  <c:v>Sapphire</c:v>
                </c:pt>
                <c:pt idx="6">
                  <c:v>Sustenance</c:v>
                </c:pt>
              </c:strCache>
            </c:strRef>
          </c:cat>
          <c:val>
            <c:numRef>
              <c:f>'Master Data- Finance'!$G$44:$G$50</c:f>
              <c:numCache>
                <c:formatCode>_("$"* #,##0.00_);_("$"* \(#,##0.00\);_("$"* "-"??_);_(@_)</c:formatCode>
                <c:ptCount val="7"/>
                <c:pt idx="0">
                  <c:v>740513.1</c:v>
                </c:pt>
                <c:pt idx="1">
                  <c:v>1475679</c:v>
                </c:pt>
                <c:pt idx="2">
                  <c:v>610301</c:v>
                </c:pt>
                <c:pt idx="3">
                  <c:v>1265163.5</c:v>
                </c:pt>
                <c:pt idx="4">
                  <c:v>1314673.75</c:v>
                </c:pt>
                <c:pt idx="5">
                  <c:v>1276838</c:v>
                </c:pt>
                <c:pt idx="6">
                  <c:v>2702942.72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E-4DE3-BF6B-D15D6BEDC16E}"/>
            </c:ext>
          </c:extLst>
        </c:ser>
        <c:ser>
          <c:idx val="1"/>
          <c:order val="1"/>
          <c:tx>
            <c:strRef>
              <c:f>'Master Data- Finance'!$H$43</c:f>
              <c:strCache>
                <c:ptCount val="1"/>
                <c:pt idx="0">
                  <c:v>Budget Consumed till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'Master Data- Finance'!$F$44:$F$50</c:f>
              <c:strCache>
                <c:ptCount val="7"/>
                <c:pt idx="0">
                  <c:v>Aquarius</c:v>
                </c:pt>
                <c:pt idx="1">
                  <c:v>Brooklyn</c:v>
                </c:pt>
                <c:pt idx="2">
                  <c:v>Gemini</c:v>
                </c:pt>
                <c:pt idx="3">
                  <c:v>Jupiter</c:v>
                </c:pt>
                <c:pt idx="4">
                  <c:v>Others(Cloud Ops)</c:v>
                </c:pt>
                <c:pt idx="5">
                  <c:v>Sapphire</c:v>
                </c:pt>
                <c:pt idx="6">
                  <c:v>Sustenance</c:v>
                </c:pt>
              </c:strCache>
            </c:strRef>
          </c:cat>
          <c:val>
            <c:numRef>
              <c:f>'Master Data- Finance'!$H$44:$H$50</c:f>
              <c:numCache>
                <c:formatCode>_("$"* #,##0.00_);_("$"* \(#,##0.00\);_("$"* "-"??_);_(@_)</c:formatCode>
                <c:ptCount val="7"/>
                <c:pt idx="0">
                  <c:v>209498.17499999996</c:v>
                </c:pt>
                <c:pt idx="1">
                  <c:v>1104541.47</c:v>
                </c:pt>
                <c:pt idx="2">
                  <c:v>180257.04</c:v>
                </c:pt>
                <c:pt idx="3">
                  <c:v>899327.375</c:v>
                </c:pt>
                <c:pt idx="4">
                  <c:v>832478.2649999999</c:v>
                </c:pt>
                <c:pt idx="5">
                  <c:v>398838.77999999997</c:v>
                </c:pt>
                <c:pt idx="6">
                  <c:v>2067987.1149999998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E-4DE3-BF6B-D15D6BEDC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202431"/>
        <c:axId val="1872204927"/>
      </c:barChart>
      <c:catAx>
        <c:axId val="187220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04927"/>
        <c:crosses val="autoZero"/>
        <c:auto val="1"/>
        <c:lblAlgn val="ctr"/>
        <c:lblOffset val="100"/>
        <c:noMultiLvlLbl val="0"/>
      </c:catAx>
      <c:valAx>
        <c:axId val="18722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0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'Master Data- Finance'!$F$44</c:f>
              <c:strCache>
                <c:ptCount val="1"/>
                <c:pt idx="0">
                  <c:v>Aquarius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EC-4DB2-9731-5D5BE4156F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EC-4DB2-9731-5D5BE4156FC3}"/>
              </c:ext>
            </c:extLst>
          </c:dPt>
          <c:cat>
            <c:strRef>
              <c:f>'Master Data- Finance'!$G$43:$H$43</c:f>
              <c:strCache>
                <c:ptCount val="2"/>
                <c:pt idx="0">
                  <c:v>Budget </c:v>
                </c:pt>
                <c:pt idx="1">
                  <c:v>Budget Consumed till Date</c:v>
                </c:pt>
              </c:strCache>
            </c:strRef>
          </c:cat>
          <c:val>
            <c:numRef>
              <c:f>'Master Data- Finance'!$G$44:$H$44</c:f>
              <c:numCache>
                <c:formatCode>_("$"* #,##0.00_);_("$"* \(#,##0.00\);_("$"* "-"??_);_(@_)</c:formatCode>
                <c:ptCount val="2"/>
                <c:pt idx="0">
                  <c:v>740513.1</c:v>
                </c:pt>
                <c:pt idx="1">
                  <c:v>209498.17499999996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7-48FF-9BBC-7B1345E4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[NMD_Dashboards_Master_Data_V1.0.xlsx]GDC_H_Resource_Pivots!PivotTable15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Resource Experience in Abbott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GDC_H_Resource_Pivots!$B$35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A4-45F7-8499-D84E12F322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A4-45F7-8499-D84E12F322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A4-45F7-8499-D84E12F322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A4-45F7-8499-D84E12F322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GDC_H_Resource_Pivots!$A$36:$A$40</c:f>
              <c:strCache>
                <c:ptCount val="4"/>
                <c:pt idx="0">
                  <c:v>1-3 years</c:v>
                </c:pt>
                <c:pt idx="1">
                  <c:v>3-5 years</c:v>
                </c:pt>
                <c:pt idx="2">
                  <c:v>less than 1 year</c:v>
                </c:pt>
                <c:pt idx="3">
                  <c:v>Less than 1 yr</c:v>
                </c:pt>
              </c:strCache>
            </c:strRef>
          </c:cat>
          <c:val>
            <c:numRef>
              <c:f>GDC_H_Resource_Pivots!$B$36:$B$40</c:f>
              <c:numCache>
                <c:formatCode>General</c:formatCode>
                <c:ptCount val="4"/>
                <c:pt idx="0">
                  <c:v>54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C-4DB0-9531-1869AC9F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[NMD_Dashboards_Master_Data_V1.0.xlsx]GDC_H_Resource_Pivots!PivotTable8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Resource Onboarding Status across GDC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GDC_H_Resource_Pivots!$B$53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2-4069-BF7A-876F523F5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98-4ED7-AFBD-BAA9217054FE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598-4ED7-AFBD-BAA9217054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02-4069-BF7A-876F523F5EDA}"/>
              </c:ext>
            </c:extLst>
          </c:dPt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98-4ED7-AFBD-BAA9217054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GDC_H_Resource_Pivots!$A$54:$A$58</c:f>
              <c:strCache>
                <c:ptCount val="4"/>
                <c:pt idx="0">
                  <c:v>Offboarded</c:v>
                </c:pt>
                <c:pt idx="1">
                  <c:v>Offboarding in progress</c:v>
                </c:pt>
                <c:pt idx="2">
                  <c:v>Onboarded</c:v>
                </c:pt>
                <c:pt idx="3">
                  <c:v>(blank)</c:v>
                </c:pt>
              </c:strCache>
            </c:strRef>
          </c:cat>
          <c:val>
            <c:numRef>
              <c:f>GDC_H_Resource_Pivots!$B$54:$B$58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8-4ED7-AFBD-BAA921705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[NMD_Dashboards_Master_Data_V1.0.xlsx]GDC_H_Resource_Pivots!PivotTable9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Resource Attrition Status across GDC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GDC_H_Resource_Pivots!$B$69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1F-4C80-9880-E206C5EB9A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1F-4C80-9880-E206C5EB9A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1F-4C80-9880-E206C5EB9A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1F-4C80-9880-E206C5EB9AFE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54-49AD-9234-930A95D9CC7D}"/>
              </c:ext>
            </c:extLst>
          </c:dPt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54-49AD-9234-930A95D9CC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GDC_H_Resource_Pivots!$A$70:$A$75</c:f>
              <c:strCache>
                <c:ptCount val="5"/>
                <c:pt idx="0">
                  <c:v>Attrition</c:v>
                </c:pt>
                <c:pt idx="1">
                  <c:v>Project Change requested</c:v>
                </c:pt>
                <c:pt idx="2">
                  <c:v>Project Ramp down</c:v>
                </c:pt>
                <c:pt idx="3">
                  <c:v>(blank)</c:v>
                </c:pt>
                <c:pt idx="4">
                  <c:v>Resource Active</c:v>
                </c:pt>
              </c:strCache>
            </c:strRef>
          </c:cat>
          <c:val>
            <c:numRef>
              <c:f>GDC_H_Resource_Pivots!$B$70:$B$75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4-49AD-9234-930A95D9C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[NMD_Dashboards_Master_Data_V1.0.xlsx]GDC_H_Resource_Pivots!PivotTable1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GDC_H_Resource_Pivots!$B$88:$B$90</c:f>
              <c:strCache>
                <c:ptCount val="1"/>
                <c:pt idx="0">
                  <c:v>YEs - Mechanical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GDC_H_Resource_Pivots!$A$91:$A$94</c:f>
              <c:strCache>
                <c:ptCount val="3"/>
                <c:pt idx="0">
                  <c:v>Python</c:v>
                </c:pt>
                <c:pt idx="1">
                  <c:v>Value Engineering</c:v>
                </c:pt>
                <c:pt idx="2">
                  <c:v>(blank)</c:v>
                </c:pt>
              </c:strCache>
            </c:strRef>
          </c:cat>
          <c:val>
            <c:numRef>
              <c:f>GDC_H_Resource_Pivots!$B$91:$B$94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8-42A5-932F-FAD673FEEE64}"/>
            </c:ext>
          </c:extLst>
        </c:ser>
        <c:ser>
          <c:idx val="5"/>
          <c:order val="1"/>
          <c:tx>
            <c:strRef>
              <c:f>GDC_H_Resource_Pivots!$C$88:$C$90</c:f>
              <c:strCache>
                <c:ptCount val="1"/>
                <c:pt idx="0">
                  <c:v>YEs - Software - Embedded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GDC_H_Resource_Pivots!$A$91:$A$94</c:f>
              <c:strCache>
                <c:ptCount val="3"/>
                <c:pt idx="0">
                  <c:v>Python</c:v>
                </c:pt>
                <c:pt idx="1">
                  <c:v>Value Engineering</c:v>
                </c:pt>
                <c:pt idx="2">
                  <c:v>(blank)</c:v>
                </c:pt>
              </c:strCache>
            </c:strRef>
          </c:cat>
          <c:val>
            <c:numRef>
              <c:f>GDC_H_Resource_Pivots!$C$91:$C$94</c:f>
              <c:numCache>
                <c:formatCode>General</c:formatCode>
                <c:ptCount val="3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48-42A5-932F-FAD673FEEE64}"/>
            </c:ext>
          </c:extLst>
        </c:ser>
        <c:ser>
          <c:idx val="6"/>
          <c:order val="2"/>
          <c:tx>
            <c:strRef>
              <c:f>GDC_H_Resource_Pivots!$D$88:$D$90</c:f>
              <c:strCache>
                <c:ptCount val="1"/>
                <c:pt idx="0">
                  <c:v>YEs - Systems / Mechanical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GDC_H_Resource_Pivots!$A$91:$A$94</c:f>
              <c:strCache>
                <c:ptCount val="3"/>
                <c:pt idx="0">
                  <c:v>Python</c:v>
                </c:pt>
                <c:pt idx="1">
                  <c:v>Value Engineering</c:v>
                </c:pt>
                <c:pt idx="2">
                  <c:v>(blank)</c:v>
                </c:pt>
              </c:strCache>
            </c:strRef>
          </c:cat>
          <c:val>
            <c:numRef>
              <c:f>GDC_H_Resource_Pivots!$D$91:$D$94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48-42A5-932F-FAD673FEEE64}"/>
            </c:ext>
          </c:extLst>
        </c:ser>
        <c:ser>
          <c:idx val="7"/>
          <c:order val="3"/>
          <c:tx>
            <c:strRef>
              <c:f>GDC_H_Resource_Pivots!$F$88:$F$90</c:f>
              <c:strCache>
                <c:ptCount val="1"/>
                <c:pt idx="0">
                  <c:v>(blank) - (blank)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GDC_H_Resource_Pivots!$A$91:$A$94</c:f>
              <c:strCache>
                <c:ptCount val="3"/>
                <c:pt idx="0">
                  <c:v>Python</c:v>
                </c:pt>
                <c:pt idx="1">
                  <c:v>Value Engineering</c:v>
                </c:pt>
                <c:pt idx="2">
                  <c:v>(blank)</c:v>
                </c:pt>
              </c:strCache>
            </c:strRef>
          </c:cat>
          <c:val>
            <c:numRef>
              <c:f>GDC_H_Resource_Pivots!$F$91:$F$94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8-2C48-42A5-932F-FAD673FEE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737567"/>
        <c:axId val="1533737983"/>
      </c:barChart>
      <c:catAx>
        <c:axId val="153373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37983"/>
        <c:crosses val="autoZero"/>
        <c:auto val="1"/>
        <c:lblAlgn val="ctr"/>
        <c:lblOffset val="100"/>
        <c:noMultiLvlLbl val="0"/>
      </c:catAx>
      <c:valAx>
        <c:axId val="15337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3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[NMD_Dashboards_Master_Data_V1.0.xlsx]SDL_Resource_Pivots!PivotTable10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Resource Utilization -Program wise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SDL_Resource_Pivots!$B$4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74-4510-AA3A-3B2129B5D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74-4510-AA3A-3B2129B5D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74-4510-AA3A-3B2129B5D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74-4510-AA3A-3B2129B5D7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SDL_Resource_Pivots!$A$5:$A$9</c:f>
              <c:strCache>
                <c:ptCount val="4"/>
                <c:pt idx="0">
                  <c:v>Electrical</c:v>
                </c:pt>
                <c:pt idx="1">
                  <c:v>Mechanical</c:v>
                </c:pt>
                <c:pt idx="2">
                  <c:v>Software - Embedded</c:v>
                </c:pt>
                <c:pt idx="3">
                  <c:v>Systems</c:v>
                </c:pt>
              </c:strCache>
            </c:strRef>
          </c:cat>
          <c:val>
            <c:numRef>
              <c:f>SDL_Resource_Pivots!$B$5:$B$9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74-4510-AA3A-3B2129B5D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[NMD_Dashboards_Master_Data_V1.0.xlsx]SDL_Resource_Pivots!PivotTable11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Resource Experience Levels- Across GDC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SDL_Resource_Pivots!$B$14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0E-47AD-8218-612B5D5CED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0E-47AD-8218-612B5D5CED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0E-47AD-8218-612B5D5CED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0E-47AD-8218-612B5D5CED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SDL_Resource_Pivots!$A$15:$A$18</c:f>
              <c:strCache>
                <c:ptCount val="4"/>
                <c:pt idx="0">
                  <c:v>Count of Overall Exp count: 0-5 years</c:v>
                </c:pt>
                <c:pt idx="1">
                  <c:v>Count of Overall Exp: More than 15 years</c:v>
                </c:pt>
                <c:pt idx="2">
                  <c:v>Count of Overall Exp count: 11-15 years</c:v>
                </c:pt>
                <c:pt idx="3">
                  <c:v>Count of Overall Exp count: 6-10 years</c:v>
                </c:pt>
              </c:strCache>
            </c:strRef>
          </c:cat>
          <c:val>
            <c:numRef>
              <c:f>SDL_Resource_Pivots!$B$15:$B$18</c:f>
              <c:numCache>
                <c:formatCode>General</c:formatCode>
                <c:ptCount val="4"/>
                <c:pt idx="0">
                  <c:v>20</c:v>
                </c:pt>
                <c:pt idx="1">
                  <c:v>14</c:v>
                </c:pt>
                <c:pt idx="2">
                  <c:v>24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0E-47AD-8218-612B5D5C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275184126044727"/>
          <c:y val="0.31559966462525518"/>
          <c:w val="0.46166368558783161"/>
          <c:h val="0.58115959463400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[NMD_Dashboards_Master_Data_V1.0.xlsx]SDL_Resource_Pivots!PivotTable15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Resource Experience in Abbott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SDL_Resource_Pivots!$B$47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0-4942-B6E1-CFD36A1468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0-4942-B6E1-CFD36A1468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0-4942-B6E1-CFD36A1468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0-4942-B6E1-CFD36A1468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SDL_Resource_Pivots!$A$48:$A$52</c:f>
              <c:strCache>
                <c:ptCount val="4"/>
                <c:pt idx="0">
                  <c:v>1-3 years</c:v>
                </c:pt>
                <c:pt idx="1">
                  <c:v>3-5 years</c:v>
                </c:pt>
                <c:pt idx="2">
                  <c:v>less than 1 year</c:v>
                </c:pt>
                <c:pt idx="3">
                  <c:v>Less than 1 yr</c:v>
                </c:pt>
              </c:strCache>
            </c:strRef>
          </c:cat>
          <c:val>
            <c:numRef>
              <c:f>SDL_Resource_Pivots!$B$48:$B$52</c:f>
              <c:numCache>
                <c:formatCode>General</c:formatCode>
                <c:ptCount val="4"/>
                <c:pt idx="0">
                  <c:v>54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10-4942-B6E1-CFD36A146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[NMD_Dashboards_Master_Data_V1.0.xlsx]SDL_Resource_Pivots!PivotTable8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Resource Onboarding Status across GDC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SDL_Resource_Pivots!$B$65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8D-4A13-9CD5-A31C5F907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8D-4A13-9CD5-A31C5F9079C5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8D-4A13-9CD5-A31C5F907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8D-4A13-9CD5-A31C5F9079C5}"/>
              </c:ext>
            </c:extLst>
          </c:dPt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8D-4A13-9CD5-A31C5F9079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SDL_Resource_Pivots!$A$66:$A$70</c:f>
              <c:strCache>
                <c:ptCount val="4"/>
                <c:pt idx="0">
                  <c:v>Offboarded</c:v>
                </c:pt>
                <c:pt idx="1">
                  <c:v>Offboarding in progress</c:v>
                </c:pt>
                <c:pt idx="2">
                  <c:v>Onboarded</c:v>
                </c:pt>
                <c:pt idx="3">
                  <c:v>(blank)</c:v>
                </c:pt>
              </c:strCache>
            </c:strRef>
          </c:cat>
          <c:val>
            <c:numRef>
              <c:f>SDL_Resource_Pivots!$B$66:$B$70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8D-4A13-9CD5-A31C5F907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553356</xdr:colOff>
      <xdr:row>0</xdr:row>
      <xdr:rowOff>388710</xdr:rowOff>
    </xdr:from>
    <xdr:to>
      <xdr:col>6</xdr:col>
      <xdr:colOff>308428</xdr:colOff>
      <xdr:row>12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B9D333-6561-BEA2-7F76-63CB9E17A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557893</xdr:colOff>
      <xdr:row>33</xdr:row>
      <xdr:rowOff>79828</xdr:rowOff>
    </xdr:from>
    <xdr:to>
      <xdr:col>6</xdr:col>
      <xdr:colOff>317500</xdr:colOff>
      <xdr:row>48</xdr:row>
      <xdr:rowOff>90714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3A38D7-729D-81B4-13EF-C3386F157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427180</xdr:colOff>
      <xdr:row>49</xdr:row>
      <xdr:rowOff>163944</xdr:rowOff>
    </xdr:from>
    <xdr:to>
      <xdr:col>6</xdr:col>
      <xdr:colOff>311725</xdr:colOff>
      <xdr:row>66</xdr:row>
      <xdr:rowOff>103907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7E24A8-D8D6-C14E-9306-01D5AF3E5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458106</xdr:colOff>
      <xdr:row>69</xdr:row>
      <xdr:rowOff>88900</xdr:rowOff>
    </xdr:from>
    <xdr:to>
      <xdr:col>6</xdr:col>
      <xdr:colOff>272142</xdr:colOff>
      <xdr:row>84</xdr:row>
      <xdr:rowOff>72572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E496CD-55A8-4205-0170-7096B8171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548410</xdr:colOff>
      <xdr:row>86</xdr:row>
      <xdr:rowOff>25400</xdr:rowOff>
    </xdr:from>
    <xdr:to>
      <xdr:col>16</xdr:col>
      <xdr:colOff>288636</xdr:colOff>
      <xdr:row>100</xdr:row>
      <xdr:rowOff>182418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3E378-6347-34C7-A987-4B1643469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0.25864</cdr:x>
      <cdr:y>0.86361</cdr:y>
    </cdr:from>
    <cdr:to>
      <cdr:x>0.29905</cdr:x>
      <cdr:y>1</cdr:y>
    </cdr:to>
    <cdr:sp macro="" textlink="">
      <cdr:nvSpPr>
        <cdr:cNvPr id="2" name="TextBox 15">
          <a:extLst xmlns:a="http://schemas.openxmlformats.org/drawingml/2006/main">
            <a:ext uri="{FF2B5EF4-FFF2-40B4-BE49-F238E27FC236}">
              <a16:creationId xmlns:a16="http://schemas.microsoft.com/office/drawing/2014/main" id="{BF14E91E-4FCB-C3D9-8FEF-130F9AA8FBB1}"/>
            </a:ext>
          </a:extLst>
        </cdr:cNvPr>
        <cdr:cNvSpPr txBox="1"/>
      </cdr:nvSpPr>
      <cdr:spPr>
        <a:xfrm xmlns:a="http://schemas.openxmlformats.org/drawingml/2006/main">
          <a:off x="1182518" y="2404646"/>
          <a:ext cx="184731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dirty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474435</xdr:colOff>
      <xdr:row>0</xdr:row>
      <xdr:rowOff>28575</xdr:rowOff>
    </xdr:from>
    <xdr:to>
      <xdr:col>6</xdr:col>
      <xdr:colOff>308429</xdr:colOff>
      <xdr:row>11</xdr:row>
      <xdr:rowOff>199571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D28C9-AA02-4F7D-B50A-EEA5C8B83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553356</xdr:colOff>
      <xdr:row>12</xdr:row>
      <xdr:rowOff>388710</xdr:rowOff>
    </xdr:from>
    <xdr:to>
      <xdr:col>6</xdr:col>
      <xdr:colOff>308428</xdr:colOff>
      <xdr:row>24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B480E8-2C84-444E-B7C6-304A51123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557893</xdr:colOff>
      <xdr:row>45</xdr:row>
      <xdr:rowOff>79828</xdr:rowOff>
    </xdr:from>
    <xdr:to>
      <xdr:col>6</xdr:col>
      <xdr:colOff>317500</xdr:colOff>
      <xdr:row>60</xdr:row>
      <xdr:rowOff>90714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93D946-D010-44E0-B8E1-CEE7DBFD1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427180</xdr:colOff>
      <xdr:row>61</xdr:row>
      <xdr:rowOff>163944</xdr:rowOff>
    </xdr:from>
    <xdr:to>
      <xdr:col>6</xdr:col>
      <xdr:colOff>311725</xdr:colOff>
      <xdr:row>78</xdr:row>
      <xdr:rowOff>103907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BC024D-41E3-45F6-93FC-B9DAF8C3F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458106</xdr:colOff>
      <xdr:row>81</xdr:row>
      <xdr:rowOff>88900</xdr:rowOff>
    </xdr:from>
    <xdr:to>
      <xdr:col>6</xdr:col>
      <xdr:colOff>272142</xdr:colOff>
      <xdr:row>96</xdr:row>
      <xdr:rowOff>72572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CE19F8-73A2-4E5B-AF92-9599ADB9F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0.25864</cdr:x>
      <cdr:y>0.86361</cdr:y>
    </cdr:from>
    <cdr:to>
      <cdr:x>0.29905</cdr:x>
      <cdr:y>1</cdr:y>
    </cdr:to>
    <cdr:sp macro="" textlink="">
      <cdr:nvSpPr>
        <cdr:cNvPr id="2" name="TextBox 15">
          <a:extLst xmlns:a="http://schemas.openxmlformats.org/drawingml/2006/main">
            <a:ext uri="{FF2B5EF4-FFF2-40B4-BE49-F238E27FC236}">
              <a16:creationId xmlns:a16="http://schemas.microsoft.com/office/drawing/2014/main" id="{BF14E91E-4FCB-C3D9-8FEF-130F9AA8FBB1}"/>
            </a:ext>
          </a:extLst>
        </cdr:cNvPr>
        <cdr:cNvSpPr txBox="1"/>
      </cdr:nvSpPr>
      <cdr:spPr>
        <a:xfrm xmlns:a="http://schemas.openxmlformats.org/drawingml/2006/main">
          <a:off x="1182518" y="2404646"/>
          <a:ext cx="184731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dirty="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104322</xdr:colOff>
      <xdr:row>37</xdr:row>
      <xdr:rowOff>25400</xdr:rowOff>
    </xdr:from>
    <xdr:to>
      <xdr:col>14</xdr:col>
      <xdr:colOff>213179</xdr:colOff>
      <xdr:row>50</xdr:row>
      <xdr:rowOff>19957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C7B756-5C8A-B4C1-1661-4809A8282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97118</xdr:colOff>
      <xdr:row>51</xdr:row>
      <xdr:rowOff>148665</xdr:rowOff>
    </xdr:from>
    <xdr:to>
      <xdr:col>13</xdr:col>
      <xdr:colOff>246529</xdr:colOff>
      <xdr:row>66</xdr:row>
      <xdr:rowOff>90394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32EFA6-D7C4-2005-F849-C82D19A1D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ini Manickasamy" refreshedDate="44897.599399421299" createdVersion="8" refreshedVersion="8" minRefreshableVersion="3" recordCount="95" xr:uid="{1E5BEBC8-5904-487F-B1E8-C56CFDAC0E13}">
  <cacheSource type="worksheet">
    <worksheetSource ref="A1:J1048576" sheet="Master Data-Resource"/>
  </cacheSource>
  <cacheFields count="8">
    <cacheField name="NMD Program Name" numFmtId="0">
      <sharedItems containsBlank="1" count="10">
        <s v="Sustenance"/>
        <s v="Brooklyn"/>
        <s v="Sapphire"/>
        <s v="Sapphire "/>
        <s v="Others"/>
        <s v="Gemini"/>
        <s v="ORCA 2.0"/>
        <s v="Janus"/>
        <s v="Aquiarius"/>
        <m/>
      </sharedItems>
    </cacheField>
    <cacheField name="NMD Sub Program Name" numFmtId="0">
      <sharedItems containsBlank="1" count="17">
        <s v="IPT"/>
        <s v="EU MDR"/>
        <s v="Verification support "/>
        <s v="Brooklyn / OneApp"/>
        <s v="Sapphire / NSUP"/>
        <s v="NMD Onsite Test Support"/>
        <s v="CloudOps"/>
        <s v="Gemini: PenTest"/>
        <s v="Gemini Firmware"/>
        <s v="ORCA2.0 Android Development"/>
        <s v="ORCA2.0 Test Automation"/>
        <s v="Janus Test Automation"/>
        <s v="Build Engineering"/>
        <s v="Aquarius Project Onsite Support"/>
        <s v="NMD  A3.11 Aquarius Project Onsite Support"/>
        <s v="Applied Research Analytics"/>
        <m/>
      </sharedItems>
    </cacheField>
    <cacheField name="HCL resource" numFmtId="0">
      <sharedItems containsBlank="1"/>
    </cacheField>
    <cacheField name="Function" numFmtId="0">
      <sharedItems containsBlank="1"/>
    </cacheField>
    <cacheField name="Skills" numFmtId="0">
      <sharedItems containsBlank="1"/>
    </cacheField>
    <cacheField name="Location" numFmtId="0">
      <sharedItems containsBlank="1"/>
    </cacheField>
    <cacheField name="Onboarding Status" numFmtId="0">
      <sharedItems containsBlank="1" count="4">
        <s v="Onboarded"/>
        <s v="Offboarding in progress"/>
        <s v="Offboarded"/>
        <m/>
      </sharedItems>
    </cacheField>
    <cacheField name="Reason for Offboarding" numFmtId="0">
      <sharedItems containsBlank="1" count="6">
        <s v="Resource Active"/>
        <s v="Project Change requested"/>
        <s v="Project Ramp down"/>
        <s v="Attrition"/>
        <m/>
        <s v="N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lini Manickasamy" refreshedDate="44897.581539120372" backgroundQuery="1" createdVersion="8" refreshedVersion="8" minRefreshableVersion="3" recordCount="0" supportSubquery="1" supportAdvancedDrill="1" xr:uid="{2B631F10-C668-44C6-93DF-CED17CC5BC66}">
  <cacheSource type="external" connectionId="1"/>
  <cacheFields count="2">
    <cacheField name="[Range].[Total Abbott experience (Range)].[Total Abbott experience (Range)]" caption="Total Abbott experience (Range)" numFmtId="0" hierarchy="17" level="1">
      <sharedItems count="4">
        <s v="1-3 years"/>
        <s v="3-5 years"/>
        <s v="less than 1 year"/>
        <s v="Less than 1 yr"/>
      </sharedItems>
    </cacheField>
    <cacheField name="[Measures].[Count of Total Abbott experience (Range)]" caption="Count of Total Abbott experience (Range)" numFmtId="0" hierarchy="21" level="32767"/>
  </cacheFields>
  <cacheHierarchies count="22">
    <cacheHierarchy uniqueName="[Range].[NMD Program Name]" caption="NMD Program Name" attribute="1" defaultMemberUniqueName="[Range].[NMD Program Name].[All]" allUniqueName="[Range].[NMD Program Name].[All]" dimensionUniqueName="[Range]" displayFolder="" count="0" memberValueDatatype="130" unbalanced="0"/>
    <cacheHierarchy uniqueName="[Range].[NMD Sub Program Name]" caption="NMD Sub Program Name" attribute="1" defaultMemberUniqueName="[Range].[NMD Sub Program Name].[All]" allUniqueName="[Range].[NMD Sub Program Name].[All]" dimensionUniqueName="[Range]" displayFolder="" count="0" memberValueDatatype="130" unbalanced="0"/>
    <cacheHierarchy uniqueName="[Range].[HCL resource]" caption="HCL resource" attribute="1" defaultMemberUniqueName="[Range].[HCL resource].[All]" allUniqueName="[Range].[HCL resource].[All]" dimensionUniqueName="[Range]" displayFolder="" count="0" memberValueDatatype="130" unbalanced="0"/>
    <cacheHierarchy uniqueName="[Range].[Function]" caption="Function" attribute="1" defaultMemberUniqueName="[Range].[Function].[All]" allUniqueName="[Range].[Function].[All]" dimensionUniqueName="[Range]" displayFolder="" count="0" memberValueDatatype="130" unbalanced="0"/>
    <cacheHierarchy uniqueName="[Range].[Skills]" caption="Skills" attribute="1" defaultMemberUniqueName="[Range].[Skills].[All]" allUniqueName="[Range].[Skills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Resource Skill Level]" caption="Resource Skill Level" attribute="1" defaultMemberUniqueName="[Range].[Resource Skill Level].[All]" allUniqueName="[Range].[Resource Skill Level].[All]" dimensionUniqueName="[Range]" displayFolder="" count="0" memberValueDatatype="130" unbalanced="0"/>
    <cacheHierarchy uniqueName="[Range].[NPD/Sustenance/Operations]" caption="NPD/Sustenance/Operations" attribute="1" defaultMemberUniqueName="[Range].[NPD/Sustenance/Operations].[All]" allUniqueName="[Range].[NPD/Sustenance/Operations].[All]" dimensionUniqueName="[Range]" displayFolder="" count="0" memberValueDatatype="130" unbalanced="0"/>
    <cacheHierarchy uniqueName="[Range].[Abbott Functions]" caption="Abbott Functions" attribute="1" defaultMemberUniqueName="[Range].[Abbott Functions].[All]" allUniqueName="[Range].[Abbott Functions].[All]" dimensionUniqueName="[Range]" displayFolder="" count="0" memberValueDatatype="130" unbalanced="0"/>
    <cacheHierarchy uniqueName="[Range].[Training Compliance]" caption="Training Compliance" attribute="1" defaultMemberUniqueName="[Range].[Training Compliance].[All]" allUniqueName="[Range].[Training Compliance].[All]" dimensionUniqueName="[Range]" displayFolder="" count="0" memberValueDatatype="130" unbalanced="0"/>
    <cacheHierarchy uniqueName="[Range].[Abbott Program Name ( Gemini, Jupiter,EUMDR,Aquarius, etc(]" caption="Abbott Program Name ( Gemini, Jupiter,EUMDR,Aquarius, etc(" attribute="1" defaultMemberUniqueName="[Range].[Abbott Program Name ( Gemini, Jupiter,EUMDR,Aquarius, etc(].[All]" allUniqueName="[Range].[Abbott Program Name ( Gemini, Jupiter,EUMDR,Aquarius, etc(].[All]" dimensionUniqueName="[Range]" displayFolder="" count="0" memberValueDatatype="130" unbalanced="0"/>
    <cacheHierarchy uniqueName="[Range].[Overall Exp count: 0-5 years]" caption="Overall Exp count: 0-5 years" attribute="1" defaultMemberUniqueName="[Range].[Overall Exp count: 0-5 years].[All]" allUniqueName="[Range].[Overall Exp count: 0-5 years].[All]" dimensionUniqueName="[Range]" displayFolder="" count="0" memberValueDatatype="130" unbalanced="0"/>
    <cacheHierarchy uniqueName="[Range].[Overall Exp count: 6-10 years]" caption="Overall Exp count: 6-10 years" attribute="1" defaultMemberUniqueName="[Range].[Overall Exp count: 6-10 years].[All]" allUniqueName="[Range].[Overall Exp count: 6-10 years].[All]" dimensionUniqueName="[Range]" displayFolder="" count="0" memberValueDatatype="130" unbalanced="0"/>
    <cacheHierarchy uniqueName="[Range].[Overall Exp count: 11-15 years]" caption="Overall Exp count: 11-15 years" attribute="1" defaultMemberUniqueName="[Range].[Overall Exp count: 11-15 years].[All]" allUniqueName="[Range].[Overall Exp count: 11-15 years].[All]" dimensionUniqueName="[Range]" displayFolder="" count="0" memberValueDatatype="130" unbalanced="0"/>
    <cacheHierarchy uniqueName="[Range].[Overall Exp: More than 15 years]" caption="Overall Exp: More than 15 years" attribute="1" defaultMemberUniqueName="[Range].[Overall Exp: More than 15 years].[All]" allUniqueName="[Range].[Overall Exp: More than 15 years].[All]" dimensionUniqueName="[Range]" displayFolder="" count="0" memberValueDatatype="130" unbalanced="0"/>
    <cacheHierarchy uniqueName="[Range].[Total HCL experience]" caption="Total HCL experience" attribute="1" defaultMemberUniqueName="[Range].[Total HCL experience].[All]" allUniqueName="[Range].[Total HCL experience].[All]" dimensionUniqueName="[Range]" displayFolder="" count="0" memberValueDatatype="130" unbalanced="0"/>
    <cacheHierarchy uniqueName="[Range].[Total Abbott experience(exact)]" caption="Total Abbott experience(exact)" attribute="1" defaultMemberUniqueName="[Range].[Total Abbott experience(exact)].[All]" allUniqueName="[Range].[Total Abbott experience(exact)].[All]" dimensionUniqueName="[Range]" displayFolder="" count="0" memberValueDatatype="130" unbalanced="0"/>
    <cacheHierarchy uniqueName="[Range].[Total Abbott experience (Range)]" caption="Total Abbott experience (Range)" attribute="1" defaultMemberUniqueName="[Range].[Total Abbott experience (Range)].[All]" allUniqueName="[Range].[Total Abbott experience (Range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bbott Projects worked (Previous)]" caption="Abbott Projects worked (Previous)" attribute="1" defaultMemberUniqueName="[Range].[Abbott Projects worked (Previous)].[All]" allUniqueName="[Range].[Abbott Projects worked (Previous)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otal Abbott experience (Range)]" caption="Count of Total Abbott experience (Range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ini Manickasamy" refreshedDate="44897.61956284722" createdVersion="8" refreshedVersion="8" minRefreshableVersion="3" recordCount="102" xr:uid="{A34C342A-6F86-46F8-A033-2059B7854CFF}">
  <cacheSource type="worksheet">
    <worksheetSource ref="A1:X1048576" sheet="Master Data-Resource"/>
  </cacheSource>
  <cacheFields count="23">
    <cacheField name="NMD Program Name" numFmtId="0">
      <sharedItems containsBlank="1" count="10">
        <s v="Sustenance"/>
        <s v="Brooklyn"/>
        <s v="Sapphire"/>
        <s v="Sapphire "/>
        <s v="Others"/>
        <s v="Gemini"/>
        <s v="ORCA 2.0"/>
        <s v="Janus"/>
        <s v="Aquiarius"/>
        <m/>
      </sharedItems>
    </cacheField>
    <cacheField name="NMD Sub Program Name" numFmtId="0">
      <sharedItems containsBlank="1" count="17">
        <s v="IPT"/>
        <s v="EU MDR"/>
        <s v="Verification support "/>
        <s v="Brooklyn / OneApp"/>
        <s v="Sapphire / NSUP"/>
        <s v="NMD Onsite Test Support"/>
        <s v="CloudOps"/>
        <s v="Gemini: PenTest"/>
        <s v="Gemini Firmware"/>
        <s v="ORCA2.0 Android Development"/>
        <s v="ORCA2.0 Test Automation"/>
        <s v="Janus Test Automation"/>
        <s v="Build Engineering"/>
        <s v="Aquarius Project Onsite Support"/>
        <s v="NMD  A3.11 Aquarius Project Onsite Support"/>
        <s v="Applied Research Analytics"/>
        <m/>
      </sharedItems>
    </cacheField>
    <cacheField name="Functional Leads / Service Delivery Leads " numFmtId="0">
      <sharedItems containsBlank="1" count="6">
        <s v="Santhana"/>
        <s v="Kishore"/>
        <s v="Cheralathan"/>
        <s v="Nethaji"/>
        <s v="Simpson"/>
        <m/>
      </sharedItems>
    </cacheField>
    <cacheField name="HCL resource" numFmtId="0">
      <sharedItems containsBlank="1"/>
    </cacheField>
    <cacheField name="Function" numFmtId="0">
      <sharedItems containsBlank="1" count="7">
        <s v="Mechanical"/>
        <s v="Electrical"/>
        <s v="Systems / Mechanical"/>
        <s v="Software - Embedded"/>
        <s v="Systems"/>
        <s v="Software- Digital"/>
        <m/>
      </sharedItems>
    </cacheField>
    <cacheField name="Skills" numFmtId="0">
      <sharedItems containsBlank="1"/>
    </cacheField>
    <cacheField name="Location" numFmtId="0">
      <sharedItems containsBlank="1"/>
    </cacheField>
    <cacheField name="Onboarding Status" numFmtId="0">
      <sharedItems containsBlank="1"/>
    </cacheField>
    <cacheField name="Reason for Offboarding" numFmtId="0">
      <sharedItems containsBlank="1"/>
    </cacheField>
    <cacheField name="Offboarding Date" numFmtId="0">
      <sharedItems containsNonDate="0" containsString="0" containsBlank="1"/>
    </cacheField>
    <cacheField name="Resource Skill Level" numFmtId="0">
      <sharedItems containsBlank="1"/>
    </cacheField>
    <cacheField name="NPD/Sustenance/Operations" numFmtId="0">
      <sharedItems containsBlank="1"/>
    </cacheField>
    <cacheField name="Abbott Functions" numFmtId="0">
      <sharedItems containsBlank="1"/>
    </cacheField>
    <cacheField name="Training Compliance" numFmtId="0">
      <sharedItems containsBlank="1"/>
    </cacheField>
    <cacheField name="Abbott Program Name_x000a_( Gemini, Jupiter,EUMDR,Aquarius, etc(" numFmtId="0">
      <sharedItems containsBlank="1"/>
    </cacheField>
    <cacheField name="Overall Exp count: 0-5 years" numFmtId="0">
      <sharedItems containsBlank="1"/>
    </cacheField>
    <cacheField name="Overall Exp count: 6-10 years" numFmtId="0">
      <sharedItems containsBlank="1"/>
    </cacheField>
    <cacheField name="Overall Exp count: 11-15 years" numFmtId="0">
      <sharedItems containsBlank="1"/>
    </cacheField>
    <cacheField name="Overall Exp: More than 15 years" numFmtId="0">
      <sharedItems containsBlank="1"/>
    </cacheField>
    <cacheField name="Total HCL experience" numFmtId="0">
      <sharedItems containsBlank="1" containsMixedTypes="1" containsNumber="1" minValue="0.3" maxValue="22"/>
    </cacheField>
    <cacheField name="Total Abbott experience(exact) " numFmtId="0">
      <sharedItems containsBlank="1" containsMixedTypes="1" containsNumber="1" minValue="0" maxValue="5"/>
    </cacheField>
    <cacheField name="Total Abbott experience (Range)" numFmtId="0">
      <sharedItems containsBlank="1"/>
    </cacheField>
    <cacheField name="Abbott Projects worked (Previous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lini Manickasamy" refreshedDate="44897.623935069445" backgroundQuery="1" createdVersion="8" refreshedVersion="8" minRefreshableVersion="3" recordCount="0" supportSubquery="1" supportAdvancedDrill="1" xr:uid="{55BBD0F6-53A7-4485-BCB1-48EAF89EF2DD}">
  <cacheSource type="external" connectionId="1"/>
  <cacheFields count="3">
    <cacheField name="[Range].[Total Abbott experience (Range)].[Total Abbott experience (Range)]" caption="Total Abbott experience (Range)" numFmtId="0" hierarchy="17" level="1">
      <sharedItems count="4">
        <s v="1-3 years"/>
        <s v="3-5 years"/>
        <s v="less than 1 year"/>
        <s v="Less than 1 yr"/>
      </sharedItems>
    </cacheField>
    <cacheField name="[Measures].[Count of Total Abbott experience (Range)]" caption="Count of Total Abbott experience (Range)" numFmtId="0" hierarchy="21" level="32767"/>
    <cacheField name="[Range].[NMD Program Name].[NMD Program Name]" caption="NMD Program Name" numFmtId="0" level="1">
      <sharedItems containsSemiMixedTypes="0" containsNonDate="0" containsString="0"/>
    </cacheField>
  </cacheFields>
  <cacheHierarchies count="22">
    <cacheHierarchy uniqueName="[Range].[NMD Program Name]" caption="NMD Program Name" attribute="1" defaultMemberUniqueName="[Range].[NMD Program Name].[All]" allUniqueName="[Range].[NMD Program Na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NMD Sub Program Name]" caption="NMD Sub Program Name" attribute="1" defaultMemberUniqueName="[Range].[NMD Sub Program Name].[All]" allUniqueName="[Range].[NMD Sub Program Name].[All]" dimensionUniqueName="[Range]" displayFolder="" count="2" memberValueDatatype="130" unbalanced="0"/>
    <cacheHierarchy uniqueName="[Range].[HCL resource]" caption="HCL resource" attribute="1" defaultMemberUniqueName="[Range].[HCL resource].[All]" allUniqueName="[Range].[HCL resource].[All]" dimensionUniqueName="[Range]" displayFolder="" count="0" memberValueDatatype="130" unbalanced="0"/>
    <cacheHierarchy uniqueName="[Range].[Function]" caption="Function" attribute="1" defaultMemberUniqueName="[Range].[Function].[All]" allUniqueName="[Range].[Function].[All]" dimensionUniqueName="[Range]" displayFolder="" count="0" memberValueDatatype="130" unbalanced="0"/>
    <cacheHierarchy uniqueName="[Range].[Skills]" caption="Skills" attribute="1" defaultMemberUniqueName="[Range].[Skills].[All]" allUniqueName="[Range].[Skills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Resource Skill Level]" caption="Resource Skill Level" attribute="1" defaultMemberUniqueName="[Range].[Resource Skill Level].[All]" allUniqueName="[Range].[Resource Skill Level].[All]" dimensionUniqueName="[Range]" displayFolder="" count="0" memberValueDatatype="130" unbalanced="0"/>
    <cacheHierarchy uniqueName="[Range].[NPD/Sustenance/Operations]" caption="NPD/Sustenance/Operations" attribute="1" defaultMemberUniqueName="[Range].[NPD/Sustenance/Operations].[All]" allUniqueName="[Range].[NPD/Sustenance/Operations].[All]" dimensionUniqueName="[Range]" displayFolder="" count="0" memberValueDatatype="130" unbalanced="0"/>
    <cacheHierarchy uniqueName="[Range].[Abbott Functions]" caption="Abbott Functions" attribute="1" defaultMemberUniqueName="[Range].[Abbott Functions].[All]" allUniqueName="[Range].[Abbott Functions].[All]" dimensionUniqueName="[Range]" displayFolder="" count="0" memberValueDatatype="130" unbalanced="0"/>
    <cacheHierarchy uniqueName="[Range].[Training Compliance]" caption="Training Compliance" attribute="1" defaultMemberUniqueName="[Range].[Training Compliance].[All]" allUniqueName="[Range].[Training Compliance].[All]" dimensionUniqueName="[Range]" displayFolder="" count="0" memberValueDatatype="130" unbalanced="0"/>
    <cacheHierarchy uniqueName="[Range].[Abbott Program Name ( Gemini, Jupiter,EUMDR,Aquarius, etc(]" caption="Abbott Program Name ( Gemini, Jupiter,EUMDR,Aquarius, etc(" attribute="1" defaultMemberUniqueName="[Range].[Abbott Program Name ( Gemini, Jupiter,EUMDR,Aquarius, etc(].[All]" allUniqueName="[Range].[Abbott Program Name ( Gemini, Jupiter,EUMDR,Aquarius, etc(].[All]" dimensionUniqueName="[Range]" displayFolder="" count="0" memberValueDatatype="130" unbalanced="0"/>
    <cacheHierarchy uniqueName="[Range].[Overall Exp count: 0-5 years]" caption="Overall Exp count: 0-5 years" attribute="1" defaultMemberUniqueName="[Range].[Overall Exp count: 0-5 years].[All]" allUniqueName="[Range].[Overall Exp count: 0-5 years].[All]" dimensionUniqueName="[Range]" displayFolder="" count="0" memberValueDatatype="130" unbalanced="0"/>
    <cacheHierarchy uniqueName="[Range].[Overall Exp count: 6-10 years]" caption="Overall Exp count: 6-10 years" attribute="1" defaultMemberUniqueName="[Range].[Overall Exp count: 6-10 years].[All]" allUniqueName="[Range].[Overall Exp count: 6-10 years].[All]" dimensionUniqueName="[Range]" displayFolder="" count="0" memberValueDatatype="130" unbalanced="0"/>
    <cacheHierarchy uniqueName="[Range].[Overall Exp count: 11-15 years]" caption="Overall Exp count: 11-15 years" attribute="1" defaultMemberUniqueName="[Range].[Overall Exp count: 11-15 years].[All]" allUniqueName="[Range].[Overall Exp count: 11-15 years].[All]" dimensionUniqueName="[Range]" displayFolder="" count="0" memberValueDatatype="130" unbalanced="0"/>
    <cacheHierarchy uniqueName="[Range].[Overall Exp: More than 15 years]" caption="Overall Exp: More than 15 years" attribute="1" defaultMemberUniqueName="[Range].[Overall Exp: More than 15 years].[All]" allUniqueName="[Range].[Overall Exp: More than 15 years].[All]" dimensionUniqueName="[Range]" displayFolder="" count="0" memberValueDatatype="130" unbalanced="0"/>
    <cacheHierarchy uniqueName="[Range].[Total HCL experience]" caption="Total HCL experience" attribute="1" defaultMemberUniqueName="[Range].[Total HCL experience].[All]" allUniqueName="[Range].[Total HCL experience].[All]" dimensionUniqueName="[Range]" displayFolder="" count="0" memberValueDatatype="130" unbalanced="0"/>
    <cacheHierarchy uniqueName="[Range].[Total Abbott experience(exact)]" caption="Total Abbott experience(exact)" attribute="1" defaultMemberUniqueName="[Range].[Total Abbott experience(exact)].[All]" allUniqueName="[Range].[Total Abbott experience(exact)].[All]" dimensionUniqueName="[Range]" displayFolder="" count="0" memberValueDatatype="130" unbalanced="0"/>
    <cacheHierarchy uniqueName="[Range].[Total Abbott experience (Range)]" caption="Total Abbott experience (Range)" attribute="1" defaultMemberUniqueName="[Range].[Total Abbott experience (Range)].[All]" allUniqueName="[Range].[Total Abbott experience (Range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bbott Projects worked (Previous)]" caption="Abbott Projects worked (Previous)" attribute="1" defaultMemberUniqueName="[Range].[Abbott Projects worked (Previous)].[All]" allUniqueName="[Range].[Abbott Projects worked (Previous)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otal Abbott experience (Range)]" caption="Count of Total Abbott experience (Range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ini Manickasamy" refreshedDate="44897.880199305553" createdVersion="8" refreshedVersion="8" minRefreshableVersion="3" recordCount="102" xr:uid="{1CD670C2-4135-429D-A205-0BB3273BCE1E}">
  <cacheSource type="worksheet">
    <worksheetSource ref="A1:AA1048576" sheet="Master Data-Resource"/>
  </cacheSource>
  <cacheFields count="27">
    <cacheField name="NMD Program Name" numFmtId="0">
      <sharedItems containsBlank="1"/>
    </cacheField>
    <cacheField name="NMD Sub Program Name" numFmtId="0">
      <sharedItems containsBlank="1"/>
    </cacheField>
    <cacheField name="Functional Leads / Service Delivery Leads - HCL" numFmtId="0">
      <sharedItems containsBlank="1"/>
    </cacheField>
    <cacheField name="Functional Leads / Service Delivery Leads - Abbott" numFmtId="0">
      <sharedItems containsBlank="1"/>
    </cacheField>
    <cacheField name="HCL resource" numFmtId="0">
      <sharedItems containsBlank="1"/>
    </cacheField>
    <cacheField name="Function" numFmtId="0">
      <sharedItems containsBlank="1" count="7">
        <s v="Mechanical"/>
        <s v="Electrical"/>
        <s v="Systems / Mechanical"/>
        <s v="Software - Embedded"/>
        <s v="Systems"/>
        <s v="Software- Digital"/>
        <m/>
      </sharedItems>
    </cacheField>
    <cacheField name="Skills" numFmtId="0">
      <sharedItems containsBlank="1"/>
    </cacheField>
    <cacheField name="Location" numFmtId="0">
      <sharedItems containsBlank="1"/>
    </cacheField>
    <cacheField name="Onboarding Status" numFmtId="0">
      <sharedItems containsBlank="1"/>
    </cacheField>
    <cacheField name="Reason for Offboarding" numFmtId="0">
      <sharedItems containsBlank="1"/>
    </cacheField>
    <cacheField name="Offboarding Date" numFmtId="0">
      <sharedItems containsNonDate="0" containsString="0" containsBlank="1"/>
    </cacheField>
    <cacheField name="Resource Skill Level" numFmtId="0">
      <sharedItems containsBlank="1"/>
    </cacheField>
    <cacheField name="NPD/Sustenance/Operations" numFmtId="0">
      <sharedItems containsBlank="1"/>
    </cacheField>
    <cacheField name="Abbott Functions" numFmtId="0">
      <sharedItems containsBlank="1" count="8">
        <s v="PETS( Sustenance)"/>
        <s v="MobileOps"/>
        <s v="Others"/>
        <s v="Automation"/>
        <s v="V&amp;V"/>
        <s v="Mobile Development"/>
        <s v="Mobile Testing"/>
        <m/>
      </sharedItems>
    </cacheField>
    <cacheField name="Training Compliance" numFmtId="0">
      <sharedItems containsBlank="1"/>
    </cacheField>
    <cacheField name="Abbott Program Name_x000a_( Gemini, Jupiter,EUMDR,Aquarius, etc(" numFmtId="0">
      <sharedItems containsBlank="1"/>
    </cacheField>
    <cacheField name="Overall Exp count: 0-5 years" numFmtId="0">
      <sharedItems containsBlank="1"/>
    </cacheField>
    <cacheField name="Overall Exp count: 6-10 years" numFmtId="0">
      <sharedItems containsBlank="1"/>
    </cacheField>
    <cacheField name="Overall Exp count: 11-15 years" numFmtId="0">
      <sharedItems containsBlank="1"/>
    </cacheField>
    <cacheField name="Overall Exp: More than 15 years" numFmtId="0">
      <sharedItems containsBlank="1"/>
    </cacheField>
    <cacheField name="Total HCL experience" numFmtId="0">
      <sharedItems containsBlank="1" containsMixedTypes="1" containsNumber="1" minValue="0.3" maxValue="22"/>
    </cacheField>
    <cacheField name="Total Abbott experience(exact) " numFmtId="0">
      <sharedItems containsBlank="1" containsMixedTypes="1" containsNumber="1" minValue="0" maxValue="5"/>
    </cacheField>
    <cacheField name="Total Abbott experience (Range)" numFmtId="0">
      <sharedItems containsBlank="1"/>
    </cacheField>
    <cacheField name="Abbott Projects worked (Previous)" numFmtId="0">
      <sharedItems containsBlank="1"/>
    </cacheField>
    <cacheField name="Upskill plan" numFmtId="0">
      <sharedItems containsBlank="1" count="3">
        <s v="No"/>
        <s v="YEs"/>
        <m/>
      </sharedItems>
    </cacheField>
    <cacheField name="Skill Details" numFmtId="0">
      <sharedItems containsBlank="1" count="3">
        <m/>
        <s v="Value Engineering"/>
        <s v="Python"/>
      </sharedItems>
    </cacheField>
    <cacheField name="Target Date for Upskill" numFmtId="0">
      <sharedItems containsNonDate="0" containsDate="1" containsString="0" containsBlank="1" minDate="2023-02-28T00:00:00" maxDate="2023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s v="Elampooranan R"/>
    <s v="Mechanical"/>
    <s v="Sustenance"/>
    <s v="India"/>
    <x v="0"/>
    <x v="0"/>
  </r>
  <r>
    <x v="0"/>
    <x v="0"/>
    <s v="HEMALATHA BALAN"/>
    <s v="Electrical"/>
    <s v="Sustenance"/>
    <s v="India"/>
    <x v="0"/>
    <x v="0"/>
  </r>
  <r>
    <x v="0"/>
    <x v="0"/>
    <s v="Jayaprabakaran Kesavan"/>
    <s v="Electrical"/>
    <s v="Sustenance"/>
    <s v="India"/>
    <x v="1"/>
    <x v="1"/>
  </r>
  <r>
    <x v="0"/>
    <x v="0"/>
    <s v="Rakesh "/>
    <s v="Mechanical"/>
    <s v="Sustenance"/>
    <s v="India"/>
    <x v="0"/>
    <x v="0"/>
  </r>
  <r>
    <x v="0"/>
    <x v="0"/>
    <s v="Santhana"/>
    <s v="Systems / Mechanical"/>
    <s v="Sustenance"/>
    <s v="Plano"/>
    <x v="0"/>
    <x v="0"/>
  </r>
  <r>
    <x v="0"/>
    <x v="0"/>
    <s v="Isaias Antonio Jimenez Mur illo"/>
    <s v="Mechanical"/>
    <s v="Sustenance"/>
    <s v="Costa Rica"/>
    <x v="0"/>
    <x v="0"/>
  </r>
  <r>
    <x v="0"/>
    <x v="0"/>
    <s v="Balakumar M"/>
    <s v="Electrical"/>
    <s v="Sustenance"/>
    <s v="India"/>
    <x v="0"/>
    <x v="0"/>
  </r>
  <r>
    <x v="0"/>
    <x v="0"/>
    <s v="Deepak D"/>
    <s v="Electrical"/>
    <s v="Sustenance"/>
    <s v="India"/>
    <x v="0"/>
    <x v="0"/>
  </r>
  <r>
    <x v="0"/>
    <x v="0"/>
    <s v="Guhan Mohan Sudha"/>
    <s v="Software - Embedded"/>
    <s v="Sustenance, Project Management"/>
    <s v="India"/>
    <x v="0"/>
    <x v="0"/>
  </r>
  <r>
    <x v="0"/>
    <x v="1"/>
    <s v="Chidhambaram Shanmugasundaram"/>
    <s v="Mechanical"/>
    <s v="Tech file remediation"/>
    <s v="India"/>
    <x v="0"/>
    <x v="0"/>
  </r>
  <r>
    <x v="0"/>
    <x v="1"/>
    <s v="Raja SN"/>
    <s v="Mechanical"/>
    <s v="Tech file remediation"/>
    <s v="India"/>
    <x v="0"/>
    <x v="0"/>
  </r>
  <r>
    <x v="0"/>
    <x v="1"/>
    <s v="KISHORE PADMANABHA RAO"/>
    <s v="Mechanical"/>
    <s v="Tech file remediation"/>
    <s v="Plano"/>
    <x v="0"/>
    <x v="0"/>
  </r>
  <r>
    <x v="0"/>
    <x v="1"/>
    <s v="Sivakumar S"/>
    <s v="Mechanical"/>
    <s v="Tech file remediation"/>
    <s v="India"/>
    <x v="0"/>
    <x v="0"/>
  </r>
  <r>
    <x v="0"/>
    <x v="1"/>
    <s v="Arunkumaran Sivanantham"/>
    <s v="Mechanical"/>
    <s v="Tech file remediation"/>
    <s v="India"/>
    <x v="0"/>
    <x v="0"/>
  </r>
  <r>
    <x v="0"/>
    <x v="1"/>
    <s v="SHIVAKUMAR"/>
    <s v="Mechanical"/>
    <s v="Tech file remediation"/>
    <s v="India"/>
    <x v="0"/>
    <x v="0"/>
  </r>
  <r>
    <x v="0"/>
    <x v="1"/>
    <s v="Sushmitha S"/>
    <s v="Software - Embedded"/>
    <s v="Software Architect"/>
    <s v="India"/>
    <x v="1"/>
    <x v="1"/>
  </r>
  <r>
    <x v="0"/>
    <x v="1"/>
    <s v="Balaji Viswanathan"/>
    <s v="Software - Embedded"/>
    <s v="Design Verification Support, FW"/>
    <s v="India"/>
    <x v="0"/>
    <x v="0"/>
  </r>
  <r>
    <x v="0"/>
    <x v="1"/>
    <s v="ADITYA GOKHALE"/>
    <s v="Electrical"/>
    <s v="Tech file remediation"/>
    <s v="Plano"/>
    <x v="0"/>
    <x v="0"/>
  </r>
  <r>
    <x v="0"/>
    <x v="1"/>
    <s v="Harideep Polamarasetty"/>
    <s v="Electrical"/>
    <s v="Tech file remediation"/>
    <s v="India"/>
    <x v="0"/>
    <x v="0"/>
  </r>
  <r>
    <x v="0"/>
    <x v="1"/>
    <s v="Hima Bindu"/>
    <s v="Systems"/>
    <s v="Tech file remediation"/>
    <s v="India"/>
    <x v="0"/>
    <x v="0"/>
  </r>
  <r>
    <x v="0"/>
    <x v="1"/>
    <s v="Raghavendran Sethumadhavan"/>
    <s v="Systems"/>
    <s v="Tech file remediation"/>
    <s v="India"/>
    <x v="0"/>
    <x v="0"/>
  </r>
  <r>
    <x v="0"/>
    <x v="1"/>
    <s v="Senthilkumar Shanmugam"/>
    <s v="Systems"/>
    <s v="Tech file remediation"/>
    <s v="India"/>
    <x v="0"/>
    <x v="0"/>
  </r>
  <r>
    <x v="0"/>
    <x v="1"/>
    <s v="Jayaashree S "/>
    <s v="Electrical"/>
    <s v="Tech file remediation"/>
    <s v="India"/>
    <x v="0"/>
    <x v="0"/>
  </r>
  <r>
    <x v="0"/>
    <x v="1"/>
    <s v="Priyadarshini M "/>
    <s v="Electrical"/>
    <s v="Tech file remediation"/>
    <s v="India"/>
    <x v="0"/>
    <x v="0"/>
  </r>
  <r>
    <x v="0"/>
    <x v="1"/>
    <s v="Uvaisemohammed Amanullah "/>
    <s v="Systems"/>
    <s v="Tech file remediation"/>
    <s v="India"/>
    <x v="0"/>
    <x v="0"/>
  </r>
  <r>
    <x v="0"/>
    <x v="1"/>
    <s v="Meenachi"/>
    <s v="Electrical"/>
    <s v="Tech file remediation"/>
    <s v="India"/>
    <x v="0"/>
    <x v="0"/>
  </r>
  <r>
    <x v="0"/>
    <x v="1"/>
    <s v="Vincy R"/>
    <s v="Systems"/>
    <s v="Tech file remediation"/>
    <s v="India"/>
    <x v="0"/>
    <x v="0"/>
  </r>
  <r>
    <x v="0"/>
    <x v="1"/>
    <s v="Siva Krishna Komaravolu"/>
    <s v="Electrical"/>
    <s v="Tech file remediation"/>
    <s v="India"/>
    <x v="0"/>
    <x v="0"/>
  </r>
  <r>
    <x v="0"/>
    <x v="1"/>
    <s v="Eduardo Rojas"/>
    <s v="Electrical"/>
    <s v="Tech file remediation"/>
    <s v="Plano"/>
    <x v="1"/>
    <x v="2"/>
  </r>
  <r>
    <x v="0"/>
    <x v="2"/>
    <s v="Magesh Subbarao Rengabashyam  "/>
    <s v="Mechanical"/>
    <s v="Design Verification"/>
    <s v="Plano"/>
    <x v="2"/>
    <x v="3"/>
  </r>
  <r>
    <x v="1"/>
    <x v="3"/>
    <s v="Aditya Venkatesh Gurusubramanian  "/>
    <s v="Software- Digital"/>
    <s v="Verification - Selenium Automation"/>
    <s v="India"/>
    <x v="0"/>
    <x v="0"/>
  </r>
  <r>
    <x v="2"/>
    <x v="4"/>
    <s v="Jasvanth Jabez Jeevan David  "/>
    <s v="Software- Digital"/>
    <s v="Verification - Test Management"/>
    <s v="India"/>
    <x v="0"/>
    <x v="0"/>
  </r>
  <r>
    <x v="2"/>
    <x v="4"/>
    <s v="Jossy John P  "/>
    <s v="Software- Digital"/>
    <s v="Verification - System Tester"/>
    <s v="India"/>
    <x v="0"/>
    <x v="0"/>
  </r>
  <r>
    <x v="2"/>
    <x v="4"/>
    <s v="Omkar Sankaran  "/>
    <s v="Software- Digital"/>
    <s v="Development - Technical Manager"/>
    <s v="India"/>
    <x v="0"/>
    <x v="0"/>
  </r>
  <r>
    <x v="1"/>
    <x v="3"/>
    <s v="Buvaneswari Ravi  "/>
    <s v="Software- Digital"/>
    <s v="Verification - Selenium Automation"/>
    <s v="India"/>
    <x v="0"/>
    <x v="0"/>
  </r>
  <r>
    <x v="1"/>
    <x v="3"/>
    <s v="Narmadha Kannan  "/>
    <s v="Software- Digital"/>
    <s v="Development - C# .Net"/>
    <s v="India"/>
    <x v="0"/>
    <x v="0"/>
  </r>
  <r>
    <x v="1"/>
    <x v="3"/>
    <s v="Prabhu. Kannan  "/>
    <s v="Software- Digital"/>
    <s v="Development - Angular UI"/>
    <s v="India"/>
    <x v="0"/>
    <x v="0"/>
  </r>
  <r>
    <x v="2"/>
    <x v="4"/>
    <s v="Booshan Ganesh Uganandhan  "/>
    <s v="Software- Digital"/>
    <s v="Development - Angular UI"/>
    <s v="India"/>
    <x v="0"/>
    <x v="0"/>
  </r>
  <r>
    <x v="3"/>
    <x v="4"/>
    <s v="Vivek Jaiswal  "/>
    <s v="Software- Digital"/>
    <s v="Development - C# .Net"/>
    <s v="India"/>
    <x v="0"/>
    <x v="0"/>
  </r>
  <r>
    <x v="1"/>
    <x v="3"/>
    <s v="A Karthik  "/>
    <s v="Software- Digital"/>
    <s v="Development - C# .Net"/>
    <s v="India"/>
    <x v="0"/>
    <x v="0"/>
  </r>
  <r>
    <x v="4"/>
    <x v="5"/>
    <s v="Muhammed zia"/>
    <s v="Software - Embedded"/>
    <s v="System/Software Testing"/>
    <s v="Plano"/>
    <x v="0"/>
    <x v="0"/>
  </r>
  <r>
    <x v="1"/>
    <x v="3"/>
    <s v="Manikandan Karunanidhi  "/>
    <s v="Software- Digital"/>
    <s v="Verification - Selenium Automation"/>
    <s v="India"/>
    <x v="0"/>
    <x v="0"/>
  </r>
  <r>
    <x v="1"/>
    <x v="3"/>
    <s v="Susan Tharakan  "/>
    <s v="Software- Digital"/>
    <s v="Verification - Selenium Automation"/>
    <s v="Plano"/>
    <x v="0"/>
    <x v="0"/>
  </r>
  <r>
    <x v="1"/>
    <x v="3"/>
    <s v="Vijayarajan Natarajan  "/>
    <s v="Software- Digital"/>
    <s v="Techincal Manager - C# .Net"/>
    <s v="India"/>
    <x v="0"/>
    <x v="0"/>
  </r>
  <r>
    <x v="4"/>
    <x v="6"/>
    <s v="Prashanth M"/>
    <s v="Software- Digital"/>
    <s v="DevOps"/>
    <s v="Plano"/>
    <x v="0"/>
    <x v="0"/>
  </r>
  <r>
    <x v="1"/>
    <x v="3"/>
    <s v="Priyadharshini S"/>
    <s v="Software- Digital"/>
    <s v="Development - Xamarin"/>
    <s v="India"/>
    <x v="0"/>
    <x v="0"/>
  </r>
  <r>
    <x v="1"/>
    <x v="3"/>
    <s v="Pradeep Ramar  "/>
    <s v="Software- Digital"/>
    <s v="Development - Angular UI"/>
    <s v="India"/>
    <x v="0"/>
    <x v="0"/>
  </r>
  <r>
    <x v="5"/>
    <x v="7"/>
    <s v="Ruben Velez"/>
    <s v="Software- Digital"/>
    <s v="Performance testing"/>
    <s v="Plano"/>
    <x v="0"/>
    <x v="0"/>
  </r>
  <r>
    <x v="4"/>
    <x v="6"/>
    <s v="Sai Srikar"/>
    <s v="Software- Digital"/>
    <s v="DevOps"/>
    <s v="Plano"/>
    <x v="0"/>
    <x v="0"/>
  </r>
  <r>
    <x v="4"/>
    <x v="6"/>
    <s v="Saurabh"/>
    <s v="Software- Digital"/>
    <s v="DevOps"/>
    <s v="India"/>
    <x v="0"/>
    <x v="0"/>
  </r>
  <r>
    <x v="1"/>
    <x v="3"/>
    <s v="Chandrashekar Narendra  "/>
    <s v="Software- Digital"/>
    <s v="Development - Angular UI"/>
    <s v="India"/>
    <x v="0"/>
    <x v="0"/>
  </r>
  <r>
    <x v="5"/>
    <x v="8"/>
    <s v="Suhair P"/>
    <s v="Software - Embedded"/>
    <s v="Embedded Development"/>
    <s v="India"/>
    <x v="2"/>
    <x v="2"/>
  </r>
  <r>
    <x v="1"/>
    <x v="3"/>
    <s v="Vasundhara B"/>
    <s v="Software- Digital"/>
    <s v="Development - Xamarin"/>
    <s v="Plano"/>
    <x v="0"/>
    <x v="0"/>
  </r>
  <r>
    <x v="5"/>
    <x v="8"/>
    <s v="Vijayakrishna Chevuru"/>
    <s v="Software - Embedded"/>
    <s v="DevOps"/>
    <s v="India"/>
    <x v="1"/>
    <x v="3"/>
  </r>
  <r>
    <x v="6"/>
    <x v="9"/>
    <s v="Vijayanand Velayudam"/>
    <s v="Software- Digital"/>
    <s v="C# Xamarin"/>
    <s v="India"/>
    <x v="0"/>
    <x v="0"/>
  </r>
  <r>
    <x v="6"/>
    <x v="10"/>
    <s v="Rubina Masal  "/>
    <s v="Software- Digital"/>
    <s v="Development - Test Automation"/>
    <s v="Plano"/>
    <x v="0"/>
    <x v="0"/>
  </r>
  <r>
    <x v="5"/>
    <x v="8"/>
    <s v="Bala Murugan K"/>
    <s v="Software - Embedded"/>
    <s v="Firmware Automation"/>
    <s v="India"/>
    <x v="0"/>
    <x v="0"/>
  </r>
  <r>
    <x v="4"/>
    <x v="6"/>
    <s v="Saradha Murugavelu  "/>
    <s v="Software- Digital"/>
    <s v="DevOps"/>
    <s v="India"/>
    <x v="0"/>
    <x v="0"/>
  </r>
  <r>
    <x v="6"/>
    <x v="10"/>
    <s v="Surekha Aketi"/>
    <s v="Software- Digital"/>
    <s v="Development - Test Automation"/>
    <s v="India"/>
    <x v="0"/>
    <x v="0"/>
  </r>
  <r>
    <x v="6"/>
    <x v="10"/>
    <s v="Sivashanmugam Chidambaram"/>
    <s v="Software- Digital"/>
    <s v="Development - Test Automation"/>
    <s v="India"/>
    <x v="0"/>
    <x v="0"/>
  </r>
  <r>
    <x v="7"/>
    <x v="11"/>
    <s v="NETHAJI RAMACHANDRAN"/>
    <s v="Software- Digital"/>
    <s v="Techincal Manager - C#  &amp; Test Automation"/>
    <s v="India"/>
    <x v="0"/>
    <x v="0"/>
  </r>
  <r>
    <x v="6"/>
    <x v="10"/>
    <s v="Rekha Siva sankar"/>
    <s v="Software- Digital"/>
    <s v="Verification - Test Automation Architect"/>
    <s v="India"/>
    <x v="0"/>
    <x v="0"/>
  </r>
  <r>
    <x v="4"/>
    <x v="5"/>
    <s v="Paul Mulenga"/>
    <s v="Software - Embedded"/>
    <s v="System/Software Testing"/>
    <s v="Plano"/>
    <x v="1"/>
    <x v="2"/>
  </r>
  <r>
    <x v="1"/>
    <x v="3"/>
    <s v="Murugeshkumar Thangavel"/>
    <s v="Software- Digital"/>
    <s v="Development - C# .Net"/>
    <s v="Plano"/>
    <x v="0"/>
    <x v="0"/>
  </r>
  <r>
    <x v="6"/>
    <x v="10"/>
    <s v="Raja Sadaraj"/>
    <s v="Software- Digital"/>
    <s v="Development - Test Automation"/>
    <s v="India"/>
    <x v="0"/>
    <x v="0"/>
  </r>
  <r>
    <x v="5"/>
    <x v="8"/>
    <s v="Simpson"/>
    <s v="Software - Embedded"/>
    <s v="Project Management - Embedded System"/>
    <s v="India"/>
    <x v="0"/>
    <x v="0"/>
  </r>
  <r>
    <x v="6"/>
    <x v="10"/>
    <s v="Kalyan Samala"/>
    <s v="Software- Digital"/>
    <s v="Development - Test Automation"/>
    <s v="India"/>
    <x v="0"/>
    <x v="0"/>
  </r>
  <r>
    <x v="6"/>
    <x v="10"/>
    <s v="Manikya Sudha Nukala  "/>
    <s v="Software- Digital"/>
    <s v="Development - Test Automation"/>
    <s v="India"/>
    <x v="0"/>
    <x v="0"/>
  </r>
  <r>
    <x v="4"/>
    <x v="12"/>
    <s v="Umesh shukla"/>
    <s v="Software- Digital"/>
    <s v="DevOps"/>
    <s v="India"/>
    <x v="0"/>
    <x v="0"/>
  </r>
  <r>
    <x v="6"/>
    <x v="9"/>
    <s v="Amit Gupta  "/>
    <s v="Software- Digital"/>
    <s v="C# Xamarin"/>
    <s v="India"/>
    <x v="0"/>
    <x v="0"/>
  </r>
  <r>
    <x v="2"/>
    <x v="4"/>
    <s v="Pankaj kumar"/>
    <s v="Software- Digital"/>
    <s v="Development - Angular UI"/>
    <s v="India"/>
    <x v="0"/>
    <x v="0"/>
  </r>
  <r>
    <x v="6"/>
    <x v="9"/>
    <s v="Karandev Veppil Jayadev  "/>
    <s v="Software- Digital"/>
    <s v="C# Xamarin"/>
    <s v="India"/>
    <x v="0"/>
    <x v="0"/>
  </r>
  <r>
    <x v="8"/>
    <x v="13"/>
    <s v="Shruti Rattehalli Puttaraju"/>
    <s v="Software- Digital"/>
    <s v="Software Testing"/>
    <s v="Plano"/>
    <x v="0"/>
    <x v="0"/>
  </r>
  <r>
    <x v="8"/>
    <x v="14"/>
    <s v="Aswani Jaladi"/>
    <s v="Software - Embedded"/>
    <s v="Mobile Development, Software Testing"/>
    <s v="Plano"/>
    <x v="0"/>
    <x v="0"/>
  </r>
  <r>
    <x v="5"/>
    <x v="8"/>
    <s v="Kalluru Sethuvardhan"/>
    <s v="Software - Embedded"/>
    <s v="Automation Testing - Python"/>
    <s v="India"/>
    <x v="0"/>
    <x v="0"/>
  </r>
  <r>
    <x v="2"/>
    <x v="4"/>
    <s v="RAKESH KUMAR THATIPAMULA  "/>
    <s v="Software- Digital"/>
    <s v="Verification - Selenium Automation"/>
    <s v="India"/>
    <x v="0"/>
    <x v="0"/>
  </r>
  <r>
    <x v="1"/>
    <x v="3"/>
    <s v="Daddolu Sai Gowtham"/>
    <s v="Software- Digital"/>
    <s v="Development - Angular UI"/>
    <s v="India"/>
    <x v="0"/>
    <x v="0"/>
  </r>
  <r>
    <x v="6"/>
    <x v="9"/>
    <s v="Digvijay Pundir"/>
    <s v="Software- Digital"/>
    <s v="Xamarin, ios Development"/>
    <s v="India"/>
    <x v="0"/>
    <x v="0"/>
  </r>
  <r>
    <x v="2"/>
    <x v="4"/>
    <s v="Shafiya Sunkesala"/>
    <s v="Software- Digital"/>
    <s v="Verification - Selenium Automation"/>
    <s v="India"/>
    <x v="0"/>
    <x v="0"/>
  </r>
  <r>
    <x v="2"/>
    <x v="4"/>
    <s v="Avijit Laha"/>
    <s v="Software- Digital"/>
    <s v="Verification - Selenium Automation"/>
    <s v="India"/>
    <x v="0"/>
    <x v="0"/>
  </r>
  <r>
    <x v="1"/>
    <x v="3"/>
    <s v="Ajay Kumar Yeluva"/>
    <s v="Software- Digital"/>
    <s v="Verification - Selenium Automation"/>
    <s v="India"/>
    <x v="0"/>
    <x v="0"/>
  </r>
  <r>
    <x v="1"/>
    <x v="3"/>
    <s v="Rajneesh Kumar"/>
    <s v="Software- Digital"/>
    <s v="Development - C# .Net"/>
    <s v="India"/>
    <x v="0"/>
    <x v="0"/>
  </r>
  <r>
    <x v="1"/>
    <x v="3"/>
    <s v="Abhishek Bhagwat Bedre"/>
    <s v="Software- Digital"/>
    <s v="Development - C# .Net"/>
    <s v="India"/>
    <x v="0"/>
    <x v="0"/>
  </r>
  <r>
    <x v="6"/>
    <x v="10"/>
    <s v="ASHISH KUMAR PANDEY"/>
    <s v="Software- Digital"/>
    <s v="Development - Test Automation"/>
    <s v="India"/>
    <x v="0"/>
    <x v="0"/>
  </r>
  <r>
    <x v="6"/>
    <x v="10"/>
    <s v="Harishkumar"/>
    <s v="Software- Digital"/>
    <s v="Development - Test Automation"/>
    <s v="India"/>
    <x v="0"/>
    <x v="0"/>
  </r>
  <r>
    <x v="4"/>
    <x v="15"/>
    <s v="Sai Sidhanta Mohanty"/>
    <s v="Software- Digital"/>
    <s v="Development - C# .Net"/>
    <s v="India"/>
    <x v="0"/>
    <x v="0"/>
  </r>
  <r>
    <x v="6"/>
    <x v="10"/>
    <s v="Sachina Ramachandra Kotabagi"/>
    <s v="Software- Digital"/>
    <s v="Development - Test Automation"/>
    <s v="India"/>
    <x v="0"/>
    <x v="0"/>
  </r>
  <r>
    <x v="4"/>
    <x v="6"/>
    <s v="vineeth padalakunta"/>
    <s v="Software- Digital"/>
    <s v="DevOps"/>
    <s v="India"/>
    <x v="0"/>
    <x v="0"/>
  </r>
  <r>
    <x v="5"/>
    <x v="8"/>
    <s v="Bhuvanesh K"/>
    <s v="Software - Embedded"/>
    <s v="Firmware Automation"/>
    <s v="India"/>
    <x v="0"/>
    <x v="0"/>
  </r>
  <r>
    <x v="5"/>
    <x v="8"/>
    <s v="Saranya "/>
    <s v="Software - Embedded"/>
    <s v="Tool Development and Validation"/>
    <s v="India"/>
    <x v="0"/>
    <x v="0"/>
  </r>
  <r>
    <x v="6"/>
    <x v="10"/>
    <s v="Srinivasan Desikachari .  "/>
    <s v="Software- Digital"/>
    <s v="Development - Test Automation"/>
    <s v="India"/>
    <x v="0"/>
    <x v="0"/>
  </r>
  <r>
    <x v="1"/>
    <x v="3"/>
    <s v="Suraj Maharjan"/>
    <s v="Software- Digital"/>
    <s v="Development - C# .Net"/>
    <s v="Plano"/>
    <x v="0"/>
    <x v="0"/>
  </r>
  <r>
    <x v="5"/>
    <x v="8"/>
    <s v="Vijayakumar Sethuraman"/>
    <s v="Software - Embedded"/>
    <s v="Automation Testing - Python"/>
    <s v="India"/>
    <x v="0"/>
    <x v="0"/>
  </r>
  <r>
    <x v="8"/>
    <x v="14"/>
    <s v="Pavani Addagiri"/>
    <s v="Software - Embedded"/>
    <s v="Software Testing"/>
    <s v="Plano"/>
    <x v="0"/>
    <x v="0"/>
  </r>
  <r>
    <x v="9"/>
    <x v="16"/>
    <m/>
    <m/>
    <m/>
    <m/>
    <x v="3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x v="0"/>
    <s v="Elampooranan R"/>
    <x v="0"/>
    <s v="Sustenance"/>
    <s v="India"/>
    <s v="Onboarded"/>
    <s v="Resource Active"/>
    <m/>
    <s v="Experianced"/>
    <s v="Sustenance"/>
    <s v="PETS( Sustenance)"/>
    <s v="Yes"/>
    <s v="IPT"/>
    <m/>
    <m/>
    <s v="X"/>
    <m/>
    <n v="6.5"/>
    <n v="3.1"/>
    <m/>
    <s v="Vascular-Equipment support &amp; NMD-TMV"/>
  </r>
  <r>
    <x v="0"/>
    <x v="0"/>
    <x v="0"/>
    <s v="HEMALATHA BALAN"/>
    <x v="1"/>
    <s v="Sustenance"/>
    <s v="India"/>
    <s v="Onboarded"/>
    <s v="Resource Active"/>
    <m/>
    <s v="Experianced"/>
    <s v="Sustenance"/>
    <s v="PETS( Sustenance)"/>
    <s v="Yes"/>
    <s v="IPT"/>
    <m/>
    <s v="X"/>
    <m/>
    <m/>
    <n v="8"/>
    <n v="1.5"/>
    <s v="1-3 years"/>
    <s v="NMD - Verification"/>
  </r>
  <r>
    <x v="0"/>
    <x v="0"/>
    <x v="0"/>
    <s v="Jayaprabakaran Kesavan"/>
    <x v="1"/>
    <s v="Sustenance"/>
    <s v="India"/>
    <s v="Offboarding in progress"/>
    <s v="Project Change requested"/>
    <m/>
    <s v="Expert"/>
    <s v="Sustenance"/>
    <s v="PETS( Sustenance)"/>
    <s v="Yes"/>
    <s v="IPT"/>
    <m/>
    <m/>
    <m/>
    <s v="X"/>
    <n v="3.5"/>
    <n v="3.5"/>
    <s v="3-5 years"/>
    <s v="NA"/>
  </r>
  <r>
    <x v="0"/>
    <x v="0"/>
    <x v="0"/>
    <s v="Rakesh "/>
    <x v="0"/>
    <s v="Sustenance"/>
    <s v="India"/>
    <s v="Onboarded"/>
    <s v="Resource Active"/>
    <m/>
    <s v="Experianced"/>
    <s v="Sustenance"/>
    <s v="PETS( Sustenance)"/>
    <s v="Yes"/>
    <s v="IPT"/>
    <m/>
    <s v="X"/>
    <m/>
    <m/>
    <n v="1.5"/>
    <n v="1.5"/>
    <s v="1-3 years"/>
    <s v="NA"/>
  </r>
  <r>
    <x v="0"/>
    <x v="0"/>
    <x v="0"/>
    <s v="Santhana"/>
    <x v="2"/>
    <s v="Sustenance"/>
    <s v="Plano"/>
    <s v="Onboarded"/>
    <s v="Resource Active"/>
    <m/>
    <s v="Experianced"/>
    <s v="Sustenance"/>
    <s v="PETS( Sustenance)"/>
    <s v="Yes"/>
    <s v="IPT"/>
    <m/>
    <m/>
    <m/>
    <s v="X"/>
    <n v="10"/>
    <n v="1.5"/>
    <s v="1-3 years"/>
    <s v="NMD - IPT"/>
  </r>
  <r>
    <x v="0"/>
    <x v="0"/>
    <x v="0"/>
    <s v="Isaias Antonio Jimenez Mur illo"/>
    <x v="0"/>
    <s v="Sustenance"/>
    <s v="Costa Rica"/>
    <s v="Onboarded"/>
    <s v="Resource Active"/>
    <m/>
    <s v="Experianced"/>
    <s v="Sustenance"/>
    <s v="PETS( Sustenance)"/>
    <s v="Yes"/>
    <s v="IPT"/>
    <m/>
    <s v="X"/>
    <m/>
    <m/>
    <n v="0.5"/>
    <n v="0.5"/>
    <s v="Less than 1 yr"/>
    <s v="NA"/>
  </r>
  <r>
    <x v="0"/>
    <x v="0"/>
    <x v="0"/>
    <s v="Balakumar M"/>
    <x v="1"/>
    <s v="Sustenance"/>
    <s v="India"/>
    <s v="Onboarded"/>
    <s v="Resource Active"/>
    <m/>
    <s v="Experianced"/>
    <s v="Sustenance"/>
    <s v="PETS( Sustenance)"/>
    <s v="Yes"/>
    <s v="IPT"/>
    <s v="X"/>
    <m/>
    <m/>
    <m/>
    <n v="0.3"/>
    <n v="0.3"/>
    <s v="Less than 1 yr"/>
    <s v="NA"/>
  </r>
  <r>
    <x v="0"/>
    <x v="0"/>
    <x v="0"/>
    <s v="Deepak D"/>
    <x v="1"/>
    <s v="Sustenance"/>
    <s v="India"/>
    <s v="Onboarded"/>
    <s v="Resource Active"/>
    <m/>
    <s v="Entry Level"/>
    <s v="Sustenance"/>
    <s v="PETS( Sustenance)"/>
    <s v="Yes"/>
    <s v="IPT"/>
    <s v="X"/>
    <m/>
    <m/>
    <m/>
    <n v="1"/>
    <n v="1"/>
    <s v="1-3 years"/>
    <s v="NMD - EUMDR"/>
  </r>
  <r>
    <x v="0"/>
    <x v="0"/>
    <x v="0"/>
    <s v="Guhan Mohan Sudha"/>
    <x v="3"/>
    <s v="Sustenance, Project Management"/>
    <s v="India"/>
    <s v="Onboarded"/>
    <s v="Resource Active"/>
    <m/>
    <s v="Experianced"/>
    <s v="Operations"/>
    <s v="MobileOps"/>
    <m/>
    <s v="NMD IPT"/>
    <m/>
    <m/>
    <s v="X"/>
    <m/>
    <n v="1"/>
    <n v="1"/>
    <s v="1-3 years"/>
    <s v="NMD - EUMDR"/>
  </r>
  <r>
    <x v="0"/>
    <x v="1"/>
    <x v="1"/>
    <s v="Chidhambaram Shanmugasundaram"/>
    <x v="0"/>
    <s v="Tech file remediation"/>
    <s v="India"/>
    <s v="Onboarded"/>
    <s v="Resource Active"/>
    <m/>
    <s v="Experianced"/>
    <s v="Sustenance"/>
    <s v="PETS( Sustenance)"/>
    <s v="Yes"/>
    <s v="EUMDR"/>
    <m/>
    <m/>
    <m/>
    <s v="X"/>
    <n v="1.2"/>
    <n v="1.2"/>
    <s v="1-3 years"/>
    <s v="NMD - EUMDR"/>
  </r>
  <r>
    <x v="0"/>
    <x v="1"/>
    <x v="1"/>
    <s v="Raja SN"/>
    <x v="0"/>
    <s v="Tech file remediation"/>
    <s v="India"/>
    <s v="Onboarded"/>
    <s v="Resource Active"/>
    <m/>
    <s v="Experianced"/>
    <s v="Sustenance"/>
    <s v="PETS( Sustenance)"/>
    <s v="Yes"/>
    <s v="EUMDR"/>
    <m/>
    <s v="X"/>
    <m/>
    <m/>
    <n v="6.5"/>
    <n v="3.4"/>
    <s v="3-5 years"/>
    <s v="SH-Luer Standards assessment/remediation (ISO 80369) and Process validation_x000a_NMD - EUMDR &amp; IPT_x000a_"/>
  </r>
  <r>
    <x v="0"/>
    <x v="1"/>
    <x v="1"/>
    <s v="KISHORE PADMANABHA RAO"/>
    <x v="0"/>
    <s v="Tech file remediation"/>
    <s v="Plano"/>
    <s v="Onboarded"/>
    <s v="Resource Active"/>
    <m/>
    <s v="Experianced"/>
    <s v="Sustenance"/>
    <s v="PETS( Sustenance)"/>
    <s v="Yes"/>
    <s v="EUMDR"/>
    <m/>
    <m/>
    <m/>
    <s v="X"/>
    <n v="14"/>
    <n v="5"/>
    <s v="3-5 years"/>
    <s v="NMD - IPT"/>
  </r>
  <r>
    <x v="0"/>
    <x v="1"/>
    <x v="1"/>
    <s v="Sivakumar S"/>
    <x v="0"/>
    <s v="Tech file remediation"/>
    <s v="India"/>
    <s v="Onboarded"/>
    <s v="Resource Active"/>
    <m/>
    <s v="Experianced"/>
    <s v="Sustenance"/>
    <s v="PETS( Sustenance)"/>
    <s v="Yes"/>
    <s v="EUMDR"/>
    <m/>
    <s v="X"/>
    <m/>
    <m/>
    <n v="0.6"/>
    <n v="0.6"/>
    <s v="Less than 1 yr"/>
    <s v="NA"/>
  </r>
  <r>
    <x v="0"/>
    <x v="1"/>
    <x v="1"/>
    <s v="Arunkumaran Sivanantham"/>
    <x v="0"/>
    <s v="Tech file remediation"/>
    <s v="India"/>
    <s v="Onboarded"/>
    <s v="Resource Active"/>
    <m/>
    <s v="Experianced"/>
    <s v="Sustenance"/>
    <s v="PETS( Sustenance)"/>
    <s v="Yes"/>
    <s v="EUMDR"/>
    <m/>
    <m/>
    <s v="X"/>
    <m/>
    <n v="1.2"/>
    <n v="1.2"/>
    <s v="1-3 years"/>
    <s v="NA"/>
  </r>
  <r>
    <x v="0"/>
    <x v="1"/>
    <x v="1"/>
    <s v="SHIVAKUMAR"/>
    <x v="0"/>
    <s v="Tech file remediation"/>
    <s v="India"/>
    <s v="Onboarded"/>
    <s v="Resource Active"/>
    <m/>
    <s v="Experianced"/>
    <s v="Sustenance"/>
    <s v="PETS( Sustenance)"/>
    <s v="Yes"/>
    <s v="EUMDR"/>
    <m/>
    <s v="X"/>
    <m/>
    <m/>
    <n v="1.5"/>
    <n v="1.5"/>
    <s v="1-3 years"/>
    <s v="NA"/>
  </r>
  <r>
    <x v="0"/>
    <x v="1"/>
    <x v="1"/>
    <s v="Sushmitha S"/>
    <x v="3"/>
    <s v="Software Architect"/>
    <s v="India"/>
    <s v="Offboarding in progress"/>
    <s v="Project Change requested"/>
    <m/>
    <s v="Experianced"/>
    <s v="NPD"/>
    <s v="Others"/>
    <m/>
    <s v="NMD EUMDR FW"/>
    <m/>
    <m/>
    <s v="X"/>
    <m/>
    <n v="5"/>
    <n v="1"/>
    <s v="1-3 years"/>
    <s v="NA"/>
  </r>
  <r>
    <x v="0"/>
    <x v="1"/>
    <x v="1"/>
    <s v="Balaji Viswanathan"/>
    <x v="3"/>
    <s v="Design Verification Support, FW"/>
    <s v="India"/>
    <s v="Onboarded"/>
    <s v="Resource Active"/>
    <m/>
    <s v="Experianced"/>
    <s v="NPD"/>
    <s v="Others"/>
    <m/>
    <s v="NMD EUMDR FW"/>
    <m/>
    <m/>
    <m/>
    <s v="X"/>
    <n v="5"/>
    <n v="2"/>
    <s v="1-3 years"/>
    <s v="NA"/>
  </r>
  <r>
    <x v="0"/>
    <x v="1"/>
    <x v="1"/>
    <s v="ADITYA GOKHALE"/>
    <x v="1"/>
    <s v="Tech file remediation"/>
    <s v="Plano"/>
    <s v="Onboarded"/>
    <s v="Resource Active"/>
    <m/>
    <s v="Experianced"/>
    <s v="Sustenance"/>
    <s v="PETS( Sustenance)"/>
    <s v="Yes"/>
    <s v="EUMDR"/>
    <s v="X"/>
    <m/>
    <m/>
    <m/>
    <n v="2"/>
    <n v="2"/>
    <s v="1-3 years"/>
    <s v="NA"/>
  </r>
  <r>
    <x v="0"/>
    <x v="1"/>
    <x v="1"/>
    <s v="Harideep Polamarasetty"/>
    <x v="1"/>
    <s v="Tech file remediation"/>
    <s v="India"/>
    <s v="Onboarded"/>
    <s v="Resource Active"/>
    <m/>
    <s v="Experianced"/>
    <s v="Sustenance"/>
    <s v="PETS( Sustenance)"/>
    <s v="Yes"/>
    <s v="EUMDR"/>
    <m/>
    <s v="X"/>
    <m/>
    <m/>
    <n v="3.6"/>
    <n v="2"/>
    <s v="1-3 years"/>
    <s v="NA"/>
  </r>
  <r>
    <x v="0"/>
    <x v="1"/>
    <x v="1"/>
    <s v="Hima Bindu"/>
    <x v="4"/>
    <s v="Tech file remediation"/>
    <s v="India"/>
    <s v="Onboarded"/>
    <s v="Resource Active"/>
    <m/>
    <s v="Experianced"/>
    <s v="Sustenance"/>
    <s v="PETS( Sustenance)"/>
    <s v="Yes"/>
    <s v="EUMDR"/>
    <s v="X"/>
    <m/>
    <m/>
    <m/>
    <n v="3"/>
    <n v="2"/>
    <s v="1-3 years"/>
    <s v="NA"/>
  </r>
  <r>
    <x v="0"/>
    <x v="1"/>
    <x v="1"/>
    <s v="Raghavendran Sethumadhavan"/>
    <x v="4"/>
    <s v="Tech file remediation"/>
    <s v="India"/>
    <s v="Onboarded"/>
    <s v="Resource Active"/>
    <m/>
    <s v="Expert"/>
    <s v="Sustenance"/>
    <s v="PETS( Sustenance)"/>
    <s v="Yes"/>
    <s v="EUMDR"/>
    <m/>
    <m/>
    <m/>
    <s v="X"/>
    <n v="11.7"/>
    <n v="2.2000000000000002"/>
    <s v="1-3 years"/>
    <s v="NA"/>
  </r>
  <r>
    <x v="0"/>
    <x v="1"/>
    <x v="1"/>
    <s v="Senthilkumar Shanmugam"/>
    <x v="4"/>
    <s v="Tech file remediation"/>
    <s v="India"/>
    <s v="Onboarded"/>
    <s v="Resource Active"/>
    <m/>
    <s v="Experianced"/>
    <s v="Sustenance"/>
    <s v="PETS( Sustenance)"/>
    <s v="Yes"/>
    <s v="EUMDR"/>
    <m/>
    <m/>
    <m/>
    <s v="X"/>
    <n v="15.4"/>
    <n v="2.7"/>
    <s v="1-3 years"/>
    <s v="NA"/>
  </r>
  <r>
    <x v="0"/>
    <x v="1"/>
    <x v="1"/>
    <s v="Jayaashree S "/>
    <x v="1"/>
    <s v="Tech file remediation"/>
    <s v="India"/>
    <s v="Onboarded"/>
    <s v="Resource Active"/>
    <m/>
    <s v="Entry Level"/>
    <s v="Sustenance"/>
    <s v="PETS( Sustenance)"/>
    <s v="Yes"/>
    <s v="EUMDR"/>
    <s v="X"/>
    <m/>
    <m/>
    <m/>
    <n v="1.8"/>
    <n v="1"/>
    <s v="1-3 years"/>
    <s v="NA"/>
  </r>
  <r>
    <x v="0"/>
    <x v="1"/>
    <x v="1"/>
    <s v="Priyadarshini M "/>
    <x v="1"/>
    <s v="Tech file remediation"/>
    <s v="India"/>
    <s v="Onboarded"/>
    <s v="Resource Active"/>
    <m/>
    <s v="Entry Level"/>
    <s v="Sustenance"/>
    <s v="PETS( Sustenance)"/>
    <s v="Yes"/>
    <s v="EUMDR"/>
    <s v="X"/>
    <m/>
    <m/>
    <m/>
    <n v="1.8"/>
    <n v="1"/>
    <s v="1-3 years"/>
    <s v="NA"/>
  </r>
  <r>
    <x v="0"/>
    <x v="1"/>
    <x v="1"/>
    <s v="Uvaisemohammed Amanullah "/>
    <x v="4"/>
    <s v="Tech file remediation"/>
    <s v="India"/>
    <s v="Onboarded"/>
    <s v="Resource Active"/>
    <m/>
    <s v="Experianced"/>
    <s v="Sustenance"/>
    <s v="PETS( Sustenance)"/>
    <s v="Yes"/>
    <s v="EUMDR"/>
    <m/>
    <s v="X"/>
    <m/>
    <m/>
    <n v="4"/>
    <n v="1"/>
    <s v="1-3 years"/>
    <s v="NA"/>
  </r>
  <r>
    <x v="0"/>
    <x v="1"/>
    <x v="1"/>
    <s v="Meenachi"/>
    <x v="1"/>
    <s v="Tech file remediation"/>
    <s v="India"/>
    <s v="Onboarded"/>
    <s v="Resource Active"/>
    <m/>
    <s v="Entry Level"/>
    <s v="Sustenance"/>
    <s v="PETS( Sustenance)"/>
    <s v="Yes"/>
    <s v="EUMDR"/>
    <s v="X"/>
    <m/>
    <m/>
    <m/>
    <n v="1"/>
    <n v="1"/>
    <s v="1-3 years"/>
    <s v="NA"/>
  </r>
  <r>
    <x v="0"/>
    <x v="1"/>
    <x v="1"/>
    <s v="Vincy R"/>
    <x v="4"/>
    <s v="Tech file remediation"/>
    <s v="India"/>
    <s v="Onboarded"/>
    <s v="Resource Active"/>
    <m/>
    <s v="Experianced"/>
    <s v="Sustenance"/>
    <s v="PETS( Sustenance)"/>
    <s v="Yes"/>
    <s v="EUMDR"/>
    <s v="X"/>
    <m/>
    <m/>
    <m/>
    <n v="1.3"/>
    <n v="1.3"/>
    <s v="1-3 years"/>
    <s v="NA"/>
  </r>
  <r>
    <x v="0"/>
    <x v="1"/>
    <x v="1"/>
    <s v="Siva Krishna Komaravolu"/>
    <x v="1"/>
    <s v="Tech file remediation"/>
    <s v="India"/>
    <s v="Onboarded"/>
    <s v="Resource Active"/>
    <m/>
    <s v="Experianced"/>
    <s v="Sustenance"/>
    <s v="PETS( Sustenance)"/>
    <s v="Yes"/>
    <s v="EUMDR"/>
    <s v="X"/>
    <m/>
    <m/>
    <m/>
    <s v="1"/>
    <s v="1"/>
    <s v="1-3 years"/>
    <s v="NA"/>
  </r>
  <r>
    <x v="0"/>
    <x v="1"/>
    <x v="1"/>
    <s v="Eduardo Rojas"/>
    <x v="1"/>
    <s v="Tech file remediation"/>
    <s v="Plano"/>
    <s v="Offboarding in progress"/>
    <s v="Project Ramp down"/>
    <m/>
    <s v="Entry Level"/>
    <s v="Sustenance"/>
    <s v="PETS( Sustenance)"/>
    <s v="Yes"/>
    <s v="EUMDR"/>
    <s v="X"/>
    <m/>
    <m/>
    <m/>
    <n v="0.6"/>
    <n v="0.6"/>
    <s v="Less than 1 yr"/>
    <s v="NA"/>
  </r>
  <r>
    <x v="0"/>
    <x v="2"/>
    <x v="2"/>
    <s v="Magesh Subbarao Rengabashyam  "/>
    <x v="0"/>
    <s v="Design Verification"/>
    <s v="Plano"/>
    <s v="Offboarded"/>
    <s v="Attrition"/>
    <m/>
    <s v="Experianced"/>
    <s v="Sustenance"/>
    <s v="PETS( Sustenance)"/>
    <s v="Yes"/>
    <s v="EUMDR"/>
    <m/>
    <m/>
    <s v="X"/>
    <m/>
    <n v="2.5"/>
    <n v="2.5"/>
    <m/>
    <s v="NA"/>
  </r>
  <r>
    <x v="1"/>
    <x v="3"/>
    <x v="3"/>
    <s v="Aditya Venkatesh Gurusubramanian  "/>
    <x v="5"/>
    <s v="Verification - Selenium Automation"/>
    <s v="India"/>
    <s v="Onboarded"/>
    <s v="Resource Active"/>
    <m/>
    <s v="Experianced"/>
    <s v="NPD"/>
    <s v="Automation"/>
    <s v="No"/>
    <s v="Virtual Clinic - OneApp / myPath / myPal"/>
    <m/>
    <s v="X"/>
    <m/>
    <m/>
    <n v="1"/>
    <n v="1"/>
    <s v="1-3 years"/>
    <s v="NA"/>
  </r>
  <r>
    <x v="2"/>
    <x v="4"/>
    <x v="3"/>
    <s v="Jasvanth Jabez Jeevan David  "/>
    <x v="5"/>
    <s v="Verification - Test Management"/>
    <s v="India"/>
    <s v="Onboarded"/>
    <s v="Resource Active"/>
    <m/>
    <s v="Expert"/>
    <s v="NPD"/>
    <s v="V&amp;V"/>
    <s v="No"/>
    <s v="Virtual Clinic - NeuroSphere User Portal / Topaz"/>
    <m/>
    <m/>
    <m/>
    <s v="X"/>
    <n v="18"/>
    <n v="4"/>
    <s v="3-5 years"/>
    <s v="NA"/>
  </r>
  <r>
    <x v="2"/>
    <x v="4"/>
    <x v="3"/>
    <s v="Jossy John P  "/>
    <x v="5"/>
    <s v="Verification - System Tester"/>
    <s v="India"/>
    <s v="Onboarded"/>
    <s v="Resource Active"/>
    <m/>
    <s v="Experianced"/>
    <s v="NPD"/>
    <s v="V&amp;V"/>
    <s v="No"/>
    <s v="Virtual Clinic - NeuroSphere User Portal / Topaz"/>
    <m/>
    <m/>
    <s v="X"/>
    <m/>
    <n v="11"/>
    <n v="3"/>
    <s v="3-5 years"/>
    <s v="NA"/>
  </r>
  <r>
    <x v="2"/>
    <x v="4"/>
    <x v="3"/>
    <s v="Omkar Sankaran  "/>
    <x v="5"/>
    <s v="Development - Technical Manager"/>
    <s v="India"/>
    <s v="Onboarded"/>
    <s v="Resource Active"/>
    <m/>
    <s v="Subject Matter Expert"/>
    <s v="NPD"/>
    <s v="Others"/>
    <s v="No"/>
    <s v="Virtual Clinic - NeuroSphere User Portal / Topaz"/>
    <m/>
    <m/>
    <m/>
    <s v="X"/>
    <n v="22"/>
    <n v="2"/>
    <s v="1-3 years"/>
    <s v="NA"/>
  </r>
  <r>
    <x v="1"/>
    <x v="3"/>
    <x v="3"/>
    <s v="Buvaneswari Ravi  "/>
    <x v="5"/>
    <s v="Verification - Selenium Automation"/>
    <s v="India"/>
    <s v="Onboarded"/>
    <s v="Resource Active"/>
    <m/>
    <s v="Experianced"/>
    <s v="NPD"/>
    <s v="Automation"/>
    <s v="No"/>
    <s v="Virtual Clinic - OneApp / myPath / myPal"/>
    <m/>
    <s v="X"/>
    <m/>
    <m/>
    <n v="1"/>
    <n v="1"/>
    <s v="1-3 years"/>
    <s v="NA"/>
  </r>
  <r>
    <x v="1"/>
    <x v="3"/>
    <x v="3"/>
    <s v="Narmadha Kannan  "/>
    <x v="5"/>
    <s v="Development - C# .Net"/>
    <s v="India"/>
    <s v="Onboarded"/>
    <s v="Resource Active"/>
    <m/>
    <s v="Expert"/>
    <s v="NPD"/>
    <s v="Others"/>
    <s v="No"/>
    <s v="Virtual Clinic - OneApp / myPath / myPal"/>
    <m/>
    <m/>
    <s v="X"/>
    <m/>
    <n v="12"/>
    <n v="2"/>
    <s v="1-3 years"/>
    <s v="NA"/>
  </r>
  <r>
    <x v="1"/>
    <x v="3"/>
    <x v="3"/>
    <s v="Prabhu. Kannan  "/>
    <x v="5"/>
    <s v="Development - Angular UI"/>
    <s v="India"/>
    <s v="Onboarded"/>
    <s v="Resource Active"/>
    <m/>
    <s v="Experianced"/>
    <s v="NPD"/>
    <s v="Others"/>
    <s v="No"/>
    <s v="Virtual Clinic - OneApp / myPath / myPal"/>
    <m/>
    <s v="X"/>
    <m/>
    <m/>
    <n v="1"/>
    <n v="1"/>
    <s v="1-3 years"/>
    <s v="NA"/>
  </r>
  <r>
    <x v="2"/>
    <x v="4"/>
    <x v="3"/>
    <s v="Booshan Ganesh Uganandhan  "/>
    <x v="5"/>
    <s v="Development - Angular UI"/>
    <s v="India"/>
    <s v="Onboarded"/>
    <s v="Resource Active"/>
    <m/>
    <s v="Experianced"/>
    <s v="NPD"/>
    <s v="Others"/>
    <s v="No"/>
    <s v="Virtual Clinic - NeuroSphere User Portal / Topaz"/>
    <m/>
    <m/>
    <s v="X"/>
    <m/>
    <n v="1"/>
    <n v="1"/>
    <s v="1-3 years"/>
    <s v="NA"/>
  </r>
  <r>
    <x v="3"/>
    <x v="4"/>
    <x v="3"/>
    <s v="Vivek Jaiswal  "/>
    <x v="5"/>
    <s v="Development - C# .Net"/>
    <s v="India"/>
    <s v="Onboarded"/>
    <s v="Resource Active"/>
    <m/>
    <s v="Expert"/>
    <s v="NPD"/>
    <s v="Others"/>
    <s v="No"/>
    <s v="Virtual Clinic - NeuroSphere User Portal / Topaz"/>
    <m/>
    <m/>
    <m/>
    <s v="X"/>
    <n v="1"/>
    <n v="1"/>
    <s v="1-3 years"/>
    <s v="NA"/>
  </r>
  <r>
    <x v="1"/>
    <x v="3"/>
    <x v="3"/>
    <s v="A Karthik  "/>
    <x v="5"/>
    <s v="Development - C# .Net"/>
    <s v="India"/>
    <s v="Onboarded"/>
    <s v="Resource Active"/>
    <m/>
    <s v="Experianced"/>
    <s v="NPD"/>
    <s v="Others"/>
    <s v="No"/>
    <s v="Virtual Clinic - OneApp / myPath / myPal"/>
    <m/>
    <s v="X"/>
    <m/>
    <m/>
    <n v="1"/>
    <n v="1"/>
    <s v="1-3 years"/>
    <s v="NA"/>
  </r>
  <r>
    <x v="4"/>
    <x v="5"/>
    <x v="4"/>
    <s v="Muhammed zia"/>
    <x v="3"/>
    <s v="System/Software Testing"/>
    <s v="Plano"/>
    <s v="Onboarded"/>
    <s v="Resource Active"/>
    <m/>
    <s v="Entry Level"/>
    <s v="Sustenance"/>
    <s v="PETS( Sustenance)"/>
    <m/>
    <s v="MOBILE OPS TESTING SUPPORT"/>
    <s v="X"/>
    <m/>
    <m/>
    <m/>
    <n v="1.5"/>
    <n v="1.5"/>
    <s v="1-3 years"/>
    <s v="NA"/>
  </r>
  <r>
    <x v="1"/>
    <x v="3"/>
    <x v="3"/>
    <s v="Manikandan Karunanidhi  "/>
    <x v="5"/>
    <s v="Verification - Selenium Automation"/>
    <s v="India"/>
    <s v="Onboarded"/>
    <s v="Resource Active"/>
    <m/>
    <s v="Experianced"/>
    <s v="NPD"/>
    <s v="Automation"/>
    <s v="No"/>
    <s v="Virtual Clinic - OneApp / myPath / myPal"/>
    <m/>
    <s v="X"/>
    <m/>
    <m/>
    <n v="1.5"/>
    <n v="1.5"/>
    <s v="1-3 years"/>
    <s v="NA"/>
  </r>
  <r>
    <x v="1"/>
    <x v="3"/>
    <x v="3"/>
    <s v="Susan Tharakan  "/>
    <x v="5"/>
    <s v="Verification - Selenium Automation"/>
    <s v="Plano"/>
    <s v="Onboarded"/>
    <s v="Resource Active"/>
    <m/>
    <s v="Experianced"/>
    <s v="NPD"/>
    <s v="Automation"/>
    <s v="No"/>
    <s v="Virtual Clinic - OneApp / myPath / myPal"/>
    <m/>
    <s v="X"/>
    <m/>
    <m/>
    <n v="1.5"/>
    <n v="1.5"/>
    <s v="1-3 years"/>
    <s v="NA"/>
  </r>
  <r>
    <x v="1"/>
    <x v="3"/>
    <x v="3"/>
    <s v="Vijayarajan Natarajan  "/>
    <x v="5"/>
    <s v="Techincal Manager - C# .Net"/>
    <s v="India"/>
    <s v="Onboarded"/>
    <s v="Resource Active"/>
    <m/>
    <s v="Expert"/>
    <s v="NPD"/>
    <s v="Others"/>
    <s v="No"/>
    <s v="Virtual Clinic - OneApp / myPath / myPal"/>
    <m/>
    <m/>
    <m/>
    <s v="X"/>
    <n v="16"/>
    <n v="2"/>
    <s v="1-3 years"/>
    <s v="NA"/>
  </r>
  <r>
    <x v="4"/>
    <x v="6"/>
    <x v="3"/>
    <s v="Prashanth M"/>
    <x v="5"/>
    <s v="DevOps"/>
    <s v="Plano"/>
    <s v="Onboarded"/>
    <s v="Resource Active"/>
    <m/>
    <s v="Experianced"/>
    <s v="Operations"/>
    <s v="Others"/>
    <s v="No"/>
    <s v="CloudOps"/>
    <m/>
    <s v="X"/>
    <m/>
    <m/>
    <n v="1"/>
    <n v="1"/>
    <s v="1-3 years"/>
    <s v="NA"/>
  </r>
  <r>
    <x v="1"/>
    <x v="3"/>
    <x v="3"/>
    <s v="Priyadharshini S"/>
    <x v="5"/>
    <s v="Development - Xamarin"/>
    <s v="India"/>
    <s v="Onboarded"/>
    <s v="Resource Active"/>
    <m/>
    <s v="Experianced"/>
    <s v="NPD"/>
    <s v="Mobile Development"/>
    <s v="No"/>
    <s v="Virtual Clinic - OneApp / myPath / myPal"/>
    <m/>
    <s v="X"/>
    <m/>
    <m/>
    <n v="1.5"/>
    <n v="1.5"/>
    <s v="1-3 years"/>
    <s v="NA"/>
  </r>
  <r>
    <x v="1"/>
    <x v="3"/>
    <x v="3"/>
    <s v="Pradeep Ramar  "/>
    <x v="5"/>
    <s v="Development - Angular UI"/>
    <s v="India"/>
    <s v="Onboarded"/>
    <s v="Resource Active"/>
    <m/>
    <s v="Experianced"/>
    <s v="NPD"/>
    <s v="Others"/>
    <s v="No"/>
    <s v="Virtual Clinic - OneApp / myPath / myPal"/>
    <m/>
    <s v="X"/>
    <m/>
    <m/>
    <s v="1,5"/>
    <n v="1.5"/>
    <s v="1-3 years"/>
    <s v="NA"/>
  </r>
  <r>
    <x v="5"/>
    <x v="7"/>
    <x v="3"/>
    <s v="Ruben Velez"/>
    <x v="5"/>
    <s v="Performance testing"/>
    <s v="Plano"/>
    <s v="Onboarded"/>
    <s v="Resource Active"/>
    <m/>
    <s v="Experianced"/>
    <s v="NPD"/>
    <s v="Mobile Testing"/>
    <s v="No"/>
    <s v="Others"/>
    <s v="X"/>
    <m/>
    <m/>
    <m/>
    <n v="2.8"/>
    <n v="2.8"/>
    <s v="1-3 years"/>
    <s v="NA"/>
  </r>
  <r>
    <x v="4"/>
    <x v="6"/>
    <x v="3"/>
    <s v="Sai Srikar"/>
    <x v="5"/>
    <s v="DevOps"/>
    <s v="Plano"/>
    <s v="Onboarded"/>
    <s v="Resource Active"/>
    <m/>
    <s v="Experianced"/>
    <s v="NPD"/>
    <s v="Others"/>
    <s v="No"/>
    <s v="CloudOps"/>
    <m/>
    <s v="X"/>
    <m/>
    <m/>
    <s v="less than 1 year"/>
    <s v="less than 1 year"/>
    <s v="less than 1 year"/>
    <s v="NA"/>
  </r>
  <r>
    <x v="4"/>
    <x v="6"/>
    <x v="3"/>
    <s v="Saurabh"/>
    <x v="5"/>
    <s v="DevOps"/>
    <s v="India"/>
    <s v="Onboarded"/>
    <s v="Resource Active"/>
    <m/>
    <s v="Experianced"/>
    <s v="Operations"/>
    <s v="Others"/>
    <s v="No"/>
    <s v="CloudOps"/>
    <m/>
    <s v="X"/>
    <m/>
    <m/>
    <n v="1"/>
    <n v="1"/>
    <s v="1-3 years"/>
    <s v="NA"/>
  </r>
  <r>
    <x v="1"/>
    <x v="3"/>
    <x v="3"/>
    <s v="Chandrashekar Narendra  "/>
    <x v="5"/>
    <s v="Development - Angular UI"/>
    <s v="India"/>
    <s v="Onboarded"/>
    <s v="Resource Active"/>
    <m/>
    <s v="Experianced"/>
    <s v="NPD"/>
    <s v="Others"/>
    <s v="No"/>
    <s v="Virtual Clinic - OneApp / myPath / myPal"/>
    <m/>
    <s v="X"/>
    <m/>
    <m/>
    <n v="1"/>
    <n v="1"/>
    <s v="1-3 years"/>
    <s v="NA"/>
  </r>
  <r>
    <x v="5"/>
    <x v="8"/>
    <x v="4"/>
    <s v="Suhair P"/>
    <x v="3"/>
    <s v="Embedded Development"/>
    <s v="India"/>
    <s v="Offboarded"/>
    <s v="Project Ramp down"/>
    <m/>
    <s v="Experianced"/>
    <s v="NPD"/>
    <s v="PETS( Sustenance)"/>
    <m/>
    <s v="NMD JUPITER FW"/>
    <m/>
    <m/>
    <s v="X"/>
    <m/>
    <n v="2"/>
    <n v="2"/>
    <s v="1-3 years"/>
    <s v="NA"/>
  </r>
  <r>
    <x v="1"/>
    <x v="3"/>
    <x v="3"/>
    <s v="Vasundhara B"/>
    <x v="5"/>
    <s v="Development - Xamarin"/>
    <s v="Plano"/>
    <s v="Onboarded"/>
    <s v="Resource Active"/>
    <m/>
    <s v="Experianced"/>
    <s v="NPD"/>
    <s v="Mobile Development"/>
    <s v="No"/>
    <s v="Virtual Clinic - OneApp / myPath / myPal"/>
    <m/>
    <m/>
    <s v="X"/>
    <m/>
    <n v="3.6"/>
    <n v="1.5"/>
    <s v="1-3 years"/>
    <s v="NA"/>
  </r>
  <r>
    <x v="5"/>
    <x v="8"/>
    <x v="4"/>
    <s v="Vijayakrishna Chevuru"/>
    <x v="3"/>
    <s v="DevOps"/>
    <s v="India"/>
    <s v="Offboarding in progress"/>
    <s v="Attrition"/>
    <m/>
    <s v="Experianced"/>
    <s v="NPD"/>
    <s v="Others"/>
    <m/>
    <s v="NMD JUPITER FW"/>
    <m/>
    <s v="X"/>
    <m/>
    <m/>
    <n v="3"/>
    <n v="2"/>
    <s v="1-3 years"/>
    <s v="NA"/>
  </r>
  <r>
    <x v="6"/>
    <x v="9"/>
    <x v="3"/>
    <s v="Vijayanand Velayudam"/>
    <x v="5"/>
    <s v="C# Xamarin"/>
    <s v="India"/>
    <s v="Onboarded"/>
    <s v="Resource Active"/>
    <m/>
    <s v="Experianced"/>
    <s v="NPD"/>
    <s v="Mobile Development"/>
    <s v="No"/>
    <s v="Aquarius / Jupiter"/>
    <m/>
    <s v="X"/>
    <m/>
    <m/>
    <n v="1.9"/>
    <n v="1.9"/>
    <s v="1-3 years"/>
    <s v="NA"/>
  </r>
  <r>
    <x v="6"/>
    <x v="10"/>
    <x v="3"/>
    <s v="Rubina Masal  "/>
    <x v="5"/>
    <s v="Development - Test Automation"/>
    <s v="Plano"/>
    <s v="Onboarded"/>
    <s v="Resource Active"/>
    <m/>
    <s v="Experianced"/>
    <s v="NPD"/>
    <s v="Automation"/>
    <s v="No"/>
    <s v="Jupiter"/>
    <s v="X"/>
    <m/>
    <m/>
    <m/>
    <n v="1.2"/>
    <n v="1.2"/>
    <s v="1-3 years"/>
    <s v="NA"/>
  </r>
  <r>
    <x v="5"/>
    <x v="8"/>
    <x v="4"/>
    <s v="Bala Murugan K"/>
    <x v="3"/>
    <s v="Firmware Automation"/>
    <s v="India"/>
    <s v="Onboarded"/>
    <s v="Resource Active"/>
    <m/>
    <s v="Experianced"/>
    <s v="NPD"/>
    <s v="Automation"/>
    <m/>
    <s v="NMD JUPITER FW"/>
    <m/>
    <m/>
    <s v="X"/>
    <m/>
    <n v="2"/>
    <n v="2"/>
    <s v="1-3 years"/>
    <s v="NA"/>
  </r>
  <r>
    <x v="4"/>
    <x v="6"/>
    <x v="3"/>
    <s v="Saradha Murugavelu  "/>
    <x v="5"/>
    <s v="DevOps"/>
    <s v="India"/>
    <s v="Onboarded"/>
    <s v="Resource Active"/>
    <m/>
    <s v="Experianced"/>
    <s v="Operations"/>
    <s v="Others"/>
    <s v="No"/>
    <s v="CloudOps"/>
    <s v="X"/>
    <m/>
    <m/>
    <m/>
    <n v="1"/>
    <n v="1"/>
    <s v="1-3 years"/>
    <s v="NA"/>
  </r>
  <r>
    <x v="6"/>
    <x v="10"/>
    <x v="3"/>
    <s v="Surekha Aketi"/>
    <x v="5"/>
    <s v="Development - Test Automation"/>
    <s v="India"/>
    <s v="Onboarded"/>
    <s v="Resource Active"/>
    <m/>
    <s v="Experianced"/>
    <s v="NPD"/>
    <s v="Automation"/>
    <s v="No"/>
    <s v="Aquarius / Jupiter"/>
    <m/>
    <s v="X"/>
    <m/>
    <m/>
    <n v="1.1000000000000001"/>
    <n v="1.1000000000000001"/>
    <s v="1-3 years"/>
    <s v="NA"/>
  </r>
  <r>
    <x v="6"/>
    <x v="10"/>
    <x v="3"/>
    <s v="Sivashanmugam Chidambaram"/>
    <x v="5"/>
    <s v="Development - Test Automation"/>
    <s v="India"/>
    <s v="Onboarded"/>
    <s v="Resource Active"/>
    <m/>
    <s v="Experianced"/>
    <s v="NPD"/>
    <s v="Automation"/>
    <s v="No"/>
    <s v="Aquarius / Jupiter"/>
    <m/>
    <s v="X"/>
    <m/>
    <m/>
    <n v="1.5"/>
    <n v="1.5"/>
    <s v="1-3 years"/>
    <s v="NA"/>
  </r>
  <r>
    <x v="7"/>
    <x v="11"/>
    <x v="3"/>
    <s v="NETHAJI RAMACHANDRAN"/>
    <x v="5"/>
    <s v="Techincal Manager - C#  &amp; Test Automation"/>
    <s v="India"/>
    <s v="Onboarded"/>
    <s v="Resource Active"/>
    <m/>
    <s v="Experianced"/>
    <s v="NPD"/>
    <s v="Automation"/>
    <s v="No"/>
    <s v="Aquarius / Jupiter"/>
    <m/>
    <m/>
    <m/>
    <s v="X"/>
    <n v="15.1"/>
    <n v="1.6"/>
    <s v="1-3 years"/>
    <s v="HMT"/>
  </r>
  <r>
    <x v="6"/>
    <x v="10"/>
    <x v="3"/>
    <s v="Rekha Siva sankar"/>
    <x v="5"/>
    <s v="Verification - Test Automation Architect"/>
    <s v="India"/>
    <s v="Onboarded"/>
    <s v="Resource Active"/>
    <m/>
    <s v="Expert"/>
    <s v="NPD"/>
    <s v="Automation"/>
    <s v="No"/>
    <s v="Aquarius / Jupiter"/>
    <m/>
    <m/>
    <s v="X"/>
    <m/>
    <n v="1.8"/>
    <n v="1.8"/>
    <s v="1-3 years"/>
    <s v="NA"/>
  </r>
  <r>
    <x v="4"/>
    <x v="5"/>
    <x v="4"/>
    <s v="Paul Mulenga"/>
    <x v="3"/>
    <s v="System/Software Testing"/>
    <s v="Plano"/>
    <s v="Offboarding in progress"/>
    <s v="Project Ramp down"/>
    <m/>
    <s v="Entry Level"/>
    <s v="Sustenance"/>
    <s v="PETS( Sustenance)"/>
    <m/>
    <s v="MOBILE OPS TESTING SUPPORT"/>
    <s v="X"/>
    <m/>
    <m/>
    <m/>
    <n v="0.75"/>
    <n v="0.75"/>
    <s v="Less than 1 yr"/>
    <s v="NA"/>
  </r>
  <r>
    <x v="1"/>
    <x v="3"/>
    <x v="3"/>
    <s v="Murugeshkumar Thangavel"/>
    <x v="5"/>
    <s v="Development - C# .Net"/>
    <s v="Plano"/>
    <s v="Onboarded"/>
    <s v="Resource Active"/>
    <m/>
    <s v="Expert"/>
    <s v="NPD"/>
    <s v="Others"/>
    <s v="No"/>
    <s v="Virtual Clinic - OneApp / myPath / myPal"/>
    <m/>
    <m/>
    <s v="X"/>
    <m/>
    <s v="less than 1 year"/>
    <s v="less than 1 year"/>
    <s v="less than 1 year"/>
    <s v="NA"/>
  </r>
  <r>
    <x v="6"/>
    <x v="10"/>
    <x v="3"/>
    <s v="Raja Sadaraj"/>
    <x v="5"/>
    <s v="Development - Test Automation"/>
    <s v="India"/>
    <s v="Onboarded"/>
    <s v="Resource Active"/>
    <m/>
    <s v="Experianced"/>
    <s v="NPD"/>
    <s v="Automation"/>
    <s v="No"/>
    <s v="Jupiter"/>
    <m/>
    <m/>
    <s v="X"/>
    <m/>
    <n v="1"/>
    <n v="1"/>
    <s v="1-3 years"/>
    <s v="NA"/>
  </r>
  <r>
    <x v="5"/>
    <x v="8"/>
    <x v="4"/>
    <s v="Simpson"/>
    <x v="3"/>
    <s v="Project Management - Embedded System"/>
    <s v="India"/>
    <s v="Onboarded"/>
    <s v="Resource Active"/>
    <m/>
    <s v="Experianced"/>
    <s v="Operations"/>
    <s v="Others"/>
    <m/>
    <s v="NMD JUPITER FW"/>
    <m/>
    <m/>
    <m/>
    <s v="X"/>
    <n v="1"/>
    <n v="1"/>
    <s v="1-3 years"/>
    <s v="NA"/>
  </r>
  <r>
    <x v="6"/>
    <x v="10"/>
    <x v="3"/>
    <s v="Kalyan Samala"/>
    <x v="5"/>
    <s v="Development - Test Automation"/>
    <s v="India"/>
    <s v="Onboarded"/>
    <s v="Resource Active"/>
    <m/>
    <s v="Experianced"/>
    <s v="NPD"/>
    <s v="Automation"/>
    <s v="No"/>
    <s v="Jupiter"/>
    <m/>
    <m/>
    <s v="X"/>
    <m/>
    <n v="0.9"/>
    <n v="0.9"/>
    <s v="Less than 1 yr"/>
    <s v="NA"/>
  </r>
  <r>
    <x v="6"/>
    <x v="10"/>
    <x v="3"/>
    <s v="Manikya Sudha Nukala  "/>
    <x v="5"/>
    <s v="Development - Test Automation"/>
    <s v="India"/>
    <s v="Onboarded"/>
    <s v="Resource Active"/>
    <m/>
    <s v="Experianced"/>
    <s v="NPD"/>
    <s v="Automation"/>
    <s v="No"/>
    <s v="Jupiter"/>
    <m/>
    <m/>
    <s v="X"/>
    <m/>
    <n v="0.9"/>
    <n v="0.9"/>
    <s v="Less than 1 yr"/>
    <s v="NA"/>
  </r>
  <r>
    <x v="4"/>
    <x v="12"/>
    <x v="3"/>
    <s v="Umesh shukla"/>
    <x v="5"/>
    <s v="DevOps"/>
    <s v="India"/>
    <s v="Onboarded"/>
    <s v="Resource Active"/>
    <m/>
    <s v="Experianced"/>
    <s v="NPD"/>
    <s v="Others"/>
    <s v="No"/>
    <s v="Aquarius / Jupiter"/>
    <m/>
    <m/>
    <s v="X"/>
    <m/>
    <n v="0.9"/>
    <n v="0.9"/>
    <s v="Less than 1 yr"/>
    <s v="NA"/>
  </r>
  <r>
    <x v="6"/>
    <x v="9"/>
    <x v="3"/>
    <s v="Amit Gupta  "/>
    <x v="5"/>
    <s v="C# Xamarin"/>
    <s v="India"/>
    <s v="Onboarded"/>
    <s v="Resource Active"/>
    <m/>
    <s v="Experianced"/>
    <s v="NPD"/>
    <s v="Mobile Development"/>
    <s v="No"/>
    <s v="Aquarius / Jupiter"/>
    <m/>
    <s v="X"/>
    <m/>
    <m/>
    <n v="0.8"/>
    <n v="0.8"/>
    <s v="Less than 1 yr"/>
    <s v="NA"/>
  </r>
  <r>
    <x v="2"/>
    <x v="4"/>
    <x v="3"/>
    <s v="Pankaj kumar"/>
    <x v="5"/>
    <s v="Development - Angular UI"/>
    <s v="India"/>
    <s v="Onboarded"/>
    <s v="Resource Active"/>
    <m/>
    <s v="Experianced"/>
    <s v="NPD"/>
    <s v="Others"/>
    <s v="No"/>
    <s v="Virtual Clinic - NeuroSphere User Portal / Topaz"/>
    <m/>
    <m/>
    <m/>
    <s v="X"/>
    <s v="less than 1 year"/>
    <s v="less than 1 year"/>
    <s v="less than 1 year"/>
    <s v="NA"/>
  </r>
  <r>
    <x v="6"/>
    <x v="9"/>
    <x v="3"/>
    <s v="Karandev Veppil Jayadev  "/>
    <x v="5"/>
    <s v="C# Xamarin"/>
    <s v="India"/>
    <s v="Onboarded"/>
    <s v="Resource Active"/>
    <m/>
    <s v="Experianced"/>
    <s v="NPD"/>
    <s v="Mobile Development"/>
    <s v="No"/>
    <s v="Aquarius / Jupiter"/>
    <m/>
    <s v="X"/>
    <m/>
    <m/>
    <n v="0.8"/>
    <n v="0.8"/>
    <s v="Less than 1 yr"/>
    <s v="NA"/>
  </r>
  <r>
    <x v="8"/>
    <x v="13"/>
    <x v="3"/>
    <s v="Shruti Rattehalli Puttaraju"/>
    <x v="5"/>
    <s v="Software Testing"/>
    <s v="Plano"/>
    <s v="Onboarded"/>
    <s v="Resource Active"/>
    <m/>
    <s v="Experianced"/>
    <s v="NPD"/>
    <s v="Others"/>
    <s v="No"/>
    <s v="Aquarius"/>
    <m/>
    <s v="X"/>
    <m/>
    <m/>
    <s v="15 days"/>
    <s v="15 days"/>
    <s v="less than 1 year"/>
    <s v="NA"/>
  </r>
  <r>
    <x v="8"/>
    <x v="14"/>
    <x v="4"/>
    <s v="Aswani Jaladi"/>
    <x v="3"/>
    <s v="Mobile Development, Software Testing"/>
    <s v="Plano"/>
    <s v="Onboarded"/>
    <s v="Resource Active"/>
    <m/>
    <s v="Experianced"/>
    <s v="NPD"/>
    <s v="MobileOps"/>
    <m/>
    <s v="A3.11 AQUARIUS"/>
    <m/>
    <s v="X"/>
    <m/>
    <m/>
    <n v="0.6"/>
    <n v="0.6"/>
    <s v="Less than 1 yr"/>
    <s v="NA"/>
  </r>
  <r>
    <x v="5"/>
    <x v="8"/>
    <x v="4"/>
    <s v="Kalluru Sethuvardhan"/>
    <x v="3"/>
    <s v="Automation Testing - Python"/>
    <s v="India"/>
    <s v="Onboarded"/>
    <s v="Resource Active"/>
    <m/>
    <s v="Entry Level"/>
    <s v="NPD"/>
    <s v="Automation"/>
    <m/>
    <s v="NMD JUPITER FW"/>
    <s v="X"/>
    <m/>
    <m/>
    <m/>
    <n v="2"/>
    <n v="0"/>
    <s v="Less than 1 yr"/>
    <s v="NA"/>
  </r>
  <r>
    <x v="2"/>
    <x v="4"/>
    <x v="3"/>
    <s v="RAKESH KUMAR THATIPAMULA  "/>
    <x v="5"/>
    <s v="Verification - Selenium Automation"/>
    <s v="India"/>
    <s v="Onboarded"/>
    <s v="Resource Active"/>
    <m/>
    <s v="Experianced"/>
    <s v="NPD"/>
    <s v="Automation"/>
    <s v="No"/>
    <s v="Virtual Clinic - NeuroSphere User Portal / Topaz"/>
    <m/>
    <s v="X"/>
    <m/>
    <m/>
    <s v="less than 1 year"/>
    <s v="less than 1 year"/>
    <s v="less than 1 year"/>
    <s v="NA"/>
  </r>
  <r>
    <x v="1"/>
    <x v="3"/>
    <x v="3"/>
    <s v="Daddolu Sai Gowtham"/>
    <x v="5"/>
    <s v="Development - Angular UI"/>
    <s v="India"/>
    <s v="Onboarded"/>
    <s v="Resource Active"/>
    <m/>
    <s v="Experianced"/>
    <s v="NPD"/>
    <s v="Others"/>
    <s v="No"/>
    <s v="Virtual Clinic - OneApp / myPath / myPal"/>
    <s v="X"/>
    <m/>
    <m/>
    <m/>
    <s v="less than 1 year"/>
    <s v="less than 1 year"/>
    <s v="less than 1 year"/>
    <s v="NA"/>
  </r>
  <r>
    <x v="6"/>
    <x v="9"/>
    <x v="3"/>
    <s v="Digvijay Pundir"/>
    <x v="5"/>
    <s v="Xamarin, ios Development"/>
    <s v="India"/>
    <s v="Onboarded"/>
    <s v="Resource Active"/>
    <m/>
    <s v="Experianced"/>
    <s v="NPD"/>
    <s v="Mobile Development"/>
    <s v="No"/>
    <s v="Aquarius / Jupiter"/>
    <m/>
    <m/>
    <s v="X"/>
    <m/>
    <n v="0.6"/>
    <n v="0.6"/>
    <s v="Less than 1 yr"/>
    <s v="NA"/>
  </r>
  <r>
    <x v="2"/>
    <x v="4"/>
    <x v="3"/>
    <s v="Shafiya Sunkesala"/>
    <x v="5"/>
    <s v="Verification - Selenium Automation"/>
    <s v="India"/>
    <s v="Onboarded"/>
    <s v="Resource Active"/>
    <m/>
    <s v="Experianced"/>
    <s v="NPD"/>
    <s v="Automation"/>
    <s v="No"/>
    <s v="Virtual Clinic - NeuroSphere User Portal / Topaz"/>
    <m/>
    <s v="X"/>
    <m/>
    <m/>
    <s v="less than 1 year"/>
    <s v="less than 1 year"/>
    <s v="less than 1 year"/>
    <s v="NA"/>
  </r>
  <r>
    <x v="2"/>
    <x v="4"/>
    <x v="3"/>
    <s v="Avijit Laha"/>
    <x v="5"/>
    <s v="Verification - Selenium Automation"/>
    <s v="India"/>
    <s v="Onboarded"/>
    <s v="Resource Active"/>
    <m/>
    <s v="Experianced"/>
    <s v="NPD"/>
    <s v="Automation"/>
    <s v="No"/>
    <s v="Virtual Clinic - NeuroSphere User Portal / Topaz"/>
    <m/>
    <s v="X"/>
    <m/>
    <m/>
    <s v="less than 1 year"/>
    <s v="less than 1 year"/>
    <s v="less than 1 year"/>
    <s v="NA"/>
  </r>
  <r>
    <x v="1"/>
    <x v="3"/>
    <x v="3"/>
    <s v="Ajay Kumar Yeluva"/>
    <x v="5"/>
    <s v="Verification - Selenium Automation"/>
    <s v="India"/>
    <s v="Onboarded"/>
    <s v="Resource Active"/>
    <m/>
    <s v="Experianced"/>
    <s v="NPD"/>
    <s v="Automation"/>
    <s v="No"/>
    <s v="Virtual Clinic - OneApp / myPath / myPal"/>
    <s v="X"/>
    <m/>
    <m/>
    <m/>
    <s v="less than 1 year"/>
    <s v="less than 1 year"/>
    <s v="less than 1 year"/>
    <s v="NA"/>
  </r>
  <r>
    <x v="1"/>
    <x v="3"/>
    <x v="3"/>
    <s v="Rajneesh Kumar"/>
    <x v="5"/>
    <s v="Development - C# .Net"/>
    <s v="India"/>
    <s v="Onboarded"/>
    <s v="Resource Active"/>
    <m/>
    <s v="Experianced"/>
    <s v="NPD"/>
    <s v="Others"/>
    <s v="No"/>
    <s v="Virtual Clinic - OneApp / myPath / myPal"/>
    <m/>
    <m/>
    <s v="X"/>
    <m/>
    <s v="less than 1 year"/>
    <s v="less than 1 year"/>
    <s v="less than 1 year"/>
    <s v="NA"/>
  </r>
  <r>
    <x v="1"/>
    <x v="3"/>
    <x v="3"/>
    <s v="Abhishek Bhagwat Bedre"/>
    <x v="5"/>
    <s v="Development - C# .Net"/>
    <s v="India"/>
    <s v="Onboarded"/>
    <s v="Resource Active"/>
    <m/>
    <s v="Experianced"/>
    <s v="NPD"/>
    <s v="Others"/>
    <s v="No"/>
    <s v="Virtual Clinic - OneApp / myPath / myPal"/>
    <m/>
    <m/>
    <s v="X"/>
    <m/>
    <s v="less than 1 year"/>
    <s v="less than 1 year"/>
    <s v="less than 1 year"/>
    <s v="NA"/>
  </r>
  <r>
    <x v="6"/>
    <x v="10"/>
    <x v="3"/>
    <s v="ASHISH KUMAR PANDEY"/>
    <x v="5"/>
    <s v="Development - Test Automation"/>
    <s v="India"/>
    <s v="Onboarded"/>
    <s v="Resource Active"/>
    <m/>
    <s v="Entry Level"/>
    <s v="NPD"/>
    <s v="Automation"/>
    <s v="No"/>
    <s v="Jupiter"/>
    <m/>
    <s v="X"/>
    <m/>
    <m/>
    <n v="0.3"/>
    <n v="0.3"/>
    <s v="Less than 1 yr"/>
    <s v="NA"/>
  </r>
  <r>
    <x v="6"/>
    <x v="10"/>
    <x v="3"/>
    <s v="Harishkumar"/>
    <x v="5"/>
    <s v="Development - Test Automation"/>
    <s v="India"/>
    <s v="Onboarded"/>
    <s v="Resource Active"/>
    <m/>
    <s v="Experianced"/>
    <s v="NPD"/>
    <s v="Mobile Testing"/>
    <s v="No"/>
    <s v="Jupiter"/>
    <m/>
    <m/>
    <s v="X"/>
    <m/>
    <n v="0.9"/>
    <n v="0.9"/>
    <s v="Less than 1 yr"/>
    <s v="Merlin.net Patient Care Network"/>
  </r>
  <r>
    <x v="4"/>
    <x v="15"/>
    <x v="3"/>
    <s v="Sai Sidhanta Mohanty"/>
    <x v="5"/>
    <s v="Development - C# .Net"/>
    <s v="India"/>
    <s v="Onboarded"/>
    <s v="Resource Active"/>
    <m/>
    <s v="Experianced"/>
    <s v="NPD"/>
    <s v="Mobile Development"/>
    <s v="No"/>
    <s v="Others"/>
    <s v="X"/>
    <m/>
    <m/>
    <m/>
    <n v="0.6"/>
    <n v="0.4"/>
    <s v="Less than 1 yr"/>
    <s v="NA"/>
  </r>
  <r>
    <x v="6"/>
    <x v="10"/>
    <x v="3"/>
    <s v="Sachina Ramachandra Kotabagi"/>
    <x v="5"/>
    <s v="Development - Test Automation"/>
    <s v="India"/>
    <s v="Onboarded"/>
    <s v="Resource Active"/>
    <m/>
    <s v="Experianced"/>
    <s v="NPD"/>
    <s v="Mobile Testing"/>
    <s v="No"/>
    <s v="Jupiter"/>
    <m/>
    <m/>
    <s v="X"/>
    <m/>
    <n v="0.6"/>
    <n v="0.2"/>
    <s v="Less than 1 yr"/>
    <s v="HMT"/>
  </r>
  <r>
    <x v="4"/>
    <x v="6"/>
    <x v="3"/>
    <s v="vineeth padalakunta"/>
    <x v="5"/>
    <s v="DevOps"/>
    <s v="India"/>
    <s v="Onboarded"/>
    <s v="Resource Active"/>
    <m/>
    <s v="Entry Level"/>
    <s v="Operations"/>
    <s v="Others"/>
    <s v="No"/>
    <s v="CloudOps"/>
    <s v="X"/>
    <m/>
    <m/>
    <m/>
    <s v="less than 1 year"/>
    <s v="less than 1 year"/>
    <s v="less than 1 year"/>
    <s v="NA"/>
  </r>
  <r>
    <x v="5"/>
    <x v="8"/>
    <x v="4"/>
    <s v="Bhuvanesh K"/>
    <x v="3"/>
    <s v="Firmware Automation"/>
    <s v="India"/>
    <s v="Onboarded"/>
    <s v="Resource Active"/>
    <m/>
    <s v="Experianced"/>
    <s v="NPD"/>
    <s v="Automation"/>
    <m/>
    <s v="NMD JUPITER FW"/>
    <m/>
    <s v="X"/>
    <m/>
    <m/>
    <n v="1"/>
    <n v="0"/>
    <s v="Less than 1 yr"/>
    <s v="NA"/>
  </r>
  <r>
    <x v="5"/>
    <x v="8"/>
    <x v="4"/>
    <s v="Saranya "/>
    <x v="3"/>
    <s v="Tool Development and Validation"/>
    <s v="India"/>
    <s v="Onboarded"/>
    <s v="Resource Active"/>
    <m/>
    <s v="Experianced"/>
    <s v="NPD"/>
    <s v="Others"/>
    <m/>
    <s v="NMD JUPITER FW"/>
    <m/>
    <s v="X"/>
    <m/>
    <m/>
    <n v="1"/>
    <n v="1"/>
    <s v="1-3 years"/>
    <s v="NA"/>
  </r>
  <r>
    <x v="6"/>
    <x v="10"/>
    <x v="3"/>
    <s v="Srinivasan Desikachari .  "/>
    <x v="5"/>
    <s v="Development - Test Automation"/>
    <s v="India"/>
    <s v="Onboarded"/>
    <s v="Resource Active"/>
    <m/>
    <s v="Experianced"/>
    <s v="NPD"/>
    <s v="Mobile Testing"/>
    <s v="No"/>
    <s v="Jupiter"/>
    <m/>
    <m/>
    <s v="X"/>
    <m/>
    <n v="0.9"/>
    <n v="0.7"/>
    <s v="Less than 1 yr"/>
    <s v="HMT"/>
  </r>
  <r>
    <x v="1"/>
    <x v="3"/>
    <x v="3"/>
    <s v="Suraj Maharjan"/>
    <x v="5"/>
    <s v="Development - C# .Net"/>
    <s v="Plano"/>
    <s v="Onboarded"/>
    <s v="Resource Active"/>
    <m/>
    <s v="Experianced"/>
    <s v="NPD"/>
    <s v="Others"/>
    <s v="No"/>
    <s v="Virtual Clinic - OneApp / myPath / myPal"/>
    <m/>
    <s v="X"/>
    <m/>
    <m/>
    <s v="less than 1 year"/>
    <s v="less than 1 year"/>
    <s v="less than 1 year"/>
    <s v="NA"/>
  </r>
  <r>
    <x v="5"/>
    <x v="8"/>
    <x v="4"/>
    <s v="Vijayakumar Sethuraman"/>
    <x v="3"/>
    <s v="Automation Testing - Python"/>
    <s v="India"/>
    <s v="Onboarded"/>
    <s v="Resource Active"/>
    <m/>
    <s v="Experianced"/>
    <s v="NPD"/>
    <s v="Automation"/>
    <m/>
    <s v="NMD JUPITER FW"/>
    <m/>
    <m/>
    <s v="X"/>
    <m/>
    <n v="2"/>
    <n v="2"/>
    <s v="1-3 years"/>
    <s v="NA"/>
  </r>
  <r>
    <x v="8"/>
    <x v="14"/>
    <x v="4"/>
    <s v="Pavani Addagiri"/>
    <x v="3"/>
    <s v="Software Testing"/>
    <s v="Plano"/>
    <s v="Onboarded"/>
    <s v="Resource Active"/>
    <m/>
    <s v="Experianced"/>
    <s v="NPD"/>
    <s v="MobileOps"/>
    <m/>
    <s v="A3.11 AQUARIUS"/>
    <m/>
    <s v="X"/>
    <m/>
    <m/>
    <s v="New Joinee"/>
    <s v="New Joinee"/>
    <s v="less than 1 year"/>
    <s v="NA"/>
  </r>
  <r>
    <x v="9"/>
    <x v="16"/>
    <x v="5"/>
    <m/>
    <x v="6"/>
    <m/>
    <m/>
    <m/>
    <m/>
    <m/>
    <m/>
    <m/>
    <m/>
    <m/>
    <m/>
    <m/>
    <m/>
    <m/>
    <m/>
    <m/>
    <m/>
    <m/>
    <m/>
  </r>
  <r>
    <x v="9"/>
    <x v="16"/>
    <x v="5"/>
    <m/>
    <x v="6"/>
    <m/>
    <m/>
    <m/>
    <m/>
    <m/>
    <m/>
    <m/>
    <m/>
    <m/>
    <m/>
    <m/>
    <m/>
    <m/>
    <m/>
    <m/>
    <m/>
    <m/>
    <m/>
  </r>
  <r>
    <x v="9"/>
    <x v="16"/>
    <x v="5"/>
    <m/>
    <x v="6"/>
    <m/>
    <m/>
    <m/>
    <m/>
    <m/>
    <m/>
    <m/>
    <m/>
    <m/>
    <m/>
    <m/>
    <m/>
    <m/>
    <m/>
    <m/>
    <m/>
    <m/>
    <m/>
  </r>
  <r>
    <x v="9"/>
    <x v="16"/>
    <x v="5"/>
    <m/>
    <x v="6"/>
    <m/>
    <m/>
    <m/>
    <m/>
    <m/>
    <m/>
    <m/>
    <m/>
    <m/>
    <m/>
    <m/>
    <m/>
    <m/>
    <m/>
    <m/>
    <m/>
    <m/>
    <m/>
  </r>
  <r>
    <x v="9"/>
    <x v="16"/>
    <x v="5"/>
    <m/>
    <x v="6"/>
    <m/>
    <m/>
    <m/>
    <m/>
    <m/>
    <m/>
    <m/>
    <m/>
    <m/>
    <m/>
    <m/>
    <m/>
    <m/>
    <m/>
    <m/>
    <m/>
    <m/>
    <m/>
  </r>
  <r>
    <x v="9"/>
    <x v="16"/>
    <x v="5"/>
    <m/>
    <x v="6"/>
    <m/>
    <m/>
    <m/>
    <m/>
    <m/>
    <m/>
    <m/>
    <m/>
    <m/>
    <m/>
    <m/>
    <m/>
    <m/>
    <m/>
    <m/>
    <m/>
    <m/>
    <m/>
  </r>
  <r>
    <x v="9"/>
    <x v="16"/>
    <x v="5"/>
    <m/>
    <x v="6"/>
    <m/>
    <m/>
    <m/>
    <m/>
    <m/>
    <m/>
    <m/>
    <m/>
    <m/>
    <m/>
    <m/>
    <m/>
    <m/>
    <m/>
    <m/>
    <m/>
    <m/>
    <m/>
  </r>
  <r>
    <x v="9"/>
    <x v="16"/>
    <x v="5"/>
    <m/>
    <x v="6"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s v="Sustenance"/>
    <s v="IPT"/>
    <s v="Santhana"/>
    <s v="Matthew Portmann"/>
    <s v="Elampooranan R"/>
    <x v="0"/>
    <s v="Sustenance"/>
    <s v="India"/>
    <s v="Onboarded"/>
    <s v="Resource Active"/>
    <m/>
    <s v="Experianced"/>
    <s v="Sustenance"/>
    <x v="0"/>
    <s v="Yes"/>
    <s v="IPT"/>
    <m/>
    <m/>
    <s v="X"/>
    <m/>
    <n v="6.5"/>
    <n v="3.1"/>
    <m/>
    <s v="Vascular-Equipment support &amp; NMD-TMV"/>
    <x v="0"/>
    <x v="0"/>
    <m/>
  </r>
  <r>
    <s v="Sustenance"/>
    <s v="IPT"/>
    <s v="Santhana"/>
    <s v="Matthew Portmann"/>
    <s v="HEMALATHA BALAN"/>
    <x v="1"/>
    <s v="Sustenance"/>
    <s v="India"/>
    <s v="Onboarded"/>
    <s v="Resource Active"/>
    <m/>
    <s v="Experianced"/>
    <s v="Sustenance"/>
    <x v="0"/>
    <s v="Yes"/>
    <s v="IPT"/>
    <m/>
    <s v="X"/>
    <m/>
    <m/>
    <n v="8"/>
    <n v="1.5"/>
    <s v="1-3 years"/>
    <s v="NMD - Verification"/>
    <x v="0"/>
    <x v="0"/>
    <m/>
  </r>
  <r>
    <s v="Sustenance"/>
    <s v="IPT"/>
    <s v="Santhana"/>
    <s v="Matthew Portmann"/>
    <s v="Jayaprabakaran Kesavan"/>
    <x v="1"/>
    <s v="Sustenance"/>
    <s v="India"/>
    <s v="Offboarding in progress"/>
    <s v="Project Change requested"/>
    <m/>
    <s v="Expert"/>
    <s v="Sustenance"/>
    <x v="0"/>
    <s v="Yes"/>
    <s v="IPT"/>
    <m/>
    <m/>
    <m/>
    <s v="X"/>
    <n v="3.5"/>
    <n v="3.5"/>
    <s v="3-5 years"/>
    <s v="NA"/>
    <x v="0"/>
    <x v="0"/>
    <m/>
  </r>
  <r>
    <s v="Sustenance"/>
    <s v="IPT"/>
    <s v="Santhana"/>
    <s v="Matthew Portmann"/>
    <s v="Rakesh "/>
    <x v="0"/>
    <s v="Sustenance"/>
    <s v="India"/>
    <s v="Onboarded"/>
    <s v="Resource Active"/>
    <m/>
    <s v="Experianced"/>
    <s v="Sustenance"/>
    <x v="0"/>
    <s v="Yes"/>
    <s v="IPT"/>
    <m/>
    <s v="X"/>
    <m/>
    <m/>
    <n v="1.5"/>
    <n v="1.5"/>
    <s v="1-3 years"/>
    <s v="NA"/>
    <x v="1"/>
    <x v="1"/>
    <d v="2023-02-28T00:00:00"/>
  </r>
  <r>
    <s v="Sustenance"/>
    <s v="IPT"/>
    <s v="Santhana"/>
    <s v="Matthew Portmann"/>
    <s v="Santhana"/>
    <x v="2"/>
    <s v="Sustenance"/>
    <s v="Plano"/>
    <s v="Onboarded"/>
    <s v="Resource Active"/>
    <m/>
    <s v="Experianced"/>
    <s v="Sustenance"/>
    <x v="0"/>
    <s v="Yes"/>
    <s v="IPT"/>
    <m/>
    <m/>
    <m/>
    <s v="X"/>
    <n v="10"/>
    <n v="1.5"/>
    <s v="1-3 years"/>
    <s v="NMD - IPT"/>
    <x v="1"/>
    <x v="1"/>
    <d v="2023-02-28T00:00:00"/>
  </r>
  <r>
    <s v="Sustenance"/>
    <s v="IPT"/>
    <s v="Santhana"/>
    <s v="Matthew Portmann"/>
    <s v="Isaias Antonio Jimenez Mur illo"/>
    <x v="0"/>
    <s v="Sustenance"/>
    <s v="Costa Rica"/>
    <s v="Onboarded"/>
    <s v="Resource Active"/>
    <m/>
    <s v="Experianced"/>
    <s v="Sustenance"/>
    <x v="0"/>
    <s v="Yes"/>
    <s v="IPT"/>
    <m/>
    <s v="X"/>
    <m/>
    <m/>
    <n v="0.5"/>
    <n v="0.5"/>
    <s v="Less than 1 yr"/>
    <s v="NA"/>
    <x v="1"/>
    <x v="1"/>
    <d v="2023-02-28T00:00:00"/>
  </r>
  <r>
    <s v="Sustenance"/>
    <s v="IPT"/>
    <s v="Santhana"/>
    <s v="Matthew Portmann"/>
    <s v="Balakumar M"/>
    <x v="1"/>
    <s v="Sustenance"/>
    <s v="India"/>
    <s v="Onboarded"/>
    <s v="Resource Active"/>
    <m/>
    <s v="Experianced"/>
    <s v="Sustenance"/>
    <x v="0"/>
    <s v="Yes"/>
    <s v="IPT"/>
    <s v="X"/>
    <m/>
    <m/>
    <m/>
    <n v="0.3"/>
    <n v="0.3"/>
    <s v="Less than 1 yr"/>
    <s v="NA"/>
    <x v="0"/>
    <x v="0"/>
    <m/>
  </r>
  <r>
    <s v="Sustenance"/>
    <s v="IPT"/>
    <s v="Santhana"/>
    <s v="Matthew Portmann"/>
    <s v="Deepak D"/>
    <x v="1"/>
    <s v="Sustenance"/>
    <s v="India"/>
    <s v="Onboarded"/>
    <s v="Resource Active"/>
    <m/>
    <s v="Entry Level"/>
    <s v="Sustenance"/>
    <x v="0"/>
    <s v="Yes"/>
    <s v="IPT"/>
    <s v="X"/>
    <m/>
    <m/>
    <m/>
    <n v="1"/>
    <n v="1"/>
    <s v="1-3 years"/>
    <s v="NMD - EUMDR"/>
    <x v="0"/>
    <x v="0"/>
    <m/>
  </r>
  <r>
    <s v="Sustenance"/>
    <s v="IPT"/>
    <s v="Santhana"/>
    <s v="Matthew Portmann"/>
    <s v="Guhan Mohan Sudha"/>
    <x v="3"/>
    <s v="Sustenance, Project Management"/>
    <s v="India"/>
    <s v="Onboarded"/>
    <s v="Resource Active"/>
    <m/>
    <s v="Experianced"/>
    <s v="Operations"/>
    <x v="1"/>
    <m/>
    <s v="NMD IPT"/>
    <m/>
    <m/>
    <s v="X"/>
    <m/>
    <n v="1"/>
    <n v="1"/>
    <s v="1-3 years"/>
    <s v="NMD - EUMDR"/>
    <x v="0"/>
    <x v="0"/>
    <m/>
  </r>
  <r>
    <s v="Sustenance"/>
    <s v="EU MDR"/>
    <s v="Kishore"/>
    <s v="Matthew Portmann"/>
    <s v="Chidhambaram Shanmugasundaram"/>
    <x v="0"/>
    <s v="Tech file remediation"/>
    <s v="India"/>
    <s v="Onboarded"/>
    <s v="Resource Active"/>
    <m/>
    <s v="Experianced"/>
    <s v="Sustenance"/>
    <x v="0"/>
    <s v="Yes"/>
    <s v="EUMDR"/>
    <m/>
    <m/>
    <m/>
    <s v="X"/>
    <n v="1.2"/>
    <n v="1.2"/>
    <s v="1-3 years"/>
    <s v="NMD - EUMDR"/>
    <x v="0"/>
    <x v="0"/>
    <m/>
  </r>
  <r>
    <s v="Sustenance"/>
    <s v="EU MDR"/>
    <s v="Kishore"/>
    <s v="Matthew Portmann"/>
    <s v="Raja SN"/>
    <x v="0"/>
    <s v="Tech file remediation"/>
    <s v="India"/>
    <s v="Onboarded"/>
    <s v="Resource Active"/>
    <m/>
    <s v="Experianced"/>
    <s v="Sustenance"/>
    <x v="0"/>
    <s v="Yes"/>
    <s v="EUMDR"/>
    <m/>
    <s v="X"/>
    <m/>
    <m/>
    <n v="6.5"/>
    <n v="3.4"/>
    <s v="3-5 years"/>
    <s v="SH-Luer Standards assessment/remediation (ISO 80369) and Process validation_x000a_NMD - EUMDR &amp; IPT_x000a_"/>
    <x v="0"/>
    <x v="0"/>
    <m/>
  </r>
  <r>
    <s v="Sustenance"/>
    <s v="EU MDR"/>
    <s v="Kishore"/>
    <s v="Matthew Portmann"/>
    <s v="KISHORE PADMANABHA RAO"/>
    <x v="0"/>
    <s v="Tech file remediation"/>
    <s v="Plano"/>
    <s v="Onboarded"/>
    <s v="Resource Active"/>
    <m/>
    <s v="Experianced"/>
    <s v="Sustenance"/>
    <x v="0"/>
    <s v="Yes"/>
    <s v="EUMDR"/>
    <m/>
    <m/>
    <m/>
    <s v="X"/>
    <n v="14"/>
    <n v="5"/>
    <s v="3-5 years"/>
    <s v="NMD - IPT"/>
    <x v="0"/>
    <x v="0"/>
    <m/>
  </r>
  <r>
    <s v="Sustenance"/>
    <s v="EU MDR"/>
    <s v="Kishore"/>
    <s v="Matthew Portmann"/>
    <s v="Sivakumar S"/>
    <x v="0"/>
    <s v="Tech file remediation"/>
    <s v="India"/>
    <s v="Onboarded"/>
    <s v="Resource Active"/>
    <m/>
    <s v="Experianced"/>
    <s v="Sustenance"/>
    <x v="0"/>
    <s v="Yes"/>
    <s v="EUMDR"/>
    <m/>
    <s v="X"/>
    <m/>
    <m/>
    <n v="0.6"/>
    <n v="0.6"/>
    <s v="Less than 1 yr"/>
    <s v="NA"/>
    <x v="0"/>
    <x v="0"/>
    <m/>
  </r>
  <r>
    <s v="Sustenance"/>
    <s v="EU MDR"/>
    <s v="Kishore"/>
    <s v="Matthew Portmann"/>
    <s v="Arunkumaran Sivanantham"/>
    <x v="0"/>
    <s v="Tech file remediation"/>
    <s v="India"/>
    <s v="Onboarded"/>
    <s v="Resource Active"/>
    <m/>
    <s v="Experianced"/>
    <s v="Sustenance"/>
    <x v="0"/>
    <s v="Yes"/>
    <s v="EUMDR"/>
    <m/>
    <m/>
    <s v="X"/>
    <m/>
    <n v="1.2"/>
    <n v="1.2"/>
    <s v="1-3 years"/>
    <s v="NA"/>
    <x v="0"/>
    <x v="0"/>
    <m/>
  </r>
  <r>
    <s v="Sustenance"/>
    <s v="EU MDR"/>
    <s v="Kishore"/>
    <s v="Matthew Portmann"/>
    <s v="SHIVAKUMAR"/>
    <x v="0"/>
    <s v="Tech file remediation"/>
    <s v="India"/>
    <s v="Onboarded"/>
    <s v="Resource Active"/>
    <m/>
    <s v="Experianced"/>
    <s v="Sustenance"/>
    <x v="0"/>
    <s v="Yes"/>
    <s v="EUMDR"/>
    <m/>
    <s v="X"/>
    <m/>
    <m/>
    <n v="1.5"/>
    <n v="1.5"/>
    <s v="1-3 years"/>
    <s v="NA"/>
    <x v="0"/>
    <x v="0"/>
    <m/>
  </r>
  <r>
    <s v="Sustenance"/>
    <s v="EU MDR"/>
    <s v="Kishore"/>
    <s v="Matthew Portmann"/>
    <s v="Sushmitha S"/>
    <x v="3"/>
    <s v="Software Architect"/>
    <s v="India"/>
    <s v="Offboarding in progress"/>
    <s v="Project Change requested"/>
    <m/>
    <s v="Experianced"/>
    <s v="NPD"/>
    <x v="2"/>
    <m/>
    <s v="NMD EUMDR FW"/>
    <m/>
    <m/>
    <s v="X"/>
    <m/>
    <n v="5"/>
    <n v="1"/>
    <s v="1-3 years"/>
    <s v="NA"/>
    <x v="0"/>
    <x v="0"/>
    <m/>
  </r>
  <r>
    <s v="Sustenance"/>
    <s v="EU MDR"/>
    <s v="Kishore"/>
    <s v="Matthew Portmann"/>
    <s v="Balaji Viswanathan"/>
    <x v="3"/>
    <s v="Design Verification Support, FW"/>
    <s v="India"/>
    <s v="Onboarded"/>
    <s v="Resource Active"/>
    <m/>
    <s v="Experianced"/>
    <s v="NPD"/>
    <x v="2"/>
    <m/>
    <s v="NMD EUMDR FW"/>
    <m/>
    <m/>
    <m/>
    <s v="X"/>
    <n v="5"/>
    <n v="2"/>
    <s v="1-3 years"/>
    <s v="NA"/>
    <x v="0"/>
    <x v="0"/>
    <m/>
  </r>
  <r>
    <s v="Sustenance"/>
    <s v="EU MDR"/>
    <s v="Kishore"/>
    <s v="Matthew Portmann"/>
    <s v="ADITYA GOKHALE"/>
    <x v="1"/>
    <s v="Tech file remediation"/>
    <s v="Plano"/>
    <s v="Onboarded"/>
    <s v="Resource Active"/>
    <m/>
    <s v="Experianced"/>
    <s v="Sustenance"/>
    <x v="0"/>
    <s v="Yes"/>
    <s v="EUMDR"/>
    <s v="X"/>
    <m/>
    <m/>
    <m/>
    <n v="2"/>
    <n v="2"/>
    <s v="1-3 years"/>
    <s v="NA"/>
    <x v="0"/>
    <x v="0"/>
    <m/>
  </r>
  <r>
    <s v="Sustenance"/>
    <s v="EU MDR"/>
    <s v="Kishore"/>
    <s v="Matthew Portmann"/>
    <s v="Harideep Polamarasetty"/>
    <x v="1"/>
    <s v="Tech file remediation"/>
    <s v="India"/>
    <s v="Onboarded"/>
    <s v="Resource Active"/>
    <m/>
    <s v="Experianced"/>
    <s v="Sustenance"/>
    <x v="0"/>
    <s v="Yes"/>
    <s v="EUMDR"/>
    <m/>
    <s v="X"/>
    <m/>
    <m/>
    <n v="3.6"/>
    <n v="2"/>
    <s v="1-3 years"/>
    <s v="NA"/>
    <x v="0"/>
    <x v="0"/>
    <m/>
  </r>
  <r>
    <s v="Sustenance"/>
    <s v="EU MDR"/>
    <s v="Kishore"/>
    <s v="Matthew Portmann"/>
    <s v="Hima Bindu"/>
    <x v="4"/>
    <s v="Tech file remediation"/>
    <s v="India"/>
    <s v="Onboarded"/>
    <s v="Resource Active"/>
    <m/>
    <s v="Experianced"/>
    <s v="Sustenance"/>
    <x v="0"/>
    <s v="Yes"/>
    <s v="EUMDR"/>
    <s v="X"/>
    <m/>
    <m/>
    <m/>
    <n v="3"/>
    <n v="2"/>
    <s v="1-3 years"/>
    <s v="NA"/>
    <x v="0"/>
    <x v="0"/>
    <m/>
  </r>
  <r>
    <s v="Sustenance"/>
    <s v="EU MDR"/>
    <s v="Kishore"/>
    <s v="Matthew Portmann"/>
    <s v="Raghavendran Sethumadhavan"/>
    <x v="4"/>
    <s v="Tech file remediation"/>
    <s v="India"/>
    <s v="Onboarded"/>
    <s v="Resource Active"/>
    <m/>
    <s v="Expert"/>
    <s v="Sustenance"/>
    <x v="0"/>
    <s v="Yes"/>
    <s v="EUMDR"/>
    <m/>
    <m/>
    <m/>
    <s v="X"/>
    <n v="11.7"/>
    <n v="2.2000000000000002"/>
    <s v="1-3 years"/>
    <s v="NA"/>
    <x v="0"/>
    <x v="0"/>
    <m/>
  </r>
  <r>
    <s v="Sustenance"/>
    <s v="EU MDR"/>
    <s v="Kishore"/>
    <s v="Matthew Portmann"/>
    <s v="Senthilkumar Shanmugam"/>
    <x v="4"/>
    <s v="Tech file remediation"/>
    <s v="India"/>
    <s v="Onboarded"/>
    <s v="Resource Active"/>
    <m/>
    <s v="Experianced"/>
    <s v="Sustenance"/>
    <x v="0"/>
    <s v="Yes"/>
    <s v="EUMDR"/>
    <m/>
    <m/>
    <m/>
    <s v="X"/>
    <n v="15.4"/>
    <n v="2.7"/>
    <s v="1-3 years"/>
    <s v="NA"/>
    <x v="0"/>
    <x v="0"/>
    <m/>
  </r>
  <r>
    <s v="Sustenance"/>
    <s v="EU MDR"/>
    <s v="Kishore"/>
    <s v="Matthew Portmann"/>
    <s v="Jayaashree S "/>
    <x v="1"/>
    <s v="Tech file remediation"/>
    <s v="India"/>
    <s v="Onboarded"/>
    <s v="Resource Active"/>
    <m/>
    <s v="Entry Level"/>
    <s v="Sustenance"/>
    <x v="0"/>
    <s v="Yes"/>
    <s v="EUMDR"/>
    <s v="X"/>
    <m/>
    <m/>
    <m/>
    <n v="1.8"/>
    <n v="1"/>
    <s v="1-3 years"/>
    <s v="NA"/>
    <x v="0"/>
    <x v="0"/>
    <m/>
  </r>
  <r>
    <s v="Sustenance"/>
    <s v="EU MDR"/>
    <s v="Kishore"/>
    <s v="Matthew Portmann"/>
    <s v="Priyadarshini M "/>
    <x v="1"/>
    <s v="Tech file remediation"/>
    <s v="India"/>
    <s v="Onboarded"/>
    <s v="Resource Active"/>
    <m/>
    <s v="Entry Level"/>
    <s v="Sustenance"/>
    <x v="0"/>
    <s v="Yes"/>
    <s v="EUMDR"/>
    <s v="X"/>
    <m/>
    <m/>
    <m/>
    <n v="1.8"/>
    <n v="1"/>
    <s v="1-3 years"/>
    <s v="NA"/>
    <x v="0"/>
    <x v="0"/>
    <m/>
  </r>
  <r>
    <s v="Sustenance"/>
    <s v="EU MDR"/>
    <s v="Kishore"/>
    <s v="Matthew Portmann"/>
    <s v="Uvaisemohammed Amanullah "/>
    <x v="4"/>
    <s v="Tech file remediation"/>
    <s v="India"/>
    <s v="Onboarded"/>
    <s v="Resource Active"/>
    <m/>
    <s v="Experianced"/>
    <s v="Sustenance"/>
    <x v="0"/>
    <s v="Yes"/>
    <s v="EUMDR"/>
    <m/>
    <s v="X"/>
    <m/>
    <m/>
    <n v="4"/>
    <n v="1"/>
    <s v="1-3 years"/>
    <s v="NA"/>
    <x v="0"/>
    <x v="0"/>
    <m/>
  </r>
  <r>
    <s v="Sustenance"/>
    <s v="EU MDR"/>
    <s v="Kishore"/>
    <s v="Matthew Portmann"/>
    <s v="Meenachi"/>
    <x v="1"/>
    <s v="Tech file remediation"/>
    <s v="India"/>
    <s v="Onboarded"/>
    <s v="Resource Active"/>
    <m/>
    <s v="Entry Level"/>
    <s v="Sustenance"/>
    <x v="0"/>
    <s v="Yes"/>
    <s v="EUMDR"/>
    <s v="X"/>
    <m/>
    <m/>
    <m/>
    <n v="1"/>
    <n v="1"/>
    <s v="1-3 years"/>
    <s v="NA"/>
    <x v="0"/>
    <x v="0"/>
    <m/>
  </r>
  <r>
    <s v="Sustenance"/>
    <s v="EU MDR"/>
    <s v="Kishore"/>
    <s v="Matthew Portmann"/>
    <s v="Vincy R"/>
    <x v="4"/>
    <s v="Tech file remediation"/>
    <s v="India"/>
    <s v="Onboarded"/>
    <s v="Resource Active"/>
    <m/>
    <s v="Experianced"/>
    <s v="Sustenance"/>
    <x v="0"/>
    <s v="Yes"/>
    <s v="EUMDR"/>
    <s v="X"/>
    <m/>
    <m/>
    <m/>
    <n v="1.3"/>
    <n v="1.3"/>
    <s v="1-3 years"/>
    <s v="NA"/>
    <x v="0"/>
    <x v="0"/>
    <m/>
  </r>
  <r>
    <s v="Sustenance"/>
    <s v="EU MDR"/>
    <s v="Kishore"/>
    <s v="Matthew Portmann"/>
    <s v="Siva Krishna Komaravolu"/>
    <x v="1"/>
    <s v="Tech file remediation"/>
    <s v="India"/>
    <s v="Onboarded"/>
    <s v="Resource Active"/>
    <m/>
    <s v="Experianced"/>
    <s v="Sustenance"/>
    <x v="0"/>
    <s v="Yes"/>
    <s v="EUMDR"/>
    <s v="X"/>
    <m/>
    <m/>
    <m/>
    <s v="1"/>
    <s v="1"/>
    <s v="1-3 years"/>
    <s v="NA"/>
    <x v="0"/>
    <x v="0"/>
    <m/>
  </r>
  <r>
    <s v="Sustenance"/>
    <s v="EU MDR"/>
    <s v="Kishore"/>
    <s v="Matthew Portmann"/>
    <s v="Eduardo Rojas"/>
    <x v="1"/>
    <s v="Tech file remediation"/>
    <s v="Plano"/>
    <s v="Offboarding in progress"/>
    <s v="Project Ramp down"/>
    <m/>
    <s v="Entry Level"/>
    <s v="Sustenance"/>
    <x v="0"/>
    <s v="Yes"/>
    <s v="EUMDR"/>
    <s v="X"/>
    <m/>
    <m/>
    <m/>
    <n v="0.6"/>
    <n v="0.6"/>
    <s v="Less than 1 yr"/>
    <s v="NA"/>
    <x v="0"/>
    <x v="0"/>
    <m/>
  </r>
  <r>
    <s v="Sustenance"/>
    <s v="Verification support "/>
    <s v="Kishore"/>
    <s v="Matthew Portmann"/>
    <s v="Magesh Subbarao Rengabashyam  "/>
    <x v="0"/>
    <s v="Design Verification"/>
    <s v="Plano"/>
    <s v="Offboarded"/>
    <s v="Attrition"/>
    <m/>
    <s v="Experianced"/>
    <s v="Sustenance"/>
    <x v="0"/>
    <s v="Yes"/>
    <s v="EUMDR"/>
    <m/>
    <m/>
    <s v="X"/>
    <m/>
    <n v="2.5"/>
    <n v="2.5"/>
    <m/>
    <s v="NA"/>
    <x v="0"/>
    <x v="0"/>
    <m/>
  </r>
  <r>
    <s v="Brooklyn"/>
    <s v="Brooklyn / OneApp"/>
    <s v="Nethaji"/>
    <s v="Mary"/>
    <s v="Aditya Venkatesh Gurusubramanian  "/>
    <x v="5"/>
    <s v="Verification - Selenium Automation"/>
    <s v="India"/>
    <s v="Onboarded"/>
    <s v="Resource Active"/>
    <m/>
    <s v="Experianced"/>
    <s v="NPD"/>
    <x v="3"/>
    <s v="No"/>
    <s v="Virtual Clinic - OneApp / myPath / myPal"/>
    <m/>
    <s v="X"/>
    <m/>
    <m/>
    <n v="1"/>
    <n v="1"/>
    <s v="1-3 years"/>
    <s v="NA"/>
    <x v="0"/>
    <x v="0"/>
    <m/>
  </r>
  <r>
    <s v="Sapphire"/>
    <s v="Sapphire / NSUP"/>
    <s v="Nethaji"/>
    <s v="Mary"/>
    <s v="Jasvanth Jabez Jeevan David  "/>
    <x v="5"/>
    <s v="Verification - Test Management"/>
    <s v="India"/>
    <s v="Onboarded"/>
    <s v="Resource Active"/>
    <m/>
    <s v="Expert"/>
    <s v="NPD"/>
    <x v="4"/>
    <s v="No"/>
    <s v="Virtual Clinic - NeuroSphere User Portal / Topaz"/>
    <m/>
    <m/>
    <m/>
    <s v="X"/>
    <n v="18"/>
    <n v="4"/>
    <s v="3-5 years"/>
    <s v="NA"/>
    <x v="0"/>
    <x v="0"/>
    <m/>
  </r>
  <r>
    <s v="Sapphire"/>
    <s v="Sapphire / NSUP"/>
    <s v="Nethaji"/>
    <s v="Mary"/>
    <s v="Jossy John P  "/>
    <x v="5"/>
    <s v="Verification - System Tester"/>
    <s v="India"/>
    <s v="Onboarded"/>
    <s v="Resource Active"/>
    <m/>
    <s v="Experianced"/>
    <s v="NPD"/>
    <x v="4"/>
    <s v="No"/>
    <s v="Virtual Clinic - NeuroSphere User Portal / Topaz"/>
    <m/>
    <m/>
    <s v="X"/>
    <m/>
    <n v="11"/>
    <n v="3"/>
    <s v="3-5 years"/>
    <s v="NA"/>
    <x v="0"/>
    <x v="0"/>
    <m/>
  </r>
  <r>
    <s v="Sapphire"/>
    <s v="Sapphire / NSUP"/>
    <s v="Nethaji"/>
    <s v="Mary"/>
    <s v="Omkar Sankaran  "/>
    <x v="5"/>
    <s v="Development - Technical Manager"/>
    <s v="India"/>
    <s v="Onboarded"/>
    <s v="Resource Active"/>
    <m/>
    <s v="Subject Matter Expert"/>
    <s v="NPD"/>
    <x v="2"/>
    <s v="No"/>
    <s v="Virtual Clinic - NeuroSphere User Portal / Topaz"/>
    <m/>
    <m/>
    <m/>
    <s v="X"/>
    <n v="22"/>
    <n v="2"/>
    <s v="1-3 years"/>
    <s v="NA"/>
    <x v="0"/>
    <x v="0"/>
    <m/>
  </r>
  <r>
    <s v="Brooklyn"/>
    <s v="Brooklyn / OneApp"/>
    <s v="Nethaji"/>
    <s v="Mary"/>
    <s v="Buvaneswari Ravi  "/>
    <x v="5"/>
    <s v="Verification - Selenium Automation"/>
    <s v="India"/>
    <s v="Onboarded"/>
    <s v="Resource Active"/>
    <m/>
    <s v="Experianced"/>
    <s v="NPD"/>
    <x v="3"/>
    <s v="No"/>
    <s v="Virtual Clinic - OneApp / myPath / myPal"/>
    <m/>
    <s v="X"/>
    <m/>
    <m/>
    <n v="1"/>
    <n v="1"/>
    <s v="1-3 years"/>
    <s v="NA"/>
    <x v="0"/>
    <x v="0"/>
    <m/>
  </r>
  <r>
    <s v="Brooklyn"/>
    <s v="Brooklyn / OneApp"/>
    <s v="Nethaji"/>
    <s v="Mary"/>
    <s v="Narmadha Kannan  "/>
    <x v="5"/>
    <s v="Development - C# .Net"/>
    <s v="India"/>
    <s v="Onboarded"/>
    <s v="Resource Active"/>
    <m/>
    <s v="Expert"/>
    <s v="NPD"/>
    <x v="2"/>
    <s v="No"/>
    <s v="Virtual Clinic - OneApp / myPath / myPal"/>
    <m/>
    <m/>
    <s v="X"/>
    <m/>
    <n v="12"/>
    <n v="2"/>
    <s v="1-3 years"/>
    <s v="NA"/>
    <x v="0"/>
    <x v="0"/>
    <m/>
  </r>
  <r>
    <s v="Brooklyn"/>
    <s v="Brooklyn / OneApp"/>
    <s v="Nethaji"/>
    <s v="Mary"/>
    <s v="Prabhu. Kannan  "/>
    <x v="5"/>
    <s v="Development - Angular UI"/>
    <s v="India"/>
    <s v="Onboarded"/>
    <s v="Resource Active"/>
    <m/>
    <s v="Experianced"/>
    <s v="NPD"/>
    <x v="2"/>
    <s v="No"/>
    <s v="Virtual Clinic - OneApp / myPath / myPal"/>
    <m/>
    <s v="X"/>
    <m/>
    <m/>
    <n v="1"/>
    <n v="1"/>
    <s v="1-3 years"/>
    <s v="NA"/>
    <x v="0"/>
    <x v="0"/>
    <m/>
  </r>
  <r>
    <s v="Sapphire"/>
    <s v="Sapphire / NSUP"/>
    <s v="Nethaji"/>
    <s v="Mary"/>
    <s v="Booshan Ganesh Uganandhan  "/>
    <x v="5"/>
    <s v="Development - Angular UI"/>
    <s v="India"/>
    <s v="Onboarded"/>
    <s v="Resource Active"/>
    <m/>
    <s v="Experianced"/>
    <s v="NPD"/>
    <x v="2"/>
    <s v="No"/>
    <s v="Virtual Clinic - NeuroSphere User Portal / Topaz"/>
    <m/>
    <m/>
    <s v="X"/>
    <m/>
    <n v="1"/>
    <n v="1"/>
    <s v="1-3 years"/>
    <s v="NA"/>
    <x v="0"/>
    <x v="0"/>
    <m/>
  </r>
  <r>
    <s v="Sapphire "/>
    <s v="Sapphire / NSUP"/>
    <s v="Nethaji"/>
    <s v="Mary"/>
    <s v="Vivek Jaiswal  "/>
    <x v="5"/>
    <s v="Development - C# .Net"/>
    <s v="India"/>
    <s v="Onboarded"/>
    <s v="Resource Active"/>
    <m/>
    <s v="Expert"/>
    <s v="NPD"/>
    <x v="2"/>
    <s v="No"/>
    <s v="Virtual Clinic - NeuroSphere User Portal / Topaz"/>
    <m/>
    <m/>
    <m/>
    <s v="X"/>
    <n v="1"/>
    <n v="1"/>
    <s v="1-3 years"/>
    <s v="NA"/>
    <x v="0"/>
    <x v="0"/>
    <m/>
  </r>
  <r>
    <s v="Brooklyn"/>
    <s v="Brooklyn / OneApp"/>
    <s v="Nethaji"/>
    <s v="Mary"/>
    <s v="A Karthik  "/>
    <x v="5"/>
    <s v="Development - C# .Net"/>
    <s v="India"/>
    <s v="Onboarded"/>
    <s v="Resource Active"/>
    <m/>
    <s v="Experianced"/>
    <s v="NPD"/>
    <x v="2"/>
    <s v="No"/>
    <s v="Virtual Clinic - OneApp / myPath / myPal"/>
    <m/>
    <s v="X"/>
    <m/>
    <m/>
    <n v="1"/>
    <n v="1"/>
    <s v="1-3 years"/>
    <s v="NA"/>
    <x v="0"/>
    <x v="0"/>
    <m/>
  </r>
  <r>
    <s v="Others"/>
    <s v="NMD Onsite Test Support"/>
    <s v="Simpson"/>
    <m/>
    <s v="Muhammed zia"/>
    <x v="3"/>
    <s v="System/Software Testing"/>
    <s v="Plano"/>
    <s v="Onboarded"/>
    <s v="Resource Active"/>
    <m/>
    <s v="Entry Level"/>
    <s v="Sustenance"/>
    <x v="0"/>
    <m/>
    <s v="MOBILE OPS TESTING SUPPORT"/>
    <s v="X"/>
    <m/>
    <m/>
    <m/>
    <n v="1.5"/>
    <n v="1.5"/>
    <s v="1-3 years"/>
    <s v="NA"/>
    <x v="1"/>
    <x v="2"/>
    <d v="2023-02-28T00:00:00"/>
  </r>
  <r>
    <s v="Brooklyn"/>
    <s v="Brooklyn / OneApp"/>
    <s v="Nethaji"/>
    <s v="Mary"/>
    <s v="Manikandan Karunanidhi  "/>
    <x v="5"/>
    <s v="Verification - Selenium Automation"/>
    <s v="India"/>
    <s v="Onboarded"/>
    <s v="Resource Active"/>
    <m/>
    <s v="Experianced"/>
    <s v="NPD"/>
    <x v="3"/>
    <s v="No"/>
    <s v="Virtual Clinic - OneApp / myPath / myPal"/>
    <m/>
    <s v="X"/>
    <m/>
    <m/>
    <n v="1.5"/>
    <n v="1.5"/>
    <s v="1-3 years"/>
    <s v="NA"/>
    <x v="0"/>
    <x v="0"/>
    <m/>
  </r>
  <r>
    <s v="Brooklyn"/>
    <s v="Brooklyn / OneApp"/>
    <s v="Nethaji"/>
    <s v="Mary"/>
    <s v="Susan Tharakan  "/>
    <x v="5"/>
    <s v="Verification - Selenium Automation"/>
    <s v="Plano"/>
    <s v="Onboarded"/>
    <s v="Resource Active"/>
    <m/>
    <s v="Experianced"/>
    <s v="NPD"/>
    <x v="3"/>
    <s v="No"/>
    <s v="Virtual Clinic - OneApp / myPath / myPal"/>
    <m/>
    <s v="X"/>
    <m/>
    <m/>
    <n v="1.5"/>
    <n v="1.5"/>
    <s v="1-3 years"/>
    <s v="NA"/>
    <x v="0"/>
    <x v="0"/>
    <m/>
  </r>
  <r>
    <s v="Brooklyn"/>
    <s v="Brooklyn / OneApp"/>
    <s v="Nethaji"/>
    <s v="Mary"/>
    <s v="Vijayarajan Natarajan  "/>
    <x v="5"/>
    <s v="Techincal Manager - C# .Net"/>
    <s v="India"/>
    <s v="Onboarded"/>
    <s v="Resource Active"/>
    <m/>
    <s v="Expert"/>
    <s v="NPD"/>
    <x v="2"/>
    <s v="No"/>
    <s v="Virtual Clinic - OneApp / myPath / myPal"/>
    <m/>
    <m/>
    <m/>
    <s v="X"/>
    <n v="16"/>
    <n v="2"/>
    <s v="1-3 years"/>
    <s v="NA"/>
    <x v="0"/>
    <x v="0"/>
    <m/>
  </r>
  <r>
    <s v="Others"/>
    <s v="CloudOps"/>
    <s v="Nethaji"/>
    <s v="Mary"/>
    <s v="Prashanth M"/>
    <x v="5"/>
    <s v="DevOps"/>
    <s v="Plano"/>
    <s v="Onboarded"/>
    <s v="Resource Active"/>
    <m/>
    <s v="Experianced"/>
    <s v="Operations"/>
    <x v="2"/>
    <s v="No"/>
    <s v="CloudOps"/>
    <m/>
    <s v="X"/>
    <m/>
    <m/>
    <n v="1"/>
    <n v="1"/>
    <s v="1-3 years"/>
    <s v="NA"/>
    <x v="0"/>
    <x v="0"/>
    <m/>
  </r>
  <r>
    <s v="Brooklyn"/>
    <s v="Brooklyn / OneApp"/>
    <s v="Nethaji"/>
    <s v="Mary"/>
    <s v="Priyadharshini S"/>
    <x v="5"/>
    <s v="Development - Xamarin"/>
    <s v="India"/>
    <s v="Onboarded"/>
    <s v="Resource Active"/>
    <m/>
    <s v="Experianced"/>
    <s v="NPD"/>
    <x v="5"/>
    <s v="No"/>
    <s v="Virtual Clinic - OneApp / myPath / myPal"/>
    <m/>
    <s v="X"/>
    <m/>
    <m/>
    <n v="1.5"/>
    <n v="1.5"/>
    <s v="1-3 years"/>
    <s v="NA"/>
    <x v="0"/>
    <x v="0"/>
    <m/>
  </r>
  <r>
    <s v="Brooklyn"/>
    <s v="Brooklyn / OneApp"/>
    <s v="Nethaji"/>
    <s v="Mary"/>
    <s v="Pradeep Ramar  "/>
    <x v="5"/>
    <s v="Development - Angular UI"/>
    <s v="India"/>
    <s v="Onboarded"/>
    <s v="Resource Active"/>
    <m/>
    <s v="Experianced"/>
    <s v="NPD"/>
    <x v="2"/>
    <s v="No"/>
    <s v="Virtual Clinic - OneApp / myPath / myPal"/>
    <m/>
    <s v="X"/>
    <m/>
    <m/>
    <s v="1,5"/>
    <n v="1.5"/>
    <s v="1-3 years"/>
    <s v="NA"/>
    <x v="0"/>
    <x v="0"/>
    <m/>
  </r>
  <r>
    <s v="Gemini"/>
    <s v="Gemini: PenTest"/>
    <s v="Nethaji"/>
    <s v="Mary"/>
    <s v="Ruben Velez"/>
    <x v="5"/>
    <s v="Performance testing"/>
    <s v="Plano"/>
    <s v="Onboarded"/>
    <s v="Resource Active"/>
    <m/>
    <s v="Experianced"/>
    <s v="NPD"/>
    <x v="6"/>
    <s v="No"/>
    <s v="Others"/>
    <s v="X"/>
    <m/>
    <m/>
    <m/>
    <n v="2.8"/>
    <n v="2.8"/>
    <s v="1-3 years"/>
    <s v="NA"/>
    <x v="0"/>
    <x v="0"/>
    <m/>
  </r>
  <r>
    <s v="Others"/>
    <s v="CloudOps"/>
    <s v="Nethaji"/>
    <s v="Mary"/>
    <s v="Sai Srikar"/>
    <x v="5"/>
    <s v="DevOps"/>
    <s v="Plano"/>
    <s v="Onboarded"/>
    <s v="Resource Active"/>
    <m/>
    <s v="Experianced"/>
    <s v="NPD"/>
    <x v="2"/>
    <s v="No"/>
    <s v="CloudOps"/>
    <m/>
    <s v="X"/>
    <m/>
    <m/>
    <s v="less than 1 year"/>
    <s v="less than 1 year"/>
    <s v="less than 1 year"/>
    <s v="NA"/>
    <x v="0"/>
    <x v="0"/>
    <m/>
  </r>
  <r>
    <s v="Others"/>
    <s v="CloudOps"/>
    <s v="Nethaji"/>
    <s v="Mary"/>
    <s v="Saurabh"/>
    <x v="5"/>
    <s v="DevOps"/>
    <s v="India"/>
    <s v="Onboarded"/>
    <s v="Resource Active"/>
    <m/>
    <s v="Experianced"/>
    <s v="Operations"/>
    <x v="2"/>
    <s v="No"/>
    <s v="CloudOps"/>
    <m/>
    <s v="X"/>
    <m/>
    <m/>
    <n v="1"/>
    <n v="1"/>
    <s v="1-3 years"/>
    <s v="NA"/>
    <x v="0"/>
    <x v="0"/>
    <m/>
  </r>
  <r>
    <s v="Brooklyn"/>
    <s v="Brooklyn / OneApp"/>
    <s v="Nethaji"/>
    <s v="Mary"/>
    <s v="Chandrashekar Narendra  "/>
    <x v="5"/>
    <s v="Development - Angular UI"/>
    <s v="India"/>
    <s v="Onboarded"/>
    <s v="Resource Active"/>
    <m/>
    <s v="Experianced"/>
    <s v="NPD"/>
    <x v="2"/>
    <s v="No"/>
    <s v="Virtual Clinic - OneApp / myPath / myPal"/>
    <m/>
    <s v="X"/>
    <m/>
    <m/>
    <n v="1"/>
    <n v="1"/>
    <s v="1-3 years"/>
    <s v="NA"/>
    <x v="0"/>
    <x v="0"/>
    <m/>
  </r>
  <r>
    <s v="Gemini"/>
    <s v="Gemini Firmware"/>
    <s v="Simpson"/>
    <m/>
    <s v="Suhair P"/>
    <x v="3"/>
    <s v="Embedded Development"/>
    <s v="India"/>
    <s v="Offboarded"/>
    <s v="Project Ramp down"/>
    <m/>
    <s v="Experianced"/>
    <s v="NPD"/>
    <x v="0"/>
    <m/>
    <s v="NMD JUPITER FW"/>
    <m/>
    <m/>
    <s v="X"/>
    <m/>
    <n v="2"/>
    <n v="2"/>
    <s v="1-3 years"/>
    <s v="NA"/>
    <x v="0"/>
    <x v="0"/>
    <m/>
  </r>
  <r>
    <s v="Brooklyn"/>
    <s v="Brooklyn / OneApp"/>
    <s v="Nethaji"/>
    <s v="Mary"/>
    <s v="Vasundhara B"/>
    <x v="5"/>
    <s v="Development - Xamarin"/>
    <s v="Plano"/>
    <s v="Onboarded"/>
    <s v="Resource Active"/>
    <m/>
    <s v="Experianced"/>
    <s v="NPD"/>
    <x v="5"/>
    <s v="No"/>
    <s v="Virtual Clinic - OneApp / myPath / myPal"/>
    <m/>
    <m/>
    <s v="X"/>
    <m/>
    <n v="3.6"/>
    <n v="1.5"/>
    <s v="1-3 years"/>
    <s v="NA"/>
    <x v="0"/>
    <x v="0"/>
    <m/>
  </r>
  <r>
    <s v="Gemini"/>
    <s v="Gemini Firmware"/>
    <s v="Simpson"/>
    <m/>
    <s v="Vijayakrishna Chevuru"/>
    <x v="3"/>
    <s v="DevOps"/>
    <s v="India"/>
    <s v="Offboarding in progress"/>
    <s v="Attrition"/>
    <m/>
    <s v="Experianced"/>
    <s v="NPD"/>
    <x v="2"/>
    <m/>
    <s v="NMD JUPITER FW"/>
    <m/>
    <s v="X"/>
    <m/>
    <m/>
    <n v="3"/>
    <n v="2"/>
    <s v="1-3 years"/>
    <s v="NA"/>
    <x v="0"/>
    <x v="0"/>
    <m/>
  </r>
  <r>
    <s v="ORCA 2.0"/>
    <s v="ORCA2.0 Android Development"/>
    <s v="Nethaji"/>
    <s v="Mary"/>
    <s v="Vijayanand Velayudam"/>
    <x v="5"/>
    <s v="C# Xamarin"/>
    <s v="India"/>
    <s v="Onboarded"/>
    <s v="Resource Active"/>
    <m/>
    <s v="Experianced"/>
    <s v="NPD"/>
    <x v="5"/>
    <s v="No"/>
    <s v="Aquarius / Jupiter"/>
    <m/>
    <s v="X"/>
    <m/>
    <m/>
    <n v="1.9"/>
    <n v="1.9"/>
    <s v="1-3 years"/>
    <s v="NA"/>
    <x v="0"/>
    <x v="0"/>
    <m/>
  </r>
  <r>
    <s v="ORCA 2.0"/>
    <s v="ORCA2.0 Test Automation"/>
    <s v="Nethaji"/>
    <s v="Mary"/>
    <s v="Rubina Masal  "/>
    <x v="5"/>
    <s v="Development - Test Automation"/>
    <s v="Plano"/>
    <s v="Onboarded"/>
    <s v="Resource Active"/>
    <m/>
    <s v="Experianced"/>
    <s v="NPD"/>
    <x v="3"/>
    <s v="No"/>
    <s v="Jupiter"/>
    <s v="X"/>
    <m/>
    <m/>
    <m/>
    <n v="1.2"/>
    <n v="1.2"/>
    <s v="1-3 years"/>
    <s v="NA"/>
    <x v="0"/>
    <x v="0"/>
    <m/>
  </r>
  <r>
    <s v="Gemini"/>
    <s v="Gemini Firmware"/>
    <s v="Simpson"/>
    <m/>
    <s v="Bala Murugan K"/>
    <x v="3"/>
    <s v="Firmware Automation"/>
    <s v="India"/>
    <s v="Onboarded"/>
    <s v="Resource Active"/>
    <m/>
    <s v="Experianced"/>
    <s v="NPD"/>
    <x v="3"/>
    <m/>
    <s v="NMD JUPITER FW"/>
    <m/>
    <m/>
    <s v="X"/>
    <m/>
    <n v="2"/>
    <n v="2"/>
    <s v="1-3 years"/>
    <s v="NA"/>
    <x v="0"/>
    <x v="0"/>
    <m/>
  </r>
  <r>
    <s v="Others"/>
    <s v="CloudOps"/>
    <s v="Nethaji"/>
    <s v="Mary"/>
    <s v="Saradha Murugavelu  "/>
    <x v="5"/>
    <s v="DevOps"/>
    <s v="India"/>
    <s v="Onboarded"/>
    <s v="Resource Active"/>
    <m/>
    <s v="Experianced"/>
    <s v="Operations"/>
    <x v="2"/>
    <s v="No"/>
    <s v="CloudOps"/>
    <s v="X"/>
    <m/>
    <m/>
    <m/>
    <n v="1"/>
    <n v="1"/>
    <s v="1-3 years"/>
    <s v="NA"/>
    <x v="0"/>
    <x v="0"/>
    <m/>
  </r>
  <r>
    <s v="ORCA 2.0"/>
    <s v="ORCA2.0 Test Automation"/>
    <s v="Nethaji"/>
    <s v="Mary"/>
    <s v="Surekha Aketi"/>
    <x v="5"/>
    <s v="Development - Test Automation"/>
    <s v="India"/>
    <s v="Onboarded"/>
    <s v="Resource Active"/>
    <m/>
    <s v="Experianced"/>
    <s v="NPD"/>
    <x v="3"/>
    <s v="No"/>
    <s v="Aquarius / Jupiter"/>
    <m/>
    <s v="X"/>
    <m/>
    <m/>
    <n v="1.1000000000000001"/>
    <n v="1.1000000000000001"/>
    <s v="1-3 years"/>
    <s v="NA"/>
    <x v="0"/>
    <x v="0"/>
    <m/>
  </r>
  <r>
    <s v="ORCA 2.0"/>
    <s v="ORCA2.0 Test Automation"/>
    <s v="Nethaji"/>
    <s v="Mary"/>
    <s v="Sivashanmugam Chidambaram"/>
    <x v="5"/>
    <s v="Development - Test Automation"/>
    <s v="India"/>
    <s v="Onboarded"/>
    <s v="Resource Active"/>
    <m/>
    <s v="Experianced"/>
    <s v="NPD"/>
    <x v="3"/>
    <s v="No"/>
    <s v="Aquarius / Jupiter"/>
    <m/>
    <s v="X"/>
    <m/>
    <m/>
    <n v="1.5"/>
    <n v="1.5"/>
    <s v="1-3 years"/>
    <s v="NA"/>
    <x v="0"/>
    <x v="0"/>
    <m/>
  </r>
  <r>
    <s v="Janus"/>
    <s v="Janus Test Automation"/>
    <s v="Nethaji"/>
    <s v="Mary"/>
    <s v="NETHAJI RAMACHANDRAN"/>
    <x v="5"/>
    <s v="Techincal Manager - C#  &amp; Test Automation"/>
    <s v="India"/>
    <s v="Onboarded"/>
    <s v="Resource Active"/>
    <m/>
    <s v="Experianced"/>
    <s v="NPD"/>
    <x v="3"/>
    <s v="No"/>
    <s v="Aquarius / Jupiter"/>
    <m/>
    <m/>
    <m/>
    <s v="X"/>
    <n v="15.1"/>
    <n v="1.6"/>
    <s v="1-3 years"/>
    <s v="HMT"/>
    <x v="0"/>
    <x v="0"/>
    <m/>
  </r>
  <r>
    <s v="ORCA 2.0"/>
    <s v="ORCA2.0 Test Automation"/>
    <s v="Nethaji"/>
    <s v="Mary"/>
    <s v="Rekha Siva sankar"/>
    <x v="5"/>
    <s v="Verification - Test Automation Architect"/>
    <s v="India"/>
    <s v="Onboarded"/>
    <s v="Resource Active"/>
    <m/>
    <s v="Expert"/>
    <s v="NPD"/>
    <x v="3"/>
    <s v="No"/>
    <s v="Aquarius / Jupiter"/>
    <m/>
    <m/>
    <s v="X"/>
    <m/>
    <n v="1.8"/>
    <n v="1.8"/>
    <s v="1-3 years"/>
    <s v="NA"/>
    <x v="0"/>
    <x v="0"/>
    <m/>
  </r>
  <r>
    <s v="Others"/>
    <s v="NMD Onsite Test Support"/>
    <s v="Simpson"/>
    <m/>
    <s v="Paul Mulenga"/>
    <x v="3"/>
    <s v="System/Software Testing"/>
    <s v="Plano"/>
    <s v="Offboarding in progress"/>
    <s v="Project Ramp down"/>
    <m/>
    <s v="Entry Level"/>
    <s v="Sustenance"/>
    <x v="0"/>
    <m/>
    <s v="MOBILE OPS TESTING SUPPORT"/>
    <s v="X"/>
    <m/>
    <m/>
    <m/>
    <n v="0.75"/>
    <n v="0.75"/>
    <s v="Less than 1 yr"/>
    <s v="NA"/>
    <x v="1"/>
    <x v="2"/>
    <d v="2023-02-28T00:00:00"/>
  </r>
  <r>
    <s v="Brooklyn"/>
    <s v="Brooklyn / OneApp"/>
    <s v="Nethaji"/>
    <s v="Mary"/>
    <s v="Murugeshkumar Thangavel"/>
    <x v="5"/>
    <s v="Development - C# .Net"/>
    <s v="Plano"/>
    <s v="Onboarded"/>
    <s v="Resource Active"/>
    <m/>
    <s v="Expert"/>
    <s v="NPD"/>
    <x v="2"/>
    <s v="No"/>
    <s v="Virtual Clinic - OneApp / myPath / myPal"/>
    <m/>
    <m/>
    <s v="X"/>
    <m/>
    <s v="less than 1 year"/>
    <s v="less than 1 year"/>
    <s v="less than 1 year"/>
    <s v="NA"/>
    <x v="0"/>
    <x v="0"/>
    <m/>
  </r>
  <r>
    <s v="ORCA 2.0"/>
    <s v="ORCA2.0 Test Automation"/>
    <s v="Nethaji"/>
    <s v="Mary"/>
    <s v="Raja Sadaraj"/>
    <x v="5"/>
    <s v="Development - Test Automation"/>
    <s v="India"/>
    <s v="Onboarded"/>
    <s v="Resource Active"/>
    <m/>
    <s v="Experianced"/>
    <s v="NPD"/>
    <x v="3"/>
    <s v="No"/>
    <s v="Jupiter"/>
    <m/>
    <m/>
    <s v="X"/>
    <m/>
    <n v="1"/>
    <n v="1"/>
    <s v="1-3 years"/>
    <s v="NA"/>
    <x v="0"/>
    <x v="0"/>
    <m/>
  </r>
  <r>
    <s v="Gemini"/>
    <s v="Gemini Firmware"/>
    <s v="Simpson"/>
    <m/>
    <s v="Simpson"/>
    <x v="3"/>
    <s v="Project Management - Embedded System"/>
    <s v="India"/>
    <s v="Onboarded"/>
    <s v="Resource Active"/>
    <m/>
    <s v="Experianced"/>
    <s v="Operations"/>
    <x v="2"/>
    <m/>
    <s v="NMD JUPITER FW"/>
    <m/>
    <m/>
    <m/>
    <s v="X"/>
    <n v="1"/>
    <n v="1"/>
    <s v="1-3 years"/>
    <s v="NA"/>
    <x v="0"/>
    <x v="0"/>
    <m/>
  </r>
  <r>
    <s v="ORCA 2.0"/>
    <s v="ORCA2.0 Test Automation"/>
    <s v="Nethaji"/>
    <s v="Mary"/>
    <s v="Kalyan Samala"/>
    <x v="5"/>
    <s v="Development - Test Automation"/>
    <s v="India"/>
    <s v="Onboarded"/>
    <s v="Resource Active"/>
    <m/>
    <s v="Experianced"/>
    <s v="NPD"/>
    <x v="3"/>
    <s v="No"/>
    <s v="Jupiter"/>
    <m/>
    <m/>
    <s v="X"/>
    <m/>
    <n v="0.9"/>
    <n v="0.9"/>
    <s v="Less than 1 yr"/>
    <s v="NA"/>
    <x v="0"/>
    <x v="0"/>
    <m/>
  </r>
  <r>
    <s v="ORCA 2.0"/>
    <s v="ORCA2.0 Test Automation"/>
    <s v="Nethaji"/>
    <s v="Mary"/>
    <s v="Manikya Sudha Nukala  "/>
    <x v="5"/>
    <s v="Development - Test Automation"/>
    <s v="India"/>
    <s v="Onboarded"/>
    <s v="Resource Active"/>
    <m/>
    <s v="Experianced"/>
    <s v="NPD"/>
    <x v="3"/>
    <s v="No"/>
    <s v="Jupiter"/>
    <m/>
    <m/>
    <s v="X"/>
    <m/>
    <n v="0.9"/>
    <n v="0.9"/>
    <s v="Less than 1 yr"/>
    <s v="NA"/>
    <x v="0"/>
    <x v="0"/>
    <m/>
  </r>
  <r>
    <s v="Others"/>
    <s v="Build Engineering"/>
    <s v="Nethaji"/>
    <s v="Mary"/>
    <s v="Umesh shukla"/>
    <x v="5"/>
    <s v="DevOps"/>
    <s v="India"/>
    <s v="Onboarded"/>
    <s v="Resource Active"/>
    <m/>
    <s v="Experianced"/>
    <s v="NPD"/>
    <x v="2"/>
    <s v="No"/>
    <s v="Aquarius / Jupiter"/>
    <m/>
    <m/>
    <s v="X"/>
    <m/>
    <n v="0.9"/>
    <n v="0.9"/>
    <s v="Less than 1 yr"/>
    <s v="NA"/>
    <x v="0"/>
    <x v="0"/>
    <m/>
  </r>
  <r>
    <s v="ORCA 2.0"/>
    <s v="ORCA2.0 Android Development"/>
    <s v="Nethaji"/>
    <s v="Mary"/>
    <s v="Amit Gupta  "/>
    <x v="5"/>
    <s v="C# Xamarin"/>
    <s v="India"/>
    <s v="Onboarded"/>
    <s v="Resource Active"/>
    <m/>
    <s v="Experianced"/>
    <s v="NPD"/>
    <x v="5"/>
    <s v="No"/>
    <s v="Aquarius / Jupiter"/>
    <m/>
    <s v="X"/>
    <m/>
    <m/>
    <n v="0.8"/>
    <n v="0.8"/>
    <s v="Less than 1 yr"/>
    <s v="NA"/>
    <x v="0"/>
    <x v="0"/>
    <m/>
  </r>
  <r>
    <s v="Sapphire"/>
    <s v="Sapphire / NSUP"/>
    <s v="Nethaji"/>
    <s v="Mary"/>
    <s v="Pankaj kumar"/>
    <x v="5"/>
    <s v="Development - Angular UI"/>
    <s v="India"/>
    <s v="Onboarded"/>
    <s v="Resource Active"/>
    <m/>
    <s v="Experianced"/>
    <s v="NPD"/>
    <x v="2"/>
    <s v="No"/>
    <s v="Virtual Clinic - NeuroSphere User Portal / Topaz"/>
    <m/>
    <m/>
    <m/>
    <s v="X"/>
    <s v="less than 1 year"/>
    <s v="less than 1 year"/>
    <s v="less than 1 year"/>
    <s v="NA"/>
    <x v="0"/>
    <x v="0"/>
    <m/>
  </r>
  <r>
    <s v="ORCA 2.0"/>
    <s v="ORCA2.0 Android Development"/>
    <s v="Nethaji"/>
    <s v="Mary"/>
    <s v="Karandev Veppil Jayadev  "/>
    <x v="5"/>
    <s v="C# Xamarin"/>
    <s v="India"/>
    <s v="Onboarded"/>
    <s v="Resource Active"/>
    <m/>
    <s v="Experianced"/>
    <s v="NPD"/>
    <x v="5"/>
    <s v="No"/>
    <s v="Aquarius / Jupiter"/>
    <m/>
    <s v="X"/>
    <m/>
    <m/>
    <n v="0.8"/>
    <n v="0.8"/>
    <s v="Less than 1 yr"/>
    <s v="NA"/>
    <x v="0"/>
    <x v="0"/>
    <m/>
  </r>
  <r>
    <s v="Aquiarius"/>
    <s v="Aquarius Project Onsite Support"/>
    <s v="Nethaji"/>
    <s v="Mary"/>
    <s v="Shruti Rattehalli Puttaraju"/>
    <x v="5"/>
    <s v="Software Testing"/>
    <s v="Plano"/>
    <s v="Onboarded"/>
    <s v="Resource Active"/>
    <m/>
    <s v="Experianced"/>
    <s v="NPD"/>
    <x v="2"/>
    <s v="No"/>
    <s v="Aquarius"/>
    <m/>
    <s v="X"/>
    <m/>
    <m/>
    <s v="15 days"/>
    <s v="15 days"/>
    <s v="less than 1 year"/>
    <s v="NA"/>
    <x v="0"/>
    <x v="0"/>
    <m/>
  </r>
  <r>
    <s v="Aquiarius"/>
    <s v="NMD  A3.11 Aquarius Project Onsite Support"/>
    <s v="Simpson"/>
    <s v="Dorin"/>
    <s v="Aswani Jaladi"/>
    <x v="3"/>
    <s v="Mobile Development, Software Testing"/>
    <s v="Plano"/>
    <s v="Onboarded"/>
    <s v="Resource Active"/>
    <m/>
    <s v="Experianced"/>
    <s v="NPD"/>
    <x v="1"/>
    <m/>
    <s v="A3.11 AQUARIUS"/>
    <m/>
    <s v="X"/>
    <m/>
    <m/>
    <n v="0.6"/>
    <n v="0.6"/>
    <s v="Less than 1 yr"/>
    <s v="NA"/>
    <x v="1"/>
    <x v="2"/>
    <d v="2023-02-28T00:00:00"/>
  </r>
  <r>
    <s v="Gemini"/>
    <s v="Gemini Firmware"/>
    <s v="Simpson"/>
    <s v="Dorin"/>
    <s v="Kalluru Sethuvardhan"/>
    <x v="3"/>
    <s v="Automation Testing - Python"/>
    <s v="India"/>
    <s v="Onboarded"/>
    <s v="Resource Active"/>
    <m/>
    <s v="Entry Level"/>
    <s v="NPD"/>
    <x v="3"/>
    <m/>
    <s v="NMD JUPITER FW"/>
    <s v="X"/>
    <m/>
    <m/>
    <m/>
    <n v="2"/>
    <n v="0"/>
    <s v="Less than 1 yr"/>
    <s v="NA"/>
    <x v="0"/>
    <x v="0"/>
    <m/>
  </r>
  <r>
    <s v="Sapphire"/>
    <s v="Sapphire / NSUP"/>
    <s v="Nethaji"/>
    <s v="Mary"/>
    <s v="RAKESH KUMAR THATIPAMULA  "/>
    <x v="5"/>
    <s v="Verification - Selenium Automation"/>
    <s v="India"/>
    <s v="Onboarded"/>
    <s v="Resource Active"/>
    <m/>
    <s v="Experianced"/>
    <s v="NPD"/>
    <x v="3"/>
    <s v="No"/>
    <s v="Virtual Clinic - NeuroSphere User Portal / Topaz"/>
    <m/>
    <s v="X"/>
    <m/>
    <m/>
    <s v="less than 1 year"/>
    <s v="less than 1 year"/>
    <s v="less than 1 year"/>
    <s v="NA"/>
    <x v="0"/>
    <x v="0"/>
    <m/>
  </r>
  <r>
    <s v="Brooklyn"/>
    <s v="Brooklyn / OneApp"/>
    <s v="Nethaji"/>
    <s v="Mary"/>
    <s v="Daddolu Sai Gowtham"/>
    <x v="5"/>
    <s v="Development - Angular UI"/>
    <s v="India"/>
    <s v="Onboarded"/>
    <s v="Resource Active"/>
    <m/>
    <s v="Experianced"/>
    <s v="NPD"/>
    <x v="2"/>
    <s v="No"/>
    <s v="Virtual Clinic - OneApp / myPath / myPal"/>
    <s v="X"/>
    <m/>
    <m/>
    <m/>
    <s v="less than 1 year"/>
    <s v="less than 1 year"/>
    <s v="less than 1 year"/>
    <s v="NA"/>
    <x v="0"/>
    <x v="0"/>
    <m/>
  </r>
  <r>
    <s v="ORCA 2.0"/>
    <s v="ORCA2.0 Android Development"/>
    <s v="Nethaji"/>
    <s v="Mary"/>
    <s v="Digvijay Pundir"/>
    <x v="5"/>
    <s v="Xamarin, ios Development"/>
    <s v="India"/>
    <s v="Onboarded"/>
    <s v="Resource Active"/>
    <m/>
    <s v="Experianced"/>
    <s v="NPD"/>
    <x v="5"/>
    <s v="No"/>
    <s v="Aquarius / Jupiter"/>
    <m/>
    <m/>
    <s v="X"/>
    <m/>
    <n v="0.6"/>
    <n v="0.6"/>
    <s v="Less than 1 yr"/>
    <s v="NA"/>
    <x v="0"/>
    <x v="0"/>
    <m/>
  </r>
  <r>
    <s v="Sapphire"/>
    <s v="Sapphire / NSUP"/>
    <s v="Nethaji"/>
    <s v="Mary"/>
    <s v="Shafiya Sunkesala"/>
    <x v="5"/>
    <s v="Verification - Selenium Automation"/>
    <s v="India"/>
    <s v="Onboarded"/>
    <s v="Resource Active"/>
    <m/>
    <s v="Experianced"/>
    <s v="NPD"/>
    <x v="3"/>
    <s v="No"/>
    <s v="Virtual Clinic - NeuroSphere User Portal / Topaz"/>
    <m/>
    <s v="X"/>
    <m/>
    <m/>
    <s v="less than 1 year"/>
    <s v="less than 1 year"/>
    <s v="less than 1 year"/>
    <s v="NA"/>
    <x v="0"/>
    <x v="0"/>
    <m/>
  </r>
  <r>
    <s v="Sapphire"/>
    <s v="Sapphire / NSUP"/>
    <s v="Nethaji"/>
    <s v="Mary"/>
    <s v="Avijit Laha"/>
    <x v="5"/>
    <s v="Verification - Selenium Automation"/>
    <s v="India"/>
    <s v="Onboarded"/>
    <s v="Resource Active"/>
    <m/>
    <s v="Experianced"/>
    <s v="NPD"/>
    <x v="3"/>
    <s v="No"/>
    <s v="Virtual Clinic - NeuroSphere User Portal / Topaz"/>
    <m/>
    <s v="X"/>
    <m/>
    <m/>
    <s v="less than 1 year"/>
    <s v="less than 1 year"/>
    <s v="less than 1 year"/>
    <s v="NA"/>
    <x v="0"/>
    <x v="0"/>
    <m/>
  </r>
  <r>
    <s v="Brooklyn"/>
    <s v="Brooklyn / OneApp"/>
    <s v="Nethaji"/>
    <s v="Mary"/>
    <s v="Ajay Kumar Yeluva"/>
    <x v="5"/>
    <s v="Verification - Selenium Automation"/>
    <s v="India"/>
    <s v="Onboarded"/>
    <s v="Resource Active"/>
    <m/>
    <s v="Experianced"/>
    <s v="NPD"/>
    <x v="3"/>
    <s v="No"/>
    <s v="Virtual Clinic - OneApp / myPath / myPal"/>
    <s v="X"/>
    <m/>
    <m/>
    <m/>
    <s v="less than 1 year"/>
    <s v="less than 1 year"/>
    <s v="less than 1 year"/>
    <s v="NA"/>
    <x v="0"/>
    <x v="0"/>
    <m/>
  </r>
  <r>
    <s v="Brooklyn"/>
    <s v="Brooklyn / OneApp"/>
    <s v="Nethaji"/>
    <s v="Mary"/>
    <s v="Rajneesh Kumar"/>
    <x v="5"/>
    <s v="Development - C# .Net"/>
    <s v="India"/>
    <s v="Onboarded"/>
    <s v="Resource Active"/>
    <m/>
    <s v="Experianced"/>
    <s v="NPD"/>
    <x v="2"/>
    <s v="No"/>
    <s v="Virtual Clinic - OneApp / myPath / myPal"/>
    <m/>
    <m/>
    <s v="X"/>
    <m/>
    <s v="less than 1 year"/>
    <s v="less than 1 year"/>
    <s v="less than 1 year"/>
    <s v="NA"/>
    <x v="0"/>
    <x v="0"/>
    <m/>
  </r>
  <r>
    <s v="Brooklyn"/>
    <s v="Brooklyn / OneApp"/>
    <s v="Nethaji"/>
    <s v="Mary"/>
    <s v="Abhishek Bhagwat Bedre"/>
    <x v="5"/>
    <s v="Development - C# .Net"/>
    <s v="India"/>
    <s v="Onboarded"/>
    <s v="Resource Active"/>
    <m/>
    <s v="Experianced"/>
    <s v="NPD"/>
    <x v="2"/>
    <s v="No"/>
    <s v="Virtual Clinic - OneApp / myPath / myPal"/>
    <m/>
    <m/>
    <s v="X"/>
    <m/>
    <s v="less than 1 year"/>
    <s v="less than 1 year"/>
    <s v="less than 1 year"/>
    <s v="NA"/>
    <x v="0"/>
    <x v="0"/>
    <m/>
  </r>
  <r>
    <s v="ORCA 2.0"/>
    <s v="ORCA2.0 Test Automation"/>
    <s v="Nethaji"/>
    <s v="Mary"/>
    <s v="ASHISH KUMAR PANDEY"/>
    <x v="5"/>
    <s v="Development - Test Automation"/>
    <s v="India"/>
    <s v="Onboarded"/>
    <s v="Resource Active"/>
    <m/>
    <s v="Entry Level"/>
    <s v="NPD"/>
    <x v="3"/>
    <s v="No"/>
    <s v="Jupiter"/>
    <m/>
    <s v="X"/>
    <m/>
    <m/>
    <n v="0.3"/>
    <n v="0.3"/>
    <s v="Less than 1 yr"/>
    <s v="NA"/>
    <x v="0"/>
    <x v="0"/>
    <m/>
  </r>
  <r>
    <s v="ORCA 2.0"/>
    <s v="ORCA2.0 Test Automation"/>
    <s v="Nethaji"/>
    <s v="Mary"/>
    <s v="Harishkumar"/>
    <x v="5"/>
    <s v="Development - Test Automation"/>
    <s v="India"/>
    <s v="Onboarded"/>
    <s v="Resource Active"/>
    <m/>
    <s v="Experianced"/>
    <s v="NPD"/>
    <x v="6"/>
    <s v="No"/>
    <s v="Jupiter"/>
    <m/>
    <m/>
    <s v="X"/>
    <m/>
    <n v="0.9"/>
    <n v="0.9"/>
    <s v="Less than 1 yr"/>
    <s v="Merlin.net Patient Care Network"/>
    <x v="0"/>
    <x v="0"/>
    <m/>
  </r>
  <r>
    <s v="Others"/>
    <s v="Applied Research Analytics"/>
    <s v="Nethaji"/>
    <s v="Mary"/>
    <s v="Sai Sidhanta Mohanty"/>
    <x v="5"/>
    <s v="Development - C# .Net"/>
    <s v="India"/>
    <s v="Onboarded"/>
    <s v="Resource Active"/>
    <m/>
    <s v="Experianced"/>
    <s v="NPD"/>
    <x v="5"/>
    <s v="No"/>
    <s v="Others"/>
    <s v="X"/>
    <m/>
    <m/>
    <m/>
    <n v="0.6"/>
    <n v="0.4"/>
    <s v="Less than 1 yr"/>
    <s v="NA"/>
    <x v="0"/>
    <x v="0"/>
    <m/>
  </r>
  <r>
    <s v="ORCA 2.0"/>
    <s v="ORCA2.0 Test Automation"/>
    <s v="Nethaji"/>
    <s v="Mary"/>
    <s v="Sachina Ramachandra Kotabagi"/>
    <x v="5"/>
    <s v="Development - Test Automation"/>
    <s v="India"/>
    <s v="Onboarded"/>
    <s v="Resource Active"/>
    <m/>
    <s v="Experianced"/>
    <s v="NPD"/>
    <x v="6"/>
    <s v="No"/>
    <s v="Jupiter"/>
    <m/>
    <m/>
    <s v="X"/>
    <m/>
    <n v="0.6"/>
    <n v="0.2"/>
    <s v="Less than 1 yr"/>
    <s v="HMT"/>
    <x v="0"/>
    <x v="0"/>
    <m/>
  </r>
  <r>
    <s v="Others"/>
    <s v="CloudOps"/>
    <s v="Nethaji"/>
    <s v="Mary"/>
    <s v="vineeth padalakunta"/>
    <x v="5"/>
    <s v="DevOps"/>
    <s v="India"/>
    <s v="Onboarded"/>
    <s v="Resource Active"/>
    <m/>
    <s v="Entry Level"/>
    <s v="Operations"/>
    <x v="2"/>
    <s v="No"/>
    <s v="CloudOps"/>
    <s v="X"/>
    <m/>
    <m/>
    <m/>
    <s v="less than 1 year"/>
    <s v="less than 1 year"/>
    <s v="less than 1 year"/>
    <s v="NA"/>
    <x v="0"/>
    <x v="0"/>
    <m/>
  </r>
  <r>
    <s v="Gemini"/>
    <s v="Gemini Firmware"/>
    <s v="Simpson"/>
    <s v="Dorin"/>
    <s v="Bhuvanesh K"/>
    <x v="3"/>
    <s v="Firmware Automation"/>
    <s v="India"/>
    <s v="Onboarded"/>
    <s v="Resource Active"/>
    <m/>
    <s v="Experianced"/>
    <s v="NPD"/>
    <x v="3"/>
    <m/>
    <s v="NMD JUPITER FW"/>
    <m/>
    <s v="X"/>
    <m/>
    <m/>
    <n v="1"/>
    <n v="0"/>
    <s v="Less than 1 yr"/>
    <s v="NA"/>
    <x v="0"/>
    <x v="0"/>
    <m/>
  </r>
  <r>
    <s v="Gemini"/>
    <s v="Gemini Firmware"/>
    <s v="Simpson"/>
    <s v="Dorin"/>
    <s v="Saranya "/>
    <x v="3"/>
    <s v="Tool Development and Validation"/>
    <s v="India"/>
    <s v="Onboarded"/>
    <s v="Resource Active"/>
    <m/>
    <s v="Experianced"/>
    <s v="NPD"/>
    <x v="2"/>
    <m/>
    <s v="NMD JUPITER FW"/>
    <m/>
    <s v="X"/>
    <m/>
    <m/>
    <n v="1"/>
    <n v="1"/>
    <s v="1-3 years"/>
    <s v="NA"/>
    <x v="0"/>
    <x v="0"/>
    <m/>
  </r>
  <r>
    <s v="ORCA 2.0"/>
    <s v="ORCA2.0 Test Automation"/>
    <s v="Nethaji"/>
    <s v="Mary"/>
    <s v="Srinivasan Desikachari .  "/>
    <x v="5"/>
    <s v="Development - Test Automation"/>
    <s v="India"/>
    <s v="Onboarded"/>
    <s v="Resource Active"/>
    <m/>
    <s v="Experianced"/>
    <s v="NPD"/>
    <x v="6"/>
    <s v="No"/>
    <s v="Jupiter"/>
    <m/>
    <m/>
    <s v="X"/>
    <m/>
    <n v="0.9"/>
    <n v="0.7"/>
    <s v="Less than 1 yr"/>
    <s v="HMT"/>
    <x v="0"/>
    <x v="0"/>
    <m/>
  </r>
  <r>
    <s v="Brooklyn"/>
    <s v="Brooklyn / OneApp"/>
    <s v="Nethaji"/>
    <s v="Mary"/>
    <s v="Suraj Maharjan"/>
    <x v="5"/>
    <s v="Development - C# .Net"/>
    <s v="Plano"/>
    <s v="Onboarded"/>
    <s v="Resource Active"/>
    <m/>
    <s v="Experianced"/>
    <s v="NPD"/>
    <x v="2"/>
    <s v="No"/>
    <s v="Virtual Clinic - OneApp / myPath / myPal"/>
    <m/>
    <s v="X"/>
    <m/>
    <m/>
    <s v="less than 1 year"/>
    <s v="less than 1 year"/>
    <s v="less than 1 year"/>
    <s v="NA"/>
    <x v="0"/>
    <x v="0"/>
    <m/>
  </r>
  <r>
    <s v="Gemini"/>
    <s v="Gemini Firmware"/>
    <s v="Simpson"/>
    <s v="Dorin"/>
    <s v="Vijayakumar Sethuraman"/>
    <x v="3"/>
    <s v="Automation Testing - Python"/>
    <s v="India"/>
    <s v="Onboarded"/>
    <s v="Resource Active"/>
    <m/>
    <s v="Experianced"/>
    <s v="NPD"/>
    <x v="3"/>
    <m/>
    <s v="NMD JUPITER FW"/>
    <m/>
    <m/>
    <s v="X"/>
    <m/>
    <n v="2"/>
    <n v="2"/>
    <s v="1-3 years"/>
    <s v="NA"/>
    <x v="0"/>
    <x v="0"/>
    <m/>
  </r>
  <r>
    <s v="Aquiarius"/>
    <s v="NMD  A3.11 Aquarius Project Onsite Support"/>
    <s v="Simpson"/>
    <s v="Dorin"/>
    <s v="Pavani Addagiri"/>
    <x v="3"/>
    <s v="Software Testing"/>
    <s v="Plano"/>
    <s v="Onboarded"/>
    <s v="Resource Active"/>
    <m/>
    <s v="Experianced"/>
    <s v="NPD"/>
    <x v="1"/>
    <m/>
    <s v="A3.11 AQUARIUS"/>
    <m/>
    <s v="X"/>
    <m/>
    <m/>
    <s v="New Joinee"/>
    <s v="New Joinee"/>
    <s v="less than 1 year"/>
    <s v="NA"/>
    <x v="1"/>
    <x v="2"/>
    <d v="2023-02-28T00:00:00"/>
  </r>
  <r>
    <m/>
    <m/>
    <m/>
    <m/>
    <m/>
    <x v="6"/>
    <m/>
    <m/>
    <m/>
    <m/>
    <m/>
    <m/>
    <m/>
    <x v="7"/>
    <m/>
    <m/>
    <m/>
    <m/>
    <m/>
    <m/>
    <m/>
    <m/>
    <m/>
    <m/>
    <x v="2"/>
    <x v="0"/>
    <m/>
  </r>
  <r>
    <m/>
    <m/>
    <m/>
    <m/>
    <m/>
    <x v="6"/>
    <m/>
    <m/>
    <m/>
    <m/>
    <m/>
    <m/>
    <m/>
    <x v="7"/>
    <m/>
    <m/>
    <m/>
    <m/>
    <m/>
    <m/>
    <m/>
    <m/>
    <m/>
    <m/>
    <x v="2"/>
    <x v="0"/>
    <m/>
  </r>
  <r>
    <m/>
    <m/>
    <m/>
    <m/>
    <m/>
    <x v="6"/>
    <m/>
    <m/>
    <m/>
    <m/>
    <m/>
    <m/>
    <m/>
    <x v="7"/>
    <m/>
    <m/>
    <m/>
    <m/>
    <m/>
    <m/>
    <m/>
    <m/>
    <m/>
    <m/>
    <x v="2"/>
    <x v="0"/>
    <m/>
  </r>
  <r>
    <m/>
    <m/>
    <m/>
    <m/>
    <m/>
    <x v="6"/>
    <m/>
    <m/>
    <m/>
    <m/>
    <m/>
    <m/>
    <m/>
    <x v="7"/>
    <m/>
    <m/>
    <m/>
    <m/>
    <m/>
    <m/>
    <m/>
    <m/>
    <m/>
    <m/>
    <x v="2"/>
    <x v="0"/>
    <m/>
  </r>
  <r>
    <m/>
    <m/>
    <m/>
    <m/>
    <m/>
    <x v="6"/>
    <m/>
    <m/>
    <m/>
    <m/>
    <m/>
    <m/>
    <m/>
    <x v="7"/>
    <m/>
    <m/>
    <m/>
    <m/>
    <m/>
    <m/>
    <m/>
    <m/>
    <m/>
    <m/>
    <x v="2"/>
    <x v="0"/>
    <m/>
  </r>
  <r>
    <m/>
    <m/>
    <m/>
    <m/>
    <m/>
    <x v="6"/>
    <m/>
    <m/>
    <m/>
    <m/>
    <m/>
    <m/>
    <m/>
    <x v="7"/>
    <m/>
    <m/>
    <m/>
    <m/>
    <m/>
    <m/>
    <m/>
    <m/>
    <m/>
    <m/>
    <x v="2"/>
    <x v="0"/>
    <m/>
  </r>
  <r>
    <m/>
    <m/>
    <m/>
    <m/>
    <m/>
    <x v="6"/>
    <m/>
    <m/>
    <m/>
    <m/>
    <m/>
    <m/>
    <m/>
    <x v="7"/>
    <m/>
    <m/>
    <m/>
    <m/>
    <m/>
    <m/>
    <m/>
    <m/>
    <m/>
    <m/>
    <x v="2"/>
    <x v="0"/>
    <m/>
  </r>
  <r>
    <m/>
    <m/>
    <m/>
    <m/>
    <m/>
    <x v="6"/>
    <m/>
    <m/>
    <m/>
    <m/>
    <m/>
    <m/>
    <m/>
    <x v="7"/>
    <m/>
    <m/>
    <m/>
    <m/>
    <m/>
    <m/>
    <m/>
    <m/>
    <m/>
    <m/>
    <x v="2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1E996-32D9-456D-A6C7-F5BED735A506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69:B75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3"/>
        <item m="1" x="5"/>
        <item x="1"/>
        <item x="2"/>
        <item x="4"/>
        <item x="0"/>
        <item t="default"/>
      </items>
    </pivotField>
  </pivotFields>
  <rowFields count="1">
    <field x="7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eason for Offboarding" fld="7" subtotal="count" baseField="0" baseItem="0"/>
  </dataField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522AF-DE62-4E46-8FB0-0C9261111CBB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B9" firstHeaderRow="1" firstDataRow="1" firstDataCol="1" rowPageCount="2" colPageCount="1"/>
  <pivotFields count="23">
    <pivotField axis="axisPage" multipleItemSelectionAllowed="1" showAll="0">
      <items count="11">
        <item h="1" x="8"/>
        <item h="1" x="1"/>
        <item h="1" x="5"/>
        <item h="1" x="7"/>
        <item h="1" x="6"/>
        <item h="1" x="4"/>
        <item h="1" x="2"/>
        <item h="1" x="3"/>
        <item x="0"/>
        <item h="1" x="9"/>
        <item t="default"/>
      </items>
    </pivotField>
    <pivotField axis="axisPage" multipleItemSelectionAllowed="1" showAll="0">
      <items count="18">
        <item h="1" x="15"/>
        <item h="1" x="13"/>
        <item h="1" x="3"/>
        <item h="1" x="12"/>
        <item h="1" x="6"/>
        <item x="1"/>
        <item h="1" x="8"/>
        <item h="1" x="7"/>
        <item h="1" x="0"/>
        <item h="1" x="11"/>
        <item h="1" x="14"/>
        <item h="1" x="5"/>
        <item h="1" x="9"/>
        <item h="1" x="10"/>
        <item h="1" x="4"/>
        <item h="1" x="2"/>
        <item h="1" x="16"/>
        <item t="default"/>
      </items>
    </pivotField>
    <pivotField showAll="0">
      <items count="7">
        <item x="2"/>
        <item x="1"/>
        <item x="3"/>
        <item x="0"/>
        <item x="4"/>
        <item x="5"/>
        <item t="default"/>
      </items>
    </pivotField>
    <pivotField showAll="0"/>
    <pivotField axis="axisRow" dataField="1" showAll="0">
      <items count="8">
        <item x="1"/>
        <item x="0"/>
        <item x="3"/>
        <item x="5"/>
        <item x="4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4"/>
    </i>
    <i t="grand">
      <x/>
    </i>
  </rowItems>
  <colItems count="1">
    <i/>
  </colItems>
  <pageFields count="2">
    <pageField fld="0" hier="-1"/>
    <pageField fld="1" hier="-1"/>
  </pageFields>
  <dataFields count="1">
    <dataField name="Count of Function" fld="4" subtotal="count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81C85-7D73-4727-951B-A77ED377933F}" name="PivotTable11" cacheId="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4:B18" firstHeaderRow="1" firstDataRow="1" firstDataCol="1" rowPageCount="2" colPageCount="1"/>
  <pivotFields count="23">
    <pivotField axis="axisPage" showAll="0">
      <items count="11">
        <item x="8"/>
        <item x="1"/>
        <item x="5"/>
        <item x="7"/>
        <item x="6"/>
        <item x="4"/>
        <item x="2"/>
        <item x="3"/>
        <item x="0"/>
        <item x="9"/>
        <item t="default"/>
      </items>
    </pivotField>
    <pivotField axis="axisPage" showAll="0">
      <items count="18">
        <item x="15"/>
        <item x="13"/>
        <item x="3"/>
        <item x="12"/>
        <item x="6"/>
        <item x="1"/>
        <item x="8"/>
        <item x="7"/>
        <item x="0"/>
        <item x="11"/>
        <item x="14"/>
        <item x="5"/>
        <item x="9"/>
        <item x="10"/>
        <item x="4"/>
        <item x="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pageFields count="2">
    <pageField fld="0" hier="-1"/>
    <pageField fld="1" hier="-1"/>
  </pageFields>
  <dataFields count="4">
    <dataField name="Count of Overall Exp count: 0-5 years" fld="15" subtotal="count" baseField="0" baseItem="0"/>
    <dataField name="Count of Overall Exp: More than 15 years" fld="18" subtotal="count" baseField="0" baseItem="0"/>
    <dataField name="Count of Overall Exp count: 11-15 years" fld="17" subtotal="count" baseField="0" baseItem="0"/>
    <dataField name="Count of Overall Exp count: 6-10 years" fld="16" subtotal="count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8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11089-E13A-4FDF-9849-9701F920B5D2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7:C44" firstHeaderRow="1" firstDataRow="1" firstDataCol="0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9D3F1-90ED-4178-8DAF-3EDBE62EAFBF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3:B58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nboarding Status" fld="6" subtotal="count" baseField="0" baseItem="0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39563-4D7C-4BE1-8232-73B8B2D71030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5:B40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 Abbott experience (Range)" fld="1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aster Data-Resource!$A:$S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14A88-525D-4750-A9F6-FCD31B40F878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C32" firstHeaderRow="1" firstDataRow="1" firstDataCol="0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AB19E-EC45-4F9A-9FB0-5FBA8A102B0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88:H94" firstHeaderRow="1" firstDataRow="3" firstDataCol="1"/>
  <pivotFields count="27">
    <pivotField showAll="0"/>
    <pivotField showAll="0"/>
    <pivotField showAll="0"/>
    <pivotField showAll="0"/>
    <pivotField showAll="0"/>
    <pivotField axis="axisCol" showAll="0">
      <items count="8">
        <item x="1"/>
        <item x="0"/>
        <item x="3"/>
        <item x="5"/>
        <item x="4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h="1"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25"/>
  </rowFields>
  <rowItems count="4">
    <i>
      <x/>
    </i>
    <i>
      <x v="1"/>
    </i>
    <i>
      <x v="2"/>
    </i>
    <i t="grand">
      <x/>
    </i>
  </rowItems>
  <colFields count="2">
    <field x="24"/>
    <field x="5"/>
  </colFields>
  <colItems count="7">
    <i>
      <x v="1"/>
      <x v="1"/>
    </i>
    <i r="1">
      <x v="2"/>
    </i>
    <i r="1">
      <x v="5"/>
    </i>
    <i t="default">
      <x v="1"/>
    </i>
    <i>
      <x v="2"/>
      <x v="6"/>
    </i>
    <i t="default">
      <x v="2"/>
    </i>
    <i t="grand">
      <x/>
    </i>
  </colItems>
  <dataFields count="1">
    <dataField name="Count of Upskill plan" fld="24" subtotal="count" baseField="0" baseItem="0"/>
  </dataFields>
  <formats count="8">
    <format dxfId="16">
      <pivotArea outline="0" collapsedLevelsAreSubtotals="1" fieldPosition="0">
        <references count="1">
          <reference field="25" count="2" selected="0">
            <x v="0"/>
            <x v="1"/>
          </reference>
        </references>
      </pivotArea>
    </format>
    <format dxfId="15">
      <pivotArea type="origin" dataOnly="0" labelOnly="1" outline="0" fieldPosition="0"/>
    </format>
    <format dxfId="14">
      <pivotArea field="25" type="button" dataOnly="0" labelOnly="1" outline="0" axis="axisRow" fieldPosition="0"/>
    </format>
    <format dxfId="13">
      <pivotArea type="topRight" dataOnly="0" labelOnly="1" outline="0" fieldPosition="0"/>
    </format>
    <format dxfId="12">
      <pivotArea field="24" type="button" dataOnly="0" labelOnly="1" outline="0" axis="axisCol" fieldPosition="0"/>
    </format>
    <format dxfId="11">
      <pivotArea dataOnly="0" labelOnly="1" fieldPosition="0">
        <references count="1">
          <reference field="24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25" count="2">
            <x v="0"/>
            <x v="1"/>
          </reference>
        </references>
      </pivotArea>
    </format>
  </format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4" count="1" selected="0">
            <x v="0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24" count="1" selected="0">
            <x v="0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4" count="1" selected="0">
            <x v="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4" count="1" selected="0">
            <x v="1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24" count="1" selected="0">
            <x v="1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24" count="1" selected="0">
            <x v="2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4" count="1" selected="0">
            <x v="0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4" count="1" selected="0">
            <x v="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83A3-34CF-4104-8C97-83BC1F5DFD94}" name="PivotTable11" cacheId="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:B6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Count of Overall Exp count: 0-5 years" fld="15" subtotal="count" baseField="0" baseItem="0"/>
    <dataField name="Count of Overall Exp: More than 15 years" fld="18" subtotal="count" baseField="0" baseItem="0"/>
    <dataField name="Count of Overall Exp count: 11-15 years" fld="17" subtotal="count" baseField="0" baseItem="0"/>
    <dataField name="Count of Overall Exp count: 6-10 years" fld="16" subtotal="count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4ECE6-3B45-4D58-9436-1409654455BD}" name="PivotTable15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2">
  <location ref="A47:B52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0" name="[Range].[NMD Program Name].[All]" cap="All"/>
  </pageFields>
  <dataFields count="1">
    <dataField name="Count of Total Abbott experience (Range)" fld="1" subtotal="count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aster Data-Resource!$A:$S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ED3B2-DB35-4002-9831-54DF8927B297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65:B70" firstHeaderRow="1" firstDataRow="1" firstDataCol="1" rowPageCount="2" colPageCount="1"/>
  <pivotFields count="8">
    <pivotField axis="axisPage" showAll="0">
      <items count="11">
        <item x="8"/>
        <item x="1"/>
        <item x="5"/>
        <item x="7"/>
        <item x="6"/>
        <item x="4"/>
        <item x="2"/>
        <item x="3"/>
        <item x="0"/>
        <item x="9"/>
        <item t="default"/>
      </items>
    </pivotField>
    <pivotField axis="axisPage" showAll="0">
      <items count="18">
        <item x="15"/>
        <item x="13"/>
        <item x="3"/>
        <item x="12"/>
        <item x="6"/>
        <item x="1"/>
        <item x="8"/>
        <item x="7"/>
        <item x="0"/>
        <item x="11"/>
        <item x="14"/>
        <item x="5"/>
        <item x="9"/>
        <item x="10"/>
        <item x="4"/>
        <item x="2"/>
        <item x="16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0" hier="-1"/>
    <pageField fld="1" hier="-1"/>
  </pageFields>
  <dataFields count="1">
    <dataField name="Count of Onboarding Status" fld="6" subtotal="count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353B7-1E80-4C4A-884A-070DF8F58F88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81:B87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3"/>
        <item m="1" x="5"/>
        <item x="1"/>
        <item x="2"/>
        <item x="4"/>
        <item x="0"/>
        <item t="default"/>
      </items>
    </pivotField>
  </pivotFields>
  <rowFields count="1">
    <field x="7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eason for Offboarding" fld="7" subtotal="count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102"/>
  <sheetViews>
    <sheetView showGridLines="0" zoomScale="98" zoomScaleNormal="98" workbookViewId="0">
      <pane xSplit="8" ySplit="1" topLeftCell="Y2" activePane="bottomRight" state="frozen"/>
      <selection pane="topRight" activeCell="F1" sqref="F1"/>
      <selection pane="bottomLeft" activeCell="A2" sqref="A2"/>
      <selection pane="bottomRight" activeCell="X104" sqref="X104"/>
    </sheetView>
  </sheetViews>
  <sheetFormatPr defaultColWidth="9.140625" defaultRowHeight="11.25" x14ac:dyDescent="0.25"/>
  <cols>
    <col min="1" max="2" width="26.85546875" style="3" customWidth="1"/>
    <col min="3" max="5" width="15.5703125" style="3" customWidth="1"/>
    <col min="6" max="6" width="15.5703125" style="5" customWidth="1"/>
    <col min="7" max="7" width="15.5703125" style="6" customWidth="1"/>
    <col min="8" max="8" width="15.5703125" style="3" customWidth="1"/>
    <col min="9" max="11" width="20.42578125" style="3" customWidth="1"/>
    <col min="12" max="12" width="27.140625" style="3" customWidth="1"/>
    <col min="13" max="13" width="23.140625" style="3" customWidth="1"/>
    <col min="14" max="14" width="24.85546875" style="3" customWidth="1"/>
    <col min="15" max="15" width="20.140625" style="3" customWidth="1"/>
    <col min="16" max="16" width="25.42578125" style="3" customWidth="1"/>
    <col min="17" max="19" width="15.7109375" style="5" customWidth="1"/>
    <col min="20" max="20" width="16.140625" style="5" bestFit="1" customWidth="1"/>
    <col min="21" max="21" width="15.140625" style="3" customWidth="1"/>
    <col min="22" max="23" width="12.42578125" style="3" customWidth="1"/>
    <col min="24" max="24" width="37.85546875" style="6" customWidth="1"/>
    <col min="25" max="25" width="13.140625" style="3" customWidth="1"/>
    <col min="26" max="26" width="14.28515625" style="3" customWidth="1"/>
    <col min="27" max="16384" width="9.140625" style="3"/>
  </cols>
  <sheetData>
    <row r="1" spans="1:35" ht="42" customHeight="1" x14ac:dyDescent="0.25">
      <c r="A1" s="30" t="s">
        <v>209</v>
      </c>
      <c r="B1" s="30" t="s">
        <v>210</v>
      </c>
      <c r="C1" s="30" t="s">
        <v>457</v>
      </c>
      <c r="D1" s="30" t="s">
        <v>456</v>
      </c>
      <c r="E1" s="19" t="s">
        <v>0</v>
      </c>
      <c r="F1" s="19" t="s">
        <v>1</v>
      </c>
      <c r="G1" s="31" t="s">
        <v>2</v>
      </c>
      <c r="H1" s="19" t="s">
        <v>213</v>
      </c>
      <c r="I1" s="19" t="s">
        <v>434</v>
      </c>
      <c r="J1" s="19" t="s">
        <v>435</v>
      </c>
      <c r="K1" s="19" t="s">
        <v>445</v>
      </c>
      <c r="L1" s="39" t="s">
        <v>3</v>
      </c>
      <c r="M1" s="39" t="s">
        <v>4</v>
      </c>
      <c r="N1" s="39" t="s">
        <v>5</v>
      </c>
      <c r="O1" s="39" t="s">
        <v>6</v>
      </c>
      <c r="P1" s="39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2" t="s">
        <v>12</v>
      </c>
      <c r="V1" s="24" t="s">
        <v>428</v>
      </c>
      <c r="W1" s="24" t="s">
        <v>429</v>
      </c>
      <c r="X1" s="143" t="s">
        <v>13</v>
      </c>
      <c r="Y1" s="19" t="s">
        <v>458</v>
      </c>
      <c r="Z1" s="19" t="s">
        <v>459</v>
      </c>
      <c r="AA1" s="19" t="s">
        <v>460</v>
      </c>
      <c r="AB1" s="23"/>
      <c r="AC1" s="23"/>
      <c r="AD1" s="23"/>
      <c r="AE1" s="23"/>
      <c r="AF1" s="23"/>
      <c r="AG1" s="23"/>
      <c r="AH1" s="23"/>
      <c r="AI1" s="23"/>
    </row>
    <row r="2" spans="1:35" ht="34.5" customHeight="1" x14ac:dyDescent="0.25">
      <c r="A2" s="33" t="s">
        <v>17</v>
      </c>
      <c r="B2" s="7" t="s">
        <v>14</v>
      </c>
      <c r="C2" s="7" t="s">
        <v>30</v>
      </c>
      <c r="D2" s="7" t="s">
        <v>461</v>
      </c>
      <c r="E2" s="32" t="s">
        <v>15</v>
      </c>
      <c r="F2" s="8" t="s">
        <v>16</v>
      </c>
      <c r="G2" s="33" t="s">
        <v>17</v>
      </c>
      <c r="H2" s="8" t="s">
        <v>212</v>
      </c>
      <c r="I2" s="8" t="s">
        <v>436</v>
      </c>
      <c r="J2" s="8" t="s">
        <v>443</v>
      </c>
      <c r="K2" s="23"/>
      <c r="L2" s="8" t="s">
        <v>18</v>
      </c>
      <c r="M2" s="8" t="s">
        <v>17</v>
      </c>
      <c r="N2" s="8" t="s">
        <v>19</v>
      </c>
      <c r="O2" s="8" t="s">
        <v>20</v>
      </c>
      <c r="P2" s="8" t="s">
        <v>14</v>
      </c>
      <c r="Q2" s="4"/>
      <c r="R2" s="4"/>
      <c r="S2" s="4" t="s">
        <v>21</v>
      </c>
      <c r="T2" s="4"/>
      <c r="U2" s="9">
        <v>6.5</v>
      </c>
      <c r="V2" s="25">
        <v>3.1</v>
      </c>
      <c r="W2" s="25"/>
      <c r="X2" s="144" t="s">
        <v>22</v>
      </c>
      <c r="Y2" s="23" t="s">
        <v>85</v>
      </c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20.100000000000001" customHeight="1" x14ac:dyDescent="0.25">
      <c r="A3" s="33" t="s">
        <v>17</v>
      </c>
      <c r="B3" s="7" t="s">
        <v>14</v>
      </c>
      <c r="C3" s="7" t="s">
        <v>30</v>
      </c>
      <c r="D3" s="7" t="s">
        <v>461</v>
      </c>
      <c r="E3" s="32" t="s">
        <v>23</v>
      </c>
      <c r="F3" s="8" t="s">
        <v>24</v>
      </c>
      <c r="G3" s="33" t="s">
        <v>17</v>
      </c>
      <c r="H3" s="8" t="s">
        <v>212</v>
      </c>
      <c r="I3" s="8" t="s">
        <v>436</v>
      </c>
      <c r="J3" s="8" t="s">
        <v>443</v>
      </c>
      <c r="K3" s="23"/>
      <c r="L3" s="8" t="s">
        <v>18</v>
      </c>
      <c r="M3" s="8" t="s">
        <v>17</v>
      </c>
      <c r="N3" s="8" t="s">
        <v>19</v>
      </c>
      <c r="O3" s="8" t="s">
        <v>20</v>
      </c>
      <c r="P3" s="8" t="s">
        <v>14</v>
      </c>
      <c r="Q3" s="4"/>
      <c r="R3" s="4" t="s">
        <v>21</v>
      </c>
      <c r="S3" s="4"/>
      <c r="T3" s="4"/>
      <c r="U3" s="9">
        <v>8</v>
      </c>
      <c r="V3" s="25">
        <v>1.5</v>
      </c>
      <c r="W3" s="25" t="s">
        <v>431</v>
      </c>
      <c r="X3" s="144" t="s">
        <v>25</v>
      </c>
      <c r="Y3" s="23" t="s">
        <v>85</v>
      </c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20.100000000000001" customHeight="1" x14ac:dyDescent="0.25">
      <c r="A4" s="33" t="s">
        <v>17</v>
      </c>
      <c r="B4" s="7" t="s">
        <v>14</v>
      </c>
      <c r="C4" s="7" t="s">
        <v>30</v>
      </c>
      <c r="D4" s="7" t="s">
        <v>461</v>
      </c>
      <c r="E4" s="32" t="s">
        <v>26</v>
      </c>
      <c r="F4" s="8" t="s">
        <v>24</v>
      </c>
      <c r="G4" s="33" t="s">
        <v>17</v>
      </c>
      <c r="H4" s="8" t="s">
        <v>212</v>
      </c>
      <c r="I4" s="8" t="s">
        <v>437</v>
      </c>
      <c r="J4" s="8" t="s">
        <v>439</v>
      </c>
      <c r="K4" s="23"/>
      <c r="L4" s="8" t="s">
        <v>27</v>
      </c>
      <c r="M4" s="8" t="s">
        <v>17</v>
      </c>
      <c r="N4" s="8" t="s">
        <v>19</v>
      </c>
      <c r="O4" s="8" t="s">
        <v>20</v>
      </c>
      <c r="P4" s="8" t="s">
        <v>14</v>
      </c>
      <c r="Q4" s="4"/>
      <c r="R4" s="4"/>
      <c r="S4" s="4"/>
      <c r="T4" s="4" t="s">
        <v>21</v>
      </c>
      <c r="U4" s="9">
        <v>3.5</v>
      </c>
      <c r="V4" s="25">
        <v>3.5</v>
      </c>
      <c r="W4" s="25" t="s">
        <v>432</v>
      </c>
      <c r="X4" s="145" t="s">
        <v>28</v>
      </c>
      <c r="Y4" s="23" t="s">
        <v>85</v>
      </c>
      <c r="Z4" s="23"/>
      <c r="AA4" s="23"/>
      <c r="AB4" s="23"/>
      <c r="AC4" s="23"/>
      <c r="AD4" s="23"/>
      <c r="AE4" s="23"/>
      <c r="AF4" s="23"/>
      <c r="AG4" s="23"/>
      <c r="AH4" s="23"/>
      <c r="AI4" s="23"/>
    </row>
    <row r="5" spans="1:35" ht="20.100000000000001" customHeight="1" x14ac:dyDescent="0.25">
      <c r="A5" s="33" t="s">
        <v>17</v>
      </c>
      <c r="B5" s="7" t="s">
        <v>14</v>
      </c>
      <c r="C5" s="7" t="s">
        <v>30</v>
      </c>
      <c r="D5" s="7" t="s">
        <v>461</v>
      </c>
      <c r="E5" s="32" t="s">
        <v>29</v>
      </c>
      <c r="F5" s="8" t="s">
        <v>16</v>
      </c>
      <c r="G5" s="33" t="s">
        <v>17</v>
      </c>
      <c r="H5" s="8" t="s">
        <v>212</v>
      </c>
      <c r="I5" s="8" t="s">
        <v>436</v>
      </c>
      <c r="J5" s="8" t="s">
        <v>443</v>
      </c>
      <c r="K5" s="23"/>
      <c r="L5" s="8" t="s">
        <v>18</v>
      </c>
      <c r="M5" s="8" t="s">
        <v>17</v>
      </c>
      <c r="N5" s="8" t="s">
        <v>19</v>
      </c>
      <c r="O5" s="8" t="s">
        <v>20</v>
      </c>
      <c r="P5" s="8" t="s">
        <v>14</v>
      </c>
      <c r="Q5" s="4"/>
      <c r="R5" s="4" t="s">
        <v>21</v>
      </c>
      <c r="S5" s="4"/>
      <c r="T5" s="4"/>
      <c r="U5" s="9">
        <v>1.5</v>
      </c>
      <c r="V5" s="25">
        <v>1.5</v>
      </c>
      <c r="W5" s="25" t="s">
        <v>431</v>
      </c>
      <c r="X5" s="145" t="s">
        <v>28</v>
      </c>
      <c r="Y5" s="23" t="s">
        <v>464</v>
      </c>
      <c r="Z5" s="23" t="s">
        <v>465</v>
      </c>
      <c r="AA5" s="150">
        <v>44985</v>
      </c>
      <c r="AB5" s="23"/>
      <c r="AC5" s="23"/>
      <c r="AD5" s="23"/>
      <c r="AE5" s="23"/>
      <c r="AF5" s="23"/>
      <c r="AG5" s="23"/>
      <c r="AH5" s="23"/>
      <c r="AI5" s="23"/>
    </row>
    <row r="6" spans="1:35" ht="20.100000000000001" customHeight="1" x14ac:dyDescent="0.25">
      <c r="A6" s="33" t="s">
        <v>17</v>
      </c>
      <c r="B6" s="7" t="s">
        <v>14</v>
      </c>
      <c r="C6" s="7" t="s">
        <v>30</v>
      </c>
      <c r="D6" s="7" t="s">
        <v>461</v>
      </c>
      <c r="E6" s="32" t="s">
        <v>30</v>
      </c>
      <c r="F6" s="8" t="s">
        <v>31</v>
      </c>
      <c r="G6" s="33" t="s">
        <v>17</v>
      </c>
      <c r="H6" s="8" t="s">
        <v>32</v>
      </c>
      <c r="I6" s="8" t="s">
        <v>436</v>
      </c>
      <c r="J6" s="8" t="s">
        <v>443</v>
      </c>
      <c r="K6" s="23"/>
      <c r="L6" s="8" t="s">
        <v>18</v>
      </c>
      <c r="M6" s="8" t="s">
        <v>17</v>
      </c>
      <c r="N6" s="8" t="s">
        <v>19</v>
      </c>
      <c r="O6" s="8" t="s">
        <v>20</v>
      </c>
      <c r="P6" s="8" t="s">
        <v>14</v>
      </c>
      <c r="Q6" s="4"/>
      <c r="R6" s="4"/>
      <c r="S6" s="4"/>
      <c r="T6" s="4" t="s">
        <v>21</v>
      </c>
      <c r="U6" s="9">
        <v>10</v>
      </c>
      <c r="V6" s="25">
        <v>1.5</v>
      </c>
      <c r="W6" s="25" t="s">
        <v>431</v>
      </c>
      <c r="X6" s="144" t="s">
        <v>33</v>
      </c>
      <c r="Y6" s="23" t="s">
        <v>464</v>
      </c>
      <c r="Z6" s="23" t="s">
        <v>465</v>
      </c>
      <c r="AA6" s="150">
        <v>44985</v>
      </c>
      <c r="AB6" s="23"/>
      <c r="AC6" s="23"/>
      <c r="AD6" s="23"/>
      <c r="AE6" s="23"/>
      <c r="AF6" s="23"/>
      <c r="AG6" s="23"/>
      <c r="AH6" s="23"/>
      <c r="AI6" s="23"/>
    </row>
    <row r="7" spans="1:35" ht="20.100000000000001" customHeight="1" x14ac:dyDescent="0.25">
      <c r="A7" s="33" t="s">
        <v>17</v>
      </c>
      <c r="B7" s="7" t="s">
        <v>14</v>
      </c>
      <c r="C7" s="7" t="s">
        <v>30</v>
      </c>
      <c r="D7" s="7" t="s">
        <v>461</v>
      </c>
      <c r="E7" s="32" t="s">
        <v>34</v>
      </c>
      <c r="F7" s="8" t="s">
        <v>16</v>
      </c>
      <c r="G7" s="33" t="s">
        <v>17</v>
      </c>
      <c r="H7" s="8" t="s">
        <v>35</v>
      </c>
      <c r="I7" s="8" t="s">
        <v>436</v>
      </c>
      <c r="J7" s="8" t="s">
        <v>443</v>
      </c>
      <c r="K7" s="23"/>
      <c r="L7" s="8" t="s">
        <v>18</v>
      </c>
      <c r="M7" s="8" t="s">
        <v>17</v>
      </c>
      <c r="N7" s="8" t="s">
        <v>19</v>
      </c>
      <c r="O7" s="8" t="s">
        <v>20</v>
      </c>
      <c r="P7" s="8" t="s">
        <v>14</v>
      </c>
      <c r="Q7" s="4"/>
      <c r="R7" s="4" t="s">
        <v>21</v>
      </c>
      <c r="S7" s="4"/>
      <c r="T7" s="4"/>
      <c r="U7" s="9">
        <v>0.5</v>
      </c>
      <c r="V7" s="25">
        <v>0.5</v>
      </c>
      <c r="W7" s="25" t="s">
        <v>430</v>
      </c>
      <c r="X7" s="145" t="s">
        <v>28</v>
      </c>
      <c r="Y7" s="23" t="s">
        <v>464</v>
      </c>
      <c r="Z7" s="23" t="s">
        <v>465</v>
      </c>
      <c r="AA7" s="150">
        <v>44985</v>
      </c>
      <c r="AB7" s="23"/>
      <c r="AC7" s="23"/>
      <c r="AD7" s="23"/>
      <c r="AE7" s="23"/>
      <c r="AF7" s="23"/>
      <c r="AG7" s="23"/>
      <c r="AH7" s="23"/>
      <c r="AI7" s="23"/>
    </row>
    <row r="8" spans="1:35" ht="20.100000000000001" customHeight="1" x14ac:dyDescent="0.25">
      <c r="A8" s="33" t="s">
        <v>17</v>
      </c>
      <c r="B8" s="7" t="s">
        <v>14</v>
      </c>
      <c r="C8" s="7" t="s">
        <v>30</v>
      </c>
      <c r="D8" s="7" t="s">
        <v>461</v>
      </c>
      <c r="E8" s="32" t="s">
        <v>36</v>
      </c>
      <c r="F8" s="8" t="s">
        <v>24</v>
      </c>
      <c r="G8" s="33" t="s">
        <v>17</v>
      </c>
      <c r="H8" s="8" t="s">
        <v>212</v>
      </c>
      <c r="I8" s="8" t="s">
        <v>436</v>
      </c>
      <c r="J8" s="8" t="s">
        <v>443</v>
      </c>
      <c r="K8" s="23"/>
      <c r="L8" s="8" t="s">
        <v>18</v>
      </c>
      <c r="M8" s="8" t="s">
        <v>17</v>
      </c>
      <c r="N8" s="8" t="s">
        <v>19</v>
      </c>
      <c r="O8" s="8" t="s">
        <v>20</v>
      </c>
      <c r="P8" s="8" t="s">
        <v>14</v>
      </c>
      <c r="Q8" s="4" t="s">
        <v>21</v>
      </c>
      <c r="R8" s="4"/>
      <c r="S8" s="4"/>
      <c r="T8" s="4"/>
      <c r="U8" s="9">
        <v>0.3</v>
      </c>
      <c r="V8" s="25">
        <v>0.3</v>
      </c>
      <c r="W8" s="25" t="s">
        <v>430</v>
      </c>
      <c r="X8" s="145" t="s">
        <v>28</v>
      </c>
      <c r="Y8" s="23" t="s">
        <v>85</v>
      </c>
      <c r="Z8" s="23"/>
      <c r="AA8" s="23"/>
      <c r="AB8" s="23"/>
      <c r="AC8" s="23"/>
      <c r="AD8" s="23"/>
      <c r="AE8" s="23"/>
      <c r="AF8" s="23"/>
      <c r="AG8" s="23"/>
      <c r="AH8" s="23"/>
      <c r="AI8" s="23"/>
    </row>
    <row r="9" spans="1:35" ht="20.100000000000001" customHeight="1" x14ac:dyDescent="0.25">
      <c r="A9" s="33" t="s">
        <v>17</v>
      </c>
      <c r="B9" s="7" t="s">
        <v>14</v>
      </c>
      <c r="C9" s="7" t="s">
        <v>30</v>
      </c>
      <c r="D9" s="7" t="s">
        <v>461</v>
      </c>
      <c r="E9" s="32" t="s">
        <v>37</v>
      </c>
      <c r="F9" s="8" t="s">
        <v>24</v>
      </c>
      <c r="G9" s="33" t="s">
        <v>17</v>
      </c>
      <c r="H9" s="8" t="s">
        <v>212</v>
      </c>
      <c r="I9" s="8" t="s">
        <v>436</v>
      </c>
      <c r="J9" s="8" t="s">
        <v>443</v>
      </c>
      <c r="K9" s="23"/>
      <c r="L9" s="8" t="s">
        <v>38</v>
      </c>
      <c r="M9" s="8" t="s">
        <v>17</v>
      </c>
      <c r="N9" s="8" t="s">
        <v>19</v>
      </c>
      <c r="O9" s="8" t="s">
        <v>20</v>
      </c>
      <c r="P9" s="8" t="s">
        <v>14</v>
      </c>
      <c r="Q9" s="4" t="s">
        <v>21</v>
      </c>
      <c r="R9" s="4"/>
      <c r="S9" s="4"/>
      <c r="T9" s="4"/>
      <c r="U9" s="9">
        <v>1</v>
      </c>
      <c r="V9" s="25">
        <v>1</v>
      </c>
      <c r="W9" s="25" t="s">
        <v>431</v>
      </c>
      <c r="X9" s="144" t="s">
        <v>39</v>
      </c>
      <c r="Y9" s="23" t="s">
        <v>85</v>
      </c>
      <c r="Z9" s="23"/>
      <c r="AA9" s="23"/>
      <c r="AB9" s="23"/>
      <c r="AC9" s="23"/>
      <c r="AD9" s="23"/>
      <c r="AE9" s="23"/>
      <c r="AF9" s="23"/>
      <c r="AG9" s="23"/>
      <c r="AH9" s="23"/>
      <c r="AI9" s="23"/>
    </row>
    <row r="10" spans="1:35" ht="20.100000000000001" customHeight="1" x14ac:dyDescent="0.25">
      <c r="A10" s="33" t="s">
        <v>17</v>
      </c>
      <c r="B10" s="7" t="s">
        <v>14</v>
      </c>
      <c r="C10" s="7" t="s">
        <v>30</v>
      </c>
      <c r="D10" s="7" t="s">
        <v>461</v>
      </c>
      <c r="E10" s="32" t="s">
        <v>40</v>
      </c>
      <c r="F10" s="11" t="s">
        <v>41</v>
      </c>
      <c r="G10" s="33" t="s">
        <v>42</v>
      </c>
      <c r="H10" s="8" t="s">
        <v>212</v>
      </c>
      <c r="I10" s="8" t="s">
        <v>436</v>
      </c>
      <c r="J10" s="8" t="s">
        <v>443</v>
      </c>
      <c r="K10" s="23"/>
      <c r="L10" s="8" t="s">
        <v>18</v>
      </c>
      <c r="M10" s="8" t="s">
        <v>43</v>
      </c>
      <c r="N10" s="8" t="s">
        <v>44</v>
      </c>
      <c r="O10" s="8"/>
      <c r="P10" s="8" t="s">
        <v>45</v>
      </c>
      <c r="Q10" s="4"/>
      <c r="R10" s="4"/>
      <c r="S10" s="4" t="s">
        <v>21</v>
      </c>
      <c r="T10" s="4"/>
      <c r="U10" s="11">
        <f>ROUND(0.7,0)</f>
        <v>1</v>
      </c>
      <c r="V10" s="21">
        <f>ROUND(0.7,0)</f>
        <v>1</v>
      </c>
      <c r="W10" s="25" t="s">
        <v>431</v>
      </c>
      <c r="X10" s="146" t="s">
        <v>39</v>
      </c>
      <c r="Y10" s="23" t="s">
        <v>85</v>
      </c>
      <c r="Z10" s="23"/>
      <c r="AA10" s="23"/>
      <c r="AB10" s="23"/>
      <c r="AC10" s="23"/>
      <c r="AD10" s="23"/>
      <c r="AE10" s="23"/>
      <c r="AF10" s="23"/>
      <c r="AG10" s="23"/>
      <c r="AH10" s="23"/>
      <c r="AI10" s="23"/>
    </row>
    <row r="11" spans="1:35" ht="20.45" hidden="1" customHeight="1" x14ac:dyDescent="0.25">
      <c r="A11" s="33" t="s">
        <v>17</v>
      </c>
      <c r="B11" s="7" t="s">
        <v>46</v>
      </c>
      <c r="C11" s="7" t="s">
        <v>446</v>
      </c>
      <c r="D11" s="7" t="s">
        <v>461</v>
      </c>
      <c r="E11" s="32" t="s">
        <v>47</v>
      </c>
      <c r="F11" s="11" t="s">
        <v>16</v>
      </c>
      <c r="G11" s="33" t="s">
        <v>48</v>
      </c>
      <c r="H11" s="8" t="s">
        <v>212</v>
      </c>
      <c r="I11" s="8" t="s">
        <v>436</v>
      </c>
      <c r="J11" s="8" t="s">
        <v>443</v>
      </c>
      <c r="K11" s="23"/>
      <c r="L11" s="8" t="s">
        <v>18</v>
      </c>
      <c r="M11" s="8" t="s">
        <v>17</v>
      </c>
      <c r="N11" s="8" t="s">
        <v>19</v>
      </c>
      <c r="O11" s="8" t="s">
        <v>20</v>
      </c>
      <c r="P11" s="8" t="s">
        <v>49</v>
      </c>
      <c r="Q11" s="4"/>
      <c r="R11" s="4"/>
      <c r="S11" s="4"/>
      <c r="T11" s="4" t="s">
        <v>21</v>
      </c>
      <c r="U11" s="11">
        <v>1.2</v>
      </c>
      <c r="V11" s="21">
        <v>1.2</v>
      </c>
      <c r="W11" s="25" t="s">
        <v>431</v>
      </c>
      <c r="X11" s="144" t="s">
        <v>39</v>
      </c>
      <c r="Y11" s="23" t="s">
        <v>85</v>
      </c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  <row r="12" spans="1:35" ht="20.25" hidden="1" customHeight="1" x14ac:dyDescent="0.25">
      <c r="A12" s="33" t="s">
        <v>17</v>
      </c>
      <c r="B12" s="7" t="s">
        <v>46</v>
      </c>
      <c r="C12" s="7" t="s">
        <v>446</v>
      </c>
      <c r="D12" s="7" t="s">
        <v>461</v>
      </c>
      <c r="E12" s="32" t="s">
        <v>50</v>
      </c>
      <c r="F12" s="11" t="s">
        <v>16</v>
      </c>
      <c r="G12" s="33" t="s">
        <v>48</v>
      </c>
      <c r="H12" s="8" t="s">
        <v>212</v>
      </c>
      <c r="I12" s="8" t="s">
        <v>436</v>
      </c>
      <c r="J12" s="8" t="s">
        <v>443</v>
      </c>
      <c r="K12" s="23"/>
      <c r="L12" s="8" t="s">
        <v>18</v>
      </c>
      <c r="M12" s="8" t="s">
        <v>17</v>
      </c>
      <c r="N12" s="8" t="s">
        <v>19</v>
      </c>
      <c r="O12" s="8" t="s">
        <v>20</v>
      </c>
      <c r="P12" s="8" t="s">
        <v>49</v>
      </c>
      <c r="Q12" s="4"/>
      <c r="R12" s="4" t="s">
        <v>21</v>
      </c>
      <c r="S12" s="4"/>
      <c r="T12" s="4"/>
      <c r="U12" s="11">
        <v>6.5</v>
      </c>
      <c r="V12" s="21">
        <v>3.4</v>
      </c>
      <c r="W12" s="25" t="s">
        <v>432</v>
      </c>
      <c r="X12" s="144" t="s">
        <v>51</v>
      </c>
      <c r="Y12" s="23" t="s">
        <v>85</v>
      </c>
      <c r="Z12" s="23"/>
      <c r="AA12" s="23"/>
      <c r="AB12" s="23"/>
      <c r="AC12" s="23"/>
      <c r="AD12" s="23"/>
      <c r="AE12" s="23"/>
      <c r="AF12" s="23"/>
      <c r="AG12" s="23"/>
      <c r="AH12" s="23"/>
      <c r="AI12" s="23"/>
    </row>
    <row r="13" spans="1:35" ht="27.6" hidden="1" customHeight="1" x14ac:dyDescent="0.25">
      <c r="A13" s="33" t="s">
        <v>17</v>
      </c>
      <c r="B13" s="7" t="s">
        <v>46</v>
      </c>
      <c r="C13" s="7" t="s">
        <v>446</v>
      </c>
      <c r="D13" s="7" t="s">
        <v>461</v>
      </c>
      <c r="E13" s="32" t="s">
        <v>52</v>
      </c>
      <c r="F13" s="11" t="s">
        <v>16</v>
      </c>
      <c r="G13" s="33" t="s">
        <v>48</v>
      </c>
      <c r="H13" s="8" t="s">
        <v>32</v>
      </c>
      <c r="I13" s="8" t="s">
        <v>436</v>
      </c>
      <c r="J13" s="8" t="s">
        <v>443</v>
      </c>
      <c r="K13" s="23"/>
      <c r="L13" s="8" t="s">
        <v>18</v>
      </c>
      <c r="M13" s="8" t="s">
        <v>17</v>
      </c>
      <c r="N13" s="8" t="s">
        <v>19</v>
      </c>
      <c r="O13" s="8" t="s">
        <v>20</v>
      </c>
      <c r="P13" s="8" t="s">
        <v>49</v>
      </c>
      <c r="Q13" s="4"/>
      <c r="R13" s="4"/>
      <c r="S13" s="4"/>
      <c r="T13" s="4" t="s">
        <v>21</v>
      </c>
      <c r="U13" s="11">
        <v>14</v>
      </c>
      <c r="V13" s="21">
        <v>5</v>
      </c>
      <c r="W13" s="25" t="s">
        <v>432</v>
      </c>
      <c r="X13" s="144" t="s">
        <v>33</v>
      </c>
      <c r="Y13" s="23" t="s">
        <v>85</v>
      </c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23.1" hidden="1" customHeight="1" x14ac:dyDescent="0.25">
      <c r="A14" s="33" t="s">
        <v>17</v>
      </c>
      <c r="B14" s="7" t="s">
        <v>46</v>
      </c>
      <c r="C14" s="7" t="s">
        <v>446</v>
      </c>
      <c r="D14" s="7" t="s">
        <v>461</v>
      </c>
      <c r="E14" s="32" t="s">
        <v>53</v>
      </c>
      <c r="F14" s="11" t="s">
        <v>16</v>
      </c>
      <c r="G14" s="33" t="s">
        <v>48</v>
      </c>
      <c r="H14" s="8" t="s">
        <v>212</v>
      </c>
      <c r="I14" s="8" t="s">
        <v>436</v>
      </c>
      <c r="J14" s="8" t="s">
        <v>443</v>
      </c>
      <c r="K14" s="23"/>
      <c r="L14" s="8" t="s">
        <v>18</v>
      </c>
      <c r="M14" s="8" t="s">
        <v>17</v>
      </c>
      <c r="N14" s="8" t="s">
        <v>19</v>
      </c>
      <c r="O14" s="8" t="s">
        <v>20</v>
      </c>
      <c r="P14" s="8" t="s">
        <v>49</v>
      </c>
      <c r="Q14" s="4"/>
      <c r="R14" s="4" t="s">
        <v>21</v>
      </c>
      <c r="S14" s="4"/>
      <c r="T14" s="4"/>
      <c r="U14" s="11">
        <v>0.6</v>
      </c>
      <c r="V14" s="21">
        <v>0.6</v>
      </c>
      <c r="W14" s="25" t="s">
        <v>430</v>
      </c>
      <c r="X14" s="145" t="s">
        <v>28</v>
      </c>
      <c r="Y14" s="23" t="s">
        <v>85</v>
      </c>
      <c r="Z14" s="23"/>
      <c r="AA14" s="23"/>
      <c r="AB14" s="23"/>
      <c r="AC14" s="23"/>
      <c r="AD14" s="23"/>
      <c r="AE14" s="23"/>
      <c r="AF14" s="23"/>
      <c r="AG14" s="23"/>
      <c r="AH14" s="23"/>
      <c r="AI14" s="23"/>
    </row>
    <row r="15" spans="1:35" ht="21" hidden="1" customHeight="1" x14ac:dyDescent="0.25">
      <c r="A15" s="33" t="s">
        <v>17</v>
      </c>
      <c r="B15" s="7" t="s">
        <v>46</v>
      </c>
      <c r="C15" s="7" t="s">
        <v>446</v>
      </c>
      <c r="D15" s="7" t="s">
        <v>461</v>
      </c>
      <c r="E15" s="32" t="s">
        <v>54</v>
      </c>
      <c r="F15" s="11" t="s">
        <v>16</v>
      </c>
      <c r="G15" s="33" t="s">
        <v>48</v>
      </c>
      <c r="H15" s="8" t="s">
        <v>212</v>
      </c>
      <c r="I15" s="8" t="s">
        <v>436</v>
      </c>
      <c r="J15" s="8" t="s">
        <v>443</v>
      </c>
      <c r="K15" s="23"/>
      <c r="L15" s="8" t="s">
        <v>18</v>
      </c>
      <c r="M15" s="8" t="s">
        <v>17</v>
      </c>
      <c r="N15" s="8" t="s">
        <v>19</v>
      </c>
      <c r="O15" s="8" t="s">
        <v>20</v>
      </c>
      <c r="P15" s="8" t="s">
        <v>49</v>
      </c>
      <c r="Q15" s="4"/>
      <c r="R15" s="4"/>
      <c r="S15" s="4" t="s">
        <v>21</v>
      </c>
      <c r="T15" s="4"/>
      <c r="U15" s="11">
        <v>1.2</v>
      </c>
      <c r="V15" s="21">
        <v>1.2</v>
      </c>
      <c r="W15" s="25" t="s">
        <v>431</v>
      </c>
      <c r="X15" s="145" t="s">
        <v>28</v>
      </c>
      <c r="Y15" s="23" t="s">
        <v>85</v>
      </c>
      <c r="Z15" s="23"/>
      <c r="AA15" s="23"/>
      <c r="AB15" s="23"/>
      <c r="AC15" s="23"/>
      <c r="AD15" s="23"/>
      <c r="AE15" s="23"/>
      <c r="AF15" s="23"/>
      <c r="AG15" s="23"/>
      <c r="AH15" s="23"/>
      <c r="AI15" s="23"/>
    </row>
    <row r="16" spans="1:35" ht="18.95" hidden="1" customHeight="1" x14ac:dyDescent="0.25">
      <c r="A16" s="33" t="s">
        <v>17</v>
      </c>
      <c r="B16" s="7" t="s">
        <v>46</v>
      </c>
      <c r="C16" s="7" t="s">
        <v>446</v>
      </c>
      <c r="D16" s="7" t="s">
        <v>461</v>
      </c>
      <c r="E16" s="32" t="s">
        <v>55</v>
      </c>
      <c r="F16" s="11" t="s">
        <v>16</v>
      </c>
      <c r="G16" s="33" t="s">
        <v>48</v>
      </c>
      <c r="H16" s="8" t="s">
        <v>212</v>
      </c>
      <c r="I16" s="8" t="s">
        <v>436</v>
      </c>
      <c r="J16" s="8" t="s">
        <v>443</v>
      </c>
      <c r="K16" s="23"/>
      <c r="L16" s="8" t="s">
        <v>18</v>
      </c>
      <c r="M16" s="8" t="s">
        <v>17</v>
      </c>
      <c r="N16" s="8" t="s">
        <v>19</v>
      </c>
      <c r="O16" s="8" t="s">
        <v>20</v>
      </c>
      <c r="P16" s="8" t="s">
        <v>49</v>
      </c>
      <c r="Q16" s="4"/>
      <c r="R16" s="4" t="s">
        <v>21</v>
      </c>
      <c r="S16" s="4"/>
      <c r="T16" s="4"/>
      <c r="U16" s="11">
        <v>1.5</v>
      </c>
      <c r="V16" s="21">
        <v>1.5</v>
      </c>
      <c r="W16" s="25" t="s">
        <v>431</v>
      </c>
      <c r="X16" s="145" t="s">
        <v>28</v>
      </c>
      <c r="Y16" s="23" t="s">
        <v>85</v>
      </c>
      <c r="Z16" s="23"/>
      <c r="AA16" s="23"/>
      <c r="AB16" s="23"/>
      <c r="AC16" s="23"/>
      <c r="AD16" s="23"/>
      <c r="AE16" s="23"/>
      <c r="AF16" s="23"/>
      <c r="AG16" s="23"/>
      <c r="AH16" s="23"/>
      <c r="AI16" s="23"/>
    </row>
    <row r="17" spans="1:35" s="17" customFormat="1" ht="20.100000000000001" hidden="1" customHeight="1" x14ac:dyDescent="0.25">
      <c r="A17" s="33" t="s">
        <v>17</v>
      </c>
      <c r="B17" s="34" t="s">
        <v>46</v>
      </c>
      <c r="C17" s="7" t="s">
        <v>446</v>
      </c>
      <c r="D17" s="7" t="s">
        <v>461</v>
      </c>
      <c r="E17" s="32" t="s">
        <v>56</v>
      </c>
      <c r="F17" s="11" t="s">
        <v>41</v>
      </c>
      <c r="G17" s="35" t="s">
        <v>57</v>
      </c>
      <c r="H17" s="8" t="s">
        <v>212</v>
      </c>
      <c r="I17" s="8" t="s">
        <v>437</v>
      </c>
      <c r="J17" s="8" t="s">
        <v>439</v>
      </c>
      <c r="K17" s="23"/>
      <c r="L17" s="8" t="s">
        <v>18</v>
      </c>
      <c r="M17" s="8" t="s">
        <v>58</v>
      </c>
      <c r="N17" s="8" t="s">
        <v>59</v>
      </c>
      <c r="O17" s="22"/>
      <c r="P17" s="22" t="s">
        <v>60</v>
      </c>
      <c r="Q17" s="11"/>
      <c r="R17" s="11"/>
      <c r="S17" s="11" t="s">
        <v>21</v>
      </c>
      <c r="T17" s="11"/>
      <c r="U17" s="11">
        <v>5</v>
      </c>
      <c r="V17" s="21">
        <v>1</v>
      </c>
      <c r="W17" s="25" t="s">
        <v>431</v>
      </c>
      <c r="X17" s="146" t="s">
        <v>28</v>
      </c>
      <c r="Y17" s="23" t="s">
        <v>85</v>
      </c>
      <c r="Z17" s="32"/>
      <c r="AA17" s="32"/>
      <c r="AB17" s="32"/>
      <c r="AC17" s="32"/>
      <c r="AD17" s="32"/>
      <c r="AE17" s="32"/>
      <c r="AF17" s="32"/>
      <c r="AG17" s="32"/>
      <c r="AH17" s="32"/>
      <c r="AI17" s="32"/>
    </row>
    <row r="18" spans="1:35" ht="20.100000000000001" hidden="1" customHeight="1" x14ac:dyDescent="0.25">
      <c r="A18" s="33" t="s">
        <v>17</v>
      </c>
      <c r="B18" s="7" t="s">
        <v>46</v>
      </c>
      <c r="C18" s="7" t="s">
        <v>446</v>
      </c>
      <c r="D18" s="7" t="s">
        <v>461</v>
      </c>
      <c r="E18" s="32" t="s">
        <v>61</v>
      </c>
      <c r="F18" s="11" t="s">
        <v>41</v>
      </c>
      <c r="G18" s="33" t="s">
        <v>62</v>
      </c>
      <c r="H18" s="8" t="s">
        <v>212</v>
      </c>
      <c r="I18" s="8" t="s">
        <v>436</v>
      </c>
      <c r="J18" s="8" t="s">
        <v>443</v>
      </c>
      <c r="K18" s="23"/>
      <c r="L18" s="8" t="s">
        <v>18</v>
      </c>
      <c r="M18" s="8" t="s">
        <v>58</v>
      </c>
      <c r="N18" s="8" t="s">
        <v>59</v>
      </c>
      <c r="O18" s="8"/>
      <c r="P18" s="8" t="s">
        <v>60</v>
      </c>
      <c r="Q18" s="4"/>
      <c r="R18" s="4"/>
      <c r="S18" s="4"/>
      <c r="T18" s="4" t="s">
        <v>21</v>
      </c>
      <c r="U18" s="11">
        <f>ROUND(5.33,0)</f>
        <v>5</v>
      </c>
      <c r="V18" s="21">
        <f>ROUND(1.75,0)</f>
        <v>2</v>
      </c>
      <c r="W18" s="25" t="s">
        <v>431</v>
      </c>
      <c r="X18" s="145" t="s">
        <v>28</v>
      </c>
      <c r="Y18" s="23" t="s">
        <v>85</v>
      </c>
      <c r="Z18" s="23"/>
      <c r="AA18" s="23"/>
      <c r="AB18" s="23"/>
      <c r="AC18" s="23"/>
      <c r="AD18" s="23"/>
      <c r="AE18" s="23"/>
      <c r="AF18" s="23"/>
      <c r="AG18" s="23"/>
      <c r="AH18" s="23"/>
      <c r="AI18" s="23"/>
    </row>
    <row r="19" spans="1:35" ht="20.100000000000001" hidden="1" customHeight="1" x14ac:dyDescent="0.25">
      <c r="A19" s="33" t="s">
        <v>17</v>
      </c>
      <c r="B19" s="7" t="s">
        <v>46</v>
      </c>
      <c r="C19" s="7" t="s">
        <v>446</v>
      </c>
      <c r="D19" s="7" t="s">
        <v>461</v>
      </c>
      <c r="E19" s="32" t="s">
        <v>63</v>
      </c>
      <c r="F19" s="8" t="s">
        <v>24</v>
      </c>
      <c r="G19" s="33" t="s">
        <v>48</v>
      </c>
      <c r="H19" s="8" t="s">
        <v>32</v>
      </c>
      <c r="I19" s="8" t="s">
        <v>436</v>
      </c>
      <c r="J19" s="8" t="s">
        <v>443</v>
      </c>
      <c r="K19" s="23"/>
      <c r="L19" s="8" t="s">
        <v>18</v>
      </c>
      <c r="M19" s="8" t="s">
        <v>17</v>
      </c>
      <c r="N19" s="8" t="s">
        <v>19</v>
      </c>
      <c r="O19" s="8" t="s">
        <v>20</v>
      </c>
      <c r="P19" s="8" t="s">
        <v>49</v>
      </c>
      <c r="Q19" s="4" t="s">
        <v>21</v>
      </c>
      <c r="R19" s="4"/>
      <c r="S19" s="4"/>
      <c r="T19" s="4"/>
      <c r="U19" s="11">
        <v>2</v>
      </c>
      <c r="V19" s="21">
        <v>2</v>
      </c>
      <c r="W19" s="25" t="s">
        <v>431</v>
      </c>
      <c r="X19" s="144" t="s">
        <v>28</v>
      </c>
      <c r="Y19" s="23" t="s">
        <v>85</v>
      </c>
      <c r="Z19" s="23"/>
      <c r="AA19" s="23"/>
      <c r="AB19" s="23"/>
      <c r="AC19" s="23"/>
      <c r="AD19" s="23"/>
      <c r="AE19" s="23"/>
      <c r="AF19" s="23"/>
      <c r="AG19" s="23"/>
      <c r="AH19" s="23"/>
      <c r="AI19" s="23"/>
    </row>
    <row r="20" spans="1:35" ht="20.100000000000001" hidden="1" customHeight="1" x14ac:dyDescent="0.25">
      <c r="A20" s="33" t="s">
        <v>17</v>
      </c>
      <c r="B20" s="7" t="s">
        <v>46</v>
      </c>
      <c r="C20" s="7" t="s">
        <v>446</v>
      </c>
      <c r="D20" s="7" t="s">
        <v>461</v>
      </c>
      <c r="E20" s="32" t="s">
        <v>64</v>
      </c>
      <c r="F20" s="8" t="s">
        <v>24</v>
      </c>
      <c r="G20" s="33" t="s">
        <v>48</v>
      </c>
      <c r="H20" s="8" t="s">
        <v>212</v>
      </c>
      <c r="I20" s="8" t="s">
        <v>436</v>
      </c>
      <c r="J20" s="8" t="s">
        <v>443</v>
      </c>
      <c r="K20" s="23"/>
      <c r="L20" s="8" t="s">
        <v>18</v>
      </c>
      <c r="M20" s="8" t="s">
        <v>17</v>
      </c>
      <c r="N20" s="8" t="s">
        <v>19</v>
      </c>
      <c r="O20" s="8" t="s">
        <v>20</v>
      </c>
      <c r="P20" s="8" t="s">
        <v>49</v>
      </c>
      <c r="Q20" s="4"/>
      <c r="R20" s="4" t="s">
        <v>21</v>
      </c>
      <c r="S20" s="4"/>
      <c r="T20" s="4"/>
      <c r="U20" s="11">
        <v>3.6</v>
      </c>
      <c r="V20" s="21">
        <v>2</v>
      </c>
      <c r="W20" s="25" t="s">
        <v>431</v>
      </c>
      <c r="X20" s="144" t="s">
        <v>28</v>
      </c>
      <c r="Y20" s="23" t="s">
        <v>85</v>
      </c>
      <c r="Z20" s="23"/>
      <c r="AA20" s="23"/>
      <c r="AB20" s="23"/>
      <c r="AC20" s="23"/>
      <c r="AD20" s="23"/>
      <c r="AE20" s="23"/>
      <c r="AF20" s="23"/>
      <c r="AG20" s="23"/>
      <c r="AH20" s="23"/>
      <c r="AI20" s="23"/>
    </row>
    <row r="21" spans="1:35" ht="20.100000000000001" hidden="1" customHeight="1" x14ac:dyDescent="0.25">
      <c r="A21" s="33" t="s">
        <v>17</v>
      </c>
      <c r="B21" s="7" t="s">
        <v>46</v>
      </c>
      <c r="C21" s="7" t="s">
        <v>446</v>
      </c>
      <c r="D21" s="7" t="s">
        <v>461</v>
      </c>
      <c r="E21" s="32" t="s">
        <v>65</v>
      </c>
      <c r="F21" s="8" t="s">
        <v>66</v>
      </c>
      <c r="G21" s="33" t="s">
        <v>48</v>
      </c>
      <c r="H21" s="8" t="s">
        <v>212</v>
      </c>
      <c r="I21" s="8" t="s">
        <v>436</v>
      </c>
      <c r="J21" s="8" t="s">
        <v>443</v>
      </c>
      <c r="K21" s="23"/>
      <c r="L21" s="8" t="s">
        <v>18</v>
      </c>
      <c r="M21" s="8" t="s">
        <v>17</v>
      </c>
      <c r="N21" s="8" t="s">
        <v>19</v>
      </c>
      <c r="O21" s="8" t="s">
        <v>20</v>
      </c>
      <c r="P21" s="8" t="s">
        <v>49</v>
      </c>
      <c r="Q21" s="4" t="s">
        <v>21</v>
      </c>
      <c r="R21" s="4"/>
      <c r="S21" s="4"/>
      <c r="T21" s="4"/>
      <c r="U21" s="11">
        <v>3</v>
      </c>
      <c r="V21" s="21">
        <v>2</v>
      </c>
      <c r="W21" s="25" t="s">
        <v>431</v>
      </c>
      <c r="X21" s="144" t="s">
        <v>28</v>
      </c>
      <c r="Y21" s="23" t="s">
        <v>85</v>
      </c>
      <c r="Z21" s="23"/>
      <c r="AA21" s="23"/>
      <c r="AB21" s="23"/>
      <c r="AC21" s="23"/>
      <c r="AD21" s="23"/>
      <c r="AE21" s="23"/>
      <c r="AF21" s="23"/>
      <c r="AG21" s="23"/>
      <c r="AH21" s="23"/>
      <c r="AI21" s="23"/>
    </row>
    <row r="22" spans="1:35" ht="20.100000000000001" hidden="1" customHeight="1" x14ac:dyDescent="0.25">
      <c r="A22" s="33" t="s">
        <v>17</v>
      </c>
      <c r="B22" s="7" t="s">
        <v>46</v>
      </c>
      <c r="C22" s="7" t="s">
        <v>446</v>
      </c>
      <c r="D22" s="7" t="s">
        <v>461</v>
      </c>
      <c r="E22" s="32" t="s">
        <v>67</v>
      </c>
      <c r="F22" s="8" t="s">
        <v>66</v>
      </c>
      <c r="G22" s="33" t="s">
        <v>48</v>
      </c>
      <c r="H22" s="8" t="s">
        <v>212</v>
      </c>
      <c r="I22" s="8" t="s">
        <v>436</v>
      </c>
      <c r="J22" s="8" t="s">
        <v>443</v>
      </c>
      <c r="K22" s="23"/>
      <c r="L22" s="8" t="s">
        <v>27</v>
      </c>
      <c r="M22" s="8" t="s">
        <v>17</v>
      </c>
      <c r="N22" s="8" t="s">
        <v>19</v>
      </c>
      <c r="O22" s="8" t="s">
        <v>20</v>
      </c>
      <c r="P22" s="8" t="s">
        <v>49</v>
      </c>
      <c r="Q22" s="4"/>
      <c r="R22" s="4"/>
      <c r="S22" s="4"/>
      <c r="T22" s="4" t="s">
        <v>21</v>
      </c>
      <c r="U22" s="11">
        <v>11.7</v>
      </c>
      <c r="V22" s="21">
        <v>2.2000000000000002</v>
      </c>
      <c r="W22" s="25" t="s">
        <v>431</v>
      </c>
      <c r="X22" s="144" t="s">
        <v>28</v>
      </c>
      <c r="Y22" s="23" t="s">
        <v>85</v>
      </c>
      <c r="Z22" s="23"/>
      <c r="AA22" s="23"/>
      <c r="AB22" s="23"/>
      <c r="AC22" s="23"/>
      <c r="AD22" s="23"/>
      <c r="AE22" s="23"/>
      <c r="AF22" s="23"/>
      <c r="AG22" s="23"/>
      <c r="AH22" s="23"/>
      <c r="AI22" s="23"/>
    </row>
    <row r="23" spans="1:35" ht="20.100000000000001" hidden="1" customHeight="1" x14ac:dyDescent="0.25">
      <c r="A23" s="33" t="s">
        <v>17</v>
      </c>
      <c r="B23" s="7" t="s">
        <v>46</v>
      </c>
      <c r="C23" s="7" t="s">
        <v>446</v>
      </c>
      <c r="D23" s="7" t="s">
        <v>461</v>
      </c>
      <c r="E23" s="32" t="s">
        <v>68</v>
      </c>
      <c r="F23" s="8" t="s">
        <v>66</v>
      </c>
      <c r="G23" s="33" t="s">
        <v>48</v>
      </c>
      <c r="H23" s="8" t="s">
        <v>212</v>
      </c>
      <c r="I23" s="8" t="s">
        <v>436</v>
      </c>
      <c r="J23" s="8" t="s">
        <v>443</v>
      </c>
      <c r="K23" s="23"/>
      <c r="L23" s="8" t="s">
        <v>18</v>
      </c>
      <c r="M23" s="8" t="s">
        <v>17</v>
      </c>
      <c r="N23" s="8" t="s">
        <v>19</v>
      </c>
      <c r="O23" s="8" t="s">
        <v>20</v>
      </c>
      <c r="P23" s="8" t="s">
        <v>49</v>
      </c>
      <c r="Q23" s="4"/>
      <c r="R23" s="4"/>
      <c r="S23" s="4"/>
      <c r="T23" s="4" t="s">
        <v>21</v>
      </c>
      <c r="U23" s="11">
        <v>15.4</v>
      </c>
      <c r="V23" s="21">
        <v>2.7</v>
      </c>
      <c r="W23" s="25" t="s">
        <v>431</v>
      </c>
      <c r="X23" s="144" t="s">
        <v>28</v>
      </c>
      <c r="Y23" s="23" t="s">
        <v>85</v>
      </c>
      <c r="Z23" s="23"/>
      <c r="AA23" s="23"/>
      <c r="AB23" s="23"/>
      <c r="AC23" s="23"/>
      <c r="AD23" s="23"/>
      <c r="AE23" s="23"/>
      <c r="AF23" s="23"/>
      <c r="AG23" s="23"/>
      <c r="AH23" s="23"/>
      <c r="AI23" s="23"/>
    </row>
    <row r="24" spans="1:35" ht="20.100000000000001" hidden="1" customHeight="1" x14ac:dyDescent="0.25">
      <c r="A24" s="33" t="s">
        <v>17</v>
      </c>
      <c r="B24" s="7" t="s">
        <v>46</v>
      </c>
      <c r="C24" s="7" t="s">
        <v>446</v>
      </c>
      <c r="D24" s="7" t="s">
        <v>461</v>
      </c>
      <c r="E24" s="32" t="s">
        <v>69</v>
      </c>
      <c r="F24" s="8" t="s">
        <v>24</v>
      </c>
      <c r="G24" s="33" t="s">
        <v>48</v>
      </c>
      <c r="H24" s="8" t="s">
        <v>212</v>
      </c>
      <c r="I24" s="8" t="s">
        <v>436</v>
      </c>
      <c r="J24" s="8" t="s">
        <v>443</v>
      </c>
      <c r="K24" s="23"/>
      <c r="L24" s="8" t="s">
        <v>38</v>
      </c>
      <c r="M24" s="8" t="s">
        <v>17</v>
      </c>
      <c r="N24" s="8" t="s">
        <v>19</v>
      </c>
      <c r="O24" s="8" t="s">
        <v>20</v>
      </c>
      <c r="P24" s="8" t="s">
        <v>49</v>
      </c>
      <c r="Q24" s="4" t="s">
        <v>21</v>
      </c>
      <c r="R24" s="4"/>
      <c r="S24" s="4"/>
      <c r="T24" s="4"/>
      <c r="U24" s="9">
        <v>1.8</v>
      </c>
      <c r="V24" s="25">
        <v>1</v>
      </c>
      <c r="W24" s="25" t="s">
        <v>431</v>
      </c>
      <c r="X24" s="144" t="s">
        <v>28</v>
      </c>
      <c r="Y24" s="23" t="s">
        <v>85</v>
      </c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35" ht="20.100000000000001" hidden="1" customHeight="1" x14ac:dyDescent="0.25">
      <c r="A25" s="33" t="s">
        <v>17</v>
      </c>
      <c r="B25" s="7" t="s">
        <v>46</v>
      </c>
      <c r="C25" s="7" t="s">
        <v>446</v>
      </c>
      <c r="D25" s="7" t="s">
        <v>461</v>
      </c>
      <c r="E25" s="32" t="s">
        <v>70</v>
      </c>
      <c r="F25" s="8" t="s">
        <v>24</v>
      </c>
      <c r="G25" s="33" t="s">
        <v>48</v>
      </c>
      <c r="H25" s="8" t="s">
        <v>212</v>
      </c>
      <c r="I25" s="8" t="s">
        <v>436</v>
      </c>
      <c r="J25" s="8" t="s">
        <v>443</v>
      </c>
      <c r="K25" s="23"/>
      <c r="L25" s="8" t="s">
        <v>38</v>
      </c>
      <c r="M25" s="8" t="s">
        <v>17</v>
      </c>
      <c r="N25" s="8" t="s">
        <v>19</v>
      </c>
      <c r="O25" s="8" t="s">
        <v>20</v>
      </c>
      <c r="P25" s="8" t="s">
        <v>49</v>
      </c>
      <c r="Q25" s="4" t="s">
        <v>21</v>
      </c>
      <c r="R25" s="4"/>
      <c r="S25" s="4"/>
      <c r="T25" s="4"/>
      <c r="U25" s="9">
        <v>1.8</v>
      </c>
      <c r="V25" s="25">
        <v>1</v>
      </c>
      <c r="W25" s="25" t="s">
        <v>431</v>
      </c>
      <c r="X25" s="144" t="s">
        <v>28</v>
      </c>
      <c r="Y25" s="23" t="s">
        <v>85</v>
      </c>
      <c r="Z25" s="23"/>
      <c r="AA25" s="23"/>
      <c r="AB25" s="23"/>
      <c r="AC25" s="23"/>
      <c r="AD25" s="23"/>
      <c r="AE25" s="23"/>
      <c r="AF25" s="23"/>
      <c r="AG25" s="23"/>
      <c r="AH25" s="23"/>
      <c r="AI25" s="23"/>
    </row>
    <row r="26" spans="1:35" ht="20.100000000000001" hidden="1" customHeight="1" x14ac:dyDescent="0.25">
      <c r="A26" s="33" t="s">
        <v>17</v>
      </c>
      <c r="B26" s="7" t="s">
        <v>46</v>
      </c>
      <c r="C26" s="7" t="s">
        <v>446</v>
      </c>
      <c r="D26" s="7" t="s">
        <v>461</v>
      </c>
      <c r="E26" s="32" t="s">
        <v>71</v>
      </c>
      <c r="F26" s="8" t="s">
        <v>66</v>
      </c>
      <c r="G26" s="33" t="s">
        <v>48</v>
      </c>
      <c r="H26" s="8" t="s">
        <v>212</v>
      </c>
      <c r="I26" s="8" t="s">
        <v>436</v>
      </c>
      <c r="J26" s="8" t="s">
        <v>443</v>
      </c>
      <c r="K26" s="23"/>
      <c r="L26" s="8" t="s">
        <v>18</v>
      </c>
      <c r="M26" s="8" t="s">
        <v>17</v>
      </c>
      <c r="N26" s="8" t="s">
        <v>19</v>
      </c>
      <c r="O26" s="8" t="s">
        <v>20</v>
      </c>
      <c r="P26" s="8" t="s">
        <v>49</v>
      </c>
      <c r="Q26" s="4"/>
      <c r="R26" s="4" t="s">
        <v>21</v>
      </c>
      <c r="S26" s="4"/>
      <c r="T26" s="4"/>
      <c r="U26" s="9">
        <v>4</v>
      </c>
      <c r="V26" s="25">
        <v>1</v>
      </c>
      <c r="W26" s="25" t="s">
        <v>431</v>
      </c>
      <c r="X26" s="144" t="s">
        <v>28</v>
      </c>
      <c r="Y26" s="23" t="s">
        <v>85</v>
      </c>
      <c r="Z26" s="23"/>
      <c r="AA26" s="23"/>
      <c r="AB26" s="23"/>
      <c r="AC26" s="23"/>
      <c r="AD26" s="23"/>
      <c r="AE26" s="23"/>
      <c r="AF26" s="23"/>
      <c r="AG26" s="23"/>
      <c r="AH26" s="23"/>
      <c r="AI26" s="23"/>
    </row>
    <row r="27" spans="1:35" ht="20.100000000000001" hidden="1" customHeight="1" x14ac:dyDescent="0.25">
      <c r="A27" s="33" t="s">
        <v>17</v>
      </c>
      <c r="B27" s="7" t="s">
        <v>46</v>
      </c>
      <c r="C27" s="7" t="s">
        <v>446</v>
      </c>
      <c r="D27" s="7" t="s">
        <v>461</v>
      </c>
      <c r="E27" s="32" t="s">
        <v>72</v>
      </c>
      <c r="F27" s="8" t="s">
        <v>24</v>
      </c>
      <c r="G27" s="33" t="s">
        <v>48</v>
      </c>
      <c r="H27" s="8" t="s">
        <v>212</v>
      </c>
      <c r="I27" s="8" t="s">
        <v>436</v>
      </c>
      <c r="J27" s="8" t="s">
        <v>443</v>
      </c>
      <c r="K27" s="23"/>
      <c r="L27" s="8" t="s">
        <v>38</v>
      </c>
      <c r="M27" s="8" t="s">
        <v>17</v>
      </c>
      <c r="N27" s="8" t="s">
        <v>19</v>
      </c>
      <c r="O27" s="8" t="s">
        <v>20</v>
      </c>
      <c r="P27" s="8" t="s">
        <v>49</v>
      </c>
      <c r="Q27" s="4" t="s">
        <v>21</v>
      </c>
      <c r="R27" s="4"/>
      <c r="S27" s="4"/>
      <c r="T27" s="4"/>
      <c r="U27" s="9">
        <v>1</v>
      </c>
      <c r="V27" s="25">
        <v>1</v>
      </c>
      <c r="W27" s="25" t="s">
        <v>431</v>
      </c>
      <c r="X27" s="144" t="s">
        <v>28</v>
      </c>
      <c r="Y27" s="23" t="s">
        <v>85</v>
      </c>
      <c r="Z27" s="23"/>
      <c r="AA27" s="23"/>
      <c r="AB27" s="23"/>
      <c r="AC27" s="23"/>
      <c r="AD27" s="23"/>
      <c r="AE27" s="23"/>
      <c r="AF27" s="23"/>
      <c r="AG27" s="23"/>
      <c r="AH27" s="23"/>
      <c r="AI27" s="23"/>
    </row>
    <row r="28" spans="1:35" ht="20.100000000000001" hidden="1" customHeight="1" x14ac:dyDescent="0.25">
      <c r="A28" s="33" t="s">
        <v>17</v>
      </c>
      <c r="B28" s="7" t="s">
        <v>46</v>
      </c>
      <c r="C28" s="7" t="s">
        <v>446</v>
      </c>
      <c r="D28" s="7" t="s">
        <v>461</v>
      </c>
      <c r="E28" s="32" t="s">
        <v>73</v>
      </c>
      <c r="F28" s="11" t="s">
        <v>66</v>
      </c>
      <c r="G28" s="33" t="s">
        <v>48</v>
      </c>
      <c r="H28" s="8" t="s">
        <v>212</v>
      </c>
      <c r="I28" s="8" t="s">
        <v>436</v>
      </c>
      <c r="J28" s="8" t="s">
        <v>443</v>
      </c>
      <c r="K28" s="23"/>
      <c r="L28" s="8" t="s">
        <v>18</v>
      </c>
      <c r="M28" s="8" t="s">
        <v>17</v>
      </c>
      <c r="N28" s="8" t="s">
        <v>19</v>
      </c>
      <c r="O28" s="8" t="s">
        <v>20</v>
      </c>
      <c r="P28" s="8" t="s">
        <v>49</v>
      </c>
      <c r="Q28" s="4" t="s">
        <v>21</v>
      </c>
      <c r="R28" s="4"/>
      <c r="S28" s="4"/>
      <c r="T28" s="4"/>
      <c r="U28" s="9">
        <v>1.3</v>
      </c>
      <c r="V28" s="25">
        <v>1.3</v>
      </c>
      <c r="W28" s="25" t="s">
        <v>431</v>
      </c>
      <c r="X28" s="144" t="s">
        <v>28</v>
      </c>
      <c r="Y28" s="23" t="s">
        <v>85</v>
      </c>
      <c r="Z28" s="23"/>
      <c r="AA28" s="23"/>
      <c r="AB28" s="23"/>
      <c r="AC28" s="23"/>
      <c r="AD28" s="23"/>
      <c r="AE28" s="23"/>
      <c r="AF28" s="23"/>
      <c r="AG28" s="23"/>
      <c r="AH28" s="23"/>
      <c r="AI28" s="23"/>
    </row>
    <row r="29" spans="1:35" ht="20.100000000000001" hidden="1" customHeight="1" x14ac:dyDescent="0.25">
      <c r="A29" s="33" t="s">
        <v>17</v>
      </c>
      <c r="B29" s="7" t="s">
        <v>46</v>
      </c>
      <c r="C29" s="7" t="s">
        <v>446</v>
      </c>
      <c r="D29" s="7" t="s">
        <v>461</v>
      </c>
      <c r="E29" s="32" t="s">
        <v>74</v>
      </c>
      <c r="F29" s="8" t="s">
        <v>24</v>
      </c>
      <c r="G29" s="33" t="s">
        <v>48</v>
      </c>
      <c r="H29" s="8" t="s">
        <v>212</v>
      </c>
      <c r="I29" s="8" t="s">
        <v>436</v>
      </c>
      <c r="J29" s="8" t="s">
        <v>443</v>
      </c>
      <c r="K29" s="23"/>
      <c r="L29" s="8" t="s">
        <v>18</v>
      </c>
      <c r="M29" s="8" t="s">
        <v>17</v>
      </c>
      <c r="N29" s="8" t="s">
        <v>19</v>
      </c>
      <c r="O29" s="8" t="s">
        <v>20</v>
      </c>
      <c r="P29" s="8" t="s">
        <v>49</v>
      </c>
      <c r="Q29" s="4" t="s">
        <v>21</v>
      </c>
      <c r="R29" s="4"/>
      <c r="S29" s="4"/>
      <c r="T29" s="4"/>
      <c r="U29" s="15" t="s">
        <v>75</v>
      </c>
      <c r="V29" s="26" t="s">
        <v>75</v>
      </c>
      <c r="W29" s="25" t="s">
        <v>431</v>
      </c>
      <c r="X29" s="144" t="s">
        <v>28</v>
      </c>
      <c r="Y29" s="23" t="s">
        <v>85</v>
      </c>
      <c r="Z29" s="23"/>
      <c r="AA29" s="23"/>
      <c r="AB29" s="23"/>
      <c r="AC29" s="23"/>
      <c r="AD29" s="23"/>
      <c r="AE29" s="23"/>
      <c r="AF29" s="23"/>
      <c r="AG29" s="23"/>
      <c r="AH29" s="23"/>
      <c r="AI29" s="23"/>
    </row>
    <row r="30" spans="1:35" ht="20.100000000000001" hidden="1" customHeight="1" x14ac:dyDescent="0.25">
      <c r="A30" s="33" t="s">
        <v>17</v>
      </c>
      <c r="B30" s="7" t="s">
        <v>46</v>
      </c>
      <c r="C30" s="7" t="s">
        <v>446</v>
      </c>
      <c r="D30" s="7" t="s">
        <v>461</v>
      </c>
      <c r="E30" s="32" t="s">
        <v>76</v>
      </c>
      <c r="F30" s="8" t="s">
        <v>24</v>
      </c>
      <c r="G30" s="33" t="s">
        <v>48</v>
      </c>
      <c r="H30" s="8" t="s">
        <v>32</v>
      </c>
      <c r="I30" s="8" t="s">
        <v>437</v>
      </c>
      <c r="J30" s="8" t="s">
        <v>444</v>
      </c>
      <c r="K30" s="23"/>
      <c r="L30" s="8" t="s">
        <v>38</v>
      </c>
      <c r="M30" s="8" t="s">
        <v>17</v>
      </c>
      <c r="N30" s="8" t="s">
        <v>19</v>
      </c>
      <c r="O30" s="8" t="s">
        <v>20</v>
      </c>
      <c r="P30" s="8" t="s">
        <v>49</v>
      </c>
      <c r="Q30" s="4" t="s">
        <v>21</v>
      </c>
      <c r="R30" s="4"/>
      <c r="S30" s="4"/>
      <c r="T30" s="4"/>
      <c r="U30" s="9">
        <v>0.6</v>
      </c>
      <c r="V30" s="25">
        <v>0.6</v>
      </c>
      <c r="W30" s="25" t="s">
        <v>430</v>
      </c>
      <c r="X30" s="144" t="s">
        <v>28</v>
      </c>
      <c r="Y30" s="23" t="s">
        <v>85</v>
      </c>
      <c r="Z30" s="23"/>
      <c r="AA30" s="23"/>
      <c r="AB30" s="23"/>
      <c r="AC30" s="23"/>
      <c r="AD30" s="23"/>
      <c r="AE30" s="23"/>
      <c r="AF30" s="23"/>
      <c r="AG30" s="23"/>
      <c r="AH30" s="23"/>
      <c r="AI30" s="23"/>
    </row>
    <row r="31" spans="1:35" ht="18" hidden="1" customHeight="1" x14ac:dyDescent="0.25">
      <c r="A31" s="33" t="s">
        <v>17</v>
      </c>
      <c r="B31" s="33" t="s">
        <v>77</v>
      </c>
      <c r="C31" s="7" t="s">
        <v>446</v>
      </c>
      <c r="D31" s="7" t="s">
        <v>461</v>
      </c>
      <c r="E31" s="16" t="s">
        <v>78</v>
      </c>
      <c r="F31" s="11" t="s">
        <v>16</v>
      </c>
      <c r="G31" s="33" t="s">
        <v>79</v>
      </c>
      <c r="H31" s="8" t="s">
        <v>32</v>
      </c>
      <c r="I31" s="8" t="s">
        <v>438</v>
      </c>
      <c r="J31" s="8" t="s">
        <v>440</v>
      </c>
      <c r="K31" s="23"/>
      <c r="L31" s="8" t="s">
        <v>18</v>
      </c>
      <c r="M31" s="8" t="s">
        <v>17</v>
      </c>
      <c r="N31" s="8" t="s">
        <v>19</v>
      </c>
      <c r="O31" s="8" t="s">
        <v>20</v>
      </c>
      <c r="P31" s="8" t="s">
        <v>49</v>
      </c>
      <c r="Q31" s="4"/>
      <c r="R31" s="4"/>
      <c r="S31" s="4" t="s">
        <v>21</v>
      </c>
      <c r="T31" s="4"/>
      <c r="U31" s="11">
        <v>2.5</v>
      </c>
      <c r="V31" s="21">
        <v>2.5</v>
      </c>
      <c r="W31" s="21"/>
      <c r="X31" s="144" t="s">
        <v>28</v>
      </c>
      <c r="Y31" s="23" t="s">
        <v>85</v>
      </c>
      <c r="Z31" s="23"/>
      <c r="AA31" s="23"/>
      <c r="AB31" s="23"/>
      <c r="AC31" s="23"/>
      <c r="AD31" s="23"/>
      <c r="AE31" s="23"/>
      <c r="AF31" s="23"/>
      <c r="AG31" s="23"/>
      <c r="AH31" s="23"/>
      <c r="AI31" s="23"/>
    </row>
    <row r="32" spans="1:35" ht="22.5" hidden="1" x14ac:dyDescent="0.25">
      <c r="A32" s="7" t="s">
        <v>202</v>
      </c>
      <c r="B32" s="7" t="s">
        <v>80</v>
      </c>
      <c r="C32" s="7" t="s">
        <v>447</v>
      </c>
      <c r="D32" s="7" t="s">
        <v>403</v>
      </c>
      <c r="E32" s="32" t="s">
        <v>81</v>
      </c>
      <c r="F32" s="11" t="s">
        <v>82</v>
      </c>
      <c r="G32" s="33" t="s">
        <v>83</v>
      </c>
      <c r="H32" s="8" t="s">
        <v>212</v>
      </c>
      <c r="I32" s="8" t="s">
        <v>436</v>
      </c>
      <c r="J32" s="8" t="s">
        <v>443</v>
      </c>
      <c r="K32" s="23"/>
      <c r="L32" s="8" t="s">
        <v>18</v>
      </c>
      <c r="M32" s="8" t="s">
        <v>58</v>
      </c>
      <c r="N32" s="8" t="s">
        <v>84</v>
      </c>
      <c r="O32" s="8" t="s">
        <v>85</v>
      </c>
      <c r="P32" s="8" t="s">
        <v>86</v>
      </c>
      <c r="Q32" s="4"/>
      <c r="R32" s="4" t="s">
        <v>21</v>
      </c>
      <c r="S32" s="4"/>
      <c r="T32" s="4"/>
      <c r="U32" s="11">
        <v>1</v>
      </c>
      <c r="V32" s="21">
        <v>1</v>
      </c>
      <c r="W32" s="25" t="s">
        <v>431</v>
      </c>
      <c r="X32" s="144" t="s">
        <v>28</v>
      </c>
      <c r="Y32" s="23" t="s">
        <v>85</v>
      </c>
      <c r="Z32" s="23"/>
      <c r="AA32" s="23"/>
      <c r="AB32" s="23"/>
      <c r="AC32" s="23"/>
      <c r="AD32" s="23"/>
      <c r="AE32" s="23"/>
      <c r="AF32" s="23"/>
      <c r="AG32" s="23"/>
      <c r="AH32" s="23"/>
      <c r="AI32" s="23"/>
    </row>
    <row r="33" spans="1:35" ht="20.100000000000001" hidden="1" customHeight="1" x14ac:dyDescent="0.25">
      <c r="A33" s="7" t="s">
        <v>203</v>
      </c>
      <c r="B33" s="7" t="s">
        <v>87</v>
      </c>
      <c r="C33" s="7" t="s">
        <v>447</v>
      </c>
      <c r="D33" s="7" t="s">
        <v>403</v>
      </c>
      <c r="E33" s="32" t="s">
        <v>88</v>
      </c>
      <c r="F33" s="11" t="s">
        <v>82</v>
      </c>
      <c r="G33" s="33" t="s">
        <v>89</v>
      </c>
      <c r="H33" s="8" t="s">
        <v>212</v>
      </c>
      <c r="I33" s="8" t="s">
        <v>436</v>
      </c>
      <c r="J33" s="8" t="s">
        <v>443</v>
      </c>
      <c r="K33" s="23"/>
      <c r="L33" s="8" t="s">
        <v>27</v>
      </c>
      <c r="M33" s="8" t="s">
        <v>58</v>
      </c>
      <c r="N33" s="8" t="s">
        <v>90</v>
      </c>
      <c r="O33" s="8" t="s">
        <v>85</v>
      </c>
      <c r="P33" s="8" t="s">
        <v>91</v>
      </c>
      <c r="Q33" s="4"/>
      <c r="R33" s="4"/>
      <c r="S33" s="4"/>
      <c r="T33" s="4" t="s">
        <v>21</v>
      </c>
      <c r="U33" s="11">
        <v>18</v>
      </c>
      <c r="V33" s="21">
        <v>4</v>
      </c>
      <c r="W33" s="25" t="s">
        <v>432</v>
      </c>
      <c r="X33" s="144" t="s">
        <v>28</v>
      </c>
      <c r="Y33" s="23" t="s">
        <v>85</v>
      </c>
      <c r="Z33" s="23"/>
      <c r="AA33" s="23"/>
      <c r="AB33" s="23"/>
      <c r="AC33" s="23"/>
      <c r="AD33" s="23"/>
      <c r="AE33" s="23"/>
      <c r="AF33" s="23"/>
      <c r="AG33" s="23"/>
      <c r="AH33" s="23"/>
      <c r="AI33" s="23"/>
    </row>
    <row r="34" spans="1:35" ht="20.100000000000001" hidden="1" customHeight="1" x14ac:dyDescent="0.25">
      <c r="A34" s="7" t="s">
        <v>203</v>
      </c>
      <c r="B34" s="7" t="s">
        <v>87</v>
      </c>
      <c r="C34" s="7" t="s">
        <v>447</v>
      </c>
      <c r="D34" s="7" t="s">
        <v>403</v>
      </c>
      <c r="E34" s="32" t="s">
        <v>92</v>
      </c>
      <c r="F34" s="11" t="s">
        <v>82</v>
      </c>
      <c r="G34" s="33" t="s">
        <v>93</v>
      </c>
      <c r="H34" s="8" t="s">
        <v>212</v>
      </c>
      <c r="I34" s="8" t="s">
        <v>436</v>
      </c>
      <c r="J34" s="8" t="s">
        <v>443</v>
      </c>
      <c r="K34" s="23"/>
      <c r="L34" s="8" t="s">
        <v>18</v>
      </c>
      <c r="M34" s="8" t="s">
        <v>58</v>
      </c>
      <c r="N34" s="8" t="s">
        <v>90</v>
      </c>
      <c r="O34" s="8" t="s">
        <v>85</v>
      </c>
      <c r="P34" s="8" t="s">
        <v>91</v>
      </c>
      <c r="Q34" s="4"/>
      <c r="R34" s="4"/>
      <c r="S34" s="4" t="s">
        <v>21</v>
      </c>
      <c r="T34" s="4"/>
      <c r="U34" s="11">
        <v>11</v>
      </c>
      <c r="V34" s="21">
        <v>3</v>
      </c>
      <c r="W34" s="25" t="s">
        <v>432</v>
      </c>
      <c r="X34" s="144" t="s">
        <v>28</v>
      </c>
      <c r="Y34" s="23" t="s">
        <v>85</v>
      </c>
      <c r="Z34" s="23"/>
      <c r="AA34" s="23"/>
      <c r="AB34" s="23"/>
      <c r="AC34" s="23"/>
      <c r="AD34" s="23"/>
      <c r="AE34" s="23"/>
      <c r="AF34" s="23"/>
      <c r="AG34" s="23"/>
      <c r="AH34" s="23"/>
      <c r="AI34" s="23"/>
    </row>
    <row r="35" spans="1:35" ht="20.100000000000001" hidden="1" customHeight="1" x14ac:dyDescent="0.25">
      <c r="A35" s="7" t="s">
        <v>203</v>
      </c>
      <c r="B35" s="7" t="s">
        <v>87</v>
      </c>
      <c r="C35" s="7" t="s">
        <v>447</v>
      </c>
      <c r="D35" s="7" t="s">
        <v>403</v>
      </c>
      <c r="E35" s="32" t="s">
        <v>94</v>
      </c>
      <c r="F35" s="11" t="s">
        <v>82</v>
      </c>
      <c r="G35" s="33" t="s">
        <v>95</v>
      </c>
      <c r="H35" s="8" t="s">
        <v>212</v>
      </c>
      <c r="I35" s="8" t="s">
        <v>436</v>
      </c>
      <c r="J35" s="8" t="s">
        <v>443</v>
      </c>
      <c r="K35" s="23"/>
      <c r="L35" s="8" t="s">
        <v>96</v>
      </c>
      <c r="M35" s="8" t="s">
        <v>58</v>
      </c>
      <c r="N35" s="8" t="s">
        <v>59</v>
      </c>
      <c r="O35" s="8" t="s">
        <v>85</v>
      </c>
      <c r="P35" s="8" t="s">
        <v>91</v>
      </c>
      <c r="Q35" s="4"/>
      <c r="R35" s="4"/>
      <c r="S35" s="4"/>
      <c r="T35" s="4" t="s">
        <v>21</v>
      </c>
      <c r="U35" s="11">
        <v>22</v>
      </c>
      <c r="V35" s="21">
        <v>2</v>
      </c>
      <c r="W35" s="25" t="s">
        <v>431</v>
      </c>
      <c r="X35" s="144" t="s">
        <v>28</v>
      </c>
      <c r="Y35" s="23" t="s">
        <v>85</v>
      </c>
      <c r="Z35" s="23"/>
      <c r="AA35" s="23"/>
      <c r="AB35" s="23"/>
      <c r="AC35" s="23"/>
      <c r="AD35" s="23"/>
      <c r="AE35" s="23"/>
      <c r="AF35" s="23"/>
      <c r="AG35" s="23"/>
      <c r="AH35" s="23"/>
      <c r="AI35" s="23"/>
    </row>
    <row r="36" spans="1:35" ht="20.100000000000001" hidden="1" customHeight="1" x14ac:dyDescent="0.25">
      <c r="A36" s="7" t="s">
        <v>202</v>
      </c>
      <c r="B36" s="7" t="s">
        <v>80</v>
      </c>
      <c r="C36" s="7" t="s">
        <v>447</v>
      </c>
      <c r="D36" s="7" t="s">
        <v>403</v>
      </c>
      <c r="E36" s="32" t="s">
        <v>97</v>
      </c>
      <c r="F36" s="11" t="s">
        <v>82</v>
      </c>
      <c r="G36" s="33" t="s">
        <v>83</v>
      </c>
      <c r="H36" s="8" t="s">
        <v>212</v>
      </c>
      <c r="I36" s="8" t="s">
        <v>436</v>
      </c>
      <c r="J36" s="8" t="s">
        <v>443</v>
      </c>
      <c r="K36" s="23"/>
      <c r="L36" s="8" t="s">
        <v>18</v>
      </c>
      <c r="M36" s="8" t="s">
        <v>58</v>
      </c>
      <c r="N36" s="8" t="s">
        <v>84</v>
      </c>
      <c r="O36" s="8" t="s">
        <v>85</v>
      </c>
      <c r="P36" s="8" t="s">
        <v>86</v>
      </c>
      <c r="Q36" s="4"/>
      <c r="R36" s="4" t="s">
        <v>21</v>
      </c>
      <c r="S36" s="4"/>
      <c r="T36" s="4"/>
      <c r="U36" s="11">
        <v>1</v>
      </c>
      <c r="V36" s="21">
        <v>1</v>
      </c>
      <c r="W36" s="25" t="s">
        <v>431</v>
      </c>
      <c r="X36" s="144" t="s">
        <v>28</v>
      </c>
      <c r="Y36" s="23" t="s">
        <v>85</v>
      </c>
      <c r="Z36" s="23"/>
      <c r="AA36" s="23"/>
      <c r="AB36" s="23"/>
      <c r="AC36" s="23"/>
      <c r="AD36" s="23"/>
      <c r="AE36" s="23"/>
      <c r="AF36" s="23"/>
      <c r="AG36" s="23"/>
      <c r="AH36" s="23"/>
      <c r="AI36" s="23"/>
    </row>
    <row r="37" spans="1:35" ht="20.100000000000001" hidden="1" customHeight="1" x14ac:dyDescent="0.25">
      <c r="A37" s="7" t="s">
        <v>202</v>
      </c>
      <c r="B37" s="7" t="s">
        <v>80</v>
      </c>
      <c r="C37" s="7" t="s">
        <v>447</v>
      </c>
      <c r="D37" s="7" t="s">
        <v>403</v>
      </c>
      <c r="E37" s="32" t="s">
        <v>98</v>
      </c>
      <c r="F37" s="11" t="s">
        <v>82</v>
      </c>
      <c r="G37" s="33" t="s">
        <v>99</v>
      </c>
      <c r="H37" s="8" t="s">
        <v>212</v>
      </c>
      <c r="I37" s="8" t="s">
        <v>436</v>
      </c>
      <c r="J37" s="8" t="s">
        <v>443</v>
      </c>
      <c r="K37" s="23"/>
      <c r="L37" s="8" t="s">
        <v>27</v>
      </c>
      <c r="M37" s="8" t="s">
        <v>58</v>
      </c>
      <c r="N37" s="8" t="s">
        <v>59</v>
      </c>
      <c r="O37" s="8" t="s">
        <v>85</v>
      </c>
      <c r="P37" s="8" t="s">
        <v>86</v>
      </c>
      <c r="Q37" s="4"/>
      <c r="R37" s="4"/>
      <c r="S37" s="4" t="s">
        <v>21</v>
      </c>
      <c r="T37" s="4"/>
      <c r="U37" s="11">
        <v>12</v>
      </c>
      <c r="V37" s="21">
        <v>2</v>
      </c>
      <c r="W37" s="25" t="s">
        <v>431</v>
      </c>
      <c r="X37" s="144" t="s">
        <v>28</v>
      </c>
      <c r="Y37" s="23" t="s">
        <v>85</v>
      </c>
      <c r="Z37" s="23"/>
      <c r="AA37" s="23"/>
      <c r="AB37" s="23"/>
      <c r="AC37" s="23"/>
      <c r="AD37" s="23"/>
      <c r="AE37" s="23"/>
      <c r="AF37" s="23"/>
      <c r="AG37" s="23"/>
      <c r="AH37" s="23"/>
      <c r="AI37" s="23"/>
    </row>
    <row r="38" spans="1:35" ht="20.100000000000001" hidden="1" customHeight="1" x14ac:dyDescent="0.25">
      <c r="A38" s="7" t="s">
        <v>202</v>
      </c>
      <c r="B38" s="7" t="s">
        <v>80</v>
      </c>
      <c r="C38" s="7" t="s">
        <v>447</v>
      </c>
      <c r="D38" s="7" t="s">
        <v>403</v>
      </c>
      <c r="E38" s="32" t="s">
        <v>100</v>
      </c>
      <c r="F38" s="11" t="s">
        <v>82</v>
      </c>
      <c r="G38" s="33" t="s">
        <v>101</v>
      </c>
      <c r="H38" s="8" t="s">
        <v>212</v>
      </c>
      <c r="I38" s="8" t="s">
        <v>436</v>
      </c>
      <c r="J38" s="8" t="s">
        <v>443</v>
      </c>
      <c r="K38" s="23"/>
      <c r="L38" s="8" t="s">
        <v>18</v>
      </c>
      <c r="M38" s="8" t="s">
        <v>58</v>
      </c>
      <c r="N38" s="8" t="s">
        <v>59</v>
      </c>
      <c r="O38" s="8" t="s">
        <v>85</v>
      </c>
      <c r="P38" s="8" t="s">
        <v>86</v>
      </c>
      <c r="Q38" s="4"/>
      <c r="R38" s="4" t="s">
        <v>21</v>
      </c>
      <c r="S38" s="4"/>
      <c r="T38" s="4"/>
      <c r="U38" s="11">
        <v>1</v>
      </c>
      <c r="V38" s="21">
        <v>1</v>
      </c>
      <c r="W38" s="25" t="s">
        <v>431</v>
      </c>
      <c r="X38" s="144" t="s">
        <v>28</v>
      </c>
      <c r="Y38" s="23" t="s">
        <v>85</v>
      </c>
      <c r="Z38" s="23"/>
      <c r="AA38" s="23"/>
      <c r="AB38" s="23"/>
      <c r="AC38" s="23"/>
      <c r="AD38" s="23"/>
      <c r="AE38" s="23"/>
      <c r="AF38" s="23"/>
      <c r="AG38" s="23"/>
      <c r="AH38" s="23"/>
      <c r="AI38" s="23"/>
    </row>
    <row r="39" spans="1:35" ht="20.100000000000001" hidden="1" customHeight="1" x14ac:dyDescent="0.25">
      <c r="A39" s="7" t="s">
        <v>203</v>
      </c>
      <c r="B39" s="7" t="s">
        <v>87</v>
      </c>
      <c r="C39" s="7" t="s">
        <v>447</v>
      </c>
      <c r="D39" s="7" t="s">
        <v>403</v>
      </c>
      <c r="E39" s="32" t="s">
        <v>102</v>
      </c>
      <c r="F39" s="11" t="s">
        <v>82</v>
      </c>
      <c r="G39" s="33" t="s">
        <v>101</v>
      </c>
      <c r="H39" s="8" t="s">
        <v>212</v>
      </c>
      <c r="I39" s="8" t="s">
        <v>436</v>
      </c>
      <c r="J39" s="8" t="s">
        <v>443</v>
      </c>
      <c r="K39" s="23"/>
      <c r="L39" s="8" t="s">
        <v>18</v>
      </c>
      <c r="M39" s="8" t="s">
        <v>58</v>
      </c>
      <c r="N39" s="8" t="s">
        <v>59</v>
      </c>
      <c r="O39" s="8" t="s">
        <v>85</v>
      </c>
      <c r="P39" s="8" t="s">
        <v>91</v>
      </c>
      <c r="Q39" s="4"/>
      <c r="R39" s="4"/>
      <c r="S39" s="4" t="s">
        <v>21</v>
      </c>
      <c r="T39" s="4"/>
      <c r="U39" s="11">
        <v>1</v>
      </c>
      <c r="V39" s="21">
        <v>1</v>
      </c>
      <c r="W39" s="25" t="s">
        <v>431</v>
      </c>
      <c r="X39" s="144" t="s">
        <v>28</v>
      </c>
      <c r="Y39" s="23" t="s">
        <v>85</v>
      </c>
      <c r="Z39" s="23"/>
      <c r="AA39" s="23"/>
      <c r="AB39" s="23"/>
      <c r="AC39" s="23"/>
      <c r="AD39" s="23"/>
      <c r="AE39" s="23"/>
      <c r="AF39" s="23"/>
      <c r="AG39" s="23"/>
      <c r="AH39" s="23"/>
      <c r="AI39" s="23"/>
    </row>
    <row r="40" spans="1:35" ht="20.100000000000001" hidden="1" customHeight="1" x14ac:dyDescent="0.25">
      <c r="A40" s="7" t="s">
        <v>204</v>
      </c>
      <c r="B40" s="7" t="s">
        <v>87</v>
      </c>
      <c r="C40" s="7" t="s">
        <v>447</v>
      </c>
      <c r="D40" s="7" t="s">
        <v>403</v>
      </c>
      <c r="E40" s="32" t="s">
        <v>103</v>
      </c>
      <c r="F40" s="11" t="s">
        <v>82</v>
      </c>
      <c r="G40" s="33" t="s">
        <v>99</v>
      </c>
      <c r="H40" s="8" t="s">
        <v>212</v>
      </c>
      <c r="I40" s="8" t="s">
        <v>436</v>
      </c>
      <c r="J40" s="8" t="s">
        <v>443</v>
      </c>
      <c r="K40" s="23"/>
      <c r="L40" s="8" t="s">
        <v>27</v>
      </c>
      <c r="M40" s="8" t="s">
        <v>58</v>
      </c>
      <c r="N40" s="8" t="s">
        <v>59</v>
      </c>
      <c r="O40" s="8" t="s">
        <v>85</v>
      </c>
      <c r="P40" s="8" t="s">
        <v>91</v>
      </c>
      <c r="Q40" s="4"/>
      <c r="R40" s="4"/>
      <c r="S40" s="4"/>
      <c r="T40" s="4" t="s">
        <v>21</v>
      </c>
      <c r="U40" s="11">
        <v>1</v>
      </c>
      <c r="V40" s="21">
        <v>1</v>
      </c>
      <c r="W40" s="25" t="s">
        <v>431</v>
      </c>
      <c r="X40" s="144" t="s">
        <v>28</v>
      </c>
      <c r="Y40" s="23" t="s">
        <v>85</v>
      </c>
      <c r="Z40" s="23"/>
      <c r="AA40" s="23"/>
      <c r="AB40" s="23"/>
      <c r="AC40" s="23"/>
      <c r="AD40" s="23"/>
      <c r="AE40" s="23"/>
      <c r="AF40" s="23"/>
      <c r="AG40" s="23"/>
      <c r="AH40" s="23"/>
      <c r="AI40" s="23"/>
    </row>
    <row r="41" spans="1:35" ht="20.100000000000001" hidden="1" customHeight="1" x14ac:dyDescent="0.25">
      <c r="A41" s="7" t="s">
        <v>202</v>
      </c>
      <c r="B41" s="7" t="s">
        <v>80</v>
      </c>
      <c r="C41" s="7" t="s">
        <v>447</v>
      </c>
      <c r="D41" s="7" t="s">
        <v>403</v>
      </c>
      <c r="E41" s="32" t="s">
        <v>104</v>
      </c>
      <c r="F41" s="11" t="s">
        <v>82</v>
      </c>
      <c r="G41" s="33" t="s">
        <v>99</v>
      </c>
      <c r="H41" s="8" t="s">
        <v>212</v>
      </c>
      <c r="I41" s="8" t="s">
        <v>436</v>
      </c>
      <c r="J41" s="8" t="s">
        <v>443</v>
      </c>
      <c r="K41" s="23"/>
      <c r="L41" s="8" t="s">
        <v>18</v>
      </c>
      <c r="M41" s="8" t="s">
        <v>58</v>
      </c>
      <c r="N41" s="8" t="s">
        <v>59</v>
      </c>
      <c r="O41" s="8" t="s">
        <v>85</v>
      </c>
      <c r="P41" s="8" t="s">
        <v>86</v>
      </c>
      <c r="Q41" s="4"/>
      <c r="R41" s="4" t="s">
        <v>21</v>
      </c>
      <c r="S41" s="4"/>
      <c r="T41" s="4"/>
      <c r="U41" s="11">
        <v>1</v>
      </c>
      <c r="V41" s="21">
        <v>1</v>
      </c>
      <c r="W41" s="25" t="s">
        <v>431</v>
      </c>
      <c r="X41" s="144" t="s">
        <v>28</v>
      </c>
      <c r="Y41" s="23" t="s">
        <v>85</v>
      </c>
      <c r="Z41" s="23"/>
      <c r="AA41" s="23"/>
      <c r="AB41" s="23"/>
      <c r="AC41" s="23"/>
      <c r="AD41" s="23"/>
      <c r="AE41" s="23"/>
      <c r="AF41" s="23"/>
      <c r="AG41" s="23"/>
      <c r="AH41" s="23"/>
      <c r="AI41" s="23"/>
    </row>
    <row r="42" spans="1:35" ht="20.100000000000001" hidden="1" customHeight="1" x14ac:dyDescent="0.25">
      <c r="A42" s="7" t="s">
        <v>59</v>
      </c>
      <c r="B42" s="7" t="s">
        <v>105</v>
      </c>
      <c r="C42" s="7" t="s">
        <v>155</v>
      </c>
      <c r="D42" s="7"/>
      <c r="E42" s="32" t="s">
        <v>106</v>
      </c>
      <c r="F42" s="11" t="s">
        <v>41</v>
      </c>
      <c r="G42" s="33" t="s">
        <v>107</v>
      </c>
      <c r="H42" s="8" t="s">
        <v>32</v>
      </c>
      <c r="I42" s="8" t="s">
        <v>436</v>
      </c>
      <c r="J42" s="8" t="s">
        <v>443</v>
      </c>
      <c r="K42" s="23"/>
      <c r="L42" s="8" t="s">
        <v>38</v>
      </c>
      <c r="M42" s="8" t="s">
        <v>17</v>
      </c>
      <c r="N42" s="8" t="s">
        <v>19</v>
      </c>
      <c r="O42" s="8"/>
      <c r="P42" s="8" t="s">
        <v>108</v>
      </c>
      <c r="Q42" s="4" t="s">
        <v>21</v>
      </c>
      <c r="R42" s="4"/>
      <c r="S42" s="4"/>
      <c r="T42" s="4"/>
      <c r="U42" s="11">
        <v>1.5</v>
      </c>
      <c r="V42" s="21">
        <v>1.5</v>
      </c>
      <c r="W42" s="25" t="s">
        <v>431</v>
      </c>
      <c r="X42" s="144" t="s">
        <v>28</v>
      </c>
      <c r="Y42" s="23" t="s">
        <v>20</v>
      </c>
      <c r="Z42" s="23" t="s">
        <v>463</v>
      </c>
      <c r="AA42" s="150">
        <v>44985</v>
      </c>
      <c r="AB42" s="23"/>
      <c r="AC42" s="23"/>
      <c r="AD42" s="23"/>
      <c r="AE42" s="23"/>
      <c r="AF42" s="23"/>
      <c r="AG42" s="23"/>
      <c r="AH42" s="23"/>
      <c r="AI42" s="23"/>
    </row>
    <row r="43" spans="1:35" ht="20.100000000000001" hidden="1" customHeight="1" x14ac:dyDescent="0.25">
      <c r="A43" s="7" t="s">
        <v>202</v>
      </c>
      <c r="B43" s="7" t="s">
        <v>80</v>
      </c>
      <c r="C43" s="7" t="s">
        <v>447</v>
      </c>
      <c r="D43" s="7" t="s">
        <v>403</v>
      </c>
      <c r="E43" s="32" t="s">
        <v>109</v>
      </c>
      <c r="F43" s="11" t="s">
        <v>82</v>
      </c>
      <c r="G43" s="33" t="s">
        <v>83</v>
      </c>
      <c r="H43" s="8" t="s">
        <v>212</v>
      </c>
      <c r="I43" s="8" t="s">
        <v>436</v>
      </c>
      <c r="J43" s="8" t="s">
        <v>443</v>
      </c>
      <c r="K43" s="23"/>
      <c r="L43" s="8" t="s">
        <v>18</v>
      </c>
      <c r="M43" s="8" t="s">
        <v>58</v>
      </c>
      <c r="N43" s="8" t="s">
        <v>84</v>
      </c>
      <c r="O43" s="8" t="s">
        <v>85</v>
      </c>
      <c r="P43" s="8" t="s">
        <v>86</v>
      </c>
      <c r="Q43" s="4"/>
      <c r="R43" s="4" t="s">
        <v>21</v>
      </c>
      <c r="S43" s="4"/>
      <c r="T43" s="4"/>
      <c r="U43" s="11">
        <v>1.5</v>
      </c>
      <c r="V43" s="21">
        <v>1.5</v>
      </c>
      <c r="W43" s="25" t="s">
        <v>431</v>
      </c>
      <c r="X43" s="144" t="s">
        <v>28</v>
      </c>
      <c r="Y43" s="23" t="s">
        <v>85</v>
      </c>
      <c r="Z43" s="23"/>
      <c r="AA43" s="23"/>
      <c r="AB43" s="23"/>
      <c r="AC43" s="23"/>
      <c r="AD43" s="23"/>
      <c r="AE43" s="23"/>
      <c r="AF43" s="23"/>
      <c r="AG43" s="23"/>
      <c r="AH43" s="23"/>
      <c r="AI43" s="23"/>
    </row>
    <row r="44" spans="1:35" ht="20.100000000000001" hidden="1" customHeight="1" x14ac:dyDescent="0.25">
      <c r="A44" s="7" t="s">
        <v>202</v>
      </c>
      <c r="B44" s="7" t="s">
        <v>80</v>
      </c>
      <c r="C44" s="7" t="s">
        <v>447</v>
      </c>
      <c r="D44" s="7" t="s">
        <v>403</v>
      </c>
      <c r="E44" s="32" t="s">
        <v>110</v>
      </c>
      <c r="F44" s="11" t="s">
        <v>82</v>
      </c>
      <c r="G44" s="33" t="s">
        <v>83</v>
      </c>
      <c r="H44" s="8" t="s">
        <v>32</v>
      </c>
      <c r="I44" s="8" t="s">
        <v>436</v>
      </c>
      <c r="J44" s="8" t="s">
        <v>443</v>
      </c>
      <c r="K44" s="23"/>
      <c r="L44" s="8" t="s">
        <v>18</v>
      </c>
      <c r="M44" s="8" t="s">
        <v>58</v>
      </c>
      <c r="N44" s="8" t="s">
        <v>84</v>
      </c>
      <c r="O44" s="8" t="s">
        <v>85</v>
      </c>
      <c r="P44" s="8" t="s">
        <v>86</v>
      </c>
      <c r="Q44" s="4"/>
      <c r="R44" s="4" t="s">
        <v>21</v>
      </c>
      <c r="S44" s="4"/>
      <c r="T44" s="4"/>
      <c r="U44" s="11">
        <v>1.5</v>
      </c>
      <c r="V44" s="21">
        <v>1.5</v>
      </c>
      <c r="W44" s="25" t="s">
        <v>431</v>
      </c>
      <c r="X44" s="144" t="s">
        <v>28</v>
      </c>
      <c r="Y44" s="23" t="s">
        <v>85</v>
      </c>
      <c r="Z44" s="23"/>
      <c r="AA44" s="23"/>
      <c r="AB44" s="23"/>
      <c r="AC44" s="23"/>
      <c r="AD44" s="23"/>
      <c r="AE44" s="23"/>
      <c r="AF44" s="23"/>
      <c r="AG44" s="23"/>
      <c r="AH44" s="23"/>
      <c r="AI44" s="23"/>
    </row>
    <row r="45" spans="1:35" ht="20.100000000000001" hidden="1" customHeight="1" x14ac:dyDescent="0.25">
      <c r="A45" s="7" t="s">
        <v>202</v>
      </c>
      <c r="B45" s="7" t="s">
        <v>80</v>
      </c>
      <c r="C45" s="7" t="s">
        <v>447</v>
      </c>
      <c r="D45" s="7" t="s">
        <v>403</v>
      </c>
      <c r="E45" s="32" t="s">
        <v>111</v>
      </c>
      <c r="F45" s="11" t="s">
        <v>82</v>
      </c>
      <c r="G45" s="33" t="s">
        <v>112</v>
      </c>
      <c r="H45" s="8" t="s">
        <v>212</v>
      </c>
      <c r="I45" s="8" t="s">
        <v>436</v>
      </c>
      <c r="J45" s="8" t="s">
        <v>443</v>
      </c>
      <c r="K45" s="23"/>
      <c r="L45" s="8" t="s">
        <v>27</v>
      </c>
      <c r="M45" s="8" t="s">
        <v>58</v>
      </c>
      <c r="N45" s="8" t="s">
        <v>59</v>
      </c>
      <c r="O45" s="8" t="s">
        <v>85</v>
      </c>
      <c r="P45" s="8" t="s">
        <v>86</v>
      </c>
      <c r="Q45" s="4"/>
      <c r="R45" s="4"/>
      <c r="S45" s="4"/>
      <c r="T45" s="4" t="s">
        <v>21</v>
      </c>
      <c r="U45" s="11">
        <v>16</v>
      </c>
      <c r="V45" s="21">
        <v>2</v>
      </c>
      <c r="W45" s="25" t="s">
        <v>431</v>
      </c>
      <c r="X45" s="144" t="s">
        <v>28</v>
      </c>
      <c r="Y45" s="23" t="s">
        <v>85</v>
      </c>
      <c r="Z45" s="23"/>
      <c r="AA45" s="23"/>
      <c r="AB45" s="23"/>
      <c r="AC45" s="23"/>
      <c r="AD45" s="23"/>
      <c r="AE45" s="23"/>
      <c r="AF45" s="23"/>
      <c r="AG45" s="23"/>
      <c r="AH45" s="23"/>
      <c r="AI45" s="23"/>
    </row>
    <row r="46" spans="1:35" ht="20.100000000000001" hidden="1" customHeight="1" x14ac:dyDescent="0.25">
      <c r="A46" s="7" t="s">
        <v>59</v>
      </c>
      <c r="B46" s="7" t="s">
        <v>113</v>
      </c>
      <c r="C46" s="7" t="s">
        <v>447</v>
      </c>
      <c r="D46" s="7" t="s">
        <v>403</v>
      </c>
      <c r="E46" s="32" t="s">
        <v>114</v>
      </c>
      <c r="F46" s="11" t="s">
        <v>82</v>
      </c>
      <c r="G46" s="33" t="s">
        <v>115</v>
      </c>
      <c r="H46" s="8" t="s">
        <v>32</v>
      </c>
      <c r="I46" s="8" t="s">
        <v>436</v>
      </c>
      <c r="J46" s="8" t="s">
        <v>443</v>
      </c>
      <c r="K46" s="23"/>
      <c r="L46" s="8" t="s">
        <v>18</v>
      </c>
      <c r="M46" s="8" t="s">
        <v>43</v>
      </c>
      <c r="N46" s="8" t="s">
        <v>59</v>
      </c>
      <c r="O46" s="8" t="s">
        <v>85</v>
      </c>
      <c r="P46" s="8" t="s">
        <v>113</v>
      </c>
      <c r="Q46" s="4"/>
      <c r="R46" s="4" t="s">
        <v>21</v>
      </c>
      <c r="S46" s="4"/>
      <c r="T46" s="4"/>
      <c r="U46" s="11">
        <v>1</v>
      </c>
      <c r="V46" s="21">
        <v>1</v>
      </c>
      <c r="W46" s="25" t="s">
        <v>431</v>
      </c>
      <c r="X46" s="144" t="s">
        <v>28</v>
      </c>
      <c r="Y46" s="23" t="s">
        <v>85</v>
      </c>
      <c r="Z46" s="23"/>
      <c r="AA46" s="23"/>
      <c r="AB46" s="23"/>
      <c r="AC46" s="23"/>
      <c r="AD46" s="23"/>
      <c r="AE46" s="23"/>
      <c r="AF46" s="23"/>
      <c r="AG46" s="23"/>
      <c r="AH46" s="23"/>
      <c r="AI46" s="23"/>
    </row>
    <row r="47" spans="1:35" ht="20.100000000000001" hidden="1" customHeight="1" x14ac:dyDescent="0.25">
      <c r="A47" s="7" t="s">
        <v>202</v>
      </c>
      <c r="B47" s="7" t="s">
        <v>80</v>
      </c>
      <c r="C47" s="7" t="s">
        <v>447</v>
      </c>
      <c r="D47" s="7" t="s">
        <v>403</v>
      </c>
      <c r="E47" s="32" t="s">
        <v>116</v>
      </c>
      <c r="F47" s="11" t="s">
        <v>82</v>
      </c>
      <c r="G47" s="33" t="s">
        <v>117</v>
      </c>
      <c r="H47" s="8" t="s">
        <v>212</v>
      </c>
      <c r="I47" s="8" t="s">
        <v>436</v>
      </c>
      <c r="J47" s="8" t="s">
        <v>443</v>
      </c>
      <c r="K47" s="23"/>
      <c r="L47" s="8" t="s">
        <v>18</v>
      </c>
      <c r="M47" s="8" t="s">
        <v>58</v>
      </c>
      <c r="N47" s="8" t="s">
        <v>118</v>
      </c>
      <c r="O47" s="8" t="s">
        <v>85</v>
      </c>
      <c r="P47" s="8" t="s">
        <v>86</v>
      </c>
      <c r="Q47" s="4"/>
      <c r="R47" s="4" t="s">
        <v>21</v>
      </c>
      <c r="S47" s="4"/>
      <c r="T47" s="4"/>
      <c r="U47" s="11">
        <v>1.5</v>
      </c>
      <c r="V47" s="21">
        <v>1.5</v>
      </c>
      <c r="W47" s="25" t="s">
        <v>431</v>
      </c>
      <c r="X47" s="144" t="s">
        <v>28</v>
      </c>
      <c r="Y47" s="23" t="s">
        <v>85</v>
      </c>
      <c r="Z47" s="23"/>
      <c r="AA47" s="23"/>
      <c r="AB47" s="23"/>
      <c r="AC47" s="23"/>
      <c r="AD47" s="23"/>
      <c r="AE47" s="23"/>
      <c r="AF47" s="23"/>
      <c r="AG47" s="23"/>
      <c r="AH47" s="23"/>
      <c r="AI47" s="23"/>
    </row>
    <row r="48" spans="1:35" ht="20.100000000000001" hidden="1" customHeight="1" x14ac:dyDescent="0.25">
      <c r="A48" s="7" t="s">
        <v>202</v>
      </c>
      <c r="B48" s="7" t="s">
        <v>80</v>
      </c>
      <c r="C48" s="7" t="s">
        <v>447</v>
      </c>
      <c r="D48" s="7" t="s">
        <v>403</v>
      </c>
      <c r="E48" s="32" t="s">
        <v>119</v>
      </c>
      <c r="F48" s="11" t="s">
        <v>82</v>
      </c>
      <c r="G48" s="33" t="s">
        <v>101</v>
      </c>
      <c r="H48" s="8" t="s">
        <v>212</v>
      </c>
      <c r="I48" s="8" t="s">
        <v>436</v>
      </c>
      <c r="J48" s="8" t="s">
        <v>443</v>
      </c>
      <c r="K48" s="23"/>
      <c r="L48" s="8" t="s">
        <v>18</v>
      </c>
      <c r="M48" s="8" t="s">
        <v>58</v>
      </c>
      <c r="N48" s="8" t="s">
        <v>59</v>
      </c>
      <c r="O48" s="8" t="s">
        <v>85</v>
      </c>
      <c r="P48" s="8" t="s">
        <v>86</v>
      </c>
      <c r="Q48" s="4"/>
      <c r="R48" s="4" t="s">
        <v>21</v>
      </c>
      <c r="S48" s="4"/>
      <c r="T48" s="4"/>
      <c r="U48" s="11" t="s">
        <v>120</v>
      </c>
      <c r="V48" s="21">
        <v>1.5</v>
      </c>
      <c r="W48" s="25" t="s">
        <v>431</v>
      </c>
      <c r="X48" s="144" t="s">
        <v>28</v>
      </c>
      <c r="Y48" s="23" t="s">
        <v>85</v>
      </c>
      <c r="Z48" s="23"/>
      <c r="AA48" s="23"/>
      <c r="AB48" s="23"/>
      <c r="AC48" s="23"/>
      <c r="AD48" s="23"/>
      <c r="AE48" s="23"/>
      <c r="AF48" s="23"/>
      <c r="AG48" s="23"/>
      <c r="AH48" s="23"/>
      <c r="AI48" s="23"/>
    </row>
    <row r="49" spans="1:35" ht="20.100000000000001" hidden="1" customHeight="1" x14ac:dyDescent="0.25">
      <c r="A49" s="7" t="s">
        <v>205</v>
      </c>
      <c r="B49" s="7" t="s">
        <v>200</v>
      </c>
      <c r="C49" s="7" t="s">
        <v>447</v>
      </c>
      <c r="D49" s="7" t="s">
        <v>403</v>
      </c>
      <c r="E49" s="32" t="s">
        <v>121</v>
      </c>
      <c r="F49" s="11" t="s">
        <v>82</v>
      </c>
      <c r="G49" s="33" t="s">
        <v>122</v>
      </c>
      <c r="H49" s="8" t="s">
        <v>32</v>
      </c>
      <c r="I49" s="8" t="s">
        <v>436</v>
      </c>
      <c r="J49" s="8" t="s">
        <v>443</v>
      </c>
      <c r="K49" s="23"/>
      <c r="L49" s="8" t="s">
        <v>18</v>
      </c>
      <c r="M49" s="8" t="s">
        <v>58</v>
      </c>
      <c r="N49" s="8" t="s">
        <v>123</v>
      </c>
      <c r="O49" s="8" t="s">
        <v>85</v>
      </c>
      <c r="P49" s="8" t="s">
        <v>59</v>
      </c>
      <c r="Q49" s="4" t="s">
        <v>21</v>
      </c>
      <c r="R49" s="4"/>
      <c r="S49" s="4"/>
      <c r="T49" s="4"/>
      <c r="U49" s="11">
        <v>2.8</v>
      </c>
      <c r="V49" s="21">
        <v>2.8</v>
      </c>
      <c r="W49" s="25" t="s">
        <v>431</v>
      </c>
      <c r="X49" s="144" t="s">
        <v>28</v>
      </c>
      <c r="Y49" s="23" t="s">
        <v>85</v>
      </c>
      <c r="Z49" s="23"/>
      <c r="AA49" s="23"/>
      <c r="AB49" s="23"/>
      <c r="AC49" s="23"/>
      <c r="AD49" s="23"/>
      <c r="AE49" s="23"/>
      <c r="AF49" s="23"/>
      <c r="AG49" s="23"/>
      <c r="AH49" s="23"/>
      <c r="AI49" s="23"/>
    </row>
    <row r="50" spans="1:35" ht="20.100000000000001" hidden="1" customHeight="1" x14ac:dyDescent="0.25">
      <c r="A50" s="7" t="s">
        <v>59</v>
      </c>
      <c r="B50" s="7" t="s">
        <v>113</v>
      </c>
      <c r="C50" s="7" t="s">
        <v>447</v>
      </c>
      <c r="D50" s="7" t="s">
        <v>403</v>
      </c>
      <c r="E50" s="32" t="s">
        <v>124</v>
      </c>
      <c r="F50" s="11" t="s">
        <v>82</v>
      </c>
      <c r="G50" s="33" t="s">
        <v>115</v>
      </c>
      <c r="H50" s="8" t="s">
        <v>32</v>
      </c>
      <c r="I50" s="8" t="s">
        <v>436</v>
      </c>
      <c r="J50" s="8" t="s">
        <v>443</v>
      </c>
      <c r="K50" s="23"/>
      <c r="L50" s="8" t="s">
        <v>18</v>
      </c>
      <c r="M50" s="8" t="s">
        <v>58</v>
      </c>
      <c r="N50" s="8" t="s">
        <v>59</v>
      </c>
      <c r="O50" s="8" t="s">
        <v>85</v>
      </c>
      <c r="P50" s="8" t="s">
        <v>113</v>
      </c>
      <c r="Q50" s="4"/>
      <c r="R50" s="4" t="s">
        <v>21</v>
      </c>
      <c r="S50" s="4"/>
      <c r="T50" s="4"/>
      <c r="U50" s="11" t="s">
        <v>125</v>
      </c>
      <c r="V50" s="21" t="s">
        <v>125</v>
      </c>
      <c r="W50" s="21" t="s">
        <v>125</v>
      </c>
      <c r="X50" s="144" t="s">
        <v>28</v>
      </c>
      <c r="Y50" s="23" t="s">
        <v>85</v>
      </c>
      <c r="Z50" s="23"/>
      <c r="AA50" s="23"/>
      <c r="AB50" s="23"/>
      <c r="AC50" s="23"/>
      <c r="AD50" s="23"/>
      <c r="AE50" s="23"/>
      <c r="AF50" s="23"/>
      <c r="AG50" s="23"/>
      <c r="AH50" s="23"/>
      <c r="AI50" s="23"/>
    </row>
    <row r="51" spans="1:35" ht="20.100000000000001" hidden="1" customHeight="1" x14ac:dyDescent="0.25">
      <c r="A51" s="7" t="s">
        <v>59</v>
      </c>
      <c r="B51" s="7" t="s">
        <v>113</v>
      </c>
      <c r="C51" s="7" t="s">
        <v>447</v>
      </c>
      <c r="D51" s="7" t="s">
        <v>403</v>
      </c>
      <c r="E51" s="32" t="s">
        <v>126</v>
      </c>
      <c r="F51" s="11" t="s">
        <v>82</v>
      </c>
      <c r="G51" s="33" t="s">
        <v>115</v>
      </c>
      <c r="H51" s="8" t="s">
        <v>212</v>
      </c>
      <c r="I51" s="8" t="s">
        <v>436</v>
      </c>
      <c r="J51" s="8" t="s">
        <v>443</v>
      </c>
      <c r="K51" s="23"/>
      <c r="L51" s="8" t="s">
        <v>18</v>
      </c>
      <c r="M51" s="8" t="s">
        <v>43</v>
      </c>
      <c r="N51" s="8" t="s">
        <v>59</v>
      </c>
      <c r="O51" s="8" t="s">
        <v>85</v>
      </c>
      <c r="P51" s="8" t="s">
        <v>113</v>
      </c>
      <c r="Q51" s="4"/>
      <c r="R51" s="4" t="s">
        <v>21</v>
      </c>
      <c r="S51" s="4"/>
      <c r="T51" s="4"/>
      <c r="U51" s="11">
        <v>1</v>
      </c>
      <c r="V51" s="21">
        <v>1</v>
      </c>
      <c r="W51" s="25" t="s">
        <v>431</v>
      </c>
      <c r="X51" s="144" t="s">
        <v>28</v>
      </c>
      <c r="Y51" s="23" t="s">
        <v>85</v>
      </c>
      <c r="Z51" s="23"/>
      <c r="AA51" s="23"/>
      <c r="AB51" s="23"/>
      <c r="AC51" s="23"/>
      <c r="AD51" s="23"/>
      <c r="AE51" s="23"/>
      <c r="AF51" s="23"/>
      <c r="AG51" s="23"/>
      <c r="AH51" s="23"/>
      <c r="AI51" s="23"/>
    </row>
    <row r="52" spans="1:35" ht="20.100000000000001" hidden="1" customHeight="1" x14ac:dyDescent="0.25">
      <c r="A52" s="7" t="s">
        <v>202</v>
      </c>
      <c r="B52" s="7" t="s">
        <v>80</v>
      </c>
      <c r="C52" s="7" t="s">
        <v>447</v>
      </c>
      <c r="D52" s="7" t="s">
        <v>403</v>
      </c>
      <c r="E52" s="32" t="s">
        <v>127</v>
      </c>
      <c r="F52" s="11" t="s">
        <v>82</v>
      </c>
      <c r="G52" s="33" t="s">
        <v>101</v>
      </c>
      <c r="H52" s="8" t="s">
        <v>212</v>
      </c>
      <c r="I52" s="8" t="s">
        <v>436</v>
      </c>
      <c r="J52" s="8" t="s">
        <v>443</v>
      </c>
      <c r="K52" s="23"/>
      <c r="L52" s="8" t="s">
        <v>18</v>
      </c>
      <c r="M52" s="8" t="s">
        <v>58</v>
      </c>
      <c r="N52" s="8" t="s">
        <v>59</v>
      </c>
      <c r="O52" s="8" t="s">
        <v>85</v>
      </c>
      <c r="P52" s="8" t="s">
        <v>86</v>
      </c>
      <c r="Q52" s="4"/>
      <c r="R52" s="4" t="s">
        <v>21</v>
      </c>
      <c r="S52" s="4"/>
      <c r="T52" s="4"/>
      <c r="U52" s="11">
        <v>1</v>
      </c>
      <c r="V52" s="21">
        <v>1</v>
      </c>
      <c r="W52" s="25" t="s">
        <v>431</v>
      </c>
      <c r="X52" s="144" t="s">
        <v>28</v>
      </c>
      <c r="Y52" s="23" t="s">
        <v>85</v>
      </c>
      <c r="Z52" s="23"/>
      <c r="AA52" s="23"/>
      <c r="AB52" s="23"/>
      <c r="AC52" s="23"/>
      <c r="AD52" s="23"/>
      <c r="AE52" s="23"/>
      <c r="AF52" s="23"/>
      <c r="AG52" s="23"/>
      <c r="AH52" s="23"/>
      <c r="AI52" s="23"/>
    </row>
    <row r="53" spans="1:35" ht="20.100000000000001" hidden="1" customHeight="1" x14ac:dyDescent="0.25">
      <c r="A53" s="7" t="s">
        <v>205</v>
      </c>
      <c r="B53" s="7" t="s">
        <v>211</v>
      </c>
      <c r="C53" s="7" t="s">
        <v>155</v>
      </c>
      <c r="D53" s="7"/>
      <c r="E53" s="32" t="s">
        <v>128</v>
      </c>
      <c r="F53" s="11" t="s">
        <v>41</v>
      </c>
      <c r="G53" s="33" t="s">
        <v>129</v>
      </c>
      <c r="H53" s="8" t="s">
        <v>212</v>
      </c>
      <c r="I53" s="8" t="s">
        <v>438</v>
      </c>
      <c r="J53" s="8" t="s">
        <v>444</v>
      </c>
      <c r="K53" s="23"/>
      <c r="L53" s="8" t="s">
        <v>18</v>
      </c>
      <c r="M53" s="8" t="s">
        <v>58</v>
      </c>
      <c r="N53" s="8" t="s">
        <v>19</v>
      </c>
      <c r="O53" s="8"/>
      <c r="P53" s="8" t="s">
        <v>130</v>
      </c>
      <c r="Q53" s="4"/>
      <c r="R53" s="4"/>
      <c r="S53" s="4" t="s">
        <v>21</v>
      </c>
      <c r="T53" s="4"/>
      <c r="U53" s="11">
        <f>ROUND(1.58,0)</f>
        <v>2</v>
      </c>
      <c r="V53" s="21">
        <f>ROUND(1.5,0)</f>
        <v>2</v>
      </c>
      <c r="W53" s="25" t="s">
        <v>431</v>
      </c>
      <c r="X53" s="144" t="s">
        <v>28</v>
      </c>
      <c r="Y53" s="23" t="s">
        <v>85</v>
      </c>
      <c r="Z53" s="23"/>
      <c r="AA53" s="23"/>
      <c r="AB53" s="23"/>
      <c r="AC53" s="23"/>
      <c r="AD53" s="23"/>
      <c r="AE53" s="23"/>
      <c r="AF53" s="23"/>
      <c r="AG53" s="23"/>
      <c r="AH53" s="23"/>
      <c r="AI53" s="23"/>
    </row>
    <row r="54" spans="1:35" ht="20.100000000000001" hidden="1" customHeight="1" x14ac:dyDescent="0.25">
      <c r="A54" s="7" t="s">
        <v>202</v>
      </c>
      <c r="B54" s="7" t="s">
        <v>80</v>
      </c>
      <c r="C54" s="7" t="s">
        <v>447</v>
      </c>
      <c r="D54" s="7" t="s">
        <v>403</v>
      </c>
      <c r="E54" s="32" t="s">
        <v>131</v>
      </c>
      <c r="F54" s="11" t="s">
        <v>82</v>
      </c>
      <c r="G54" s="33" t="s">
        <v>117</v>
      </c>
      <c r="H54" s="8" t="s">
        <v>32</v>
      </c>
      <c r="I54" s="8" t="s">
        <v>436</v>
      </c>
      <c r="J54" s="8" t="s">
        <v>443</v>
      </c>
      <c r="K54" s="23"/>
      <c r="L54" s="8" t="s">
        <v>18</v>
      </c>
      <c r="M54" s="8" t="s">
        <v>58</v>
      </c>
      <c r="N54" s="8" t="s">
        <v>118</v>
      </c>
      <c r="O54" s="8" t="s">
        <v>85</v>
      </c>
      <c r="P54" s="8" t="s">
        <v>86</v>
      </c>
      <c r="Q54" s="4"/>
      <c r="R54" s="4"/>
      <c r="S54" s="4" t="s">
        <v>21</v>
      </c>
      <c r="T54" s="4"/>
      <c r="U54" s="11">
        <v>3.6</v>
      </c>
      <c r="V54" s="21">
        <v>1.5</v>
      </c>
      <c r="W54" s="25" t="s">
        <v>431</v>
      </c>
      <c r="X54" s="146" t="s">
        <v>28</v>
      </c>
      <c r="Y54" s="23" t="s">
        <v>85</v>
      </c>
      <c r="Z54" s="23"/>
      <c r="AA54" s="23"/>
      <c r="AB54" s="23"/>
      <c r="AC54" s="23"/>
      <c r="AD54" s="23"/>
      <c r="AE54" s="23"/>
      <c r="AF54" s="23"/>
      <c r="AG54" s="23"/>
      <c r="AH54" s="23"/>
      <c r="AI54" s="23"/>
    </row>
    <row r="55" spans="1:35" ht="20.100000000000001" hidden="1" customHeight="1" x14ac:dyDescent="0.25">
      <c r="A55" s="7" t="s">
        <v>205</v>
      </c>
      <c r="B55" s="7" t="s">
        <v>211</v>
      </c>
      <c r="C55" s="7" t="s">
        <v>155</v>
      </c>
      <c r="D55" s="7"/>
      <c r="E55" s="32" t="s">
        <v>132</v>
      </c>
      <c r="F55" s="11" t="s">
        <v>41</v>
      </c>
      <c r="G55" s="33" t="s">
        <v>115</v>
      </c>
      <c r="H55" s="8" t="s">
        <v>212</v>
      </c>
      <c r="I55" s="8" t="s">
        <v>437</v>
      </c>
      <c r="J55" s="8" t="s">
        <v>440</v>
      </c>
      <c r="K55" s="23"/>
      <c r="L55" s="8" t="s">
        <v>18</v>
      </c>
      <c r="M55" s="8" t="s">
        <v>58</v>
      </c>
      <c r="N55" s="8" t="s">
        <v>59</v>
      </c>
      <c r="O55" s="8"/>
      <c r="P55" s="8" t="s">
        <v>130</v>
      </c>
      <c r="Q55" s="4"/>
      <c r="R55" s="4" t="s">
        <v>21</v>
      </c>
      <c r="S55" s="4"/>
      <c r="T55" s="4"/>
      <c r="U55" s="11">
        <f>ROUND(2.5,0)</f>
        <v>3</v>
      </c>
      <c r="V55" s="21">
        <f>ROUND(2.25,0)</f>
        <v>2</v>
      </c>
      <c r="W55" s="25" t="s">
        <v>431</v>
      </c>
      <c r="X55" s="146" t="s">
        <v>28</v>
      </c>
      <c r="Y55" s="23" t="s">
        <v>85</v>
      </c>
      <c r="Z55" s="23"/>
      <c r="AA55" s="23"/>
      <c r="AB55" s="23"/>
      <c r="AC55" s="23"/>
      <c r="AD55" s="23"/>
      <c r="AE55" s="23"/>
      <c r="AF55" s="23"/>
      <c r="AG55" s="23"/>
      <c r="AH55" s="23"/>
      <c r="AI55" s="23"/>
    </row>
    <row r="56" spans="1:35" ht="20.100000000000001" hidden="1" customHeight="1" x14ac:dyDescent="0.25">
      <c r="A56" s="12" t="s">
        <v>206</v>
      </c>
      <c r="B56" s="12" t="s">
        <v>177</v>
      </c>
      <c r="C56" s="7" t="s">
        <v>447</v>
      </c>
      <c r="D56" s="7" t="s">
        <v>403</v>
      </c>
      <c r="E56" s="32" t="s">
        <v>133</v>
      </c>
      <c r="F56" s="11" t="s">
        <v>82</v>
      </c>
      <c r="G56" s="33" t="s">
        <v>134</v>
      </c>
      <c r="H56" s="8" t="s">
        <v>212</v>
      </c>
      <c r="I56" s="8" t="s">
        <v>436</v>
      </c>
      <c r="J56" s="8" t="s">
        <v>443</v>
      </c>
      <c r="K56" s="23"/>
      <c r="L56" s="8" t="s">
        <v>18</v>
      </c>
      <c r="M56" s="8" t="s">
        <v>58</v>
      </c>
      <c r="N56" s="8" t="s">
        <v>118</v>
      </c>
      <c r="O56" s="8" t="s">
        <v>135</v>
      </c>
      <c r="P56" s="8" t="s">
        <v>136</v>
      </c>
      <c r="Q56" s="4"/>
      <c r="R56" s="4" t="s">
        <v>21</v>
      </c>
      <c r="S56" s="4"/>
      <c r="T56" s="4"/>
      <c r="U56" s="11">
        <v>1.9</v>
      </c>
      <c r="V56" s="21">
        <v>1.9</v>
      </c>
      <c r="W56" s="25" t="s">
        <v>431</v>
      </c>
      <c r="X56" s="146" t="s">
        <v>28</v>
      </c>
      <c r="Y56" s="23" t="s">
        <v>85</v>
      </c>
      <c r="Z56" s="23"/>
      <c r="AA56" s="23"/>
      <c r="AB56" s="23"/>
      <c r="AC56" s="23"/>
      <c r="AD56" s="23"/>
      <c r="AE56" s="23"/>
      <c r="AF56" s="23"/>
      <c r="AG56" s="23"/>
      <c r="AH56" s="23"/>
      <c r="AI56" s="23"/>
    </row>
    <row r="57" spans="1:35" ht="22.5" hidden="1" x14ac:dyDescent="0.25">
      <c r="A57" s="12" t="s">
        <v>206</v>
      </c>
      <c r="B57" s="7" t="s">
        <v>137</v>
      </c>
      <c r="C57" s="7" t="s">
        <v>447</v>
      </c>
      <c r="D57" s="7" t="s">
        <v>403</v>
      </c>
      <c r="E57" s="32" t="s">
        <v>138</v>
      </c>
      <c r="F57" s="11" t="s">
        <v>82</v>
      </c>
      <c r="G57" s="33" t="s">
        <v>139</v>
      </c>
      <c r="H57" s="8" t="s">
        <v>32</v>
      </c>
      <c r="I57" s="8" t="s">
        <v>436</v>
      </c>
      <c r="J57" s="8" t="s">
        <v>443</v>
      </c>
      <c r="K57" s="23"/>
      <c r="L57" s="8" t="s">
        <v>18</v>
      </c>
      <c r="M57" s="8" t="s">
        <v>58</v>
      </c>
      <c r="N57" s="8" t="s">
        <v>84</v>
      </c>
      <c r="O57" s="8" t="s">
        <v>135</v>
      </c>
      <c r="P57" s="8" t="s">
        <v>140</v>
      </c>
      <c r="Q57" s="4" t="s">
        <v>21</v>
      </c>
      <c r="R57" s="4"/>
      <c r="S57" s="4"/>
      <c r="T57" s="4"/>
      <c r="U57" s="11">
        <v>1.2</v>
      </c>
      <c r="V57" s="21">
        <v>1.2</v>
      </c>
      <c r="W57" s="25" t="s">
        <v>431</v>
      </c>
      <c r="X57" s="146" t="s">
        <v>28</v>
      </c>
      <c r="Y57" s="23" t="s">
        <v>85</v>
      </c>
      <c r="Z57" s="23"/>
      <c r="AA57" s="23"/>
      <c r="AB57" s="23"/>
      <c r="AC57" s="23"/>
      <c r="AD57" s="23"/>
      <c r="AE57" s="23"/>
      <c r="AF57" s="23"/>
      <c r="AG57" s="23"/>
      <c r="AH57" s="23"/>
      <c r="AI57" s="23"/>
    </row>
    <row r="58" spans="1:35" ht="20.100000000000001" hidden="1" customHeight="1" x14ac:dyDescent="0.25">
      <c r="A58" s="7" t="s">
        <v>205</v>
      </c>
      <c r="B58" s="7" t="s">
        <v>211</v>
      </c>
      <c r="C58" s="7" t="s">
        <v>155</v>
      </c>
      <c r="D58" s="7"/>
      <c r="E58" s="32" t="s">
        <v>141</v>
      </c>
      <c r="F58" s="11" t="s">
        <v>41</v>
      </c>
      <c r="G58" s="33" t="s">
        <v>142</v>
      </c>
      <c r="H58" s="8" t="s">
        <v>212</v>
      </c>
      <c r="I58" s="8" t="s">
        <v>436</v>
      </c>
      <c r="J58" s="8" t="s">
        <v>443</v>
      </c>
      <c r="K58" s="23"/>
      <c r="L58" s="8" t="s">
        <v>18</v>
      </c>
      <c r="M58" s="8" t="s">
        <v>58</v>
      </c>
      <c r="N58" s="8" t="s">
        <v>84</v>
      </c>
      <c r="O58" s="8"/>
      <c r="P58" s="8" t="s">
        <v>130</v>
      </c>
      <c r="Q58" s="4"/>
      <c r="R58" s="4"/>
      <c r="S58" s="4" t="s">
        <v>21</v>
      </c>
      <c r="T58" s="4"/>
      <c r="U58" s="11">
        <f>ROUND(1.75,0)</f>
        <v>2</v>
      </c>
      <c r="V58" s="21">
        <f>ROUND(1.75,0)</f>
        <v>2</v>
      </c>
      <c r="W58" s="25" t="s">
        <v>431</v>
      </c>
      <c r="X58" s="146" t="s">
        <v>28</v>
      </c>
      <c r="Y58" s="23" t="s">
        <v>85</v>
      </c>
      <c r="Z58" s="23"/>
      <c r="AA58" s="23"/>
      <c r="AB58" s="23"/>
      <c r="AC58" s="23"/>
      <c r="AD58" s="23"/>
      <c r="AE58" s="23"/>
      <c r="AF58" s="23"/>
      <c r="AG58" s="23"/>
      <c r="AH58" s="23"/>
      <c r="AI58" s="23"/>
    </row>
    <row r="59" spans="1:35" ht="20.100000000000001" hidden="1" customHeight="1" x14ac:dyDescent="0.25">
      <c r="A59" s="7" t="s">
        <v>59</v>
      </c>
      <c r="B59" s="7" t="s">
        <v>113</v>
      </c>
      <c r="C59" s="7" t="s">
        <v>447</v>
      </c>
      <c r="D59" s="7" t="s">
        <v>403</v>
      </c>
      <c r="E59" s="32" t="s">
        <v>143</v>
      </c>
      <c r="F59" s="11" t="s">
        <v>82</v>
      </c>
      <c r="G59" s="33" t="s">
        <v>115</v>
      </c>
      <c r="H59" s="8" t="s">
        <v>212</v>
      </c>
      <c r="I59" s="8" t="s">
        <v>436</v>
      </c>
      <c r="J59" s="8" t="s">
        <v>443</v>
      </c>
      <c r="K59" s="23"/>
      <c r="L59" s="8" t="s">
        <v>18</v>
      </c>
      <c r="M59" s="8" t="s">
        <v>43</v>
      </c>
      <c r="N59" s="8" t="s">
        <v>59</v>
      </c>
      <c r="O59" s="8" t="s">
        <v>85</v>
      </c>
      <c r="P59" s="8" t="s">
        <v>113</v>
      </c>
      <c r="Q59" s="4" t="s">
        <v>21</v>
      </c>
      <c r="R59" s="4"/>
      <c r="S59" s="4"/>
      <c r="T59" s="4"/>
      <c r="U59" s="11">
        <v>1</v>
      </c>
      <c r="V59" s="21">
        <v>1</v>
      </c>
      <c r="W59" s="25" t="s">
        <v>431</v>
      </c>
      <c r="X59" s="146" t="s">
        <v>28</v>
      </c>
      <c r="Y59" s="23" t="s">
        <v>85</v>
      </c>
      <c r="Z59" s="23"/>
      <c r="AA59" s="23"/>
      <c r="AB59" s="23"/>
      <c r="AC59" s="23"/>
      <c r="AD59" s="23"/>
      <c r="AE59" s="23"/>
      <c r="AF59" s="23"/>
      <c r="AG59" s="23"/>
      <c r="AH59" s="23"/>
      <c r="AI59" s="23"/>
    </row>
    <row r="60" spans="1:35" ht="20.100000000000001" hidden="1" customHeight="1" x14ac:dyDescent="0.25">
      <c r="A60" s="12" t="s">
        <v>206</v>
      </c>
      <c r="B60" s="10" t="s">
        <v>137</v>
      </c>
      <c r="C60" s="7" t="s">
        <v>447</v>
      </c>
      <c r="D60" s="7" t="s">
        <v>403</v>
      </c>
      <c r="E60" s="32" t="s">
        <v>144</v>
      </c>
      <c r="F60" s="11" t="s">
        <v>82</v>
      </c>
      <c r="G60" s="33" t="s">
        <v>139</v>
      </c>
      <c r="H60" s="8" t="s">
        <v>212</v>
      </c>
      <c r="I60" s="8" t="s">
        <v>436</v>
      </c>
      <c r="J60" s="8" t="s">
        <v>443</v>
      </c>
      <c r="K60" s="23"/>
      <c r="L60" s="8" t="s">
        <v>18</v>
      </c>
      <c r="M60" s="8" t="s">
        <v>58</v>
      </c>
      <c r="N60" s="8" t="s">
        <v>84</v>
      </c>
      <c r="O60" s="8" t="s">
        <v>135</v>
      </c>
      <c r="P60" s="8" t="s">
        <v>136</v>
      </c>
      <c r="Q60" s="4"/>
      <c r="R60" s="4" t="s">
        <v>21</v>
      </c>
      <c r="S60" s="4"/>
      <c r="T60" s="4"/>
      <c r="U60" s="11">
        <v>1.1000000000000001</v>
      </c>
      <c r="V60" s="21">
        <v>1.1000000000000001</v>
      </c>
      <c r="W60" s="25" t="s">
        <v>431</v>
      </c>
      <c r="X60" s="146" t="s">
        <v>28</v>
      </c>
      <c r="Y60" s="23" t="s">
        <v>85</v>
      </c>
      <c r="Z60" s="23"/>
      <c r="AA60" s="23"/>
      <c r="AB60" s="23"/>
      <c r="AC60" s="23"/>
      <c r="AD60" s="23"/>
      <c r="AE60" s="23"/>
      <c r="AF60" s="23"/>
      <c r="AG60" s="23"/>
      <c r="AH60" s="23"/>
      <c r="AI60" s="23"/>
    </row>
    <row r="61" spans="1:35" ht="20.100000000000001" hidden="1" customHeight="1" x14ac:dyDescent="0.25">
      <c r="A61" s="12" t="s">
        <v>206</v>
      </c>
      <c r="B61" s="10" t="s">
        <v>137</v>
      </c>
      <c r="C61" s="7" t="s">
        <v>447</v>
      </c>
      <c r="D61" s="7" t="s">
        <v>403</v>
      </c>
      <c r="E61" s="32" t="s">
        <v>145</v>
      </c>
      <c r="F61" s="11" t="s">
        <v>82</v>
      </c>
      <c r="G61" s="33" t="s">
        <v>139</v>
      </c>
      <c r="H61" s="8" t="s">
        <v>212</v>
      </c>
      <c r="I61" s="8" t="s">
        <v>436</v>
      </c>
      <c r="J61" s="8" t="s">
        <v>443</v>
      </c>
      <c r="K61" s="23"/>
      <c r="L61" s="8" t="s">
        <v>18</v>
      </c>
      <c r="M61" s="8" t="s">
        <v>58</v>
      </c>
      <c r="N61" s="8" t="s">
        <v>84</v>
      </c>
      <c r="O61" s="8" t="s">
        <v>135</v>
      </c>
      <c r="P61" s="8" t="s">
        <v>136</v>
      </c>
      <c r="Q61" s="4"/>
      <c r="R61" s="4" t="s">
        <v>21</v>
      </c>
      <c r="S61" s="4"/>
      <c r="T61" s="4"/>
      <c r="U61" s="11">
        <v>1.5</v>
      </c>
      <c r="V61" s="21">
        <v>1.5</v>
      </c>
      <c r="W61" s="25" t="s">
        <v>431</v>
      </c>
      <c r="X61" s="146" t="s">
        <v>28</v>
      </c>
      <c r="Y61" s="23" t="s">
        <v>85</v>
      </c>
      <c r="Z61" s="23"/>
      <c r="AA61" s="23"/>
      <c r="AB61" s="23"/>
      <c r="AC61" s="23"/>
      <c r="AD61" s="23"/>
      <c r="AE61" s="23"/>
      <c r="AF61" s="23"/>
      <c r="AG61" s="23"/>
      <c r="AH61" s="23"/>
      <c r="AI61" s="23"/>
    </row>
    <row r="62" spans="1:35" ht="20.100000000000001" hidden="1" customHeight="1" x14ac:dyDescent="0.25">
      <c r="A62" s="10" t="s">
        <v>207</v>
      </c>
      <c r="B62" s="10" t="s">
        <v>146</v>
      </c>
      <c r="C62" s="7" t="s">
        <v>447</v>
      </c>
      <c r="D62" s="7" t="s">
        <v>403</v>
      </c>
      <c r="E62" s="32" t="s">
        <v>147</v>
      </c>
      <c r="F62" s="11" t="s">
        <v>82</v>
      </c>
      <c r="G62" s="33" t="s">
        <v>148</v>
      </c>
      <c r="H62" s="8" t="s">
        <v>212</v>
      </c>
      <c r="I62" s="8" t="s">
        <v>436</v>
      </c>
      <c r="J62" s="8" t="s">
        <v>443</v>
      </c>
      <c r="K62" s="23"/>
      <c r="L62" s="8" t="s">
        <v>18</v>
      </c>
      <c r="M62" s="8" t="s">
        <v>58</v>
      </c>
      <c r="N62" s="8" t="s">
        <v>84</v>
      </c>
      <c r="O62" s="8" t="s">
        <v>135</v>
      </c>
      <c r="P62" s="8" t="s">
        <v>136</v>
      </c>
      <c r="Q62" s="4"/>
      <c r="R62" s="4"/>
      <c r="S62" s="4"/>
      <c r="T62" s="4" t="s">
        <v>21</v>
      </c>
      <c r="U62" s="11">
        <v>15.1</v>
      </c>
      <c r="V62" s="21">
        <v>1.6</v>
      </c>
      <c r="W62" s="25" t="s">
        <v>431</v>
      </c>
      <c r="X62" s="146" t="s">
        <v>149</v>
      </c>
      <c r="Y62" s="23" t="s">
        <v>85</v>
      </c>
      <c r="Z62" s="23"/>
      <c r="AA62" s="23"/>
      <c r="AB62" s="23"/>
      <c r="AC62" s="23"/>
      <c r="AD62" s="23"/>
      <c r="AE62" s="23"/>
      <c r="AF62" s="23"/>
      <c r="AG62" s="23"/>
      <c r="AH62" s="23"/>
      <c r="AI62" s="23"/>
    </row>
    <row r="63" spans="1:35" ht="20.100000000000001" hidden="1" customHeight="1" x14ac:dyDescent="0.25">
      <c r="A63" s="12" t="s">
        <v>206</v>
      </c>
      <c r="B63" s="10" t="s">
        <v>137</v>
      </c>
      <c r="C63" s="7" t="s">
        <v>447</v>
      </c>
      <c r="D63" s="7" t="s">
        <v>403</v>
      </c>
      <c r="E63" s="32" t="s">
        <v>150</v>
      </c>
      <c r="F63" s="11" t="s">
        <v>82</v>
      </c>
      <c r="G63" s="33" t="s">
        <v>151</v>
      </c>
      <c r="H63" s="8" t="s">
        <v>212</v>
      </c>
      <c r="I63" s="8" t="s">
        <v>436</v>
      </c>
      <c r="J63" s="8" t="s">
        <v>443</v>
      </c>
      <c r="K63" s="23"/>
      <c r="L63" s="8" t="s">
        <v>27</v>
      </c>
      <c r="M63" s="8" t="s">
        <v>58</v>
      </c>
      <c r="N63" s="8" t="s">
        <v>84</v>
      </c>
      <c r="O63" s="8" t="s">
        <v>135</v>
      </c>
      <c r="P63" s="8" t="s">
        <v>136</v>
      </c>
      <c r="Q63" s="4"/>
      <c r="R63" s="4"/>
      <c r="S63" s="4" t="s">
        <v>21</v>
      </c>
      <c r="T63" s="4"/>
      <c r="U63" s="11">
        <v>1.8</v>
      </c>
      <c r="V63" s="21">
        <v>1.8</v>
      </c>
      <c r="W63" s="25" t="s">
        <v>431</v>
      </c>
      <c r="X63" s="146" t="s">
        <v>28</v>
      </c>
      <c r="Y63" s="23" t="s">
        <v>85</v>
      </c>
      <c r="Z63" s="23"/>
      <c r="AA63" s="23"/>
      <c r="AB63" s="23"/>
      <c r="AC63" s="23"/>
      <c r="AD63" s="23"/>
      <c r="AE63" s="23"/>
      <c r="AF63" s="23"/>
      <c r="AG63" s="23"/>
      <c r="AH63" s="23"/>
      <c r="AI63" s="23"/>
    </row>
    <row r="64" spans="1:35" ht="20.100000000000001" hidden="1" customHeight="1" x14ac:dyDescent="0.25">
      <c r="A64" s="7" t="s">
        <v>59</v>
      </c>
      <c r="B64" s="7" t="s">
        <v>105</v>
      </c>
      <c r="C64" s="7" t="s">
        <v>155</v>
      </c>
      <c r="D64" s="7"/>
      <c r="E64" s="32" t="s">
        <v>152</v>
      </c>
      <c r="F64" s="11" t="s">
        <v>41</v>
      </c>
      <c r="G64" s="33" t="s">
        <v>107</v>
      </c>
      <c r="H64" s="8" t="s">
        <v>32</v>
      </c>
      <c r="I64" s="8" t="s">
        <v>437</v>
      </c>
      <c r="J64" s="8" t="s">
        <v>444</v>
      </c>
      <c r="K64" s="23"/>
      <c r="L64" s="8" t="s">
        <v>38</v>
      </c>
      <c r="M64" s="8" t="s">
        <v>17</v>
      </c>
      <c r="N64" s="8" t="s">
        <v>19</v>
      </c>
      <c r="O64" s="8"/>
      <c r="P64" s="8" t="s">
        <v>108</v>
      </c>
      <c r="Q64" s="4" t="s">
        <v>21</v>
      </c>
      <c r="R64" s="4"/>
      <c r="S64" s="4"/>
      <c r="T64" s="4"/>
      <c r="U64" s="11">
        <v>0.75</v>
      </c>
      <c r="V64" s="21">
        <v>0.75</v>
      </c>
      <c r="W64" s="25" t="s">
        <v>430</v>
      </c>
      <c r="X64" s="146" t="s">
        <v>28</v>
      </c>
      <c r="Y64" s="23" t="s">
        <v>20</v>
      </c>
      <c r="Z64" s="23" t="s">
        <v>463</v>
      </c>
      <c r="AA64" s="150">
        <v>44985</v>
      </c>
      <c r="AB64" s="23"/>
      <c r="AC64" s="23"/>
      <c r="AD64" s="23"/>
      <c r="AE64" s="23"/>
      <c r="AF64" s="23"/>
      <c r="AG64" s="23"/>
      <c r="AH64" s="23"/>
      <c r="AI64" s="23"/>
    </row>
    <row r="65" spans="1:35" ht="20.25" hidden="1" customHeight="1" x14ac:dyDescent="0.25">
      <c r="A65" s="7" t="s">
        <v>202</v>
      </c>
      <c r="B65" s="7" t="s">
        <v>80</v>
      </c>
      <c r="C65" s="7" t="s">
        <v>447</v>
      </c>
      <c r="D65" s="7" t="s">
        <v>403</v>
      </c>
      <c r="E65" s="32" t="s">
        <v>153</v>
      </c>
      <c r="F65" s="11" t="s">
        <v>82</v>
      </c>
      <c r="G65" s="33" t="s">
        <v>99</v>
      </c>
      <c r="H65" s="8" t="s">
        <v>32</v>
      </c>
      <c r="I65" s="8" t="s">
        <v>436</v>
      </c>
      <c r="J65" s="8" t="s">
        <v>443</v>
      </c>
      <c r="K65" s="23"/>
      <c r="L65" s="8" t="s">
        <v>27</v>
      </c>
      <c r="M65" s="8" t="s">
        <v>58</v>
      </c>
      <c r="N65" s="8" t="s">
        <v>59</v>
      </c>
      <c r="O65" s="8" t="s">
        <v>85</v>
      </c>
      <c r="P65" s="8" t="s">
        <v>86</v>
      </c>
      <c r="Q65" s="4"/>
      <c r="R65" s="4"/>
      <c r="S65" s="4" t="s">
        <v>21</v>
      </c>
      <c r="T65" s="4"/>
      <c r="U65" s="11" t="s">
        <v>125</v>
      </c>
      <c r="V65" s="21" t="s">
        <v>125</v>
      </c>
      <c r="W65" s="21" t="s">
        <v>125</v>
      </c>
      <c r="X65" s="146" t="s">
        <v>28</v>
      </c>
      <c r="Y65" s="23" t="s">
        <v>85</v>
      </c>
      <c r="Z65" s="23"/>
      <c r="AA65" s="23"/>
      <c r="AB65" s="23"/>
      <c r="AC65" s="23"/>
      <c r="AD65" s="23"/>
      <c r="AE65" s="23"/>
      <c r="AF65" s="23"/>
      <c r="AG65" s="23"/>
      <c r="AH65" s="23"/>
      <c r="AI65" s="23"/>
    </row>
    <row r="66" spans="1:35" ht="22.5" hidden="1" x14ac:dyDescent="0.25">
      <c r="A66" s="12" t="s">
        <v>206</v>
      </c>
      <c r="B66" s="10" t="s">
        <v>137</v>
      </c>
      <c r="C66" s="7" t="s">
        <v>447</v>
      </c>
      <c r="D66" s="7" t="s">
        <v>403</v>
      </c>
      <c r="E66" s="32" t="s">
        <v>154</v>
      </c>
      <c r="F66" s="11" t="s">
        <v>82</v>
      </c>
      <c r="G66" s="33" t="s">
        <v>139</v>
      </c>
      <c r="H66" s="8" t="s">
        <v>212</v>
      </c>
      <c r="I66" s="8" t="s">
        <v>436</v>
      </c>
      <c r="J66" s="8" t="s">
        <v>443</v>
      </c>
      <c r="K66" s="23"/>
      <c r="L66" s="8" t="s">
        <v>18</v>
      </c>
      <c r="M66" s="8" t="s">
        <v>58</v>
      </c>
      <c r="N66" s="8" t="s">
        <v>84</v>
      </c>
      <c r="O66" s="8" t="s">
        <v>135</v>
      </c>
      <c r="P66" s="8" t="s">
        <v>140</v>
      </c>
      <c r="Q66" s="4"/>
      <c r="R66" s="4"/>
      <c r="S66" s="4" t="s">
        <v>21</v>
      </c>
      <c r="T66" s="4"/>
      <c r="U66" s="11">
        <v>1</v>
      </c>
      <c r="V66" s="21">
        <v>1</v>
      </c>
      <c r="W66" s="25" t="s">
        <v>431</v>
      </c>
      <c r="X66" s="146" t="s">
        <v>28</v>
      </c>
      <c r="Y66" s="23" t="s">
        <v>85</v>
      </c>
      <c r="Z66" s="23"/>
      <c r="AA66" s="23"/>
      <c r="AB66" s="23"/>
      <c r="AC66" s="23"/>
      <c r="AD66" s="23"/>
      <c r="AE66" s="23"/>
      <c r="AF66" s="23"/>
      <c r="AG66" s="23"/>
      <c r="AH66" s="23"/>
      <c r="AI66" s="23"/>
    </row>
    <row r="67" spans="1:35" ht="22.5" hidden="1" x14ac:dyDescent="0.25">
      <c r="A67" s="7" t="s">
        <v>205</v>
      </c>
      <c r="B67" s="7" t="s">
        <v>211</v>
      </c>
      <c r="C67" s="7" t="s">
        <v>155</v>
      </c>
      <c r="D67" s="7"/>
      <c r="E67" s="32" t="s">
        <v>155</v>
      </c>
      <c r="F67" s="11" t="s">
        <v>41</v>
      </c>
      <c r="G67" s="33" t="s">
        <v>156</v>
      </c>
      <c r="H67" s="8" t="s">
        <v>212</v>
      </c>
      <c r="I67" s="8" t="s">
        <v>436</v>
      </c>
      <c r="J67" s="8" t="s">
        <v>443</v>
      </c>
      <c r="K67" s="23"/>
      <c r="L67" s="8" t="s">
        <v>18</v>
      </c>
      <c r="M67" s="8" t="s">
        <v>43</v>
      </c>
      <c r="N67" s="8" t="s">
        <v>59</v>
      </c>
      <c r="O67" s="8"/>
      <c r="P67" s="8" t="s">
        <v>130</v>
      </c>
      <c r="Q67" s="4"/>
      <c r="R67" s="4"/>
      <c r="S67" s="4"/>
      <c r="T67" s="4" t="s">
        <v>21</v>
      </c>
      <c r="U67" s="11">
        <f>ROUND(0.8,0)</f>
        <v>1</v>
      </c>
      <c r="V67" s="21">
        <f>ROUND(0.6,0)</f>
        <v>1</v>
      </c>
      <c r="W67" s="25" t="s">
        <v>431</v>
      </c>
      <c r="X67" s="146" t="s">
        <v>28</v>
      </c>
      <c r="Y67" s="23" t="s">
        <v>85</v>
      </c>
      <c r="Z67" s="23"/>
      <c r="AA67" s="23"/>
      <c r="AB67" s="23"/>
      <c r="AC67" s="23"/>
      <c r="AD67" s="23"/>
      <c r="AE67" s="23"/>
      <c r="AF67" s="23"/>
      <c r="AG67" s="23"/>
      <c r="AH67" s="23"/>
      <c r="AI67" s="23"/>
    </row>
    <row r="68" spans="1:35" ht="22.5" hidden="1" x14ac:dyDescent="0.25">
      <c r="A68" s="12" t="s">
        <v>206</v>
      </c>
      <c r="B68" s="10" t="s">
        <v>137</v>
      </c>
      <c r="C68" s="7" t="s">
        <v>447</v>
      </c>
      <c r="D68" s="7" t="s">
        <v>403</v>
      </c>
      <c r="E68" s="32" t="s">
        <v>157</v>
      </c>
      <c r="F68" s="11" t="s">
        <v>82</v>
      </c>
      <c r="G68" s="33" t="s">
        <v>139</v>
      </c>
      <c r="H68" s="8" t="s">
        <v>212</v>
      </c>
      <c r="I68" s="8" t="s">
        <v>436</v>
      </c>
      <c r="J68" s="8" t="s">
        <v>443</v>
      </c>
      <c r="K68" s="23"/>
      <c r="L68" s="8" t="s">
        <v>18</v>
      </c>
      <c r="M68" s="8" t="s">
        <v>58</v>
      </c>
      <c r="N68" s="8" t="s">
        <v>84</v>
      </c>
      <c r="O68" s="8" t="s">
        <v>135</v>
      </c>
      <c r="P68" s="8" t="s">
        <v>140</v>
      </c>
      <c r="Q68" s="4"/>
      <c r="R68" s="4"/>
      <c r="S68" s="4" t="s">
        <v>21</v>
      </c>
      <c r="T68" s="4"/>
      <c r="U68" s="11">
        <v>0.9</v>
      </c>
      <c r="V68" s="21">
        <v>0.9</v>
      </c>
      <c r="W68" s="25" t="s">
        <v>430</v>
      </c>
      <c r="X68" s="146" t="s">
        <v>28</v>
      </c>
      <c r="Y68" s="23" t="s">
        <v>85</v>
      </c>
      <c r="Z68" s="23"/>
      <c r="AA68" s="23"/>
      <c r="AB68" s="23"/>
      <c r="AC68" s="23"/>
      <c r="AD68" s="23"/>
      <c r="AE68" s="23"/>
      <c r="AF68" s="23"/>
      <c r="AG68" s="23"/>
      <c r="AH68" s="23"/>
      <c r="AI68" s="23"/>
    </row>
    <row r="69" spans="1:35" ht="22.5" hidden="1" x14ac:dyDescent="0.25">
      <c r="A69" s="12" t="s">
        <v>206</v>
      </c>
      <c r="B69" s="10" t="s">
        <v>137</v>
      </c>
      <c r="C69" s="7" t="s">
        <v>447</v>
      </c>
      <c r="D69" s="7" t="s">
        <v>403</v>
      </c>
      <c r="E69" s="32" t="s">
        <v>158</v>
      </c>
      <c r="F69" s="11" t="s">
        <v>82</v>
      </c>
      <c r="G69" s="33" t="s">
        <v>139</v>
      </c>
      <c r="H69" s="8" t="s">
        <v>212</v>
      </c>
      <c r="I69" s="8" t="s">
        <v>436</v>
      </c>
      <c r="J69" s="8" t="s">
        <v>443</v>
      </c>
      <c r="K69" s="23"/>
      <c r="L69" s="8" t="s">
        <v>18</v>
      </c>
      <c r="M69" s="8" t="s">
        <v>58</v>
      </c>
      <c r="N69" s="8" t="s">
        <v>84</v>
      </c>
      <c r="O69" s="8" t="s">
        <v>135</v>
      </c>
      <c r="P69" s="8" t="s">
        <v>140</v>
      </c>
      <c r="Q69" s="4"/>
      <c r="R69" s="4"/>
      <c r="S69" s="4" t="s">
        <v>21</v>
      </c>
      <c r="T69" s="4"/>
      <c r="U69" s="11">
        <v>0.9</v>
      </c>
      <c r="V69" s="21">
        <v>0.9</v>
      </c>
      <c r="W69" s="25" t="s">
        <v>430</v>
      </c>
      <c r="X69" s="146" t="s">
        <v>28</v>
      </c>
      <c r="Y69" s="23" t="s">
        <v>85</v>
      </c>
      <c r="Z69" s="23"/>
      <c r="AA69" s="23"/>
      <c r="AB69" s="23"/>
      <c r="AC69" s="23"/>
      <c r="AD69" s="23"/>
      <c r="AE69" s="23"/>
      <c r="AF69" s="23"/>
      <c r="AG69" s="23"/>
      <c r="AH69" s="23"/>
      <c r="AI69" s="23"/>
    </row>
    <row r="70" spans="1:35" ht="20.100000000000001" hidden="1" customHeight="1" x14ac:dyDescent="0.25">
      <c r="A70" s="7" t="s">
        <v>59</v>
      </c>
      <c r="B70" s="10" t="s">
        <v>159</v>
      </c>
      <c r="C70" s="7" t="s">
        <v>447</v>
      </c>
      <c r="D70" s="7" t="s">
        <v>403</v>
      </c>
      <c r="E70" s="32" t="s">
        <v>160</v>
      </c>
      <c r="F70" s="11" t="s">
        <v>82</v>
      </c>
      <c r="G70" s="33" t="s">
        <v>161</v>
      </c>
      <c r="H70" s="8" t="s">
        <v>212</v>
      </c>
      <c r="I70" s="8" t="s">
        <v>436</v>
      </c>
      <c r="J70" s="8" t="s">
        <v>443</v>
      </c>
      <c r="K70" s="23"/>
      <c r="L70" s="8" t="s">
        <v>18</v>
      </c>
      <c r="M70" s="8" t="s">
        <v>58</v>
      </c>
      <c r="N70" s="8" t="s">
        <v>59</v>
      </c>
      <c r="O70" s="8" t="s">
        <v>85</v>
      </c>
      <c r="P70" s="8" t="s">
        <v>136</v>
      </c>
      <c r="Q70" s="4"/>
      <c r="R70" s="4"/>
      <c r="S70" s="4" t="s">
        <v>21</v>
      </c>
      <c r="T70" s="4"/>
      <c r="U70" s="11">
        <v>0.9</v>
      </c>
      <c r="V70" s="21">
        <v>0.9</v>
      </c>
      <c r="W70" s="25" t="s">
        <v>430</v>
      </c>
      <c r="X70" s="146" t="s">
        <v>28</v>
      </c>
      <c r="Y70" s="23" t="s">
        <v>85</v>
      </c>
      <c r="Z70" s="23"/>
      <c r="AA70" s="23"/>
      <c r="AB70" s="23"/>
      <c r="AC70" s="23"/>
      <c r="AD70" s="23"/>
      <c r="AE70" s="23"/>
      <c r="AF70" s="23"/>
      <c r="AG70" s="23"/>
      <c r="AH70" s="23"/>
      <c r="AI70" s="23"/>
    </row>
    <row r="71" spans="1:35" ht="20.100000000000001" hidden="1" customHeight="1" x14ac:dyDescent="0.25">
      <c r="A71" s="12" t="s">
        <v>206</v>
      </c>
      <c r="B71" s="12" t="s">
        <v>177</v>
      </c>
      <c r="C71" s="7" t="s">
        <v>447</v>
      </c>
      <c r="D71" s="7" t="s">
        <v>403</v>
      </c>
      <c r="E71" s="32" t="s">
        <v>162</v>
      </c>
      <c r="F71" s="11" t="s">
        <v>82</v>
      </c>
      <c r="G71" s="33" t="s">
        <v>134</v>
      </c>
      <c r="H71" s="8" t="s">
        <v>212</v>
      </c>
      <c r="I71" s="8" t="s">
        <v>436</v>
      </c>
      <c r="J71" s="8" t="s">
        <v>443</v>
      </c>
      <c r="K71" s="23"/>
      <c r="L71" s="8" t="s">
        <v>18</v>
      </c>
      <c r="M71" s="8" t="s">
        <v>58</v>
      </c>
      <c r="N71" s="8" t="s">
        <v>118</v>
      </c>
      <c r="O71" s="8" t="s">
        <v>135</v>
      </c>
      <c r="P71" s="8" t="s">
        <v>136</v>
      </c>
      <c r="Q71" s="4"/>
      <c r="R71" s="4" t="s">
        <v>21</v>
      </c>
      <c r="S71" s="4"/>
      <c r="T71" s="4"/>
      <c r="U71" s="11">
        <v>0.8</v>
      </c>
      <c r="V71" s="21">
        <v>0.8</v>
      </c>
      <c r="W71" s="25" t="s">
        <v>430</v>
      </c>
      <c r="X71" s="146" t="s">
        <v>28</v>
      </c>
      <c r="Y71" s="23" t="s">
        <v>85</v>
      </c>
      <c r="Z71" s="23"/>
      <c r="AA71" s="23"/>
      <c r="AB71" s="23"/>
      <c r="AC71" s="23"/>
      <c r="AD71" s="23"/>
      <c r="AE71" s="23"/>
      <c r="AF71" s="23"/>
      <c r="AG71" s="23"/>
      <c r="AH71" s="23"/>
      <c r="AI71" s="23"/>
    </row>
    <row r="72" spans="1:35" ht="20.100000000000001" hidden="1" customHeight="1" x14ac:dyDescent="0.25">
      <c r="A72" s="7" t="s">
        <v>203</v>
      </c>
      <c r="B72" s="7" t="s">
        <v>87</v>
      </c>
      <c r="C72" s="7" t="s">
        <v>447</v>
      </c>
      <c r="D72" s="7" t="s">
        <v>403</v>
      </c>
      <c r="E72" s="32" t="s">
        <v>163</v>
      </c>
      <c r="F72" s="11" t="s">
        <v>82</v>
      </c>
      <c r="G72" s="33" t="s">
        <v>101</v>
      </c>
      <c r="H72" s="8" t="s">
        <v>212</v>
      </c>
      <c r="I72" s="8" t="s">
        <v>436</v>
      </c>
      <c r="J72" s="8" t="s">
        <v>443</v>
      </c>
      <c r="K72" s="23"/>
      <c r="L72" s="8" t="s">
        <v>18</v>
      </c>
      <c r="M72" s="8" t="s">
        <v>58</v>
      </c>
      <c r="N72" s="8" t="s">
        <v>59</v>
      </c>
      <c r="O72" s="8" t="s">
        <v>85</v>
      </c>
      <c r="P72" s="8" t="s">
        <v>91</v>
      </c>
      <c r="Q72" s="4"/>
      <c r="R72" s="4"/>
      <c r="S72" s="4"/>
      <c r="T72" s="4" t="s">
        <v>21</v>
      </c>
      <c r="U72" s="11" t="s">
        <v>125</v>
      </c>
      <c r="V72" s="21" t="s">
        <v>125</v>
      </c>
      <c r="W72" s="21" t="s">
        <v>125</v>
      </c>
      <c r="X72" s="146" t="s">
        <v>28</v>
      </c>
      <c r="Y72" s="23" t="s">
        <v>85</v>
      </c>
      <c r="Z72" s="23"/>
      <c r="AA72" s="23"/>
      <c r="AB72" s="23"/>
      <c r="AC72" s="23"/>
      <c r="AD72" s="23"/>
      <c r="AE72" s="23"/>
      <c r="AF72" s="23"/>
      <c r="AG72" s="23"/>
      <c r="AH72" s="23"/>
      <c r="AI72" s="23"/>
    </row>
    <row r="73" spans="1:35" ht="20.100000000000001" hidden="1" customHeight="1" x14ac:dyDescent="0.25">
      <c r="A73" s="12" t="s">
        <v>206</v>
      </c>
      <c r="B73" s="12" t="s">
        <v>177</v>
      </c>
      <c r="C73" s="7" t="s">
        <v>447</v>
      </c>
      <c r="D73" s="7" t="s">
        <v>403</v>
      </c>
      <c r="E73" s="32" t="s">
        <v>164</v>
      </c>
      <c r="F73" s="11" t="s">
        <v>82</v>
      </c>
      <c r="G73" s="33" t="s">
        <v>134</v>
      </c>
      <c r="H73" s="8" t="s">
        <v>212</v>
      </c>
      <c r="I73" s="8" t="s">
        <v>436</v>
      </c>
      <c r="J73" s="8" t="s">
        <v>443</v>
      </c>
      <c r="K73" s="23"/>
      <c r="L73" s="8" t="s">
        <v>18</v>
      </c>
      <c r="M73" s="8" t="s">
        <v>58</v>
      </c>
      <c r="N73" s="8" t="s">
        <v>118</v>
      </c>
      <c r="O73" s="8" t="s">
        <v>135</v>
      </c>
      <c r="P73" s="8" t="s">
        <v>136</v>
      </c>
      <c r="Q73" s="4"/>
      <c r="R73" s="4" t="s">
        <v>21</v>
      </c>
      <c r="S73" s="4"/>
      <c r="T73" s="4"/>
      <c r="U73" s="11">
        <v>0.8</v>
      </c>
      <c r="V73" s="21">
        <v>0.8</v>
      </c>
      <c r="W73" s="25" t="s">
        <v>430</v>
      </c>
      <c r="X73" s="146" t="s">
        <v>28</v>
      </c>
      <c r="Y73" s="23" t="s">
        <v>85</v>
      </c>
      <c r="Z73" s="23"/>
      <c r="AA73" s="23"/>
      <c r="AB73" s="23"/>
      <c r="AC73" s="23"/>
      <c r="AD73" s="23"/>
      <c r="AE73" s="23"/>
      <c r="AF73" s="23"/>
      <c r="AG73" s="23"/>
      <c r="AH73" s="23"/>
      <c r="AI73" s="23"/>
    </row>
    <row r="74" spans="1:35" ht="20.100000000000001" hidden="1" customHeight="1" x14ac:dyDescent="0.25">
      <c r="A74" s="7" t="s">
        <v>208</v>
      </c>
      <c r="B74" s="7" t="s">
        <v>201</v>
      </c>
      <c r="C74" s="7" t="s">
        <v>447</v>
      </c>
      <c r="D74" s="7" t="s">
        <v>403</v>
      </c>
      <c r="E74" s="32" t="s">
        <v>166</v>
      </c>
      <c r="F74" s="11" t="s">
        <v>82</v>
      </c>
      <c r="G74" s="33" t="s">
        <v>167</v>
      </c>
      <c r="H74" s="8" t="s">
        <v>32</v>
      </c>
      <c r="I74" s="8" t="s">
        <v>436</v>
      </c>
      <c r="J74" s="8" t="s">
        <v>443</v>
      </c>
      <c r="K74" s="23"/>
      <c r="L74" s="8" t="s">
        <v>18</v>
      </c>
      <c r="M74" s="8" t="s">
        <v>58</v>
      </c>
      <c r="N74" s="8" t="s">
        <v>59</v>
      </c>
      <c r="O74" s="8" t="s">
        <v>85</v>
      </c>
      <c r="P74" s="8" t="s">
        <v>168</v>
      </c>
      <c r="Q74" s="4"/>
      <c r="R74" s="4" t="s">
        <v>21</v>
      </c>
      <c r="S74" s="4"/>
      <c r="T74" s="4"/>
      <c r="U74" s="11" t="s">
        <v>169</v>
      </c>
      <c r="V74" s="21" t="s">
        <v>169</v>
      </c>
      <c r="W74" s="21" t="s">
        <v>125</v>
      </c>
      <c r="X74" s="146" t="s">
        <v>28</v>
      </c>
      <c r="Y74" s="23" t="s">
        <v>85</v>
      </c>
      <c r="Z74" s="23"/>
      <c r="AA74" s="23"/>
      <c r="AB74" s="23"/>
      <c r="AC74" s="23"/>
      <c r="AD74" s="23"/>
      <c r="AE74" s="23"/>
      <c r="AF74" s="23"/>
      <c r="AG74" s="23"/>
      <c r="AH74" s="23"/>
      <c r="AI74" s="23"/>
    </row>
    <row r="75" spans="1:35" ht="20.100000000000001" hidden="1" customHeight="1" x14ac:dyDescent="0.25">
      <c r="A75" s="7" t="s">
        <v>208</v>
      </c>
      <c r="B75" s="7" t="s">
        <v>165</v>
      </c>
      <c r="C75" s="7" t="s">
        <v>155</v>
      </c>
      <c r="D75" s="7" t="s">
        <v>462</v>
      </c>
      <c r="E75" s="32" t="s">
        <v>170</v>
      </c>
      <c r="F75" s="11" t="s">
        <v>41</v>
      </c>
      <c r="G75" s="33" t="s">
        <v>171</v>
      </c>
      <c r="H75" s="8" t="s">
        <v>32</v>
      </c>
      <c r="I75" s="8" t="s">
        <v>436</v>
      </c>
      <c r="J75" s="8" t="s">
        <v>443</v>
      </c>
      <c r="K75" s="23"/>
      <c r="L75" s="8" t="s">
        <v>18</v>
      </c>
      <c r="M75" s="8" t="s">
        <v>58</v>
      </c>
      <c r="N75" s="8" t="s">
        <v>44</v>
      </c>
      <c r="O75" s="8"/>
      <c r="P75" s="8" t="s">
        <v>172</v>
      </c>
      <c r="Q75" s="4"/>
      <c r="R75" s="4" t="s">
        <v>21</v>
      </c>
      <c r="S75" s="4"/>
      <c r="T75" s="4"/>
      <c r="U75" s="11">
        <v>0.6</v>
      </c>
      <c r="V75" s="21">
        <v>0.6</v>
      </c>
      <c r="W75" s="25" t="s">
        <v>430</v>
      </c>
      <c r="X75" s="146" t="s">
        <v>28</v>
      </c>
      <c r="Y75" s="23" t="s">
        <v>20</v>
      </c>
      <c r="Z75" s="23" t="s">
        <v>463</v>
      </c>
      <c r="AA75" s="150">
        <v>44985</v>
      </c>
      <c r="AB75" s="23"/>
      <c r="AC75" s="23"/>
      <c r="AD75" s="23"/>
      <c r="AE75" s="23"/>
      <c r="AF75" s="23"/>
      <c r="AG75" s="23"/>
      <c r="AH75" s="23"/>
      <c r="AI75" s="23"/>
    </row>
    <row r="76" spans="1:35" ht="20.100000000000001" hidden="1" customHeight="1" x14ac:dyDescent="0.25">
      <c r="A76" s="7" t="s">
        <v>205</v>
      </c>
      <c r="B76" s="7" t="s">
        <v>211</v>
      </c>
      <c r="C76" s="7" t="s">
        <v>155</v>
      </c>
      <c r="D76" s="7" t="s">
        <v>462</v>
      </c>
      <c r="E76" s="32" t="s">
        <v>173</v>
      </c>
      <c r="F76" s="11" t="s">
        <v>41</v>
      </c>
      <c r="G76" s="33" t="s">
        <v>174</v>
      </c>
      <c r="H76" s="8" t="s">
        <v>212</v>
      </c>
      <c r="I76" s="8" t="s">
        <v>436</v>
      </c>
      <c r="J76" s="8" t="s">
        <v>443</v>
      </c>
      <c r="K76" s="23"/>
      <c r="L76" s="8" t="s">
        <v>38</v>
      </c>
      <c r="M76" s="8" t="s">
        <v>58</v>
      </c>
      <c r="N76" s="8" t="s">
        <v>84</v>
      </c>
      <c r="O76" s="8"/>
      <c r="P76" s="8" t="s">
        <v>130</v>
      </c>
      <c r="Q76" s="4" t="s">
        <v>21</v>
      </c>
      <c r="R76" s="4"/>
      <c r="S76" s="4"/>
      <c r="T76" s="4"/>
      <c r="U76" s="11">
        <f>ROUND(1.58,0)</f>
        <v>2</v>
      </c>
      <c r="V76" s="21">
        <f>ROUND(0.17,0)</f>
        <v>0</v>
      </c>
      <c r="W76" s="25" t="s">
        <v>430</v>
      </c>
      <c r="X76" s="146" t="s">
        <v>28</v>
      </c>
      <c r="Y76" s="23" t="s">
        <v>85</v>
      </c>
      <c r="Z76" s="23"/>
      <c r="AA76" s="23"/>
      <c r="AB76" s="23"/>
      <c r="AC76" s="23"/>
      <c r="AD76" s="23"/>
      <c r="AE76" s="23"/>
      <c r="AF76" s="23"/>
      <c r="AG76" s="23"/>
      <c r="AH76" s="23"/>
      <c r="AI76" s="23"/>
    </row>
    <row r="77" spans="1:35" ht="20.100000000000001" hidden="1" customHeight="1" x14ac:dyDescent="0.25">
      <c r="A77" s="7" t="s">
        <v>203</v>
      </c>
      <c r="B77" s="7" t="s">
        <v>87</v>
      </c>
      <c r="C77" s="7" t="s">
        <v>447</v>
      </c>
      <c r="D77" s="7" t="s">
        <v>403</v>
      </c>
      <c r="E77" s="32" t="s">
        <v>175</v>
      </c>
      <c r="F77" s="11" t="s">
        <v>82</v>
      </c>
      <c r="G77" s="33" t="s">
        <v>83</v>
      </c>
      <c r="H77" s="8" t="s">
        <v>212</v>
      </c>
      <c r="I77" s="8" t="s">
        <v>436</v>
      </c>
      <c r="J77" s="8" t="s">
        <v>443</v>
      </c>
      <c r="K77" s="23"/>
      <c r="L77" s="8" t="s">
        <v>18</v>
      </c>
      <c r="M77" s="8" t="s">
        <v>58</v>
      </c>
      <c r="N77" s="8" t="s">
        <v>84</v>
      </c>
      <c r="O77" s="8" t="s">
        <v>85</v>
      </c>
      <c r="P77" s="8" t="s">
        <v>91</v>
      </c>
      <c r="Q77" s="4"/>
      <c r="R77" s="4" t="s">
        <v>21</v>
      </c>
      <c r="S77" s="4"/>
      <c r="T77" s="4"/>
      <c r="U77" s="11" t="s">
        <v>125</v>
      </c>
      <c r="V77" s="21" t="s">
        <v>125</v>
      </c>
      <c r="W77" s="21" t="s">
        <v>125</v>
      </c>
      <c r="X77" s="146" t="s">
        <v>28</v>
      </c>
      <c r="Y77" s="23" t="s">
        <v>85</v>
      </c>
      <c r="Z77" s="23"/>
      <c r="AA77" s="23"/>
      <c r="AB77" s="23"/>
      <c r="AC77" s="23"/>
      <c r="AD77" s="23"/>
      <c r="AE77" s="23"/>
      <c r="AF77" s="23"/>
      <c r="AG77" s="23"/>
      <c r="AH77" s="23"/>
      <c r="AI77" s="23"/>
    </row>
    <row r="78" spans="1:35" ht="20.100000000000001" hidden="1" customHeight="1" x14ac:dyDescent="0.25">
      <c r="A78" s="7" t="s">
        <v>202</v>
      </c>
      <c r="B78" s="7" t="s">
        <v>80</v>
      </c>
      <c r="C78" s="7" t="s">
        <v>447</v>
      </c>
      <c r="D78" s="7" t="s">
        <v>403</v>
      </c>
      <c r="E78" s="32" t="s">
        <v>176</v>
      </c>
      <c r="F78" s="11" t="s">
        <v>82</v>
      </c>
      <c r="G78" s="33" t="s">
        <v>101</v>
      </c>
      <c r="H78" s="8" t="s">
        <v>212</v>
      </c>
      <c r="I78" s="8" t="s">
        <v>436</v>
      </c>
      <c r="J78" s="8" t="s">
        <v>443</v>
      </c>
      <c r="K78" s="23"/>
      <c r="L78" s="8" t="s">
        <v>18</v>
      </c>
      <c r="M78" s="8" t="s">
        <v>58</v>
      </c>
      <c r="N78" s="8" t="s">
        <v>59</v>
      </c>
      <c r="O78" s="8" t="s">
        <v>85</v>
      </c>
      <c r="P78" s="8" t="s">
        <v>86</v>
      </c>
      <c r="Q78" s="4" t="s">
        <v>21</v>
      </c>
      <c r="R78" s="4"/>
      <c r="S78" s="4"/>
      <c r="T78" s="4"/>
      <c r="U78" s="11" t="s">
        <v>125</v>
      </c>
      <c r="V78" s="21" t="s">
        <v>125</v>
      </c>
      <c r="W78" s="21" t="s">
        <v>125</v>
      </c>
      <c r="X78" s="146" t="s">
        <v>28</v>
      </c>
      <c r="Y78" s="23" t="s">
        <v>85</v>
      </c>
      <c r="Z78" s="23"/>
      <c r="AA78" s="23"/>
      <c r="AB78" s="23"/>
      <c r="AC78" s="23"/>
      <c r="AD78" s="23"/>
      <c r="AE78" s="23"/>
      <c r="AF78" s="23"/>
      <c r="AG78" s="23"/>
      <c r="AH78" s="23"/>
      <c r="AI78" s="23"/>
    </row>
    <row r="79" spans="1:35" s="14" customFormat="1" ht="20.100000000000001" hidden="1" customHeight="1" x14ac:dyDescent="0.25">
      <c r="A79" s="12" t="s">
        <v>206</v>
      </c>
      <c r="B79" s="12" t="s">
        <v>177</v>
      </c>
      <c r="C79" s="7" t="s">
        <v>447</v>
      </c>
      <c r="D79" s="7" t="s">
        <v>403</v>
      </c>
      <c r="E79" s="36" t="s">
        <v>178</v>
      </c>
      <c r="F79" s="11" t="s">
        <v>82</v>
      </c>
      <c r="G79" s="37" t="s">
        <v>179</v>
      </c>
      <c r="H79" s="8" t="s">
        <v>212</v>
      </c>
      <c r="I79" s="8" t="s">
        <v>436</v>
      </c>
      <c r="J79" s="8" t="s">
        <v>443</v>
      </c>
      <c r="K79" s="23"/>
      <c r="L79" s="8" t="s">
        <v>18</v>
      </c>
      <c r="M79" s="8" t="s">
        <v>58</v>
      </c>
      <c r="N79" s="8" t="s">
        <v>118</v>
      </c>
      <c r="O79" s="8" t="s">
        <v>135</v>
      </c>
      <c r="P79" s="8" t="s">
        <v>136</v>
      </c>
      <c r="Q79" s="13"/>
      <c r="R79" s="13"/>
      <c r="S79" s="13" t="s">
        <v>21</v>
      </c>
      <c r="T79" s="13"/>
      <c r="U79" s="18">
        <v>0.6</v>
      </c>
      <c r="V79" s="27">
        <v>0.6</v>
      </c>
      <c r="W79" s="25" t="s">
        <v>430</v>
      </c>
      <c r="X79" s="146" t="s">
        <v>28</v>
      </c>
      <c r="Y79" s="23" t="s">
        <v>85</v>
      </c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</row>
    <row r="80" spans="1:35" ht="20.100000000000001" hidden="1" customHeight="1" x14ac:dyDescent="0.25">
      <c r="A80" s="7" t="s">
        <v>203</v>
      </c>
      <c r="B80" s="7" t="s">
        <v>87</v>
      </c>
      <c r="C80" s="7" t="s">
        <v>447</v>
      </c>
      <c r="D80" s="7" t="s">
        <v>403</v>
      </c>
      <c r="E80" s="32" t="s">
        <v>180</v>
      </c>
      <c r="F80" s="11" t="s">
        <v>82</v>
      </c>
      <c r="G80" s="33" t="s">
        <v>83</v>
      </c>
      <c r="H80" s="8" t="s">
        <v>212</v>
      </c>
      <c r="I80" s="8" t="s">
        <v>436</v>
      </c>
      <c r="J80" s="8" t="s">
        <v>443</v>
      </c>
      <c r="K80" s="23"/>
      <c r="L80" s="8" t="s">
        <v>18</v>
      </c>
      <c r="M80" s="8" t="s">
        <v>58</v>
      </c>
      <c r="N80" s="8" t="s">
        <v>84</v>
      </c>
      <c r="O80" s="8" t="s">
        <v>85</v>
      </c>
      <c r="P80" s="8" t="s">
        <v>91</v>
      </c>
      <c r="Q80" s="4"/>
      <c r="R80" s="4" t="s">
        <v>21</v>
      </c>
      <c r="S80" s="4"/>
      <c r="T80" s="4"/>
      <c r="U80" s="11" t="s">
        <v>125</v>
      </c>
      <c r="V80" s="21" t="s">
        <v>125</v>
      </c>
      <c r="W80" s="21" t="s">
        <v>125</v>
      </c>
      <c r="X80" s="146" t="s">
        <v>28</v>
      </c>
      <c r="Y80" s="23" t="s">
        <v>85</v>
      </c>
      <c r="Z80" s="23"/>
      <c r="AA80" s="23"/>
      <c r="AB80" s="23"/>
      <c r="AC80" s="23"/>
      <c r="AD80" s="23"/>
      <c r="AE80" s="23"/>
      <c r="AF80" s="23"/>
      <c r="AG80" s="23"/>
      <c r="AH80" s="23"/>
      <c r="AI80" s="23"/>
    </row>
    <row r="81" spans="1:35" ht="20.100000000000001" hidden="1" customHeight="1" x14ac:dyDescent="0.25">
      <c r="A81" s="7" t="s">
        <v>203</v>
      </c>
      <c r="B81" s="7" t="s">
        <v>87</v>
      </c>
      <c r="C81" s="7" t="s">
        <v>447</v>
      </c>
      <c r="D81" s="7" t="s">
        <v>403</v>
      </c>
      <c r="E81" s="32" t="s">
        <v>181</v>
      </c>
      <c r="F81" s="11" t="s">
        <v>82</v>
      </c>
      <c r="G81" s="33" t="s">
        <v>83</v>
      </c>
      <c r="H81" s="8" t="s">
        <v>212</v>
      </c>
      <c r="I81" s="8" t="s">
        <v>436</v>
      </c>
      <c r="J81" s="8" t="s">
        <v>443</v>
      </c>
      <c r="K81" s="23"/>
      <c r="L81" s="8" t="s">
        <v>18</v>
      </c>
      <c r="M81" s="8" t="s">
        <v>58</v>
      </c>
      <c r="N81" s="8" t="s">
        <v>84</v>
      </c>
      <c r="O81" s="8" t="s">
        <v>85</v>
      </c>
      <c r="P81" s="8" t="s">
        <v>91</v>
      </c>
      <c r="Q81" s="4"/>
      <c r="R81" s="4" t="s">
        <v>21</v>
      </c>
      <c r="S81" s="4"/>
      <c r="T81" s="4"/>
      <c r="U81" s="11" t="s">
        <v>125</v>
      </c>
      <c r="V81" s="21" t="s">
        <v>125</v>
      </c>
      <c r="W81" s="21" t="s">
        <v>125</v>
      </c>
      <c r="X81" s="146" t="s">
        <v>28</v>
      </c>
      <c r="Y81" s="23" t="s">
        <v>85</v>
      </c>
      <c r="Z81" s="23"/>
      <c r="AA81" s="23"/>
      <c r="AB81" s="23"/>
      <c r="AC81" s="23"/>
      <c r="AD81" s="23"/>
      <c r="AE81" s="23"/>
      <c r="AF81" s="23"/>
      <c r="AG81" s="23"/>
      <c r="AH81" s="23"/>
      <c r="AI81" s="23"/>
    </row>
    <row r="82" spans="1:35" ht="20.100000000000001" hidden="1" customHeight="1" x14ac:dyDescent="0.25">
      <c r="A82" s="7" t="s">
        <v>202</v>
      </c>
      <c r="B82" s="7" t="s">
        <v>80</v>
      </c>
      <c r="C82" s="7" t="s">
        <v>447</v>
      </c>
      <c r="D82" s="7" t="s">
        <v>403</v>
      </c>
      <c r="E82" s="32" t="s">
        <v>182</v>
      </c>
      <c r="F82" s="11" t="s">
        <v>82</v>
      </c>
      <c r="G82" s="33" t="s">
        <v>83</v>
      </c>
      <c r="H82" s="8" t="s">
        <v>212</v>
      </c>
      <c r="I82" s="8" t="s">
        <v>436</v>
      </c>
      <c r="J82" s="8" t="s">
        <v>443</v>
      </c>
      <c r="K82" s="23"/>
      <c r="L82" s="8" t="s">
        <v>18</v>
      </c>
      <c r="M82" s="8" t="s">
        <v>58</v>
      </c>
      <c r="N82" s="8" t="s">
        <v>84</v>
      </c>
      <c r="O82" s="8" t="s">
        <v>85</v>
      </c>
      <c r="P82" s="8" t="s">
        <v>86</v>
      </c>
      <c r="Q82" s="4" t="s">
        <v>21</v>
      </c>
      <c r="R82" s="4"/>
      <c r="S82" s="4"/>
      <c r="T82" s="4"/>
      <c r="U82" s="11" t="s">
        <v>125</v>
      </c>
      <c r="V82" s="21" t="s">
        <v>125</v>
      </c>
      <c r="W82" s="21" t="s">
        <v>125</v>
      </c>
      <c r="X82" s="146" t="s">
        <v>28</v>
      </c>
      <c r="Y82" s="23" t="s">
        <v>85</v>
      </c>
      <c r="Z82" s="23"/>
      <c r="AA82" s="23"/>
      <c r="AB82" s="23"/>
      <c r="AC82" s="23"/>
      <c r="AD82" s="23"/>
      <c r="AE82" s="23"/>
      <c r="AF82" s="23"/>
      <c r="AG82" s="23"/>
      <c r="AH82" s="23"/>
      <c r="AI82" s="23"/>
    </row>
    <row r="83" spans="1:35" ht="20.100000000000001" hidden="1" customHeight="1" x14ac:dyDescent="0.25">
      <c r="A83" s="7" t="s">
        <v>202</v>
      </c>
      <c r="B83" s="7" t="s">
        <v>80</v>
      </c>
      <c r="C83" s="7" t="s">
        <v>447</v>
      </c>
      <c r="D83" s="7" t="s">
        <v>403</v>
      </c>
      <c r="E83" s="32" t="s">
        <v>183</v>
      </c>
      <c r="F83" s="11" t="s">
        <v>82</v>
      </c>
      <c r="G83" s="33" t="s">
        <v>99</v>
      </c>
      <c r="H83" s="8" t="s">
        <v>212</v>
      </c>
      <c r="I83" s="8" t="s">
        <v>436</v>
      </c>
      <c r="J83" s="8" t="s">
        <v>443</v>
      </c>
      <c r="K83" s="23"/>
      <c r="L83" s="8" t="s">
        <v>18</v>
      </c>
      <c r="M83" s="8" t="s">
        <v>58</v>
      </c>
      <c r="N83" s="8" t="s">
        <v>59</v>
      </c>
      <c r="O83" s="8" t="s">
        <v>85</v>
      </c>
      <c r="P83" s="8" t="s">
        <v>86</v>
      </c>
      <c r="Q83" s="4"/>
      <c r="R83" s="4"/>
      <c r="S83" s="4" t="s">
        <v>21</v>
      </c>
      <c r="T83" s="4"/>
      <c r="U83" s="11" t="s">
        <v>125</v>
      </c>
      <c r="V83" s="21" t="s">
        <v>125</v>
      </c>
      <c r="W83" s="21" t="s">
        <v>125</v>
      </c>
      <c r="X83" s="146" t="s">
        <v>28</v>
      </c>
      <c r="Y83" s="23" t="s">
        <v>85</v>
      </c>
      <c r="Z83" s="23"/>
      <c r="AA83" s="23"/>
      <c r="AB83" s="23"/>
      <c r="AC83" s="23"/>
      <c r="AD83" s="23"/>
      <c r="AE83" s="23"/>
      <c r="AF83" s="23"/>
      <c r="AG83" s="23"/>
      <c r="AH83" s="23"/>
      <c r="AI83" s="23"/>
    </row>
    <row r="84" spans="1:35" ht="20.100000000000001" hidden="1" customHeight="1" x14ac:dyDescent="0.25">
      <c r="A84" s="7" t="s">
        <v>202</v>
      </c>
      <c r="B84" s="7" t="s">
        <v>80</v>
      </c>
      <c r="C84" s="7" t="s">
        <v>447</v>
      </c>
      <c r="D84" s="7" t="s">
        <v>403</v>
      </c>
      <c r="E84" s="32" t="s">
        <v>184</v>
      </c>
      <c r="F84" s="11" t="s">
        <v>82</v>
      </c>
      <c r="G84" s="33" t="s">
        <v>99</v>
      </c>
      <c r="H84" s="8" t="s">
        <v>212</v>
      </c>
      <c r="I84" s="8" t="s">
        <v>436</v>
      </c>
      <c r="J84" s="8" t="s">
        <v>443</v>
      </c>
      <c r="K84" s="23"/>
      <c r="L84" s="8" t="s">
        <v>18</v>
      </c>
      <c r="M84" s="8" t="s">
        <v>58</v>
      </c>
      <c r="N84" s="8" t="s">
        <v>59</v>
      </c>
      <c r="O84" s="8" t="s">
        <v>85</v>
      </c>
      <c r="P84" s="8" t="s">
        <v>86</v>
      </c>
      <c r="Q84" s="4"/>
      <c r="R84" s="4"/>
      <c r="S84" s="4" t="s">
        <v>21</v>
      </c>
      <c r="T84" s="4"/>
      <c r="U84" s="11" t="s">
        <v>125</v>
      </c>
      <c r="V84" s="21" t="s">
        <v>125</v>
      </c>
      <c r="W84" s="21" t="s">
        <v>125</v>
      </c>
      <c r="X84" s="146" t="s">
        <v>28</v>
      </c>
      <c r="Y84" s="23" t="s">
        <v>85</v>
      </c>
      <c r="Z84" s="23"/>
      <c r="AA84" s="23"/>
      <c r="AB84" s="23"/>
      <c r="AC84" s="23"/>
      <c r="AD84" s="23"/>
      <c r="AE84" s="23"/>
      <c r="AF84" s="23"/>
      <c r="AG84" s="23"/>
      <c r="AH84" s="23"/>
      <c r="AI84" s="23"/>
    </row>
    <row r="85" spans="1:35" ht="20.100000000000001" hidden="1" customHeight="1" x14ac:dyDescent="0.25">
      <c r="A85" s="12" t="s">
        <v>206</v>
      </c>
      <c r="B85" s="10" t="s">
        <v>137</v>
      </c>
      <c r="C85" s="7" t="s">
        <v>447</v>
      </c>
      <c r="D85" s="7" t="s">
        <v>403</v>
      </c>
      <c r="E85" s="32" t="s">
        <v>185</v>
      </c>
      <c r="F85" s="11" t="s">
        <v>82</v>
      </c>
      <c r="G85" s="33" t="s">
        <v>139</v>
      </c>
      <c r="H85" s="8" t="s">
        <v>212</v>
      </c>
      <c r="I85" s="8" t="s">
        <v>436</v>
      </c>
      <c r="J85" s="8" t="s">
        <v>443</v>
      </c>
      <c r="K85" s="23"/>
      <c r="L85" s="8" t="s">
        <v>38</v>
      </c>
      <c r="M85" s="8" t="s">
        <v>58</v>
      </c>
      <c r="N85" s="8" t="s">
        <v>84</v>
      </c>
      <c r="O85" s="8" t="s">
        <v>135</v>
      </c>
      <c r="P85" s="8" t="s">
        <v>140</v>
      </c>
      <c r="Q85" s="4"/>
      <c r="R85" s="4" t="s">
        <v>21</v>
      </c>
      <c r="S85" s="4"/>
      <c r="T85" s="4"/>
      <c r="U85" s="11">
        <v>0.3</v>
      </c>
      <c r="V85" s="21">
        <v>0.3</v>
      </c>
      <c r="W85" s="25" t="s">
        <v>430</v>
      </c>
      <c r="X85" s="146" t="s">
        <v>28</v>
      </c>
      <c r="Y85" s="23" t="s">
        <v>85</v>
      </c>
      <c r="Z85" s="23"/>
      <c r="AA85" s="23"/>
      <c r="AB85" s="23"/>
      <c r="AC85" s="23"/>
      <c r="AD85" s="23"/>
      <c r="AE85" s="23"/>
      <c r="AF85" s="23"/>
      <c r="AG85" s="23"/>
      <c r="AH85" s="23"/>
      <c r="AI85" s="23"/>
    </row>
    <row r="86" spans="1:35" ht="20.100000000000001" hidden="1" customHeight="1" x14ac:dyDescent="0.25">
      <c r="A86" s="12" t="s">
        <v>206</v>
      </c>
      <c r="B86" s="10" t="s">
        <v>137</v>
      </c>
      <c r="C86" s="7" t="s">
        <v>447</v>
      </c>
      <c r="D86" s="7" t="s">
        <v>403</v>
      </c>
      <c r="E86" s="32" t="s">
        <v>186</v>
      </c>
      <c r="F86" s="11" t="s">
        <v>82</v>
      </c>
      <c r="G86" s="33" t="s">
        <v>139</v>
      </c>
      <c r="H86" s="8" t="s">
        <v>212</v>
      </c>
      <c r="I86" s="8" t="s">
        <v>436</v>
      </c>
      <c r="J86" s="8" t="s">
        <v>443</v>
      </c>
      <c r="K86" s="23"/>
      <c r="L86" s="8" t="s">
        <v>18</v>
      </c>
      <c r="M86" s="8" t="s">
        <v>58</v>
      </c>
      <c r="N86" s="8" t="s">
        <v>123</v>
      </c>
      <c r="O86" s="8" t="s">
        <v>135</v>
      </c>
      <c r="P86" s="8" t="s">
        <v>140</v>
      </c>
      <c r="Q86" s="4"/>
      <c r="R86" s="4"/>
      <c r="S86" s="4" t="s">
        <v>21</v>
      </c>
      <c r="T86" s="4"/>
      <c r="U86" s="11">
        <v>0.9</v>
      </c>
      <c r="V86" s="21">
        <v>0.9</v>
      </c>
      <c r="W86" s="25" t="s">
        <v>430</v>
      </c>
      <c r="X86" s="146" t="s">
        <v>187</v>
      </c>
      <c r="Y86" s="23" t="s">
        <v>85</v>
      </c>
      <c r="Z86" s="23"/>
      <c r="AA86" s="23"/>
      <c r="AB86" s="23"/>
      <c r="AC86" s="23"/>
      <c r="AD86" s="23"/>
      <c r="AE86" s="23"/>
      <c r="AF86" s="23"/>
      <c r="AG86" s="23"/>
      <c r="AH86" s="23"/>
      <c r="AI86" s="23"/>
    </row>
    <row r="87" spans="1:35" ht="20.100000000000001" hidden="1" customHeight="1" x14ac:dyDescent="0.25">
      <c r="A87" s="10" t="s">
        <v>59</v>
      </c>
      <c r="B87" s="10" t="s">
        <v>188</v>
      </c>
      <c r="C87" s="7" t="s">
        <v>447</v>
      </c>
      <c r="D87" s="7" t="s">
        <v>403</v>
      </c>
      <c r="E87" s="32" t="s">
        <v>189</v>
      </c>
      <c r="F87" s="11" t="s">
        <v>82</v>
      </c>
      <c r="G87" s="33" t="s">
        <v>99</v>
      </c>
      <c r="H87" s="8" t="s">
        <v>212</v>
      </c>
      <c r="I87" s="8" t="s">
        <v>436</v>
      </c>
      <c r="J87" s="8" t="s">
        <v>443</v>
      </c>
      <c r="K87" s="23"/>
      <c r="L87" s="8" t="s">
        <v>18</v>
      </c>
      <c r="M87" s="8" t="s">
        <v>58</v>
      </c>
      <c r="N87" s="8" t="s">
        <v>118</v>
      </c>
      <c r="O87" s="8" t="s">
        <v>85</v>
      </c>
      <c r="P87" s="8" t="s">
        <v>59</v>
      </c>
      <c r="Q87" s="4" t="s">
        <v>21</v>
      </c>
      <c r="R87" s="4"/>
      <c r="S87" s="4"/>
      <c r="T87" s="4"/>
      <c r="U87" s="11">
        <v>0.6</v>
      </c>
      <c r="V87" s="21">
        <v>0.4</v>
      </c>
      <c r="W87" s="25" t="s">
        <v>430</v>
      </c>
      <c r="X87" s="146" t="s">
        <v>28</v>
      </c>
      <c r="Y87" s="23" t="s">
        <v>85</v>
      </c>
      <c r="Z87" s="23"/>
      <c r="AA87" s="23"/>
      <c r="AB87" s="23"/>
      <c r="AC87" s="23"/>
      <c r="AD87" s="23"/>
      <c r="AE87" s="23"/>
      <c r="AF87" s="23"/>
      <c r="AG87" s="23"/>
      <c r="AH87" s="23"/>
      <c r="AI87" s="23"/>
    </row>
    <row r="88" spans="1:35" ht="20.100000000000001" hidden="1" customHeight="1" x14ac:dyDescent="0.25">
      <c r="A88" s="12" t="s">
        <v>206</v>
      </c>
      <c r="B88" s="10" t="s">
        <v>137</v>
      </c>
      <c r="C88" s="7" t="s">
        <v>447</v>
      </c>
      <c r="D88" s="7" t="s">
        <v>403</v>
      </c>
      <c r="E88" s="32" t="s">
        <v>190</v>
      </c>
      <c r="F88" s="11" t="s">
        <v>82</v>
      </c>
      <c r="G88" s="33" t="s">
        <v>139</v>
      </c>
      <c r="H88" s="8" t="s">
        <v>212</v>
      </c>
      <c r="I88" s="8" t="s">
        <v>436</v>
      </c>
      <c r="J88" s="8" t="s">
        <v>443</v>
      </c>
      <c r="K88" s="23"/>
      <c r="L88" s="8" t="s">
        <v>18</v>
      </c>
      <c r="M88" s="8" t="s">
        <v>58</v>
      </c>
      <c r="N88" s="8" t="s">
        <v>123</v>
      </c>
      <c r="O88" s="8" t="s">
        <v>135</v>
      </c>
      <c r="P88" s="8" t="s">
        <v>140</v>
      </c>
      <c r="Q88" s="4"/>
      <c r="R88" s="4"/>
      <c r="S88" s="4" t="s">
        <v>21</v>
      </c>
      <c r="T88" s="4"/>
      <c r="U88" s="11">
        <v>0.6</v>
      </c>
      <c r="V88" s="21">
        <v>0.2</v>
      </c>
      <c r="W88" s="25" t="s">
        <v>430</v>
      </c>
      <c r="X88" s="146" t="s">
        <v>149</v>
      </c>
      <c r="Y88" s="23" t="s">
        <v>85</v>
      </c>
      <c r="Z88" s="23"/>
      <c r="AA88" s="23"/>
      <c r="AB88" s="23"/>
      <c r="AC88" s="23"/>
      <c r="AD88" s="23"/>
      <c r="AE88" s="23"/>
      <c r="AF88" s="23"/>
      <c r="AG88" s="23"/>
      <c r="AH88" s="23"/>
      <c r="AI88" s="23"/>
    </row>
    <row r="89" spans="1:35" ht="20.100000000000001" hidden="1" customHeight="1" x14ac:dyDescent="0.25">
      <c r="A89" s="7" t="s">
        <v>59</v>
      </c>
      <c r="B89" s="7" t="s">
        <v>113</v>
      </c>
      <c r="C89" s="7" t="s">
        <v>447</v>
      </c>
      <c r="D89" s="7" t="s">
        <v>403</v>
      </c>
      <c r="E89" s="32" t="s">
        <v>191</v>
      </c>
      <c r="F89" s="11" t="s">
        <v>82</v>
      </c>
      <c r="G89" s="33" t="s">
        <v>115</v>
      </c>
      <c r="H89" s="8" t="s">
        <v>212</v>
      </c>
      <c r="I89" s="8" t="s">
        <v>436</v>
      </c>
      <c r="J89" s="8" t="s">
        <v>443</v>
      </c>
      <c r="K89" s="23"/>
      <c r="L89" s="8" t="s">
        <v>38</v>
      </c>
      <c r="M89" s="8" t="s">
        <v>43</v>
      </c>
      <c r="N89" s="8" t="s">
        <v>59</v>
      </c>
      <c r="O89" s="8" t="s">
        <v>85</v>
      </c>
      <c r="P89" s="8" t="s">
        <v>113</v>
      </c>
      <c r="Q89" s="4" t="s">
        <v>21</v>
      </c>
      <c r="R89" s="4"/>
      <c r="S89" s="4"/>
      <c r="T89" s="4"/>
      <c r="U89" s="11" t="s">
        <v>125</v>
      </c>
      <c r="V89" s="21" t="s">
        <v>125</v>
      </c>
      <c r="W89" s="21" t="s">
        <v>125</v>
      </c>
      <c r="X89" s="146" t="s">
        <v>28</v>
      </c>
      <c r="Y89" s="23" t="s">
        <v>85</v>
      </c>
      <c r="Z89" s="23"/>
      <c r="AA89" s="23"/>
      <c r="AB89" s="23"/>
      <c r="AC89" s="23"/>
      <c r="AD89" s="23"/>
      <c r="AE89" s="23"/>
      <c r="AF89" s="23"/>
      <c r="AG89" s="23"/>
      <c r="AH89" s="23"/>
      <c r="AI89" s="23"/>
    </row>
    <row r="90" spans="1:35" ht="20.100000000000001" hidden="1" customHeight="1" x14ac:dyDescent="0.25">
      <c r="A90" s="7" t="s">
        <v>205</v>
      </c>
      <c r="B90" s="7" t="s">
        <v>211</v>
      </c>
      <c r="C90" s="7" t="s">
        <v>155</v>
      </c>
      <c r="D90" s="7" t="s">
        <v>462</v>
      </c>
      <c r="E90" s="32" t="s">
        <v>192</v>
      </c>
      <c r="F90" s="11" t="s">
        <v>41</v>
      </c>
      <c r="G90" s="33" t="s">
        <v>142</v>
      </c>
      <c r="H90" s="8" t="s">
        <v>212</v>
      </c>
      <c r="I90" s="8" t="s">
        <v>436</v>
      </c>
      <c r="J90" s="8" t="s">
        <v>443</v>
      </c>
      <c r="K90" s="23"/>
      <c r="L90" s="8" t="s">
        <v>18</v>
      </c>
      <c r="M90" s="8" t="s">
        <v>58</v>
      </c>
      <c r="N90" s="8" t="s">
        <v>84</v>
      </c>
      <c r="O90" s="8"/>
      <c r="P90" s="8" t="s">
        <v>130</v>
      </c>
      <c r="Q90" s="4"/>
      <c r="R90" s="4" t="s">
        <v>21</v>
      </c>
      <c r="S90" s="4"/>
      <c r="T90" s="4"/>
      <c r="U90" s="11">
        <f>ROUND(0.67,0)</f>
        <v>1</v>
      </c>
      <c r="V90" s="21">
        <f>ROUND(0.42,0)</f>
        <v>0</v>
      </c>
      <c r="W90" s="25" t="s">
        <v>430</v>
      </c>
      <c r="X90" s="146" t="s">
        <v>28</v>
      </c>
      <c r="Y90" s="23" t="s">
        <v>85</v>
      </c>
      <c r="Z90" s="23"/>
      <c r="AA90" s="23"/>
      <c r="AB90" s="23"/>
      <c r="AC90" s="23"/>
      <c r="AD90" s="23"/>
      <c r="AE90" s="23"/>
      <c r="AF90" s="23"/>
      <c r="AG90" s="23"/>
      <c r="AH90" s="23"/>
      <c r="AI90" s="23"/>
    </row>
    <row r="91" spans="1:35" ht="20.100000000000001" hidden="1" customHeight="1" x14ac:dyDescent="0.25">
      <c r="A91" s="7" t="s">
        <v>205</v>
      </c>
      <c r="B91" s="7" t="s">
        <v>211</v>
      </c>
      <c r="C91" s="7" t="s">
        <v>155</v>
      </c>
      <c r="D91" s="7" t="s">
        <v>462</v>
      </c>
      <c r="E91" s="32" t="s">
        <v>193</v>
      </c>
      <c r="F91" s="11" t="s">
        <v>41</v>
      </c>
      <c r="G91" s="33" t="s">
        <v>194</v>
      </c>
      <c r="H91" s="8" t="s">
        <v>212</v>
      </c>
      <c r="I91" s="8" t="s">
        <v>436</v>
      </c>
      <c r="J91" s="8" t="s">
        <v>443</v>
      </c>
      <c r="K91" s="23"/>
      <c r="L91" s="8" t="s">
        <v>18</v>
      </c>
      <c r="M91" s="8" t="s">
        <v>58</v>
      </c>
      <c r="N91" s="8" t="s">
        <v>59</v>
      </c>
      <c r="O91" s="8"/>
      <c r="P91" s="8" t="s">
        <v>130</v>
      </c>
      <c r="Q91" s="4"/>
      <c r="R91" s="4" t="s">
        <v>21</v>
      </c>
      <c r="S91" s="4"/>
      <c r="T91" s="4"/>
      <c r="U91" s="11">
        <v>1</v>
      </c>
      <c r="V91" s="21">
        <f>ROUND(1,0)</f>
        <v>1</v>
      </c>
      <c r="W91" s="25" t="s">
        <v>431</v>
      </c>
      <c r="X91" s="146" t="s">
        <v>28</v>
      </c>
      <c r="Y91" s="23" t="s">
        <v>85</v>
      </c>
      <c r="Z91" s="23"/>
      <c r="AA91" s="23"/>
      <c r="AB91" s="23"/>
      <c r="AC91" s="23"/>
      <c r="AD91" s="23"/>
      <c r="AE91" s="23"/>
      <c r="AF91" s="23"/>
      <c r="AG91" s="23"/>
      <c r="AH91" s="23"/>
      <c r="AI91" s="23"/>
    </row>
    <row r="92" spans="1:35" ht="20.100000000000001" hidden="1" customHeight="1" x14ac:dyDescent="0.25">
      <c r="A92" s="12" t="s">
        <v>206</v>
      </c>
      <c r="B92" s="10" t="s">
        <v>137</v>
      </c>
      <c r="C92" s="7" t="s">
        <v>447</v>
      </c>
      <c r="D92" s="7" t="s">
        <v>403</v>
      </c>
      <c r="E92" s="32" t="s">
        <v>195</v>
      </c>
      <c r="F92" s="11" t="s">
        <v>82</v>
      </c>
      <c r="G92" s="33" t="s">
        <v>139</v>
      </c>
      <c r="H92" s="8" t="s">
        <v>212</v>
      </c>
      <c r="I92" s="8" t="s">
        <v>436</v>
      </c>
      <c r="J92" s="8" t="s">
        <v>443</v>
      </c>
      <c r="K92" s="23"/>
      <c r="L92" s="8" t="s">
        <v>18</v>
      </c>
      <c r="M92" s="8" t="s">
        <v>58</v>
      </c>
      <c r="N92" s="8" t="s">
        <v>123</v>
      </c>
      <c r="O92" s="8" t="s">
        <v>135</v>
      </c>
      <c r="P92" s="8" t="s">
        <v>140</v>
      </c>
      <c r="Q92" s="4"/>
      <c r="R92" s="4"/>
      <c r="S92" s="4" t="s">
        <v>21</v>
      </c>
      <c r="T92" s="4"/>
      <c r="U92" s="11">
        <v>0.9</v>
      </c>
      <c r="V92" s="21">
        <v>0.7</v>
      </c>
      <c r="W92" s="25" t="s">
        <v>430</v>
      </c>
      <c r="X92" s="146" t="s">
        <v>149</v>
      </c>
      <c r="Y92" s="23" t="s">
        <v>85</v>
      </c>
      <c r="Z92" s="23"/>
      <c r="AA92" s="23"/>
      <c r="AB92" s="23"/>
      <c r="AC92" s="23"/>
      <c r="AD92" s="23"/>
      <c r="AE92" s="23"/>
      <c r="AF92" s="23"/>
      <c r="AG92" s="23"/>
      <c r="AH92" s="23"/>
      <c r="AI92" s="23"/>
    </row>
    <row r="93" spans="1:35" ht="20.100000000000001" hidden="1" customHeight="1" x14ac:dyDescent="0.25">
      <c r="A93" s="7" t="s">
        <v>202</v>
      </c>
      <c r="B93" s="7" t="s">
        <v>80</v>
      </c>
      <c r="C93" s="7" t="s">
        <v>447</v>
      </c>
      <c r="D93" s="7" t="s">
        <v>403</v>
      </c>
      <c r="E93" s="32" t="s">
        <v>196</v>
      </c>
      <c r="F93" s="11" t="s">
        <v>82</v>
      </c>
      <c r="G93" s="33" t="s">
        <v>99</v>
      </c>
      <c r="H93" s="8" t="s">
        <v>32</v>
      </c>
      <c r="I93" s="8" t="s">
        <v>436</v>
      </c>
      <c r="J93" s="8" t="s">
        <v>443</v>
      </c>
      <c r="K93" s="23"/>
      <c r="L93" s="8" t="s">
        <v>18</v>
      </c>
      <c r="M93" s="8" t="s">
        <v>58</v>
      </c>
      <c r="N93" s="8" t="s">
        <v>59</v>
      </c>
      <c r="O93" s="8" t="s">
        <v>85</v>
      </c>
      <c r="P93" s="8" t="s">
        <v>86</v>
      </c>
      <c r="Q93" s="4"/>
      <c r="R93" s="4" t="s">
        <v>21</v>
      </c>
      <c r="S93" s="4"/>
      <c r="T93" s="4"/>
      <c r="U93" s="11" t="s">
        <v>125</v>
      </c>
      <c r="V93" s="21" t="s">
        <v>125</v>
      </c>
      <c r="W93" s="21" t="s">
        <v>125</v>
      </c>
      <c r="X93" s="146" t="s">
        <v>28</v>
      </c>
      <c r="Y93" s="23" t="s">
        <v>85</v>
      </c>
      <c r="Z93" s="23"/>
      <c r="AA93" s="23"/>
      <c r="AB93" s="23"/>
      <c r="AC93" s="23"/>
      <c r="AD93" s="23"/>
      <c r="AE93" s="23"/>
      <c r="AF93" s="23"/>
      <c r="AG93" s="23"/>
      <c r="AH93" s="23"/>
      <c r="AI93" s="23"/>
    </row>
    <row r="94" spans="1:35" ht="16.5" hidden="1" customHeight="1" x14ac:dyDescent="0.25">
      <c r="A94" s="23" t="s">
        <v>205</v>
      </c>
      <c r="B94" s="7" t="s">
        <v>211</v>
      </c>
      <c r="C94" s="7" t="s">
        <v>155</v>
      </c>
      <c r="D94" s="7" t="s">
        <v>462</v>
      </c>
      <c r="E94" s="23" t="s">
        <v>197</v>
      </c>
      <c r="F94" s="11" t="s">
        <v>41</v>
      </c>
      <c r="G94" s="38" t="s">
        <v>174</v>
      </c>
      <c r="H94" s="8" t="s">
        <v>212</v>
      </c>
      <c r="I94" s="8" t="s">
        <v>436</v>
      </c>
      <c r="J94" s="8" t="s">
        <v>443</v>
      </c>
      <c r="K94" s="23"/>
      <c r="L94" s="8" t="s">
        <v>18</v>
      </c>
      <c r="M94" s="8" t="s">
        <v>58</v>
      </c>
      <c r="N94" s="8" t="s">
        <v>84</v>
      </c>
      <c r="O94" s="23"/>
      <c r="P94" s="8" t="s">
        <v>130</v>
      </c>
      <c r="Q94" s="4"/>
      <c r="R94" s="4"/>
      <c r="S94" s="4" t="s">
        <v>21</v>
      </c>
      <c r="T94" s="4"/>
      <c r="U94" s="11">
        <v>2</v>
      </c>
      <c r="V94" s="28">
        <v>2</v>
      </c>
      <c r="W94" s="25" t="s">
        <v>431</v>
      </c>
      <c r="X94" s="147" t="s">
        <v>28</v>
      </c>
      <c r="Y94" s="23" t="s">
        <v>85</v>
      </c>
      <c r="Z94" s="23"/>
      <c r="AA94" s="23"/>
      <c r="AB94" s="23"/>
      <c r="AC94" s="23"/>
      <c r="AD94" s="23"/>
      <c r="AE94" s="23"/>
      <c r="AF94" s="23"/>
      <c r="AG94" s="23"/>
      <c r="AH94" s="23"/>
      <c r="AI94" s="23"/>
    </row>
    <row r="95" spans="1:35" ht="22.5" hidden="1" x14ac:dyDescent="0.25">
      <c r="A95" s="7" t="s">
        <v>208</v>
      </c>
      <c r="B95" s="7" t="s">
        <v>165</v>
      </c>
      <c r="C95" s="7" t="s">
        <v>155</v>
      </c>
      <c r="D95" s="7" t="s">
        <v>462</v>
      </c>
      <c r="E95" s="23" t="s">
        <v>198</v>
      </c>
      <c r="F95" s="11" t="s">
        <v>41</v>
      </c>
      <c r="G95" s="38" t="s">
        <v>167</v>
      </c>
      <c r="H95" s="4" t="s">
        <v>32</v>
      </c>
      <c r="I95" s="8" t="s">
        <v>436</v>
      </c>
      <c r="J95" s="8" t="s">
        <v>443</v>
      </c>
      <c r="K95" s="23"/>
      <c r="L95" s="8" t="s">
        <v>18</v>
      </c>
      <c r="M95" s="8" t="s">
        <v>58</v>
      </c>
      <c r="N95" s="8" t="s">
        <v>44</v>
      </c>
      <c r="O95" s="23"/>
      <c r="P95" s="8" t="s">
        <v>172</v>
      </c>
      <c r="Q95" s="4"/>
      <c r="R95" s="4" t="s">
        <v>21</v>
      </c>
      <c r="S95" s="4"/>
      <c r="T95" s="4"/>
      <c r="U95" s="11" t="s">
        <v>199</v>
      </c>
      <c r="V95" s="29" t="s">
        <v>199</v>
      </c>
      <c r="W95" s="21" t="s">
        <v>125</v>
      </c>
      <c r="X95" s="148" t="s">
        <v>28</v>
      </c>
      <c r="Y95" s="23" t="s">
        <v>20</v>
      </c>
      <c r="Z95" s="23" t="s">
        <v>463</v>
      </c>
      <c r="AA95" s="150">
        <v>44985</v>
      </c>
      <c r="AB95" s="23"/>
      <c r="AC95" s="23"/>
      <c r="AD95" s="23"/>
      <c r="AE95" s="23"/>
      <c r="AF95" s="23"/>
      <c r="AG95" s="23"/>
      <c r="AH95" s="23"/>
      <c r="AI95" s="23"/>
    </row>
    <row r="102" spans="18:19" x14ac:dyDescent="0.25">
      <c r="R102" s="20"/>
      <c r="S102" s="20"/>
    </row>
  </sheetData>
  <autoFilter ref="A1:X95" xr:uid="{00000000-0001-0000-0000-000000000000}">
    <filterColumn colId="2">
      <filters>
        <filter val="Santhana"/>
      </filters>
    </filterColumn>
  </autoFilter>
  <dataValidations count="6">
    <dataValidation type="list" allowBlank="1" showInputMessage="1" showErrorMessage="1" sqref="O10" xr:uid="{E1CB6BF0-16B5-439F-9542-1BE8A8A9BE99}">
      <formula1>"Compliant,Non-Compliant"</formula1>
    </dataValidation>
    <dataValidation type="list" allowBlank="1" showInputMessage="1" showErrorMessage="1" sqref="L2:L95" xr:uid="{B779989B-704C-4863-A764-0DBD82810B54}">
      <formula1>"Entry Level, Experianced,Expert, Subject Matter Expert"</formula1>
    </dataValidation>
    <dataValidation type="list" allowBlank="1" showInputMessage="1" showErrorMessage="1" sqref="N2:N95" xr:uid="{C62D1C27-6D79-4320-BA11-3A1CA433BA44}">
      <formula1>"PETS( Sustenance),Embedded Development,Automation,V&amp;V, MobileOps,Mobile Development, Mobile Testing,Others"</formula1>
    </dataValidation>
    <dataValidation type="list" allowBlank="1" showInputMessage="1" showErrorMessage="1" sqref="M2:M95" xr:uid="{A14B81CE-7CAA-4E0A-B276-B0D25A489555}">
      <formula1>"NPD,Sustenance,Operations"</formula1>
    </dataValidation>
    <dataValidation type="list" allowBlank="1" showInputMessage="1" showErrorMessage="1" sqref="I2:I95" xr:uid="{578D6358-4B62-4D2C-8F89-31C90864177A}">
      <formula1>"Onboarded, Offboarded, Onboarding in progress, Offboarding in progress"</formula1>
    </dataValidation>
    <dataValidation type="list" allowBlank="1" showInputMessage="1" showErrorMessage="1" sqref="J2:J95" xr:uid="{6F5D44D3-8FFC-49B4-BAF0-D582DCD94157}">
      <formula1>"Resource Active,Project Change requested, Project Ramp down, Attrition, Resource performance"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D169-12DC-45CC-8FC0-31B55C91084E}">
  <dimension ref="A1:H94"/>
  <sheetViews>
    <sheetView topLeftCell="A80" zoomScale="90" zoomScaleNormal="90" workbookViewId="0">
      <selection activeCell="H106" sqref="H106"/>
    </sheetView>
  </sheetViews>
  <sheetFormatPr defaultRowHeight="15" x14ac:dyDescent="0.25"/>
  <cols>
    <col min="1" max="1" width="18.5703125" bestFit="1" customWidth="1"/>
    <col min="2" max="2" width="21.140625" bestFit="1" customWidth="1"/>
    <col min="3" max="3" width="19.140625" bestFit="1" customWidth="1"/>
    <col min="4" max="4" width="19.42578125" bestFit="1" customWidth="1"/>
    <col min="5" max="6" width="8.5703125" bestFit="1" customWidth="1"/>
    <col min="7" max="7" width="11.42578125" bestFit="1" customWidth="1"/>
    <col min="8" max="8" width="10.7109375" bestFit="1" customWidth="1"/>
    <col min="9" max="9" width="19.140625" bestFit="1" customWidth="1"/>
    <col min="10" max="10" width="19.42578125" bestFit="1" customWidth="1"/>
    <col min="11" max="12" width="8.5703125" bestFit="1" customWidth="1"/>
    <col min="13" max="13" width="11.42578125" bestFit="1" customWidth="1"/>
    <col min="14" max="14" width="10.7109375" bestFit="1" customWidth="1"/>
  </cols>
  <sheetData>
    <row r="1" spans="1:3" ht="30.95" customHeight="1" x14ac:dyDescent="0.25"/>
    <row r="2" spans="1:3" ht="30.95" customHeight="1" x14ac:dyDescent="0.25">
      <c r="A2" s="131" t="s">
        <v>427</v>
      </c>
    </row>
    <row r="3" spans="1:3" ht="30.95" customHeight="1" x14ac:dyDescent="0.25">
      <c r="A3" s="40" t="s">
        <v>423</v>
      </c>
      <c r="B3">
        <v>20</v>
      </c>
    </row>
    <row r="4" spans="1:3" ht="30.95" customHeight="1" x14ac:dyDescent="0.25">
      <c r="A4" s="40" t="s">
        <v>426</v>
      </c>
      <c r="B4">
        <v>14</v>
      </c>
    </row>
    <row r="5" spans="1:3" x14ac:dyDescent="0.25">
      <c r="A5" s="40" t="s">
        <v>425</v>
      </c>
      <c r="B5">
        <v>24</v>
      </c>
    </row>
    <row r="6" spans="1:3" x14ac:dyDescent="0.25">
      <c r="A6" s="40" t="s">
        <v>424</v>
      </c>
      <c r="B6">
        <v>36</v>
      </c>
    </row>
    <row r="15" spans="1:3" hidden="1" x14ac:dyDescent="0.25">
      <c r="A15" s="122"/>
      <c r="B15" s="123"/>
      <c r="C15" s="124"/>
    </row>
    <row r="16" spans="1:3" hidden="1" x14ac:dyDescent="0.25">
      <c r="A16" s="125"/>
      <c r="B16" s="126"/>
      <c r="C16" s="127"/>
    </row>
    <row r="17" spans="1:3" hidden="1" x14ac:dyDescent="0.25">
      <c r="A17" s="125"/>
      <c r="B17" s="126"/>
      <c r="C17" s="127"/>
    </row>
    <row r="18" spans="1:3" hidden="1" x14ac:dyDescent="0.25">
      <c r="A18" s="125"/>
      <c r="B18" s="126"/>
      <c r="C18" s="127"/>
    </row>
    <row r="19" spans="1:3" hidden="1" x14ac:dyDescent="0.25">
      <c r="A19" s="125"/>
      <c r="B19" s="126"/>
      <c r="C19" s="127"/>
    </row>
    <row r="20" spans="1:3" hidden="1" x14ac:dyDescent="0.25">
      <c r="A20" s="125"/>
      <c r="B20" s="126"/>
      <c r="C20" s="127"/>
    </row>
    <row r="21" spans="1:3" hidden="1" x14ac:dyDescent="0.25">
      <c r="A21" s="125"/>
      <c r="B21" s="126"/>
      <c r="C21" s="127"/>
    </row>
    <row r="22" spans="1:3" hidden="1" x14ac:dyDescent="0.25">
      <c r="A22" s="125"/>
      <c r="B22" s="126"/>
      <c r="C22" s="127"/>
    </row>
    <row r="23" spans="1:3" hidden="1" x14ac:dyDescent="0.25">
      <c r="A23" s="125"/>
      <c r="B23" s="126"/>
      <c r="C23" s="127"/>
    </row>
    <row r="24" spans="1:3" hidden="1" x14ac:dyDescent="0.25">
      <c r="A24" s="125"/>
      <c r="B24" s="126"/>
      <c r="C24" s="127"/>
    </row>
    <row r="25" spans="1:3" hidden="1" x14ac:dyDescent="0.25">
      <c r="A25" s="125"/>
      <c r="B25" s="126"/>
      <c r="C25" s="127"/>
    </row>
    <row r="26" spans="1:3" hidden="1" x14ac:dyDescent="0.25">
      <c r="A26" s="125"/>
      <c r="B26" s="126"/>
      <c r="C26" s="127"/>
    </row>
    <row r="27" spans="1:3" hidden="1" x14ac:dyDescent="0.25">
      <c r="A27" s="125"/>
      <c r="B27" s="126"/>
      <c r="C27" s="127"/>
    </row>
    <row r="28" spans="1:3" hidden="1" x14ac:dyDescent="0.25">
      <c r="A28" s="125"/>
      <c r="B28" s="126"/>
      <c r="C28" s="127"/>
    </row>
    <row r="29" spans="1:3" hidden="1" x14ac:dyDescent="0.25">
      <c r="A29" s="125"/>
      <c r="B29" s="126"/>
      <c r="C29" s="127"/>
    </row>
    <row r="30" spans="1:3" hidden="1" x14ac:dyDescent="0.25">
      <c r="A30" s="125"/>
      <c r="B30" s="126"/>
      <c r="C30" s="127"/>
    </row>
    <row r="31" spans="1:3" hidden="1" x14ac:dyDescent="0.25">
      <c r="A31" s="125"/>
      <c r="B31" s="126"/>
      <c r="C31" s="127"/>
    </row>
    <row r="32" spans="1:3" hidden="1" x14ac:dyDescent="0.25">
      <c r="A32" s="128"/>
      <c r="B32" s="129"/>
      <c r="C32" s="130"/>
    </row>
    <row r="33" spans="1:2" hidden="1" x14ac:dyDescent="0.25"/>
    <row r="35" spans="1:2" x14ac:dyDescent="0.25">
      <c r="A35" s="131" t="s">
        <v>419</v>
      </c>
      <c r="B35" t="s">
        <v>433</v>
      </c>
    </row>
    <row r="36" spans="1:2" x14ac:dyDescent="0.25">
      <c r="A36" s="40" t="s">
        <v>431</v>
      </c>
      <c r="B36">
        <v>54</v>
      </c>
    </row>
    <row r="37" spans="1:2" x14ac:dyDescent="0.25">
      <c r="A37" s="40" t="s">
        <v>432</v>
      </c>
      <c r="B37">
        <v>5</v>
      </c>
    </row>
    <row r="38" spans="1:2" x14ac:dyDescent="0.25">
      <c r="A38" s="40" t="s">
        <v>125</v>
      </c>
      <c r="B38">
        <v>14</v>
      </c>
    </row>
    <row r="39" spans="1:2" x14ac:dyDescent="0.25">
      <c r="A39" s="40" t="s">
        <v>430</v>
      </c>
      <c r="B39">
        <v>19</v>
      </c>
    </row>
    <row r="40" spans="1:2" x14ac:dyDescent="0.25">
      <c r="A40" s="40" t="s">
        <v>421</v>
      </c>
      <c r="B40">
        <v>92</v>
      </c>
    </row>
    <row r="53" spans="1:2" x14ac:dyDescent="0.25">
      <c r="A53" s="131" t="s">
        <v>419</v>
      </c>
      <c r="B53" t="s">
        <v>441</v>
      </c>
    </row>
    <row r="54" spans="1:2" x14ac:dyDescent="0.25">
      <c r="A54" s="40" t="s">
        <v>438</v>
      </c>
      <c r="B54">
        <v>2</v>
      </c>
    </row>
    <row r="55" spans="1:2" x14ac:dyDescent="0.25">
      <c r="A55" s="40" t="s">
        <v>437</v>
      </c>
      <c r="B55">
        <v>5</v>
      </c>
    </row>
    <row r="56" spans="1:2" x14ac:dyDescent="0.25">
      <c r="A56" s="40" t="s">
        <v>436</v>
      </c>
      <c r="B56">
        <v>87</v>
      </c>
    </row>
    <row r="57" spans="1:2" x14ac:dyDescent="0.25">
      <c r="A57" s="40" t="s">
        <v>420</v>
      </c>
    </row>
    <row r="58" spans="1:2" x14ac:dyDescent="0.25">
      <c r="A58" s="40" t="s">
        <v>421</v>
      </c>
      <c r="B58">
        <v>94</v>
      </c>
    </row>
    <row r="69" spans="1:2" x14ac:dyDescent="0.25">
      <c r="A69" s="131" t="s">
        <v>419</v>
      </c>
      <c r="B69" t="s">
        <v>442</v>
      </c>
    </row>
    <row r="70" spans="1:2" x14ac:dyDescent="0.25">
      <c r="A70" s="40" t="s">
        <v>440</v>
      </c>
      <c r="B70">
        <v>2</v>
      </c>
    </row>
    <row r="71" spans="1:2" x14ac:dyDescent="0.25">
      <c r="A71" s="40" t="s">
        <v>439</v>
      </c>
      <c r="B71">
        <v>2</v>
      </c>
    </row>
    <row r="72" spans="1:2" x14ac:dyDescent="0.25">
      <c r="A72" s="40" t="s">
        <v>444</v>
      </c>
      <c r="B72">
        <v>3</v>
      </c>
    </row>
    <row r="73" spans="1:2" x14ac:dyDescent="0.25">
      <c r="A73" s="40" t="s">
        <v>420</v>
      </c>
    </row>
    <row r="74" spans="1:2" x14ac:dyDescent="0.25">
      <c r="A74" s="40" t="s">
        <v>443</v>
      </c>
      <c r="B74">
        <v>87</v>
      </c>
    </row>
    <row r="75" spans="1:2" x14ac:dyDescent="0.25">
      <c r="A75" s="40" t="s">
        <v>421</v>
      </c>
      <c r="B75">
        <v>94</v>
      </c>
    </row>
    <row r="88" spans="1:8" x14ac:dyDescent="0.25">
      <c r="A88" s="152" t="s">
        <v>466</v>
      </c>
      <c r="B88" s="152" t="s">
        <v>467</v>
      </c>
      <c r="D88" s="41"/>
      <c r="E88" s="41"/>
      <c r="F88" s="41"/>
      <c r="G88" s="41"/>
      <c r="H88" s="41"/>
    </row>
    <row r="89" spans="1:8" x14ac:dyDescent="0.25">
      <c r="A89" s="41"/>
      <c r="B89" s="41" t="s">
        <v>464</v>
      </c>
      <c r="C89" s="41"/>
      <c r="D89" s="41"/>
      <c r="E89" t="s">
        <v>469</v>
      </c>
      <c r="F89" s="41" t="s">
        <v>420</v>
      </c>
      <c r="G89" t="s">
        <v>468</v>
      </c>
      <c r="H89" t="s">
        <v>421</v>
      </c>
    </row>
    <row r="90" spans="1:8" x14ac:dyDescent="0.25">
      <c r="A90" s="152" t="s">
        <v>419</v>
      </c>
      <c r="B90" t="s">
        <v>16</v>
      </c>
      <c r="C90" t="s">
        <v>41</v>
      </c>
      <c r="D90" t="s">
        <v>31</v>
      </c>
      <c r="F90" t="s">
        <v>420</v>
      </c>
    </row>
    <row r="91" spans="1:8" x14ac:dyDescent="0.25">
      <c r="A91" s="41" t="s">
        <v>463</v>
      </c>
      <c r="B91" s="153"/>
      <c r="C91" s="153">
        <v>4</v>
      </c>
      <c r="D91" s="153"/>
      <c r="E91" s="153">
        <v>4</v>
      </c>
      <c r="F91" s="153"/>
      <c r="G91" s="153"/>
      <c r="H91" s="153">
        <v>4</v>
      </c>
    </row>
    <row r="92" spans="1:8" x14ac:dyDescent="0.25">
      <c r="A92" s="41" t="s">
        <v>465</v>
      </c>
      <c r="B92" s="153">
        <v>2</v>
      </c>
      <c r="C92" s="153"/>
      <c r="D92" s="153">
        <v>1</v>
      </c>
      <c r="E92" s="153">
        <v>3</v>
      </c>
      <c r="F92" s="153"/>
      <c r="G92" s="153"/>
      <c r="H92" s="153">
        <v>3</v>
      </c>
    </row>
    <row r="93" spans="1:8" x14ac:dyDescent="0.25">
      <c r="A93" s="40" t="s">
        <v>420</v>
      </c>
      <c r="B93" s="151"/>
      <c r="C93" s="151"/>
      <c r="D93" s="151"/>
      <c r="E93" s="151"/>
      <c r="F93" s="151"/>
      <c r="G93" s="151"/>
      <c r="H93" s="151"/>
    </row>
    <row r="94" spans="1:8" x14ac:dyDescent="0.25">
      <c r="A94" s="41" t="s">
        <v>421</v>
      </c>
      <c r="B94" s="151">
        <v>2</v>
      </c>
      <c r="C94" s="151">
        <v>4</v>
      </c>
      <c r="D94" s="151">
        <v>1</v>
      </c>
      <c r="E94" s="151">
        <v>7</v>
      </c>
      <c r="F94" s="151"/>
      <c r="G94" s="151"/>
      <c r="H94" s="151">
        <v>7</v>
      </c>
    </row>
  </sheetData>
  <pageMargins left="0.7" right="0.7" top="0.75" bottom="0.75" header="0.3" footer="0.3"/>
  <pageSetup orientation="portrait" horizontalDpi="360" verticalDpi="360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2908-67DE-4CD1-8BFE-621DAC8D5320}">
  <dimension ref="A1:C87"/>
  <sheetViews>
    <sheetView zoomScale="55" zoomScaleNormal="55" workbookViewId="0">
      <selection activeCell="L18" sqref="L18"/>
    </sheetView>
  </sheetViews>
  <sheetFormatPr defaultRowHeight="15" x14ac:dyDescent="0.25"/>
  <cols>
    <col min="1" max="1" width="21.85546875" bestFit="1" customWidth="1"/>
    <col min="2" max="2" width="24.42578125" bestFit="1" customWidth="1"/>
    <col min="3" max="3" width="34.28515625" bestFit="1" customWidth="1"/>
    <col min="4" max="5" width="33.140625" bestFit="1" customWidth="1"/>
  </cols>
  <sheetData>
    <row r="1" spans="1:2" ht="18" customHeight="1" x14ac:dyDescent="0.25">
      <c r="A1" s="131" t="s">
        <v>209</v>
      </c>
      <c r="B1" t="s">
        <v>17</v>
      </c>
    </row>
    <row r="2" spans="1:2" ht="18" customHeight="1" x14ac:dyDescent="0.25">
      <c r="A2" s="131" t="s">
        <v>210</v>
      </c>
      <c r="B2" t="s">
        <v>46</v>
      </c>
    </row>
    <row r="3" spans="1:2" ht="18" customHeight="1" x14ac:dyDescent="0.25"/>
    <row r="4" spans="1:2" ht="18" customHeight="1" x14ac:dyDescent="0.25">
      <c r="A4" s="131" t="s">
        <v>419</v>
      </c>
      <c r="B4" t="s">
        <v>422</v>
      </c>
    </row>
    <row r="5" spans="1:2" ht="18" customHeight="1" x14ac:dyDescent="0.25">
      <c r="A5" s="40" t="s">
        <v>24</v>
      </c>
      <c r="B5">
        <v>7</v>
      </c>
    </row>
    <row r="6" spans="1:2" ht="18" customHeight="1" x14ac:dyDescent="0.25">
      <c r="A6" s="40" t="s">
        <v>16</v>
      </c>
      <c r="B6">
        <v>6</v>
      </c>
    </row>
    <row r="7" spans="1:2" ht="18" customHeight="1" x14ac:dyDescent="0.25">
      <c r="A7" s="40" t="s">
        <v>41</v>
      </c>
      <c r="B7">
        <v>2</v>
      </c>
    </row>
    <row r="8" spans="1:2" ht="18" customHeight="1" x14ac:dyDescent="0.25">
      <c r="A8" s="40" t="s">
        <v>66</v>
      </c>
      <c r="B8">
        <v>5</v>
      </c>
    </row>
    <row r="9" spans="1:2" ht="18" customHeight="1" x14ac:dyDescent="0.25">
      <c r="A9" s="40" t="s">
        <v>421</v>
      </c>
      <c r="B9">
        <v>20</v>
      </c>
    </row>
    <row r="10" spans="1:2" ht="18" customHeight="1" x14ac:dyDescent="0.25"/>
    <row r="11" spans="1:2" ht="18" customHeight="1" x14ac:dyDescent="0.25">
      <c r="A11" s="131" t="s">
        <v>209</v>
      </c>
      <c r="B11" t="s">
        <v>418</v>
      </c>
    </row>
    <row r="12" spans="1:2" ht="18" customHeight="1" x14ac:dyDescent="0.25">
      <c r="A12" s="131" t="s">
        <v>210</v>
      </c>
      <c r="B12" t="s">
        <v>418</v>
      </c>
    </row>
    <row r="13" spans="1:2" ht="30.95" customHeight="1" x14ac:dyDescent="0.25"/>
    <row r="14" spans="1:2" ht="30.95" customHeight="1" x14ac:dyDescent="0.25">
      <c r="A14" s="131" t="s">
        <v>427</v>
      </c>
    </row>
    <row r="15" spans="1:2" ht="30.95" customHeight="1" x14ac:dyDescent="0.25">
      <c r="A15" s="40" t="s">
        <v>423</v>
      </c>
      <c r="B15">
        <v>20</v>
      </c>
    </row>
    <row r="16" spans="1:2" ht="30.95" customHeight="1" x14ac:dyDescent="0.25">
      <c r="A16" s="40" t="s">
        <v>426</v>
      </c>
      <c r="B16">
        <v>14</v>
      </c>
    </row>
    <row r="17" spans="1:3" x14ac:dyDescent="0.25">
      <c r="A17" s="40" t="s">
        <v>425</v>
      </c>
      <c r="B17">
        <v>24</v>
      </c>
    </row>
    <row r="18" spans="1:3" x14ac:dyDescent="0.25">
      <c r="A18" s="40" t="s">
        <v>424</v>
      </c>
      <c r="B18">
        <v>36</v>
      </c>
    </row>
    <row r="27" spans="1:3" hidden="1" x14ac:dyDescent="0.25">
      <c r="A27" s="122"/>
      <c r="B27" s="123"/>
      <c r="C27" s="124"/>
    </row>
    <row r="28" spans="1:3" hidden="1" x14ac:dyDescent="0.25">
      <c r="A28" s="125"/>
      <c r="B28" s="126"/>
      <c r="C28" s="127"/>
    </row>
    <row r="29" spans="1:3" hidden="1" x14ac:dyDescent="0.25">
      <c r="A29" s="125"/>
      <c r="B29" s="126"/>
      <c r="C29" s="127"/>
    </row>
    <row r="30" spans="1:3" hidden="1" x14ac:dyDescent="0.25">
      <c r="A30" s="125"/>
      <c r="B30" s="126"/>
      <c r="C30" s="127"/>
    </row>
    <row r="31" spans="1:3" hidden="1" x14ac:dyDescent="0.25">
      <c r="A31" s="125"/>
      <c r="B31" s="126"/>
      <c r="C31" s="127"/>
    </row>
    <row r="32" spans="1:3" hidden="1" x14ac:dyDescent="0.25">
      <c r="A32" s="125"/>
      <c r="B32" s="126"/>
      <c r="C32" s="127"/>
    </row>
    <row r="33" spans="1:3" hidden="1" x14ac:dyDescent="0.25">
      <c r="A33" s="125"/>
      <c r="B33" s="126"/>
      <c r="C33" s="127"/>
    </row>
    <row r="34" spans="1:3" hidden="1" x14ac:dyDescent="0.25">
      <c r="A34" s="125"/>
      <c r="B34" s="126"/>
      <c r="C34" s="127"/>
    </row>
    <row r="35" spans="1:3" hidden="1" x14ac:dyDescent="0.25">
      <c r="A35" s="125"/>
      <c r="B35" s="126"/>
      <c r="C35" s="127"/>
    </row>
    <row r="36" spans="1:3" hidden="1" x14ac:dyDescent="0.25">
      <c r="A36" s="125"/>
      <c r="B36" s="126"/>
      <c r="C36" s="127"/>
    </row>
    <row r="37" spans="1:3" hidden="1" x14ac:dyDescent="0.25">
      <c r="A37" s="125"/>
      <c r="B37" s="126"/>
      <c r="C37" s="127"/>
    </row>
    <row r="38" spans="1:3" hidden="1" x14ac:dyDescent="0.25">
      <c r="A38" s="125"/>
      <c r="B38" s="126"/>
      <c r="C38" s="127"/>
    </row>
    <row r="39" spans="1:3" hidden="1" x14ac:dyDescent="0.25">
      <c r="A39" s="125"/>
      <c r="B39" s="126"/>
      <c r="C39" s="127"/>
    </row>
    <row r="40" spans="1:3" hidden="1" x14ac:dyDescent="0.25">
      <c r="A40" s="125"/>
      <c r="B40" s="126"/>
      <c r="C40" s="127"/>
    </row>
    <row r="41" spans="1:3" hidden="1" x14ac:dyDescent="0.25">
      <c r="A41" s="125"/>
      <c r="B41" s="126"/>
      <c r="C41" s="127"/>
    </row>
    <row r="42" spans="1:3" hidden="1" x14ac:dyDescent="0.25">
      <c r="A42" s="125"/>
      <c r="B42" s="126"/>
      <c r="C42" s="127"/>
    </row>
    <row r="43" spans="1:3" hidden="1" x14ac:dyDescent="0.25">
      <c r="A43" s="125"/>
      <c r="B43" s="126"/>
      <c r="C43" s="127"/>
    </row>
    <row r="44" spans="1:3" hidden="1" x14ac:dyDescent="0.25">
      <c r="A44" s="128"/>
      <c r="B44" s="129"/>
      <c r="C44" s="130"/>
    </row>
    <row r="45" spans="1:3" hidden="1" x14ac:dyDescent="0.25">
      <c r="A45" s="131" t="s">
        <v>209</v>
      </c>
      <c r="B45" t="s" vm="1">
        <v>448</v>
      </c>
    </row>
    <row r="47" spans="1:3" x14ac:dyDescent="0.25">
      <c r="A47" s="131" t="s">
        <v>419</v>
      </c>
      <c r="B47" t="s">
        <v>433</v>
      </c>
    </row>
    <row r="48" spans="1:3" x14ac:dyDescent="0.25">
      <c r="A48" s="40" t="s">
        <v>431</v>
      </c>
      <c r="B48">
        <v>54</v>
      </c>
    </row>
    <row r="49" spans="1:2" x14ac:dyDescent="0.25">
      <c r="A49" s="40" t="s">
        <v>432</v>
      </c>
      <c r="B49">
        <v>5</v>
      </c>
    </row>
    <row r="50" spans="1:2" x14ac:dyDescent="0.25">
      <c r="A50" s="40" t="s">
        <v>125</v>
      </c>
      <c r="B50">
        <v>14</v>
      </c>
    </row>
    <row r="51" spans="1:2" x14ac:dyDescent="0.25">
      <c r="A51" s="40" t="s">
        <v>430</v>
      </c>
      <c r="B51">
        <v>19</v>
      </c>
    </row>
    <row r="52" spans="1:2" x14ac:dyDescent="0.25">
      <c r="A52" s="40" t="s">
        <v>421</v>
      </c>
      <c r="B52">
        <v>92</v>
      </c>
    </row>
    <row r="62" spans="1:2" x14ac:dyDescent="0.25">
      <c r="A62" s="131" t="s">
        <v>209</v>
      </c>
      <c r="B62" t="s">
        <v>418</v>
      </c>
    </row>
    <row r="63" spans="1:2" x14ac:dyDescent="0.25">
      <c r="A63" s="131" t="s">
        <v>210</v>
      </c>
      <c r="B63" t="s">
        <v>418</v>
      </c>
    </row>
    <row r="65" spans="1:2" x14ac:dyDescent="0.25">
      <c r="A65" s="131" t="s">
        <v>419</v>
      </c>
      <c r="B65" t="s">
        <v>441</v>
      </c>
    </row>
    <row r="66" spans="1:2" x14ac:dyDescent="0.25">
      <c r="A66" s="40" t="s">
        <v>438</v>
      </c>
      <c r="B66">
        <v>2</v>
      </c>
    </row>
    <row r="67" spans="1:2" x14ac:dyDescent="0.25">
      <c r="A67" s="40" t="s">
        <v>437</v>
      </c>
      <c r="B67">
        <v>5</v>
      </c>
    </row>
    <row r="68" spans="1:2" x14ac:dyDescent="0.25">
      <c r="A68" s="40" t="s">
        <v>436</v>
      </c>
      <c r="B68">
        <v>87</v>
      </c>
    </row>
    <row r="69" spans="1:2" x14ac:dyDescent="0.25">
      <c r="A69" s="40" t="s">
        <v>420</v>
      </c>
    </row>
    <row r="70" spans="1:2" x14ac:dyDescent="0.25">
      <c r="A70" s="40" t="s">
        <v>421</v>
      </c>
      <c r="B70">
        <v>94</v>
      </c>
    </row>
    <row r="81" spans="1:2" x14ac:dyDescent="0.25">
      <c r="A81" t="s">
        <v>419</v>
      </c>
      <c r="B81" t="s">
        <v>442</v>
      </c>
    </row>
    <row r="82" spans="1:2" x14ac:dyDescent="0.25">
      <c r="A82" s="40" t="s">
        <v>440</v>
      </c>
      <c r="B82">
        <v>2</v>
      </c>
    </row>
    <row r="83" spans="1:2" x14ac:dyDescent="0.25">
      <c r="A83" s="40" t="s">
        <v>439</v>
      </c>
      <c r="B83">
        <v>2</v>
      </c>
    </row>
    <row r="84" spans="1:2" x14ac:dyDescent="0.25">
      <c r="A84" s="40" t="s">
        <v>444</v>
      </c>
      <c r="B84">
        <v>3</v>
      </c>
    </row>
    <row r="85" spans="1:2" x14ac:dyDescent="0.25">
      <c r="A85" s="40" t="s">
        <v>420</v>
      </c>
    </row>
    <row r="86" spans="1:2" x14ac:dyDescent="0.25">
      <c r="A86" s="40" t="s">
        <v>443</v>
      </c>
      <c r="B86">
        <v>87</v>
      </c>
    </row>
    <row r="87" spans="1:2" x14ac:dyDescent="0.25">
      <c r="A87" s="40" t="s">
        <v>421</v>
      </c>
      <c r="B87">
        <v>94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E5E6-0FD2-4B08-8689-576706A204E8}">
  <dimension ref="A1:L19"/>
  <sheetViews>
    <sheetView zoomScale="70" zoomScaleNormal="70" workbookViewId="0">
      <selection activeCell="K41" sqref="K41"/>
    </sheetView>
  </sheetViews>
  <sheetFormatPr defaultColWidth="8.7109375" defaultRowHeight="12.75" x14ac:dyDescent="0.2"/>
  <cols>
    <col min="1" max="1" width="8.7109375" style="101" customWidth="1"/>
    <col min="2" max="2" width="11.7109375" style="101" customWidth="1"/>
    <col min="3" max="3" width="15.140625" style="101" bestFit="1" customWidth="1"/>
    <col min="4" max="4" width="18.7109375" style="101" customWidth="1"/>
    <col min="5" max="5" width="14.5703125" style="101" bestFit="1" customWidth="1"/>
    <col min="6" max="6" width="9.28515625" style="101" customWidth="1"/>
    <col min="7" max="7" width="23.42578125" style="101" customWidth="1"/>
    <col min="8" max="8" width="14.7109375" style="101" customWidth="1"/>
    <col min="9" max="9" width="19.140625" style="101" customWidth="1"/>
    <col min="10" max="10" width="16.7109375" style="101" customWidth="1"/>
    <col min="11" max="11" width="22.140625" style="101" customWidth="1"/>
    <col min="12" max="12" width="31.85546875" style="101" customWidth="1"/>
    <col min="13" max="13" width="17.28515625" style="101" customWidth="1"/>
    <col min="14" max="16384" width="8.7109375" style="101"/>
  </cols>
  <sheetData>
    <row r="1" spans="1:12" s="115" customFormat="1" ht="26.45" customHeight="1" x14ac:dyDescent="0.2">
      <c r="A1" s="116" t="s">
        <v>389</v>
      </c>
      <c r="B1" s="116" t="s">
        <v>388</v>
      </c>
      <c r="C1" s="116" t="s">
        <v>390</v>
      </c>
      <c r="D1" s="116" t="s">
        <v>391</v>
      </c>
      <c r="E1" s="116" t="s">
        <v>392</v>
      </c>
      <c r="F1" s="116" t="s">
        <v>409</v>
      </c>
      <c r="G1" s="116" t="s">
        <v>393</v>
      </c>
      <c r="H1" s="116" t="s">
        <v>394</v>
      </c>
      <c r="I1" s="116" t="s">
        <v>395</v>
      </c>
      <c r="J1" s="116" t="s">
        <v>410</v>
      </c>
      <c r="K1" s="116" t="s">
        <v>411</v>
      </c>
      <c r="L1" s="116" t="s">
        <v>412</v>
      </c>
    </row>
    <row r="2" spans="1:12" x14ac:dyDescent="0.2">
      <c r="A2" s="103">
        <v>44918</v>
      </c>
      <c r="B2" s="104" t="s">
        <v>202</v>
      </c>
      <c r="C2" s="102" t="s">
        <v>397</v>
      </c>
      <c r="D2" s="102" t="s">
        <v>398</v>
      </c>
      <c r="E2" s="102" t="s">
        <v>401</v>
      </c>
      <c r="F2" s="105"/>
      <c r="G2" s="102" t="s">
        <v>470</v>
      </c>
      <c r="H2" s="102" t="s">
        <v>470</v>
      </c>
      <c r="I2" s="102" t="s">
        <v>470</v>
      </c>
      <c r="J2" s="102" t="s">
        <v>470</v>
      </c>
      <c r="K2" s="102" t="s">
        <v>470</v>
      </c>
      <c r="L2" s="102" t="s">
        <v>471</v>
      </c>
    </row>
    <row r="3" spans="1:12" x14ac:dyDescent="0.2">
      <c r="A3" s="103">
        <v>44919</v>
      </c>
      <c r="B3" s="104" t="s">
        <v>203</v>
      </c>
      <c r="C3" s="102" t="s">
        <v>397</v>
      </c>
      <c r="D3" s="102" t="s">
        <v>398</v>
      </c>
      <c r="E3" s="102" t="s">
        <v>401</v>
      </c>
      <c r="F3" s="105"/>
      <c r="G3" s="102" t="s">
        <v>470</v>
      </c>
      <c r="H3" s="102" t="s">
        <v>470</v>
      </c>
      <c r="I3" s="102" t="s">
        <v>470</v>
      </c>
      <c r="J3" s="102" t="s">
        <v>470</v>
      </c>
      <c r="K3" s="102" t="s">
        <v>470</v>
      </c>
      <c r="L3" s="102" t="s">
        <v>471</v>
      </c>
    </row>
    <row r="4" spans="1:12" x14ac:dyDescent="0.2">
      <c r="A4" s="103">
        <v>44920</v>
      </c>
      <c r="B4" s="104" t="s">
        <v>205</v>
      </c>
      <c r="C4" s="102" t="s">
        <v>397</v>
      </c>
      <c r="D4" s="102" t="s">
        <v>398</v>
      </c>
      <c r="E4" s="102" t="s">
        <v>401</v>
      </c>
      <c r="F4" s="105"/>
      <c r="G4" s="102" t="s">
        <v>470</v>
      </c>
      <c r="H4" s="102" t="s">
        <v>470</v>
      </c>
      <c r="I4" s="102" t="s">
        <v>470</v>
      </c>
      <c r="J4" s="102" t="s">
        <v>470</v>
      </c>
      <c r="K4" s="102" t="s">
        <v>470</v>
      </c>
      <c r="L4" s="102" t="s">
        <v>471</v>
      </c>
    </row>
    <row r="5" spans="1:12" x14ac:dyDescent="0.2">
      <c r="A5" s="103">
        <v>44921</v>
      </c>
      <c r="B5" s="104" t="s">
        <v>207</v>
      </c>
      <c r="C5" s="102" t="s">
        <v>397</v>
      </c>
      <c r="D5" s="102" t="s">
        <v>398</v>
      </c>
      <c r="E5" s="102" t="s">
        <v>401</v>
      </c>
      <c r="F5" s="105"/>
      <c r="G5" s="102" t="s">
        <v>470</v>
      </c>
      <c r="H5" s="102" t="s">
        <v>470</v>
      </c>
      <c r="I5" s="102" t="s">
        <v>470</v>
      </c>
      <c r="J5" s="102" t="s">
        <v>470</v>
      </c>
      <c r="K5" s="102" t="s">
        <v>470</v>
      </c>
      <c r="L5" s="102" t="s">
        <v>471</v>
      </c>
    </row>
    <row r="6" spans="1:12" x14ac:dyDescent="0.2">
      <c r="A6" s="103">
        <v>44922</v>
      </c>
      <c r="B6" s="104" t="s">
        <v>168</v>
      </c>
      <c r="C6" s="102" t="s">
        <v>397</v>
      </c>
      <c r="D6" s="102" t="s">
        <v>398</v>
      </c>
      <c r="E6" s="102" t="s">
        <v>401</v>
      </c>
      <c r="F6" s="105"/>
      <c r="G6" s="102" t="s">
        <v>470</v>
      </c>
      <c r="H6" s="102" t="s">
        <v>470</v>
      </c>
      <c r="I6" s="102" t="s">
        <v>470</v>
      </c>
      <c r="J6" s="102" t="s">
        <v>470</v>
      </c>
      <c r="K6" s="102" t="s">
        <v>470</v>
      </c>
      <c r="L6" s="102" t="s">
        <v>471</v>
      </c>
    </row>
    <row r="7" spans="1:12" x14ac:dyDescent="0.2">
      <c r="A7" s="103">
        <v>44923</v>
      </c>
      <c r="B7" s="104" t="s">
        <v>206</v>
      </c>
      <c r="C7" s="102" t="s">
        <v>397</v>
      </c>
      <c r="D7" s="102" t="s">
        <v>398</v>
      </c>
      <c r="E7" s="102" t="s">
        <v>401</v>
      </c>
      <c r="F7" s="105"/>
      <c r="G7" s="102" t="s">
        <v>470</v>
      </c>
      <c r="H7" s="102" t="s">
        <v>470</v>
      </c>
      <c r="I7" s="102" t="s">
        <v>470</v>
      </c>
      <c r="J7" s="102" t="s">
        <v>470</v>
      </c>
      <c r="K7" s="102" t="s">
        <v>470</v>
      </c>
      <c r="L7" s="102" t="s">
        <v>471</v>
      </c>
    </row>
    <row r="8" spans="1:12" x14ac:dyDescent="0.2">
      <c r="A8" s="103">
        <v>44924</v>
      </c>
      <c r="B8" s="104" t="s">
        <v>43</v>
      </c>
      <c r="C8" s="102" t="s">
        <v>397</v>
      </c>
      <c r="D8" s="102" t="s">
        <v>398</v>
      </c>
      <c r="E8" s="102" t="s">
        <v>401</v>
      </c>
      <c r="F8" s="105"/>
      <c r="G8" s="102" t="s">
        <v>470</v>
      </c>
      <c r="H8" s="102" t="s">
        <v>470</v>
      </c>
      <c r="I8" s="102" t="s">
        <v>470</v>
      </c>
      <c r="J8" s="102" t="s">
        <v>470</v>
      </c>
      <c r="K8" s="102" t="s">
        <v>470</v>
      </c>
      <c r="L8" s="102" t="s">
        <v>471</v>
      </c>
    </row>
    <row r="9" spans="1:12" ht="18.600000000000001" customHeight="1" x14ac:dyDescent="0.2">
      <c r="A9" s="103">
        <v>44925</v>
      </c>
      <c r="B9" s="104" t="s">
        <v>140</v>
      </c>
      <c r="C9" s="102" t="s">
        <v>396</v>
      </c>
      <c r="D9" s="102" t="s">
        <v>400</v>
      </c>
      <c r="E9" s="102" t="s">
        <v>399</v>
      </c>
      <c r="F9" s="106"/>
      <c r="G9" s="102" t="s">
        <v>470</v>
      </c>
      <c r="H9" s="102" t="s">
        <v>470</v>
      </c>
      <c r="I9" s="102" t="s">
        <v>470</v>
      </c>
      <c r="J9" s="102" t="s">
        <v>470</v>
      </c>
      <c r="K9" s="102" t="s">
        <v>470</v>
      </c>
      <c r="L9" s="102" t="s">
        <v>471</v>
      </c>
    </row>
    <row r="10" spans="1:12" x14ac:dyDescent="0.2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</row>
    <row r="11" spans="1:12" x14ac:dyDescent="0.2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</row>
    <row r="12" spans="1:12" x14ac:dyDescent="0.2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1:12" x14ac:dyDescent="0.2">
      <c r="A13" s="102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1:12" x14ac:dyDescent="0.2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1:12" x14ac:dyDescent="0.2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1:12" x14ac:dyDescent="0.2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1:12" x14ac:dyDescent="0.2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1:12" x14ac:dyDescent="0.2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1:12" x14ac:dyDescent="0.2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</sheetData>
  <conditionalFormatting sqref="C2:C9">
    <cfRule type="cellIs" dxfId="8" priority="7" operator="equal">
      <formula>"Under Utilised"</formula>
    </cfRule>
    <cfRule type="cellIs" dxfId="7" priority="8" operator="equal">
      <formula>"As per projection"</formula>
    </cfRule>
    <cfRule type="cellIs" dxfId="6" priority="9" operator="equal">
      <formula>"Overrun"</formula>
    </cfRule>
  </conditionalFormatting>
  <conditionalFormatting sqref="D2:D9">
    <cfRule type="cellIs" dxfId="5" priority="4" operator="equal">
      <formula>"Open positions Greater than 1 month"</formula>
    </cfRule>
    <cfRule type="cellIs" dxfId="4" priority="5" operator="equal">
      <formula>"Open positions less than 1 month"</formula>
    </cfRule>
    <cfRule type="cellIs" dxfId="3" priority="6" operator="equal">
      <formula>"No Open positions"</formula>
    </cfRule>
  </conditionalFormatting>
  <conditionalFormatting sqref="E2:E9">
    <cfRule type="cellIs" dxfId="2" priority="1" operator="equal">
      <formula>"As per Schedule"</formula>
    </cfRule>
    <cfRule type="cellIs" dxfId="1" priority="2" operator="equal">
      <formula>"Ahead of Schedule"</formula>
    </cfRule>
    <cfRule type="cellIs" dxfId="0" priority="3" operator="equal">
      <formula>"Behind Schedule"</formula>
    </cfRule>
  </conditionalFormatting>
  <dataValidations count="4">
    <dataValidation type="list" allowBlank="1" showInputMessage="1" showErrorMessage="1" sqref="C2:C9" xr:uid="{4AD10684-9E4A-4D86-BF9F-E356490A8302}">
      <formula1>"Overrun, Under utilised, As per projection"</formula1>
    </dataValidation>
    <dataValidation type="list" allowBlank="1" showInputMessage="1" showErrorMessage="1" sqref="D2:D9" xr:uid="{5A50F65A-07CC-4E14-9718-6B8F58F7AD9D}">
      <formula1>"No Open positions, Open positions less than 1 month, Open positions Greater than 1 month"</formula1>
    </dataValidation>
    <dataValidation type="list" allowBlank="1" showInputMessage="1" showErrorMessage="1" sqref="E2:E9" xr:uid="{DB739184-5569-4EF0-B801-769DF3F14A5E}">
      <formula1>"As per Schedule,Behind Schedule, Ahead of Schedule"</formula1>
    </dataValidation>
    <dataValidation type="list" allowBlank="1" showInputMessage="1" showErrorMessage="1" sqref="L2:L9" xr:uid="{D0E4A540-6DFF-4226-B729-8694ED01F25E}">
      <formula1>"Resource with Training Overdue, No resources with Training overdue"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1F3C-FFDF-4E76-A77B-41D1068C994E}">
  <dimension ref="B1:AL73"/>
  <sheetViews>
    <sheetView tabSelected="1" zoomScale="70" zoomScaleNormal="70" workbookViewId="0">
      <selection activeCell="K1" sqref="K1:L1"/>
    </sheetView>
  </sheetViews>
  <sheetFormatPr defaultRowHeight="15" x14ac:dyDescent="0.25"/>
  <cols>
    <col min="2" max="2" width="13.5703125" bestFit="1" customWidth="1"/>
    <col min="3" max="3" width="26.85546875" customWidth="1"/>
    <col min="4" max="4" width="9.5703125" hidden="1" customWidth="1"/>
    <col min="5" max="5" width="9.42578125" hidden="1" customWidth="1"/>
    <col min="6" max="6" width="12.140625" customWidth="1"/>
    <col min="7" max="7" width="15.140625" style="41" customWidth="1"/>
    <col min="8" max="8" width="16.28515625" customWidth="1"/>
    <col min="9" max="10" width="12.140625" customWidth="1"/>
    <col min="11" max="11" width="14.42578125" bestFit="1" customWidth="1"/>
    <col min="12" max="12" width="13.85546875" bestFit="1" customWidth="1"/>
    <col min="13" max="13" width="14.42578125" bestFit="1" customWidth="1"/>
    <col min="14" max="14" width="13.42578125" bestFit="1" customWidth="1"/>
    <col min="15" max="15" width="14.42578125" bestFit="1" customWidth="1"/>
    <col min="16" max="33" width="10.5703125" customWidth="1"/>
  </cols>
  <sheetData>
    <row r="1" spans="2:38" x14ac:dyDescent="0.25">
      <c r="K1" s="154">
        <v>44855</v>
      </c>
      <c r="L1" s="154"/>
      <c r="M1" s="154">
        <v>44886</v>
      </c>
      <c r="N1" s="154"/>
      <c r="O1" s="154">
        <v>44917</v>
      </c>
      <c r="P1" s="154"/>
      <c r="Q1" s="154">
        <v>44949</v>
      </c>
      <c r="R1" s="154"/>
      <c r="S1" s="154">
        <v>44981</v>
      </c>
      <c r="T1" s="154"/>
      <c r="U1" s="154">
        <v>45013</v>
      </c>
      <c r="V1" s="154"/>
      <c r="W1" s="154">
        <v>45045</v>
      </c>
      <c r="X1" s="154"/>
      <c r="Y1" s="154">
        <v>45077</v>
      </c>
      <c r="Z1" s="154"/>
      <c r="AA1" s="154">
        <v>45109</v>
      </c>
      <c r="AB1" s="154"/>
      <c r="AC1" s="154">
        <v>45141</v>
      </c>
      <c r="AD1" s="154"/>
      <c r="AE1" s="154">
        <v>45173</v>
      </c>
      <c r="AF1" s="154"/>
      <c r="AG1" s="154">
        <v>45205</v>
      </c>
      <c r="AH1" s="154"/>
      <c r="AI1" s="154">
        <v>45237</v>
      </c>
      <c r="AJ1" s="154"/>
      <c r="AK1" s="154">
        <v>45269</v>
      </c>
      <c r="AL1" s="154"/>
    </row>
    <row r="2" spans="2:38" ht="45" x14ac:dyDescent="0.25">
      <c r="B2" s="117" t="s">
        <v>214</v>
      </c>
      <c r="C2" s="30" t="s">
        <v>210</v>
      </c>
      <c r="D2" s="117" t="s">
        <v>215</v>
      </c>
      <c r="E2" s="117" t="s">
        <v>216</v>
      </c>
      <c r="F2" s="30" t="s">
        <v>209</v>
      </c>
      <c r="G2" s="118" t="s">
        <v>217</v>
      </c>
      <c r="H2" s="119" t="s">
        <v>416</v>
      </c>
      <c r="I2" s="119" t="s">
        <v>417</v>
      </c>
      <c r="J2" s="120" t="s">
        <v>415</v>
      </c>
      <c r="K2" s="117" t="s">
        <v>413</v>
      </c>
      <c r="L2" s="117" t="s">
        <v>414</v>
      </c>
      <c r="M2" s="117" t="s">
        <v>413</v>
      </c>
      <c r="N2" s="117" t="s">
        <v>414</v>
      </c>
      <c r="O2" s="117" t="s">
        <v>413</v>
      </c>
      <c r="P2" s="117" t="s">
        <v>414</v>
      </c>
      <c r="Q2" s="117" t="s">
        <v>413</v>
      </c>
      <c r="R2" s="117" t="s">
        <v>414</v>
      </c>
      <c r="S2" s="117" t="s">
        <v>413</v>
      </c>
      <c r="T2" s="117" t="s">
        <v>414</v>
      </c>
      <c r="U2" s="117" t="s">
        <v>413</v>
      </c>
      <c r="V2" s="117" t="s">
        <v>414</v>
      </c>
      <c r="W2" s="117" t="s">
        <v>413</v>
      </c>
      <c r="X2" s="117" t="s">
        <v>414</v>
      </c>
      <c r="Y2" s="117" t="s">
        <v>413</v>
      </c>
      <c r="Z2" s="117" t="s">
        <v>414</v>
      </c>
      <c r="AA2" s="117" t="s">
        <v>413</v>
      </c>
      <c r="AB2" s="117" t="s">
        <v>414</v>
      </c>
      <c r="AC2" s="117" t="s">
        <v>413</v>
      </c>
      <c r="AD2" s="117" t="s">
        <v>414</v>
      </c>
      <c r="AE2" s="117" t="s">
        <v>413</v>
      </c>
      <c r="AF2" s="117" t="s">
        <v>414</v>
      </c>
      <c r="AG2" s="117" t="s">
        <v>413</v>
      </c>
      <c r="AH2" s="117" t="s">
        <v>414</v>
      </c>
      <c r="AI2" s="117" t="s">
        <v>413</v>
      </c>
      <c r="AJ2" s="117" t="s">
        <v>414</v>
      </c>
      <c r="AK2" s="117" t="s">
        <v>413</v>
      </c>
      <c r="AL2" s="117" t="s">
        <v>414</v>
      </c>
    </row>
    <row r="3" spans="2:38" x14ac:dyDescent="0.25">
      <c r="B3" s="46">
        <v>1</v>
      </c>
      <c r="C3" s="42" t="s">
        <v>218</v>
      </c>
      <c r="D3" s="43">
        <v>44562</v>
      </c>
      <c r="E3" s="43">
        <v>44926</v>
      </c>
      <c r="F3" s="43" t="s">
        <v>140</v>
      </c>
      <c r="G3" s="44">
        <v>271443</v>
      </c>
      <c r="H3" s="45">
        <v>271443</v>
      </c>
      <c r="I3" s="140"/>
      <c r="J3" s="141"/>
      <c r="K3" s="141"/>
      <c r="L3" s="141"/>
      <c r="M3" s="142"/>
      <c r="N3" s="142"/>
      <c r="O3" s="1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</row>
    <row r="4" spans="2:38" x14ac:dyDescent="0.25">
      <c r="B4" s="46">
        <v>2</v>
      </c>
      <c r="C4" s="42" t="s">
        <v>219</v>
      </c>
      <c r="D4" s="43">
        <v>44562</v>
      </c>
      <c r="E4" s="43">
        <v>44926</v>
      </c>
      <c r="F4" s="43" t="s">
        <v>59</v>
      </c>
      <c r="G4" s="44">
        <v>360850</v>
      </c>
      <c r="H4" s="45">
        <v>256166.63</v>
      </c>
      <c r="I4" s="140"/>
      <c r="J4" s="141"/>
      <c r="K4" s="141"/>
      <c r="L4" s="141"/>
      <c r="M4" s="142"/>
      <c r="N4" s="142"/>
      <c r="O4" s="1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2:38" x14ac:dyDescent="0.25">
      <c r="B5" s="46">
        <v>3</v>
      </c>
      <c r="C5" s="42" t="s">
        <v>220</v>
      </c>
      <c r="D5" s="43">
        <v>44562</v>
      </c>
      <c r="E5" s="43">
        <v>44926</v>
      </c>
      <c r="F5" s="43" t="s">
        <v>203</v>
      </c>
      <c r="G5" s="44">
        <v>863419</v>
      </c>
      <c r="H5" s="45">
        <v>220092.03</v>
      </c>
      <c r="I5" s="140"/>
      <c r="J5" s="141"/>
      <c r="K5" s="141"/>
      <c r="L5" s="141"/>
      <c r="M5" s="142"/>
      <c r="N5" s="142"/>
      <c r="O5" s="1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2:38" x14ac:dyDescent="0.25">
      <c r="B6" s="46">
        <v>4</v>
      </c>
      <c r="C6" s="42" t="s">
        <v>221</v>
      </c>
      <c r="D6" s="43">
        <v>44562</v>
      </c>
      <c r="E6" s="43">
        <v>44803</v>
      </c>
      <c r="F6" s="43" t="s">
        <v>202</v>
      </c>
      <c r="G6" s="44">
        <v>844419</v>
      </c>
      <c r="H6" s="45">
        <v>453967.94</v>
      </c>
      <c r="I6" s="140"/>
      <c r="J6" s="141"/>
      <c r="K6" s="141"/>
      <c r="L6" s="141"/>
      <c r="M6" s="142"/>
      <c r="N6" s="142"/>
      <c r="O6" s="1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2:38" x14ac:dyDescent="0.25">
      <c r="B7" s="46">
        <v>5</v>
      </c>
      <c r="C7" s="42" t="s">
        <v>222</v>
      </c>
      <c r="D7" s="43">
        <v>44562</v>
      </c>
      <c r="E7" s="43">
        <v>44803</v>
      </c>
      <c r="F7" s="43" t="s">
        <v>59</v>
      </c>
      <c r="G7" s="44">
        <v>299236.875</v>
      </c>
      <c r="H7" s="45">
        <v>314735.95499999996</v>
      </c>
      <c r="I7" s="140"/>
      <c r="J7" s="141"/>
      <c r="K7" s="141"/>
      <c r="L7" s="141"/>
      <c r="M7" s="142"/>
      <c r="N7" s="142"/>
      <c r="O7" s="1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2:38" x14ac:dyDescent="0.25">
      <c r="B8" s="46">
        <v>6</v>
      </c>
      <c r="C8" s="42" t="s">
        <v>223</v>
      </c>
      <c r="D8" s="43">
        <v>44564</v>
      </c>
      <c r="E8" s="43">
        <v>44925</v>
      </c>
      <c r="F8" s="43" t="s">
        <v>168</v>
      </c>
      <c r="G8" s="44">
        <v>472763.1</v>
      </c>
      <c r="H8" s="45">
        <v>209498.17499999996</v>
      </c>
      <c r="I8" s="140"/>
      <c r="J8" s="141"/>
      <c r="K8" s="141"/>
      <c r="L8" s="141"/>
      <c r="M8" s="142"/>
      <c r="N8" s="142"/>
      <c r="O8" s="1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2:38" x14ac:dyDescent="0.25">
      <c r="B9" s="46">
        <v>7</v>
      </c>
      <c r="C9" s="42" t="s">
        <v>224</v>
      </c>
      <c r="D9" s="43">
        <v>44562</v>
      </c>
      <c r="E9" s="43">
        <v>44926</v>
      </c>
      <c r="F9" s="43" t="s">
        <v>205</v>
      </c>
      <c r="G9" s="44">
        <v>468551</v>
      </c>
      <c r="H9" s="45">
        <v>180257.04</v>
      </c>
      <c r="I9" s="140"/>
      <c r="J9" s="141"/>
      <c r="K9" s="141"/>
      <c r="L9" s="141"/>
      <c r="M9" s="142"/>
      <c r="N9" s="142"/>
      <c r="O9" s="1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2:38" x14ac:dyDescent="0.25">
      <c r="B10" s="46">
        <v>8</v>
      </c>
      <c r="C10" s="42" t="s">
        <v>225</v>
      </c>
      <c r="D10" s="43">
        <v>44562</v>
      </c>
      <c r="E10" s="43">
        <v>44742</v>
      </c>
      <c r="F10" s="43" t="s">
        <v>140</v>
      </c>
      <c r="G10" s="44">
        <v>154081</v>
      </c>
      <c r="H10" s="45">
        <v>125423.91</v>
      </c>
      <c r="I10" s="140"/>
      <c r="J10" s="141"/>
      <c r="K10" s="141"/>
      <c r="L10" s="141"/>
      <c r="M10" s="142"/>
      <c r="N10" s="142"/>
      <c r="O10" s="1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2:38" x14ac:dyDescent="0.25">
      <c r="B11" s="46">
        <v>9</v>
      </c>
      <c r="C11" s="42" t="s">
        <v>226</v>
      </c>
      <c r="D11" s="43">
        <v>44682</v>
      </c>
      <c r="E11" s="43">
        <v>44804</v>
      </c>
      <c r="F11" s="43" t="s">
        <v>202</v>
      </c>
      <c r="G11" s="44">
        <v>448000</v>
      </c>
      <c r="H11" s="45">
        <v>509134.39999999997</v>
      </c>
      <c r="I11" s="140"/>
      <c r="J11" s="141"/>
      <c r="K11" s="141"/>
      <c r="L11" s="141"/>
      <c r="M11" s="142"/>
      <c r="N11" s="142"/>
      <c r="O11" s="1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2:38" x14ac:dyDescent="0.25">
      <c r="B12" s="46">
        <v>10</v>
      </c>
      <c r="C12" s="42" t="s">
        <v>227</v>
      </c>
      <c r="D12" s="43">
        <v>44742</v>
      </c>
      <c r="E12" s="43">
        <v>44926</v>
      </c>
      <c r="F12" s="43" t="s">
        <v>203</v>
      </c>
      <c r="G12" s="44">
        <v>413419</v>
      </c>
      <c r="H12" s="45">
        <v>178746.74999999997</v>
      </c>
      <c r="I12" s="140"/>
      <c r="J12" s="140"/>
      <c r="K12" s="140"/>
      <c r="L12" s="140"/>
      <c r="M12" s="142"/>
      <c r="N12" s="142"/>
      <c r="O12" s="142"/>
      <c r="P12" s="42"/>
      <c r="Q12" s="42"/>
      <c r="R12" s="42"/>
      <c r="S12" s="42"/>
      <c r="T12" s="42"/>
      <c r="U12" s="42"/>
      <c r="V12" s="42"/>
      <c r="W12" s="133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2:38" x14ac:dyDescent="0.25">
      <c r="B13" s="46">
        <v>11</v>
      </c>
      <c r="C13" s="42" t="s">
        <v>228</v>
      </c>
      <c r="D13" s="43">
        <v>44743</v>
      </c>
      <c r="E13" s="43">
        <v>44926</v>
      </c>
      <c r="F13" s="43" t="s">
        <v>140</v>
      </c>
      <c r="G13" s="44">
        <v>165280</v>
      </c>
      <c r="H13" s="45">
        <v>120216.465</v>
      </c>
      <c r="I13" s="140"/>
      <c r="J13" s="140"/>
      <c r="K13" s="140"/>
      <c r="L13" s="140"/>
      <c r="M13" s="142"/>
      <c r="N13" s="142"/>
      <c r="O13" s="142"/>
      <c r="P13" s="42"/>
      <c r="Q13" s="42"/>
      <c r="R13" s="42"/>
      <c r="S13" s="42"/>
      <c r="T13" s="42"/>
      <c r="U13" s="42"/>
      <c r="V13" s="42"/>
      <c r="W13" s="133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2:38" x14ac:dyDescent="0.25">
      <c r="B14" s="46">
        <v>12</v>
      </c>
      <c r="C14" s="42" t="s">
        <v>229</v>
      </c>
      <c r="D14" s="43">
        <v>44743</v>
      </c>
      <c r="E14" s="43">
        <v>44926</v>
      </c>
      <c r="F14" s="43" t="s">
        <v>59</v>
      </c>
      <c r="G14" s="44">
        <v>380100</v>
      </c>
      <c r="H14" s="45">
        <v>127694.34</v>
      </c>
      <c r="I14" s="140"/>
      <c r="J14" s="140"/>
      <c r="K14" s="140"/>
      <c r="L14" s="140"/>
      <c r="M14" s="142"/>
      <c r="N14" s="142"/>
      <c r="O14" s="142"/>
      <c r="P14" s="42"/>
      <c r="Q14" s="42"/>
      <c r="R14" s="42"/>
      <c r="S14" s="42"/>
      <c r="T14" s="42"/>
      <c r="U14" s="42"/>
      <c r="V14" s="42"/>
      <c r="W14" s="133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2:38" x14ac:dyDescent="0.25">
      <c r="B15" s="46">
        <v>13</v>
      </c>
      <c r="C15" s="42" t="s">
        <v>230</v>
      </c>
      <c r="D15" s="43">
        <v>44743</v>
      </c>
      <c r="E15" s="43">
        <v>44926</v>
      </c>
      <c r="F15" s="43" t="s">
        <v>59</v>
      </c>
      <c r="G15" s="44">
        <v>144886.875</v>
      </c>
      <c r="H15" s="45">
        <v>78203.34</v>
      </c>
      <c r="I15" s="140"/>
      <c r="J15" s="140"/>
      <c r="K15" s="140"/>
      <c r="L15" s="140"/>
      <c r="M15" s="142"/>
      <c r="N15" s="142"/>
      <c r="O15" s="142"/>
      <c r="P15" s="42"/>
      <c r="Q15" s="42"/>
      <c r="R15" s="42"/>
      <c r="S15" s="42"/>
      <c r="T15" s="42"/>
      <c r="U15" s="42"/>
      <c r="V15" s="42"/>
      <c r="W15" s="133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2:38" x14ac:dyDescent="0.25">
      <c r="B16" s="46">
        <v>14</v>
      </c>
      <c r="C16" s="42" t="s">
        <v>231</v>
      </c>
      <c r="D16" s="43">
        <v>44743</v>
      </c>
      <c r="E16" s="43">
        <v>44926</v>
      </c>
      <c r="F16" s="43" t="s">
        <v>59</v>
      </c>
      <c r="G16" s="44">
        <v>129600</v>
      </c>
      <c r="H16" s="45">
        <v>55678</v>
      </c>
      <c r="I16" s="140"/>
      <c r="J16" s="140"/>
      <c r="K16" s="140"/>
      <c r="L16" s="140"/>
      <c r="M16" s="142"/>
      <c r="N16" s="142"/>
      <c r="O16" s="142"/>
      <c r="P16" s="42"/>
      <c r="Q16" s="42"/>
      <c r="R16" s="42"/>
      <c r="S16" s="42"/>
      <c r="T16" s="42"/>
      <c r="U16" s="42"/>
      <c r="V16" s="42"/>
      <c r="W16" s="133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2:38" x14ac:dyDescent="0.25">
      <c r="B17" s="46">
        <v>15</v>
      </c>
      <c r="C17" s="42" t="s">
        <v>232</v>
      </c>
      <c r="D17" s="43">
        <v>44774</v>
      </c>
      <c r="E17" s="43">
        <v>44865</v>
      </c>
      <c r="F17" s="43" t="s">
        <v>205</v>
      </c>
      <c r="G17" s="44">
        <v>141750</v>
      </c>
      <c r="H17" s="45"/>
      <c r="I17" s="140"/>
      <c r="J17" s="140"/>
      <c r="K17" s="140"/>
      <c r="L17" s="140"/>
      <c r="M17" s="142"/>
      <c r="N17" s="142"/>
      <c r="O17" s="142"/>
      <c r="P17" s="42"/>
      <c r="Q17" s="42"/>
      <c r="R17" s="42"/>
      <c r="S17" s="42"/>
      <c r="T17" s="42"/>
      <c r="U17" s="42"/>
      <c r="V17" s="42"/>
      <c r="W17" s="133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2:38" x14ac:dyDescent="0.25">
      <c r="B18" s="46">
        <v>16</v>
      </c>
      <c r="C18" s="42" t="s">
        <v>233</v>
      </c>
      <c r="D18" s="43">
        <v>44805</v>
      </c>
      <c r="E18" s="43">
        <v>44926</v>
      </c>
      <c r="F18" s="43" t="s">
        <v>202</v>
      </c>
      <c r="G18" s="44">
        <v>183260</v>
      </c>
      <c r="H18" s="45">
        <v>141439.13</v>
      </c>
      <c r="I18" s="140"/>
      <c r="J18" s="140"/>
      <c r="K18" s="140"/>
      <c r="L18" s="140"/>
      <c r="M18" s="142"/>
      <c r="N18" s="142"/>
      <c r="O18" s="142"/>
      <c r="P18" s="42"/>
      <c r="Q18" s="42"/>
      <c r="R18" s="42"/>
      <c r="S18" s="42"/>
      <c r="T18" s="42"/>
      <c r="U18" s="42"/>
      <c r="V18" s="42"/>
      <c r="W18" s="133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2:38" x14ac:dyDescent="0.25">
      <c r="B19" s="46">
        <v>17</v>
      </c>
      <c r="C19" s="42" t="s">
        <v>234</v>
      </c>
      <c r="D19" s="43">
        <v>44743</v>
      </c>
      <c r="E19" s="43">
        <v>44926</v>
      </c>
      <c r="F19" s="43" t="s">
        <v>140</v>
      </c>
      <c r="G19" s="44">
        <v>222622</v>
      </c>
      <c r="H19" s="45">
        <v>382244</v>
      </c>
      <c r="I19" s="140"/>
      <c r="J19" s="140"/>
      <c r="K19" s="140"/>
      <c r="L19" s="140"/>
      <c r="M19" s="142"/>
      <c r="N19" s="142"/>
      <c r="O19" s="142"/>
      <c r="P19" s="42"/>
      <c r="Q19" s="42"/>
      <c r="R19" s="42"/>
      <c r="S19" s="42"/>
      <c r="T19" s="42"/>
      <c r="U19" s="42"/>
      <c r="V19" s="42"/>
      <c r="W19" s="133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2:38" x14ac:dyDescent="0.25">
      <c r="B20" s="46">
        <v>18</v>
      </c>
      <c r="C20" s="42" t="s">
        <v>235</v>
      </c>
      <c r="D20" s="43">
        <v>44743</v>
      </c>
      <c r="E20" s="43">
        <v>44926</v>
      </c>
      <c r="F20" s="43" t="s">
        <v>140</v>
      </c>
      <c r="G20" s="44">
        <v>288987.5</v>
      </c>
      <c r="H20" s="45">
        <v>0</v>
      </c>
      <c r="I20" s="140"/>
      <c r="J20" s="140"/>
      <c r="K20" s="140"/>
      <c r="L20" s="140"/>
      <c r="M20" s="142"/>
      <c r="N20" s="142"/>
      <c r="O20" s="142"/>
      <c r="P20" s="42"/>
      <c r="Q20" s="42"/>
      <c r="R20" s="42"/>
      <c r="S20" s="42"/>
      <c r="T20" s="42"/>
      <c r="U20" s="42"/>
      <c r="V20" s="42"/>
      <c r="W20" s="133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2:38" x14ac:dyDescent="0.25">
      <c r="B21" s="46">
        <v>19</v>
      </c>
      <c r="C21" s="42" t="s">
        <v>236</v>
      </c>
      <c r="D21" s="43">
        <v>44743</v>
      </c>
      <c r="E21" s="43">
        <v>44895</v>
      </c>
      <c r="F21" s="43" t="s">
        <v>140</v>
      </c>
      <c r="G21" s="44">
        <v>162750</v>
      </c>
      <c r="H21" s="45">
        <v>0</v>
      </c>
      <c r="I21" s="140"/>
      <c r="J21" s="140"/>
      <c r="K21" s="140"/>
      <c r="L21" s="140"/>
      <c r="M21" s="142"/>
      <c r="N21" s="142"/>
      <c r="O21" s="142"/>
      <c r="P21" s="42"/>
      <c r="Q21" s="42"/>
      <c r="R21" s="42"/>
      <c r="S21" s="42"/>
      <c r="T21" s="42"/>
      <c r="U21" s="42"/>
      <c r="V21" s="42"/>
      <c r="W21" s="133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2:38" x14ac:dyDescent="0.25">
      <c r="B22" s="46">
        <v>20</v>
      </c>
      <c r="C22" s="42" t="s">
        <v>14</v>
      </c>
      <c r="D22" s="42"/>
      <c r="E22" s="42"/>
      <c r="F22" s="43" t="s">
        <v>17</v>
      </c>
      <c r="G22" s="44">
        <v>650811.80000000005</v>
      </c>
      <c r="H22" s="45">
        <v>485181.22000000003</v>
      </c>
      <c r="I22" s="43">
        <v>44926</v>
      </c>
      <c r="J22" s="45" t="s">
        <v>414</v>
      </c>
      <c r="K22" s="132">
        <v>48387.48</v>
      </c>
      <c r="L22" s="132">
        <v>42560.69</v>
      </c>
      <c r="M22" s="132">
        <v>41874.17</v>
      </c>
      <c r="N22" s="132">
        <v>41874.9</v>
      </c>
      <c r="O22" s="132">
        <v>42205.67</v>
      </c>
      <c r="P22" s="42"/>
      <c r="Q22" s="42"/>
      <c r="R22" s="42"/>
      <c r="S22" s="42"/>
      <c r="T22" s="42"/>
      <c r="U22" s="42"/>
      <c r="V22" s="42"/>
      <c r="W22" s="133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2:38" x14ac:dyDescent="0.25">
      <c r="B23" s="46">
        <v>21</v>
      </c>
      <c r="C23" s="42" t="s">
        <v>49</v>
      </c>
      <c r="D23" s="42"/>
      <c r="E23" s="42"/>
      <c r="F23" s="43" t="s">
        <v>17</v>
      </c>
      <c r="G23" s="44">
        <v>1773012.52</v>
      </c>
      <c r="H23" s="45">
        <v>1355607.4949999999</v>
      </c>
      <c r="I23" s="43">
        <v>44926</v>
      </c>
      <c r="J23" s="45" t="s">
        <v>414</v>
      </c>
      <c r="K23" s="132">
        <v>112937.59</v>
      </c>
      <c r="L23" s="132">
        <v>102244.31</v>
      </c>
      <c r="M23" s="132">
        <v>109786.54</v>
      </c>
      <c r="N23" s="132">
        <v>106842.10500000001</v>
      </c>
      <c r="O23" s="132">
        <v>108754.46</v>
      </c>
      <c r="P23" s="42"/>
      <c r="Q23" s="42"/>
      <c r="R23" s="42"/>
      <c r="S23" s="42"/>
      <c r="T23" s="42"/>
      <c r="U23" s="42"/>
      <c r="V23" s="42"/>
      <c r="W23" s="133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2:38" x14ac:dyDescent="0.25">
      <c r="B24" s="46">
        <v>22</v>
      </c>
      <c r="C24" s="42" t="s">
        <v>449</v>
      </c>
      <c r="D24" s="42"/>
      <c r="E24" s="42"/>
      <c r="F24" s="43" t="s">
        <v>17</v>
      </c>
      <c r="G24" s="44">
        <v>149518.39999999999</v>
      </c>
      <c r="H24" s="45">
        <v>124494.40000000001</v>
      </c>
      <c r="I24" s="43">
        <v>44926</v>
      </c>
      <c r="J24" s="45" t="s">
        <v>414</v>
      </c>
      <c r="K24" s="132">
        <v>13137.6</v>
      </c>
      <c r="L24" s="132">
        <v>13137.6</v>
      </c>
      <c r="M24" s="132">
        <v>12512</v>
      </c>
      <c r="N24" s="132">
        <v>12512</v>
      </c>
      <c r="O24" s="132">
        <v>11886.4</v>
      </c>
      <c r="P24" s="42"/>
      <c r="Q24" s="42"/>
      <c r="R24" s="42"/>
      <c r="S24" s="42"/>
      <c r="T24" s="42"/>
      <c r="U24" s="42"/>
      <c r="V24" s="42"/>
      <c r="W24" s="133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2:38" x14ac:dyDescent="0.25">
      <c r="B25" s="46">
        <v>23</v>
      </c>
      <c r="C25" s="42" t="s">
        <v>450</v>
      </c>
      <c r="D25" s="43">
        <v>44651</v>
      </c>
      <c r="E25" s="43">
        <v>44926</v>
      </c>
      <c r="F25" s="43" t="s">
        <v>17</v>
      </c>
      <c r="G25" s="44">
        <v>129600</v>
      </c>
      <c r="H25" s="45">
        <v>102704</v>
      </c>
      <c r="I25" s="43">
        <v>44926</v>
      </c>
      <c r="J25" s="45" t="s">
        <v>414</v>
      </c>
      <c r="K25" s="132">
        <v>18740.400000000001</v>
      </c>
      <c r="L25" s="132">
        <v>17886.8</v>
      </c>
      <c r="M25" s="132">
        <v>17848</v>
      </c>
      <c r="N25" s="132">
        <v>17848</v>
      </c>
      <c r="O25" s="132">
        <v>16955.599999999999</v>
      </c>
      <c r="P25" s="42"/>
      <c r="Q25" s="42"/>
      <c r="R25" s="42"/>
      <c r="S25" s="42"/>
      <c r="T25" s="42"/>
      <c r="U25" s="42"/>
      <c r="V25" s="42"/>
      <c r="W25" s="133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2:38" x14ac:dyDescent="0.25">
      <c r="B26" s="46">
        <v>24</v>
      </c>
      <c r="C26" s="42" t="s">
        <v>451</v>
      </c>
      <c r="D26" s="42"/>
      <c r="E26" s="42"/>
      <c r="F26" s="43" t="s">
        <v>168</v>
      </c>
      <c r="G26" s="44">
        <v>267750</v>
      </c>
      <c r="H26" s="45">
        <v>220515.20000000001</v>
      </c>
      <c r="I26" s="43">
        <v>44926</v>
      </c>
      <c r="J26" s="45" t="s">
        <v>414</v>
      </c>
      <c r="K26" s="132">
        <v>42957.599999999999</v>
      </c>
      <c r="L26" s="132">
        <v>42957.599999999999</v>
      </c>
      <c r="M26" s="132">
        <v>54454.400000000001</v>
      </c>
      <c r="N26" s="132">
        <v>52402.400000000001</v>
      </c>
      <c r="O26" s="132">
        <v>38866.400000000001</v>
      </c>
      <c r="P26" s="42"/>
      <c r="Q26" s="42"/>
      <c r="R26" s="42"/>
      <c r="S26" s="42"/>
      <c r="T26" s="42"/>
      <c r="U26" s="42"/>
      <c r="V26" s="42"/>
    </row>
    <row r="27" spans="2:38" x14ac:dyDescent="0.25">
      <c r="B27" s="136"/>
      <c r="C27" s="136" t="s">
        <v>454</v>
      </c>
      <c r="D27" s="136"/>
      <c r="E27" s="136"/>
      <c r="F27" s="136"/>
      <c r="G27" s="137">
        <f>SUM(G22:G26)</f>
        <v>2970692.72</v>
      </c>
      <c r="H27" s="137">
        <f>SUM(H22:H26)</f>
        <v>2288502.3149999999</v>
      </c>
      <c r="I27" s="136"/>
      <c r="J27" s="136"/>
      <c r="K27" s="138">
        <f>SUM(K22:K26)</f>
        <v>236160.67</v>
      </c>
      <c r="L27" s="138">
        <f t="shared" ref="L27:O27" si="0">SUM(L22:L26)</f>
        <v>218787</v>
      </c>
      <c r="M27" s="138">
        <f t="shared" si="0"/>
        <v>236475.11</v>
      </c>
      <c r="N27" s="138">
        <f t="shared" si="0"/>
        <v>231479.405</v>
      </c>
      <c r="O27" s="138">
        <f t="shared" si="0"/>
        <v>218668.53</v>
      </c>
    </row>
    <row r="36" spans="3:8" ht="15.75" x14ac:dyDescent="0.25">
      <c r="C36" s="155" t="s">
        <v>453</v>
      </c>
      <c r="D36" s="155"/>
      <c r="E36" s="155"/>
      <c r="F36" s="155"/>
      <c r="G36" s="155"/>
      <c r="H36" s="155"/>
    </row>
    <row r="43" spans="3:8" ht="45" x14ac:dyDescent="0.25">
      <c r="C43" s="117" t="s">
        <v>214</v>
      </c>
      <c r="D43" s="117" t="s">
        <v>215</v>
      </c>
      <c r="E43" s="117" t="s">
        <v>216</v>
      </c>
      <c r="F43" s="30" t="s">
        <v>209</v>
      </c>
      <c r="G43" s="118" t="s">
        <v>217</v>
      </c>
      <c r="H43" s="119" t="s">
        <v>416</v>
      </c>
    </row>
    <row r="44" spans="3:8" x14ac:dyDescent="0.25">
      <c r="C44" s="42">
        <v>1</v>
      </c>
      <c r="D44" s="42"/>
      <c r="E44" s="42"/>
      <c r="F44" s="43" t="s">
        <v>168</v>
      </c>
      <c r="G44" s="134">
        <f>G8+G26</f>
        <v>740513.1</v>
      </c>
      <c r="H44" s="135">
        <f>H8+H32</f>
        <v>209498.17499999996</v>
      </c>
    </row>
    <row r="45" spans="3:8" x14ac:dyDescent="0.25">
      <c r="C45" s="42">
        <v>2</v>
      </c>
      <c r="D45" s="42"/>
      <c r="E45" s="42"/>
      <c r="F45" s="43" t="s">
        <v>202</v>
      </c>
      <c r="G45" s="135">
        <f>SUM(G6,G11,G18)</f>
        <v>1475679</v>
      </c>
      <c r="H45" s="135">
        <f>SUM(H6,H11,H18)</f>
        <v>1104541.47</v>
      </c>
    </row>
    <row r="46" spans="3:8" x14ac:dyDescent="0.25">
      <c r="C46" s="42">
        <v>3</v>
      </c>
      <c r="D46" s="42"/>
      <c r="E46" s="42"/>
      <c r="F46" s="43" t="s">
        <v>205</v>
      </c>
      <c r="G46" s="135">
        <f>SUM(G9,G17)</f>
        <v>610301</v>
      </c>
      <c r="H46" s="135">
        <f>SUM(H9,H17)</f>
        <v>180257.04</v>
      </c>
    </row>
    <row r="47" spans="3:8" x14ac:dyDescent="0.25">
      <c r="C47" s="42">
        <v>4</v>
      </c>
      <c r="D47" s="42"/>
      <c r="E47" s="42"/>
      <c r="F47" s="43" t="s">
        <v>140</v>
      </c>
      <c r="G47" s="134">
        <f>SUM(G3,G10,G13,G19,G20,G21)</f>
        <v>1265163.5</v>
      </c>
      <c r="H47" s="135">
        <f>SUM(H3,H10,H13,H19,H20,H21)</f>
        <v>899327.375</v>
      </c>
    </row>
    <row r="48" spans="3:8" x14ac:dyDescent="0.25">
      <c r="C48" s="42">
        <v>5</v>
      </c>
      <c r="D48" s="42"/>
      <c r="E48" s="42"/>
      <c r="F48" s="43" t="s">
        <v>452</v>
      </c>
      <c r="G48" s="134">
        <f>SUM(G4,G7,G14,G15,G16)</f>
        <v>1314673.75</v>
      </c>
      <c r="H48" s="135">
        <f>SUM(H4,H7,H14,H15,H16)</f>
        <v>832478.2649999999</v>
      </c>
    </row>
    <row r="49" spans="3:8" x14ac:dyDescent="0.25">
      <c r="C49" s="42">
        <v>6</v>
      </c>
      <c r="D49" s="42"/>
      <c r="E49" s="42"/>
      <c r="F49" s="43" t="s">
        <v>203</v>
      </c>
      <c r="G49" s="134">
        <f>SUM(G5,G12)</f>
        <v>1276838</v>
      </c>
      <c r="H49" s="135">
        <f>SUM(H5,H12)</f>
        <v>398838.77999999997</v>
      </c>
    </row>
    <row r="50" spans="3:8" x14ac:dyDescent="0.25">
      <c r="C50" s="42">
        <v>7</v>
      </c>
      <c r="D50" s="42"/>
      <c r="E50" s="42"/>
      <c r="F50" s="43" t="s">
        <v>17</v>
      </c>
      <c r="G50" s="135">
        <f>SUM(G22,G23,G24,G25)</f>
        <v>2702942.72</v>
      </c>
      <c r="H50" s="135">
        <f>SUM(H22,H23,H24,H25)</f>
        <v>2067987.1149999998</v>
      </c>
    </row>
    <row r="55" spans="3:8" x14ac:dyDescent="0.25">
      <c r="G55"/>
    </row>
    <row r="69" spans="2:35" ht="15.75" x14ac:dyDescent="0.25">
      <c r="C69" s="155" t="s">
        <v>455</v>
      </c>
      <c r="D69" s="155"/>
      <c r="E69" s="155"/>
      <c r="F69" s="155"/>
      <c r="G69" s="155"/>
      <c r="H69" s="155"/>
      <c r="I69" s="155"/>
      <c r="J69" s="155"/>
      <c r="K69" s="155"/>
    </row>
    <row r="71" spans="2:35" ht="45" x14ac:dyDescent="0.25">
      <c r="B71" s="158" t="s">
        <v>217</v>
      </c>
      <c r="C71" s="159" t="s">
        <v>416</v>
      </c>
      <c r="D71" s="119" t="s">
        <v>416</v>
      </c>
      <c r="E71" s="121">
        <v>44855</v>
      </c>
      <c r="F71" s="154">
        <v>44856</v>
      </c>
      <c r="G71" s="154"/>
      <c r="H71" s="154">
        <v>44888</v>
      </c>
      <c r="I71" s="154"/>
      <c r="J71" s="154">
        <v>44920</v>
      </c>
      <c r="K71" s="154"/>
      <c r="L71" s="154">
        <v>44952</v>
      </c>
      <c r="M71" s="154"/>
      <c r="N71" s="154">
        <v>44984</v>
      </c>
      <c r="O71" s="154"/>
      <c r="P71" s="154">
        <v>45016</v>
      </c>
      <c r="Q71" s="154"/>
      <c r="R71" s="154">
        <v>45048</v>
      </c>
      <c r="S71" s="154"/>
      <c r="T71" s="154">
        <v>45080</v>
      </c>
      <c r="U71" s="154"/>
      <c r="V71" s="154">
        <v>45112</v>
      </c>
      <c r="W71" s="154"/>
      <c r="X71" s="154">
        <v>45144</v>
      </c>
      <c r="Y71" s="154"/>
      <c r="Z71" s="154">
        <v>45176</v>
      </c>
      <c r="AA71" s="154"/>
      <c r="AB71" s="154">
        <v>45208</v>
      </c>
      <c r="AC71" s="154"/>
      <c r="AD71" s="154">
        <v>45240</v>
      </c>
      <c r="AE71" s="154"/>
      <c r="AF71" s="154">
        <v>45272</v>
      </c>
      <c r="AG71" s="154"/>
      <c r="AH71" s="156"/>
      <c r="AI71" s="157"/>
    </row>
    <row r="72" spans="2:35" x14ac:dyDescent="0.25">
      <c r="B72" s="158"/>
      <c r="C72" s="159"/>
      <c r="D72" s="42"/>
      <c r="E72" s="117" t="s">
        <v>413</v>
      </c>
      <c r="F72" s="117" t="s">
        <v>414</v>
      </c>
      <c r="G72" s="117" t="s">
        <v>413</v>
      </c>
      <c r="H72" s="117" t="s">
        <v>414</v>
      </c>
      <c r="I72" s="117" t="s">
        <v>413</v>
      </c>
      <c r="J72" s="117" t="s">
        <v>414</v>
      </c>
      <c r="K72" s="117" t="s">
        <v>413</v>
      </c>
      <c r="L72" s="117" t="s">
        <v>414</v>
      </c>
      <c r="M72" s="117" t="s">
        <v>413</v>
      </c>
      <c r="N72" s="117" t="s">
        <v>414</v>
      </c>
      <c r="O72" s="117" t="s">
        <v>413</v>
      </c>
      <c r="P72" s="117" t="s">
        <v>414</v>
      </c>
      <c r="Q72" s="117" t="s">
        <v>413</v>
      </c>
      <c r="R72" s="117" t="s">
        <v>414</v>
      </c>
      <c r="S72" s="117" t="s">
        <v>413</v>
      </c>
      <c r="T72" s="117" t="s">
        <v>414</v>
      </c>
      <c r="U72" s="117" t="s">
        <v>413</v>
      </c>
      <c r="V72" s="117" t="s">
        <v>414</v>
      </c>
      <c r="W72" s="117" t="s">
        <v>413</v>
      </c>
      <c r="X72" s="117" t="s">
        <v>414</v>
      </c>
      <c r="Y72" s="117" t="s">
        <v>413</v>
      </c>
      <c r="Z72" s="117" t="s">
        <v>414</v>
      </c>
      <c r="AA72" s="117" t="s">
        <v>413</v>
      </c>
      <c r="AB72" s="117" t="s">
        <v>414</v>
      </c>
      <c r="AC72" s="117" t="s">
        <v>413</v>
      </c>
      <c r="AD72" s="117" t="s">
        <v>414</v>
      </c>
      <c r="AE72" s="117" t="s">
        <v>413</v>
      </c>
      <c r="AF72" s="117" t="s">
        <v>414</v>
      </c>
      <c r="AG72" s="117" t="s">
        <v>413</v>
      </c>
      <c r="AH72" s="139" t="s">
        <v>414</v>
      </c>
    </row>
    <row r="73" spans="2:35" ht="32.450000000000003" customHeight="1" x14ac:dyDescent="0.25">
      <c r="B73" s="135">
        <f>G27</f>
        <v>2970692.72</v>
      </c>
      <c r="C73" s="135">
        <f>H27</f>
        <v>2288502.3149999999</v>
      </c>
      <c r="D73" s="42"/>
      <c r="E73" s="42"/>
      <c r="F73" s="138">
        <v>236160.67</v>
      </c>
      <c r="G73" s="138">
        <v>218787</v>
      </c>
      <c r="H73" s="138">
        <v>236475.11</v>
      </c>
      <c r="I73" s="138">
        <v>231479.405</v>
      </c>
      <c r="J73" s="138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</row>
  </sheetData>
  <autoFilter ref="B2:AL27" xr:uid="{A7EB1F3C-FFDF-4E76-A77B-41D1068C994E}"/>
  <mergeCells count="33">
    <mergeCell ref="L71:M71"/>
    <mergeCell ref="V71:W71"/>
    <mergeCell ref="X71:Y71"/>
    <mergeCell ref="Z71:AA71"/>
    <mergeCell ref="AB71:AC71"/>
    <mergeCell ref="B71:B72"/>
    <mergeCell ref="C71:C72"/>
    <mergeCell ref="F71:G71"/>
    <mergeCell ref="H71:I71"/>
    <mergeCell ref="J71:K71"/>
    <mergeCell ref="AH71:AI71"/>
    <mergeCell ref="N71:O71"/>
    <mergeCell ref="P71:Q71"/>
    <mergeCell ref="R71:S71"/>
    <mergeCell ref="T71:U71"/>
    <mergeCell ref="AF71:AG71"/>
    <mergeCell ref="AD71:AE71"/>
    <mergeCell ref="M1:N1"/>
    <mergeCell ref="K1:L1"/>
    <mergeCell ref="C36:H36"/>
    <mergeCell ref="C69:K69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AA1:AB1"/>
  </mergeCells>
  <dataValidations count="1">
    <dataValidation type="list" allowBlank="1" showInputMessage="1" showErrorMessage="1" sqref="J3:J26 K3:L21" xr:uid="{6F87F577-CFAD-4103-BA65-C1CCC2EF7C76}">
      <formula1>"Advance, Actual"</formula1>
    </dataValidation>
  </dataValidations>
  <pageMargins left="0.7" right="0.7" top="0.75" bottom="0.75" header="0.3" footer="0.3"/>
  <pageSetup orientation="portrait" horizontalDpi="360" verticalDpi="360" r:id="rId1"/>
  <ignoredErrors>
    <ignoredError sqref="G27:H27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2D12-7FF4-4161-A5D9-6DAE13348DE7}">
  <sheetPr filterMode="1"/>
  <dimension ref="A1:S90"/>
  <sheetViews>
    <sheetView zoomScale="66" zoomScaleNormal="66" workbookViewId="0">
      <pane ySplit="2" topLeftCell="A52" activePane="bottomLeft" state="frozen"/>
      <selection pane="bottomLeft" sqref="A1:XFD1048576"/>
    </sheetView>
  </sheetViews>
  <sheetFormatPr defaultRowHeight="15" x14ac:dyDescent="0.25"/>
  <cols>
    <col min="1" max="1" width="6.7109375" customWidth="1"/>
    <col min="2" max="2" width="16.42578125" customWidth="1"/>
    <col min="3" max="3" width="21.140625" bestFit="1" customWidth="1"/>
    <col min="4" max="4" width="41.140625" bestFit="1" customWidth="1"/>
    <col min="5" max="5" width="59.5703125" style="100" customWidth="1"/>
    <col min="6" max="6" width="45.42578125" style="100" customWidth="1"/>
    <col min="7" max="7" width="13.85546875" style="41" customWidth="1"/>
    <col min="8" max="8" width="19.140625" style="40" customWidth="1"/>
    <col min="9" max="11" width="23.42578125" style="40" customWidth="1"/>
    <col min="12" max="12" width="30.140625" style="97" bestFit="1" customWidth="1"/>
    <col min="13" max="13" width="24.140625" style="41" bestFit="1" customWidth="1"/>
    <col min="14" max="15" width="24.140625" style="41" customWidth="1"/>
    <col min="16" max="16" width="19.42578125" style="97" customWidth="1"/>
    <col min="17" max="17" width="22.42578125" style="98" customWidth="1"/>
    <col min="18" max="18" width="23.140625" style="98" customWidth="1"/>
    <col min="19" max="19" width="39" style="97" bestFit="1" customWidth="1"/>
  </cols>
  <sheetData>
    <row r="1" spans="1:19" ht="26.25" x14ac:dyDescent="0.4">
      <c r="A1" s="47" t="s">
        <v>237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49"/>
      <c r="S1" s="48"/>
    </row>
    <row r="2" spans="1:19" s="112" customFormat="1" ht="73.5" customHeight="1" x14ac:dyDescent="0.25">
      <c r="A2" s="50" t="s">
        <v>238</v>
      </c>
      <c r="B2" s="109" t="s">
        <v>404</v>
      </c>
      <c r="C2" s="51" t="s">
        <v>239</v>
      </c>
      <c r="D2" s="52" t="s">
        <v>240</v>
      </c>
      <c r="E2" s="53" t="s">
        <v>241</v>
      </c>
      <c r="F2" s="114" t="s">
        <v>407</v>
      </c>
      <c r="G2" s="54" t="s">
        <v>242</v>
      </c>
      <c r="H2" s="55" t="s">
        <v>243</v>
      </c>
      <c r="I2" s="110" t="s">
        <v>1</v>
      </c>
      <c r="J2" s="111" t="s">
        <v>209</v>
      </c>
      <c r="K2" s="111" t="s">
        <v>210</v>
      </c>
      <c r="L2" s="56" t="s">
        <v>244</v>
      </c>
      <c r="M2" s="56" t="s">
        <v>245</v>
      </c>
      <c r="N2" s="113" t="s">
        <v>405</v>
      </c>
      <c r="O2" s="113" t="s">
        <v>406</v>
      </c>
      <c r="P2" s="53" t="s">
        <v>246</v>
      </c>
      <c r="Q2" s="57" t="s">
        <v>247</v>
      </c>
      <c r="R2" s="57" t="s">
        <v>248</v>
      </c>
      <c r="S2" s="52" t="s">
        <v>249</v>
      </c>
    </row>
    <row r="3" spans="1:19" ht="20.100000000000001" customHeight="1" x14ac:dyDescent="0.25">
      <c r="A3" s="58">
        <v>1</v>
      </c>
      <c r="B3" s="58"/>
      <c r="C3" s="58" t="s">
        <v>250</v>
      </c>
      <c r="D3" s="58" t="s">
        <v>251</v>
      </c>
      <c r="E3" s="59" t="s">
        <v>252</v>
      </c>
      <c r="F3" s="59" t="s">
        <v>408</v>
      </c>
      <c r="G3" s="60">
        <v>1</v>
      </c>
      <c r="H3" s="61" t="s">
        <v>28</v>
      </c>
      <c r="I3" s="61" t="s">
        <v>41</v>
      </c>
      <c r="J3" s="61" t="s">
        <v>17</v>
      </c>
      <c r="K3" s="61" t="s">
        <v>14</v>
      </c>
      <c r="L3" s="58" t="s">
        <v>253</v>
      </c>
      <c r="M3" s="58" t="s">
        <v>61</v>
      </c>
      <c r="N3" s="58"/>
      <c r="O3" s="58"/>
      <c r="P3" s="58" t="s">
        <v>402</v>
      </c>
      <c r="Q3" s="62">
        <v>43756</v>
      </c>
      <c r="R3" s="63">
        <v>4102019</v>
      </c>
      <c r="S3" s="58"/>
    </row>
    <row r="4" spans="1:19" ht="20.100000000000001" customHeight="1" x14ac:dyDescent="0.25">
      <c r="A4" s="58">
        <v>2</v>
      </c>
      <c r="B4" s="58"/>
      <c r="C4" s="58" t="s">
        <v>250</v>
      </c>
      <c r="D4" s="58" t="s">
        <v>251</v>
      </c>
      <c r="E4" s="59" t="s">
        <v>252</v>
      </c>
      <c r="F4" s="59" t="s">
        <v>408</v>
      </c>
      <c r="G4" s="60">
        <v>1</v>
      </c>
      <c r="H4" s="61" t="s">
        <v>28</v>
      </c>
      <c r="I4" s="61" t="s">
        <v>41</v>
      </c>
      <c r="J4" s="61" t="s">
        <v>17</v>
      </c>
      <c r="K4" s="61" t="s">
        <v>14</v>
      </c>
      <c r="L4" s="58" t="s">
        <v>253</v>
      </c>
      <c r="M4" s="58" t="s">
        <v>61</v>
      </c>
      <c r="N4" s="58"/>
      <c r="O4" s="58"/>
      <c r="P4" s="58" t="s">
        <v>402</v>
      </c>
      <c r="Q4" s="62">
        <v>43756</v>
      </c>
      <c r="R4" s="63">
        <v>4102019</v>
      </c>
      <c r="S4" s="58"/>
    </row>
    <row r="5" spans="1:19" ht="20.100000000000001" customHeight="1" x14ac:dyDescent="0.25">
      <c r="A5" s="58">
        <v>3</v>
      </c>
      <c r="B5" s="58"/>
      <c r="C5" s="58" t="s">
        <v>250</v>
      </c>
      <c r="D5" s="58" t="s">
        <v>251</v>
      </c>
      <c r="E5" s="59" t="s">
        <v>252</v>
      </c>
      <c r="F5" s="59" t="s">
        <v>408</v>
      </c>
      <c r="G5" s="60">
        <v>1</v>
      </c>
      <c r="H5" s="61" t="s">
        <v>28</v>
      </c>
      <c r="I5" s="61" t="s">
        <v>41</v>
      </c>
      <c r="J5" s="61" t="s">
        <v>17</v>
      </c>
      <c r="K5" s="61" t="s">
        <v>14</v>
      </c>
      <c r="L5" s="58" t="s">
        <v>253</v>
      </c>
      <c r="M5" s="58" t="s">
        <v>61</v>
      </c>
      <c r="N5" s="58"/>
      <c r="O5" s="58"/>
      <c r="P5" s="58" t="s">
        <v>402</v>
      </c>
      <c r="Q5" s="62">
        <v>43756</v>
      </c>
      <c r="R5" s="63">
        <v>4102019</v>
      </c>
      <c r="S5" s="58"/>
    </row>
    <row r="6" spans="1:19" ht="20.100000000000001" customHeight="1" x14ac:dyDescent="0.25">
      <c r="A6" s="58">
        <v>4</v>
      </c>
      <c r="B6" s="58"/>
      <c r="C6" s="58" t="s">
        <v>250</v>
      </c>
      <c r="D6" s="58" t="s">
        <v>251</v>
      </c>
      <c r="E6" s="59" t="s">
        <v>252</v>
      </c>
      <c r="F6" s="59" t="s">
        <v>408</v>
      </c>
      <c r="G6" s="60">
        <v>1</v>
      </c>
      <c r="H6" s="61" t="s">
        <v>28</v>
      </c>
      <c r="I6" s="61" t="s">
        <v>41</v>
      </c>
      <c r="J6" s="61" t="s">
        <v>17</v>
      </c>
      <c r="K6" s="61" t="s">
        <v>14</v>
      </c>
      <c r="L6" s="58" t="s">
        <v>254</v>
      </c>
      <c r="M6" s="58" t="s">
        <v>61</v>
      </c>
      <c r="N6" s="58"/>
      <c r="O6" s="58"/>
      <c r="P6" s="58" t="s">
        <v>402</v>
      </c>
      <c r="Q6" s="62">
        <v>43756</v>
      </c>
      <c r="R6" s="63">
        <v>4102019</v>
      </c>
      <c r="S6" s="58"/>
    </row>
    <row r="7" spans="1:19" ht="20.100000000000001" hidden="1" customHeight="1" x14ac:dyDescent="0.25">
      <c r="A7" s="58">
        <v>5</v>
      </c>
      <c r="B7" s="58"/>
      <c r="C7" s="58" t="s">
        <v>250</v>
      </c>
      <c r="D7" s="58" t="s">
        <v>251</v>
      </c>
      <c r="E7" s="59" t="s">
        <v>252</v>
      </c>
      <c r="F7" s="59"/>
      <c r="G7" s="60">
        <v>1</v>
      </c>
      <c r="H7" s="61" t="s">
        <v>28</v>
      </c>
      <c r="I7" s="61" t="s">
        <v>255</v>
      </c>
      <c r="J7" s="61" t="s">
        <v>265</v>
      </c>
      <c r="K7" s="61" t="s">
        <v>265</v>
      </c>
      <c r="L7" s="58" t="s">
        <v>256</v>
      </c>
      <c r="M7" s="58" t="s">
        <v>256</v>
      </c>
      <c r="N7" s="58"/>
      <c r="O7" s="58"/>
      <c r="P7" s="58" t="s">
        <v>402</v>
      </c>
      <c r="Q7" s="62">
        <v>43756</v>
      </c>
      <c r="R7" s="63">
        <v>4102019</v>
      </c>
      <c r="S7" s="58"/>
    </row>
    <row r="8" spans="1:19" ht="20.100000000000001" hidden="1" customHeight="1" x14ac:dyDescent="0.25">
      <c r="A8" s="58">
        <v>6</v>
      </c>
      <c r="B8" s="58"/>
      <c r="C8" s="58" t="s">
        <v>250</v>
      </c>
      <c r="D8" s="58" t="s">
        <v>251</v>
      </c>
      <c r="E8" s="59" t="s">
        <v>252</v>
      </c>
      <c r="F8" s="59"/>
      <c r="G8" s="60">
        <v>1</v>
      </c>
      <c r="H8" s="61" t="s">
        <v>28</v>
      </c>
      <c r="I8" s="61" t="s">
        <v>255</v>
      </c>
      <c r="J8" s="107" t="s">
        <v>265</v>
      </c>
      <c r="K8" s="107" t="s">
        <v>265</v>
      </c>
      <c r="L8" s="58" t="s">
        <v>253</v>
      </c>
      <c r="M8" s="58" t="s">
        <v>257</v>
      </c>
      <c r="N8" s="58"/>
      <c r="O8" s="58"/>
      <c r="P8" s="58" t="s">
        <v>402</v>
      </c>
      <c r="Q8" s="62">
        <v>43756</v>
      </c>
      <c r="R8" s="63">
        <v>4102019</v>
      </c>
      <c r="S8" s="58"/>
    </row>
    <row r="9" spans="1:19" ht="20.100000000000001" hidden="1" customHeight="1" x14ac:dyDescent="0.25">
      <c r="A9" s="58">
        <v>7</v>
      </c>
      <c r="B9" s="58"/>
      <c r="C9" s="58" t="s">
        <v>258</v>
      </c>
      <c r="D9" s="58" t="s">
        <v>259</v>
      </c>
      <c r="E9" s="59" t="s">
        <v>260</v>
      </c>
      <c r="F9" s="59"/>
      <c r="G9" s="60">
        <v>1</v>
      </c>
      <c r="H9" s="61" t="s">
        <v>28</v>
      </c>
      <c r="I9" s="61" t="s">
        <v>255</v>
      </c>
      <c r="J9" s="107" t="s">
        <v>265</v>
      </c>
      <c r="K9" s="107" t="s">
        <v>265</v>
      </c>
      <c r="L9" s="58" t="s">
        <v>257</v>
      </c>
      <c r="M9" s="58" t="s">
        <v>257</v>
      </c>
      <c r="N9" s="58"/>
      <c r="O9" s="58"/>
      <c r="P9" s="58" t="s">
        <v>402</v>
      </c>
      <c r="Q9" s="62">
        <v>43756</v>
      </c>
      <c r="R9" s="63">
        <v>4102019</v>
      </c>
      <c r="S9" s="58"/>
    </row>
    <row r="10" spans="1:19" ht="20.100000000000001" hidden="1" customHeight="1" x14ac:dyDescent="0.25">
      <c r="A10" s="58">
        <v>8</v>
      </c>
      <c r="B10" s="58"/>
      <c r="C10" s="58" t="s">
        <v>258</v>
      </c>
      <c r="D10" s="58" t="s">
        <v>259</v>
      </c>
      <c r="E10" s="59" t="s">
        <v>260</v>
      </c>
      <c r="F10" s="59"/>
      <c r="G10" s="60">
        <v>1</v>
      </c>
      <c r="H10" s="61" t="s">
        <v>28</v>
      </c>
      <c r="I10" s="61" t="s">
        <v>255</v>
      </c>
      <c r="J10" s="107" t="s">
        <v>265</v>
      </c>
      <c r="K10" s="107" t="s">
        <v>265</v>
      </c>
      <c r="L10" s="58" t="s">
        <v>257</v>
      </c>
      <c r="M10" s="58" t="s">
        <v>257</v>
      </c>
      <c r="N10" s="58"/>
      <c r="O10" s="58"/>
      <c r="P10" s="58" t="s">
        <v>402</v>
      </c>
      <c r="Q10" s="62">
        <v>43756</v>
      </c>
      <c r="R10" s="63">
        <v>4102019</v>
      </c>
      <c r="S10" s="58"/>
    </row>
    <row r="11" spans="1:19" ht="20.100000000000001" hidden="1" customHeight="1" x14ac:dyDescent="0.25">
      <c r="A11" s="58">
        <v>9</v>
      </c>
      <c r="B11" s="58"/>
      <c r="C11" s="58" t="s">
        <v>258</v>
      </c>
      <c r="D11" s="58" t="s">
        <v>259</v>
      </c>
      <c r="E11" s="59" t="s">
        <v>260</v>
      </c>
      <c r="F11" s="59"/>
      <c r="G11" s="60">
        <v>1</v>
      </c>
      <c r="H11" s="61" t="s">
        <v>28</v>
      </c>
      <c r="I11" s="61" t="s">
        <v>255</v>
      </c>
      <c r="J11" s="107" t="s">
        <v>265</v>
      </c>
      <c r="K11" s="107" t="s">
        <v>265</v>
      </c>
      <c r="L11" s="58" t="s">
        <v>253</v>
      </c>
      <c r="M11" s="58" t="s">
        <v>257</v>
      </c>
      <c r="N11" s="58"/>
      <c r="O11" s="58"/>
      <c r="P11" s="58" t="s">
        <v>402</v>
      </c>
      <c r="Q11" s="62">
        <v>43756</v>
      </c>
      <c r="R11" s="63">
        <v>4102019</v>
      </c>
      <c r="S11" s="58"/>
    </row>
    <row r="12" spans="1:19" ht="27.6" hidden="1" customHeight="1" x14ac:dyDescent="0.25">
      <c r="A12" s="58">
        <v>10</v>
      </c>
      <c r="B12" s="58"/>
      <c r="C12" s="58" t="s">
        <v>261</v>
      </c>
      <c r="D12" s="58" t="s">
        <v>262</v>
      </c>
      <c r="E12" s="59" t="s">
        <v>263</v>
      </c>
      <c r="F12" s="59"/>
      <c r="G12" s="60">
        <v>1</v>
      </c>
      <c r="H12" s="61" t="s">
        <v>28</v>
      </c>
      <c r="I12" s="61" t="s">
        <v>255</v>
      </c>
      <c r="J12" s="107" t="s">
        <v>265</v>
      </c>
      <c r="K12" s="107" t="s">
        <v>265</v>
      </c>
      <c r="L12" s="58" t="s">
        <v>264</v>
      </c>
      <c r="M12" s="58" t="s">
        <v>257</v>
      </c>
      <c r="N12" s="58"/>
      <c r="O12" s="58"/>
      <c r="P12" s="58" t="s">
        <v>402</v>
      </c>
      <c r="Q12" s="62">
        <v>43756</v>
      </c>
      <c r="R12" s="64" t="s">
        <v>265</v>
      </c>
      <c r="S12" s="58" t="s">
        <v>266</v>
      </c>
    </row>
    <row r="13" spans="1:19" ht="30.95" hidden="1" customHeight="1" x14ac:dyDescent="0.25">
      <c r="A13" s="58">
        <v>11</v>
      </c>
      <c r="B13" s="58"/>
      <c r="C13" s="58" t="s">
        <v>261</v>
      </c>
      <c r="D13" s="58" t="s">
        <v>262</v>
      </c>
      <c r="E13" s="59" t="s">
        <v>263</v>
      </c>
      <c r="F13" s="59"/>
      <c r="G13" s="60">
        <v>1</v>
      </c>
      <c r="H13" s="61" t="s">
        <v>28</v>
      </c>
      <c r="I13" s="61" t="s">
        <v>255</v>
      </c>
      <c r="J13" s="107" t="s">
        <v>265</v>
      </c>
      <c r="K13" s="107" t="s">
        <v>265</v>
      </c>
      <c r="L13" s="58" t="s">
        <v>264</v>
      </c>
      <c r="M13" s="58" t="s">
        <v>257</v>
      </c>
      <c r="N13" s="58"/>
      <c r="O13" s="58"/>
      <c r="P13" s="58" t="s">
        <v>402</v>
      </c>
      <c r="Q13" s="62">
        <v>43756</v>
      </c>
      <c r="R13" s="64" t="s">
        <v>265</v>
      </c>
      <c r="S13" s="58" t="s">
        <v>266</v>
      </c>
    </row>
    <row r="14" spans="1:19" ht="32.450000000000003" hidden="1" customHeight="1" x14ac:dyDescent="0.25">
      <c r="A14" s="58">
        <v>12</v>
      </c>
      <c r="B14" s="58"/>
      <c r="C14" s="58" t="s">
        <v>261</v>
      </c>
      <c r="D14" s="58" t="s">
        <v>262</v>
      </c>
      <c r="E14" s="59" t="s">
        <v>263</v>
      </c>
      <c r="F14" s="59"/>
      <c r="G14" s="60">
        <v>1</v>
      </c>
      <c r="H14" s="61" t="s">
        <v>28</v>
      </c>
      <c r="I14" s="61" t="s">
        <v>255</v>
      </c>
      <c r="J14" s="107" t="s">
        <v>265</v>
      </c>
      <c r="K14" s="107" t="s">
        <v>265</v>
      </c>
      <c r="L14" s="58" t="s">
        <v>253</v>
      </c>
      <c r="M14" s="58" t="s">
        <v>257</v>
      </c>
      <c r="N14" s="58"/>
      <c r="O14" s="58"/>
      <c r="P14" s="58" t="s">
        <v>402</v>
      </c>
      <c r="Q14" s="62">
        <v>43756</v>
      </c>
      <c r="R14" s="64" t="s">
        <v>265</v>
      </c>
      <c r="S14" s="58" t="s">
        <v>266</v>
      </c>
    </row>
    <row r="15" spans="1:19" ht="20.100000000000001" hidden="1" customHeight="1" x14ac:dyDescent="0.25">
      <c r="A15" s="58">
        <v>13</v>
      </c>
      <c r="B15" s="58"/>
      <c r="C15" s="58" t="s">
        <v>261</v>
      </c>
      <c r="D15" s="58" t="s">
        <v>262</v>
      </c>
      <c r="E15" s="59" t="s">
        <v>263</v>
      </c>
      <c r="F15" s="59"/>
      <c r="G15" s="60">
        <v>1</v>
      </c>
      <c r="H15" s="61" t="s">
        <v>28</v>
      </c>
      <c r="I15" s="61" t="s">
        <v>255</v>
      </c>
      <c r="J15" s="107" t="s">
        <v>265</v>
      </c>
      <c r="K15" s="107" t="s">
        <v>265</v>
      </c>
      <c r="L15" s="58" t="s">
        <v>253</v>
      </c>
      <c r="M15" s="58" t="s">
        <v>257</v>
      </c>
      <c r="N15" s="58"/>
      <c r="O15" s="58"/>
      <c r="P15" s="58" t="s">
        <v>402</v>
      </c>
      <c r="Q15" s="62">
        <v>43756</v>
      </c>
      <c r="R15" s="64" t="s">
        <v>265</v>
      </c>
      <c r="S15" s="58" t="s">
        <v>266</v>
      </c>
    </row>
    <row r="16" spans="1:19" ht="20.100000000000001" hidden="1" customHeight="1" x14ac:dyDescent="0.25">
      <c r="A16" s="58">
        <v>14</v>
      </c>
      <c r="B16" s="58"/>
      <c r="C16" s="65" t="s">
        <v>267</v>
      </c>
      <c r="D16" s="58" t="s">
        <v>268</v>
      </c>
      <c r="E16" s="59" t="s">
        <v>269</v>
      </c>
      <c r="F16" s="59"/>
      <c r="G16" s="60">
        <v>1</v>
      </c>
      <c r="H16" s="61" t="s">
        <v>270</v>
      </c>
      <c r="I16" s="61" t="s">
        <v>255</v>
      </c>
      <c r="J16" s="107" t="s">
        <v>265</v>
      </c>
      <c r="K16" s="107" t="s">
        <v>265</v>
      </c>
      <c r="L16" s="58" t="s">
        <v>257</v>
      </c>
      <c r="M16" s="58" t="s">
        <v>257</v>
      </c>
      <c r="N16" s="58"/>
      <c r="O16" s="58"/>
      <c r="P16" s="58" t="s">
        <v>402</v>
      </c>
      <c r="Q16" s="62">
        <v>43756</v>
      </c>
      <c r="R16" s="63">
        <v>4102019</v>
      </c>
      <c r="S16" s="58"/>
    </row>
    <row r="17" spans="1:19" ht="20.100000000000001" hidden="1" customHeight="1" x14ac:dyDescent="0.25">
      <c r="A17" s="58">
        <v>15</v>
      </c>
      <c r="B17" s="58"/>
      <c r="C17" s="65" t="s">
        <v>267</v>
      </c>
      <c r="D17" s="58" t="s">
        <v>268</v>
      </c>
      <c r="E17" s="59" t="s">
        <v>271</v>
      </c>
      <c r="F17" s="59"/>
      <c r="G17" s="60">
        <v>1</v>
      </c>
      <c r="H17" s="61" t="s">
        <v>272</v>
      </c>
      <c r="I17" s="61" t="s">
        <v>255</v>
      </c>
      <c r="J17" s="107" t="s">
        <v>265</v>
      </c>
      <c r="K17" s="107" t="s">
        <v>265</v>
      </c>
      <c r="L17" s="58" t="s">
        <v>257</v>
      </c>
      <c r="M17" s="58" t="s">
        <v>257</v>
      </c>
      <c r="N17" s="58"/>
      <c r="O17" s="58"/>
      <c r="P17" s="58" t="s">
        <v>402</v>
      </c>
      <c r="Q17" s="62">
        <v>43756</v>
      </c>
      <c r="R17" s="63">
        <v>4102019</v>
      </c>
      <c r="S17" s="58"/>
    </row>
    <row r="18" spans="1:19" ht="35.450000000000003" customHeight="1" x14ac:dyDescent="0.25">
      <c r="A18" s="58">
        <v>16</v>
      </c>
      <c r="B18" s="58"/>
      <c r="C18" s="58" t="s">
        <v>273</v>
      </c>
      <c r="D18" s="58" t="s">
        <v>274</v>
      </c>
      <c r="E18" s="59" t="s">
        <v>472</v>
      </c>
      <c r="F18" s="59" t="s">
        <v>408</v>
      </c>
      <c r="G18" s="60">
        <v>1</v>
      </c>
      <c r="H18" s="61" t="s">
        <v>28</v>
      </c>
      <c r="I18" s="61" t="s">
        <v>41</v>
      </c>
      <c r="J18" s="61" t="s">
        <v>17</v>
      </c>
      <c r="K18" s="61" t="s">
        <v>14</v>
      </c>
      <c r="L18" s="58" t="s">
        <v>253</v>
      </c>
      <c r="M18" s="58" t="s">
        <v>61</v>
      </c>
      <c r="N18" s="58"/>
      <c r="O18" s="58"/>
      <c r="P18" s="58" t="s">
        <v>402</v>
      </c>
      <c r="Q18" s="62">
        <v>43756</v>
      </c>
      <c r="R18" s="64" t="s">
        <v>265</v>
      </c>
      <c r="S18" s="58" t="s">
        <v>266</v>
      </c>
    </row>
    <row r="19" spans="1:19" ht="20.100000000000001" customHeight="1" x14ac:dyDescent="0.25">
      <c r="A19" s="58">
        <v>17</v>
      </c>
      <c r="B19" s="58"/>
      <c r="C19" s="58" t="s">
        <v>273</v>
      </c>
      <c r="D19" s="58" t="s">
        <v>274</v>
      </c>
      <c r="E19" s="59" t="s">
        <v>275</v>
      </c>
      <c r="F19" s="59" t="s">
        <v>408</v>
      </c>
      <c r="G19" s="60">
        <v>1</v>
      </c>
      <c r="H19" s="61" t="s">
        <v>28</v>
      </c>
      <c r="I19" s="61" t="s">
        <v>41</v>
      </c>
      <c r="J19" s="61" t="s">
        <v>17</v>
      </c>
      <c r="K19" s="61" t="s">
        <v>14</v>
      </c>
      <c r="L19" s="58" t="s">
        <v>253</v>
      </c>
      <c r="M19" s="58" t="s">
        <v>61</v>
      </c>
      <c r="N19" s="58"/>
      <c r="O19" s="58"/>
      <c r="P19" s="58" t="s">
        <v>402</v>
      </c>
      <c r="Q19" s="62">
        <v>43756</v>
      </c>
      <c r="R19" s="64" t="s">
        <v>265</v>
      </c>
      <c r="S19" s="58" t="s">
        <v>266</v>
      </c>
    </row>
    <row r="20" spans="1:19" ht="20.100000000000001" hidden="1" customHeight="1" x14ac:dyDescent="0.25">
      <c r="A20" s="58">
        <v>18</v>
      </c>
      <c r="B20" s="58"/>
      <c r="C20" s="58" t="s">
        <v>276</v>
      </c>
      <c r="D20" s="58" t="s">
        <v>276</v>
      </c>
      <c r="E20" s="59" t="s">
        <v>277</v>
      </c>
      <c r="F20" s="59"/>
      <c r="G20" s="60">
        <v>1</v>
      </c>
      <c r="H20" s="61" t="s">
        <v>28</v>
      </c>
      <c r="I20" s="61" t="s">
        <v>255</v>
      </c>
      <c r="J20" s="107" t="s">
        <v>265</v>
      </c>
      <c r="K20" s="107" t="s">
        <v>265</v>
      </c>
      <c r="L20" s="58" t="s">
        <v>257</v>
      </c>
      <c r="M20" s="58" t="s">
        <v>61</v>
      </c>
      <c r="N20" s="58"/>
      <c r="O20" s="58"/>
      <c r="P20" s="58" t="s">
        <v>402</v>
      </c>
      <c r="Q20" s="62">
        <v>43756</v>
      </c>
      <c r="R20" s="63">
        <v>4102019</v>
      </c>
      <c r="S20" s="58"/>
    </row>
    <row r="21" spans="1:19" ht="29.1" customHeight="1" x14ac:dyDescent="0.25">
      <c r="A21" s="58">
        <v>19</v>
      </c>
      <c r="B21" s="58"/>
      <c r="C21" s="58" t="s">
        <v>278</v>
      </c>
      <c r="D21" s="58" t="s">
        <v>279</v>
      </c>
      <c r="E21" s="59" t="s">
        <v>280</v>
      </c>
      <c r="F21" s="59" t="s">
        <v>408</v>
      </c>
      <c r="G21" s="60">
        <v>1</v>
      </c>
      <c r="H21" s="61" t="s">
        <v>28</v>
      </c>
      <c r="I21" s="61" t="s">
        <v>255</v>
      </c>
      <c r="J21" s="107" t="s">
        <v>265</v>
      </c>
      <c r="K21" s="107" t="s">
        <v>265</v>
      </c>
      <c r="L21" s="58" t="s">
        <v>257</v>
      </c>
      <c r="M21" s="58" t="s">
        <v>61</v>
      </c>
      <c r="N21" s="58"/>
      <c r="O21" s="58"/>
      <c r="P21" s="58" t="s">
        <v>402</v>
      </c>
      <c r="Q21" s="62">
        <v>43756</v>
      </c>
      <c r="R21" s="63">
        <v>4102019</v>
      </c>
      <c r="S21" s="58"/>
    </row>
    <row r="22" spans="1:19" ht="34.5" customHeight="1" x14ac:dyDescent="0.25">
      <c r="A22" s="58">
        <v>20</v>
      </c>
      <c r="B22" s="58"/>
      <c r="C22" s="58" t="s">
        <v>281</v>
      </c>
      <c r="D22" s="58" t="s">
        <v>268</v>
      </c>
      <c r="E22" s="59" t="s">
        <v>282</v>
      </c>
      <c r="F22" s="59" t="s">
        <v>408</v>
      </c>
      <c r="G22" s="60">
        <v>1</v>
      </c>
      <c r="H22" s="61" t="s">
        <v>283</v>
      </c>
      <c r="I22" s="61" t="s">
        <v>41</v>
      </c>
      <c r="J22" s="61" t="s">
        <v>17</v>
      </c>
      <c r="K22" s="61" t="s">
        <v>14</v>
      </c>
      <c r="L22" s="58" t="s">
        <v>253</v>
      </c>
      <c r="M22" s="58" t="s">
        <v>61</v>
      </c>
      <c r="N22" s="58"/>
      <c r="O22" s="58"/>
      <c r="P22" s="58" t="s">
        <v>402</v>
      </c>
      <c r="Q22" s="62">
        <v>43756</v>
      </c>
      <c r="R22" s="63">
        <v>4102019</v>
      </c>
      <c r="S22" s="58"/>
    </row>
    <row r="23" spans="1:19" ht="34.5" customHeight="1" x14ac:dyDescent="0.25">
      <c r="A23" s="58">
        <v>21</v>
      </c>
      <c r="B23" s="58"/>
      <c r="C23" s="58" t="s">
        <v>281</v>
      </c>
      <c r="D23" s="58" t="s">
        <v>268</v>
      </c>
      <c r="E23" s="59" t="s">
        <v>282</v>
      </c>
      <c r="F23" s="59" t="s">
        <v>408</v>
      </c>
      <c r="G23" s="60">
        <v>1</v>
      </c>
      <c r="H23" s="61" t="s">
        <v>284</v>
      </c>
      <c r="I23" s="61" t="s">
        <v>41</v>
      </c>
      <c r="J23" s="61" t="s">
        <v>17</v>
      </c>
      <c r="K23" s="61" t="s">
        <v>14</v>
      </c>
      <c r="L23" s="58" t="s">
        <v>253</v>
      </c>
      <c r="M23" s="58" t="s">
        <v>61</v>
      </c>
      <c r="N23" s="58"/>
      <c r="O23" s="58"/>
      <c r="P23" s="58" t="s">
        <v>402</v>
      </c>
      <c r="Q23" s="62">
        <v>43756</v>
      </c>
      <c r="R23" s="63">
        <v>4102019</v>
      </c>
      <c r="S23" s="58"/>
    </row>
    <row r="24" spans="1:19" ht="20.100000000000001" hidden="1" customHeight="1" x14ac:dyDescent="0.25">
      <c r="A24" s="58">
        <v>22</v>
      </c>
      <c r="B24" s="58"/>
      <c r="C24" s="58" t="s">
        <v>261</v>
      </c>
      <c r="D24" s="58" t="s">
        <v>285</v>
      </c>
      <c r="E24" s="59" t="s">
        <v>286</v>
      </c>
      <c r="F24" s="59"/>
      <c r="G24" s="60">
        <v>1</v>
      </c>
      <c r="H24" s="61" t="s">
        <v>28</v>
      </c>
      <c r="I24" s="61" t="s">
        <v>255</v>
      </c>
      <c r="J24" s="107" t="s">
        <v>265</v>
      </c>
      <c r="K24" s="107" t="s">
        <v>265</v>
      </c>
      <c r="L24" s="58" t="s">
        <v>257</v>
      </c>
      <c r="M24" s="58" t="s">
        <v>61</v>
      </c>
      <c r="N24" s="58"/>
      <c r="O24" s="58"/>
      <c r="P24" s="58" t="s">
        <v>402</v>
      </c>
      <c r="Q24" s="62">
        <v>43756</v>
      </c>
      <c r="R24" s="63">
        <v>4102019</v>
      </c>
      <c r="S24" s="58"/>
    </row>
    <row r="25" spans="1:19" ht="20.100000000000001" hidden="1" customHeight="1" x14ac:dyDescent="0.25">
      <c r="A25" s="58">
        <v>23</v>
      </c>
      <c r="B25" s="58"/>
      <c r="C25" s="58" t="s">
        <v>261</v>
      </c>
      <c r="D25" s="58" t="s">
        <v>285</v>
      </c>
      <c r="E25" s="59" t="s">
        <v>286</v>
      </c>
      <c r="F25" s="59"/>
      <c r="G25" s="60">
        <v>1</v>
      </c>
      <c r="H25" s="61" t="s">
        <v>28</v>
      </c>
      <c r="I25" s="61" t="s">
        <v>255</v>
      </c>
      <c r="J25" s="107" t="s">
        <v>265</v>
      </c>
      <c r="K25" s="107" t="s">
        <v>265</v>
      </c>
      <c r="L25" s="58" t="s">
        <v>257</v>
      </c>
      <c r="M25" s="58" t="s">
        <v>61</v>
      </c>
      <c r="N25" s="58"/>
      <c r="O25" s="58"/>
      <c r="P25" s="58" t="s">
        <v>402</v>
      </c>
      <c r="Q25" s="62">
        <v>43756</v>
      </c>
      <c r="R25" s="63">
        <v>4102019</v>
      </c>
      <c r="S25" s="58"/>
    </row>
    <row r="26" spans="1:19" ht="20.100000000000001" hidden="1" customHeight="1" x14ac:dyDescent="0.25">
      <c r="A26" s="58">
        <v>24</v>
      </c>
      <c r="B26" s="58"/>
      <c r="C26" s="58" t="s">
        <v>261</v>
      </c>
      <c r="D26" s="58" t="s">
        <v>285</v>
      </c>
      <c r="E26" s="59" t="s">
        <v>286</v>
      </c>
      <c r="F26" s="59"/>
      <c r="G26" s="60">
        <v>1</v>
      </c>
      <c r="H26" s="61" t="s">
        <v>28</v>
      </c>
      <c r="I26" s="61" t="s">
        <v>255</v>
      </c>
      <c r="J26" s="107" t="s">
        <v>265</v>
      </c>
      <c r="K26" s="107" t="s">
        <v>265</v>
      </c>
      <c r="L26" s="58" t="s">
        <v>257</v>
      </c>
      <c r="M26" s="58" t="s">
        <v>61</v>
      </c>
      <c r="N26" s="58"/>
      <c r="O26" s="58"/>
      <c r="P26" s="58" t="s">
        <v>402</v>
      </c>
      <c r="Q26" s="62">
        <v>43756</v>
      </c>
      <c r="R26" s="63">
        <v>4102019</v>
      </c>
      <c r="S26" s="58"/>
    </row>
    <row r="27" spans="1:19" ht="20.100000000000001" hidden="1" customHeight="1" x14ac:dyDescent="0.25">
      <c r="A27" s="58">
        <v>25</v>
      </c>
      <c r="B27" s="58"/>
      <c r="C27" s="58" t="s">
        <v>261</v>
      </c>
      <c r="D27" s="58" t="s">
        <v>285</v>
      </c>
      <c r="E27" s="59" t="s">
        <v>286</v>
      </c>
      <c r="F27" s="59"/>
      <c r="G27" s="60">
        <v>1</v>
      </c>
      <c r="H27" s="61" t="s">
        <v>28</v>
      </c>
      <c r="I27" s="61" t="s">
        <v>255</v>
      </c>
      <c r="J27" s="107" t="s">
        <v>265</v>
      </c>
      <c r="K27" s="107" t="s">
        <v>265</v>
      </c>
      <c r="L27" s="58" t="s">
        <v>257</v>
      </c>
      <c r="M27" s="58" t="s">
        <v>61</v>
      </c>
      <c r="N27" s="58"/>
      <c r="O27" s="58"/>
      <c r="P27" s="58" t="s">
        <v>402</v>
      </c>
      <c r="Q27" s="62">
        <v>43756</v>
      </c>
      <c r="R27" s="63">
        <v>4102019</v>
      </c>
      <c r="S27" s="58"/>
    </row>
    <row r="28" spans="1:19" ht="34.5" customHeight="1" x14ac:dyDescent="0.25">
      <c r="A28" s="58">
        <v>26</v>
      </c>
      <c r="B28" s="58"/>
      <c r="C28" s="58" t="s">
        <v>261</v>
      </c>
      <c r="D28" s="58" t="s">
        <v>285</v>
      </c>
      <c r="E28" s="59" t="s">
        <v>286</v>
      </c>
      <c r="F28" s="59" t="s">
        <v>408</v>
      </c>
      <c r="G28" s="60">
        <v>1</v>
      </c>
      <c r="H28" s="61" t="s">
        <v>28</v>
      </c>
      <c r="I28" s="61" t="s">
        <v>41</v>
      </c>
      <c r="J28" s="61" t="s">
        <v>17</v>
      </c>
      <c r="K28" s="61" t="s">
        <v>14</v>
      </c>
      <c r="L28" s="58" t="s">
        <v>253</v>
      </c>
      <c r="M28" s="58" t="s">
        <v>61</v>
      </c>
      <c r="N28" s="58"/>
      <c r="O28" s="58"/>
      <c r="P28" s="58" t="s">
        <v>402</v>
      </c>
      <c r="Q28" s="62">
        <v>43756</v>
      </c>
      <c r="R28" s="63">
        <v>4102019</v>
      </c>
      <c r="S28" s="58"/>
    </row>
    <row r="29" spans="1:19" ht="34.5" customHeight="1" x14ac:dyDescent="0.25">
      <c r="A29" s="58">
        <v>27</v>
      </c>
      <c r="B29" s="58"/>
      <c r="C29" s="58" t="s">
        <v>261</v>
      </c>
      <c r="D29" s="58" t="s">
        <v>287</v>
      </c>
      <c r="E29" s="59" t="s">
        <v>286</v>
      </c>
      <c r="F29" s="59" t="s">
        <v>408</v>
      </c>
      <c r="G29" s="60">
        <v>1</v>
      </c>
      <c r="H29" s="61" t="s">
        <v>28</v>
      </c>
      <c r="I29" s="61" t="s">
        <v>41</v>
      </c>
      <c r="J29" s="61" t="s">
        <v>17</v>
      </c>
      <c r="K29" s="61" t="s">
        <v>14</v>
      </c>
      <c r="L29" s="58" t="s">
        <v>253</v>
      </c>
      <c r="M29" s="58" t="s">
        <v>61</v>
      </c>
      <c r="N29" s="58"/>
      <c r="O29" s="58"/>
      <c r="P29" s="58" t="s">
        <v>402</v>
      </c>
      <c r="Q29" s="62">
        <v>43756</v>
      </c>
      <c r="R29" s="63">
        <v>4102019</v>
      </c>
      <c r="S29" s="58"/>
    </row>
    <row r="30" spans="1:19" ht="34.5" customHeight="1" x14ac:dyDescent="0.25">
      <c r="A30" s="58">
        <v>28</v>
      </c>
      <c r="B30" s="58"/>
      <c r="C30" s="58" t="s">
        <v>261</v>
      </c>
      <c r="D30" s="58" t="s">
        <v>287</v>
      </c>
      <c r="E30" s="59" t="s">
        <v>286</v>
      </c>
      <c r="F30" s="59" t="s">
        <v>408</v>
      </c>
      <c r="G30" s="60">
        <v>1</v>
      </c>
      <c r="H30" s="61" t="s">
        <v>28</v>
      </c>
      <c r="I30" s="61" t="s">
        <v>41</v>
      </c>
      <c r="J30" s="61" t="s">
        <v>17</v>
      </c>
      <c r="K30" s="61" t="s">
        <v>14</v>
      </c>
      <c r="L30" s="58" t="s">
        <v>253</v>
      </c>
      <c r="M30" s="58" t="s">
        <v>61</v>
      </c>
      <c r="N30" s="58"/>
      <c r="O30" s="58"/>
      <c r="P30" s="58" t="s">
        <v>402</v>
      </c>
      <c r="Q30" s="62">
        <v>43756</v>
      </c>
      <c r="R30" s="63">
        <v>4102019</v>
      </c>
      <c r="S30" s="58"/>
    </row>
    <row r="31" spans="1:19" ht="34.5" customHeight="1" x14ac:dyDescent="0.25">
      <c r="A31" s="58">
        <v>29</v>
      </c>
      <c r="B31" s="58"/>
      <c r="C31" s="58" t="s">
        <v>261</v>
      </c>
      <c r="D31" s="58" t="s">
        <v>287</v>
      </c>
      <c r="E31" s="59" t="s">
        <v>286</v>
      </c>
      <c r="F31" s="59" t="s">
        <v>408</v>
      </c>
      <c r="G31" s="60">
        <v>1</v>
      </c>
      <c r="H31" s="61" t="s">
        <v>28</v>
      </c>
      <c r="I31" s="61" t="s">
        <v>41</v>
      </c>
      <c r="J31" s="61" t="s">
        <v>17</v>
      </c>
      <c r="K31" s="61" t="s">
        <v>14</v>
      </c>
      <c r="L31" s="58" t="s">
        <v>253</v>
      </c>
      <c r="M31" s="58" t="s">
        <v>61</v>
      </c>
      <c r="N31" s="58"/>
      <c r="O31" s="58"/>
      <c r="P31" s="58" t="s">
        <v>402</v>
      </c>
      <c r="Q31" s="62">
        <v>43756</v>
      </c>
      <c r="R31" s="63">
        <v>4102019</v>
      </c>
      <c r="S31" s="58"/>
    </row>
    <row r="32" spans="1:19" ht="34.5" customHeight="1" x14ac:dyDescent="0.25">
      <c r="A32" s="58">
        <v>30</v>
      </c>
      <c r="B32" s="58"/>
      <c r="C32" s="58" t="s">
        <v>261</v>
      </c>
      <c r="D32" s="58" t="s">
        <v>287</v>
      </c>
      <c r="E32" s="59" t="s">
        <v>286</v>
      </c>
      <c r="F32" s="59" t="s">
        <v>408</v>
      </c>
      <c r="G32" s="60">
        <v>1</v>
      </c>
      <c r="H32" s="61" t="s">
        <v>28</v>
      </c>
      <c r="I32" s="61" t="s">
        <v>41</v>
      </c>
      <c r="J32" s="61" t="s">
        <v>17</v>
      </c>
      <c r="K32" s="61" t="s">
        <v>14</v>
      </c>
      <c r="L32" s="58" t="s">
        <v>253</v>
      </c>
      <c r="M32" s="58" t="s">
        <v>61</v>
      </c>
      <c r="N32" s="58"/>
      <c r="O32" s="58"/>
      <c r="P32" s="58" t="s">
        <v>402</v>
      </c>
      <c r="Q32" s="62">
        <v>43756</v>
      </c>
      <c r="R32" s="63">
        <v>4102019</v>
      </c>
      <c r="S32" s="58"/>
    </row>
    <row r="33" spans="1:19" ht="34.5" customHeight="1" x14ac:dyDescent="0.25">
      <c r="A33" s="58">
        <v>31</v>
      </c>
      <c r="B33" s="58"/>
      <c r="C33" s="58" t="s">
        <v>261</v>
      </c>
      <c r="D33" s="58" t="s">
        <v>287</v>
      </c>
      <c r="E33" s="59" t="s">
        <v>286</v>
      </c>
      <c r="F33" s="59" t="s">
        <v>408</v>
      </c>
      <c r="G33" s="60">
        <v>1</v>
      </c>
      <c r="H33" s="61" t="s">
        <v>28</v>
      </c>
      <c r="I33" s="61" t="s">
        <v>41</v>
      </c>
      <c r="J33" s="61" t="s">
        <v>17</v>
      </c>
      <c r="K33" s="61" t="s">
        <v>14</v>
      </c>
      <c r="L33" s="58" t="s">
        <v>253</v>
      </c>
      <c r="M33" s="58" t="s">
        <v>61</v>
      </c>
      <c r="N33" s="58"/>
      <c r="O33" s="58"/>
      <c r="P33" s="58" t="s">
        <v>402</v>
      </c>
      <c r="Q33" s="62">
        <v>43756</v>
      </c>
      <c r="R33" s="63">
        <v>4102019</v>
      </c>
      <c r="S33" s="58"/>
    </row>
    <row r="34" spans="1:19" ht="34.5" customHeight="1" x14ac:dyDescent="0.25">
      <c r="A34" s="58">
        <v>32</v>
      </c>
      <c r="B34" s="58"/>
      <c r="C34" s="58" t="s">
        <v>261</v>
      </c>
      <c r="D34" s="58" t="s">
        <v>288</v>
      </c>
      <c r="E34" s="59" t="s">
        <v>289</v>
      </c>
      <c r="F34" s="59" t="s">
        <v>408</v>
      </c>
      <c r="G34" s="60">
        <v>3</v>
      </c>
      <c r="H34" s="61" t="s">
        <v>290</v>
      </c>
      <c r="I34" s="61" t="s">
        <v>41</v>
      </c>
      <c r="J34" s="61" t="s">
        <v>17</v>
      </c>
      <c r="K34" s="61" t="s">
        <v>14</v>
      </c>
      <c r="L34" s="58" t="s">
        <v>253</v>
      </c>
      <c r="M34" s="58" t="s">
        <v>61</v>
      </c>
      <c r="N34" s="58"/>
      <c r="O34" s="58"/>
      <c r="P34" s="58" t="s">
        <v>402</v>
      </c>
      <c r="Q34" s="62">
        <v>43756</v>
      </c>
      <c r="R34" s="63">
        <v>4102019</v>
      </c>
      <c r="S34" s="58"/>
    </row>
    <row r="35" spans="1:19" ht="34.5" customHeight="1" x14ac:dyDescent="0.25">
      <c r="A35" s="58">
        <v>33</v>
      </c>
      <c r="B35" s="58"/>
      <c r="C35" s="58" t="s">
        <v>261</v>
      </c>
      <c r="D35" s="58" t="s">
        <v>291</v>
      </c>
      <c r="E35" s="59" t="s">
        <v>286</v>
      </c>
      <c r="F35" s="59"/>
      <c r="G35" s="60">
        <v>1</v>
      </c>
      <c r="H35" s="61" t="s">
        <v>292</v>
      </c>
      <c r="I35" s="61" t="s">
        <v>41</v>
      </c>
      <c r="J35" s="61" t="s">
        <v>17</v>
      </c>
      <c r="K35" s="61" t="s">
        <v>14</v>
      </c>
      <c r="L35" s="58" t="s">
        <v>253</v>
      </c>
      <c r="M35" s="58" t="s">
        <v>61</v>
      </c>
      <c r="N35" s="58"/>
      <c r="O35" s="58"/>
      <c r="P35" s="58" t="s">
        <v>402</v>
      </c>
      <c r="Q35" s="62">
        <v>43756</v>
      </c>
      <c r="R35" s="63">
        <v>4102019</v>
      </c>
      <c r="S35" s="58"/>
    </row>
    <row r="36" spans="1:19" ht="34.5" customHeight="1" x14ac:dyDescent="0.25">
      <c r="A36" s="58">
        <v>34</v>
      </c>
      <c r="B36" s="58"/>
      <c r="C36" s="58" t="s">
        <v>293</v>
      </c>
      <c r="D36" s="58" t="s">
        <v>294</v>
      </c>
      <c r="E36" s="59" t="s">
        <v>295</v>
      </c>
      <c r="F36" s="59"/>
      <c r="G36" s="60">
        <v>1</v>
      </c>
      <c r="H36" s="61" t="s">
        <v>296</v>
      </c>
      <c r="I36" s="61" t="s">
        <v>41</v>
      </c>
      <c r="J36" s="61" t="s">
        <v>17</v>
      </c>
      <c r="K36" s="61" t="s">
        <v>14</v>
      </c>
      <c r="L36" s="58" t="s">
        <v>253</v>
      </c>
      <c r="M36" s="58" t="s">
        <v>61</v>
      </c>
      <c r="N36" s="58"/>
      <c r="O36" s="58"/>
      <c r="P36" s="58" t="s">
        <v>402</v>
      </c>
      <c r="Q36" s="66">
        <v>43756</v>
      </c>
      <c r="R36" s="63">
        <v>4102019</v>
      </c>
      <c r="S36" s="58"/>
    </row>
    <row r="37" spans="1:19" ht="34.5" customHeight="1" x14ac:dyDescent="0.25">
      <c r="A37" s="58">
        <v>35</v>
      </c>
      <c r="B37" s="58"/>
      <c r="C37" s="58" t="s">
        <v>281</v>
      </c>
      <c r="D37" s="58" t="s">
        <v>268</v>
      </c>
      <c r="E37" s="59" t="s">
        <v>297</v>
      </c>
      <c r="F37" s="59"/>
      <c r="G37" s="60">
        <v>1</v>
      </c>
      <c r="H37" s="61">
        <v>9021908100</v>
      </c>
      <c r="I37" s="61" t="s">
        <v>41</v>
      </c>
      <c r="J37" s="61" t="s">
        <v>17</v>
      </c>
      <c r="K37" s="61" t="s">
        <v>14</v>
      </c>
      <c r="L37" s="58" t="s">
        <v>264</v>
      </c>
      <c r="M37" s="58" t="s">
        <v>61</v>
      </c>
      <c r="N37" s="58"/>
      <c r="O37" s="58"/>
      <c r="P37" s="58" t="s">
        <v>402</v>
      </c>
      <c r="Q37" s="62">
        <v>44200</v>
      </c>
      <c r="R37" s="63" t="s">
        <v>298</v>
      </c>
      <c r="S37" s="58"/>
    </row>
    <row r="38" spans="1:19" ht="34.5" customHeight="1" x14ac:dyDescent="0.25">
      <c r="A38" s="58">
        <v>36</v>
      </c>
      <c r="B38" s="58"/>
      <c r="C38" s="58" t="s">
        <v>278</v>
      </c>
      <c r="D38" s="58" t="s">
        <v>278</v>
      </c>
      <c r="E38" s="59" t="s">
        <v>299</v>
      </c>
      <c r="F38" s="59"/>
      <c r="G38" s="60">
        <v>4</v>
      </c>
      <c r="H38" s="61">
        <v>8517620090</v>
      </c>
      <c r="I38" s="61" t="s">
        <v>41</v>
      </c>
      <c r="J38" s="61" t="s">
        <v>17</v>
      </c>
      <c r="K38" s="61" t="s">
        <v>14</v>
      </c>
      <c r="L38" s="58" t="s">
        <v>300</v>
      </c>
      <c r="M38" s="58" t="s">
        <v>61</v>
      </c>
      <c r="N38" s="59"/>
      <c r="O38" s="58"/>
      <c r="P38" s="58" t="s">
        <v>402</v>
      </c>
      <c r="Q38" s="62">
        <v>44200</v>
      </c>
      <c r="R38" s="63" t="s">
        <v>298</v>
      </c>
      <c r="S38" s="58"/>
    </row>
    <row r="39" spans="1:19" ht="35.450000000000003" customHeight="1" x14ac:dyDescent="0.25">
      <c r="A39" s="58">
        <v>37</v>
      </c>
      <c r="B39" s="58"/>
      <c r="C39" s="58" t="s">
        <v>301</v>
      </c>
      <c r="D39" s="58" t="s">
        <v>301</v>
      </c>
      <c r="E39" s="59" t="s">
        <v>302</v>
      </c>
      <c r="F39" s="59"/>
      <c r="G39" s="60">
        <v>1</v>
      </c>
      <c r="H39" s="61">
        <v>9021908100</v>
      </c>
      <c r="I39" s="61" t="s">
        <v>41</v>
      </c>
      <c r="J39" s="61" t="s">
        <v>17</v>
      </c>
      <c r="K39" s="61" t="s">
        <v>14</v>
      </c>
      <c r="L39" s="58" t="s">
        <v>264</v>
      </c>
      <c r="M39" s="58" t="s">
        <v>61</v>
      </c>
      <c r="N39" s="58"/>
      <c r="O39" s="58"/>
      <c r="P39" s="58" t="s">
        <v>402</v>
      </c>
      <c r="Q39" s="62">
        <v>44200</v>
      </c>
      <c r="R39" s="63" t="s">
        <v>298</v>
      </c>
      <c r="S39" s="58"/>
    </row>
    <row r="40" spans="1:19" ht="20.100000000000001" customHeight="1" x14ac:dyDescent="0.25">
      <c r="A40" s="58">
        <v>38</v>
      </c>
      <c r="B40" s="58"/>
      <c r="C40" s="58" t="s">
        <v>303</v>
      </c>
      <c r="D40" s="58" t="s">
        <v>304</v>
      </c>
      <c r="E40" s="59" t="s">
        <v>305</v>
      </c>
      <c r="F40" s="59"/>
      <c r="G40" s="60">
        <v>1</v>
      </c>
      <c r="H40" s="61">
        <v>8544422000</v>
      </c>
      <c r="I40" s="61" t="s">
        <v>41</v>
      </c>
      <c r="J40" s="61" t="s">
        <v>17</v>
      </c>
      <c r="K40" s="61" t="s">
        <v>14</v>
      </c>
      <c r="L40" s="58" t="s">
        <v>264</v>
      </c>
      <c r="M40" s="58" t="s">
        <v>61</v>
      </c>
      <c r="N40" s="58"/>
      <c r="O40" s="58"/>
      <c r="P40" s="58" t="s">
        <v>402</v>
      </c>
      <c r="Q40" s="62">
        <v>44200</v>
      </c>
      <c r="R40" s="63" t="s">
        <v>298</v>
      </c>
      <c r="S40" s="58"/>
    </row>
    <row r="41" spans="1:19" ht="20.100000000000001" customHeight="1" x14ac:dyDescent="0.25">
      <c r="A41" s="58">
        <v>39</v>
      </c>
      <c r="B41" s="58"/>
      <c r="C41" s="58" t="s">
        <v>293</v>
      </c>
      <c r="D41" s="58" t="s">
        <v>306</v>
      </c>
      <c r="E41" s="59" t="s">
        <v>307</v>
      </c>
      <c r="F41" s="59"/>
      <c r="G41" s="60">
        <v>1</v>
      </c>
      <c r="H41" s="61">
        <v>8471809000</v>
      </c>
      <c r="I41" s="61" t="s">
        <v>41</v>
      </c>
      <c r="J41" s="61" t="s">
        <v>17</v>
      </c>
      <c r="K41" s="61" t="s">
        <v>14</v>
      </c>
      <c r="L41" s="58" t="s">
        <v>264</v>
      </c>
      <c r="M41" s="58" t="s">
        <v>61</v>
      </c>
      <c r="N41" s="58"/>
      <c r="O41" s="58"/>
      <c r="P41" s="58" t="s">
        <v>402</v>
      </c>
      <c r="Q41" s="62">
        <v>44200</v>
      </c>
      <c r="R41" s="63" t="s">
        <v>298</v>
      </c>
      <c r="S41" s="58"/>
    </row>
    <row r="42" spans="1:19" ht="20.100000000000001" customHeight="1" x14ac:dyDescent="0.25">
      <c r="A42" s="58">
        <v>40</v>
      </c>
      <c r="B42" s="58"/>
      <c r="C42" s="58" t="s">
        <v>308</v>
      </c>
      <c r="D42" s="58" t="s">
        <v>309</v>
      </c>
      <c r="E42" s="59" t="s">
        <v>310</v>
      </c>
      <c r="F42" s="59"/>
      <c r="G42" s="60">
        <v>1</v>
      </c>
      <c r="H42" s="61">
        <v>9031808085</v>
      </c>
      <c r="I42" s="61" t="s">
        <v>41</v>
      </c>
      <c r="J42" s="61" t="s">
        <v>17</v>
      </c>
      <c r="K42" s="61" t="s">
        <v>14</v>
      </c>
      <c r="L42" s="58" t="s">
        <v>264</v>
      </c>
      <c r="M42" s="58" t="s">
        <v>61</v>
      </c>
      <c r="N42" s="58"/>
      <c r="O42" s="58"/>
      <c r="P42" s="58" t="s">
        <v>402</v>
      </c>
      <c r="Q42" s="62">
        <v>44200</v>
      </c>
      <c r="R42" s="63" t="s">
        <v>298</v>
      </c>
      <c r="S42" s="58"/>
    </row>
    <row r="43" spans="1:19" ht="20.100000000000001" customHeight="1" x14ac:dyDescent="0.25">
      <c r="A43" s="58">
        <v>41</v>
      </c>
      <c r="B43" s="58"/>
      <c r="C43" s="58" t="s">
        <v>308</v>
      </c>
      <c r="D43" s="58" t="s">
        <v>309</v>
      </c>
      <c r="E43" s="59" t="s">
        <v>311</v>
      </c>
      <c r="F43" s="59"/>
      <c r="G43" s="60">
        <v>1</v>
      </c>
      <c r="H43" s="61">
        <v>9031808085</v>
      </c>
      <c r="I43" s="61" t="s">
        <v>41</v>
      </c>
      <c r="J43" s="61" t="s">
        <v>17</v>
      </c>
      <c r="K43" s="61" t="s">
        <v>14</v>
      </c>
      <c r="L43" s="58" t="s">
        <v>264</v>
      </c>
      <c r="M43" s="58" t="s">
        <v>61</v>
      </c>
      <c r="N43" s="58"/>
      <c r="O43" s="58"/>
      <c r="P43" s="58" t="s">
        <v>402</v>
      </c>
      <c r="Q43" s="62">
        <v>44200</v>
      </c>
      <c r="R43" s="63" t="s">
        <v>298</v>
      </c>
      <c r="S43" s="58"/>
    </row>
    <row r="44" spans="1:19" ht="20.100000000000001" customHeight="1" x14ac:dyDescent="0.25">
      <c r="A44" s="58">
        <v>42</v>
      </c>
      <c r="B44" s="58"/>
      <c r="C44" s="58" t="s">
        <v>293</v>
      </c>
      <c r="D44" s="67" t="s">
        <v>312</v>
      </c>
      <c r="E44" s="68" t="s">
        <v>313</v>
      </c>
      <c r="F44" s="59"/>
      <c r="G44" s="60">
        <v>1</v>
      </c>
      <c r="H44" s="61">
        <v>9030201000</v>
      </c>
      <c r="I44" s="61" t="s">
        <v>41</v>
      </c>
      <c r="J44" s="61" t="s">
        <v>17</v>
      </c>
      <c r="K44" s="61" t="s">
        <v>14</v>
      </c>
      <c r="L44" s="58" t="s">
        <v>253</v>
      </c>
      <c r="M44" s="58" t="s">
        <v>61</v>
      </c>
      <c r="N44" s="58"/>
      <c r="O44" s="58"/>
      <c r="P44" s="58" t="s">
        <v>402</v>
      </c>
      <c r="Q44" s="62">
        <v>44200</v>
      </c>
      <c r="R44" s="63" t="s">
        <v>298</v>
      </c>
      <c r="S44" s="58"/>
    </row>
    <row r="45" spans="1:19" ht="20.100000000000001" customHeight="1" x14ac:dyDescent="0.25">
      <c r="A45" s="58">
        <v>43</v>
      </c>
      <c r="B45" s="58"/>
      <c r="C45" s="58" t="s">
        <v>293</v>
      </c>
      <c r="D45" s="67" t="s">
        <v>314</v>
      </c>
      <c r="E45" s="68" t="s">
        <v>315</v>
      </c>
      <c r="F45" s="59"/>
      <c r="G45" s="60">
        <v>1</v>
      </c>
      <c r="H45" s="61">
        <v>9030890100</v>
      </c>
      <c r="I45" s="61" t="s">
        <v>41</v>
      </c>
      <c r="J45" s="61" t="s">
        <v>17</v>
      </c>
      <c r="K45" s="61" t="s">
        <v>14</v>
      </c>
      <c r="L45" s="58" t="s">
        <v>253</v>
      </c>
      <c r="M45" s="58" t="s">
        <v>61</v>
      </c>
      <c r="N45" s="58"/>
      <c r="O45" s="58"/>
      <c r="P45" s="58" t="s">
        <v>402</v>
      </c>
      <c r="Q45" s="62">
        <v>44200</v>
      </c>
      <c r="R45" s="63" t="s">
        <v>298</v>
      </c>
      <c r="S45" s="58"/>
    </row>
    <row r="46" spans="1:19" ht="20.100000000000001" customHeight="1" x14ac:dyDescent="0.25">
      <c r="A46" s="58">
        <v>44</v>
      </c>
      <c r="B46" s="58"/>
      <c r="C46" s="58" t="s">
        <v>293</v>
      </c>
      <c r="D46" s="58" t="s">
        <v>316</v>
      </c>
      <c r="E46" s="59" t="s">
        <v>317</v>
      </c>
      <c r="F46" s="59"/>
      <c r="G46" s="60">
        <v>1</v>
      </c>
      <c r="H46" s="61">
        <v>9102910000</v>
      </c>
      <c r="I46" s="61" t="s">
        <v>41</v>
      </c>
      <c r="J46" s="61" t="s">
        <v>17</v>
      </c>
      <c r="K46" s="61" t="s">
        <v>14</v>
      </c>
      <c r="L46" s="58" t="s">
        <v>253</v>
      </c>
      <c r="M46" s="58" t="s">
        <v>61</v>
      </c>
      <c r="N46" s="58"/>
      <c r="O46" s="58"/>
      <c r="P46" s="58" t="s">
        <v>402</v>
      </c>
      <c r="Q46" s="62">
        <v>44200</v>
      </c>
      <c r="R46" s="63" t="s">
        <v>298</v>
      </c>
      <c r="S46" s="58"/>
    </row>
    <row r="47" spans="1:19" ht="20.100000000000001" customHeight="1" x14ac:dyDescent="0.25">
      <c r="A47" s="58">
        <v>45</v>
      </c>
      <c r="B47" s="58"/>
      <c r="C47" s="58" t="s">
        <v>276</v>
      </c>
      <c r="D47" s="58" t="s">
        <v>276</v>
      </c>
      <c r="E47" s="59" t="s">
        <v>318</v>
      </c>
      <c r="F47" s="59"/>
      <c r="G47" s="60">
        <v>1</v>
      </c>
      <c r="H47" s="61">
        <v>8505110010</v>
      </c>
      <c r="I47" s="61" t="s">
        <v>41</v>
      </c>
      <c r="J47" s="61" t="s">
        <v>17</v>
      </c>
      <c r="K47" s="61" t="s">
        <v>14</v>
      </c>
      <c r="L47" s="58" t="s">
        <v>264</v>
      </c>
      <c r="M47" s="58" t="s">
        <v>61</v>
      </c>
      <c r="N47" s="58"/>
      <c r="O47" s="58"/>
      <c r="P47" s="58" t="s">
        <v>402</v>
      </c>
      <c r="Q47" s="62">
        <v>44200</v>
      </c>
      <c r="R47" s="63" t="s">
        <v>298</v>
      </c>
      <c r="S47" s="58"/>
    </row>
    <row r="48" spans="1:19" ht="20.100000000000001" customHeight="1" x14ac:dyDescent="0.25">
      <c r="A48" s="58">
        <v>46</v>
      </c>
      <c r="B48" s="58"/>
      <c r="C48" s="58" t="s">
        <v>293</v>
      </c>
      <c r="D48" s="58" t="s">
        <v>319</v>
      </c>
      <c r="E48" s="59" t="s">
        <v>320</v>
      </c>
      <c r="F48" s="59"/>
      <c r="G48" s="60">
        <v>1</v>
      </c>
      <c r="H48" s="61">
        <v>9030333400</v>
      </c>
      <c r="I48" s="61" t="s">
        <v>41</v>
      </c>
      <c r="J48" s="61" t="s">
        <v>17</v>
      </c>
      <c r="K48" s="61" t="s">
        <v>14</v>
      </c>
      <c r="L48" s="58" t="s">
        <v>253</v>
      </c>
      <c r="M48" s="58" t="s">
        <v>61</v>
      </c>
      <c r="N48" s="58"/>
      <c r="O48" s="58"/>
      <c r="P48" s="58" t="s">
        <v>402</v>
      </c>
      <c r="Q48" s="62">
        <v>44200</v>
      </c>
      <c r="R48" s="63" t="s">
        <v>298</v>
      </c>
      <c r="S48" s="58"/>
    </row>
    <row r="49" spans="1:19" ht="20.100000000000001" customHeight="1" x14ac:dyDescent="0.25">
      <c r="A49" s="58">
        <v>47</v>
      </c>
      <c r="B49" s="58"/>
      <c r="C49" s="58" t="s">
        <v>250</v>
      </c>
      <c r="D49" s="58" t="s">
        <v>321</v>
      </c>
      <c r="E49" s="59" t="s">
        <v>322</v>
      </c>
      <c r="F49" s="59"/>
      <c r="G49" s="60">
        <v>1</v>
      </c>
      <c r="H49" s="61">
        <v>8471300100</v>
      </c>
      <c r="I49" s="61" t="s">
        <v>41</v>
      </c>
      <c r="J49" s="61" t="s">
        <v>17</v>
      </c>
      <c r="K49" s="61" t="s">
        <v>14</v>
      </c>
      <c r="L49" s="58" t="s">
        <v>264</v>
      </c>
      <c r="M49" s="58" t="s">
        <v>61</v>
      </c>
      <c r="N49" s="58"/>
      <c r="O49" s="58"/>
      <c r="P49" s="58" t="s">
        <v>402</v>
      </c>
      <c r="Q49" s="62">
        <v>44200</v>
      </c>
      <c r="R49" s="63" t="s">
        <v>298</v>
      </c>
      <c r="S49" s="58"/>
    </row>
    <row r="50" spans="1:19" ht="20.100000000000001" customHeight="1" x14ac:dyDescent="0.25">
      <c r="A50" s="58">
        <v>48</v>
      </c>
      <c r="B50" s="58"/>
      <c r="C50" s="58" t="s">
        <v>250</v>
      </c>
      <c r="D50" s="58" t="s">
        <v>321</v>
      </c>
      <c r="E50" s="59" t="s">
        <v>323</v>
      </c>
      <c r="F50" s="59"/>
      <c r="G50" s="60">
        <v>1</v>
      </c>
      <c r="H50" s="61">
        <v>8517120050</v>
      </c>
      <c r="I50" s="61" t="s">
        <v>41</v>
      </c>
      <c r="J50" s="61" t="s">
        <v>17</v>
      </c>
      <c r="K50" s="61" t="s">
        <v>14</v>
      </c>
      <c r="L50" s="58" t="s">
        <v>264</v>
      </c>
      <c r="M50" s="58" t="s">
        <v>61</v>
      </c>
      <c r="N50" s="58"/>
      <c r="O50" s="58"/>
      <c r="P50" s="58" t="s">
        <v>402</v>
      </c>
      <c r="Q50" s="62">
        <v>44200</v>
      </c>
      <c r="R50" s="63" t="s">
        <v>298</v>
      </c>
      <c r="S50" s="58"/>
    </row>
    <row r="51" spans="1:19" ht="20.100000000000001" customHeight="1" x14ac:dyDescent="0.25">
      <c r="A51" s="58">
        <v>49</v>
      </c>
      <c r="B51" s="58"/>
      <c r="C51" s="58" t="s">
        <v>324</v>
      </c>
      <c r="D51" s="69" t="s">
        <v>325</v>
      </c>
      <c r="E51" s="69" t="s">
        <v>325</v>
      </c>
      <c r="F51" s="59"/>
      <c r="G51" s="70">
        <v>2</v>
      </c>
      <c r="H51" s="71" t="s">
        <v>326</v>
      </c>
      <c r="I51" s="61" t="s">
        <v>41</v>
      </c>
      <c r="J51" s="61" t="s">
        <v>205</v>
      </c>
      <c r="K51" s="61" t="s">
        <v>211</v>
      </c>
      <c r="L51" s="58" t="s">
        <v>253</v>
      </c>
      <c r="M51" s="71" t="s">
        <v>155</v>
      </c>
      <c r="N51" s="71"/>
      <c r="O51" s="58"/>
      <c r="P51" s="71" t="s">
        <v>403</v>
      </c>
      <c r="Q51" s="62">
        <v>44454</v>
      </c>
      <c r="R51" s="72" t="s">
        <v>327</v>
      </c>
      <c r="S51" s="70" t="s">
        <v>328</v>
      </c>
    </row>
    <row r="52" spans="1:19" ht="20.100000000000001" customHeight="1" x14ac:dyDescent="0.25">
      <c r="A52" s="58">
        <v>50</v>
      </c>
      <c r="B52" s="58"/>
      <c r="C52" s="58" t="s">
        <v>324</v>
      </c>
      <c r="D52" s="69" t="s">
        <v>325</v>
      </c>
      <c r="E52" s="69" t="s">
        <v>325</v>
      </c>
      <c r="F52" s="59"/>
      <c r="G52" s="70">
        <v>1</v>
      </c>
      <c r="H52" s="71" t="s">
        <v>329</v>
      </c>
      <c r="I52" s="61" t="s">
        <v>41</v>
      </c>
      <c r="J52" s="61" t="s">
        <v>205</v>
      </c>
      <c r="K52" s="61" t="s">
        <v>211</v>
      </c>
      <c r="L52" s="58" t="s">
        <v>253</v>
      </c>
      <c r="M52" s="71" t="s">
        <v>155</v>
      </c>
      <c r="N52" s="71"/>
      <c r="O52" s="58"/>
      <c r="P52" s="71" t="s">
        <v>403</v>
      </c>
      <c r="Q52" s="62">
        <v>44454</v>
      </c>
      <c r="R52" s="72" t="s">
        <v>327</v>
      </c>
      <c r="S52" s="70" t="s">
        <v>328</v>
      </c>
    </row>
    <row r="53" spans="1:19" ht="20.100000000000001" customHeight="1" x14ac:dyDescent="0.25">
      <c r="A53" s="58">
        <v>51</v>
      </c>
      <c r="B53" s="58"/>
      <c r="C53" s="58" t="s">
        <v>324</v>
      </c>
      <c r="D53" s="69" t="s">
        <v>325</v>
      </c>
      <c r="E53" s="69" t="s">
        <v>325</v>
      </c>
      <c r="F53" s="59"/>
      <c r="G53" s="70">
        <v>1</v>
      </c>
      <c r="H53" s="71" t="s">
        <v>330</v>
      </c>
      <c r="I53" s="61" t="s">
        <v>41</v>
      </c>
      <c r="J53" s="61" t="s">
        <v>205</v>
      </c>
      <c r="K53" s="61" t="s">
        <v>211</v>
      </c>
      <c r="L53" s="58" t="s">
        <v>253</v>
      </c>
      <c r="M53" s="71" t="s">
        <v>155</v>
      </c>
      <c r="N53" s="71"/>
      <c r="O53" s="58"/>
      <c r="P53" s="71" t="s">
        <v>403</v>
      </c>
      <c r="Q53" s="62">
        <v>44454</v>
      </c>
      <c r="R53" s="72" t="s">
        <v>327</v>
      </c>
      <c r="S53" s="70" t="s">
        <v>328</v>
      </c>
    </row>
    <row r="54" spans="1:19" ht="20.100000000000001" customHeight="1" x14ac:dyDescent="0.25">
      <c r="A54" s="58">
        <v>52</v>
      </c>
      <c r="B54" s="58"/>
      <c r="C54" s="58" t="s">
        <v>250</v>
      </c>
      <c r="D54" s="69" t="s">
        <v>331</v>
      </c>
      <c r="E54" s="69" t="s">
        <v>331</v>
      </c>
      <c r="F54" s="59"/>
      <c r="G54" s="70">
        <v>2</v>
      </c>
      <c r="H54" s="71" t="s">
        <v>332</v>
      </c>
      <c r="I54" s="61" t="s">
        <v>41</v>
      </c>
      <c r="J54" s="61" t="s">
        <v>205</v>
      </c>
      <c r="K54" s="61" t="s">
        <v>211</v>
      </c>
      <c r="L54" s="58" t="s">
        <v>253</v>
      </c>
      <c r="M54" s="71" t="s">
        <v>155</v>
      </c>
      <c r="N54" s="71"/>
      <c r="O54" s="58"/>
      <c r="P54" s="71" t="s">
        <v>403</v>
      </c>
      <c r="Q54" s="62">
        <v>44454</v>
      </c>
      <c r="R54" s="72" t="s">
        <v>327</v>
      </c>
      <c r="S54" s="70" t="s">
        <v>328</v>
      </c>
    </row>
    <row r="55" spans="1:19" ht="20.100000000000001" customHeight="1" x14ac:dyDescent="0.25">
      <c r="A55" s="58">
        <v>53</v>
      </c>
      <c r="B55" s="58"/>
      <c r="C55" s="58" t="s">
        <v>333</v>
      </c>
      <c r="D55" s="69" t="s">
        <v>334</v>
      </c>
      <c r="E55" s="69" t="s">
        <v>334</v>
      </c>
      <c r="F55" s="59"/>
      <c r="G55" s="70">
        <v>2</v>
      </c>
      <c r="H55" s="71">
        <v>90514951</v>
      </c>
      <c r="I55" s="61" t="s">
        <v>41</v>
      </c>
      <c r="J55" s="61" t="s">
        <v>205</v>
      </c>
      <c r="K55" s="61" t="s">
        <v>211</v>
      </c>
      <c r="L55" s="58" t="s">
        <v>253</v>
      </c>
      <c r="M55" s="71" t="s">
        <v>155</v>
      </c>
      <c r="N55" s="71"/>
      <c r="O55" s="58"/>
      <c r="P55" s="71" t="s">
        <v>403</v>
      </c>
      <c r="Q55" s="62">
        <v>44454</v>
      </c>
      <c r="R55" s="72" t="s">
        <v>327</v>
      </c>
      <c r="S55" s="70" t="s">
        <v>328</v>
      </c>
    </row>
    <row r="56" spans="1:19" ht="20.100000000000001" customHeight="1" x14ac:dyDescent="0.25">
      <c r="A56" s="58">
        <v>54</v>
      </c>
      <c r="B56" s="58"/>
      <c r="C56" s="58" t="s">
        <v>335</v>
      </c>
      <c r="D56" s="69" t="s">
        <v>336</v>
      </c>
      <c r="E56" s="73" t="s">
        <v>336</v>
      </c>
      <c r="F56" s="59"/>
      <c r="G56" s="74">
        <v>4</v>
      </c>
      <c r="H56" s="71">
        <v>90391644</v>
      </c>
      <c r="I56" s="61" t="s">
        <v>41</v>
      </c>
      <c r="J56" s="61" t="s">
        <v>205</v>
      </c>
      <c r="K56" s="61" t="s">
        <v>211</v>
      </c>
      <c r="L56" s="58" t="s">
        <v>253</v>
      </c>
      <c r="M56" s="71" t="s">
        <v>155</v>
      </c>
      <c r="N56" s="71"/>
      <c r="O56" s="58"/>
      <c r="P56" s="71" t="s">
        <v>403</v>
      </c>
      <c r="Q56" s="62">
        <v>44454</v>
      </c>
      <c r="R56" s="72" t="s">
        <v>327</v>
      </c>
      <c r="S56" s="70" t="s">
        <v>328</v>
      </c>
    </row>
    <row r="57" spans="1:19" ht="20.100000000000001" customHeight="1" x14ac:dyDescent="0.25">
      <c r="A57" s="58">
        <v>55</v>
      </c>
      <c r="B57" s="58"/>
      <c r="C57" s="58" t="s">
        <v>337</v>
      </c>
      <c r="D57" s="69" t="s">
        <v>338</v>
      </c>
      <c r="E57" s="69" t="s">
        <v>338</v>
      </c>
      <c r="F57" s="59"/>
      <c r="G57" s="70">
        <v>2</v>
      </c>
      <c r="H57" s="71">
        <v>100173188</v>
      </c>
      <c r="I57" s="61" t="s">
        <v>41</v>
      </c>
      <c r="J57" s="61" t="s">
        <v>205</v>
      </c>
      <c r="K57" s="61" t="s">
        <v>211</v>
      </c>
      <c r="L57" s="58" t="s">
        <v>253</v>
      </c>
      <c r="M57" s="71" t="s">
        <v>155</v>
      </c>
      <c r="N57" s="71"/>
      <c r="O57" s="58"/>
      <c r="P57" s="71" t="s">
        <v>403</v>
      </c>
      <c r="Q57" s="62">
        <v>44454</v>
      </c>
      <c r="R57" s="72" t="s">
        <v>327</v>
      </c>
      <c r="S57" s="75" t="s">
        <v>339</v>
      </c>
    </row>
    <row r="58" spans="1:19" ht="32.1" customHeight="1" x14ac:dyDescent="0.25">
      <c r="A58" s="58">
        <v>56</v>
      </c>
      <c r="B58" s="58"/>
      <c r="C58" s="58" t="s">
        <v>301</v>
      </c>
      <c r="D58" s="69" t="s">
        <v>340</v>
      </c>
      <c r="E58" s="73" t="s">
        <v>340</v>
      </c>
      <c r="F58" s="59"/>
      <c r="G58" s="74">
        <v>4</v>
      </c>
      <c r="H58" s="71" t="s">
        <v>341</v>
      </c>
      <c r="I58" s="61" t="s">
        <v>41</v>
      </c>
      <c r="J58" s="61" t="s">
        <v>205</v>
      </c>
      <c r="K58" s="61" t="s">
        <v>211</v>
      </c>
      <c r="L58" s="58" t="s">
        <v>253</v>
      </c>
      <c r="M58" s="71" t="s">
        <v>155</v>
      </c>
      <c r="N58" s="71"/>
      <c r="O58" s="58"/>
      <c r="P58" s="71" t="s">
        <v>403</v>
      </c>
      <c r="Q58" s="62">
        <v>44454</v>
      </c>
      <c r="R58" s="72" t="s">
        <v>327</v>
      </c>
      <c r="S58" s="70" t="s">
        <v>328</v>
      </c>
    </row>
    <row r="59" spans="1:19" ht="20.100000000000001" customHeight="1" x14ac:dyDescent="0.25">
      <c r="A59" s="58">
        <v>57</v>
      </c>
      <c r="B59" s="58"/>
      <c r="C59" s="58" t="s">
        <v>342</v>
      </c>
      <c r="D59" s="69" t="s">
        <v>343</v>
      </c>
      <c r="E59" s="69" t="s">
        <v>343</v>
      </c>
      <c r="F59" s="59"/>
      <c r="G59" s="70">
        <v>4</v>
      </c>
      <c r="H59" s="71">
        <v>600175501</v>
      </c>
      <c r="I59" s="61" t="s">
        <v>41</v>
      </c>
      <c r="J59" s="61" t="s">
        <v>205</v>
      </c>
      <c r="K59" s="61" t="s">
        <v>211</v>
      </c>
      <c r="L59" s="58" t="s">
        <v>253</v>
      </c>
      <c r="M59" s="71" t="s">
        <v>155</v>
      </c>
      <c r="N59" s="71"/>
      <c r="O59" s="58"/>
      <c r="P59" s="71" t="s">
        <v>403</v>
      </c>
      <c r="Q59" s="62">
        <v>44477</v>
      </c>
      <c r="R59" s="76" t="s">
        <v>344</v>
      </c>
      <c r="S59" s="70" t="s">
        <v>345</v>
      </c>
    </row>
    <row r="60" spans="1:19" ht="20.100000000000001" customHeight="1" x14ac:dyDescent="0.25">
      <c r="A60" s="58">
        <v>58</v>
      </c>
      <c r="B60" s="58"/>
      <c r="C60" s="58" t="s">
        <v>346</v>
      </c>
      <c r="D60" s="69" t="s">
        <v>347</v>
      </c>
      <c r="E60" s="69" t="s">
        <v>347</v>
      </c>
      <c r="F60" s="59"/>
      <c r="G60" s="70">
        <v>4</v>
      </c>
      <c r="H60" s="71">
        <v>600196617</v>
      </c>
      <c r="I60" s="61" t="s">
        <v>41</v>
      </c>
      <c r="J60" s="61" t="s">
        <v>205</v>
      </c>
      <c r="K60" s="61" t="s">
        <v>211</v>
      </c>
      <c r="L60" s="58" t="s">
        <v>253</v>
      </c>
      <c r="M60" s="71" t="s">
        <v>155</v>
      </c>
      <c r="N60" s="71"/>
      <c r="O60" s="58"/>
      <c r="P60" s="71" t="s">
        <v>403</v>
      </c>
      <c r="Q60" s="62">
        <v>44477</v>
      </c>
      <c r="R60" s="76" t="s">
        <v>344</v>
      </c>
      <c r="S60" s="70" t="s">
        <v>345</v>
      </c>
    </row>
    <row r="61" spans="1:19" ht="20.100000000000001" customHeight="1" x14ac:dyDescent="0.25">
      <c r="A61" s="58">
        <v>59</v>
      </c>
      <c r="B61" s="58"/>
      <c r="C61" s="58" t="s">
        <v>346</v>
      </c>
      <c r="D61" s="69" t="s">
        <v>348</v>
      </c>
      <c r="E61" s="69" t="s">
        <v>348</v>
      </c>
      <c r="F61" s="59"/>
      <c r="G61" s="70">
        <v>4</v>
      </c>
      <c r="H61" s="71">
        <v>600196618</v>
      </c>
      <c r="I61" s="61" t="s">
        <v>41</v>
      </c>
      <c r="J61" s="61" t="s">
        <v>205</v>
      </c>
      <c r="K61" s="61" t="s">
        <v>211</v>
      </c>
      <c r="L61" s="58" t="s">
        <v>253</v>
      </c>
      <c r="M61" s="71" t="s">
        <v>155</v>
      </c>
      <c r="N61" s="71"/>
      <c r="O61" s="58"/>
      <c r="P61" s="71" t="s">
        <v>403</v>
      </c>
      <c r="Q61" s="62">
        <v>44477</v>
      </c>
      <c r="R61" s="76" t="s">
        <v>344</v>
      </c>
      <c r="S61" s="70" t="s">
        <v>345</v>
      </c>
    </row>
    <row r="62" spans="1:19" ht="20.100000000000001" customHeight="1" x14ac:dyDescent="0.25">
      <c r="A62" s="58">
        <v>60</v>
      </c>
      <c r="B62" s="58"/>
      <c r="C62" s="58" t="s">
        <v>346</v>
      </c>
      <c r="D62" s="69" t="s">
        <v>349</v>
      </c>
      <c r="E62" s="69" t="s">
        <v>349</v>
      </c>
      <c r="F62" s="59"/>
      <c r="G62" s="70">
        <v>4</v>
      </c>
      <c r="H62" s="71">
        <v>600196318</v>
      </c>
      <c r="I62" s="61" t="s">
        <v>41</v>
      </c>
      <c r="J62" s="61" t="s">
        <v>205</v>
      </c>
      <c r="K62" s="61" t="s">
        <v>211</v>
      </c>
      <c r="L62" s="58" t="s">
        <v>253</v>
      </c>
      <c r="M62" s="71" t="s">
        <v>155</v>
      </c>
      <c r="N62" s="71"/>
      <c r="O62" s="58"/>
      <c r="P62" s="71" t="s">
        <v>403</v>
      </c>
      <c r="Q62" s="62">
        <v>44477</v>
      </c>
      <c r="R62" s="76" t="s">
        <v>344</v>
      </c>
      <c r="S62" s="70" t="s">
        <v>345</v>
      </c>
    </row>
    <row r="63" spans="1:19" ht="20.100000000000001" customHeight="1" x14ac:dyDescent="0.25">
      <c r="A63" s="58">
        <v>61</v>
      </c>
      <c r="B63" s="58"/>
      <c r="C63" s="58" t="s">
        <v>346</v>
      </c>
      <c r="D63" s="69" t="s">
        <v>350</v>
      </c>
      <c r="E63" s="69" t="s">
        <v>350</v>
      </c>
      <c r="F63" s="59"/>
      <c r="G63" s="70">
        <v>4</v>
      </c>
      <c r="H63" s="71">
        <v>600196337</v>
      </c>
      <c r="I63" s="61" t="s">
        <v>41</v>
      </c>
      <c r="J63" s="61" t="s">
        <v>205</v>
      </c>
      <c r="K63" s="61" t="s">
        <v>211</v>
      </c>
      <c r="L63" s="58" t="s">
        <v>253</v>
      </c>
      <c r="M63" s="71" t="s">
        <v>155</v>
      </c>
      <c r="N63" s="71"/>
      <c r="O63" s="58"/>
      <c r="P63" s="71" t="s">
        <v>403</v>
      </c>
      <c r="Q63" s="62">
        <v>44477</v>
      </c>
      <c r="R63" s="76" t="s">
        <v>344</v>
      </c>
      <c r="S63" s="70" t="s">
        <v>345</v>
      </c>
    </row>
    <row r="64" spans="1:19" ht="20.100000000000001" customHeight="1" x14ac:dyDescent="0.25">
      <c r="A64" s="58">
        <v>62</v>
      </c>
      <c r="B64" s="58"/>
      <c r="C64" s="58" t="s">
        <v>351</v>
      </c>
      <c r="D64" s="69" t="s">
        <v>352</v>
      </c>
      <c r="E64" s="69" t="s">
        <v>352</v>
      </c>
      <c r="F64" s="59"/>
      <c r="G64" s="70">
        <v>4</v>
      </c>
      <c r="H64" s="71" t="s">
        <v>353</v>
      </c>
      <c r="I64" s="61" t="s">
        <v>41</v>
      </c>
      <c r="J64" s="61" t="s">
        <v>205</v>
      </c>
      <c r="K64" s="61" t="s">
        <v>211</v>
      </c>
      <c r="L64" s="58" t="s">
        <v>253</v>
      </c>
      <c r="M64" s="71" t="s">
        <v>155</v>
      </c>
      <c r="N64" s="71"/>
      <c r="O64" s="58"/>
      <c r="P64" s="71" t="s">
        <v>403</v>
      </c>
      <c r="Q64" s="62">
        <v>44477</v>
      </c>
      <c r="R64" s="76" t="s">
        <v>344</v>
      </c>
      <c r="S64" s="70" t="s">
        <v>354</v>
      </c>
    </row>
    <row r="65" spans="1:19" ht="20.100000000000001" customHeight="1" x14ac:dyDescent="0.25">
      <c r="A65" s="58">
        <v>63</v>
      </c>
      <c r="B65" s="58"/>
      <c r="C65" s="58" t="s">
        <v>342</v>
      </c>
      <c r="D65" s="69" t="s">
        <v>355</v>
      </c>
      <c r="E65" s="69" t="s">
        <v>355</v>
      </c>
      <c r="F65" s="59"/>
      <c r="G65" s="70">
        <v>4</v>
      </c>
      <c r="H65" s="71">
        <v>600175502</v>
      </c>
      <c r="I65" s="61" t="s">
        <v>41</v>
      </c>
      <c r="J65" s="61" t="s">
        <v>205</v>
      </c>
      <c r="K65" s="61" t="s">
        <v>211</v>
      </c>
      <c r="L65" s="58" t="s">
        <v>253</v>
      </c>
      <c r="M65" s="71" t="s">
        <v>155</v>
      </c>
      <c r="N65" s="71"/>
      <c r="O65" s="58"/>
      <c r="P65" s="71" t="s">
        <v>403</v>
      </c>
      <c r="Q65" s="62">
        <v>44477</v>
      </c>
      <c r="R65" s="76" t="s">
        <v>344</v>
      </c>
      <c r="S65" s="70" t="s">
        <v>345</v>
      </c>
    </row>
    <row r="66" spans="1:19" ht="20.100000000000001" customHeight="1" x14ac:dyDescent="0.25">
      <c r="A66" s="58">
        <v>64</v>
      </c>
      <c r="B66" s="58"/>
      <c r="C66" s="58" t="s">
        <v>303</v>
      </c>
      <c r="D66" s="69" t="s">
        <v>356</v>
      </c>
      <c r="E66" s="69" t="s">
        <v>356</v>
      </c>
      <c r="F66" s="59"/>
      <c r="G66" s="70">
        <v>4</v>
      </c>
      <c r="H66" s="71">
        <v>600196319</v>
      </c>
      <c r="I66" s="61" t="s">
        <v>41</v>
      </c>
      <c r="J66" s="61" t="s">
        <v>205</v>
      </c>
      <c r="K66" s="61" t="s">
        <v>211</v>
      </c>
      <c r="L66" s="58" t="s">
        <v>253</v>
      </c>
      <c r="M66" s="71" t="s">
        <v>155</v>
      </c>
      <c r="N66" s="71"/>
      <c r="O66" s="58"/>
      <c r="P66" s="71" t="s">
        <v>403</v>
      </c>
      <c r="Q66" s="62">
        <v>44477</v>
      </c>
      <c r="R66" s="76" t="s">
        <v>344</v>
      </c>
      <c r="S66" s="70"/>
    </row>
    <row r="67" spans="1:19" ht="20.100000000000001" customHeight="1" x14ac:dyDescent="0.25">
      <c r="A67" s="58">
        <v>65</v>
      </c>
      <c r="B67" s="58"/>
      <c r="C67" s="58" t="s">
        <v>357</v>
      </c>
      <c r="D67" s="69" t="s">
        <v>358</v>
      </c>
      <c r="E67" s="69" t="s">
        <v>358</v>
      </c>
      <c r="F67" s="59"/>
      <c r="G67" s="70">
        <v>4</v>
      </c>
      <c r="H67" s="71" t="s">
        <v>359</v>
      </c>
      <c r="I67" s="61" t="s">
        <v>41</v>
      </c>
      <c r="J67" s="61" t="s">
        <v>205</v>
      </c>
      <c r="K67" s="61" t="s">
        <v>211</v>
      </c>
      <c r="L67" s="58" t="s">
        <v>253</v>
      </c>
      <c r="M67" s="71" t="s">
        <v>155</v>
      </c>
      <c r="N67" s="71"/>
      <c r="O67" s="58"/>
      <c r="P67" s="71" t="s">
        <v>403</v>
      </c>
      <c r="Q67" s="62">
        <v>44477</v>
      </c>
      <c r="R67" s="76" t="s">
        <v>344</v>
      </c>
      <c r="S67" s="70" t="s">
        <v>345</v>
      </c>
    </row>
    <row r="68" spans="1:19" ht="20.100000000000001" customHeight="1" x14ac:dyDescent="0.25">
      <c r="A68" s="58">
        <v>66</v>
      </c>
      <c r="B68" s="58"/>
      <c r="C68" s="58" t="s">
        <v>303</v>
      </c>
      <c r="D68" s="69" t="s">
        <v>360</v>
      </c>
      <c r="E68" s="69" t="s">
        <v>360</v>
      </c>
      <c r="F68" s="59"/>
      <c r="G68" s="70">
        <v>4</v>
      </c>
      <c r="H68" s="71" t="s">
        <v>361</v>
      </c>
      <c r="I68" s="61" t="s">
        <v>41</v>
      </c>
      <c r="J68" s="61" t="s">
        <v>205</v>
      </c>
      <c r="K68" s="61" t="s">
        <v>211</v>
      </c>
      <c r="L68" s="58" t="s">
        <v>253</v>
      </c>
      <c r="M68" s="71" t="s">
        <v>155</v>
      </c>
      <c r="N68" s="71"/>
      <c r="O68" s="58"/>
      <c r="P68" s="71" t="s">
        <v>403</v>
      </c>
      <c r="Q68" s="62">
        <v>44477</v>
      </c>
      <c r="R68" s="76" t="s">
        <v>344</v>
      </c>
      <c r="S68" s="70"/>
    </row>
    <row r="69" spans="1:19" ht="20.100000000000001" customHeight="1" x14ac:dyDescent="0.25">
      <c r="A69" s="58">
        <v>67</v>
      </c>
      <c r="B69" s="58"/>
      <c r="C69" s="58" t="s">
        <v>362</v>
      </c>
      <c r="D69" s="58" t="s">
        <v>363</v>
      </c>
      <c r="E69" s="59" t="s">
        <v>364</v>
      </c>
      <c r="F69" s="59"/>
      <c r="G69" s="60">
        <v>2</v>
      </c>
      <c r="H69" s="61">
        <v>8471809000</v>
      </c>
      <c r="I69" s="61" t="s">
        <v>41</v>
      </c>
      <c r="J69" s="61" t="s">
        <v>205</v>
      </c>
      <c r="K69" s="61" t="s">
        <v>211</v>
      </c>
      <c r="L69" s="58" t="s">
        <v>253</v>
      </c>
      <c r="M69" s="59" t="s">
        <v>155</v>
      </c>
      <c r="N69" s="59"/>
      <c r="O69" s="58"/>
      <c r="P69" s="71" t="s">
        <v>403</v>
      </c>
      <c r="Q69" s="62">
        <v>44200</v>
      </c>
      <c r="R69" s="63" t="s">
        <v>298</v>
      </c>
      <c r="S69" s="58"/>
    </row>
    <row r="70" spans="1:19" ht="20.100000000000001" customHeight="1" x14ac:dyDescent="0.25">
      <c r="A70" s="58">
        <v>68</v>
      </c>
      <c r="B70" s="58"/>
      <c r="C70" s="58" t="s">
        <v>365</v>
      </c>
      <c r="D70" s="58" t="s">
        <v>363</v>
      </c>
      <c r="E70" s="59" t="s">
        <v>366</v>
      </c>
      <c r="F70" s="59"/>
      <c r="G70" s="60">
        <v>2</v>
      </c>
      <c r="H70" s="61">
        <v>8471809000</v>
      </c>
      <c r="I70" s="61" t="s">
        <v>41</v>
      </c>
      <c r="J70" s="61" t="s">
        <v>205</v>
      </c>
      <c r="K70" s="61" t="s">
        <v>211</v>
      </c>
      <c r="L70" s="58" t="s">
        <v>253</v>
      </c>
      <c r="M70" s="59" t="s">
        <v>155</v>
      </c>
      <c r="N70" s="59"/>
      <c r="O70" s="58"/>
      <c r="P70" s="71" t="s">
        <v>403</v>
      </c>
      <c r="Q70" s="62">
        <v>44200</v>
      </c>
      <c r="R70" s="63" t="s">
        <v>298</v>
      </c>
      <c r="S70" s="58"/>
    </row>
    <row r="71" spans="1:19" ht="20.100000000000001" customHeight="1" x14ac:dyDescent="0.25">
      <c r="A71" s="58">
        <v>69</v>
      </c>
      <c r="B71" s="58"/>
      <c r="C71" s="58" t="s">
        <v>365</v>
      </c>
      <c r="D71" s="58" t="s">
        <v>363</v>
      </c>
      <c r="E71" s="59" t="s">
        <v>367</v>
      </c>
      <c r="F71" s="59"/>
      <c r="G71" s="60">
        <v>2</v>
      </c>
      <c r="H71" s="61">
        <v>8471809000</v>
      </c>
      <c r="I71" s="61" t="s">
        <v>41</v>
      </c>
      <c r="J71" s="61" t="s">
        <v>205</v>
      </c>
      <c r="K71" s="61" t="s">
        <v>211</v>
      </c>
      <c r="L71" s="58" t="s">
        <v>253</v>
      </c>
      <c r="M71" s="59" t="s">
        <v>155</v>
      </c>
      <c r="N71" s="59"/>
      <c r="O71" s="58"/>
      <c r="P71" s="71" t="s">
        <v>403</v>
      </c>
      <c r="Q71" s="62">
        <v>44200</v>
      </c>
      <c r="R71" s="63" t="s">
        <v>298</v>
      </c>
      <c r="S71" s="58"/>
    </row>
    <row r="72" spans="1:19" ht="20.100000000000001" customHeight="1" x14ac:dyDescent="0.25">
      <c r="A72" s="58">
        <v>70</v>
      </c>
      <c r="B72" s="58"/>
      <c r="C72" s="58" t="s">
        <v>333</v>
      </c>
      <c r="D72" s="59" t="s">
        <v>368</v>
      </c>
      <c r="E72" s="59" t="s">
        <v>368</v>
      </c>
      <c r="F72" s="59"/>
      <c r="G72" s="60">
        <v>5</v>
      </c>
      <c r="H72" s="77">
        <v>9031909195</v>
      </c>
      <c r="I72" s="61" t="s">
        <v>41</v>
      </c>
      <c r="J72" s="61" t="s">
        <v>205</v>
      </c>
      <c r="K72" s="61" t="s">
        <v>211</v>
      </c>
      <c r="L72" s="58" t="s">
        <v>253</v>
      </c>
      <c r="M72" s="59" t="s">
        <v>155</v>
      </c>
      <c r="N72" s="59"/>
      <c r="O72" s="58"/>
      <c r="P72" s="71" t="s">
        <v>403</v>
      </c>
      <c r="Q72" s="62">
        <v>44200</v>
      </c>
      <c r="R72" s="63" t="s">
        <v>298</v>
      </c>
      <c r="S72" s="58"/>
    </row>
    <row r="73" spans="1:19" ht="20.100000000000001" customHeight="1" x14ac:dyDescent="0.25">
      <c r="A73" s="58">
        <v>71</v>
      </c>
      <c r="B73" s="58"/>
      <c r="C73" s="58" t="s">
        <v>369</v>
      </c>
      <c r="D73" s="78" t="s">
        <v>370</v>
      </c>
      <c r="E73" s="78" t="s">
        <v>370</v>
      </c>
      <c r="F73" s="59"/>
      <c r="G73" s="79">
        <v>7</v>
      </c>
      <c r="H73" s="80">
        <v>9021908100</v>
      </c>
      <c r="I73" s="61" t="s">
        <v>41</v>
      </c>
      <c r="J73" s="61" t="s">
        <v>205</v>
      </c>
      <c r="K73" s="61" t="s">
        <v>211</v>
      </c>
      <c r="L73" s="58" t="s">
        <v>253</v>
      </c>
      <c r="M73" s="59" t="s">
        <v>155</v>
      </c>
      <c r="N73" s="59"/>
      <c r="O73" s="58"/>
      <c r="P73" s="71" t="s">
        <v>403</v>
      </c>
      <c r="Q73" s="62">
        <v>44200</v>
      </c>
      <c r="R73" s="63" t="s">
        <v>298</v>
      </c>
      <c r="S73" s="81"/>
    </row>
    <row r="74" spans="1:19" ht="20.100000000000001" customHeight="1" x14ac:dyDescent="0.25">
      <c r="A74" s="58">
        <v>72</v>
      </c>
      <c r="B74" s="58"/>
      <c r="C74" s="58" t="s">
        <v>333</v>
      </c>
      <c r="D74" s="82" t="s">
        <v>368</v>
      </c>
      <c r="E74" s="82" t="s">
        <v>368</v>
      </c>
      <c r="F74" s="59"/>
      <c r="G74" s="83">
        <v>1</v>
      </c>
      <c r="H74" s="84" t="s">
        <v>371</v>
      </c>
      <c r="I74" s="61" t="s">
        <v>41</v>
      </c>
      <c r="J74" s="61" t="s">
        <v>205</v>
      </c>
      <c r="K74" s="61" t="s">
        <v>211</v>
      </c>
      <c r="L74" s="85" t="s">
        <v>372</v>
      </c>
      <c r="M74" s="59" t="s">
        <v>155</v>
      </c>
      <c r="N74" s="108"/>
      <c r="O74" s="58"/>
      <c r="P74" s="71" t="s">
        <v>403</v>
      </c>
      <c r="Q74" s="62">
        <v>44200</v>
      </c>
      <c r="R74" s="63" t="s">
        <v>298</v>
      </c>
      <c r="S74" s="85"/>
    </row>
    <row r="75" spans="1:19" ht="20.100000000000001" customHeight="1" x14ac:dyDescent="0.25">
      <c r="A75" s="58">
        <v>73</v>
      </c>
      <c r="B75" s="58"/>
      <c r="C75" s="58" t="s">
        <v>369</v>
      </c>
      <c r="D75" s="82" t="s">
        <v>373</v>
      </c>
      <c r="E75" s="82" t="s">
        <v>373</v>
      </c>
      <c r="F75" s="59"/>
      <c r="G75" s="83">
        <v>1</v>
      </c>
      <c r="H75" s="84" t="s">
        <v>374</v>
      </c>
      <c r="I75" s="61" t="s">
        <v>41</v>
      </c>
      <c r="J75" s="61" t="s">
        <v>205</v>
      </c>
      <c r="K75" s="61" t="s">
        <v>211</v>
      </c>
      <c r="L75" s="85" t="s">
        <v>372</v>
      </c>
      <c r="M75" s="59" t="s">
        <v>155</v>
      </c>
      <c r="N75" s="108"/>
      <c r="O75" s="58"/>
      <c r="P75" s="71" t="s">
        <v>403</v>
      </c>
      <c r="Q75" s="62">
        <v>44200</v>
      </c>
      <c r="R75" s="63" t="s">
        <v>298</v>
      </c>
      <c r="S75" s="86"/>
    </row>
    <row r="76" spans="1:19" ht="20.100000000000001" customHeight="1" x14ac:dyDescent="0.25">
      <c r="A76" s="58">
        <v>74</v>
      </c>
      <c r="B76" s="58"/>
      <c r="C76" s="58" t="s">
        <v>365</v>
      </c>
      <c r="D76" s="58" t="s">
        <v>363</v>
      </c>
      <c r="E76" s="82" t="s">
        <v>375</v>
      </c>
      <c r="F76" s="59"/>
      <c r="G76" s="83">
        <v>1</v>
      </c>
      <c r="H76" s="84" t="s">
        <v>376</v>
      </c>
      <c r="I76" s="61" t="s">
        <v>41</v>
      </c>
      <c r="J76" s="61" t="s">
        <v>205</v>
      </c>
      <c r="K76" s="61" t="s">
        <v>211</v>
      </c>
      <c r="L76" s="85" t="s">
        <v>372</v>
      </c>
      <c r="M76" s="59" t="s">
        <v>155</v>
      </c>
      <c r="N76" s="108"/>
      <c r="O76" s="58"/>
      <c r="P76" s="71" t="s">
        <v>403</v>
      </c>
      <c r="Q76" s="62">
        <v>44200</v>
      </c>
      <c r="R76" s="87" t="s">
        <v>298</v>
      </c>
      <c r="S76" s="88" t="s">
        <v>377</v>
      </c>
    </row>
    <row r="77" spans="1:19" ht="20.100000000000001" customHeight="1" x14ac:dyDescent="0.25">
      <c r="A77" s="58">
        <v>75</v>
      </c>
      <c r="B77" s="58"/>
      <c r="C77" s="58" t="s">
        <v>378</v>
      </c>
      <c r="D77" s="58" t="s">
        <v>363</v>
      </c>
      <c r="E77" s="82" t="s">
        <v>379</v>
      </c>
      <c r="F77" s="59"/>
      <c r="G77" s="83">
        <v>1</v>
      </c>
      <c r="H77" s="84" t="s">
        <v>380</v>
      </c>
      <c r="I77" s="61" t="s">
        <v>41</v>
      </c>
      <c r="J77" s="61" t="s">
        <v>205</v>
      </c>
      <c r="K77" s="61" t="s">
        <v>211</v>
      </c>
      <c r="L77" s="85" t="s">
        <v>372</v>
      </c>
      <c r="M77" s="59" t="s">
        <v>155</v>
      </c>
      <c r="N77" s="108"/>
      <c r="O77" s="58"/>
      <c r="P77" s="71" t="s">
        <v>403</v>
      </c>
      <c r="Q77" s="62">
        <v>44200</v>
      </c>
      <c r="R77" s="89"/>
      <c r="S77" s="88"/>
    </row>
    <row r="78" spans="1:19" ht="20.100000000000001" customHeight="1" x14ac:dyDescent="0.25">
      <c r="A78" s="58">
        <v>76</v>
      </c>
      <c r="B78" s="58"/>
      <c r="C78" s="58" t="s">
        <v>362</v>
      </c>
      <c r="D78" s="58" t="s">
        <v>363</v>
      </c>
      <c r="E78" s="82" t="s">
        <v>381</v>
      </c>
      <c r="F78" s="59"/>
      <c r="G78" s="83">
        <v>1</v>
      </c>
      <c r="H78" s="90" t="s">
        <v>382</v>
      </c>
      <c r="I78" s="61" t="s">
        <v>41</v>
      </c>
      <c r="J78" s="61" t="s">
        <v>205</v>
      </c>
      <c r="K78" s="61" t="s">
        <v>211</v>
      </c>
      <c r="L78" s="85" t="s">
        <v>372</v>
      </c>
      <c r="M78" s="59" t="s">
        <v>155</v>
      </c>
      <c r="N78" s="108"/>
      <c r="O78" s="58"/>
      <c r="P78" s="71" t="s">
        <v>403</v>
      </c>
      <c r="Q78" s="62">
        <v>44200</v>
      </c>
      <c r="R78" s="89"/>
      <c r="S78" s="88"/>
    </row>
    <row r="79" spans="1:19" ht="20.100000000000001" customHeight="1" x14ac:dyDescent="0.25">
      <c r="A79" s="58">
        <v>77</v>
      </c>
      <c r="B79" s="58"/>
      <c r="C79" s="58" t="s">
        <v>365</v>
      </c>
      <c r="D79" s="58" t="s">
        <v>363</v>
      </c>
      <c r="E79" s="85" t="s">
        <v>366</v>
      </c>
      <c r="F79" s="59"/>
      <c r="G79" s="83">
        <v>1</v>
      </c>
      <c r="H79" s="85" t="s">
        <v>383</v>
      </c>
      <c r="I79" s="61" t="s">
        <v>41</v>
      </c>
      <c r="J79" s="61" t="s">
        <v>205</v>
      </c>
      <c r="K79" s="61" t="s">
        <v>211</v>
      </c>
      <c r="L79" s="86" t="s">
        <v>384</v>
      </c>
      <c r="M79" s="85" t="s">
        <v>385</v>
      </c>
      <c r="N79" s="108"/>
      <c r="O79" s="58"/>
      <c r="P79" s="71" t="s">
        <v>403</v>
      </c>
      <c r="Q79" s="62">
        <v>44200</v>
      </c>
      <c r="R79" s="91">
        <v>59500370</v>
      </c>
      <c r="S79" s="88"/>
    </row>
    <row r="80" spans="1:19" ht="20.100000000000001" customHeight="1" x14ac:dyDescent="0.25">
      <c r="A80" s="58">
        <v>78</v>
      </c>
      <c r="B80" s="58"/>
      <c r="C80" s="58" t="s">
        <v>362</v>
      </c>
      <c r="D80" s="58" t="s">
        <v>363</v>
      </c>
      <c r="E80" s="85" t="s">
        <v>381</v>
      </c>
      <c r="F80" s="59"/>
      <c r="G80" s="83">
        <v>1</v>
      </c>
      <c r="H80" s="85" t="s">
        <v>386</v>
      </c>
      <c r="I80" s="61" t="s">
        <v>41</v>
      </c>
      <c r="J80" s="61" t="s">
        <v>205</v>
      </c>
      <c r="K80" s="61" t="s">
        <v>211</v>
      </c>
      <c r="L80" s="58" t="s">
        <v>384</v>
      </c>
      <c r="M80" s="92" t="s">
        <v>385</v>
      </c>
      <c r="N80" s="108"/>
      <c r="O80" s="58"/>
      <c r="P80" s="71" t="s">
        <v>403</v>
      </c>
      <c r="Q80" s="62">
        <v>44200</v>
      </c>
      <c r="R80" s="91">
        <v>59500370</v>
      </c>
      <c r="S80" s="88"/>
    </row>
    <row r="81" spans="1:19" ht="20.100000000000001" customHeight="1" x14ac:dyDescent="0.25">
      <c r="A81" s="58">
        <v>79</v>
      </c>
      <c r="B81" s="58"/>
      <c r="C81" s="58" t="s">
        <v>365</v>
      </c>
      <c r="D81" s="58" t="s">
        <v>363</v>
      </c>
      <c r="E81" s="85" t="s">
        <v>299</v>
      </c>
      <c r="F81" s="59"/>
      <c r="G81" s="83">
        <v>1</v>
      </c>
      <c r="H81" s="82" t="s">
        <v>387</v>
      </c>
      <c r="I81" s="61" t="s">
        <v>41</v>
      </c>
      <c r="J81" s="61" t="s">
        <v>205</v>
      </c>
      <c r="K81" s="7" t="s">
        <v>211</v>
      </c>
      <c r="L81" s="58" t="s">
        <v>384</v>
      </c>
      <c r="M81" s="92" t="s">
        <v>385</v>
      </c>
      <c r="N81" s="108"/>
      <c r="O81" s="58"/>
      <c r="P81" s="71" t="s">
        <v>403</v>
      </c>
      <c r="Q81" s="62">
        <v>44200</v>
      </c>
      <c r="R81" s="89"/>
      <c r="S81" s="88"/>
    </row>
    <row r="82" spans="1:19" ht="20.100000000000001" customHeight="1" x14ac:dyDescent="0.25">
      <c r="A82" s="58">
        <v>80</v>
      </c>
      <c r="B82" s="58"/>
      <c r="C82" s="58" t="s">
        <v>333</v>
      </c>
      <c r="D82" s="93" t="s">
        <v>368</v>
      </c>
      <c r="E82" s="85" t="s">
        <v>368</v>
      </c>
      <c r="F82" s="59"/>
      <c r="G82" s="83">
        <v>1</v>
      </c>
      <c r="H82" s="94">
        <v>9869</v>
      </c>
      <c r="I82" s="61" t="s">
        <v>41</v>
      </c>
      <c r="J82" s="61" t="s">
        <v>205</v>
      </c>
      <c r="K82" s="7" t="s">
        <v>211</v>
      </c>
      <c r="L82" s="58" t="s">
        <v>384</v>
      </c>
      <c r="M82" s="92" t="s">
        <v>385</v>
      </c>
      <c r="N82" s="108"/>
      <c r="O82" s="58"/>
      <c r="P82" s="71" t="s">
        <v>403</v>
      </c>
      <c r="Q82" s="62">
        <v>44200</v>
      </c>
      <c r="R82" s="87" t="s">
        <v>298</v>
      </c>
      <c r="S82" s="88" t="s">
        <v>377</v>
      </c>
    </row>
    <row r="83" spans="1:19" ht="20.100000000000001" customHeight="1" x14ac:dyDescent="0.25">
      <c r="A83" s="58">
        <v>81</v>
      </c>
      <c r="B83" s="58"/>
      <c r="C83" s="58" t="s">
        <v>369</v>
      </c>
      <c r="D83" s="95" t="s">
        <v>370</v>
      </c>
      <c r="E83" s="82" t="s">
        <v>370</v>
      </c>
      <c r="F83" s="59"/>
      <c r="G83" s="83">
        <v>1</v>
      </c>
      <c r="H83" s="94">
        <v>10334</v>
      </c>
      <c r="I83" s="61" t="s">
        <v>41</v>
      </c>
      <c r="J83" s="61" t="s">
        <v>205</v>
      </c>
      <c r="K83" s="7" t="s">
        <v>211</v>
      </c>
      <c r="L83" s="58" t="s">
        <v>384</v>
      </c>
      <c r="M83" s="92" t="s">
        <v>385</v>
      </c>
      <c r="N83" s="108"/>
      <c r="O83" s="58"/>
      <c r="P83" s="71" t="s">
        <v>403</v>
      </c>
      <c r="Q83" s="62">
        <v>44200</v>
      </c>
      <c r="R83" s="87" t="s">
        <v>298</v>
      </c>
      <c r="S83" s="88" t="s">
        <v>377</v>
      </c>
    </row>
    <row r="85" spans="1:19" x14ac:dyDescent="0.25">
      <c r="E85" s="96"/>
      <c r="F85" s="96"/>
    </row>
    <row r="86" spans="1:19" x14ac:dyDescent="0.25">
      <c r="E86" s="96"/>
      <c r="F86" s="96"/>
    </row>
    <row r="87" spans="1:19" x14ac:dyDescent="0.25">
      <c r="E87" s="96"/>
      <c r="F87" s="96"/>
    </row>
    <row r="88" spans="1:19" x14ac:dyDescent="0.25">
      <c r="E88" s="96"/>
      <c r="F88" s="96"/>
    </row>
    <row r="89" spans="1:19" x14ac:dyDescent="0.25">
      <c r="E89" s="160"/>
      <c r="F89" s="99"/>
    </row>
    <row r="90" spans="1:19" x14ac:dyDescent="0.25">
      <c r="E90" s="160"/>
      <c r="F90" s="99"/>
    </row>
  </sheetData>
  <autoFilter ref="A2:S83" xr:uid="{6F44E557-50B6-42E1-87DF-BA20134DC5D6}">
    <filterColumn colId="8">
      <filters>
        <filter val="Software - Embedded"/>
      </filters>
    </filterColumn>
  </autoFilter>
  <mergeCells count="1">
    <mergeCell ref="E89:E90"/>
  </mergeCells>
  <dataValidations count="2">
    <dataValidation type="list" allowBlank="1" showInputMessage="1" showErrorMessage="1" sqref="O3:O6 O18:O19 O21:O23 O28:O83" xr:uid="{8367BF21-022C-4A53-B0E6-C2E0F481EF8E}">
      <formula1>"Not required for current project, Poor Performance, Damage,Due for Calibration"</formula1>
    </dataValidation>
    <dataValidation type="list" allowBlank="1" showInputMessage="1" showErrorMessage="1" sqref="F21:F23 F3:F6 F18:F19 F28:F83" xr:uid="{6BB2DBAF-8277-4D08-A234-BBC0369728CB}">
      <formula1>"Not required,Calibration date not known, Calibrated, Calibration due in 30 days or less"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9D55B28F3A64DB5C526DF4718346B" ma:contentTypeVersion="12" ma:contentTypeDescription="Create a new document." ma:contentTypeScope="" ma:versionID="d0d485e86ceda25d26b092a5b6ba2a30">
  <xsd:schema xmlns:xsd="http://www.w3.org/2001/XMLSchema" xmlns:xs="http://www.w3.org/2001/XMLSchema" xmlns:p="http://schemas.microsoft.com/office/2006/metadata/properties" xmlns:ns2="bb8d8d70-631f-481e-bede-3e2d268c6c07" xmlns:ns3="24d8a9f4-8952-4302-9006-d1397d4b18f4" targetNamespace="http://schemas.microsoft.com/office/2006/metadata/properties" ma:root="true" ma:fieldsID="f247499c81f5d67a8da5f529b72c11e4" ns2:_="" ns3:_="">
    <xsd:import namespace="bb8d8d70-631f-481e-bede-3e2d268c6c07"/>
    <xsd:import namespace="24d8a9f4-8952-4302-9006-d1397d4b18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d8d70-631f-481e-bede-3e2d268c6c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b31ed30-7e58-4985-b8c2-d455a920e24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d8a9f4-8952-4302-9006-d1397d4b18f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bcae1d7-9b63-4de4-99b2-709956d91cf9}" ma:internalName="TaxCatchAll" ma:showField="CatchAllData" ma:web="24d8a9f4-8952-4302-9006-d1397d4b18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d8a9f4-8952-4302-9006-d1397d4b18f4" xsi:nil="true"/>
    <lcf76f155ced4ddcb4097134ff3c332f xmlns="bb8d8d70-631f-481e-bede-3e2d268c6c0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FEE720B-23DF-4F08-8B77-B241AC7FA1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d8d70-631f-481e-bede-3e2d268c6c07"/>
    <ds:schemaRef ds:uri="24d8a9f4-8952-4302-9006-d1397d4b18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0B1148-B4F9-404D-A187-24CCF3AF5B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8E3EF0-372B-4221-A4C9-FF037D612FFB}">
  <ds:schemaRefs>
    <ds:schemaRef ds:uri="http://purl.org/dc/terms/"/>
    <ds:schemaRef ds:uri="bb8d8d70-631f-481e-bede-3e2d268c6c07"/>
    <ds:schemaRef ds:uri="24d8a9f4-8952-4302-9006-d1397d4b18f4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Data-Resource</vt:lpstr>
      <vt:lpstr>GDC_H_Resource_Pivots</vt:lpstr>
      <vt:lpstr>SDL_Resource_Pivots</vt:lpstr>
      <vt:lpstr>Master Data-Executive Dashboard</vt:lpstr>
      <vt:lpstr>Master Data- Finance</vt:lpstr>
      <vt:lpstr>Master Data- Asset</vt:lpstr>
    </vt:vector>
  </TitlesOfParts>
  <Manager/>
  <Company>HCL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Cheralathan R-ERS,HCLTech</dc:creator>
  <cp:keywords>HCLClassification=Internal</cp:keywords>
  <dc:description/>
  <cp:lastModifiedBy>Lokesh Palani</cp:lastModifiedBy>
  <cp:revision/>
  <dcterms:created xsi:type="dcterms:W3CDTF">2022-08-28T12:42:04Z</dcterms:created>
  <dcterms:modified xsi:type="dcterms:W3CDTF">2023-04-04T05:58:55Z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51ee75e9-efa5-4255-933d-6d2b5db6e06f</vt:lpwstr>
  </property>
  <property fmtid="{D5CDD505-2E9C-101B-9397-08002B2CF9AE}" pid="3" name="HCLClassD6">
    <vt:lpwstr>False</vt:lpwstr>
  </property>
  <property fmtid="{D5CDD505-2E9C-101B-9397-08002B2CF9AE}" pid="4" name="ContentTypeId">
    <vt:lpwstr>0x0101001819D55B28F3A64DB5C526DF4718346B</vt:lpwstr>
  </property>
  <property fmtid="{D5CDD505-2E9C-101B-9397-08002B2CF9AE}" pid="5" name="MediaServiceImageTags">
    <vt:lpwstr/>
  </property>
  <property fmtid="{D5CDD505-2E9C-101B-9397-08002B2CF9AE}" pid="6" name="HCLClassification">
    <vt:lpwstr>HCL_Cla5s_1nt3rnal</vt:lpwstr>
  </property>
</Properties>
</file>