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/>
  <xr:revisionPtr revIDLastSave="0" documentId="10_ncr:8100000_{D5127418-27DB-4059-A66B-14585BE02797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库存" sheetId="1" r:id="rId1"/>
    <sheet name="住宅供销" sheetId="2" r:id="rId2"/>
    <sheet name="Sheet1" sheetId="10" r:id="rId3"/>
    <sheet name="销许明细" sheetId="9" r:id="rId4"/>
    <sheet name="住宅成交明细" sheetId="6" r:id="rId5"/>
    <sheet name="Sheet3" sheetId="12" r:id="rId6"/>
    <sheet name="商办供销" sheetId="3" r:id="rId7"/>
    <sheet name="二手" sheetId="8" r:id="rId8"/>
    <sheet name="单价段" sheetId="4" r:id="rId9"/>
    <sheet name="面积段" sheetId="7" r:id="rId10"/>
  </sheets>
  <calcPr calcId="162913"/>
  <pivotCaches>
    <pivotCache cacheId="0" r:id="rId11"/>
    <pivotCache cacheId="1" r:id="rId12"/>
    <pivotCache cacheId="2" r:id="rId1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F3" i="1" l="1"/>
  <c r="G3" i="3" l="1"/>
  <c r="G4" i="3"/>
  <c r="G5" i="3"/>
  <c r="G6" i="3"/>
  <c r="G7" i="3"/>
  <c r="G8" i="3"/>
  <c r="G2" i="3"/>
  <c r="J2" i="4"/>
  <c r="H4" i="4"/>
  <c r="I4" i="4"/>
  <c r="H5" i="4"/>
  <c r="I5" i="4"/>
  <c r="H6" i="4"/>
  <c r="I6" i="4"/>
  <c r="H7" i="4"/>
  <c r="I7" i="4"/>
  <c r="H8" i="4"/>
  <c r="I8" i="4"/>
  <c r="H9" i="4"/>
  <c r="I9" i="4"/>
  <c r="H10" i="4"/>
  <c r="I10" i="4"/>
  <c r="H11" i="4"/>
  <c r="I11" i="4"/>
  <c r="H12" i="4"/>
  <c r="I12" i="4"/>
  <c r="H13" i="4"/>
  <c r="I13" i="4"/>
  <c r="H14" i="4"/>
  <c r="I14" i="4"/>
  <c r="H15" i="4"/>
  <c r="I15" i="4"/>
  <c r="H16" i="4"/>
  <c r="I16" i="4"/>
  <c r="H17" i="4"/>
  <c r="I17" i="4"/>
  <c r="I2" i="4"/>
  <c r="H2" i="4"/>
  <c r="H13" i="7"/>
  <c r="I13" i="7"/>
  <c r="H14" i="7"/>
  <c r="I14" i="7"/>
  <c r="H6" i="7"/>
  <c r="I6" i="7"/>
  <c r="H7" i="7"/>
  <c r="I7" i="7"/>
  <c r="H9" i="7"/>
  <c r="I9" i="7"/>
  <c r="H10" i="7"/>
  <c r="I10" i="7"/>
  <c r="H11" i="7"/>
  <c r="I11" i="7"/>
  <c r="H12" i="7"/>
  <c r="I12" i="7"/>
  <c r="I8" i="7"/>
  <c r="H8" i="7"/>
  <c r="C6" i="8" l="1"/>
  <c r="D6" i="8"/>
  <c r="C7" i="8"/>
  <c r="D7" i="8"/>
  <c r="B7" i="8"/>
  <c r="B6" i="8"/>
  <c r="E5" i="10"/>
  <c r="E9" i="10"/>
  <c r="E13" i="10"/>
  <c r="E6" i="10"/>
  <c r="E10" i="10"/>
  <c r="E14" i="10"/>
  <c r="E7" i="10"/>
  <c r="E11" i="10"/>
  <c r="E15" i="10"/>
  <c r="E8" i="10"/>
  <c r="E12" i="10"/>
  <c r="E4" i="10"/>
  <c r="E7" i="8" l="1"/>
  <c r="E6" i="8"/>
  <c r="F6" i="1" l="1"/>
  <c r="F9" i="1"/>
  <c r="F8" i="1"/>
  <c r="F7" i="1"/>
  <c r="F5" i="1"/>
  <c r="F4" i="1"/>
  <c r="N25" i="6" l="1"/>
</calcChain>
</file>

<file path=xl/sharedStrings.xml><?xml version="1.0" encoding="utf-8"?>
<sst xmlns="http://schemas.openxmlformats.org/spreadsheetml/2006/main" count="405" uniqueCount="208">
  <si>
    <t>合计</t>
  </si>
  <si>
    <t>街道</t>
  </si>
  <si>
    <t>累计</t>
  </si>
  <si>
    <t>可售面积</t>
  </si>
  <si>
    <t>可售套数</t>
  </si>
  <si>
    <t>开发区</t>
  </si>
  <si>
    <t>2018年01月 南京 溧水 商品房 双拼别墅,独立别墅,叠加别墅,联排别墅,住宅分片区 供销情况统计表(平米、元)</t>
  </si>
  <si>
    <t>片区</t>
  </si>
  <si>
    <t>上市量</t>
  </si>
  <si>
    <t>已售量</t>
  </si>
  <si>
    <t>上市面积</t>
  </si>
  <si>
    <t>已售面积</t>
  </si>
  <si>
    <t>已售均价(元/平米)</t>
  </si>
  <si>
    <t>城东</t>
  </si>
  <si>
    <t>城南新区</t>
  </si>
  <si>
    <t>城西</t>
  </si>
  <si>
    <t>城中</t>
  </si>
  <si>
    <t>乡镇</t>
  </si>
  <si>
    <t>last</t>
  </si>
  <si>
    <t>this</t>
  </si>
  <si>
    <t>last_rate</t>
  </si>
  <si>
    <t>this_rate</t>
  </si>
  <si>
    <t>delta</t>
  </si>
  <si>
    <t>bind</t>
  </si>
  <si>
    <t>[0.0, 4000.0)</t>
  </si>
  <si>
    <t>[4000.0, 5000.0)</t>
  </si>
  <si>
    <t>[5000.0, 6000.0)</t>
  </si>
  <si>
    <t>[6000.0, 7000.0)</t>
  </si>
  <si>
    <t>[7000.0, 8000.0)</t>
  </si>
  <si>
    <t>[8000.0, 9000.0)</t>
  </si>
  <si>
    <t>[9000.0, 10000.0)</t>
  </si>
  <si>
    <t>[10000.0, 11000.0)</t>
  </si>
  <si>
    <t>[11000.0, 12000.0)</t>
  </si>
  <si>
    <t>[12000.0, 13000.0)</t>
  </si>
  <si>
    <t>[13000.0, 14000.0)</t>
  </si>
  <si>
    <t>[14000.0, 15000.0)</t>
  </si>
  <si>
    <t>[15000.0, 16000.0)</t>
  </si>
  <si>
    <t>[16000.0, 17000.0)</t>
  </si>
  <si>
    <t>[17000.0, 18000.0)</t>
  </si>
  <si>
    <t>[18000.0, 19000.0)</t>
  </si>
  <si>
    <t>[19000.0, 20000.0)</t>
  </si>
  <si>
    <t>面积</t>
    <phoneticPr fontId="3" type="noConversion"/>
  </si>
  <si>
    <t>套数</t>
    <phoneticPr fontId="3" type="noConversion"/>
  </si>
  <si>
    <t>均价</t>
    <phoneticPr fontId="3" type="noConversion"/>
  </si>
  <si>
    <t>金额</t>
    <phoneticPr fontId="3" type="noConversion"/>
  </si>
  <si>
    <t>/</t>
    <phoneticPr fontId="3" type="noConversion"/>
  </si>
  <si>
    <t>本期非住</t>
    <phoneticPr fontId="3" type="noConversion"/>
  </si>
  <si>
    <t>zone</t>
  </si>
  <si>
    <t>proj_name</t>
  </si>
  <si>
    <t>space</t>
  </si>
  <si>
    <t>rate</t>
  </si>
  <si>
    <t>rank</t>
  </si>
  <si>
    <t>秦河世家花园</t>
  </si>
  <si>
    <t>康利华府</t>
  </si>
  <si>
    <t>九筑名邸</t>
  </si>
  <si>
    <t>珍珠佳苑</t>
  </si>
  <si>
    <t>源筑花园</t>
  </si>
  <si>
    <t>工业园区配套住宅</t>
  </si>
  <si>
    <t>迴峰庄园</t>
  </si>
  <si>
    <t>南方绿邸</t>
  </si>
  <si>
    <t>卧龙湖风情小镇</t>
  </si>
  <si>
    <t>一品骊城</t>
  </si>
  <si>
    <t>滨水花园</t>
  </si>
  <si>
    <t>静水花园</t>
  </si>
  <si>
    <t>中城花园·塞纳名邸住宅楼</t>
  </si>
  <si>
    <t>行标签</t>
  </si>
  <si>
    <t>总计</t>
  </si>
  <si>
    <t>求和项:space</t>
  </si>
  <si>
    <t>[0.0, 40.0)</t>
  </si>
  <si>
    <t>[40.0, 50.0)</t>
  </si>
  <si>
    <t>[50.0, 60.0)</t>
  </si>
  <si>
    <t>[80.0, 90.0)</t>
  </si>
  <si>
    <t>[90.0, 100.0)</t>
  </si>
  <si>
    <t>[100.0, 110.0)</t>
  </si>
  <si>
    <t>[110.0, 120.0)</t>
  </si>
  <si>
    <t>[120.0, 130.0)</t>
  </si>
  <si>
    <t>[130.0, 144.0)</t>
  </si>
  <si>
    <t>[144.0, 160.0)</t>
  </si>
  <si>
    <t>[160.0, 180.0)</t>
  </si>
  <si>
    <t>[180.0, 200.0)</t>
  </si>
  <si>
    <t>[200.0, 250.0)</t>
  </si>
  <si>
    <t>[250.0, 300.0)</t>
  </si>
  <si>
    <t>[300.0, 350.0)</t>
  </si>
  <si>
    <t>单价段</t>
    <phoneticPr fontId="3" type="noConversion"/>
  </si>
  <si>
    <t>面积段</t>
    <phoneticPr fontId="3" type="noConversion"/>
  </si>
  <si>
    <t>[20000.0, 21000.0)</t>
  </si>
  <si>
    <t>本期全部</t>
    <phoneticPr fontId="3" type="noConversion"/>
  </si>
  <si>
    <t>本期住宅</t>
    <phoneticPr fontId="3" type="noConversion"/>
  </si>
  <si>
    <t>40平米以下</t>
  </si>
  <si>
    <t>40-50平米</t>
  </si>
  <si>
    <t>50-60平米</t>
  </si>
  <si>
    <t>60-70平米</t>
  </si>
  <si>
    <t>70-80平米</t>
  </si>
  <si>
    <t>80-90平米</t>
  </si>
  <si>
    <t>90-100平米</t>
  </si>
  <si>
    <t>100-110平米</t>
  </si>
  <si>
    <t>110-120平米</t>
  </si>
  <si>
    <t>120-130平米</t>
  </si>
  <si>
    <t>130-144平米</t>
  </si>
  <si>
    <t>144-160平米</t>
  </si>
  <si>
    <t>160-180平米</t>
  </si>
  <si>
    <t>180-200平米</t>
  </si>
  <si>
    <t>200-250平米</t>
  </si>
  <si>
    <t>250-300平米</t>
  </si>
  <si>
    <t>300-350平米</t>
  </si>
  <si>
    <t>350-400平米</t>
  </si>
  <si>
    <t>400-600平米</t>
  </si>
  <si>
    <t>600-800平米</t>
  </si>
  <si>
    <t>800-1000平米</t>
  </si>
  <si>
    <t>1000平米以上</t>
  </si>
  <si>
    <t>去年全部</t>
    <phoneticPr fontId="3" type="noConversion"/>
  </si>
  <si>
    <t>去年住宅</t>
    <phoneticPr fontId="3" type="noConversion"/>
  </si>
  <si>
    <t>去年非住</t>
    <phoneticPr fontId="3" type="noConversion"/>
  </si>
  <si>
    <t>4000以下</t>
  </si>
  <si>
    <t>4000-5000</t>
  </si>
  <si>
    <t>5000-6000</t>
  </si>
  <si>
    <t>6000-7000</t>
  </si>
  <si>
    <t>7000-8000</t>
  </si>
  <si>
    <t>8000-9000</t>
  </si>
  <si>
    <t>9000-10000</t>
  </si>
  <si>
    <t>10000-11000</t>
  </si>
  <si>
    <t>11000-12000</t>
  </si>
  <si>
    <t>12000-13000</t>
  </si>
  <si>
    <t>13000-14000</t>
  </si>
  <si>
    <t>14000-15000</t>
  </si>
  <si>
    <t>15000-16000</t>
  </si>
  <si>
    <t>16000-17000</t>
  </si>
  <si>
    <t>17000-18000</t>
  </si>
  <si>
    <t>18000-19000</t>
  </si>
  <si>
    <t>19000-20000</t>
  </si>
  <si>
    <t>20000-21000</t>
  </si>
  <si>
    <t>东屏镇 </t>
  </si>
  <si>
    <t>和凤镇 </t>
  </si>
  <si>
    <t>洪蓝镇 </t>
  </si>
  <si>
    <t>开发区 </t>
  </si>
  <si>
    <t>石湫镇 </t>
  </si>
  <si>
    <t>永阳街道 </t>
  </si>
  <si>
    <t>白马镇 </t>
    <phoneticPr fontId="3" type="noConversion"/>
  </si>
  <si>
    <t>永阳街道 </t>
    <phoneticPr fontId="3" type="noConversion"/>
  </si>
  <si>
    <t>开发区 </t>
    <phoneticPr fontId="3" type="noConversion"/>
  </si>
  <si>
    <t>洪蓝镇 </t>
    <phoneticPr fontId="3" type="noConversion"/>
  </si>
  <si>
    <t>和凤镇 </t>
    <phoneticPr fontId="3" type="noConversion"/>
  </si>
  <si>
    <t>东屏镇 </t>
    <phoneticPr fontId="3" type="noConversion"/>
  </si>
  <si>
    <t>石湫镇 </t>
    <phoneticPr fontId="3" type="noConversion"/>
  </si>
  <si>
    <t>晶桥镇 </t>
    <phoneticPr fontId="3" type="noConversion"/>
  </si>
  <si>
    <t>合计</t>
    <phoneticPr fontId="3" type="noConversion"/>
  </si>
  <si>
    <r>
      <t>筛选条件为:[</t>
    </r>
    <r>
      <rPr>
        <sz val="11"/>
        <color rgb="FFFF0000"/>
        <rFont val="等线"/>
        <family val="3"/>
        <charset val="134"/>
        <scheme val="minor"/>
      </rPr>
      <t>商品房</t>
    </r>
    <r>
      <rPr>
        <sz val="11"/>
        <color theme="1"/>
        <rFont val="等线"/>
        <family val="2"/>
        <scheme val="minor"/>
      </rPr>
      <t>] 功能为 </t>
    </r>
    <r>
      <rPr>
        <sz val="11"/>
        <color rgb="FFFF0000"/>
        <rFont val="等线"/>
        <family val="3"/>
        <charset val="134"/>
        <scheme val="minor"/>
      </rPr>
      <t>双拼别墅,独立别墅,叠加别墅,联排别墅,住宅</t>
    </r>
    <r>
      <rPr>
        <sz val="11"/>
        <color theme="1"/>
        <rFont val="等线"/>
        <family val="2"/>
        <scheme val="minor"/>
      </rPr>
      <t>,板块为 </t>
    </r>
    <r>
      <rPr>
        <sz val="11"/>
        <color rgb="FFFF0000"/>
        <rFont val="等线"/>
        <family val="3"/>
        <charset val="134"/>
        <scheme val="minor"/>
      </rPr>
      <t>溧水</t>
    </r>
    <r>
      <rPr>
        <sz val="11"/>
        <color theme="1"/>
        <rFont val="等线"/>
        <family val="2"/>
        <scheme val="minor"/>
      </rPr>
      <t>,楼盘开放时间&gt;= </t>
    </r>
    <r>
      <rPr>
        <sz val="11"/>
        <color rgb="FFFF0000"/>
        <rFont val="等线"/>
        <family val="3"/>
        <charset val="134"/>
        <scheme val="minor"/>
      </rPr>
      <t>20171226</t>
    </r>
    <r>
      <rPr>
        <sz val="11"/>
        <color theme="1"/>
        <rFont val="等线"/>
        <family val="2"/>
        <scheme val="minor"/>
      </rPr>
      <t>,楼盘开放时间&lt;= </t>
    </r>
    <r>
      <rPr>
        <sz val="11"/>
        <color rgb="FFFF0000"/>
        <rFont val="等线"/>
        <family val="3"/>
        <charset val="134"/>
        <scheme val="minor"/>
      </rPr>
      <t>20180625</t>
    </r>
    <r>
      <rPr>
        <sz val="11"/>
        <color theme="1"/>
        <rFont val="等线"/>
        <family val="2"/>
        <scheme val="minor"/>
      </rPr>
      <t>, 的上市情况表</t>
    </r>
  </si>
  <si>
    <t>项目名称</t>
  </si>
  <si>
    <t>许可证号</t>
  </si>
  <si>
    <t>上市套数</t>
  </si>
  <si>
    <t>上市金额</t>
  </si>
  <si>
    <t>上市均价</t>
  </si>
  <si>
    <t>滨水花园（月桂苑、银杏苑）</t>
  </si>
  <si>
    <t>橡树城春熙苑</t>
  </si>
  <si>
    <t>卧龙湖风情小镇紫楠园</t>
  </si>
  <si>
    <t>恒大金碧天下国际花园</t>
  </si>
  <si>
    <t>溧水万达广场</t>
  </si>
  <si>
    <t>卧龙湖风情小镇伴湖居</t>
  </si>
  <si>
    <t>橡树城</t>
  </si>
  <si>
    <t>天岳城</t>
  </si>
  <si>
    <t>现售20175004</t>
  </si>
  <si>
    <t>乐活城</t>
  </si>
  <si>
    <t>溧水国际中心</t>
  </si>
  <si>
    <t>滨水花园梧桐苑</t>
  </si>
  <si>
    <t>观澜东郡</t>
  </si>
  <si>
    <t>水岸新都花苑</t>
  </si>
  <si>
    <t>翡翠雅苑</t>
  </si>
  <si>
    <t>秦淮湾</t>
  </si>
  <si>
    <t>宏进锦绣家园</t>
  </si>
  <si>
    <t>现售20175001</t>
  </si>
  <si>
    <t>2017H1</t>
    <phoneticPr fontId="3" type="noConversion"/>
  </si>
  <si>
    <t>滨水花园</t>
    <phoneticPr fontId="3" type="noConversion"/>
  </si>
  <si>
    <t>求和项:上市面积</t>
  </si>
  <si>
    <t>面积段</t>
    <phoneticPr fontId="3" type="noConversion"/>
  </si>
  <si>
    <t>2018H1</t>
    <phoneticPr fontId="3" type="noConversion"/>
  </si>
  <si>
    <t>2017H2</t>
    <phoneticPr fontId="3" type="noConversion"/>
  </si>
  <si>
    <t>2017H1</t>
    <phoneticPr fontId="3" type="noConversion"/>
  </si>
  <si>
    <t>环比</t>
    <phoneticPr fontId="3" type="noConversion"/>
  </si>
  <si>
    <t>同比</t>
    <phoneticPr fontId="3" type="noConversion"/>
  </si>
  <si>
    <t>单价段</t>
    <phoneticPr fontId="3" type="noConversion"/>
  </si>
  <si>
    <t>2018h1</t>
    <phoneticPr fontId="3" type="noConversion"/>
  </si>
  <si>
    <t>2017h2</t>
    <phoneticPr fontId="3" type="noConversion"/>
  </si>
  <si>
    <t>2017h1</t>
    <phoneticPr fontId="3" type="noConversion"/>
  </si>
  <si>
    <t>已售套数</t>
  </si>
  <si>
    <t>已售金额</t>
  </si>
  <si>
    <t>已售均价</t>
  </si>
  <si>
    <t>秦淮商业广场</t>
  </si>
  <si>
    <t>五洲星世纪商贸中心</t>
  </si>
  <si>
    <t>天生悦居广场</t>
  </si>
  <si>
    <t>凯阳花园</t>
  </si>
  <si>
    <t>天益商贸园</t>
  </si>
  <si>
    <t>现售20185001号</t>
  </si>
  <si>
    <t>水岸康城</t>
  </si>
  <si>
    <t>芳草名苑</t>
  </si>
  <si>
    <t>爱涛天逸园</t>
  </si>
  <si>
    <t>顾家欧亚达商业广场</t>
  </si>
  <si>
    <t>嘉德园</t>
  </si>
  <si>
    <t>福晟庭院</t>
  </si>
  <si>
    <t>“金东城世家”东城汇商业街</t>
  </si>
  <si>
    <t>凤麟府</t>
  </si>
  <si>
    <t>影都商汇</t>
  </si>
  <si>
    <t>金东城世家-西园</t>
  </si>
  <si>
    <t>万景佳苑</t>
  </si>
  <si>
    <t>时代国际广场</t>
  </si>
  <si>
    <t>滨水花园月桂苑</t>
  </si>
  <si>
    <t>求和项:上市金额</t>
  </si>
  <si>
    <t>占比</t>
    <phoneticPr fontId="3" type="noConversion"/>
  </si>
  <si>
    <t>白马镇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</si>
</sst>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4">
    <font>
      <sz val="11"/>
      <color theme="1"/>
      <name val="等线"/>
      <family val="2"/>
      <scheme val="minor"/>
    </font>
    <font>
      <sz val="9"/>
      <color rgb="FF000000"/>
      <name val="宋体"/>
      <family val="3"/>
      <charset val="134"/>
    </font>
    <font>
      <b/>
      <sz val="9"/>
      <color rgb="FF000000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rgb="FF000000"/>
      <name val="Microsoft YaHei"/>
      <family val="2"/>
      <charset val="134"/>
    </font>
    <font>
      <b/>
      <sz val="9"/>
      <color rgb="FF000000"/>
      <name val="Microsoft YaHei"/>
      <family val="2"/>
      <charset val="134"/>
    </font>
    <font>
      <b/>
      <sz val="9"/>
      <color rgb="FF000000"/>
      <name val="&amp;quot"/>
      <family val="2"/>
    </font>
    <font>
      <sz val="9"/>
      <color rgb="FF000000"/>
      <name val="&amp;quot"/>
      <family val="2"/>
    </font>
    <font>
      <sz val="9"/>
      <color rgb="FF333333"/>
      <name val="宋体"/>
      <family val="3"/>
      <charset val="134"/>
    </font>
    <font>
      <sz val="11"/>
      <color rgb="FF000000"/>
      <name val="Calibri"/>
      <family val="2"/>
    </font>
    <font>
      <sz val="11"/>
      <color rgb="FFFFFFFF"/>
      <name val="等线"/>
      <family val="3"/>
      <charset val="134"/>
      <scheme val="minor"/>
    </font>
    <font>
      <sz val="10"/>
      <color rgb="FF000000"/>
      <name val="Microsoft YaHei"/>
      <family val="2"/>
      <charset val="134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84A7CE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9" fillId="0" borderId="0"/>
    <xf numFmtId="9" fontId="13" fillId="0" borderId="0" applyFont="0" applyFill="0" applyBorder="0" applyAlignment="0" applyProtection="0">
      <alignment vertical="center"/>
    </xf>
  </cellStyleXfs>
  <cellXfs count="4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6" fillId="2" borderId="0" xfId="0" applyFont="1" applyFill="1" applyAlignment="1">
      <alignment horizontal="right" vertical="top" wrapText="1"/>
    </xf>
    <xf numFmtId="0" fontId="7" fillId="2" borderId="0" xfId="0" applyFont="1" applyFill="1" applyAlignment="1">
      <alignment horizontal="right" vertical="center" wrapText="1"/>
    </xf>
    <xf numFmtId="0" fontId="6" fillId="0" borderId="0" xfId="0" applyFont="1" applyAlignment="1">
      <alignment horizontal="right" vertical="top" wrapText="1"/>
    </xf>
    <xf numFmtId="0" fontId="7" fillId="0" borderId="0" xfId="0" applyFont="1" applyAlignment="1">
      <alignment horizontal="right" vertical="center" wrapText="1"/>
    </xf>
    <xf numFmtId="0" fontId="8" fillId="4" borderId="1" xfId="0" applyFont="1" applyFill="1" applyBorder="1" applyAlignment="1">
      <alignment vertical="center"/>
    </xf>
    <xf numFmtId="0" fontId="8" fillId="4" borderId="2" xfId="0" applyFont="1" applyFill="1" applyBorder="1" applyAlignment="1">
      <alignment vertical="center"/>
    </xf>
    <xf numFmtId="0" fontId="8" fillId="5" borderId="1" xfId="0" applyFont="1" applyFill="1" applyBorder="1" applyAlignment="1">
      <alignment vertical="center"/>
    </xf>
    <xf numFmtId="0" fontId="6" fillId="0" borderId="0" xfId="0" applyFont="1" applyAlignment="1">
      <alignment horizontal="right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 applyAlignment="1">
      <alignment horizontal="left" vertical="center" wrapText="1"/>
    </xf>
    <xf numFmtId="2" fontId="0" fillId="0" borderId="0" xfId="0" applyNumberFormat="1"/>
    <xf numFmtId="0" fontId="10" fillId="3" borderId="1" xfId="0" applyFont="1" applyFill="1" applyBorder="1" applyAlignment="1">
      <alignment horizontal="center" vertical="center"/>
    </xf>
    <xf numFmtId="1" fontId="0" fillId="0" borderId="0" xfId="0" applyNumberFormat="1"/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176" fontId="0" fillId="0" borderId="0" xfId="2" applyNumberFormat="1" applyFont="1" applyAlignment="1"/>
    <xf numFmtId="10" fontId="0" fillId="0" borderId="0" xfId="2" applyNumberFormat="1" applyFont="1" applyAlignment="1"/>
    <xf numFmtId="10" fontId="0" fillId="0" borderId="0" xfId="0" applyNumberFormat="1"/>
    <xf numFmtId="17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6" xfId="0" applyBorder="1"/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left" vertical="center"/>
    </xf>
  </cellXfs>
  <cellStyles count="3">
    <cellStyle name="百分比" xfId="2" builtinId="5"/>
    <cellStyle name="常规" xfId="0" builtinId="0"/>
    <cellStyle name="常规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单价段!$C$1</c:f>
              <c:strCache>
                <c:ptCount val="1"/>
                <c:pt idx="0">
                  <c:v>2018h1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单价段!$A$2:$A$19</c:f>
              <c:strCache>
                <c:ptCount val="18"/>
                <c:pt idx="0">
                  <c:v>4000以下</c:v>
                </c:pt>
                <c:pt idx="1">
                  <c:v>4000-5000</c:v>
                </c:pt>
                <c:pt idx="2">
                  <c:v>5000-6000</c:v>
                </c:pt>
                <c:pt idx="3">
                  <c:v>6000-7000</c:v>
                </c:pt>
                <c:pt idx="4">
                  <c:v>7000-8000</c:v>
                </c:pt>
                <c:pt idx="5">
                  <c:v>8000-9000</c:v>
                </c:pt>
                <c:pt idx="6">
                  <c:v>9000-10000</c:v>
                </c:pt>
                <c:pt idx="7">
                  <c:v>10000-11000</c:v>
                </c:pt>
                <c:pt idx="8">
                  <c:v>11000-12000</c:v>
                </c:pt>
                <c:pt idx="9">
                  <c:v>12000-13000</c:v>
                </c:pt>
                <c:pt idx="10">
                  <c:v>13000-14000</c:v>
                </c:pt>
                <c:pt idx="11">
                  <c:v>14000-15000</c:v>
                </c:pt>
                <c:pt idx="12">
                  <c:v>15000-16000</c:v>
                </c:pt>
                <c:pt idx="13">
                  <c:v>16000-17000</c:v>
                </c:pt>
                <c:pt idx="14">
                  <c:v>17000-18000</c:v>
                </c:pt>
                <c:pt idx="15">
                  <c:v>18000-19000</c:v>
                </c:pt>
                <c:pt idx="16">
                  <c:v>19000-20000</c:v>
                </c:pt>
                <c:pt idx="17">
                  <c:v>20000-21000</c:v>
                </c:pt>
              </c:strCache>
            </c:strRef>
          </c:cat>
          <c:val>
            <c:numRef>
              <c:f>单价段!$C$2:$C$19</c:f>
              <c:numCache>
                <c:formatCode>General</c:formatCode>
                <c:ptCount val="18"/>
                <c:pt idx="0">
                  <c:v>0.41</c:v>
                </c:pt>
                <c:pt idx="1">
                  <c:v>6.33</c:v>
                </c:pt>
                <c:pt idx="2">
                  <c:v>1.18</c:v>
                </c:pt>
                <c:pt idx="3">
                  <c:v>0.83</c:v>
                </c:pt>
                <c:pt idx="4">
                  <c:v>5.19</c:v>
                </c:pt>
                <c:pt idx="5">
                  <c:v>10.34</c:v>
                </c:pt>
                <c:pt idx="6">
                  <c:v>1.65</c:v>
                </c:pt>
                <c:pt idx="7">
                  <c:v>22.24</c:v>
                </c:pt>
                <c:pt idx="8">
                  <c:v>36.159999999999997</c:v>
                </c:pt>
                <c:pt idx="9">
                  <c:v>8.6300000000000008</c:v>
                </c:pt>
                <c:pt idx="10">
                  <c:v>2.92</c:v>
                </c:pt>
                <c:pt idx="11">
                  <c:v>2.0099999999999998</c:v>
                </c:pt>
                <c:pt idx="12">
                  <c:v>0.43</c:v>
                </c:pt>
                <c:pt idx="13">
                  <c:v>0.72</c:v>
                </c:pt>
                <c:pt idx="14">
                  <c:v>0.57999999999999996</c:v>
                </c:pt>
                <c:pt idx="15">
                  <c:v>0.25</c:v>
                </c:pt>
                <c:pt idx="16">
                  <c:v>0.06</c:v>
                </c:pt>
                <c:pt idx="17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7C-4565-BBF4-9B04638F4CE6}"/>
            </c:ext>
          </c:extLst>
        </c:ser>
        <c:ser>
          <c:idx val="1"/>
          <c:order val="1"/>
          <c:tx>
            <c:strRef>
              <c:f>单价段!$E$1</c:f>
              <c:strCache>
                <c:ptCount val="1"/>
                <c:pt idx="0">
                  <c:v>2017h2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单价段!$A$2:$A$19</c:f>
              <c:strCache>
                <c:ptCount val="18"/>
                <c:pt idx="0">
                  <c:v>4000以下</c:v>
                </c:pt>
                <c:pt idx="1">
                  <c:v>4000-5000</c:v>
                </c:pt>
                <c:pt idx="2">
                  <c:v>5000-6000</c:v>
                </c:pt>
                <c:pt idx="3">
                  <c:v>6000-7000</c:v>
                </c:pt>
                <c:pt idx="4">
                  <c:v>7000-8000</c:v>
                </c:pt>
                <c:pt idx="5">
                  <c:v>8000-9000</c:v>
                </c:pt>
                <c:pt idx="6">
                  <c:v>9000-10000</c:v>
                </c:pt>
                <c:pt idx="7">
                  <c:v>10000-11000</c:v>
                </c:pt>
                <c:pt idx="8">
                  <c:v>11000-12000</c:v>
                </c:pt>
                <c:pt idx="9">
                  <c:v>12000-13000</c:v>
                </c:pt>
                <c:pt idx="10">
                  <c:v>13000-14000</c:v>
                </c:pt>
                <c:pt idx="11">
                  <c:v>14000-15000</c:v>
                </c:pt>
                <c:pt idx="12">
                  <c:v>15000-16000</c:v>
                </c:pt>
                <c:pt idx="13">
                  <c:v>16000-17000</c:v>
                </c:pt>
                <c:pt idx="14">
                  <c:v>17000-18000</c:v>
                </c:pt>
                <c:pt idx="15">
                  <c:v>18000-19000</c:v>
                </c:pt>
                <c:pt idx="16">
                  <c:v>19000-20000</c:v>
                </c:pt>
                <c:pt idx="17">
                  <c:v>20000-21000</c:v>
                </c:pt>
              </c:strCache>
            </c:strRef>
          </c:cat>
          <c:val>
            <c:numRef>
              <c:f>单价段!$E$2:$E$19</c:f>
              <c:numCache>
                <c:formatCode>General</c:formatCode>
                <c:ptCount val="18"/>
                <c:pt idx="0">
                  <c:v>0.93</c:v>
                </c:pt>
                <c:pt idx="1">
                  <c:v>0.57999999999999996</c:v>
                </c:pt>
                <c:pt idx="2">
                  <c:v>0.51</c:v>
                </c:pt>
                <c:pt idx="3">
                  <c:v>7.83</c:v>
                </c:pt>
                <c:pt idx="4">
                  <c:v>4.3499999999999996</c:v>
                </c:pt>
                <c:pt idx="5">
                  <c:v>7.93</c:v>
                </c:pt>
                <c:pt idx="6">
                  <c:v>2.37</c:v>
                </c:pt>
                <c:pt idx="7">
                  <c:v>19.64</c:v>
                </c:pt>
                <c:pt idx="8">
                  <c:v>36.380000000000003</c:v>
                </c:pt>
                <c:pt idx="9">
                  <c:v>14.53</c:v>
                </c:pt>
                <c:pt idx="10">
                  <c:v>1.7</c:v>
                </c:pt>
                <c:pt idx="11">
                  <c:v>1.3</c:v>
                </c:pt>
                <c:pt idx="12">
                  <c:v>0.46</c:v>
                </c:pt>
                <c:pt idx="13">
                  <c:v>0.67</c:v>
                </c:pt>
                <c:pt idx="14">
                  <c:v>0.67</c:v>
                </c:pt>
                <c:pt idx="15">
                  <c:v>0.14000000000000001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7C-4565-BBF4-9B04638F4CE6}"/>
            </c:ext>
          </c:extLst>
        </c:ser>
        <c:ser>
          <c:idx val="2"/>
          <c:order val="2"/>
          <c:tx>
            <c:strRef>
              <c:f>单价段!$G$1</c:f>
              <c:strCache>
                <c:ptCount val="1"/>
                <c:pt idx="0">
                  <c:v>2017h1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单价段!$A$2:$A$19</c:f>
              <c:strCache>
                <c:ptCount val="18"/>
                <c:pt idx="0">
                  <c:v>4000以下</c:v>
                </c:pt>
                <c:pt idx="1">
                  <c:v>4000-5000</c:v>
                </c:pt>
                <c:pt idx="2">
                  <c:v>5000-6000</c:v>
                </c:pt>
                <c:pt idx="3">
                  <c:v>6000-7000</c:v>
                </c:pt>
                <c:pt idx="4">
                  <c:v>7000-8000</c:v>
                </c:pt>
                <c:pt idx="5">
                  <c:v>8000-9000</c:v>
                </c:pt>
                <c:pt idx="6">
                  <c:v>9000-10000</c:v>
                </c:pt>
                <c:pt idx="7">
                  <c:v>10000-11000</c:v>
                </c:pt>
                <c:pt idx="8">
                  <c:v>11000-12000</c:v>
                </c:pt>
                <c:pt idx="9">
                  <c:v>12000-13000</c:v>
                </c:pt>
                <c:pt idx="10">
                  <c:v>13000-14000</c:v>
                </c:pt>
                <c:pt idx="11">
                  <c:v>14000-15000</c:v>
                </c:pt>
                <c:pt idx="12">
                  <c:v>15000-16000</c:v>
                </c:pt>
                <c:pt idx="13">
                  <c:v>16000-17000</c:v>
                </c:pt>
                <c:pt idx="14">
                  <c:v>17000-18000</c:v>
                </c:pt>
                <c:pt idx="15">
                  <c:v>18000-19000</c:v>
                </c:pt>
                <c:pt idx="16">
                  <c:v>19000-20000</c:v>
                </c:pt>
                <c:pt idx="17">
                  <c:v>20000-21000</c:v>
                </c:pt>
              </c:strCache>
            </c:strRef>
          </c:cat>
          <c:val>
            <c:numRef>
              <c:f>单价段!$G$2:$G$19</c:f>
              <c:numCache>
                <c:formatCode>General</c:formatCode>
                <c:ptCount val="18"/>
                <c:pt idx="0">
                  <c:v>0.79</c:v>
                </c:pt>
                <c:pt idx="1">
                  <c:v>2.38</c:v>
                </c:pt>
                <c:pt idx="2">
                  <c:v>1.7</c:v>
                </c:pt>
                <c:pt idx="3">
                  <c:v>14.33</c:v>
                </c:pt>
                <c:pt idx="4">
                  <c:v>15.28</c:v>
                </c:pt>
                <c:pt idx="5">
                  <c:v>14.97</c:v>
                </c:pt>
                <c:pt idx="6">
                  <c:v>20.329999999999998</c:v>
                </c:pt>
                <c:pt idx="7">
                  <c:v>3.91</c:v>
                </c:pt>
                <c:pt idx="8">
                  <c:v>21.44</c:v>
                </c:pt>
                <c:pt idx="9">
                  <c:v>1.86</c:v>
                </c:pt>
                <c:pt idx="10">
                  <c:v>0.86</c:v>
                </c:pt>
                <c:pt idx="11">
                  <c:v>1.06</c:v>
                </c:pt>
                <c:pt idx="12">
                  <c:v>0.51</c:v>
                </c:pt>
                <c:pt idx="13">
                  <c:v>0.27</c:v>
                </c:pt>
                <c:pt idx="14">
                  <c:v>0.13</c:v>
                </c:pt>
                <c:pt idx="15">
                  <c:v>7.0000000000000007E-2</c:v>
                </c:pt>
                <c:pt idx="16">
                  <c:v>0.11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7C-4565-BBF4-9B04638F4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941631"/>
        <c:axId val="813839407"/>
      </c:lineChart>
      <c:catAx>
        <c:axId val="73894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3839407"/>
        <c:crosses val="autoZero"/>
        <c:auto val="1"/>
        <c:lblAlgn val="ctr"/>
        <c:lblOffset val="100"/>
        <c:noMultiLvlLbl val="0"/>
      </c:catAx>
      <c:valAx>
        <c:axId val="81383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894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面积段!$C$1</c:f>
              <c:strCache>
                <c:ptCount val="1"/>
                <c:pt idx="0">
                  <c:v>2018H1</c:v>
                </c:pt>
              </c:strCache>
            </c:strRef>
          </c:tx>
          <c:spPr>
            <a:ln w="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面积段!$A$2:$A$25</c:f>
              <c:strCache>
                <c:ptCount val="22"/>
                <c:pt idx="0">
                  <c:v>40平米以下</c:v>
                </c:pt>
                <c:pt idx="1">
                  <c:v>40-50平米</c:v>
                </c:pt>
                <c:pt idx="2">
                  <c:v>50-60平米</c:v>
                </c:pt>
                <c:pt idx="3">
                  <c:v>60-70平米</c:v>
                </c:pt>
                <c:pt idx="4">
                  <c:v>70-80平米</c:v>
                </c:pt>
                <c:pt idx="5">
                  <c:v>80-90平米</c:v>
                </c:pt>
                <c:pt idx="6">
                  <c:v>90-100平米</c:v>
                </c:pt>
                <c:pt idx="7">
                  <c:v>100-110平米</c:v>
                </c:pt>
                <c:pt idx="8">
                  <c:v>110-120平米</c:v>
                </c:pt>
                <c:pt idx="9">
                  <c:v>120-130平米</c:v>
                </c:pt>
                <c:pt idx="10">
                  <c:v>130-144平米</c:v>
                </c:pt>
                <c:pt idx="11">
                  <c:v>144-160平米</c:v>
                </c:pt>
                <c:pt idx="12">
                  <c:v>160-180平米</c:v>
                </c:pt>
                <c:pt idx="13">
                  <c:v>180-200平米</c:v>
                </c:pt>
                <c:pt idx="14">
                  <c:v>200-250平米</c:v>
                </c:pt>
                <c:pt idx="15">
                  <c:v>250-300平米</c:v>
                </c:pt>
                <c:pt idx="16">
                  <c:v>300-350平米</c:v>
                </c:pt>
                <c:pt idx="17">
                  <c:v>350-400平米</c:v>
                </c:pt>
                <c:pt idx="18">
                  <c:v>400-600平米</c:v>
                </c:pt>
                <c:pt idx="19">
                  <c:v>600-800平米</c:v>
                </c:pt>
                <c:pt idx="20">
                  <c:v>800-1000平米</c:v>
                </c:pt>
                <c:pt idx="21">
                  <c:v>1000平米以上</c:v>
                </c:pt>
              </c:strCache>
            </c:strRef>
          </c:cat>
          <c:val>
            <c:numRef>
              <c:f>面积段!$C$2:$C$25</c:f>
              <c:numCache>
                <c:formatCode>General</c:formatCode>
                <c:ptCount val="24"/>
                <c:pt idx="0">
                  <c:v>0.02</c:v>
                </c:pt>
                <c:pt idx="1">
                  <c:v>0.14000000000000001</c:v>
                </c:pt>
                <c:pt idx="2">
                  <c:v>1.01</c:v>
                </c:pt>
                <c:pt idx="3">
                  <c:v>0.85</c:v>
                </c:pt>
                <c:pt idx="4">
                  <c:v>1.51</c:v>
                </c:pt>
                <c:pt idx="5">
                  <c:v>3.33</c:v>
                </c:pt>
                <c:pt idx="6">
                  <c:v>18</c:v>
                </c:pt>
                <c:pt idx="7">
                  <c:v>15.74</c:v>
                </c:pt>
                <c:pt idx="8">
                  <c:v>13.18</c:v>
                </c:pt>
                <c:pt idx="9">
                  <c:v>24.31</c:v>
                </c:pt>
                <c:pt idx="10">
                  <c:v>10.96</c:v>
                </c:pt>
                <c:pt idx="11">
                  <c:v>4.01</c:v>
                </c:pt>
                <c:pt idx="12">
                  <c:v>2.67</c:v>
                </c:pt>
                <c:pt idx="13">
                  <c:v>1.63</c:v>
                </c:pt>
                <c:pt idx="14">
                  <c:v>1.08</c:v>
                </c:pt>
                <c:pt idx="15">
                  <c:v>0.81</c:v>
                </c:pt>
                <c:pt idx="16">
                  <c:v>0.74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3C-4D78-B105-17E887889FF4}"/>
            </c:ext>
          </c:extLst>
        </c:ser>
        <c:ser>
          <c:idx val="1"/>
          <c:order val="1"/>
          <c:tx>
            <c:strRef>
              <c:f>面积段!$E$1</c:f>
              <c:strCache>
                <c:ptCount val="1"/>
                <c:pt idx="0">
                  <c:v>2017H2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面积段!$A$2:$A$25</c:f>
              <c:strCache>
                <c:ptCount val="22"/>
                <c:pt idx="0">
                  <c:v>40平米以下</c:v>
                </c:pt>
                <c:pt idx="1">
                  <c:v>40-50平米</c:v>
                </c:pt>
                <c:pt idx="2">
                  <c:v>50-60平米</c:v>
                </c:pt>
                <c:pt idx="3">
                  <c:v>60-70平米</c:v>
                </c:pt>
                <c:pt idx="4">
                  <c:v>70-80平米</c:v>
                </c:pt>
                <c:pt idx="5">
                  <c:v>80-90平米</c:v>
                </c:pt>
                <c:pt idx="6">
                  <c:v>90-100平米</c:v>
                </c:pt>
                <c:pt idx="7">
                  <c:v>100-110平米</c:v>
                </c:pt>
                <c:pt idx="8">
                  <c:v>110-120平米</c:v>
                </c:pt>
                <c:pt idx="9">
                  <c:v>120-130平米</c:v>
                </c:pt>
                <c:pt idx="10">
                  <c:v>130-144平米</c:v>
                </c:pt>
                <c:pt idx="11">
                  <c:v>144-160平米</c:v>
                </c:pt>
                <c:pt idx="12">
                  <c:v>160-180平米</c:v>
                </c:pt>
                <c:pt idx="13">
                  <c:v>180-200平米</c:v>
                </c:pt>
                <c:pt idx="14">
                  <c:v>200-250平米</c:v>
                </c:pt>
                <c:pt idx="15">
                  <c:v>250-300平米</c:v>
                </c:pt>
                <c:pt idx="16">
                  <c:v>300-350平米</c:v>
                </c:pt>
                <c:pt idx="17">
                  <c:v>350-400平米</c:v>
                </c:pt>
                <c:pt idx="18">
                  <c:v>400-600平米</c:v>
                </c:pt>
                <c:pt idx="19">
                  <c:v>600-800平米</c:v>
                </c:pt>
                <c:pt idx="20">
                  <c:v>800-1000平米</c:v>
                </c:pt>
                <c:pt idx="21">
                  <c:v>1000平米以上</c:v>
                </c:pt>
              </c:strCache>
            </c:strRef>
          </c:cat>
          <c:val>
            <c:numRef>
              <c:f>面积段!$E$2:$E$25</c:f>
              <c:numCache>
                <c:formatCode>General</c:formatCode>
                <c:ptCount val="24"/>
                <c:pt idx="0">
                  <c:v>0.02</c:v>
                </c:pt>
                <c:pt idx="1">
                  <c:v>0.09</c:v>
                </c:pt>
                <c:pt idx="2">
                  <c:v>0.02</c:v>
                </c:pt>
                <c:pt idx="3">
                  <c:v>0.02</c:v>
                </c:pt>
                <c:pt idx="4">
                  <c:v>1.0900000000000001</c:v>
                </c:pt>
                <c:pt idx="5">
                  <c:v>7.69</c:v>
                </c:pt>
                <c:pt idx="6">
                  <c:v>15.71</c:v>
                </c:pt>
                <c:pt idx="7">
                  <c:v>20.9</c:v>
                </c:pt>
                <c:pt idx="8">
                  <c:v>11.41</c:v>
                </c:pt>
                <c:pt idx="9">
                  <c:v>15.85</c:v>
                </c:pt>
                <c:pt idx="10">
                  <c:v>15.48</c:v>
                </c:pt>
                <c:pt idx="11">
                  <c:v>5.28</c:v>
                </c:pt>
                <c:pt idx="12">
                  <c:v>2.74</c:v>
                </c:pt>
                <c:pt idx="13">
                  <c:v>0.93</c:v>
                </c:pt>
                <c:pt idx="14">
                  <c:v>0.91</c:v>
                </c:pt>
                <c:pt idx="15">
                  <c:v>1.39</c:v>
                </c:pt>
                <c:pt idx="16">
                  <c:v>0.42</c:v>
                </c:pt>
                <c:pt idx="17">
                  <c:v>0</c:v>
                </c:pt>
                <c:pt idx="18">
                  <c:v>0.02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3C-4D78-B105-17E887889FF4}"/>
            </c:ext>
          </c:extLst>
        </c:ser>
        <c:ser>
          <c:idx val="2"/>
          <c:order val="2"/>
          <c:tx>
            <c:strRef>
              <c:f>面积段!$G$1</c:f>
              <c:strCache>
                <c:ptCount val="1"/>
                <c:pt idx="0">
                  <c:v>2017H1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面积段!$A$2:$A$25</c:f>
              <c:strCache>
                <c:ptCount val="22"/>
                <c:pt idx="0">
                  <c:v>40平米以下</c:v>
                </c:pt>
                <c:pt idx="1">
                  <c:v>40-50平米</c:v>
                </c:pt>
                <c:pt idx="2">
                  <c:v>50-60平米</c:v>
                </c:pt>
                <c:pt idx="3">
                  <c:v>60-70平米</c:v>
                </c:pt>
                <c:pt idx="4">
                  <c:v>70-80平米</c:v>
                </c:pt>
                <c:pt idx="5">
                  <c:v>80-90平米</c:v>
                </c:pt>
                <c:pt idx="6">
                  <c:v>90-100平米</c:v>
                </c:pt>
                <c:pt idx="7">
                  <c:v>100-110平米</c:v>
                </c:pt>
                <c:pt idx="8">
                  <c:v>110-120平米</c:v>
                </c:pt>
                <c:pt idx="9">
                  <c:v>120-130平米</c:v>
                </c:pt>
                <c:pt idx="10">
                  <c:v>130-144平米</c:v>
                </c:pt>
                <c:pt idx="11">
                  <c:v>144-160平米</c:v>
                </c:pt>
                <c:pt idx="12">
                  <c:v>160-180平米</c:v>
                </c:pt>
                <c:pt idx="13">
                  <c:v>180-200平米</c:v>
                </c:pt>
                <c:pt idx="14">
                  <c:v>200-250平米</c:v>
                </c:pt>
                <c:pt idx="15">
                  <c:v>250-300平米</c:v>
                </c:pt>
                <c:pt idx="16">
                  <c:v>300-350平米</c:v>
                </c:pt>
                <c:pt idx="17">
                  <c:v>350-400平米</c:v>
                </c:pt>
                <c:pt idx="18">
                  <c:v>400-600平米</c:v>
                </c:pt>
                <c:pt idx="19">
                  <c:v>600-800平米</c:v>
                </c:pt>
                <c:pt idx="20">
                  <c:v>800-1000平米</c:v>
                </c:pt>
                <c:pt idx="21">
                  <c:v>1000平米以上</c:v>
                </c:pt>
              </c:strCache>
            </c:strRef>
          </c:cat>
          <c:val>
            <c:numRef>
              <c:f>面积段!$G$2:$G$25</c:f>
              <c:numCache>
                <c:formatCode>General</c:formatCode>
                <c:ptCount val="24"/>
                <c:pt idx="0">
                  <c:v>0</c:v>
                </c:pt>
                <c:pt idx="1">
                  <c:v>7.0000000000000007E-2</c:v>
                </c:pt>
                <c:pt idx="2">
                  <c:v>0.18</c:v>
                </c:pt>
                <c:pt idx="3">
                  <c:v>0.09</c:v>
                </c:pt>
                <c:pt idx="4">
                  <c:v>0.91</c:v>
                </c:pt>
                <c:pt idx="5">
                  <c:v>12.32</c:v>
                </c:pt>
                <c:pt idx="6">
                  <c:v>13.95</c:v>
                </c:pt>
                <c:pt idx="7">
                  <c:v>20.34</c:v>
                </c:pt>
                <c:pt idx="8">
                  <c:v>20.62</c:v>
                </c:pt>
                <c:pt idx="9">
                  <c:v>9.98</c:v>
                </c:pt>
                <c:pt idx="10">
                  <c:v>11.17</c:v>
                </c:pt>
                <c:pt idx="11">
                  <c:v>2.4700000000000002</c:v>
                </c:pt>
                <c:pt idx="12">
                  <c:v>2.38</c:v>
                </c:pt>
                <c:pt idx="13">
                  <c:v>0.33</c:v>
                </c:pt>
                <c:pt idx="14">
                  <c:v>1.83</c:v>
                </c:pt>
                <c:pt idx="15">
                  <c:v>2.71</c:v>
                </c:pt>
                <c:pt idx="16">
                  <c:v>0.6</c:v>
                </c:pt>
                <c:pt idx="17">
                  <c:v>0.05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3C-4D78-B105-17E887889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9609503"/>
        <c:axId val="743057423"/>
      </c:lineChart>
      <c:catAx>
        <c:axId val="73960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057423"/>
        <c:crosses val="autoZero"/>
        <c:auto val="1"/>
        <c:lblAlgn val="ctr"/>
        <c:lblOffset val="100"/>
        <c:noMultiLvlLbl val="0"/>
      </c:catAx>
      <c:valAx>
        <c:axId val="74305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960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366712</xdr:colOff>
      <xdr:row>2</xdr:row>
      <xdr:rowOff>142875</xdr:rowOff>
    </xdr:from>
    <xdr:to>
      <xdr:col>18</xdr:col>
      <xdr:colOff>361950</xdr:colOff>
      <xdr:row>19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691D970-5A7A-4489-A46A-2AAFDE73D4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117659</xdr:colOff>
      <xdr:row>15</xdr:row>
      <xdr:rowOff>3922</xdr:rowOff>
    </xdr:from>
    <xdr:to>
      <xdr:col>15</xdr:col>
      <xdr:colOff>358589</xdr:colOff>
      <xdr:row>31</xdr:row>
      <xdr:rowOff>59393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A8E7FD2-DB14-4E4D-9DB8-7D3B0026E4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data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3160.481587731483" createdVersion="6" refreshedVersion="6" minRefreshableVersion="3" recordCount="13" xr:uid="{00000000-000A-0000-FFFF-FFFF02000000}">
  <cacheSource type="worksheet">
    <worksheetSource ref="A1:E14" sheet="住宅成交明细" r:id="rId2"/>
  </cacheSource>
  <cacheFields count="5">
    <cacheField name="zone" numFmtId="0">
      <sharedItems count="5">
        <s v="乡镇"/>
        <s v="城中"/>
        <s v="开发区"/>
        <s v="城南新区"/>
        <s v="城东"/>
      </sharedItems>
    </cacheField>
    <cacheField name="proj_name" numFmtId="0">
      <sharedItems/>
    </cacheField>
    <cacheField name="space" numFmtId="0">
      <sharedItems containsSemiMixedTypes="0" containsString="0" containsNumber="1" minValue="0.01" maxValue="7.59"/>
    </cacheField>
    <cacheField name="rate" numFmtId="0">
      <sharedItems containsSemiMixedTypes="0" containsString="0" containsNumber="1" minValue="9.5075999999999994E-2" maxValue="84.988583000000006"/>
    </cacheField>
    <cacheField name="rank" numFmtId="0">
      <sharedItems containsSemiMixedTypes="0" containsString="0" containsNumber="1" containsInteger="1" minValue="1" maxValue="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3293.631395601849" createdVersion="6" refreshedVersion="6" minRefreshableVersion="3" recordCount="15" xr:uid="{28466CEC-28C0-4E1C-ABCA-9832F0AF69EC}">
  <cacheSource type="worksheet">
    <worksheetSource ref="O2:P17" sheet="销许明细"/>
  </cacheSource>
  <cacheFields count="2">
    <cacheField name="项目名称" numFmtId="0">
      <sharedItems count="12">
        <s v="康利华府"/>
        <s v="滨水花园"/>
        <s v="橡树城春熙苑"/>
        <s v="卧龙湖风情小镇紫楠园"/>
        <s v="恒大金碧天下国际花园"/>
        <s v="源筑花园"/>
        <s v="溧水万达广场"/>
        <s v="秦河世家花园"/>
        <s v="九筑名邸"/>
        <s v="卧龙湖风情小镇伴湖居"/>
        <s v="橡树城"/>
        <s v="天岳城"/>
      </sharedItems>
    </cacheField>
    <cacheField name="上市面积" numFmtId="0">
      <sharedItems containsSemiMixedTypes="0" containsString="0" containsNumber="1" minValue="9702.18" maxValue="70213.7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3293.744776388892" createdVersion="6" refreshedVersion="6" minRefreshableVersion="3" recordCount="35" xr:uid="{6A3C44F7-4059-4BE0-ABD8-F5CB18CF417F}">
  <cacheSource type="worksheet">
    <worksheetSource ref="H15:M50" sheet="商办供销"/>
  </cacheSource>
  <cacheFields count="6">
    <cacheField name="项目名称" numFmtId="0">
      <sharedItems count="26">
        <s v="水岸康城"/>
        <s v="芳草名苑"/>
        <s v="凯阳花园"/>
        <s v="爱涛天逸园"/>
        <s v="康利华府"/>
        <s v="秦淮商业广场"/>
        <s v="顾家欧亚达商业广场"/>
        <s v="嘉德园"/>
        <s v="一品骊城"/>
        <s v="福晟庭院"/>
        <s v="“金东城世家”东城汇商业街"/>
        <s v="凤麟府"/>
        <s v="影都商汇"/>
        <s v="天生悦居广场"/>
        <s v="金东城世家-西园"/>
        <s v="万景佳苑"/>
        <s v="溧水国际中心"/>
        <s v="秦河世家花园"/>
        <s v="溧水万达广场"/>
        <s v="静水花园"/>
        <s v="时代国际广场"/>
        <s v="滨水花园月桂苑"/>
        <s v="源筑花园"/>
        <s v="滨水花园（月桂苑、银杏苑）"/>
        <s v="天益商贸园"/>
        <s v="滨水花园"/>
      </sharedItems>
    </cacheField>
    <cacheField name="许可证号" numFmtId="0">
      <sharedItems containsSemiMixedTypes="0" containsDate="1" containsString="0" containsMixedTypes="1" minDate="2006-04-01T00:00:00" maxDate="1899-12-31T22:43:05" count="35">
        <d v="2006-04-01T00:00:00"/>
        <n v="200850028"/>
        <n v="201150039"/>
        <n v="2012500032"/>
        <n v="2013500015"/>
        <n v="2013500041"/>
        <n v="2013500065"/>
        <n v="2013500066"/>
        <n v="2014500047"/>
        <n v="2015500027"/>
        <n v="2015500030"/>
        <n v="2016500009"/>
        <n v="2016500012"/>
        <n v="2016500015"/>
        <n v="2016500043"/>
        <n v="2016500052"/>
        <n v="2016500066"/>
        <n v="2017500002"/>
        <n v="2017500021"/>
        <n v="2017500024"/>
        <n v="2017500028"/>
        <n v="2017500030"/>
        <n v="2017500032"/>
        <n v="2017500034"/>
        <n v="2017500036"/>
        <n v="2017500037"/>
        <n v="2017500039"/>
        <n v="2017500040"/>
        <n v="2018500001"/>
        <n v="2018500004"/>
        <n v="2018500005"/>
        <n v="2018500006"/>
        <n v="2018500008"/>
        <n v="2018500010"/>
        <n v="2018500013"/>
      </sharedItems>
    </cacheField>
    <cacheField name="上市面积" numFmtId="0">
      <sharedItems containsSemiMixedTypes="0" containsString="0" containsNumber="1" minValue="136.91" maxValue="16350.61"/>
    </cacheField>
    <cacheField name="上市套数" numFmtId="0">
      <sharedItems containsSemiMixedTypes="0" containsString="0" containsNumber="1" containsInteger="1" minValue="1" maxValue="267"/>
    </cacheField>
    <cacheField name="上市金额" numFmtId="0">
      <sharedItems containsSemiMixedTypes="0" containsString="0" containsNumber="1" minValue="1262550.03" maxValue="286251268.35000002"/>
    </cacheField>
    <cacheField name="上市均价" numFmtId="0">
      <sharedItems containsSemiMixedTypes="0" containsString="0" containsNumber="1" containsInteger="1" minValue="5500" maxValue="450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">
  <r>
    <x v="0"/>
    <s v="秦河世家花园"/>
    <n v="7.59"/>
    <n v="84.988583000000006"/>
    <n v="1"/>
  </r>
  <r>
    <x v="1"/>
    <s v="康利华府"/>
    <n v="0.54"/>
    <n v="6.0914000000000001"/>
    <n v="2"/>
  </r>
  <r>
    <x v="2"/>
    <s v="九筑名邸"/>
    <n v="0.28000000000000003"/>
    <n v="3.1372640000000001"/>
    <n v="3"/>
  </r>
  <r>
    <x v="2"/>
    <s v="珍珠佳苑"/>
    <n v="0.28000000000000003"/>
    <n v="3.1371069999999999"/>
    <n v="4"/>
  </r>
  <r>
    <x v="2"/>
    <s v="源筑花园"/>
    <n v="7.0000000000000007E-2"/>
    <n v="0.78689600000000004"/>
    <n v="5"/>
  </r>
  <r>
    <x v="0"/>
    <s v="工业园区配套住宅"/>
    <n v="0.03"/>
    <n v="0.36829499999999998"/>
    <n v="6"/>
  </r>
  <r>
    <x v="0"/>
    <s v="迴峰庄园"/>
    <n v="0.03"/>
    <n v="0.28739199999999998"/>
    <n v="8"/>
  </r>
  <r>
    <x v="3"/>
    <s v="南方绿邸"/>
    <n v="0.03"/>
    <n v="0.34775800000000001"/>
    <n v="7"/>
  </r>
  <r>
    <x v="0"/>
    <s v="卧龙湖风情小镇"/>
    <n v="0.02"/>
    <n v="0.255886"/>
    <n v="9"/>
  </r>
  <r>
    <x v="2"/>
    <s v="一品骊城"/>
    <n v="0.02"/>
    <n v="0.224997"/>
    <n v="10"/>
  </r>
  <r>
    <x v="4"/>
    <s v="滨水花园"/>
    <n v="0.01"/>
    <n v="0.14658099999999999"/>
    <n v="11"/>
  </r>
  <r>
    <x v="1"/>
    <s v="静水花园"/>
    <n v="0.01"/>
    <n v="0.132766"/>
    <n v="12"/>
  </r>
  <r>
    <x v="2"/>
    <s v="中城花园·塞纳名邸住宅楼"/>
    <n v="0.01"/>
    <n v="9.5075999999999994E-2"/>
    <n v="1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">
  <r>
    <x v="0"/>
    <n v="33281.14"/>
  </r>
  <r>
    <x v="1"/>
    <n v="48516.32"/>
  </r>
  <r>
    <x v="2"/>
    <n v="27738.9"/>
  </r>
  <r>
    <x v="3"/>
    <n v="14987.52"/>
  </r>
  <r>
    <x v="1"/>
    <n v="70213.73"/>
  </r>
  <r>
    <x v="4"/>
    <n v="26889.47"/>
  </r>
  <r>
    <x v="5"/>
    <n v="58156.81"/>
  </r>
  <r>
    <x v="1"/>
    <n v="18783.080000000002"/>
  </r>
  <r>
    <x v="6"/>
    <n v="59290.32"/>
  </r>
  <r>
    <x v="7"/>
    <n v="28235.79"/>
  </r>
  <r>
    <x v="8"/>
    <n v="16307.28"/>
  </r>
  <r>
    <x v="9"/>
    <n v="35126.44"/>
  </r>
  <r>
    <x v="10"/>
    <n v="37071.07"/>
  </r>
  <r>
    <x v="5"/>
    <n v="9702.18"/>
  </r>
  <r>
    <x v="11"/>
    <n v="27685.42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x v="0"/>
    <n v="275.60000000000002"/>
    <n v="4"/>
    <n v="2342600"/>
    <n v="8500"/>
  </r>
  <r>
    <x v="1"/>
    <x v="1"/>
    <n v="201.08"/>
    <n v="4"/>
    <n v="1262550.03"/>
    <n v="6279"/>
  </r>
  <r>
    <x v="2"/>
    <x v="2"/>
    <n v="199.6"/>
    <n v="1"/>
    <n v="4710560"/>
    <n v="23600"/>
  </r>
  <r>
    <x v="3"/>
    <x v="3"/>
    <n v="2133.37"/>
    <n v="27"/>
    <n v="17878269.600000001"/>
    <n v="8380"/>
  </r>
  <r>
    <x v="4"/>
    <x v="4"/>
    <n v="159.38"/>
    <n v="2"/>
    <n v="3339563.62"/>
    <n v="20953"/>
  </r>
  <r>
    <x v="5"/>
    <x v="5"/>
    <n v="4303.75"/>
    <n v="67"/>
    <n v="38733750"/>
    <n v="9000"/>
  </r>
  <r>
    <x v="6"/>
    <x v="6"/>
    <n v="251.27"/>
    <n v="3"/>
    <n v="4188005.7"/>
    <n v="16667"/>
  </r>
  <r>
    <x v="7"/>
    <x v="7"/>
    <n v="3563.51"/>
    <n v="4"/>
    <n v="25126701"/>
    <n v="7051"/>
  </r>
  <r>
    <x v="8"/>
    <x v="8"/>
    <n v="667.62"/>
    <n v="1"/>
    <n v="3671910"/>
    <n v="5500"/>
  </r>
  <r>
    <x v="9"/>
    <x v="9"/>
    <n v="501.63"/>
    <n v="3"/>
    <n v="4564437.4000000004"/>
    <n v="9099"/>
  </r>
  <r>
    <x v="10"/>
    <x v="10"/>
    <n v="142.56"/>
    <n v="1"/>
    <n v="2070581.36"/>
    <n v="14524"/>
  </r>
  <r>
    <x v="11"/>
    <x v="11"/>
    <n v="247.86"/>
    <n v="1"/>
    <n v="6252826.1799999997"/>
    <n v="25227"/>
  </r>
  <r>
    <x v="10"/>
    <x v="12"/>
    <n v="1249.74"/>
    <n v="6"/>
    <n v="16341629.91"/>
    <n v="13076"/>
  </r>
  <r>
    <x v="12"/>
    <x v="13"/>
    <n v="1061.26"/>
    <n v="6"/>
    <n v="8277828"/>
    <n v="7800"/>
  </r>
  <r>
    <x v="13"/>
    <x v="14"/>
    <n v="1514.14"/>
    <n v="12"/>
    <n v="27112999.100000001"/>
    <n v="17907"/>
  </r>
  <r>
    <x v="14"/>
    <x v="15"/>
    <n v="196.09"/>
    <n v="1"/>
    <n v="2300000.4"/>
    <n v="11729"/>
  </r>
  <r>
    <x v="15"/>
    <x v="16"/>
    <n v="295.12"/>
    <n v="2"/>
    <n v="5568883.4100000001"/>
    <n v="18870"/>
  </r>
  <r>
    <x v="16"/>
    <x v="17"/>
    <n v="173.21"/>
    <n v="2"/>
    <n v="5040475.26"/>
    <n v="29100"/>
  </r>
  <r>
    <x v="17"/>
    <x v="18"/>
    <n v="195.26"/>
    <n v="3"/>
    <n v="7075120.0899999999"/>
    <n v="36234"/>
  </r>
  <r>
    <x v="18"/>
    <x v="19"/>
    <n v="1194.25"/>
    <n v="9"/>
    <n v="33268758.629999999"/>
    <n v="27857"/>
  </r>
  <r>
    <x v="19"/>
    <x v="20"/>
    <n v="1215.74"/>
    <n v="18"/>
    <n v="45332613.189999998"/>
    <n v="37288"/>
  </r>
  <r>
    <x v="18"/>
    <x v="21"/>
    <n v="194"/>
    <n v="3"/>
    <n v="8738267.8200000003"/>
    <n v="45043"/>
  </r>
  <r>
    <x v="20"/>
    <x v="22"/>
    <n v="16350.61"/>
    <n v="267"/>
    <n v="286251268.35000002"/>
    <n v="17507"/>
  </r>
  <r>
    <x v="21"/>
    <x v="23"/>
    <n v="2658.98"/>
    <n v="26"/>
    <n v="55962863.630000003"/>
    <n v="21047"/>
  </r>
  <r>
    <x v="22"/>
    <x v="24"/>
    <n v="136.91"/>
    <n v="3"/>
    <n v="5007715.16"/>
    <n v="36577"/>
  </r>
  <r>
    <x v="13"/>
    <x v="25"/>
    <n v="11306.32"/>
    <n v="172"/>
    <n v="161145778.65000001"/>
    <n v="14253"/>
  </r>
  <r>
    <x v="23"/>
    <x v="26"/>
    <n v="5731.7"/>
    <n v="87"/>
    <n v="118566457.81999999"/>
    <n v="20686"/>
  </r>
  <r>
    <x v="17"/>
    <x v="27"/>
    <n v="1119.49"/>
    <n v="20"/>
    <n v="36014081.630000003"/>
    <n v="32170"/>
  </r>
  <r>
    <x v="24"/>
    <x v="28"/>
    <n v="7880.93"/>
    <n v="148"/>
    <n v="147837942.88"/>
    <n v="18759"/>
  </r>
  <r>
    <x v="17"/>
    <x v="29"/>
    <n v="2463.06"/>
    <n v="51"/>
    <n v="64488237.240000002"/>
    <n v="26182"/>
  </r>
  <r>
    <x v="17"/>
    <x v="30"/>
    <n v="2714.87"/>
    <n v="59"/>
    <n v="73071808.450000003"/>
    <n v="26915"/>
  </r>
  <r>
    <x v="25"/>
    <x v="31"/>
    <n v="1905.97"/>
    <n v="27"/>
    <n v="44036540.960000001"/>
    <n v="23105"/>
  </r>
  <r>
    <x v="22"/>
    <x v="32"/>
    <n v="324.2"/>
    <n v="9"/>
    <n v="12483916.08"/>
    <n v="38507"/>
  </r>
  <r>
    <x v="18"/>
    <x v="33"/>
    <n v="789.19"/>
    <n v="7"/>
    <n v="24555791.870000001"/>
    <n v="31115"/>
  </r>
  <r>
    <x v="17"/>
    <x v="34"/>
    <n v="1846.77"/>
    <n v="33"/>
    <n v="47235733.850000001"/>
    <n v="25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160000-2118-4ECB-9718-558D530A2788}" name="数据透视表4" cacheId="1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B16" firstHeaderRow="1" firstDataRow="1" firstDataCol="1"/>
  <pivotFields count="2">
    <pivotField axis="axisRow" showAll="0" sortType="descending">
      <items count="13">
        <item x="1"/>
        <item x="4"/>
        <item x="8"/>
        <item x="0"/>
        <item x="6"/>
        <item x="7"/>
        <item x="11"/>
        <item x="9"/>
        <item x="3"/>
        <item x="10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13">
    <i>
      <x/>
    </i>
    <i>
      <x v="11"/>
    </i>
    <i>
      <x v="4"/>
    </i>
    <i>
      <x v="9"/>
    </i>
    <i>
      <x v="7"/>
    </i>
    <i>
      <x v="3"/>
    </i>
    <i>
      <x v="5"/>
    </i>
    <i>
      <x v="10"/>
    </i>
    <i>
      <x v="6"/>
    </i>
    <i>
      <x v="1"/>
    </i>
    <i>
      <x v="2"/>
    </i>
    <i>
      <x v="8"/>
    </i>
    <i t="grand">
      <x/>
    </i>
  </rowItems>
  <colItems count="1">
    <i/>
  </colItems>
  <dataFields count="1">
    <dataField name="求和项:上市面积" fld="1" baseField="0" baseItem="0"/>
  </dataFields>
  <conditionalFormats count="1"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G2:H8" firstHeaderRow="1" firstDataRow="1" firstDataCol="1"/>
  <pivotFields count="5">
    <pivotField axis="axisRow" showAll="0">
      <items count="6">
        <item x="4"/>
        <item x="3"/>
        <item x="1"/>
        <item x="2"/>
        <item x="0"/>
        <item t="default"/>
      </items>
    </pivotField>
    <pivotField showAll="0"/>
    <pivotField dataField="1" showAll="0"/>
    <pivotField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求和项:spac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41FF16-E9AF-4873-BA71-1656ADC4F4BB}" name="数据透视表6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C30" firstHeaderRow="0" firstDataRow="1" firstDataCol="1"/>
  <pivotFields count="6">
    <pivotField axis="axisRow" showAll="0">
      <items count="27">
        <item sd="0" x="10"/>
        <item sd="0" x="3"/>
        <item sd="0" x="25"/>
        <item sd="0" x="23"/>
        <item sd="0" x="21"/>
        <item sd="0" x="1"/>
        <item sd="0" x="11"/>
        <item sd="0" x="9"/>
        <item sd="0" x="6"/>
        <item sd="0" x="7"/>
        <item sd="0" x="14"/>
        <item sd="0" x="19"/>
        <item sd="0" x="2"/>
        <item sd="0" x="4"/>
        <item sd="0" x="16"/>
        <item sd="0" x="18"/>
        <item sd="0" x="17"/>
        <item sd="0" x="5"/>
        <item sd="0" x="20"/>
        <item sd="0" x="0"/>
        <item sd="0" x="13"/>
        <item sd="0" x="24"/>
        <item sd="0" x="15"/>
        <item sd="0" x="8"/>
        <item sd="0" x="12"/>
        <item sd="0" x="22"/>
        <item t="default"/>
      </items>
    </pivotField>
    <pivotField axis="axisRow" showAll="0">
      <items count="36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0"/>
        <item t="default"/>
      </items>
    </pivotField>
    <pivotField dataField="1" showAll="0"/>
    <pivotField showAll="0"/>
    <pivotField dataField="1" showAll="0"/>
    <pivotField showAll="0"/>
  </pivotFields>
  <rowFields count="2">
    <field x="0"/>
    <field x="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上市面积" fld="2" baseField="0" baseItem="0"/>
    <dataField name="求和项:上市金额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I7" sqref="I7"/>
    </sheetView>
  </sheetViews>
  <sheetFormatPr defaultRowHeight="14.25"/>
  <sheetData>
    <row r="1" spans="1:6">
      <c r="A1" s="30" t="s">
        <v>1</v>
      </c>
      <c r="B1" s="32" t="s">
        <v>2</v>
      </c>
      <c r="C1" s="33"/>
    </row>
    <row r="2" spans="1:6">
      <c r="A2" s="31"/>
      <c r="B2" s="2" t="s">
        <v>3</v>
      </c>
      <c r="C2" s="2" t="s">
        <v>4</v>
      </c>
    </row>
    <row r="3" spans="1:6">
      <c r="A3" s="1" t="s">
        <v>0</v>
      </c>
      <c r="B3" s="1">
        <v>247100</v>
      </c>
      <c r="C3" s="1">
        <v>2151</v>
      </c>
      <c r="E3" t="s">
        <v>138</v>
      </c>
      <c r="F3" s="20">
        <f>VLOOKUP(E3,$A$3:$B$10,2,0)/10000</f>
        <v>6.7993740000000003</v>
      </c>
    </row>
    <row r="4" spans="1:6">
      <c r="A4" s="2" t="s">
        <v>207</v>
      </c>
      <c r="B4" s="2">
        <v>9662.1200000000008</v>
      </c>
      <c r="C4" s="2">
        <v>25</v>
      </c>
      <c r="E4" t="s">
        <v>139</v>
      </c>
      <c r="F4" s="20">
        <f t="shared" ref="F4" si="0">VLOOKUP(E4,$A$3:$B$9,2,0)/10000</f>
        <v>13.17169</v>
      </c>
    </row>
    <row r="5" spans="1:6">
      <c r="A5" s="2" t="s">
        <v>131</v>
      </c>
      <c r="B5" s="2">
        <v>19317.439999999999</v>
      </c>
      <c r="C5" s="2">
        <v>43</v>
      </c>
      <c r="E5" t="s">
        <v>140</v>
      </c>
      <c r="F5" s="20">
        <f>VLOOKUP(E5,$A$3:$B$9,2,0)/10000</f>
        <v>0.74415600000000004</v>
      </c>
    </row>
    <row r="6" spans="1:6">
      <c r="A6" s="2" t="s">
        <v>132</v>
      </c>
      <c r="B6" s="2">
        <v>10260.969999999999</v>
      </c>
      <c r="C6" s="2">
        <v>42</v>
      </c>
      <c r="E6" t="s">
        <v>143</v>
      </c>
      <c r="F6" s="20">
        <f>VLOOKUP(E6,$A$3:$B$9,2,0)/10000</f>
        <v>7.2700000000000001E-2</v>
      </c>
    </row>
    <row r="7" spans="1:6">
      <c r="A7" s="2" t="s">
        <v>133</v>
      </c>
      <c r="B7" s="2">
        <v>7441.56</v>
      </c>
      <c r="C7" s="2">
        <v>81</v>
      </c>
      <c r="E7" t="s">
        <v>137</v>
      </c>
      <c r="F7" s="20">
        <f>VLOOKUP(E7,$A$3:$B$9,2,0)/10000</f>
        <v>0.96621200000000007</v>
      </c>
    </row>
    <row r="8" spans="1:6">
      <c r="A8" s="2" t="s">
        <v>134</v>
      </c>
      <c r="B8" s="2">
        <v>131716.9</v>
      </c>
      <c r="C8" s="2">
        <v>1051</v>
      </c>
      <c r="E8" t="s">
        <v>141</v>
      </c>
      <c r="F8" s="20">
        <f>VLOOKUP(E8,$A$3:$B$9,2,0)/10000</f>
        <v>1.026097</v>
      </c>
    </row>
    <row r="9" spans="1:6">
      <c r="A9" s="2" t="s">
        <v>135</v>
      </c>
      <c r="B9" s="2">
        <v>727</v>
      </c>
      <c r="C9" s="2">
        <v>8</v>
      </c>
      <c r="E9" t="s">
        <v>142</v>
      </c>
      <c r="F9" s="20">
        <f>VLOOKUP(E9,$A$3:$B$9,2,0)/10000</f>
        <v>1.9317439999999999</v>
      </c>
    </row>
    <row r="10" spans="1:6">
      <c r="A10" s="2" t="s">
        <v>136</v>
      </c>
      <c r="B10" s="2">
        <v>67993.740000000005</v>
      </c>
      <c r="C10" s="2">
        <v>541</v>
      </c>
      <c r="E10" t="s">
        <v>144</v>
      </c>
      <c r="F10" s="20" t="s">
        <v>45</v>
      </c>
    </row>
    <row r="11" spans="1:6">
      <c r="E11" t="s">
        <v>145</v>
      </c>
      <c r="F11" s="20">
        <f>VLOOKUP(E11,$A$3:$B$9,2,0)/10000</f>
        <v>24.71</v>
      </c>
    </row>
  </sheetData>
  <mergeCells count="2">
    <mergeCell ref="A1:A2"/>
    <mergeCell ref="B1:C1"/>
  </mergeCells>
  <phoneticPr fontId="3" type="noConversion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88EBB-1B1D-4B7D-B0B3-41555C845031}">
  <dimension ref="A1:I23"/>
  <sheetViews>
    <sheetView topLeftCell="B1" zoomScale="85" zoomScaleNormal="85" workbookViewId="0">
      <selection activeCell="L10" sqref="L10"/>
    </sheetView>
  </sheetViews>
  <sheetFormatPr defaultRowHeight="14.25"/>
  <cols>
    <col min="1" max="1" width="12.75" bestFit="1" customWidth="1"/>
  </cols>
  <sheetData>
    <row r="1" spans="1:9">
      <c r="A1" t="s">
        <v>173</v>
      </c>
      <c r="B1" t="s">
        <v>174</v>
      </c>
      <c r="C1" t="s">
        <v>174</v>
      </c>
      <c r="D1" t="s">
        <v>175</v>
      </c>
      <c r="E1" t="s">
        <v>175</v>
      </c>
      <c r="F1" t="s">
        <v>176</v>
      </c>
      <c r="G1" t="s">
        <v>176</v>
      </c>
      <c r="H1" t="s">
        <v>177</v>
      </c>
      <c r="I1" t="s">
        <v>178</v>
      </c>
    </row>
    <row r="2" spans="1:9" ht="16.5">
      <c r="A2" s="23" t="s">
        <v>88</v>
      </c>
      <c r="B2" s="24">
        <v>1</v>
      </c>
      <c r="C2" s="24">
        <v>0.02</v>
      </c>
      <c r="D2" s="24">
        <v>1</v>
      </c>
      <c r="E2" s="24">
        <v>0.02</v>
      </c>
      <c r="F2" s="24">
        <v>0</v>
      </c>
      <c r="G2" s="24">
        <v>0</v>
      </c>
      <c r="H2" s="27"/>
      <c r="I2" s="28"/>
    </row>
    <row r="3" spans="1:9" ht="16.5">
      <c r="A3" s="23" t="s">
        <v>89</v>
      </c>
      <c r="B3" s="24">
        <v>7</v>
      </c>
      <c r="C3" s="24">
        <v>0.14000000000000001</v>
      </c>
      <c r="D3" s="24">
        <v>4</v>
      </c>
      <c r="E3" s="24">
        <v>0.09</v>
      </c>
      <c r="F3" s="24">
        <v>4</v>
      </c>
      <c r="G3" s="24">
        <v>7.0000000000000007E-2</v>
      </c>
      <c r="H3" s="27"/>
      <c r="I3" s="28"/>
    </row>
    <row r="4" spans="1:9" ht="16.5">
      <c r="A4" s="23" t="s">
        <v>90</v>
      </c>
      <c r="B4" s="24">
        <v>49</v>
      </c>
      <c r="C4" s="24">
        <v>1.01</v>
      </c>
      <c r="D4" s="24">
        <v>1</v>
      </c>
      <c r="E4" s="24">
        <v>0.02</v>
      </c>
      <c r="F4" s="24">
        <v>10</v>
      </c>
      <c r="G4" s="24">
        <v>0.18</v>
      </c>
      <c r="H4" s="27"/>
      <c r="I4" s="28"/>
    </row>
    <row r="5" spans="1:9" ht="16.5">
      <c r="A5" s="23" t="s">
        <v>91</v>
      </c>
      <c r="B5" s="24">
        <v>41</v>
      </c>
      <c r="C5" s="24">
        <v>0.85</v>
      </c>
      <c r="D5" s="24">
        <v>1</v>
      </c>
      <c r="E5" s="24">
        <v>0.02</v>
      </c>
      <c r="F5" s="24">
        <v>5</v>
      </c>
      <c r="G5" s="24">
        <v>0.09</v>
      </c>
      <c r="H5" s="27"/>
      <c r="I5" s="28"/>
    </row>
    <row r="6" spans="1:9" ht="16.5">
      <c r="A6" s="23" t="s">
        <v>92</v>
      </c>
      <c r="B6" s="24">
        <v>73</v>
      </c>
      <c r="C6" s="24">
        <v>1.51</v>
      </c>
      <c r="D6" s="24">
        <v>47</v>
      </c>
      <c r="E6" s="24">
        <v>1.0900000000000001</v>
      </c>
      <c r="F6" s="24">
        <v>50</v>
      </c>
      <c r="G6" s="24">
        <v>0.91</v>
      </c>
      <c r="H6" s="27">
        <f t="shared" ref="H6:H7" si="0">C6/E6-1</f>
        <v>0.3853211009174311</v>
      </c>
      <c r="I6" s="28">
        <f t="shared" ref="I6:I7" si="1">C6/G6-1</f>
        <v>0.65934065934065922</v>
      </c>
    </row>
    <row r="7" spans="1:9" ht="16.5">
      <c r="A7" s="23" t="s">
        <v>93</v>
      </c>
      <c r="B7" s="24">
        <v>161</v>
      </c>
      <c r="C7" s="24">
        <v>3.33</v>
      </c>
      <c r="D7" s="24">
        <v>331</v>
      </c>
      <c r="E7" s="24">
        <v>7.69</v>
      </c>
      <c r="F7" s="24">
        <v>674</v>
      </c>
      <c r="G7" s="24">
        <v>12.32</v>
      </c>
      <c r="H7" s="27">
        <f t="shared" si="0"/>
        <v>-0.56697009102730822</v>
      </c>
      <c r="I7" s="28">
        <f t="shared" si="1"/>
        <v>-0.72970779220779214</v>
      </c>
    </row>
    <row r="8" spans="1:9" ht="16.5">
      <c r="A8" s="23" t="s">
        <v>94</v>
      </c>
      <c r="B8" s="24">
        <v>870</v>
      </c>
      <c r="C8" s="24">
        <v>18</v>
      </c>
      <c r="D8" s="24">
        <v>676</v>
      </c>
      <c r="E8" s="24">
        <v>15.71</v>
      </c>
      <c r="F8" s="24">
        <v>763</v>
      </c>
      <c r="G8" s="24">
        <v>13.95</v>
      </c>
      <c r="H8" s="27">
        <f>C8/E8-1</f>
        <v>0.14576702737110114</v>
      </c>
      <c r="I8" s="28">
        <f>C8/G8-1</f>
        <v>0.29032258064516125</v>
      </c>
    </row>
    <row r="9" spans="1:9" ht="16.5">
      <c r="A9" s="23" t="s">
        <v>95</v>
      </c>
      <c r="B9" s="24">
        <v>761</v>
      </c>
      <c r="C9" s="24">
        <v>15.74</v>
      </c>
      <c r="D9" s="24">
        <v>899</v>
      </c>
      <c r="E9" s="24">
        <v>20.9</v>
      </c>
      <c r="F9" s="24">
        <v>1113</v>
      </c>
      <c r="G9" s="24">
        <v>20.34</v>
      </c>
      <c r="H9" s="27">
        <f t="shared" ref="H9:H12" si="2">C9/E9-1</f>
        <v>-0.24688995215310994</v>
      </c>
      <c r="I9" s="28">
        <f t="shared" ref="I9:I12" si="3">C9/G9-1</f>
        <v>-0.22615535889872174</v>
      </c>
    </row>
    <row r="10" spans="1:9" ht="16.5">
      <c r="A10" s="23" t="s">
        <v>96</v>
      </c>
      <c r="B10" s="24">
        <v>637</v>
      </c>
      <c r="C10" s="24">
        <v>13.18</v>
      </c>
      <c r="D10" s="24">
        <v>491</v>
      </c>
      <c r="E10" s="24">
        <v>11.41</v>
      </c>
      <c r="F10" s="24">
        <v>1128</v>
      </c>
      <c r="G10" s="24">
        <v>20.62</v>
      </c>
      <c r="H10" s="27">
        <f t="shared" si="2"/>
        <v>0.15512708150744947</v>
      </c>
      <c r="I10" s="28">
        <f t="shared" si="3"/>
        <v>-0.36081474296799232</v>
      </c>
    </row>
    <row r="11" spans="1:9" ht="16.5">
      <c r="A11" s="23" t="s">
        <v>97</v>
      </c>
      <c r="B11" s="24">
        <v>1175</v>
      </c>
      <c r="C11" s="24">
        <v>24.31</v>
      </c>
      <c r="D11" s="24">
        <v>682</v>
      </c>
      <c r="E11" s="24">
        <v>15.85</v>
      </c>
      <c r="F11" s="24">
        <v>546</v>
      </c>
      <c r="G11" s="24">
        <v>9.98</v>
      </c>
      <c r="H11" s="27">
        <f t="shared" si="2"/>
        <v>0.53375394321766567</v>
      </c>
      <c r="I11" s="28">
        <f t="shared" si="3"/>
        <v>1.4358717434869739</v>
      </c>
    </row>
    <row r="12" spans="1:9" ht="16.5">
      <c r="A12" s="23" t="s">
        <v>98</v>
      </c>
      <c r="B12" s="24">
        <v>530</v>
      </c>
      <c r="C12" s="24">
        <v>10.96</v>
      </c>
      <c r="D12" s="24">
        <v>666</v>
      </c>
      <c r="E12" s="24">
        <v>15.48</v>
      </c>
      <c r="F12" s="24">
        <v>611</v>
      </c>
      <c r="G12" s="24">
        <v>11.17</v>
      </c>
      <c r="H12" s="27">
        <f t="shared" si="2"/>
        <v>-0.29198966408268734</v>
      </c>
      <c r="I12" s="28">
        <f t="shared" si="3"/>
        <v>-1.8800358102059045E-2</v>
      </c>
    </row>
    <row r="13" spans="1:9" ht="16.5">
      <c r="A13" s="23" t="s">
        <v>99</v>
      </c>
      <c r="B13" s="24">
        <v>194</v>
      </c>
      <c r="C13" s="24">
        <v>4.01</v>
      </c>
      <c r="D13" s="24">
        <v>227</v>
      </c>
      <c r="E13" s="24">
        <v>5.28</v>
      </c>
      <c r="F13" s="24">
        <v>135</v>
      </c>
      <c r="G13" s="24">
        <v>2.4700000000000002</v>
      </c>
      <c r="H13" s="27">
        <f t="shared" ref="H13:H14" si="4">C13/E13-1</f>
        <v>-0.24053030303030309</v>
      </c>
      <c r="I13" s="28">
        <f t="shared" ref="I13:I14" si="5">C13/G13-1</f>
        <v>0.62348178137651811</v>
      </c>
    </row>
    <row r="14" spans="1:9" ht="16.5">
      <c r="A14" s="23" t="s">
        <v>100</v>
      </c>
      <c r="B14" s="24">
        <v>129</v>
      </c>
      <c r="C14" s="24">
        <v>2.67</v>
      </c>
      <c r="D14" s="24">
        <v>118</v>
      </c>
      <c r="E14" s="24">
        <v>2.74</v>
      </c>
      <c r="F14" s="24">
        <v>130</v>
      </c>
      <c r="G14" s="24">
        <v>2.38</v>
      </c>
      <c r="H14" s="27">
        <f t="shared" si="4"/>
        <v>-2.5547445255474588E-2</v>
      </c>
      <c r="I14" s="28">
        <f t="shared" si="5"/>
        <v>0.12184873949579833</v>
      </c>
    </row>
    <row r="15" spans="1:9" ht="16.5">
      <c r="A15" s="23" t="s">
        <v>101</v>
      </c>
      <c r="B15" s="24">
        <v>79</v>
      </c>
      <c r="C15" s="24">
        <v>1.63</v>
      </c>
      <c r="D15" s="24">
        <v>40</v>
      </c>
      <c r="E15" s="24">
        <v>0.93</v>
      </c>
      <c r="F15" s="24">
        <v>18</v>
      </c>
      <c r="G15" s="24">
        <v>0.33</v>
      </c>
      <c r="H15" s="27"/>
      <c r="I15" s="28"/>
    </row>
    <row r="16" spans="1:9" ht="16.5">
      <c r="A16" s="23" t="s">
        <v>102</v>
      </c>
      <c r="B16" s="24">
        <v>52</v>
      </c>
      <c r="C16" s="24">
        <v>1.08</v>
      </c>
      <c r="D16" s="24">
        <v>39</v>
      </c>
      <c r="E16" s="24">
        <v>0.91</v>
      </c>
      <c r="F16" s="24">
        <v>100</v>
      </c>
      <c r="G16" s="24">
        <v>1.83</v>
      </c>
      <c r="H16" s="27"/>
      <c r="I16" s="28"/>
    </row>
    <row r="17" spans="1:9" ht="16.5">
      <c r="A17" s="23" t="s">
        <v>103</v>
      </c>
      <c r="B17" s="24">
        <v>39</v>
      </c>
      <c r="C17" s="24">
        <v>0.81</v>
      </c>
      <c r="D17" s="24">
        <v>60</v>
      </c>
      <c r="E17" s="24">
        <v>1.39</v>
      </c>
      <c r="F17" s="24">
        <v>148</v>
      </c>
      <c r="G17" s="24">
        <v>2.71</v>
      </c>
      <c r="H17" s="27"/>
      <c r="I17" s="28"/>
    </row>
    <row r="18" spans="1:9" ht="16.5">
      <c r="A18" s="23" t="s">
        <v>104</v>
      </c>
      <c r="B18" s="24">
        <v>36</v>
      </c>
      <c r="C18" s="24">
        <v>0.74</v>
      </c>
      <c r="D18" s="24">
        <v>18</v>
      </c>
      <c r="E18" s="24">
        <v>0.42</v>
      </c>
      <c r="F18" s="24">
        <v>33</v>
      </c>
      <c r="G18" s="24">
        <v>0.6</v>
      </c>
      <c r="H18" s="27"/>
      <c r="I18" s="28"/>
    </row>
    <row r="19" spans="1:9" ht="16.5">
      <c r="A19" s="23" t="s">
        <v>105</v>
      </c>
      <c r="B19" s="24">
        <v>0</v>
      </c>
      <c r="C19" s="24">
        <v>0</v>
      </c>
      <c r="D19" s="24">
        <v>0</v>
      </c>
      <c r="E19" s="24">
        <v>0</v>
      </c>
      <c r="F19" s="24">
        <v>3</v>
      </c>
      <c r="G19" s="24">
        <v>0.05</v>
      </c>
      <c r="H19" s="27"/>
      <c r="I19" s="28"/>
    </row>
    <row r="20" spans="1:9" ht="16.5">
      <c r="A20" s="23" t="s">
        <v>106</v>
      </c>
      <c r="B20" s="24">
        <v>0</v>
      </c>
      <c r="C20" s="24">
        <v>0</v>
      </c>
      <c r="D20" s="24">
        <v>1</v>
      </c>
      <c r="E20" s="24">
        <v>0.02</v>
      </c>
      <c r="F20" s="24">
        <v>0</v>
      </c>
      <c r="G20" s="24">
        <v>0</v>
      </c>
      <c r="H20" s="27"/>
      <c r="I20" s="28"/>
    </row>
    <row r="21" spans="1:9" ht="16.5">
      <c r="A21" s="23" t="s">
        <v>107</v>
      </c>
      <c r="B21" s="24">
        <v>0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7"/>
      <c r="I21" s="28"/>
    </row>
    <row r="22" spans="1:9" ht="16.5">
      <c r="A22" s="23" t="s">
        <v>108</v>
      </c>
      <c r="B22" s="24">
        <v>0</v>
      </c>
      <c r="C22" s="24">
        <v>0</v>
      </c>
      <c r="D22" s="24">
        <v>0</v>
      </c>
      <c r="E22" s="24">
        <v>0</v>
      </c>
      <c r="F22" s="24">
        <v>0</v>
      </c>
      <c r="G22" s="24">
        <v>0</v>
      </c>
      <c r="H22" s="27"/>
      <c r="I22" s="28"/>
    </row>
    <row r="23" spans="1:9" ht="16.5">
      <c r="A23" s="23" t="s">
        <v>109</v>
      </c>
      <c r="B23" s="24">
        <v>0</v>
      </c>
      <c r="C23" s="24">
        <v>0</v>
      </c>
      <c r="D23" s="24">
        <v>0</v>
      </c>
      <c r="E23" s="24">
        <v>0</v>
      </c>
      <c r="F23" s="24">
        <v>0</v>
      </c>
      <c r="G23" s="24">
        <v>0</v>
      </c>
      <c r="H23" s="27"/>
      <c r="I23" s="28"/>
    </row>
  </sheetData>
  <phoneticPr fontId="3" type="noConversion"/>
  <conditionalFormatting sqref="C2:C2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{1D23BB81-9C21-46EE-B1AC-DC7E6B33BED2}</x14:id>
        </ext>
      </extLst>
    </cfRule>
  </conditionalFormatting>
  <conditionalFormatting sqref="H6:I1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{DCFCE905-501C-4AF8-B664-87BF6F81D3CC}</x14:id>
        </ext>
      </extLst>
    </cfRule>
  </conditionalFormatting>
  <pageMargins left="0.7" right="0.7" top="0.75" bottom="0.75" header="0.3" footer="0.3"/>
  <pageSetup paperSize="0" orientation="portrait" horizontalDpi="0" verticalDpi="0" copies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D23BB81-9C21-46EE-B1AC-DC7E6B33BE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C2:C23</xm:sqref>
        </x14:conditionalFormatting>
        <x14:conditionalFormatting xmlns:xm="http://schemas.microsoft.com/office/excel/2006/main">
          <x14:cfRule type="dataBar" id="{DCFCE905-501C-4AF8-B664-87BF6F81D3C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H6:I14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workbookViewId="0">
      <selection activeCell="J8" sqref="J8"/>
    </sheetView>
  </sheetViews>
  <sheetFormatPr defaultRowHeight="14.25"/>
  <sheetData>
    <row r="1" spans="1:4">
      <c r="A1" s="34" t="s">
        <v>6</v>
      </c>
      <c r="B1" s="35"/>
      <c r="C1" s="35"/>
      <c r="D1" s="35"/>
    </row>
    <row r="2" spans="1:4" ht="14.25" customHeight="1">
      <c r="A2" s="36" t="s">
        <v>7</v>
      </c>
      <c r="B2" s="3" t="s">
        <v>8</v>
      </c>
      <c r="C2" s="38" t="s">
        <v>9</v>
      </c>
      <c r="D2" s="39"/>
    </row>
    <row r="3" spans="1:4" ht="28.5">
      <c r="A3" s="37"/>
      <c r="B3" s="3" t="s">
        <v>10</v>
      </c>
      <c r="C3" s="3" t="s">
        <v>11</v>
      </c>
      <c r="D3" s="3" t="s">
        <v>12</v>
      </c>
    </row>
    <row r="4" spans="1:4">
      <c r="A4" s="4" t="s">
        <v>0</v>
      </c>
      <c r="B4" s="5">
        <v>137221.78</v>
      </c>
      <c r="C4" s="5">
        <v>76499.990000000005</v>
      </c>
      <c r="D4" s="5">
        <v>11154</v>
      </c>
    </row>
    <row r="5" spans="1:4">
      <c r="A5" s="3" t="s">
        <v>13</v>
      </c>
      <c r="B5" s="6">
        <v>76201.740000000005</v>
      </c>
      <c r="C5" s="6">
        <v>44738.33</v>
      </c>
      <c r="D5" s="6">
        <v>10965</v>
      </c>
    </row>
    <row r="6" spans="1:4">
      <c r="A6" s="3" t="s">
        <v>14</v>
      </c>
      <c r="B6" s="6">
        <v>0</v>
      </c>
      <c r="C6" s="6">
        <v>875.07</v>
      </c>
      <c r="D6" s="6">
        <v>10772</v>
      </c>
    </row>
    <row r="7" spans="1:4">
      <c r="A7" s="3" t="s">
        <v>15</v>
      </c>
      <c r="B7" s="6">
        <v>0</v>
      </c>
      <c r="C7" s="6">
        <v>0</v>
      </c>
      <c r="D7" s="6">
        <v>0</v>
      </c>
    </row>
    <row r="8" spans="1:4">
      <c r="A8" s="3" t="s">
        <v>16</v>
      </c>
      <c r="B8" s="6">
        <v>33281.14</v>
      </c>
      <c r="C8" s="6">
        <v>3965.72</v>
      </c>
      <c r="D8" s="6">
        <v>12607</v>
      </c>
    </row>
    <row r="9" spans="1:4">
      <c r="A9" s="3" t="s">
        <v>5</v>
      </c>
      <c r="B9" s="6">
        <v>27738.9</v>
      </c>
      <c r="C9" s="6">
        <v>11107.93</v>
      </c>
      <c r="D9" s="6">
        <v>9890</v>
      </c>
    </row>
    <row r="10" spans="1:4">
      <c r="A10" s="3" t="s">
        <v>17</v>
      </c>
      <c r="B10" s="6">
        <v>0</v>
      </c>
      <c r="C10" s="6">
        <v>15812.94</v>
      </c>
      <c r="D10" s="6">
        <v>12232</v>
      </c>
    </row>
  </sheetData>
  <mergeCells count="3">
    <mergeCell ref="A1:D1"/>
    <mergeCell ref="A2:A3"/>
    <mergeCell ref="C2:D2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D0877-61E5-48C0-BF8B-B7B036626D60}">
  <dimension ref="A3:E16"/>
  <sheetViews>
    <sheetView workbookViewId="0">
      <selection activeCell="G21" sqref="G21"/>
    </sheetView>
  </sheetViews>
  <sheetFormatPr defaultRowHeight="14.25"/>
  <cols>
    <col min="1" max="1" width="21.375" bestFit="1" customWidth="1"/>
    <col min="2" max="2" width="15.625" bestFit="1" customWidth="1"/>
  </cols>
  <sheetData>
    <row r="3" spans="1:5">
      <c r="A3" s="16" t="s">
        <v>65</v>
      </c>
      <c r="B3" t="s">
        <v>172</v>
      </c>
    </row>
    <row r="4" spans="1:5">
      <c r="A4" s="17" t="s">
        <v>62</v>
      </c>
      <c r="B4" s="18">
        <v>137513.13</v>
      </c>
      <c r="D4" s="18">
        <v>137513.13</v>
      </c>
      <c r="E4" s="27">
        <f>D4/GETPIVOTDATA("上市面积",$A$3)</f>
        <v>0.26858795426362392</v>
      </c>
    </row>
    <row r="5" spans="1:5">
      <c r="A5" s="17" t="s">
        <v>56</v>
      </c>
      <c r="B5" s="18">
        <v>67858.989999999991</v>
      </c>
      <c r="D5" s="18">
        <v>67858.989999999991</v>
      </c>
      <c r="E5" s="27">
        <f t="shared" ref="E5:E15" si="0">D5/GETPIVOTDATA("上市面积",$A$3)</f>
        <v>0.13254085120814071</v>
      </c>
    </row>
    <row r="6" spans="1:5">
      <c r="A6" s="17" t="s">
        <v>156</v>
      </c>
      <c r="B6" s="18">
        <v>59290.32</v>
      </c>
      <c r="D6" s="18">
        <v>59290.32</v>
      </c>
      <c r="E6" s="27">
        <f t="shared" si="0"/>
        <v>0.11580469266051631</v>
      </c>
    </row>
    <row r="7" spans="1:5">
      <c r="A7" s="17" t="s">
        <v>158</v>
      </c>
      <c r="B7" s="18">
        <v>37071.07</v>
      </c>
      <c r="D7" s="18">
        <v>37071.07</v>
      </c>
      <c r="E7" s="27">
        <f t="shared" si="0"/>
        <v>7.2406488410696496E-2</v>
      </c>
    </row>
    <row r="8" spans="1:5">
      <c r="A8" s="17" t="s">
        <v>157</v>
      </c>
      <c r="B8" s="18">
        <v>35126.44</v>
      </c>
      <c r="D8" s="18">
        <v>35126.44</v>
      </c>
      <c r="E8" s="27">
        <f t="shared" si="0"/>
        <v>6.860827515280854E-2</v>
      </c>
    </row>
    <row r="9" spans="1:5">
      <c r="A9" s="17" t="s">
        <v>53</v>
      </c>
      <c r="B9" s="18">
        <v>33281.14</v>
      </c>
      <c r="D9" s="18">
        <v>33281.14</v>
      </c>
      <c r="E9" s="27">
        <f t="shared" si="0"/>
        <v>6.500407130694548E-2</v>
      </c>
    </row>
    <row r="10" spans="1:5">
      <c r="A10" s="17" t="s">
        <v>52</v>
      </c>
      <c r="B10" s="18">
        <v>28235.79</v>
      </c>
      <c r="D10" s="18">
        <v>28235.79</v>
      </c>
      <c r="E10" s="27">
        <f t="shared" si="0"/>
        <v>5.5149592428863262E-2</v>
      </c>
    </row>
    <row r="11" spans="1:5">
      <c r="A11" s="17" t="s">
        <v>153</v>
      </c>
      <c r="B11" s="18">
        <v>27738.9</v>
      </c>
      <c r="D11" s="18">
        <v>27738.9</v>
      </c>
      <c r="E11" s="27">
        <f t="shared" si="0"/>
        <v>5.4179076605435694E-2</v>
      </c>
    </row>
    <row r="12" spans="1:5">
      <c r="A12" s="17" t="s">
        <v>159</v>
      </c>
      <c r="B12" s="18">
        <v>27685.42</v>
      </c>
      <c r="D12" s="18">
        <v>27685.42</v>
      </c>
      <c r="E12" s="27">
        <f t="shared" si="0"/>
        <v>5.4074620516086122E-2</v>
      </c>
    </row>
    <row r="13" spans="1:5">
      <c r="A13" s="17" t="s">
        <v>155</v>
      </c>
      <c r="B13" s="18">
        <v>26889.47</v>
      </c>
      <c r="D13" s="18">
        <v>26889.47</v>
      </c>
      <c r="E13" s="27">
        <f t="shared" si="0"/>
        <v>5.2519986553524654E-2</v>
      </c>
    </row>
    <row r="14" spans="1:5">
      <c r="A14" s="17" t="s">
        <v>54</v>
      </c>
      <c r="B14" s="18">
        <v>16307.28</v>
      </c>
      <c r="D14" s="18">
        <v>16307.28</v>
      </c>
      <c r="E14" s="27">
        <f t="shared" si="0"/>
        <v>3.1851060148249913E-2</v>
      </c>
    </row>
    <row r="15" spans="1:5">
      <c r="A15" s="17" t="s">
        <v>154</v>
      </c>
      <c r="B15" s="18">
        <v>14987.52</v>
      </c>
      <c r="D15" s="18">
        <v>14987.52</v>
      </c>
      <c r="E15" s="27">
        <f t="shared" si="0"/>
        <v>2.9273330745108839E-2</v>
      </c>
    </row>
    <row r="16" spans="1:5">
      <c r="A16" s="17" t="s">
        <v>66</v>
      </c>
      <c r="B16" s="18">
        <v>511985.47000000003</v>
      </c>
    </row>
  </sheetData>
  <phoneticPr fontId="3" type="noConversion"/>
  <conditionalFormatting pivot="1" sqref="B4:B15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{93A36617-3650-4D5A-9DD7-10D071D7F0E8}</x14:id>
        </ext>
      </extLst>
    </cfRule>
  </conditionalFormatting>
  <conditionalFormatting sqref="D4:D1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{B4035D46-1ECC-4EE2-8B49-06622B7C55E5}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93A36617-3650-4D5A-9DD7-10D071D7F0E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B4:B15</xm:sqref>
        </x14:conditionalFormatting>
        <x14:conditionalFormatting xmlns:xm="http://schemas.microsoft.com/office/excel/2006/main">
          <x14:cfRule type="dataBar" id="{B4035D46-1ECC-4EE2-8B49-06622B7C55E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D4:D15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58B5C-C723-4CD7-83CA-E70B5AE79EE6}">
  <dimension ref="A1:P18"/>
  <sheetViews>
    <sheetView workbookViewId="0">
      <selection activeCell="O2" sqref="O2:P17"/>
    </sheetView>
  </sheetViews>
  <sheetFormatPr defaultRowHeight="14.25"/>
  <sheetData>
    <row r="1" spans="1:16">
      <c r="A1" s="41" t="s">
        <v>146</v>
      </c>
      <c r="B1" s="35"/>
      <c r="C1" s="35"/>
      <c r="D1" s="35"/>
      <c r="E1" s="35"/>
      <c r="F1" s="35"/>
      <c r="H1" t="s">
        <v>170</v>
      </c>
    </row>
    <row r="2" spans="1:16">
      <c r="B2" s="30" t="s">
        <v>148</v>
      </c>
      <c r="C2" s="32" t="s">
        <v>2</v>
      </c>
      <c r="D2" s="40"/>
      <c r="E2" s="40"/>
      <c r="F2" s="33"/>
      <c r="H2" s="30" t="s">
        <v>147</v>
      </c>
      <c r="I2" s="30" t="s">
        <v>148</v>
      </c>
      <c r="J2" s="32" t="s">
        <v>2</v>
      </c>
      <c r="K2" s="40"/>
      <c r="L2" s="40"/>
      <c r="M2" s="33"/>
      <c r="O2" s="25" t="s">
        <v>147</v>
      </c>
      <c r="P2" s="2" t="s">
        <v>10</v>
      </c>
    </row>
    <row r="3" spans="1:16">
      <c r="A3" s="25" t="s">
        <v>147</v>
      </c>
      <c r="B3" s="31"/>
      <c r="C3" s="2" t="s">
        <v>10</v>
      </c>
      <c r="D3" s="2" t="s">
        <v>149</v>
      </c>
      <c r="E3" s="2" t="s">
        <v>150</v>
      </c>
      <c r="F3" s="2" t="s">
        <v>151</v>
      </c>
      <c r="H3" s="31"/>
      <c r="I3" s="31"/>
      <c r="J3" s="2" t="s">
        <v>10</v>
      </c>
      <c r="K3" s="2" t="s">
        <v>149</v>
      </c>
      <c r="L3" s="2" t="s">
        <v>150</v>
      </c>
      <c r="M3" s="2" t="s">
        <v>151</v>
      </c>
      <c r="O3" s="2" t="s">
        <v>53</v>
      </c>
      <c r="P3" s="2">
        <v>33281.14</v>
      </c>
    </row>
    <row r="4" spans="1:16">
      <c r="A4" s="2" t="s">
        <v>53</v>
      </c>
      <c r="B4" s="2">
        <v>2017500038</v>
      </c>
      <c r="C4" s="2">
        <v>33281.14</v>
      </c>
      <c r="D4" s="2">
        <v>304</v>
      </c>
      <c r="E4" s="2">
        <v>279134078.10000002</v>
      </c>
      <c r="F4" s="2">
        <v>8387</v>
      </c>
      <c r="H4" s="2" t="s">
        <v>161</v>
      </c>
      <c r="I4" s="2">
        <v>2017500001</v>
      </c>
      <c r="J4" s="2">
        <v>22586.28</v>
      </c>
      <c r="K4" s="2">
        <v>224</v>
      </c>
      <c r="L4" s="2">
        <v>153800286.13999999</v>
      </c>
      <c r="M4" s="2">
        <v>6809</v>
      </c>
      <c r="O4" s="2" t="s">
        <v>171</v>
      </c>
      <c r="P4" s="2">
        <v>48516.32</v>
      </c>
    </row>
    <row r="5" spans="1:16" ht="22.5">
      <c r="A5" s="2" t="s">
        <v>171</v>
      </c>
      <c r="B5" s="2">
        <v>2017500039</v>
      </c>
      <c r="C5" s="2">
        <v>48516.32</v>
      </c>
      <c r="D5" s="2">
        <v>442</v>
      </c>
      <c r="E5" s="2">
        <v>542310406.58000004</v>
      </c>
      <c r="F5" s="2">
        <v>11178</v>
      </c>
      <c r="H5" s="2" t="s">
        <v>162</v>
      </c>
      <c r="I5" s="2">
        <v>2017500002</v>
      </c>
      <c r="J5" s="2">
        <v>13044.28</v>
      </c>
      <c r="K5" s="2">
        <v>120</v>
      </c>
      <c r="L5" s="2">
        <v>121058386.31999999</v>
      </c>
      <c r="M5" s="2">
        <v>9281</v>
      </c>
      <c r="O5" s="2" t="s">
        <v>153</v>
      </c>
      <c r="P5" s="2">
        <v>27738.9</v>
      </c>
    </row>
    <row r="6" spans="1:16" ht="22.5">
      <c r="A6" s="2" t="s">
        <v>153</v>
      </c>
      <c r="B6" s="2">
        <v>2018500002</v>
      </c>
      <c r="C6" s="2">
        <v>27738.9</v>
      </c>
      <c r="D6" s="2">
        <v>272</v>
      </c>
      <c r="E6" s="2">
        <v>285131432.41000003</v>
      </c>
      <c r="F6" s="2">
        <v>10279</v>
      </c>
      <c r="H6" s="2" t="s">
        <v>163</v>
      </c>
      <c r="I6" s="2">
        <v>2017500003</v>
      </c>
      <c r="J6" s="2">
        <v>40831.54</v>
      </c>
      <c r="K6" s="2">
        <v>386</v>
      </c>
      <c r="L6" s="2">
        <v>405000811.22000003</v>
      </c>
      <c r="M6" s="2">
        <v>9919</v>
      </c>
      <c r="O6" s="2" t="s">
        <v>154</v>
      </c>
      <c r="P6" s="2">
        <v>14987.52</v>
      </c>
    </row>
    <row r="7" spans="1:16" ht="22.5">
      <c r="A7" s="2" t="s">
        <v>154</v>
      </c>
      <c r="B7" s="2">
        <v>2018500003</v>
      </c>
      <c r="C7" s="2">
        <v>14987.52</v>
      </c>
      <c r="D7" s="2">
        <v>84</v>
      </c>
      <c r="E7" s="2">
        <v>185364203.33000001</v>
      </c>
      <c r="F7" s="2">
        <v>12368</v>
      </c>
      <c r="H7" s="2" t="s">
        <v>162</v>
      </c>
      <c r="I7" s="2">
        <v>2017500004</v>
      </c>
      <c r="J7" s="2">
        <v>11090.24</v>
      </c>
      <c r="K7" s="2">
        <v>96</v>
      </c>
      <c r="L7" s="2">
        <v>102913910.84</v>
      </c>
      <c r="M7" s="2">
        <v>9280</v>
      </c>
      <c r="O7" s="2" t="s">
        <v>171</v>
      </c>
      <c r="P7" s="2">
        <v>70213.73</v>
      </c>
    </row>
    <row r="8" spans="1:16" ht="22.5">
      <c r="A8" s="2" t="s">
        <v>171</v>
      </c>
      <c r="B8" s="2">
        <v>2018500006</v>
      </c>
      <c r="C8" s="2">
        <v>70213.73</v>
      </c>
      <c r="D8" s="2">
        <v>630</v>
      </c>
      <c r="E8" s="2">
        <v>781024906.36000001</v>
      </c>
      <c r="F8" s="2">
        <v>11124</v>
      </c>
      <c r="H8" s="2" t="s">
        <v>164</v>
      </c>
      <c r="I8" s="2">
        <v>2017500005</v>
      </c>
      <c r="J8" s="2">
        <v>29754.52</v>
      </c>
      <c r="K8" s="2">
        <v>308</v>
      </c>
      <c r="L8" s="2">
        <v>252177800.96000001</v>
      </c>
      <c r="M8" s="2">
        <v>8475</v>
      </c>
      <c r="O8" s="2" t="s">
        <v>155</v>
      </c>
      <c r="P8" s="2">
        <v>26889.47</v>
      </c>
    </row>
    <row r="9" spans="1:16" ht="22.5">
      <c r="A9" s="2" t="s">
        <v>155</v>
      </c>
      <c r="B9" s="2">
        <v>2018500007</v>
      </c>
      <c r="C9" s="2">
        <v>26889.47</v>
      </c>
      <c r="D9" s="2">
        <v>196</v>
      </c>
      <c r="E9" s="2">
        <v>210436502.31999999</v>
      </c>
      <c r="F9" s="2">
        <v>7826</v>
      </c>
      <c r="H9" s="2" t="s">
        <v>165</v>
      </c>
      <c r="I9" s="2">
        <v>2017500006</v>
      </c>
      <c r="J9" s="2">
        <v>39254.65</v>
      </c>
      <c r="K9" s="2">
        <v>340</v>
      </c>
      <c r="L9" s="2">
        <v>333246670.5</v>
      </c>
      <c r="M9" s="2">
        <v>8489</v>
      </c>
      <c r="O9" s="2" t="s">
        <v>56</v>
      </c>
      <c r="P9" s="2">
        <v>58156.81</v>
      </c>
    </row>
    <row r="10" spans="1:16">
      <c r="A10" s="2" t="s">
        <v>56</v>
      </c>
      <c r="B10" s="2">
        <v>2018500008</v>
      </c>
      <c r="C10" s="2">
        <v>58156.81</v>
      </c>
      <c r="D10" s="2">
        <v>457</v>
      </c>
      <c r="E10" s="2">
        <v>411357574.00999999</v>
      </c>
      <c r="F10" s="2">
        <v>7073</v>
      </c>
      <c r="H10" s="2" t="s">
        <v>166</v>
      </c>
      <c r="I10" s="2">
        <v>2017500007</v>
      </c>
      <c r="J10" s="2">
        <v>65486.48</v>
      </c>
      <c r="K10" s="2">
        <v>453</v>
      </c>
      <c r="L10" s="2">
        <v>768682219.90999997</v>
      </c>
      <c r="M10" s="2">
        <v>11738</v>
      </c>
      <c r="O10" s="2" t="s">
        <v>171</v>
      </c>
      <c r="P10" s="2">
        <v>18783.080000000002</v>
      </c>
    </row>
    <row r="11" spans="1:16" ht="22.5">
      <c r="A11" s="2" t="s">
        <v>171</v>
      </c>
      <c r="B11" s="2">
        <v>2018500009</v>
      </c>
      <c r="C11" s="2">
        <v>18783.080000000002</v>
      </c>
      <c r="D11" s="2">
        <v>166</v>
      </c>
      <c r="E11" s="2">
        <v>206838892.59999999</v>
      </c>
      <c r="F11" s="2">
        <v>11012</v>
      </c>
      <c r="H11" s="2" t="s">
        <v>60</v>
      </c>
      <c r="I11" s="2">
        <v>2017500008</v>
      </c>
      <c r="J11" s="2">
        <v>17491.439999999999</v>
      </c>
      <c r="K11" s="2">
        <v>98</v>
      </c>
      <c r="L11" s="2">
        <v>244880183.31</v>
      </c>
      <c r="M11" s="2">
        <v>14000</v>
      </c>
      <c r="O11" s="2" t="s">
        <v>156</v>
      </c>
      <c r="P11" s="2">
        <v>59290.32</v>
      </c>
    </row>
    <row r="12" spans="1:16" ht="22.5">
      <c r="A12" s="2" t="s">
        <v>156</v>
      </c>
      <c r="B12" s="2">
        <v>2018500010</v>
      </c>
      <c r="C12" s="2">
        <v>59290.32</v>
      </c>
      <c r="D12" s="2">
        <v>530</v>
      </c>
      <c r="E12" s="2">
        <v>681838650.98000002</v>
      </c>
      <c r="F12" s="2">
        <v>11500</v>
      </c>
      <c r="H12" s="2" t="s">
        <v>156</v>
      </c>
      <c r="I12" s="2">
        <v>2017500009</v>
      </c>
      <c r="J12" s="2">
        <v>46587.96</v>
      </c>
      <c r="K12" s="2">
        <v>416</v>
      </c>
      <c r="L12" s="2">
        <v>535743625.42000002</v>
      </c>
      <c r="M12" s="2">
        <v>11500</v>
      </c>
      <c r="O12" s="2" t="s">
        <v>52</v>
      </c>
      <c r="P12" s="2">
        <v>28235.79</v>
      </c>
    </row>
    <row r="13" spans="1:16" ht="22.5">
      <c r="A13" s="2" t="s">
        <v>52</v>
      </c>
      <c r="B13" s="2">
        <v>2018500011</v>
      </c>
      <c r="C13" s="2">
        <v>28235.79</v>
      </c>
      <c r="D13" s="2">
        <v>182</v>
      </c>
      <c r="E13" s="2">
        <v>338829222.39999998</v>
      </c>
      <c r="F13" s="2">
        <v>12000</v>
      </c>
      <c r="H13" s="2" t="s">
        <v>163</v>
      </c>
      <c r="I13" s="2">
        <v>2017500010</v>
      </c>
      <c r="J13" s="2">
        <v>32702.17</v>
      </c>
      <c r="K13" s="2">
        <v>322</v>
      </c>
      <c r="L13" s="2">
        <v>327041113.54000002</v>
      </c>
      <c r="M13" s="2">
        <v>10001</v>
      </c>
      <c r="O13" s="2" t="s">
        <v>54</v>
      </c>
      <c r="P13" s="2">
        <v>16307.28</v>
      </c>
    </row>
    <row r="14" spans="1:16" ht="22.5">
      <c r="A14" s="2" t="s">
        <v>54</v>
      </c>
      <c r="B14" s="2">
        <v>2018500012</v>
      </c>
      <c r="C14" s="2">
        <v>16307.28</v>
      </c>
      <c r="D14" s="2">
        <v>144</v>
      </c>
      <c r="E14" s="2">
        <v>182615009.06</v>
      </c>
      <c r="F14" s="2">
        <v>11198</v>
      </c>
      <c r="H14" s="2" t="s">
        <v>162</v>
      </c>
      <c r="I14" s="2">
        <v>2017500011</v>
      </c>
      <c r="J14" s="2">
        <v>47595.63</v>
      </c>
      <c r="K14" s="2">
        <v>351</v>
      </c>
      <c r="L14" s="2">
        <v>482169956.68000001</v>
      </c>
      <c r="M14" s="2">
        <v>10131</v>
      </c>
      <c r="O14" s="2" t="s">
        <v>157</v>
      </c>
      <c r="P14" s="2">
        <v>35126.44</v>
      </c>
    </row>
    <row r="15" spans="1:16" ht="22.5">
      <c r="A15" s="2" t="s">
        <v>157</v>
      </c>
      <c r="B15" s="2">
        <v>2018500014</v>
      </c>
      <c r="C15" s="2">
        <v>35126.44</v>
      </c>
      <c r="D15" s="2">
        <v>264</v>
      </c>
      <c r="E15" s="2">
        <v>49888008.380000003</v>
      </c>
      <c r="F15" s="2">
        <v>1420</v>
      </c>
      <c r="H15" s="2" t="s">
        <v>166</v>
      </c>
      <c r="I15" s="2">
        <v>2017500012</v>
      </c>
      <c r="J15" s="2">
        <v>42687.73</v>
      </c>
      <c r="K15" s="2">
        <v>303</v>
      </c>
      <c r="L15" s="2">
        <v>490916360.30000001</v>
      </c>
      <c r="M15" s="2">
        <v>11500</v>
      </c>
      <c r="O15" s="2" t="s">
        <v>158</v>
      </c>
      <c r="P15" s="2">
        <v>37071.07</v>
      </c>
    </row>
    <row r="16" spans="1:16">
      <c r="A16" s="2" t="s">
        <v>158</v>
      </c>
      <c r="B16" s="2">
        <v>2018500016</v>
      </c>
      <c r="C16" s="2">
        <v>37071.07</v>
      </c>
      <c r="D16" s="2">
        <v>374</v>
      </c>
      <c r="E16" s="2">
        <v>242616764.16999999</v>
      </c>
      <c r="F16" s="2">
        <v>6545</v>
      </c>
      <c r="H16" s="2" t="s">
        <v>161</v>
      </c>
      <c r="I16" s="2">
        <v>2017500013</v>
      </c>
      <c r="J16" s="2">
        <v>31856.95</v>
      </c>
      <c r="K16" s="2">
        <v>315</v>
      </c>
      <c r="L16" s="2">
        <v>216727110.59999999</v>
      </c>
      <c r="M16" s="2">
        <v>6803</v>
      </c>
      <c r="O16" s="2" t="s">
        <v>56</v>
      </c>
      <c r="P16" s="2">
        <v>9702.18</v>
      </c>
    </row>
    <row r="17" spans="1:16">
      <c r="A17" s="2" t="s">
        <v>56</v>
      </c>
      <c r="B17" s="2">
        <v>2018500017</v>
      </c>
      <c r="C17" s="2">
        <v>9702.18</v>
      </c>
      <c r="D17" s="2">
        <v>98</v>
      </c>
      <c r="E17" s="2">
        <v>101802561.94</v>
      </c>
      <c r="F17" s="2">
        <v>10493</v>
      </c>
      <c r="H17" s="2" t="s">
        <v>167</v>
      </c>
      <c r="I17" s="2">
        <v>2017500014</v>
      </c>
      <c r="J17" s="2">
        <v>18345.310000000001</v>
      </c>
      <c r="K17" s="2">
        <v>186</v>
      </c>
      <c r="L17" s="2">
        <v>163273243.80000001</v>
      </c>
      <c r="M17" s="2">
        <v>8900</v>
      </c>
      <c r="O17" s="2" t="s">
        <v>159</v>
      </c>
      <c r="P17" s="2">
        <v>27685.42</v>
      </c>
    </row>
    <row r="18" spans="1:16" ht="22.5">
      <c r="A18" s="2" t="s">
        <v>159</v>
      </c>
      <c r="B18" s="2" t="s">
        <v>160</v>
      </c>
      <c r="C18" s="2">
        <v>27685.42</v>
      </c>
      <c r="D18" s="2">
        <v>250</v>
      </c>
      <c r="E18" s="2">
        <v>224699760.40000001</v>
      </c>
      <c r="F18" s="2">
        <v>8116</v>
      </c>
      <c r="H18" s="2" t="s">
        <v>168</v>
      </c>
      <c r="I18" s="2" t="s">
        <v>169</v>
      </c>
      <c r="J18" s="2">
        <v>7124.94</v>
      </c>
      <c r="K18" s="2">
        <v>84</v>
      </c>
      <c r="L18" s="2">
        <v>61949436.600000001</v>
      </c>
      <c r="M18" s="2">
        <v>8695</v>
      </c>
    </row>
  </sheetData>
  <mergeCells count="6">
    <mergeCell ref="H2:H3"/>
    <mergeCell ref="I2:I3"/>
    <mergeCell ref="J2:M2"/>
    <mergeCell ref="A1:F1"/>
    <mergeCell ref="B2:B3"/>
    <mergeCell ref="C2:F2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5"/>
  <sheetViews>
    <sheetView workbookViewId="0">
      <selection activeCell="F25" sqref="F25:F26"/>
    </sheetView>
  </sheetViews>
  <sheetFormatPr defaultRowHeight="14.25"/>
  <cols>
    <col min="1" max="1" width="15" customWidth="1"/>
    <col min="7" max="7" width="9.125" bestFit="1" customWidth="1"/>
    <col min="8" max="8" width="12.625" bestFit="1" customWidth="1"/>
  </cols>
  <sheetData>
    <row r="1" spans="1:13">
      <c r="A1" s="15" t="s">
        <v>47</v>
      </c>
      <c r="B1" s="15" t="s">
        <v>48</v>
      </c>
      <c r="C1" s="15" t="s">
        <v>49</v>
      </c>
      <c r="D1" s="15" t="s">
        <v>50</v>
      </c>
      <c r="E1" s="15" t="s">
        <v>51</v>
      </c>
    </row>
    <row r="2" spans="1:13" ht="24">
      <c r="A2" s="9" t="s">
        <v>17</v>
      </c>
      <c r="B2" s="9" t="s">
        <v>52</v>
      </c>
      <c r="C2" s="9">
        <v>7.59</v>
      </c>
      <c r="D2" s="9">
        <v>84.988583000000006</v>
      </c>
      <c r="E2" s="9">
        <v>1</v>
      </c>
      <c r="G2" s="16" t="s">
        <v>65</v>
      </c>
      <c r="H2" t="s">
        <v>67</v>
      </c>
    </row>
    <row r="3" spans="1:13">
      <c r="A3" s="11" t="s">
        <v>16</v>
      </c>
      <c r="B3" s="11" t="s">
        <v>53</v>
      </c>
      <c r="C3" s="11">
        <v>0.54</v>
      </c>
      <c r="D3" s="11">
        <v>6.0914000000000001</v>
      </c>
      <c r="E3" s="11">
        <v>2</v>
      </c>
      <c r="G3" s="17" t="s">
        <v>13</v>
      </c>
      <c r="H3" s="18">
        <v>0.01</v>
      </c>
    </row>
    <row r="4" spans="1:13">
      <c r="A4" s="9" t="s">
        <v>5</v>
      </c>
      <c r="B4" s="9" t="s">
        <v>54</v>
      </c>
      <c r="C4" s="9">
        <v>0.28000000000000003</v>
      </c>
      <c r="D4" s="9">
        <v>3.1372640000000001</v>
      </c>
      <c r="E4" s="9">
        <v>3</v>
      </c>
      <c r="G4" s="17" t="s">
        <v>14</v>
      </c>
      <c r="H4" s="18">
        <v>0.03</v>
      </c>
    </row>
    <row r="5" spans="1:13">
      <c r="A5" s="11" t="s">
        <v>5</v>
      </c>
      <c r="B5" s="11" t="s">
        <v>55</v>
      </c>
      <c r="C5" s="11">
        <v>0.28000000000000003</v>
      </c>
      <c r="D5" s="11">
        <v>3.1371069999999999</v>
      </c>
      <c r="E5" s="11">
        <v>4</v>
      </c>
      <c r="G5" s="17" t="s">
        <v>16</v>
      </c>
      <c r="H5" s="18">
        <v>0.55000000000000004</v>
      </c>
    </row>
    <row r="6" spans="1:13">
      <c r="A6" s="9" t="s">
        <v>5</v>
      </c>
      <c r="B6" s="9" t="s">
        <v>56</v>
      </c>
      <c r="C6" s="9">
        <v>7.0000000000000007E-2</v>
      </c>
      <c r="D6" s="9">
        <v>0.78689600000000004</v>
      </c>
      <c r="E6" s="9">
        <v>5</v>
      </c>
      <c r="G6" s="17" t="s">
        <v>5</v>
      </c>
      <c r="H6" s="18">
        <v>0.66000000000000014</v>
      </c>
    </row>
    <row r="7" spans="1:13" ht="24">
      <c r="A7" s="11" t="s">
        <v>17</v>
      </c>
      <c r="B7" s="11" t="s">
        <v>57</v>
      </c>
      <c r="C7" s="11">
        <v>0.03</v>
      </c>
      <c r="D7" s="11">
        <v>0.36829499999999998</v>
      </c>
      <c r="E7" s="11">
        <v>6</v>
      </c>
      <c r="G7" s="17" t="s">
        <v>17</v>
      </c>
      <c r="H7" s="18">
        <v>7.67</v>
      </c>
    </row>
    <row r="8" spans="1:13">
      <c r="A8" s="9" t="s">
        <v>17</v>
      </c>
      <c r="B8" s="9" t="s">
        <v>58</v>
      </c>
      <c r="C8" s="9">
        <v>0.03</v>
      </c>
      <c r="D8" s="9">
        <v>0.28739199999999998</v>
      </c>
      <c r="E8" s="9">
        <v>8</v>
      </c>
      <c r="G8" s="17" t="s">
        <v>66</v>
      </c>
      <c r="H8" s="18">
        <v>8.92</v>
      </c>
    </row>
    <row r="9" spans="1:13">
      <c r="A9" s="11" t="s">
        <v>14</v>
      </c>
      <c r="B9" s="11" t="s">
        <v>59</v>
      </c>
      <c r="C9" s="11">
        <v>0.03</v>
      </c>
      <c r="D9" s="11">
        <v>0.34775800000000001</v>
      </c>
      <c r="E9" s="11">
        <v>7</v>
      </c>
    </row>
    <row r="10" spans="1:13" ht="24">
      <c r="A10" s="9" t="s">
        <v>17</v>
      </c>
      <c r="B10" s="9" t="s">
        <v>60</v>
      </c>
      <c r="C10" s="9">
        <v>0.02</v>
      </c>
      <c r="D10" s="9">
        <v>0.255886</v>
      </c>
      <c r="E10" s="9">
        <v>9</v>
      </c>
    </row>
    <row r="11" spans="1:13">
      <c r="A11" s="11" t="s">
        <v>5</v>
      </c>
      <c r="B11" s="11" t="s">
        <v>61</v>
      </c>
      <c r="C11" s="11">
        <v>0.02</v>
      </c>
      <c r="D11" s="11">
        <v>0.224997</v>
      </c>
      <c r="E11" s="11">
        <v>10</v>
      </c>
    </row>
    <row r="12" spans="1:13">
      <c r="A12" s="9" t="s">
        <v>13</v>
      </c>
      <c r="B12" s="9" t="s">
        <v>62</v>
      </c>
      <c r="C12" s="9">
        <v>0.01</v>
      </c>
      <c r="D12" s="9">
        <v>0.14658099999999999</v>
      </c>
      <c r="E12" s="9">
        <v>11</v>
      </c>
    </row>
    <row r="13" spans="1:13">
      <c r="A13" s="11" t="s">
        <v>16</v>
      </c>
      <c r="B13" s="11" t="s">
        <v>63</v>
      </c>
      <c r="C13" s="11">
        <v>0.01</v>
      </c>
      <c r="D13" s="11">
        <v>0.132766</v>
      </c>
      <c r="E13" s="11">
        <v>12</v>
      </c>
    </row>
    <row r="14" spans="1:13" ht="36">
      <c r="A14" s="9" t="s">
        <v>5</v>
      </c>
      <c r="B14" s="9" t="s">
        <v>64</v>
      </c>
      <c r="C14" s="9">
        <v>0.01</v>
      </c>
      <c r="D14" s="9">
        <v>9.5075999999999994E-2</v>
      </c>
      <c r="E14" s="9">
        <v>13</v>
      </c>
    </row>
    <row r="16" spans="1:13">
      <c r="A16" s="19" t="s">
        <v>83</v>
      </c>
      <c r="B16" s="7" t="s">
        <v>18</v>
      </c>
      <c r="C16" s="7" t="s">
        <v>19</v>
      </c>
      <c r="D16" s="7" t="s">
        <v>20</v>
      </c>
      <c r="E16" s="7" t="s">
        <v>21</v>
      </c>
      <c r="F16" s="7" t="s">
        <v>22</v>
      </c>
      <c r="H16" s="19" t="s">
        <v>84</v>
      </c>
      <c r="I16" s="7" t="s">
        <v>18</v>
      </c>
      <c r="J16" s="7" t="s">
        <v>19</v>
      </c>
      <c r="K16" s="7" t="s">
        <v>20</v>
      </c>
      <c r="L16" s="7" t="s">
        <v>21</v>
      </c>
      <c r="M16" s="7" t="s">
        <v>22</v>
      </c>
    </row>
    <row r="17" spans="1:14">
      <c r="A17" s="7" t="s">
        <v>23</v>
      </c>
      <c r="B17" s="7"/>
      <c r="C17" s="7"/>
      <c r="D17" s="7"/>
      <c r="E17" s="7"/>
      <c r="F17" s="7"/>
      <c r="H17" s="7" t="s">
        <v>23</v>
      </c>
      <c r="I17" s="7"/>
      <c r="J17" s="7"/>
      <c r="K17" s="7"/>
      <c r="L17" s="7"/>
      <c r="M17" s="7"/>
    </row>
    <row r="18" spans="1:14">
      <c r="A18" s="8" t="s">
        <v>24</v>
      </c>
      <c r="B18" s="9">
        <v>1</v>
      </c>
      <c r="C18" s="9">
        <v>4</v>
      </c>
      <c r="D18" s="9">
        <v>0.15</v>
      </c>
      <c r="E18" s="9">
        <v>0.57999999999999996</v>
      </c>
      <c r="F18" s="9">
        <v>0.43</v>
      </c>
      <c r="H18" s="8" t="s">
        <v>68</v>
      </c>
      <c r="I18" s="9">
        <v>1</v>
      </c>
      <c r="J18" s="9">
        <v>0</v>
      </c>
      <c r="K18" s="9">
        <v>0.15</v>
      </c>
      <c r="L18" s="9">
        <v>0</v>
      </c>
      <c r="M18" s="9">
        <v>-0.15</v>
      </c>
    </row>
    <row r="19" spans="1:14">
      <c r="A19" s="10" t="s">
        <v>25</v>
      </c>
      <c r="B19" s="11">
        <v>8</v>
      </c>
      <c r="C19" s="11">
        <v>0</v>
      </c>
      <c r="D19" s="11">
        <v>1.18</v>
      </c>
      <c r="E19" s="11">
        <v>0</v>
      </c>
      <c r="F19" s="11">
        <v>-1.18</v>
      </c>
      <c r="H19" s="10" t="s">
        <v>69</v>
      </c>
      <c r="I19" s="11">
        <v>7</v>
      </c>
      <c r="J19" s="11">
        <v>0</v>
      </c>
      <c r="K19" s="11">
        <v>1.03</v>
      </c>
      <c r="L19" s="11">
        <v>0</v>
      </c>
      <c r="M19" s="11">
        <v>-1.03</v>
      </c>
    </row>
    <row r="20" spans="1:14">
      <c r="A20" s="8" t="s">
        <v>26</v>
      </c>
      <c r="B20" s="9">
        <v>49</v>
      </c>
      <c r="C20" s="9">
        <v>0</v>
      </c>
      <c r="D20" s="9">
        <v>7.21</v>
      </c>
      <c r="E20" s="9">
        <v>0</v>
      </c>
      <c r="F20" s="9">
        <v>-7.21</v>
      </c>
      <c r="H20" s="8" t="s">
        <v>70</v>
      </c>
      <c r="I20" s="9">
        <v>49</v>
      </c>
      <c r="J20" s="9">
        <v>0</v>
      </c>
      <c r="K20" s="9">
        <v>7.21</v>
      </c>
      <c r="L20" s="9">
        <v>0</v>
      </c>
      <c r="M20" s="9">
        <v>-7.21</v>
      </c>
    </row>
    <row r="21" spans="1:14">
      <c r="A21" s="10" t="s">
        <v>27</v>
      </c>
      <c r="B21" s="11">
        <v>0</v>
      </c>
      <c r="C21" s="11">
        <v>30</v>
      </c>
      <c r="D21" s="11">
        <v>0</v>
      </c>
      <c r="E21" s="11">
        <v>4.34</v>
      </c>
      <c r="F21" s="11">
        <v>4.34</v>
      </c>
      <c r="H21" s="10" t="s">
        <v>71</v>
      </c>
      <c r="I21" s="11">
        <v>12</v>
      </c>
      <c r="J21" s="11">
        <v>8</v>
      </c>
      <c r="K21" s="11">
        <v>1.76</v>
      </c>
      <c r="L21" s="11">
        <v>1.1599999999999999</v>
      </c>
      <c r="M21" s="11">
        <v>-0.6</v>
      </c>
    </row>
    <row r="22" spans="1:14">
      <c r="A22" s="8" t="s">
        <v>28</v>
      </c>
      <c r="B22" s="9">
        <v>11</v>
      </c>
      <c r="C22" s="9">
        <v>7</v>
      </c>
      <c r="D22" s="9">
        <v>1.62</v>
      </c>
      <c r="E22" s="9">
        <v>1.01</v>
      </c>
      <c r="F22" s="9">
        <v>-0.61</v>
      </c>
      <c r="H22" s="10" t="s">
        <v>72</v>
      </c>
      <c r="I22" s="11">
        <v>209</v>
      </c>
      <c r="J22" s="11">
        <v>21</v>
      </c>
      <c r="K22" s="11">
        <v>30.74</v>
      </c>
      <c r="L22" s="11">
        <v>3.04</v>
      </c>
      <c r="M22" s="11">
        <v>-27.7</v>
      </c>
    </row>
    <row r="23" spans="1:14">
      <c r="A23" s="10" t="s">
        <v>29</v>
      </c>
      <c r="B23" s="11">
        <v>1</v>
      </c>
      <c r="C23" s="11">
        <v>35</v>
      </c>
      <c r="D23" s="11">
        <v>0.15</v>
      </c>
      <c r="E23" s="11">
        <v>5.07</v>
      </c>
      <c r="F23" s="11">
        <v>4.92</v>
      </c>
      <c r="H23" s="10" t="s">
        <v>73</v>
      </c>
      <c r="I23" s="11">
        <v>50</v>
      </c>
      <c r="J23" s="11">
        <v>191</v>
      </c>
      <c r="K23" s="11">
        <v>7.35</v>
      </c>
      <c r="L23" s="11">
        <v>27.64</v>
      </c>
      <c r="M23" s="11">
        <v>20.29</v>
      </c>
    </row>
    <row r="24" spans="1:14">
      <c r="A24" s="8" t="s">
        <v>30</v>
      </c>
      <c r="B24" s="9">
        <v>11</v>
      </c>
      <c r="C24" s="9">
        <v>9</v>
      </c>
      <c r="D24" s="9">
        <v>1.62</v>
      </c>
      <c r="E24" s="9">
        <v>1.3</v>
      </c>
      <c r="F24" s="9">
        <v>-0.32</v>
      </c>
      <c r="H24" s="8" t="s">
        <v>74</v>
      </c>
      <c r="I24" s="9">
        <v>134</v>
      </c>
      <c r="J24" s="9">
        <v>32</v>
      </c>
      <c r="K24" s="9">
        <v>19.71</v>
      </c>
      <c r="L24" s="9">
        <v>4.63</v>
      </c>
      <c r="M24" s="9">
        <v>-15.08</v>
      </c>
    </row>
    <row r="25" spans="1:14">
      <c r="A25" s="10" t="s">
        <v>31</v>
      </c>
      <c r="B25" s="11">
        <v>217</v>
      </c>
      <c r="C25" s="11">
        <v>90</v>
      </c>
      <c r="D25" s="11">
        <v>31.91</v>
      </c>
      <c r="E25" s="11">
        <v>13.02</v>
      </c>
      <c r="F25" s="11">
        <v>-18.89</v>
      </c>
      <c r="H25" s="10" t="s">
        <v>75</v>
      </c>
      <c r="I25" s="11">
        <v>157</v>
      </c>
      <c r="J25" s="11">
        <v>232</v>
      </c>
      <c r="K25" s="11">
        <v>23.09</v>
      </c>
      <c r="L25" s="11">
        <v>33.57</v>
      </c>
      <c r="M25" s="11">
        <v>10.48</v>
      </c>
      <c r="N25">
        <f>SUM(M23:M25)</f>
        <v>15.69</v>
      </c>
    </row>
    <row r="26" spans="1:14">
      <c r="A26" s="8" t="s">
        <v>32</v>
      </c>
      <c r="B26" s="9">
        <v>314</v>
      </c>
      <c r="C26" s="9">
        <v>351</v>
      </c>
      <c r="D26" s="9">
        <v>46.18</v>
      </c>
      <c r="E26" s="9">
        <v>50.8</v>
      </c>
      <c r="F26" s="9">
        <v>4.62</v>
      </c>
      <c r="H26" s="8" t="s">
        <v>76</v>
      </c>
      <c r="I26" s="9">
        <v>20</v>
      </c>
      <c r="J26" s="9">
        <v>38</v>
      </c>
      <c r="K26" s="9">
        <v>2.94</v>
      </c>
      <c r="L26" s="9">
        <v>5.5</v>
      </c>
      <c r="M26" s="9">
        <v>2.56</v>
      </c>
    </row>
    <row r="27" spans="1:14">
      <c r="A27" s="10" t="s">
        <v>33</v>
      </c>
      <c r="B27" s="11">
        <v>31</v>
      </c>
      <c r="C27" s="11">
        <v>11</v>
      </c>
      <c r="D27" s="11">
        <v>4.5599999999999996</v>
      </c>
      <c r="E27" s="11">
        <v>1.59</v>
      </c>
      <c r="F27" s="11">
        <v>-2.97</v>
      </c>
      <c r="H27" s="10" t="s">
        <v>77</v>
      </c>
      <c r="I27" s="11">
        <v>11</v>
      </c>
      <c r="J27" s="11">
        <v>28</v>
      </c>
      <c r="K27" s="11">
        <v>1.62</v>
      </c>
      <c r="L27" s="11">
        <v>4.05</v>
      </c>
      <c r="M27" s="11">
        <v>2.4300000000000002</v>
      </c>
    </row>
    <row r="28" spans="1:14">
      <c r="A28" s="8" t="s">
        <v>34</v>
      </c>
      <c r="B28" s="9">
        <v>8</v>
      </c>
      <c r="C28" s="9">
        <v>88</v>
      </c>
      <c r="D28" s="9">
        <v>1.18</v>
      </c>
      <c r="E28" s="9">
        <v>12.74</v>
      </c>
      <c r="F28" s="9">
        <v>11.56</v>
      </c>
      <c r="H28" s="8" t="s">
        <v>78</v>
      </c>
      <c r="I28" s="9">
        <v>4</v>
      </c>
      <c r="J28" s="9">
        <v>106</v>
      </c>
      <c r="K28" s="9">
        <v>0.59</v>
      </c>
      <c r="L28" s="9">
        <v>15.34</v>
      </c>
      <c r="M28" s="9">
        <v>14.75</v>
      </c>
    </row>
    <row r="29" spans="1:14">
      <c r="A29" s="10" t="s">
        <v>35</v>
      </c>
      <c r="B29" s="11">
        <v>2</v>
      </c>
      <c r="C29" s="11">
        <v>53</v>
      </c>
      <c r="D29" s="11">
        <v>0.28999999999999998</v>
      </c>
      <c r="E29" s="11">
        <v>7.67</v>
      </c>
      <c r="F29" s="11">
        <v>7.38</v>
      </c>
      <c r="H29" s="10" t="s">
        <v>79</v>
      </c>
      <c r="I29" s="11">
        <v>0</v>
      </c>
      <c r="J29" s="11">
        <v>31</v>
      </c>
      <c r="K29" s="11">
        <v>0</v>
      </c>
      <c r="L29" s="11">
        <v>4.49</v>
      </c>
      <c r="M29" s="11">
        <v>4.49</v>
      </c>
    </row>
    <row r="30" spans="1:14">
      <c r="A30" s="8" t="s">
        <v>36</v>
      </c>
      <c r="B30" s="9">
        <v>1</v>
      </c>
      <c r="C30" s="9">
        <v>11</v>
      </c>
      <c r="D30" s="9">
        <v>0.15</v>
      </c>
      <c r="E30" s="9">
        <v>1.59</v>
      </c>
      <c r="F30" s="9">
        <v>1.44</v>
      </c>
      <c r="H30" s="8" t="s">
        <v>80</v>
      </c>
      <c r="I30" s="9">
        <v>9</v>
      </c>
      <c r="J30" s="9">
        <v>3</v>
      </c>
      <c r="K30" s="9">
        <v>1.32</v>
      </c>
      <c r="L30" s="9">
        <v>0.43</v>
      </c>
      <c r="M30" s="9">
        <v>-0.89</v>
      </c>
    </row>
    <row r="31" spans="1:14">
      <c r="A31" s="10" t="s">
        <v>37</v>
      </c>
      <c r="B31" s="11">
        <v>6</v>
      </c>
      <c r="C31" s="11">
        <v>0</v>
      </c>
      <c r="D31" s="11">
        <v>0.88</v>
      </c>
      <c r="E31" s="11">
        <v>0</v>
      </c>
      <c r="F31" s="11">
        <v>-0.88</v>
      </c>
      <c r="H31" s="10" t="s">
        <v>81</v>
      </c>
      <c r="I31" s="11">
        <v>8</v>
      </c>
      <c r="J31" s="11">
        <v>1</v>
      </c>
      <c r="K31" s="11">
        <v>1.18</v>
      </c>
      <c r="L31" s="11">
        <v>0.14000000000000001</v>
      </c>
      <c r="M31" s="11">
        <v>-1.04</v>
      </c>
    </row>
    <row r="32" spans="1:14">
      <c r="A32" s="8" t="s">
        <v>38</v>
      </c>
      <c r="B32" s="9">
        <v>13</v>
      </c>
      <c r="C32" s="9">
        <v>0</v>
      </c>
      <c r="D32" s="9">
        <v>1.91</v>
      </c>
      <c r="E32" s="9">
        <v>0</v>
      </c>
      <c r="F32" s="9">
        <v>-1.91</v>
      </c>
      <c r="H32" s="8" t="s">
        <v>82</v>
      </c>
      <c r="I32" s="9">
        <v>9</v>
      </c>
      <c r="J32" s="9">
        <v>0</v>
      </c>
      <c r="K32" s="9">
        <v>1.32</v>
      </c>
      <c r="L32" s="9">
        <v>0</v>
      </c>
      <c r="M32" s="9">
        <v>-1.32</v>
      </c>
    </row>
    <row r="33" spans="1:6">
      <c r="A33" s="10" t="s">
        <v>39</v>
      </c>
      <c r="B33" s="11">
        <v>6</v>
      </c>
      <c r="C33" s="11">
        <v>1</v>
      </c>
      <c r="D33" s="11">
        <v>0.88</v>
      </c>
      <c r="E33" s="11">
        <v>0.14000000000000001</v>
      </c>
      <c r="F33" s="11">
        <v>-0.74</v>
      </c>
    </row>
    <row r="34" spans="1:6">
      <c r="A34" s="8" t="s">
        <v>40</v>
      </c>
      <c r="B34" s="9">
        <v>1</v>
      </c>
      <c r="C34" s="9">
        <v>0</v>
      </c>
      <c r="D34" s="9">
        <v>0.15</v>
      </c>
      <c r="E34" s="9">
        <v>0</v>
      </c>
      <c r="F34" s="9">
        <v>-0.15</v>
      </c>
    </row>
    <row r="35" spans="1:6">
      <c r="A35" s="10" t="s">
        <v>85</v>
      </c>
      <c r="B35" s="11">
        <v>0</v>
      </c>
      <c r="C35" s="11">
        <v>1</v>
      </c>
      <c r="D35" s="11">
        <v>0</v>
      </c>
      <c r="E35" s="11">
        <v>0.14000000000000001</v>
      </c>
      <c r="F35" s="11">
        <v>0.14000000000000001</v>
      </c>
    </row>
  </sheetData>
  <phoneticPr fontId="3" type="noConversion"/>
  <conditionalFormatting sqref="L18:L3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{FFF4405F-C5AB-4247-B73E-27C39276ABAA}</x14:id>
        </ext>
      </extLst>
    </cfRule>
  </conditionalFormatting>
  <conditionalFormatting sqref="E18:E3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{CD849CAF-0BBE-4B43-946B-792BCC782BAC}</x14:id>
        </ext>
      </extLst>
    </cfRule>
  </conditionalFormatting>
  <pageMargins left="0.7" right="0.7" top="0.75" bottom="0.75" header="0.3" footer="0.3"/>
  <pageSetup paperSize="9" orientation="portrait" horizontalDpi="0" verticalDpi="0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FF4405F-C5AB-4247-B73E-27C39276AB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L18:L32</xm:sqref>
        </x14:conditionalFormatting>
        <x14:conditionalFormatting xmlns:xm="http://schemas.microsoft.com/office/excel/2006/main">
          <x14:cfRule type="dataBar" id="{CD849CAF-0BBE-4B43-946B-792BCC782B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E18:E35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54ADC-D691-494E-B4FE-2F49E54BCE57}">
  <dimension ref="A3:J30"/>
  <sheetViews>
    <sheetView workbookViewId="0">
      <selection activeCell="E6" sqref="E6"/>
    </sheetView>
  </sheetViews>
  <sheetFormatPr defaultRowHeight="14.25"/>
  <cols>
    <col min="1" max="1" width="29.375" bestFit="1" customWidth="1"/>
    <col min="2" max="3" width="15.625" bestFit="1" customWidth="1"/>
  </cols>
  <sheetData>
    <row r="3" spans="1:10">
      <c r="A3" s="16" t="s">
        <v>65</v>
      </c>
      <c r="B3" t="s">
        <v>172</v>
      </c>
      <c r="C3" t="s">
        <v>205</v>
      </c>
      <c r="E3" t="s">
        <v>65</v>
      </c>
      <c r="F3" t="s">
        <v>172</v>
      </c>
      <c r="G3" t="s">
        <v>205</v>
      </c>
      <c r="H3" t="s">
        <v>43</v>
      </c>
      <c r="I3" t="s">
        <v>41</v>
      </c>
      <c r="J3" t="s">
        <v>206</v>
      </c>
    </row>
    <row r="4" spans="1:10">
      <c r="A4" s="17" t="s">
        <v>198</v>
      </c>
      <c r="B4" s="18">
        <v>1392.3</v>
      </c>
      <c r="C4" s="18">
        <v>18412211.27</v>
      </c>
      <c r="E4" t="s">
        <v>56</v>
      </c>
      <c r="F4">
        <v>461.11</v>
      </c>
      <c r="G4">
        <v>17491631.240000002</v>
      </c>
      <c r="H4" s="22">
        <v>37933.749517468721</v>
      </c>
      <c r="I4">
        <v>4.6110999999999999E-2</v>
      </c>
      <c r="J4" s="26">
        <v>6.1346338670211576E-3</v>
      </c>
    </row>
    <row r="5" spans="1:10">
      <c r="A5" s="17" t="s">
        <v>194</v>
      </c>
      <c r="B5" s="18">
        <v>2133.37</v>
      </c>
      <c r="C5" s="18">
        <v>17878269.600000001</v>
      </c>
      <c r="E5" t="s">
        <v>63</v>
      </c>
      <c r="F5">
        <v>1215.74</v>
      </c>
      <c r="G5">
        <v>45332613.189999998</v>
      </c>
      <c r="H5" s="22">
        <v>37288.0823120075</v>
      </c>
      <c r="I5">
        <v>0.121574</v>
      </c>
      <c r="J5" s="26">
        <v>1.6174274636187248E-2</v>
      </c>
    </row>
    <row r="6" spans="1:10">
      <c r="A6" s="17" t="s">
        <v>62</v>
      </c>
      <c r="B6" s="18">
        <v>1905.97</v>
      </c>
      <c r="C6" s="18">
        <v>44036540.960000001</v>
      </c>
      <c r="E6" t="s">
        <v>156</v>
      </c>
      <c r="F6">
        <v>2177.44</v>
      </c>
      <c r="G6">
        <v>66562818.320000008</v>
      </c>
      <c r="H6" s="22">
        <v>30569.30079359248</v>
      </c>
      <c r="I6">
        <v>0.21774399999999999</v>
      </c>
      <c r="J6" s="26">
        <v>2.896878655289746E-2</v>
      </c>
    </row>
    <row r="7" spans="1:10">
      <c r="A7" s="17" t="s">
        <v>152</v>
      </c>
      <c r="B7" s="18">
        <v>5731.7</v>
      </c>
      <c r="C7" s="18">
        <v>118566457.81999999</v>
      </c>
      <c r="E7" t="s">
        <v>162</v>
      </c>
      <c r="F7">
        <v>173.21</v>
      </c>
      <c r="G7">
        <v>5040475.26</v>
      </c>
      <c r="H7" s="22">
        <v>29100.370994746259</v>
      </c>
      <c r="I7">
        <v>1.7321E-2</v>
      </c>
      <c r="J7" s="26">
        <v>2.3043957669682605E-3</v>
      </c>
    </row>
    <row r="8" spans="1:10">
      <c r="A8" s="17" t="s">
        <v>204</v>
      </c>
      <c r="B8" s="18">
        <v>2658.98</v>
      </c>
      <c r="C8" s="18">
        <v>55962863.630000003</v>
      </c>
      <c r="E8" t="s">
        <v>52</v>
      </c>
      <c r="F8">
        <v>8339.4500000000007</v>
      </c>
      <c r="G8">
        <v>227884981.26000002</v>
      </c>
      <c r="H8" s="22">
        <v>27326.140364172697</v>
      </c>
      <c r="I8">
        <v>0.83394500000000005</v>
      </c>
      <c r="J8" s="26">
        <v>0.11094852074847562</v>
      </c>
    </row>
    <row r="9" spans="1:10">
      <c r="A9" s="17" t="s">
        <v>193</v>
      </c>
      <c r="B9" s="18">
        <v>201.08</v>
      </c>
      <c r="C9" s="18">
        <v>1262550.03</v>
      </c>
      <c r="E9" t="s">
        <v>199</v>
      </c>
      <c r="F9">
        <v>247.86</v>
      </c>
      <c r="G9">
        <v>6252826.1799999997</v>
      </c>
      <c r="H9" s="22">
        <v>25227.24997982732</v>
      </c>
      <c r="I9">
        <v>2.4786000000000002E-2</v>
      </c>
      <c r="J9" s="26">
        <v>3.297543645290417E-3</v>
      </c>
    </row>
    <row r="10" spans="1:10">
      <c r="A10" s="17" t="s">
        <v>199</v>
      </c>
      <c r="B10" s="18">
        <v>247.86</v>
      </c>
      <c r="C10" s="18">
        <v>6252826.1799999997</v>
      </c>
      <c r="E10" t="s">
        <v>189</v>
      </c>
      <c r="F10">
        <v>199.6</v>
      </c>
      <c r="G10">
        <v>4710560</v>
      </c>
      <c r="H10" s="22">
        <v>23600</v>
      </c>
      <c r="I10">
        <v>1.9959999999999999E-2</v>
      </c>
      <c r="J10" s="26">
        <v>2.6554898394253496E-3</v>
      </c>
    </row>
    <row r="11" spans="1:10">
      <c r="A11" s="17" t="s">
        <v>197</v>
      </c>
      <c r="B11" s="18">
        <v>501.63</v>
      </c>
      <c r="C11" s="18">
        <v>4564437.4000000004</v>
      </c>
      <c r="E11" t="s">
        <v>62</v>
      </c>
      <c r="F11">
        <v>1905.97</v>
      </c>
      <c r="G11">
        <v>44036540.960000001</v>
      </c>
      <c r="H11" s="22">
        <v>23104.529955875485</v>
      </c>
      <c r="I11">
        <v>0.19059700000000002</v>
      </c>
      <c r="J11" s="26">
        <v>2.5357134114476626E-2</v>
      </c>
    </row>
    <row r="12" spans="1:10">
      <c r="A12" s="17" t="s">
        <v>195</v>
      </c>
      <c r="B12" s="18">
        <v>251.27</v>
      </c>
      <c r="C12" s="18">
        <v>4188005.7</v>
      </c>
      <c r="E12" t="s">
        <v>204</v>
      </c>
      <c r="F12">
        <v>2658.98</v>
      </c>
      <c r="G12">
        <v>55962863.630000003</v>
      </c>
      <c r="H12" s="22">
        <v>21046.741092448985</v>
      </c>
      <c r="I12">
        <v>0.26589800000000002</v>
      </c>
      <c r="J12" s="26">
        <v>3.5375222310797684E-2</v>
      </c>
    </row>
    <row r="13" spans="1:10">
      <c r="A13" s="17" t="s">
        <v>196</v>
      </c>
      <c r="B13" s="18">
        <v>3563.51</v>
      </c>
      <c r="C13" s="18">
        <v>25126701</v>
      </c>
      <c r="E13" t="s">
        <v>53</v>
      </c>
      <c r="F13">
        <v>159.38</v>
      </c>
      <c r="G13">
        <v>3339563.62</v>
      </c>
      <c r="H13" s="22">
        <v>20953.467310829466</v>
      </c>
      <c r="I13">
        <v>1.5938000000000001E-2</v>
      </c>
      <c r="J13" s="26">
        <v>2.1204006543467549E-3</v>
      </c>
    </row>
    <row r="14" spans="1:10">
      <c r="A14" s="17" t="s">
        <v>201</v>
      </c>
      <c r="B14" s="18">
        <v>196.09</v>
      </c>
      <c r="C14" s="18">
        <v>2300000.4</v>
      </c>
      <c r="E14" t="s">
        <v>152</v>
      </c>
      <c r="F14">
        <v>5731.7</v>
      </c>
      <c r="G14">
        <v>118566457.81999999</v>
      </c>
      <c r="H14" s="22">
        <v>20686.089261475652</v>
      </c>
      <c r="I14">
        <v>0.57316999999999996</v>
      </c>
      <c r="J14" s="26">
        <v>7.6254865293758897E-2</v>
      </c>
    </row>
    <row r="15" spans="1:10">
      <c r="A15" s="17" t="s">
        <v>63</v>
      </c>
      <c r="B15" s="18">
        <v>1215.74</v>
      </c>
      <c r="C15" s="18">
        <v>45332613.189999998</v>
      </c>
      <c r="E15" t="s">
        <v>202</v>
      </c>
      <c r="F15">
        <v>295.12</v>
      </c>
      <c r="G15">
        <v>5568883.4100000001</v>
      </c>
      <c r="H15" s="22">
        <v>18869.894991867714</v>
      </c>
      <c r="I15">
        <v>2.9512E-2</v>
      </c>
      <c r="J15" s="26">
        <v>3.9262933938437336E-3</v>
      </c>
    </row>
    <row r="16" spans="1:10">
      <c r="A16" s="17" t="s">
        <v>189</v>
      </c>
      <c r="B16" s="18">
        <v>199.6</v>
      </c>
      <c r="C16" s="18">
        <v>4710560</v>
      </c>
      <c r="E16" t="s">
        <v>190</v>
      </c>
      <c r="F16">
        <v>7880.93</v>
      </c>
      <c r="G16">
        <v>147837942.88</v>
      </c>
      <c r="H16" s="22">
        <v>18758.946327400445</v>
      </c>
      <c r="I16">
        <v>0.78809300000000004</v>
      </c>
      <c r="J16" s="26">
        <v>0.10484834438989189</v>
      </c>
    </row>
    <row r="17" spans="1:10">
      <c r="A17" s="17" t="s">
        <v>53</v>
      </c>
      <c r="B17" s="18">
        <v>159.38</v>
      </c>
      <c r="C17" s="18">
        <v>3339563.62</v>
      </c>
      <c r="E17" t="s">
        <v>203</v>
      </c>
      <c r="F17">
        <v>16350.61</v>
      </c>
      <c r="G17">
        <v>286251268.35000002</v>
      </c>
      <c r="H17" s="22">
        <v>17507.069665902374</v>
      </c>
      <c r="I17">
        <v>1.6350610000000001</v>
      </c>
      <c r="J17" s="26">
        <v>0.21752945252207675</v>
      </c>
    </row>
    <row r="18" spans="1:10">
      <c r="A18" s="17" t="s">
        <v>162</v>
      </c>
      <c r="B18" s="18">
        <v>173.21</v>
      </c>
      <c r="C18" s="18">
        <v>5040475.26</v>
      </c>
      <c r="E18" t="s">
        <v>195</v>
      </c>
      <c r="F18">
        <v>251.27</v>
      </c>
      <c r="G18">
        <v>4188005.7</v>
      </c>
      <c r="H18" s="22">
        <v>16667.352648545391</v>
      </c>
      <c r="I18">
        <v>2.5127E-2</v>
      </c>
      <c r="J18" s="26">
        <v>3.342910480723485E-3</v>
      </c>
    </row>
    <row r="19" spans="1:10">
      <c r="A19" s="17" t="s">
        <v>156</v>
      </c>
      <c r="B19" s="18">
        <v>2177.44</v>
      </c>
      <c r="C19" s="18">
        <v>66562818.320000008</v>
      </c>
      <c r="E19" t="s">
        <v>188</v>
      </c>
      <c r="F19">
        <v>12820.46</v>
      </c>
      <c r="G19">
        <v>188258777.75</v>
      </c>
      <c r="H19" s="22">
        <v>14684.245163590074</v>
      </c>
      <c r="I19">
        <v>1.282046</v>
      </c>
      <c r="J19" s="26">
        <v>0.1705641346030016</v>
      </c>
    </row>
    <row r="20" spans="1:10">
      <c r="A20" s="17" t="s">
        <v>52</v>
      </c>
      <c r="B20" s="18">
        <v>8339.4500000000007</v>
      </c>
      <c r="C20" s="18">
        <v>227884981.26000002</v>
      </c>
      <c r="E20" t="s">
        <v>198</v>
      </c>
      <c r="F20">
        <v>1392.3</v>
      </c>
      <c r="G20">
        <v>18412211.27</v>
      </c>
      <c r="H20" s="22">
        <v>13224.313201177907</v>
      </c>
      <c r="I20">
        <v>0.13922999999999999</v>
      </c>
      <c r="J20" s="26">
        <v>1.852323899514987E-2</v>
      </c>
    </row>
    <row r="21" spans="1:10">
      <c r="A21" s="17" t="s">
        <v>186</v>
      </c>
      <c r="B21" s="18">
        <v>4303.75</v>
      </c>
      <c r="C21" s="18">
        <v>38733750</v>
      </c>
      <c r="E21" t="s">
        <v>201</v>
      </c>
      <c r="F21">
        <v>196.09</v>
      </c>
      <c r="G21">
        <v>2300000.4</v>
      </c>
      <c r="H21" s="22">
        <v>11729.310010709367</v>
      </c>
      <c r="I21">
        <v>1.9609000000000001E-2</v>
      </c>
      <c r="J21" s="26">
        <v>2.6087925982611064E-3</v>
      </c>
    </row>
    <row r="22" spans="1:10">
      <c r="A22" s="17" t="s">
        <v>203</v>
      </c>
      <c r="B22" s="18">
        <v>16350.61</v>
      </c>
      <c r="C22" s="18">
        <v>286251268.35000002</v>
      </c>
      <c r="E22" t="s">
        <v>197</v>
      </c>
      <c r="F22">
        <v>501.63</v>
      </c>
      <c r="G22">
        <v>4564437.4000000004</v>
      </c>
      <c r="H22" s="22">
        <v>9099.2113709307669</v>
      </c>
      <c r="I22">
        <v>5.0162999999999999E-2</v>
      </c>
      <c r="J22" s="26">
        <v>6.6737142692932776E-3</v>
      </c>
    </row>
    <row r="23" spans="1:10">
      <c r="A23" s="17" t="s">
        <v>192</v>
      </c>
      <c r="B23" s="18">
        <v>275.60000000000002</v>
      </c>
      <c r="C23" s="18">
        <v>2342600</v>
      </c>
      <c r="E23" t="s">
        <v>186</v>
      </c>
      <c r="F23">
        <v>4303.75</v>
      </c>
      <c r="G23">
        <v>38733750</v>
      </c>
      <c r="H23" s="22">
        <v>9000</v>
      </c>
      <c r="I23">
        <v>0.43037500000000001</v>
      </c>
      <c r="J23" s="26">
        <v>5.7257336655445135E-2</v>
      </c>
    </row>
    <row r="24" spans="1:10">
      <c r="A24" s="17" t="s">
        <v>188</v>
      </c>
      <c r="B24" s="18">
        <v>12820.46</v>
      </c>
      <c r="C24" s="18">
        <v>188258777.75</v>
      </c>
      <c r="E24" t="s">
        <v>192</v>
      </c>
      <c r="F24">
        <v>275.60000000000002</v>
      </c>
      <c r="G24">
        <v>2342600</v>
      </c>
      <c r="H24" s="22">
        <v>8500</v>
      </c>
      <c r="I24">
        <v>2.7560000000000001E-2</v>
      </c>
      <c r="J24" s="26">
        <v>3.666598195118369E-3</v>
      </c>
    </row>
    <row r="25" spans="1:10">
      <c r="A25" s="17" t="s">
        <v>190</v>
      </c>
      <c r="B25" s="18">
        <v>7880.93</v>
      </c>
      <c r="C25" s="18">
        <v>147837942.88</v>
      </c>
      <c r="E25" t="s">
        <v>194</v>
      </c>
      <c r="F25">
        <v>2133.37</v>
      </c>
      <c r="G25">
        <v>17878269.600000001</v>
      </c>
      <c r="H25" s="22">
        <v>8380.294838682461</v>
      </c>
      <c r="I25">
        <v>0.213337</v>
      </c>
      <c r="J25" s="26">
        <v>2.8382476747168629E-2</v>
      </c>
    </row>
    <row r="26" spans="1:10">
      <c r="A26" s="17" t="s">
        <v>202</v>
      </c>
      <c r="B26" s="18">
        <v>295.12</v>
      </c>
      <c r="C26" s="18">
        <v>5568883.4100000001</v>
      </c>
      <c r="E26" t="s">
        <v>200</v>
      </c>
      <c r="F26">
        <v>1061.26</v>
      </c>
      <c r="G26">
        <v>8277828</v>
      </c>
      <c r="H26" s="22">
        <v>7800</v>
      </c>
      <c r="I26">
        <v>0.106126</v>
      </c>
      <c r="J26" s="26">
        <v>1.411906386266807E-2</v>
      </c>
    </row>
    <row r="27" spans="1:10">
      <c r="A27" s="17" t="s">
        <v>61</v>
      </c>
      <c r="B27" s="18">
        <v>667.62</v>
      </c>
      <c r="C27" s="18">
        <v>3671910</v>
      </c>
      <c r="E27" t="s">
        <v>196</v>
      </c>
      <c r="F27">
        <v>3563.51</v>
      </c>
      <c r="G27">
        <v>25126701</v>
      </c>
      <c r="H27" s="22">
        <v>7051.1100010944265</v>
      </c>
      <c r="I27">
        <v>0.35635100000000003</v>
      </c>
      <c r="J27" s="26">
        <v>4.7409141270995138E-2</v>
      </c>
    </row>
    <row r="28" spans="1:10">
      <c r="A28" s="17" t="s">
        <v>200</v>
      </c>
      <c r="B28" s="18">
        <v>1061.26</v>
      </c>
      <c r="C28" s="18">
        <v>8277828</v>
      </c>
      <c r="E28" t="s">
        <v>193</v>
      </c>
      <c r="F28">
        <v>201.08</v>
      </c>
      <c r="G28">
        <v>1262550.03</v>
      </c>
      <c r="H28" s="22">
        <v>6278.8443902924209</v>
      </c>
      <c r="I28">
        <v>2.0108000000000001E-2</v>
      </c>
      <c r="J28" s="26">
        <v>2.6751798442467404E-3</v>
      </c>
    </row>
    <row r="29" spans="1:10">
      <c r="A29" s="17" t="s">
        <v>56</v>
      </c>
      <c r="B29" s="18">
        <v>461.11</v>
      </c>
      <c r="C29" s="18">
        <v>17491631.240000002</v>
      </c>
      <c r="E29" t="s">
        <v>61</v>
      </c>
      <c r="F29">
        <v>667.62</v>
      </c>
      <c r="G29">
        <v>3671910</v>
      </c>
      <c r="H29" s="22">
        <v>5500</v>
      </c>
      <c r="I29">
        <v>6.6762000000000002E-2</v>
      </c>
      <c r="J29" s="26">
        <v>8.8820547424707016E-3</v>
      </c>
    </row>
    <row r="30" spans="1:10">
      <c r="A30" s="17" t="s">
        <v>66</v>
      </c>
      <c r="B30" s="18">
        <v>75165.039999999979</v>
      </c>
      <c r="C30" s="18">
        <v>1349856467.27</v>
      </c>
    </row>
  </sheetData>
  <sortState ref="E4:J29">
    <sortCondition descending="1" ref="H4"/>
  </sortState>
  <phoneticPr fontId="3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50"/>
  <sheetViews>
    <sheetView workbookViewId="0">
      <selection activeCell="J3" sqref="J3"/>
    </sheetView>
  </sheetViews>
  <sheetFormatPr defaultRowHeight="14.25"/>
  <cols>
    <col min="2" max="2" width="9" bestFit="1" customWidth="1"/>
  </cols>
  <sheetData>
    <row r="1" spans="1:14">
      <c r="A1" s="25" t="s">
        <v>147</v>
      </c>
      <c r="B1" s="25" t="s">
        <v>148</v>
      </c>
      <c r="C1" s="2" t="s">
        <v>11</v>
      </c>
      <c r="D1" s="2" t="s">
        <v>183</v>
      </c>
      <c r="E1" s="2" t="s">
        <v>184</v>
      </c>
      <c r="F1" s="2" t="s">
        <v>185</v>
      </c>
    </row>
    <row r="2" spans="1:14">
      <c r="A2" s="2" t="s">
        <v>61</v>
      </c>
      <c r="B2" s="2">
        <v>2014500047</v>
      </c>
      <c r="C2" s="2">
        <v>3518.63</v>
      </c>
      <c r="D2" s="2">
        <v>70</v>
      </c>
      <c r="E2" s="2">
        <v>10555890</v>
      </c>
      <c r="F2" s="2">
        <v>3000</v>
      </c>
      <c r="G2" s="27">
        <f>C2/SUM($C$2:$C$8)</f>
        <v>0.30063533943154375</v>
      </c>
      <c r="H2" s="25" t="s">
        <v>147</v>
      </c>
      <c r="I2" s="25" t="s">
        <v>148</v>
      </c>
      <c r="J2" s="2" t="s">
        <v>10</v>
      </c>
      <c r="K2" s="2" t="s">
        <v>149</v>
      </c>
      <c r="L2" s="2" t="s">
        <v>150</v>
      </c>
      <c r="M2" s="2" t="s">
        <v>151</v>
      </c>
      <c r="N2" s="27"/>
    </row>
    <row r="3" spans="1:14" ht="22.5">
      <c r="A3" s="2" t="s">
        <v>188</v>
      </c>
      <c r="B3" s="2">
        <v>2016500043</v>
      </c>
      <c r="C3" s="2">
        <v>3259.39</v>
      </c>
      <c r="D3" s="2">
        <v>27</v>
      </c>
      <c r="E3" s="2">
        <v>28040378.140000001</v>
      </c>
      <c r="F3" s="2">
        <v>8603</v>
      </c>
      <c r="G3" s="27">
        <f t="shared" ref="G3:G8" si="0">C3/SUM($C$2:$C$8)</f>
        <v>0.27848560916884679</v>
      </c>
      <c r="H3" s="2" t="s">
        <v>171</v>
      </c>
      <c r="I3" s="2">
        <v>2017500039</v>
      </c>
      <c r="J3" s="2">
        <v>5822.47</v>
      </c>
      <c r="K3" s="2">
        <v>89</v>
      </c>
      <c r="L3" s="2">
        <v>291123500</v>
      </c>
      <c r="M3" s="2">
        <v>50000</v>
      </c>
      <c r="N3" s="27">
        <v>9.1456483218178994E-2</v>
      </c>
    </row>
    <row r="4" spans="1:14" ht="22.5">
      <c r="A4" s="2" t="s">
        <v>162</v>
      </c>
      <c r="B4" s="2">
        <v>2017500027</v>
      </c>
      <c r="C4" s="2">
        <v>1845.66</v>
      </c>
      <c r="D4" s="2">
        <v>34</v>
      </c>
      <c r="E4" s="2">
        <v>25245439.5</v>
      </c>
      <c r="F4" s="2">
        <v>13678</v>
      </c>
      <c r="G4" s="27">
        <f t="shared" si="0"/>
        <v>0.15769507466690816</v>
      </c>
      <c r="H4" s="2" t="s">
        <v>52</v>
      </c>
      <c r="I4" s="2">
        <v>2017500040</v>
      </c>
      <c r="J4" s="2">
        <v>3563.85</v>
      </c>
      <c r="K4" s="2">
        <v>43</v>
      </c>
      <c r="L4" s="2">
        <v>51025036.299999997</v>
      </c>
      <c r="M4" s="2">
        <v>14317</v>
      </c>
      <c r="N4" s="27">
        <v>5.5979195722280606E-2</v>
      </c>
    </row>
    <row r="5" spans="1:14" ht="22.5">
      <c r="A5" s="2" t="s">
        <v>186</v>
      </c>
      <c r="B5" s="2">
        <v>2013500041</v>
      </c>
      <c r="C5" s="2">
        <v>1474.78</v>
      </c>
      <c r="D5" s="2">
        <v>29</v>
      </c>
      <c r="E5" s="2">
        <v>17860145.91</v>
      </c>
      <c r="F5" s="2">
        <v>12110</v>
      </c>
      <c r="G5" s="27">
        <f t="shared" si="0"/>
        <v>0.12600670882896245</v>
      </c>
      <c r="H5" s="2" t="s">
        <v>190</v>
      </c>
      <c r="I5" s="2">
        <v>2018500001</v>
      </c>
      <c r="J5" s="2">
        <v>29686.99</v>
      </c>
      <c r="K5" s="2">
        <v>430</v>
      </c>
      <c r="L5" s="2">
        <v>272609356.77999997</v>
      </c>
      <c r="M5" s="2">
        <v>9183</v>
      </c>
      <c r="N5" s="27">
        <v>0.46630857741358006</v>
      </c>
    </row>
    <row r="6" spans="1:14" ht="22.5">
      <c r="A6" s="2" t="s">
        <v>156</v>
      </c>
      <c r="B6" s="2">
        <v>2017500024</v>
      </c>
      <c r="C6" s="2">
        <v>1243.04</v>
      </c>
      <c r="D6" s="2">
        <v>32</v>
      </c>
      <c r="E6" s="2">
        <v>11662218.16</v>
      </c>
      <c r="F6" s="2">
        <v>9382</v>
      </c>
      <c r="G6" s="27">
        <f t="shared" si="0"/>
        <v>0.10620660664150142</v>
      </c>
      <c r="H6" s="2" t="s">
        <v>153</v>
      </c>
      <c r="I6" s="2">
        <v>2018500002</v>
      </c>
      <c r="J6" s="2">
        <v>1675.01</v>
      </c>
      <c r="K6" s="2">
        <v>30</v>
      </c>
      <c r="L6" s="2">
        <v>0</v>
      </c>
      <c r="M6" s="2">
        <v>0</v>
      </c>
      <c r="N6" s="27">
        <v>2.6310229843224953E-2</v>
      </c>
    </row>
    <row r="7" spans="1:14" ht="22.5">
      <c r="A7" s="2" t="s">
        <v>156</v>
      </c>
      <c r="B7" s="2">
        <v>2017500019</v>
      </c>
      <c r="C7" s="2">
        <v>245.04</v>
      </c>
      <c r="D7" s="2">
        <v>6</v>
      </c>
      <c r="E7" s="2">
        <v>3277701.73</v>
      </c>
      <c r="F7" s="2">
        <v>13376</v>
      </c>
      <c r="G7" s="27">
        <f t="shared" si="0"/>
        <v>2.0936467765666034E-2</v>
      </c>
      <c r="H7" s="2" t="s">
        <v>52</v>
      </c>
      <c r="I7" s="2">
        <v>2018500004</v>
      </c>
      <c r="J7" s="2">
        <v>2879.93</v>
      </c>
      <c r="K7" s="2">
        <v>58</v>
      </c>
      <c r="L7" s="2">
        <v>76267476.730000004</v>
      </c>
      <c r="M7" s="2">
        <v>26482</v>
      </c>
      <c r="N7" s="27">
        <v>4.5236518129682109E-2</v>
      </c>
    </row>
    <row r="8" spans="1:14" ht="22.5">
      <c r="A8" s="2" t="s">
        <v>187</v>
      </c>
      <c r="B8" s="2">
        <v>2014500042</v>
      </c>
      <c r="C8" s="2">
        <v>117.44</v>
      </c>
      <c r="D8" s="2">
        <v>3</v>
      </c>
      <c r="E8" s="2">
        <v>468546.14</v>
      </c>
      <c r="F8" s="2">
        <v>3990</v>
      </c>
      <c r="G8" s="27">
        <f t="shared" si="0"/>
        <v>1.003419349657125E-2</v>
      </c>
      <c r="H8" s="2" t="s">
        <v>52</v>
      </c>
      <c r="I8" s="2">
        <v>2018500005</v>
      </c>
      <c r="J8" s="2">
        <v>3958.68</v>
      </c>
      <c r="K8" s="2">
        <v>82</v>
      </c>
      <c r="L8" s="2">
        <v>100940566.63</v>
      </c>
      <c r="M8" s="2">
        <v>25499</v>
      </c>
      <c r="N8" s="27">
        <v>6.2180990367686012E-2</v>
      </c>
    </row>
    <row r="9" spans="1:14">
      <c r="H9" s="2" t="s">
        <v>171</v>
      </c>
      <c r="I9" s="2">
        <v>2018500006</v>
      </c>
      <c r="J9" s="2">
        <v>1905.97</v>
      </c>
      <c r="K9" s="2">
        <v>27</v>
      </c>
      <c r="L9" s="2">
        <v>44036540.960000001</v>
      </c>
      <c r="M9" s="2">
        <v>23105</v>
      </c>
      <c r="N9" s="27">
        <v>2.993803545906679E-2</v>
      </c>
    </row>
    <row r="10" spans="1:14">
      <c r="H10" s="2" t="s">
        <v>56</v>
      </c>
      <c r="I10" s="2">
        <v>2018500008</v>
      </c>
      <c r="J10" s="2">
        <v>3069.76</v>
      </c>
      <c r="K10" s="2">
        <v>65</v>
      </c>
      <c r="L10" s="2">
        <v>28861103.449999999</v>
      </c>
      <c r="M10" s="2">
        <v>9402</v>
      </c>
      <c r="N10" s="27">
        <v>4.8218274018386895E-2</v>
      </c>
    </row>
    <row r="11" spans="1:14" ht="22.5">
      <c r="H11" s="2" t="s">
        <v>156</v>
      </c>
      <c r="I11" s="2">
        <v>2018500010</v>
      </c>
      <c r="J11" s="2">
        <v>1309.75</v>
      </c>
      <c r="K11" s="2">
        <v>10</v>
      </c>
      <c r="L11" s="2">
        <v>24555791.870000001</v>
      </c>
      <c r="M11" s="2">
        <v>18748</v>
      </c>
      <c r="N11" s="27">
        <v>2.057290615409095E-2</v>
      </c>
    </row>
    <row r="12" spans="1:14" ht="22.5">
      <c r="H12" s="2" t="s">
        <v>52</v>
      </c>
      <c r="I12" s="2">
        <v>2018500013</v>
      </c>
      <c r="J12" s="2">
        <v>4792.72</v>
      </c>
      <c r="K12" s="2">
        <v>73</v>
      </c>
      <c r="L12" s="2">
        <v>110482485.98999999</v>
      </c>
      <c r="M12" s="2">
        <v>23052</v>
      </c>
      <c r="N12" s="27">
        <v>7.5281678780557193E-2</v>
      </c>
    </row>
    <row r="13" spans="1:14">
      <c r="H13" s="2" t="s">
        <v>56</v>
      </c>
      <c r="I13" s="2">
        <v>2018500017</v>
      </c>
      <c r="J13" s="2">
        <v>1721.85</v>
      </c>
      <c r="K13" s="2">
        <v>12</v>
      </c>
      <c r="L13" s="2">
        <v>0</v>
      </c>
      <c r="M13" s="2">
        <v>0</v>
      </c>
      <c r="N13" s="27">
        <v>2.7045969430365718E-2</v>
      </c>
    </row>
    <row r="14" spans="1:14" ht="22.5">
      <c r="H14" s="2" t="s">
        <v>59</v>
      </c>
      <c r="I14" s="2" t="s">
        <v>191</v>
      </c>
      <c r="J14" s="2">
        <v>3276.85</v>
      </c>
      <c r="K14" s="2">
        <v>8</v>
      </c>
      <c r="L14" s="2">
        <v>0</v>
      </c>
      <c r="M14" s="2">
        <v>0</v>
      </c>
      <c r="N14" s="27">
        <v>5.147114146289973E-2</v>
      </c>
    </row>
    <row r="15" spans="1:14">
      <c r="H15" s="25" t="s">
        <v>147</v>
      </c>
      <c r="I15" s="25" t="s">
        <v>148</v>
      </c>
      <c r="J15" s="2" t="s">
        <v>10</v>
      </c>
      <c r="K15" s="2" t="s">
        <v>149</v>
      </c>
      <c r="L15" s="2" t="s">
        <v>150</v>
      </c>
      <c r="M15" s="2" t="s">
        <v>151</v>
      </c>
    </row>
    <row r="16" spans="1:14">
      <c r="H16" s="2" t="s">
        <v>192</v>
      </c>
      <c r="I16" s="29">
        <v>38808</v>
      </c>
      <c r="J16" s="2">
        <v>275.60000000000002</v>
      </c>
      <c r="K16" s="2">
        <v>4</v>
      </c>
      <c r="L16" s="2">
        <v>2342600</v>
      </c>
      <c r="M16" s="2">
        <v>8500</v>
      </c>
    </row>
    <row r="17" spans="8:13">
      <c r="H17" s="2" t="s">
        <v>193</v>
      </c>
      <c r="I17" s="2">
        <v>200850028</v>
      </c>
      <c r="J17" s="2">
        <v>201.08</v>
      </c>
      <c r="K17" s="2">
        <v>4</v>
      </c>
      <c r="L17" s="2">
        <v>1262550.03</v>
      </c>
      <c r="M17" s="2">
        <v>6279</v>
      </c>
    </row>
    <row r="18" spans="8:13">
      <c r="H18" s="2" t="s">
        <v>189</v>
      </c>
      <c r="I18" s="2">
        <v>201150039</v>
      </c>
      <c r="J18" s="2">
        <v>199.6</v>
      </c>
      <c r="K18" s="2">
        <v>1</v>
      </c>
      <c r="L18" s="2">
        <v>4710560</v>
      </c>
      <c r="M18" s="2">
        <v>23600</v>
      </c>
    </row>
    <row r="19" spans="8:13">
      <c r="H19" s="2" t="s">
        <v>194</v>
      </c>
      <c r="I19" s="2">
        <v>2012500032</v>
      </c>
      <c r="J19" s="2">
        <v>2133.37</v>
      </c>
      <c r="K19" s="2">
        <v>27</v>
      </c>
      <c r="L19" s="2">
        <v>17878269.600000001</v>
      </c>
      <c r="M19" s="2">
        <v>8380</v>
      </c>
    </row>
    <row r="20" spans="8:13">
      <c r="H20" s="2" t="s">
        <v>53</v>
      </c>
      <c r="I20" s="2">
        <v>2013500015</v>
      </c>
      <c r="J20" s="2">
        <v>159.38</v>
      </c>
      <c r="K20" s="2">
        <v>2</v>
      </c>
      <c r="L20" s="2">
        <v>3339563.62</v>
      </c>
      <c r="M20" s="2">
        <v>20953</v>
      </c>
    </row>
    <row r="21" spans="8:13" ht="22.5">
      <c r="H21" s="2" t="s">
        <v>186</v>
      </c>
      <c r="I21" s="2">
        <v>2013500041</v>
      </c>
      <c r="J21" s="2">
        <v>4303.75</v>
      </c>
      <c r="K21" s="2">
        <v>67</v>
      </c>
      <c r="L21" s="2">
        <v>38733750</v>
      </c>
      <c r="M21" s="2">
        <v>9000</v>
      </c>
    </row>
    <row r="22" spans="8:13" ht="22.5">
      <c r="H22" s="2" t="s">
        <v>195</v>
      </c>
      <c r="I22" s="2">
        <v>2013500065</v>
      </c>
      <c r="J22" s="2">
        <v>251.27</v>
      </c>
      <c r="K22" s="2">
        <v>3</v>
      </c>
      <c r="L22" s="2">
        <v>4188005.7</v>
      </c>
      <c r="M22" s="2">
        <v>16667</v>
      </c>
    </row>
    <row r="23" spans="8:13">
      <c r="H23" s="2" t="s">
        <v>196</v>
      </c>
      <c r="I23" s="2">
        <v>2013500066</v>
      </c>
      <c r="J23" s="2">
        <v>3563.51</v>
      </c>
      <c r="K23" s="2">
        <v>4</v>
      </c>
      <c r="L23" s="2">
        <v>25126701</v>
      </c>
      <c r="M23" s="2">
        <v>7051</v>
      </c>
    </row>
    <row r="24" spans="8:13">
      <c r="H24" s="2" t="s">
        <v>61</v>
      </c>
      <c r="I24" s="2">
        <v>2014500047</v>
      </c>
      <c r="J24" s="2">
        <v>667.62</v>
      </c>
      <c r="K24" s="2">
        <v>1</v>
      </c>
      <c r="L24" s="2">
        <v>3671910</v>
      </c>
      <c r="M24" s="2">
        <v>5500</v>
      </c>
    </row>
    <row r="25" spans="8:13">
      <c r="H25" s="2" t="s">
        <v>197</v>
      </c>
      <c r="I25" s="2">
        <v>2015500027</v>
      </c>
      <c r="J25" s="2">
        <v>501.63</v>
      </c>
      <c r="K25" s="2">
        <v>3</v>
      </c>
      <c r="L25" s="2">
        <v>4564437.4000000004</v>
      </c>
      <c r="M25" s="2">
        <v>9099</v>
      </c>
    </row>
    <row r="26" spans="8:13" ht="33.75">
      <c r="H26" s="2" t="s">
        <v>198</v>
      </c>
      <c r="I26" s="2">
        <v>2015500030</v>
      </c>
      <c r="J26" s="2">
        <v>142.56</v>
      </c>
      <c r="K26" s="2">
        <v>1</v>
      </c>
      <c r="L26" s="2">
        <v>2070581.36</v>
      </c>
      <c r="M26" s="2">
        <v>14524</v>
      </c>
    </row>
    <row r="27" spans="8:13">
      <c r="H27" s="2" t="s">
        <v>199</v>
      </c>
      <c r="I27" s="2">
        <v>2016500009</v>
      </c>
      <c r="J27" s="2">
        <v>247.86</v>
      </c>
      <c r="K27" s="2">
        <v>1</v>
      </c>
      <c r="L27" s="2">
        <v>6252826.1799999997</v>
      </c>
      <c r="M27" s="2">
        <v>25227</v>
      </c>
    </row>
    <row r="28" spans="8:13" ht="33.75">
      <c r="H28" s="2" t="s">
        <v>198</v>
      </c>
      <c r="I28" s="2">
        <v>2016500012</v>
      </c>
      <c r="J28" s="2">
        <v>1249.74</v>
      </c>
      <c r="K28" s="2">
        <v>6</v>
      </c>
      <c r="L28" s="2">
        <v>16341629.91</v>
      </c>
      <c r="M28" s="2">
        <v>13076</v>
      </c>
    </row>
    <row r="29" spans="8:13">
      <c r="H29" s="2" t="s">
        <v>200</v>
      </c>
      <c r="I29" s="2">
        <v>2016500015</v>
      </c>
      <c r="J29" s="2">
        <v>1061.26</v>
      </c>
      <c r="K29" s="2">
        <v>6</v>
      </c>
      <c r="L29" s="2">
        <v>8277828</v>
      </c>
      <c r="M29" s="2">
        <v>7800</v>
      </c>
    </row>
    <row r="30" spans="8:13" ht="22.5">
      <c r="H30" s="2" t="s">
        <v>188</v>
      </c>
      <c r="I30" s="2">
        <v>2016500043</v>
      </c>
      <c r="J30" s="2">
        <v>1514.14</v>
      </c>
      <c r="K30" s="2">
        <v>12</v>
      </c>
      <c r="L30" s="2">
        <v>27112999.100000001</v>
      </c>
      <c r="M30" s="2">
        <v>17907</v>
      </c>
    </row>
    <row r="31" spans="8:13" ht="22.5">
      <c r="H31" s="2" t="s">
        <v>201</v>
      </c>
      <c r="I31" s="2">
        <v>2016500052</v>
      </c>
      <c r="J31" s="2">
        <v>196.09</v>
      </c>
      <c r="K31" s="2">
        <v>1</v>
      </c>
      <c r="L31" s="2">
        <v>2300000.4</v>
      </c>
      <c r="M31" s="2">
        <v>11729</v>
      </c>
    </row>
    <row r="32" spans="8:13">
      <c r="H32" s="2" t="s">
        <v>202</v>
      </c>
      <c r="I32" s="2">
        <v>2016500066</v>
      </c>
      <c r="J32" s="2">
        <v>295.12</v>
      </c>
      <c r="K32" s="2">
        <v>2</v>
      </c>
      <c r="L32" s="2">
        <v>5568883.4100000001</v>
      </c>
      <c r="M32" s="2">
        <v>18870</v>
      </c>
    </row>
    <row r="33" spans="8:13" ht="22.5">
      <c r="H33" s="2" t="s">
        <v>162</v>
      </c>
      <c r="I33" s="2">
        <v>2017500002</v>
      </c>
      <c r="J33" s="2">
        <v>173.21</v>
      </c>
      <c r="K33" s="2">
        <v>2</v>
      </c>
      <c r="L33" s="2">
        <v>5040475.26</v>
      </c>
      <c r="M33" s="2">
        <v>29100</v>
      </c>
    </row>
    <row r="34" spans="8:13" ht="22.5">
      <c r="H34" s="2" t="s">
        <v>52</v>
      </c>
      <c r="I34" s="2">
        <v>2017500021</v>
      </c>
      <c r="J34" s="2">
        <v>195.26</v>
      </c>
      <c r="K34" s="2">
        <v>3</v>
      </c>
      <c r="L34" s="2">
        <v>7075120.0899999999</v>
      </c>
      <c r="M34" s="2">
        <v>36234</v>
      </c>
    </row>
    <row r="35" spans="8:13" ht="22.5">
      <c r="H35" s="2" t="s">
        <v>156</v>
      </c>
      <c r="I35" s="2">
        <v>2017500024</v>
      </c>
      <c r="J35" s="2">
        <v>1194.25</v>
      </c>
      <c r="K35" s="2">
        <v>9</v>
      </c>
      <c r="L35" s="2">
        <v>33268758.629999999</v>
      </c>
      <c r="M35" s="2">
        <v>27857</v>
      </c>
    </row>
    <row r="36" spans="8:13">
      <c r="H36" s="2" t="s">
        <v>63</v>
      </c>
      <c r="I36" s="2">
        <v>2017500028</v>
      </c>
      <c r="J36" s="2">
        <v>1215.74</v>
      </c>
      <c r="K36" s="2">
        <v>18</v>
      </c>
      <c r="L36" s="2">
        <v>45332613.189999998</v>
      </c>
      <c r="M36" s="2">
        <v>37288</v>
      </c>
    </row>
    <row r="37" spans="8:13" ht="22.5">
      <c r="H37" s="2" t="s">
        <v>156</v>
      </c>
      <c r="I37" s="2">
        <v>2017500030</v>
      </c>
      <c r="J37" s="2">
        <v>194</v>
      </c>
      <c r="K37" s="2">
        <v>3</v>
      </c>
      <c r="L37" s="2">
        <v>8738267.8200000003</v>
      </c>
      <c r="M37" s="2">
        <v>45043</v>
      </c>
    </row>
    <row r="38" spans="8:13" ht="22.5">
      <c r="H38" s="2" t="s">
        <v>203</v>
      </c>
      <c r="I38" s="2">
        <v>2017500032</v>
      </c>
      <c r="J38" s="2">
        <v>16350.61</v>
      </c>
      <c r="K38" s="2">
        <v>267</v>
      </c>
      <c r="L38" s="2">
        <v>286251268.35000002</v>
      </c>
      <c r="M38" s="2">
        <v>17507</v>
      </c>
    </row>
    <row r="39" spans="8:13" ht="22.5">
      <c r="H39" s="2" t="s">
        <v>204</v>
      </c>
      <c r="I39" s="2">
        <v>2017500034</v>
      </c>
      <c r="J39" s="2">
        <v>2658.98</v>
      </c>
      <c r="K39" s="2">
        <v>26</v>
      </c>
      <c r="L39" s="2">
        <v>55962863.630000003</v>
      </c>
      <c r="M39" s="2">
        <v>21047</v>
      </c>
    </row>
    <row r="40" spans="8:13">
      <c r="H40" s="2" t="s">
        <v>56</v>
      </c>
      <c r="I40" s="2">
        <v>2017500036</v>
      </c>
      <c r="J40" s="2">
        <v>136.91</v>
      </c>
      <c r="K40" s="2">
        <v>3</v>
      </c>
      <c r="L40" s="2">
        <v>5007715.16</v>
      </c>
      <c r="M40" s="2">
        <v>36577</v>
      </c>
    </row>
    <row r="41" spans="8:13" ht="22.5">
      <c r="H41" s="2" t="s">
        <v>188</v>
      </c>
      <c r="I41" s="2">
        <v>2017500037</v>
      </c>
      <c r="J41" s="2">
        <v>11306.32</v>
      </c>
      <c r="K41" s="2">
        <v>172</v>
      </c>
      <c r="L41" s="2">
        <v>161145778.65000001</v>
      </c>
      <c r="M41" s="2">
        <v>14253</v>
      </c>
    </row>
    <row r="42" spans="8:13" ht="33.75">
      <c r="H42" s="2" t="s">
        <v>152</v>
      </c>
      <c r="I42" s="2">
        <v>2017500039</v>
      </c>
      <c r="J42" s="2">
        <v>5731.7</v>
      </c>
      <c r="K42" s="2">
        <v>87</v>
      </c>
      <c r="L42" s="2">
        <v>118566457.81999999</v>
      </c>
      <c r="M42" s="2">
        <v>20686</v>
      </c>
    </row>
    <row r="43" spans="8:13" ht="22.5">
      <c r="H43" s="2" t="s">
        <v>52</v>
      </c>
      <c r="I43" s="2">
        <v>2017500040</v>
      </c>
      <c r="J43" s="2">
        <v>1119.49</v>
      </c>
      <c r="K43" s="2">
        <v>20</v>
      </c>
      <c r="L43" s="2">
        <v>36014081.630000003</v>
      </c>
      <c r="M43" s="2">
        <v>32170</v>
      </c>
    </row>
    <row r="44" spans="8:13">
      <c r="H44" s="2" t="s">
        <v>190</v>
      </c>
      <c r="I44" s="2">
        <v>2018500001</v>
      </c>
      <c r="J44" s="2">
        <v>7880.93</v>
      </c>
      <c r="K44" s="2">
        <v>148</v>
      </c>
      <c r="L44" s="2">
        <v>147837942.88</v>
      </c>
      <c r="M44" s="2">
        <v>18759</v>
      </c>
    </row>
    <row r="45" spans="8:13" ht="22.5">
      <c r="H45" s="2" t="s">
        <v>52</v>
      </c>
      <c r="I45" s="2">
        <v>2018500004</v>
      </c>
      <c r="J45" s="2">
        <v>2463.06</v>
      </c>
      <c r="K45" s="2">
        <v>51</v>
      </c>
      <c r="L45" s="2">
        <v>64488237.240000002</v>
      </c>
      <c r="M45" s="2">
        <v>26182</v>
      </c>
    </row>
    <row r="46" spans="8:13" ht="22.5">
      <c r="H46" s="2" t="s">
        <v>52</v>
      </c>
      <c r="I46" s="2">
        <v>2018500005</v>
      </c>
      <c r="J46" s="2">
        <v>2714.87</v>
      </c>
      <c r="K46" s="2">
        <v>59</v>
      </c>
      <c r="L46" s="2">
        <v>73071808.450000003</v>
      </c>
      <c r="M46" s="2">
        <v>26915</v>
      </c>
    </row>
    <row r="47" spans="8:13">
      <c r="H47" s="2" t="s">
        <v>171</v>
      </c>
      <c r="I47" s="2">
        <v>2018500006</v>
      </c>
      <c r="J47" s="2">
        <v>1905.97</v>
      </c>
      <c r="K47" s="2">
        <v>27</v>
      </c>
      <c r="L47" s="2">
        <v>44036540.960000001</v>
      </c>
      <c r="M47" s="2">
        <v>23105</v>
      </c>
    </row>
    <row r="48" spans="8:13">
      <c r="H48" s="2" t="s">
        <v>56</v>
      </c>
      <c r="I48" s="2">
        <v>2018500008</v>
      </c>
      <c r="J48" s="2">
        <v>324.2</v>
      </c>
      <c r="K48" s="2">
        <v>9</v>
      </c>
      <c r="L48" s="2">
        <v>12483916.08</v>
      </c>
      <c r="M48" s="2">
        <v>38507</v>
      </c>
    </row>
    <row r="49" spans="8:13" ht="22.5">
      <c r="H49" s="2" t="s">
        <v>156</v>
      </c>
      <c r="I49" s="2">
        <v>2018500010</v>
      </c>
      <c r="J49" s="2">
        <v>789.19</v>
      </c>
      <c r="K49" s="2">
        <v>7</v>
      </c>
      <c r="L49" s="2">
        <v>24555791.870000001</v>
      </c>
      <c r="M49" s="2">
        <v>31115</v>
      </c>
    </row>
    <row r="50" spans="8:13" ht="22.5">
      <c r="H50" s="2" t="s">
        <v>52</v>
      </c>
      <c r="I50" s="2">
        <v>2018500013</v>
      </c>
      <c r="J50" s="2">
        <v>1846.77</v>
      </c>
      <c r="K50" s="2">
        <v>33</v>
      </c>
      <c r="L50" s="2">
        <v>47235733.850000001</v>
      </c>
      <c r="M50" s="2">
        <v>25577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7168C-66CE-4C0B-A9FD-8FA1FABFE9F6}">
  <dimension ref="A1:E7"/>
  <sheetViews>
    <sheetView zoomScaleNormal="100" workbookViewId="0">
      <selection activeCell="A12" sqref="A12"/>
    </sheetView>
  </sheetViews>
  <sheetFormatPr defaultRowHeight="14.25"/>
  <cols>
    <col min="1" max="1" width="11.375" bestFit="1" customWidth="1"/>
    <col min="5" max="5" width="10.875" bestFit="1" customWidth="1"/>
  </cols>
  <sheetData>
    <row r="1" spans="1:5">
      <c r="B1" s="21" t="s">
        <v>41</v>
      </c>
      <c r="C1" s="21" t="s">
        <v>44</v>
      </c>
      <c r="D1" s="21" t="s">
        <v>42</v>
      </c>
      <c r="E1" s="21" t="s">
        <v>43</v>
      </c>
    </row>
    <row r="2" spans="1:5">
      <c r="A2" s="12" t="s">
        <v>86</v>
      </c>
      <c r="B2" s="12">
        <v>169395.75</v>
      </c>
      <c r="C2" s="12">
        <v>166614.29999999999</v>
      </c>
      <c r="D2" s="12">
        <v>1694</v>
      </c>
      <c r="E2" s="12">
        <v>9835.7999999999993</v>
      </c>
    </row>
    <row r="3" spans="1:5">
      <c r="A3" s="12" t="s">
        <v>87</v>
      </c>
      <c r="B3" s="12">
        <v>162679.76</v>
      </c>
      <c r="C3" s="12">
        <v>159780.24</v>
      </c>
      <c r="D3" s="12">
        <v>1583</v>
      </c>
      <c r="E3" s="12">
        <v>9821.77</v>
      </c>
    </row>
    <row r="4" spans="1:5">
      <c r="A4" s="13" t="s">
        <v>110</v>
      </c>
      <c r="B4" s="12">
        <v>311513.21000000002</v>
      </c>
      <c r="C4" s="12">
        <v>227894.09</v>
      </c>
      <c r="D4" s="12">
        <v>2235</v>
      </c>
      <c r="E4" s="12">
        <v>7315.71</v>
      </c>
    </row>
    <row r="5" spans="1:5">
      <c r="A5" s="12" t="s">
        <v>111</v>
      </c>
      <c r="B5" s="12">
        <v>306942.42</v>
      </c>
      <c r="C5" s="12">
        <v>224688.27</v>
      </c>
      <c r="D5" s="12">
        <v>2171</v>
      </c>
      <c r="E5" s="12">
        <v>7320.21</v>
      </c>
    </row>
    <row r="6" spans="1:5">
      <c r="A6" s="14" t="s">
        <v>46</v>
      </c>
      <c r="B6">
        <f>B2-B3</f>
        <v>6715.9899999999907</v>
      </c>
      <c r="C6">
        <f t="shared" ref="C6:D6" si="0">C2-C3</f>
        <v>6834.0599999999977</v>
      </c>
      <c r="D6">
        <f t="shared" si="0"/>
        <v>111</v>
      </c>
      <c r="E6" s="22">
        <f>C6/B6*10000</f>
        <v>10175.804311799164</v>
      </c>
    </row>
    <row r="7" spans="1:5">
      <c r="A7" s="14" t="s">
        <v>112</v>
      </c>
      <c r="B7">
        <f>B4-B5</f>
        <v>4570.7900000000373</v>
      </c>
      <c r="C7">
        <f t="shared" ref="C7:D7" si="1">C4-C5</f>
        <v>3205.820000000007</v>
      </c>
      <c r="D7">
        <f t="shared" si="1"/>
        <v>64</v>
      </c>
      <c r="E7" s="22">
        <f>C7/B7*10000</f>
        <v>7013.7109777521637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9"/>
  <sheetViews>
    <sheetView topLeftCell="A4" workbookViewId="0">
      <selection activeCell="L25" sqref="L25"/>
    </sheetView>
  </sheetViews>
  <sheetFormatPr defaultRowHeight="14.25"/>
  <cols>
    <col min="1" max="1" width="12.75" customWidth="1"/>
  </cols>
  <sheetData>
    <row r="1" spans="1:10" ht="16.5" customHeight="1">
      <c r="A1" t="s">
        <v>179</v>
      </c>
      <c r="B1" t="s">
        <v>180</v>
      </c>
      <c r="C1" t="s">
        <v>180</v>
      </c>
      <c r="D1" t="s">
        <v>181</v>
      </c>
      <c r="E1" t="s">
        <v>181</v>
      </c>
      <c r="F1" t="s">
        <v>182</v>
      </c>
      <c r="G1" t="s">
        <v>182</v>
      </c>
      <c r="H1" t="s">
        <v>177</v>
      </c>
      <c r="I1" t="s">
        <v>178</v>
      </c>
    </row>
    <row r="2" spans="1:10" ht="16.5">
      <c r="A2" s="23" t="s">
        <v>113</v>
      </c>
      <c r="B2" s="24">
        <v>20</v>
      </c>
      <c r="C2" s="24">
        <v>0.41</v>
      </c>
      <c r="D2">
        <v>40</v>
      </c>
      <c r="E2">
        <v>0.93</v>
      </c>
      <c r="F2">
        <v>43</v>
      </c>
      <c r="G2">
        <v>0.79</v>
      </c>
      <c r="H2">
        <f>C2/E2-1</f>
        <v>-0.55913978494623662</v>
      </c>
      <c r="I2">
        <f>C2/G2-1</f>
        <v>-0.48101265822784811</v>
      </c>
      <c r="J2">
        <f>SUM(C2:C8)-SUM(G2:G8)</f>
        <v>-43.85</v>
      </c>
    </row>
    <row r="3" spans="1:10" ht="16.5">
      <c r="A3" s="23" t="s">
        <v>114</v>
      </c>
      <c r="B3" s="24">
        <v>306</v>
      </c>
      <c r="C3" s="24">
        <v>6.33</v>
      </c>
      <c r="D3">
        <v>25</v>
      </c>
      <c r="E3">
        <v>0.57999999999999996</v>
      </c>
      <c r="F3">
        <v>130</v>
      </c>
      <c r="G3">
        <v>2.38</v>
      </c>
    </row>
    <row r="4" spans="1:10" ht="16.5">
      <c r="A4" s="23" t="s">
        <v>115</v>
      </c>
      <c r="B4" s="24">
        <v>57</v>
      </c>
      <c r="C4" s="24">
        <v>1.18</v>
      </c>
      <c r="D4">
        <v>22</v>
      </c>
      <c r="E4">
        <v>0.51</v>
      </c>
      <c r="F4">
        <v>93</v>
      </c>
      <c r="G4">
        <v>1.7</v>
      </c>
      <c r="H4">
        <f t="shared" ref="H4:H17" si="0">C4/E4-1</f>
        <v>1.3137254901960782</v>
      </c>
      <c r="I4">
        <f t="shared" ref="I4:I17" si="1">C4/G4-1</f>
        <v>-0.30588235294117649</v>
      </c>
    </row>
    <row r="5" spans="1:10" ht="16.5">
      <c r="A5" s="23" t="s">
        <v>116</v>
      </c>
      <c r="B5" s="24">
        <v>40</v>
      </c>
      <c r="C5" s="24">
        <v>0.83</v>
      </c>
      <c r="D5">
        <v>337</v>
      </c>
      <c r="E5">
        <v>7.83</v>
      </c>
      <c r="F5">
        <v>784</v>
      </c>
      <c r="G5">
        <v>14.33</v>
      </c>
      <c r="H5">
        <f t="shared" si="0"/>
        <v>-0.89399744572158368</v>
      </c>
      <c r="I5">
        <f t="shared" si="1"/>
        <v>-0.94207955338450799</v>
      </c>
    </row>
    <row r="6" spans="1:10" ht="16.5">
      <c r="A6" s="23" t="s">
        <v>117</v>
      </c>
      <c r="B6" s="24">
        <v>251</v>
      </c>
      <c r="C6" s="24">
        <v>5.19</v>
      </c>
      <c r="D6">
        <v>187</v>
      </c>
      <c r="E6">
        <v>4.3499999999999996</v>
      </c>
      <c r="F6">
        <v>836</v>
      </c>
      <c r="G6">
        <v>15.28</v>
      </c>
      <c r="H6">
        <f t="shared" si="0"/>
        <v>0.19310344827586223</v>
      </c>
      <c r="I6">
        <f t="shared" si="1"/>
        <v>-0.66034031413612559</v>
      </c>
    </row>
    <row r="7" spans="1:10" ht="16.5">
      <c r="A7" s="23" t="s">
        <v>118</v>
      </c>
      <c r="B7" s="24">
        <v>500</v>
      </c>
      <c r="C7" s="24">
        <v>10.34</v>
      </c>
      <c r="D7">
        <v>341</v>
      </c>
      <c r="E7">
        <v>7.93</v>
      </c>
      <c r="F7">
        <v>819</v>
      </c>
      <c r="G7">
        <v>14.97</v>
      </c>
      <c r="H7">
        <f t="shared" si="0"/>
        <v>0.30390920554854994</v>
      </c>
      <c r="I7">
        <f t="shared" si="1"/>
        <v>-0.30928523714094858</v>
      </c>
    </row>
    <row r="8" spans="1:10" ht="16.5">
      <c r="A8" s="23" t="s">
        <v>119</v>
      </c>
      <c r="B8" s="24">
        <v>80</v>
      </c>
      <c r="C8" s="24">
        <v>1.65</v>
      </c>
      <c r="D8">
        <v>102</v>
      </c>
      <c r="E8">
        <v>2.37</v>
      </c>
      <c r="F8">
        <v>1112</v>
      </c>
      <c r="G8">
        <v>20.329999999999998</v>
      </c>
      <c r="H8">
        <f t="shared" si="0"/>
        <v>-0.30379746835443044</v>
      </c>
      <c r="I8">
        <f t="shared" si="1"/>
        <v>-0.91883915395966553</v>
      </c>
    </row>
    <row r="9" spans="1:10" ht="16.5">
      <c r="A9" s="23" t="s">
        <v>120</v>
      </c>
      <c r="B9" s="24">
        <v>1075</v>
      </c>
      <c r="C9" s="24">
        <v>22.24</v>
      </c>
      <c r="D9">
        <v>845</v>
      </c>
      <c r="E9">
        <v>19.64</v>
      </c>
      <c r="F9">
        <v>214</v>
      </c>
      <c r="G9">
        <v>3.91</v>
      </c>
      <c r="H9">
        <f t="shared" si="0"/>
        <v>0.13238289205702647</v>
      </c>
      <c r="I9">
        <f t="shared" si="1"/>
        <v>4.687979539641943</v>
      </c>
    </row>
    <row r="10" spans="1:10" ht="16.5">
      <c r="A10" s="23" t="s">
        <v>121</v>
      </c>
      <c r="B10" s="24">
        <v>1748</v>
      </c>
      <c r="C10" s="24">
        <v>36.159999999999997</v>
      </c>
      <c r="D10">
        <v>1565</v>
      </c>
      <c r="E10">
        <v>36.380000000000003</v>
      </c>
      <c r="F10">
        <v>1173</v>
      </c>
      <c r="G10">
        <v>21.44</v>
      </c>
      <c r="H10">
        <f t="shared" si="0"/>
        <v>-6.0472787245741122E-3</v>
      </c>
      <c r="I10">
        <f t="shared" si="1"/>
        <v>0.68656716417910424</v>
      </c>
    </row>
    <row r="11" spans="1:10" ht="16.5">
      <c r="A11" s="23" t="s">
        <v>122</v>
      </c>
      <c r="B11" s="24">
        <v>417</v>
      </c>
      <c r="C11" s="24">
        <v>8.6300000000000008</v>
      </c>
      <c r="D11">
        <v>625</v>
      </c>
      <c r="E11">
        <v>14.53</v>
      </c>
      <c r="F11">
        <v>102</v>
      </c>
      <c r="G11">
        <v>1.86</v>
      </c>
      <c r="H11">
        <f t="shared" si="0"/>
        <v>-0.40605643496214716</v>
      </c>
      <c r="I11">
        <f t="shared" si="1"/>
        <v>3.639784946236559</v>
      </c>
    </row>
    <row r="12" spans="1:10" ht="16.5">
      <c r="A12" s="23" t="s">
        <v>123</v>
      </c>
      <c r="B12" s="24">
        <v>141</v>
      </c>
      <c r="C12" s="24">
        <v>2.92</v>
      </c>
      <c r="D12">
        <v>73</v>
      </c>
      <c r="E12">
        <v>1.7</v>
      </c>
      <c r="F12">
        <v>47</v>
      </c>
      <c r="G12">
        <v>0.86</v>
      </c>
      <c r="H12">
        <f t="shared" si="0"/>
        <v>0.7176470588235293</v>
      </c>
      <c r="I12">
        <f t="shared" si="1"/>
        <v>2.3953488372093021</v>
      </c>
    </row>
    <row r="13" spans="1:10" ht="16.5">
      <c r="A13" s="23" t="s">
        <v>124</v>
      </c>
      <c r="B13" s="24">
        <v>97</v>
      </c>
      <c r="C13" s="24">
        <v>2.0099999999999998</v>
      </c>
      <c r="D13">
        <v>56</v>
      </c>
      <c r="E13">
        <v>1.3</v>
      </c>
      <c r="F13">
        <v>58</v>
      </c>
      <c r="G13">
        <v>1.06</v>
      </c>
      <c r="H13">
        <f t="shared" si="0"/>
        <v>0.54615384615384599</v>
      </c>
      <c r="I13">
        <f t="shared" si="1"/>
        <v>0.89622641509433931</v>
      </c>
    </row>
    <row r="14" spans="1:10" ht="16.5">
      <c r="A14" s="23" t="s">
        <v>125</v>
      </c>
      <c r="B14" s="24">
        <v>21</v>
      </c>
      <c r="C14" s="24">
        <v>0.43</v>
      </c>
      <c r="D14">
        <v>20</v>
      </c>
      <c r="E14">
        <v>0.46</v>
      </c>
      <c r="F14">
        <v>28</v>
      </c>
      <c r="G14">
        <v>0.51</v>
      </c>
      <c r="H14">
        <f t="shared" si="0"/>
        <v>-6.5217391304347894E-2</v>
      </c>
      <c r="I14">
        <f t="shared" si="1"/>
        <v>-0.15686274509803921</v>
      </c>
    </row>
    <row r="15" spans="1:10" ht="16.5">
      <c r="A15" s="23" t="s">
        <v>126</v>
      </c>
      <c r="B15" s="24">
        <v>35</v>
      </c>
      <c r="C15" s="24">
        <v>0.72</v>
      </c>
      <c r="D15">
        <v>29</v>
      </c>
      <c r="E15">
        <v>0.67</v>
      </c>
      <c r="F15">
        <v>15</v>
      </c>
      <c r="G15">
        <v>0.27</v>
      </c>
      <c r="H15">
        <f t="shared" si="0"/>
        <v>7.4626865671641784E-2</v>
      </c>
      <c r="I15">
        <f t="shared" si="1"/>
        <v>1.6666666666666665</v>
      </c>
    </row>
    <row r="16" spans="1:10" ht="16.5">
      <c r="A16" s="23" t="s">
        <v>127</v>
      </c>
      <c r="B16" s="24">
        <v>28</v>
      </c>
      <c r="C16" s="24">
        <v>0.57999999999999996</v>
      </c>
      <c r="D16">
        <v>29</v>
      </c>
      <c r="E16">
        <v>0.67</v>
      </c>
      <c r="F16">
        <v>7</v>
      </c>
      <c r="G16">
        <v>0.13</v>
      </c>
      <c r="H16">
        <f t="shared" si="0"/>
        <v>-0.13432835820895539</v>
      </c>
      <c r="I16">
        <f t="shared" si="1"/>
        <v>3.4615384615384608</v>
      </c>
    </row>
    <row r="17" spans="1:9" ht="16.5">
      <c r="A17" s="23" t="s">
        <v>128</v>
      </c>
      <c r="B17" s="24">
        <v>12</v>
      </c>
      <c r="C17" s="24">
        <v>0.25</v>
      </c>
      <c r="D17">
        <v>6</v>
      </c>
      <c r="E17">
        <v>0.14000000000000001</v>
      </c>
      <c r="F17">
        <v>4</v>
      </c>
      <c r="G17">
        <v>7.0000000000000007E-2</v>
      </c>
      <c r="H17">
        <f t="shared" si="0"/>
        <v>0.78571428571428559</v>
      </c>
      <c r="I17">
        <f t="shared" si="1"/>
        <v>2.5714285714285712</v>
      </c>
    </row>
    <row r="18" spans="1:9" ht="16.5">
      <c r="A18" s="23" t="s">
        <v>129</v>
      </c>
      <c r="B18" s="24">
        <v>3</v>
      </c>
      <c r="C18" s="24">
        <v>0.06</v>
      </c>
      <c r="D18">
        <v>0</v>
      </c>
      <c r="E18">
        <v>0</v>
      </c>
      <c r="F18">
        <v>6</v>
      </c>
      <c r="G18">
        <v>0.11</v>
      </c>
    </row>
    <row r="19" spans="1:9" ht="16.5">
      <c r="A19" s="23" t="s">
        <v>130</v>
      </c>
      <c r="B19" s="24">
        <v>3</v>
      </c>
      <c r="C19" s="24">
        <v>0.06</v>
      </c>
      <c r="D19">
        <v>0</v>
      </c>
      <c r="E19">
        <v>0</v>
      </c>
      <c r="F19">
        <v>0</v>
      </c>
      <c r="G19">
        <v>0</v>
      </c>
    </row>
  </sheetData>
  <phoneticPr fontId="3" type="noConversion"/>
  <conditionalFormatting sqref="C2:C19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{C95D2AFD-0E10-4E51-8E0F-C785030BA24E}</x14:id>
        </ext>
      </extLst>
    </cfRule>
  </conditionalFormatting>
  <conditionalFormatting sqref="H2:I19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{A5CF1CC7-EE1F-4B7B-A3EE-95C918DB3827}</x14:id>
        </ext>
      </extLst>
    </cfRule>
  </conditionalFormatting>
  <conditionalFormatting sqref="H2:H19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{3751C023-CA3B-43FB-ADBC-E3686682BCD0}</x14:id>
        </ext>
      </extLst>
    </cfRule>
  </conditionalFormatting>
  <conditionalFormatting sqref="I2:I1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{0B8758F0-85BE-4149-80BF-B88C1B639B5E}</x14:id>
        </ext>
      </extLst>
    </cfRule>
  </conditionalFormatting>
  <pageMargins left="0.7" right="0.7" top="0.75" bottom="0.75" header="0.3" footer="0.3"/>
  <pageSetup paperSize="0" orientation="portrait" horizontalDpi="0" verticalDpi="0" copies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95D2AFD-0E10-4E51-8E0F-C785030BA2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C2:C19</xm:sqref>
        </x14:conditionalFormatting>
        <x14:conditionalFormatting xmlns:xm="http://schemas.microsoft.com/office/excel/2006/main">
          <x14:cfRule type="dataBar" id="{A5CF1CC7-EE1F-4B7B-A3EE-95C918DB38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H2:I19</xm:sqref>
        </x14:conditionalFormatting>
        <x14:conditionalFormatting xmlns:xm="http://schemas.microsoft.com/office/excel/2006/main">
          <x14:cfRule type="dataBar" id="{3751C023-CA3B-43FB-ADBC-E3686682BC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H2:H19</xm:sqref>
        </x14:conditionalFormatting>
        <x14:conditionalFormatting xmlns:xm="http://schemas.microsoft.com/office/excel/2006/main">
          <x14:cfRule type="dataBar" id="{0B8758F0-85BE-4149-80BF-B88C1B639B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I2:I19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库存</vt:lpstr>
      <vt:lpstr>住宅供销</vt:lpstr>
      <vt:lpstr>Sheet1</vt:lpstr>
      <vt:lpstr>销许明细</vt:lpstr>
      <vt:lpstr>住宅成交明细</vt:lpstr>
      <vt:lpstr>Sheet3</vt:lpstr>
      <vt:lpstr>商办供销</vt:lpstr>
      <vt:lpstr>二手</vt:lpstr>
      <vt:lpstr>单价段</vt:lpstr>
      <vt:lpstr>面积段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2018-08-31T05:28:12Z</dcterms:modified>
</cp:coreProperties>
</file>