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01-Projects\ApsimX\Tests\Validation\Canola\"/>
    </mc:Choice>
  </mc:AlternateContent>
  <xr:revisionPtr revIDLastSave="0" documentId="13_ncr:1_{1E602977-A4F3-4F62-B17B-66529C941B4D}" xr6:coauthVersionLast="47" xr6:coauthVersionMax="47" xr10:uidLastSave="{00000000-0000-0000-0000-000000000000}"/>
  <bookViews>
    <workbookView xWindow="-108" yWindow="-108" windowWidth="23256" windowHeight="14016" xr2:uid="{2A4159D4-0EF9-42D0-AF5E-A6E329FB0ED7}"/>
  </bookViews>
  <sheets>
    <sheet name="Observed" sheetId="1" r:id="rId1"/>
    <sheet name="OBSPhenology" sheetId="4" r:id="rId2"/>
    <sheet name="Sheet1" sheetId="2" r:id="rId3"/>
  </sheets>
  <definedNames>
    <definedName name="_xlnm._FilterDatabase" localSheetId="0" hidden="1">Observed!$B$3:$AL$1084</definedName>
    <definedName name="newtable">#REF!</definedName>
    <definedName name="obs_clean">#REF!</definedName>
    <definedName name="obs_sim_together">#REF!</definedName>
    <definedName name="observed_data">#REF!</definedName>
    <definedName name="sim_sort">#REF!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5" i="1" l="1"/>
  <c r="B314" i="1"/>
  <c r="B313" i="1"/>
  <c r="B311" i="1"/>
  <c r="B310" i="1"/>
  <c r="B309" i="1"/>
  <c r="B308" i="1"/>
  <c r="B307" i="1"/>
  <c r="B306" i="1"/>
  <c r="B304" i="1"/>
  <c r="B303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2" i="1"/>
  <c r="B281" i="1"/>
  <c r="B280" i="1"/>
  <c r="B279" i="1"/>
  <c r="B278" i="1"/>
  <c r="B277" i="1"/>
  <c r="B276" i="1"/>
  <c r="B275" i="1"/>
  <c r="B274" i="1"/>
  <c r="B272" i="1"/>
  <c r="B271" i="1"/>
  <c r="B270" i="1"/>
  <c r="B269" i="1"/>
  <c r="B268" i="1"/>
  <c r="B267" i="1"/>
  <c r="B266" i="1"/>
  <c r="B265" i="1"/>
  <c r="B264" i="1"/>
  <c r="B263" i="1"/>
  <c r="B261" i="1"/>
  <c r="B260" i="1"/>
  <c r="B259" i="1"/>
  <c r="B258" i="1"/>
  <c r="B25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320" i="1"/>
  <c r="B111" i="1"/>
  <c r="B106" i="1"/>
  <c r="B104" i="1"/>
  <c r="B102" i="1"/>
  <c r="B100" i="1"/>
  <c r="B89" i="1"/>
  <c r="B88" i="1"/>
  <c r="B86" i="1"/>
  <c r="B84" i="1"/>
  <c r="B83" i="1"/>
  <c r="B80" i="1"/>
  <c r="B64" i="1"/>
  <c r="B62" i="1"/>
  <c r="B60" i="1"/>
  <c r="B58" i="1"/>
  <c r="B56" i="1"/>
  <c r="B54" i="1"/>
  <c r="B52" i="1"/>
  <c r="B50" i="1"/>
  <c r="B48" i="1"/>
  <c r="B4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4" i="1"/>
  <c r="O15" i="2"/>
  <c r="O1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4" i="1"/>
  <c r="M15" i="1"/>
  <c r="M16" i="1"/>
  <c r="M17" i="1"/>
  <c r="M18" i="1"/>
  <c r="M19" i="1"/>
  <c r="M20" i="1"/>
  <c r="L20" i="1" s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36" i="1" s="1"/>
  <c r="M37" i="1"/>
  <c r="M38" i="1"/>
  <c r="M39" i="1"/>
  <c r="M40" i="1"/>
  <c r="M41" i="1"/>
  <c r="M42" i="1"/>
  <c r="M43" i="1"/>
  <c r="M44" i="1"/>
  <c r="L44" i="1" s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L60" i="1" s="1"/>
  <c r="M61" i="1"/>
  <c r="M62" i="1"/>
  <c r="M63" i="1"/>
  <c r="M64" i="1"/>
  <c r="M65" i="1"/>
  <c r="M66" i="1"/>
  <c r="M67" i="1"/>
  <c r="M68" i="1"/>
  <c r="L68" i="1" s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84" i="1" s="1"/>
  <c r="M85" i="1"/>
  <c r="M86" i="1"/>
  <c r="M87" i="1"/>
  <c r="M88" i="1"/>
  <c r="M89" i="1"/>
  <c r="M90" i="1"/>
  <c r="M91" i="1"/>
  <c r="M92" i="1"/>
  <c r="L92" i="1" s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L108" i="1" s="1"/>
  <c r="M109" i="1"/>
  <c r="M110" i="1"/>
  <c r="M111" i="1"/>
  <c r="M112" i="1"/>
  <c r="M113" i="1"/>
  <c r="M114" i="1"/>
  <c r="M115" i="1"/>
  <c r="M116" i="1"/>
  <c r="L116" i="1" s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L132" i="1" s="1"/>
  <c r="M133" i="1"/>
  <c r="M134" i="1"/>
  <c r="M135" i="1"/>
  <c r="M136" i="1"/>
  <c r="M137" i="1"/>
  <c r="M138" i="1"/>
  <c r="M139" i="1"/>
  <c r="M140" i="1"/>
  <c r="L140" i="1" s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L156" i="1" s="1"/>
  <c r="M157" i="1"/>
  <c r="M158" i="1"/>
  <c r="M159" i="1"/>
  <c r="M160" i="1"/>
  <c r="M161" i="1"/>
  <c r="M162" i="1"/>
  <c r="M163" i="1"/>
  <c r="M164" i="1"/>
  <c r="L164" i="1" s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L180" i="1" s="1"/>
  <c r="M181" i="1"/>
  <c r="M182" i="1"/>
  <c r="M183" i="1"/>
  <c r="M184" i="1"/>
  <c r="M185" i="1"/>
  <c r="M186" i="1"/>
  <c r="M187" i="1"/>
  <c r="M188" i="1"/>
  <c r="L188" i="1" s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L204" i="1" s="1"/>
  <c r="M205" i="1"/>
  <c r="M206" i="1"/>
  <c r="M207" i="1"/>
  <c r="M208" i="1"/>
  <c r="M209" i="1"/>
  <c r="M210" i="1"/>
  <c r="M211" i="1"/>
  <c r="M212" i="1"/>
  <c r="L212" i="1" s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L228" i="1" s="1"/>
  <c r="M229" i="1"/>
  <c r="M230" i="1"/>
  <c r="M231" i="1"/>
  <c r="M232" i="1"/>
  <c r="M233" i="1"/>
  <c r="M234" i="1"/>
  <c r="M235" i="1"/>
  <c r="M236" i="1"/>
  <c r="L236" i="1" s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L252" i="1" s="1"/>
  <c r="M253" i="1"/>
  <c r="M254" i="1"/>
  <c r="M255" i="1"/>
  <c r="M256" i="1"/>
  <c r="M257" i="1"/>
  <c r="M258" i="1"/>
  <c r="M259" i="1"/>
  <c r="M260" i="1"/>
  <c r="L260" i="1" s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L276" i="1" s="1"/>
  <c r="M277" i="1"/>
  <c r="M278" i="1"/>
  <c r="M279" i="1"/>
  <c r="M280" i="1"/>
  <c r="M281" i="1"/>
  <c r="M282" i="1"/>
  <c r="M283" i="1"/>
  <c r="M284" i="1"/>
  <c r="L284" i="1" s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L300" i="1" s="1"/>
  <c r="M301" i="1"/>
  <c r="M302" i="1"/>
  <c r="M303" i="1"/>
  <c r="M304" i="1"/>
  <c r="M305" i="1"/>
  <c r="M306" i="1"/>
  <c r="M307" i="1"/>
  <c r="M308" i="1"/>
  <c r="L308" i="1" s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L324" i="1" s="1"/>
  <c r="M325" i="1"/>
  <c r="M326" i="1"/>
  <c r="M327" i="1"/>
  <c r="M328" i="1"/>
  <c r="M329" i="1"/>
  <c r="M330" i="1"/>
  <c r="M331" i="1"/>
  <c r="M332" i="1"/>
  <c r="L332" i="1" s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L348" i="1" s="1"/>
  <c r="M349" i="1"/>
  <c r="M350" i="1"/>
  <c r="M351" i="1"/>
  <c r="M352" i="1"/>
  <c r="M353" i="1"/>
  <c r="M354" i="1"/>
  <c r="M355" i="1"/>
  <c r="M356" i="1"/>
  <c r="L356" i="1" s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L372" i="1" s="1"/>
  <c r="M373" i="1"/>
  <c r="M374" i="1"/>
  <c r="M375" i="1"/>
  <c r="M376" i="1"/>
  <c r="M377" i="1"/>
  <c r="M378" i="1"/>
  <c r="M379" i="1"/>
  <c r="M380" i="1"/>
  <c r="L380" i="1" s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L396" i="1" s="1"/>
  <c r="M397" i="1"/>
  <c r="M398" i="1"/>
  <c r="M399" i="1"/>
  <c r="M400" i="1"/>
  <c r="M401" i="1"/>
  <c r="M402" i="1"/>
  <c r="M403" i="1"/>
  <c r="M404" i="1"/>
  <c r="L404" i="1" s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L420" i="1" s="1"/>
  <c r="M421" i="1"/>
  <c r="M422" i="1"/>
  <c r="M423" i="1"/>
  <c r="M424" i="1"/>
  <c r="M425" i="1"/>
  <c r="M426" i="1"/>
  <c r="M427" i="1"/>
  <c r="M428" i="1"/>
  <c r="L428" i="1" s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L444" i="1" s="1"/>
  <c r="M445" i="1"/>
  <c r="M446" i="1"/>
  <c r="M447" i="1"/>
  <c r="M448" i="1"/>
  <c r="M449" i="1"/>
  <c r="M450" i="1"/>
  <c r="M451" i="1"/>
  <c r="M452" i="1"/>
  <c r="L452" i="1" s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L468" i="1" s="1"/>
  <c r="M469" i="1"/>
  <c r="M470" i="1"/>
  <c r="M471" i="1"/>
  <c r="M472" i="1"/>
  <c r="M473" i="1"/>
  <c r="M474" i="1"/>
  <c r="M475" i="1"/>
  <c r="M476" i="1"/>
  <c r="L476" i="1" s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L492" i="1" s="1"/>
  <c r="M493" i="1"/>
  <c r="M494" i="1"/>
  <c r="M495" i="1"/>
  <c r="M496" i="1"/>
  <c r="M497" i="1"/>
  <c r="M498" i="1"/>
  <c r="M499" i="1"/>
  <c r="M500" i="1"/>
  <c r="L500" i="1" s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L516" i="1" s="1"/>
  <c r="M517" i="1"/>
  <c r="M518" i="1"/>
  <c r="M519" i="1"/>
  <c r="M520" i="1"/>
  <c r="M521" i="1"/>
  <c r="M522" i="1"/>
  <c r="M523" i="1"/>
  <c r="M524" i="1"/>
  <c r="L524" i="1" s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L540" i="1" s="1"/>
  <c r="M541" i="1"/>
  <c r="M542" i="1"/>
  <c r="M543" i="1"/>
  <c r="M544" i="1"/>
  <c r="M545" i="1"/>
  <c r="M546" i="1"/>
  <c r="M547" i="1"/>
  <c r="M548" i="1"/>
  <c r="L548" i="1" s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L564" i="1" s="1"/>
  <c r="M565" i="1"/>
  <c r="M566" i="1"/>
  <c r="M567" i="1"/>
  <c r="M568" i="1"/>
  <c r="M569" i="1"/>
  <c r="M570" i="1"/>
  <c r="M571" i="1"/>
  <c r="M572" i="1"/>
  <c r="L572" i="1" s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L588" i="1" s="1"/>
  <c r="M589" i="1"/>
  <c r="M590" i="1"/>
  <c r="M591" i="1"/>
  <c r="M592" i="1"/>
  <c r="M593" i="1"/>
  <c r="M594" i="1"/>
  <c r="M595" i="1"/>
  <c r="M596" i="1"/>
  <c r="L596" i="1" s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L612" i="1" s="1"/>
  <c r="M613" i="1"/>
  <c r="M614" i="1"/>
  <c r="M615" i="1"/>
  <c r="M616" i="1"/>
  <c r="M617" i="1"/>
  <c r="M618" i="1"/>
  <c r="M619" i="1"/>
  <c r="M620" i="1"/>
  <c r="L620" i="1" s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L636" i="1" s="1"/>
  <c r="M637" i="1"/>
  <c r="M638" i="1"/>
  <c r="M639" i="1"/>
  <c r="M640" i="1"/>
  <c r="M641" i="1"/>
  <c r="M642" i="1"/>
  <c r="M643" i="1"/>
  <c r="M644" i="1"/>
  <c r="L644" i="1" s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L660" i="1" s="1"/>
  <c r="M661" i="1"/>
  <c r="M662" i="1"/>
  <c r="M663" i="1"/>
  <c r="M664" i="1"/>
  <c r="M665" i="1"/>
  <c r="M666" i="1"/>
  <c r="M667" i="1"/>
  <c r="M668" i="1"/>
  <c r="L668" i="1" s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L684" i="1" s="1"/>
  <c r="M685" i="1"/>
  <c r="M686" i="1"/>
  <c r="M687" i="1"/>
  <c r="M688" i="1"/>
  <c r="M689" i="1"/>
  <c r="M690" i="1"/>
  <c r="M691" i="1"/>
  <c r="M692" i="1"/>
  <c r="L692" i="1" s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L708" i="1" s="1"/>
  <c r="M709" i="1"/>
  <c r="M710" i="1"/>
  <c r="M711" i="1"/>
  <c r="M712" i="1"/>
  <c r="M713" i="1"/>
  <c r="M714" i="1"/>
  <c r="M715" i="1"/>
  <c r="M716" i="1"/>
  <c r="L716" i="1" s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L732" i="1" s="1"/>
  <c r="M733" i="1"/>
  <c r="M734" i="1"/>
  <c r="M735" i="1"/>
  <c r="M736" i="1"/>
  <c r="M737" i="1"/>
  <c r="M738" i="1"/>
  <c r="M739" i="1"/>
  <c r="M740" i="1"/>
  <c r="L740" i="1" s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L756" i="1" s="1"/>
  <c r="M757" i="1"/>
  <c r="M758" i="1"/>
  <c r="M759" i="1"/>
  <c r="M760" i="1"/>
  <c r="M761" i="1"/>
  <c r="M762" i="1"/>
  <c r="M763" i="1"/>
  <c r="M764" i="1"/>
  <c r="L764" i="1" s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L780" i="1" s="1"/>
  <c r="M781" i="1"/>
  <c r="M782" i="1"/>
  <c r="M783" i="1"/>
  <c r="M784" i="1"/>
  <c r="M785" i="1"/>
  <c r="M786" i="1"/>
  <c r="M787" i="1"/>
  <c r="M788" i="1"/>
  <c r="L788" i="1" s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L804" i="1" s="1"/>
  <c r="M805" i="1"/>
  <c r="M806" i="1"/>
  <c r="M807" i="1"/>
  <c r="M808" i="1"/>
  <c r="M809" i="1"/>
  <c r="M810" i="1"/>
  <c r="M811" i="1"/>
  <c r="M812" i="1"/>
  <c r="L812" i="1" s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L836" i="1" s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L860" i="1" s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L884" i="1" s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L908" i="1" s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L932" i="1" s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L956" i="1" s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L980" i="1" s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L1004" i="1" s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L1028" i="1" s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L1052" i="1" s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L1076" i="1" s="1"/>
  <c r="M1077" i="1"/>
  <c r="M1078" i="1"/>
  <c r="M1079" i="1"/>
  <c r="M1080" i="1"/>
  <c r="M1081" i="1"/>
  <c r="M1082" i="1"/>
  <c r="M1083" i="1"/>
  <c r="M1084" i="1"/>
  <c r="M5" i="1"/>
  <c r="L5" i="1" s="1"/>
  <c r="M6" i="1"/>
  <c r="M7" i="1"/>
  <c r="M8" i="1"/>
  <c r="M9" i="1"/>
  <c r="M10" i="1"/>
  <c r="M11" i="1"/>
  <c r="M12" i="1"/>
  <c r="L12" i="1" s="1"/>
  <c r="M13" i="1"/>
  <c r="L13" i="1" s="1"/>
  <c r="M14" i="1"/>
  <c r="M4" i="1"/>
  <c r="L4" i="1" s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593" i="1"/>
  <c r="E593" i="1"/>
  <c r="C594" i="1"/>
  <c r="E594" i="1"/>
  <c r="C595" i="1"/>
  <c r="E595" i="1"/>
  <c r="C596" i="1"/>
  <c r="E596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852" i="1"/>
  <c r="E852" i="1"/>
  <c r="C853" i="1"/>
  <c r="E853" i="1"/>
  <c r="C854" i="1"/>
  <c r="E854" i="1"/>
  <c r="C855" i="1"/>
  <c r="E8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4" i="1"/>
  <c r="L892" i="1" l="1"/>
  <c r="L844" i="1"/>
  <c r="L772" i="1"/>
  <c r="L724" i="1"/>
  <c r="L700" i="1"/>
  <c r="L676" i="1"/>
  <c r="L652" i="1"/>
  <c r="L628" i="1"/>
  <c r="A628" i="1" s="1"/>
  <c r="L604" i="1"/>
  <c r="A604" i="1" s="1"/>
  <c r="L580" i="1"/>
  <c r="A580" i="1" s="1"/>
  <c r="L556" i="1"/>
  <c r="L532" i="1"/>
  <c r="A532" i="1" s="1"/>
  <c r="L508" i="1"/>
  <c r="L484" i="1"/>
  <c r="L460" i="1"/>
  <c r="L436" i="1"/>
  <c r="L412" i="1"/>
  <c r="L388" i="1"/>
  <c r="L364" i="1"/>
  <c r="A364" i="1" s="1"/>
  <c r="L340" i="1"/>
  <c r="A340" i="1" s="1"/>
  <c r="L316" i="1"/>
  <c r="L292" i="1"/>
  <c r="A292" i="1" s="1"/>
  <c r="L268" i="1"/>
  <c r="L244" i="1"/>
  <c r="A244" i="1" s="1"/>
  <c r="L220" i="1"/>
  <c r="L196" i="1"/>
  <c r="L172" i="1"/>
  <c r="L148" i="1"/>
  <c r="L124" i="1"/>
  <c r="L100" i="1"/>
  <c r="L76" i="1"/>
  <c r="A76" i="1" s="1"/>
  <c r="L52" i="1"/>
  <c r="A52" i="1" s="1"/>
  <c r="L28" i="1"/>
  <c r="L1060" i="1"/>
  <c r="A1060" i="1" s="1"/>
  <c r="L1012" i="1"/>
  <c r="L868" i="1"/>
  <c r="A868" i="1" s="1"/>
  <c r="L820" i="1"/>
  <c r="L748" i="1"/>
  <c r="L1084" i="1"/>
  <c r="L1036" i="1"/>
  <c r="L988" i="1"/>
  <c r="L964" i="1"/>
  <c r="L940" i="1"/>
  <c r="A940" i="1" s="1"/>
  <c r="L916" i="1"/>
  <c r="L796" i="1"/>
  <c r="A796" i="1" s="1"/>
  <c r="L1044" i="1"/>
  <c r="A1044" i="1" s="1"/>
  <c r="L1020" i="1"/>
  <c r="L996" i="1"/>
  <c r="L924" i="1"/>
  <c r="L900" i="1"/>
  <c r="L876" i="1"/>
  <c r="L852" i="1"/>
  <c r="A12" i="1"/>
  <c r="L1068" i="1"/>
  <c r="L972" i="1"/>
  <c r="A972" i="1" s="1"/>
  <c r="L948" i="1"/>
  <c r="A948" i="1" s="1"/>
  <c r="L828" i="1"/>
  <c r="A828" i="1" s="1"/>
  <c r="L8" i="1"/>
  <c r="A8" i="1" s="1"/>
  <c r="L1080" i="1"/>
  <c r="L1072" i="1"/>
  <c r="A1072" i="1" s="1"/>
  <c r="L1064" i="1"/>
  <c r="L1056" i="1"/>
  <c r="L1048" i="1"/>
  <c r="A1048" i="1" s="1"/>
  <c r="L1040" i="1"/>
  <c r="L1032" i="1"/>
  <c r="L1024" i="1"/>
  <c r="L1016" i="1"/>
  <c r="L1008" i="1"/>
  <c r="L1000" i="1"/>
  <c r="A1000" i="1" s="1"/>
  <c r="L992" i="1"/>
  <c r="A992" i="1" s="1"/>
  <c r="L984" i="1"/>
  <c r="A984" i="1" s="1"/>
  <c r="L976" i="1"/>
  <c r="A976" i="1" s="1"/>
  <c r="L968" i="1"/>
  <c r="L960" i="1"/>
  <c r="L952" i="1"/>
  <c r="L944" i="1"/>
  <c r="L936" i="1"/>
  <c r="L928" i="1"/>
  <c r="L920" i="1"/>
  <c r="A920" i="1" s="1"/>
  <c r="L912" i="1"/>
  <c r="L904" i="1"/>
  <c r="L896" i="1"/>
  <c r="L888" i="1"/>
  <c r="L880" i="1"/>
  <c r="L872" i="1"/>
  <c r="L864" i="1"/>
  <c r="L856" i="1"/>
  <c r="A856" i="1" s="1"/>
  <c r="L848" i="1"/>
  <c r="L840" i="1"/>
  <c r="L832" i="1"/>
  <c r="L824" i="1"/>
  <c r="A824" i="1" s="1"/>
  <c r="L816" i="1"/>
  <c r="A816" i="1" s="1"/>
  <c r="L808" i="1"/>
  <c r="A808" i="1" s="1"/>
  <c r="L800" i="1"/>
  <c r="A800" i="1" s="1"/>
  <c r="L792" i="1"/>
  <c r="A792" i="1" s="1"/>
  <c r="L784" i="1"/>
  <c r="L776" i="1"/>
  <c r="L768" i="1"/>
  <c r="L760" i="1"/>
  <c r="L752" i="1"/>
  <c r="L744" i="1"/>
  <c r="L736" i="1"/>
  <c r="L728" i="1"/>
  <c r="A728" i="1" s="1"/>
  <c r="L720" i="1"/>
  <c r="A720" i="1" s="1"/>
  <c r="L712" i="1"/>
  <c r="A712" i="1" s="1"/>
  <c r="L704" i="1"/>
  <c r="A704" i="1" s="1"/>
  <c r="L696" i="1"/>
  <c r="L688" i="1"/>
  <c r="L680" i="1"/>
  <c r="L672" i="1"/>
  <c r="L664" i="1"/>
  <c r="A664" i="1" s="1"/>
  <c r="L656" i="1"/>
  <c r="L648" i="1"/>
  <c r="L640" i="1"/>
  <c r="L632" i="1"/>
  <c r="A632" i="1" s="1"/>
  <c r="L624" i="1"/>
  <c r="A624" i="1" s="1"/>
  <c r="L616" i="1"/>
  <c r="A616" i="1" s="1"/>
  <c r="L608" i="1"/>
  <c r="A608" i="1" s="1"/>
  <c r="L600" i="1"/>
  <c r="A600" i="1" s="1"/>
  <c r="L592" i="1"/>
  <c r="A592" i="1" s="1"/>
  <c r="L584" i="1"/>
  <c r="L576" i="1"/>
  <c r="L568" i="1"/>
  <c r="L560" i="1"/>
  <c r="L552" i="1"/>
  <c r="L544" i="1"/>
  <c r="L536" i="1"/>
  <c r="A536" i="1" s="1"/>
  <c r="L528" i="1"/>
  <c r="A528" i="1" s="1"/>
  <c r="L520" i="1"/>
  <c r="A520" i="1" s="1"/>
  <c r="L512" i="1"/>
  <c r="A512" i="1" s="1"/>
  <c r="L504" i="1"/>
  <c r="L496" i="1"/>
  <c r="A496" i="1" s="1"/>
  <c r="L488" i="1"/>
  <c r="L480" i="1"/>
  <c r="L472" i="1"/>
  <c r="A472" i="1" s="1"/>
  <c r="L464" i="1"/>
  <c r="L456" i="1"/>
  <c r="L448" i="1"/>
  <c r="L440" i="1"/>
  <c r="L432" i="1"/>
  <c r="A432" i="1" s="1"/>
  <c r="L424" i="1"/>
  <c r="A424" i="1" s="1"/>
  <c r="L416" i="1"/>
  <c r="A416" i="1" s="1"/>
  <c r="L408" i="1"/>
  <c r="A408" i="1" s="1"/>
  <c r="L400" i="1"/>
  <c r="A400" i="1" s="1"/>
  <c r="L392" i="1"/>
  <c r="L384" i="1"/>
  <c r="L376" i="1"/>
  <c r="L368" i="1"/>
  <c r="L360" i="1"/>
  <c r="L352" i="1"/>
  <c r="L344" i="1"/>
  <c r="A344" i="1" s="1"/>
  <c r="L336" i="1"/>
  <c r="A336" i="1" s="1"/>
  <c r="L328" i="1"/>
  <c r="L320" i="1"/>
  <c r="A320" i="1" s="1"/>
  <c r="L312" i="1"/>
  <c r="L304" i="1"/>
  <c r="A304" i="1" s="1"/>
  <c r="L296" i="1"/>
  <c r="L288" i="1"/>
  <c r="L280" i="1"/>
  <c r="A280" i="1" s="1"/>
  <c r="L272" i="1"/>
  <c r="L264" i="1"/>
  <c r="L256" i="1"/>
  <c r="L248" i="1"/>
  <c r="L240" i="1"/>
  <c r="L232" i="1"/>
  <c r="A232" i="1" s="1"/>
  <c r="L224" i="1"/>
  <c r="A224" i="1" s="1"/>
  <c r="L216" i="1"/>
  <c r="A216" i="1" s="1"/>
  <c r="L208" i="1"/>
  <c r="A208" i="1" s="1"/>
  <c r="L200" i="1"/>
  <c r="L192" i="1"/>
  <c r="L184" i="1"/>
  <c r="L176" i="1"/>
  <c r="L168" i="1"/>
  <c r="L160" i="1"/>
  <c r="L152" i="1"/>
  <c r="A152" i="1" s="1"/>
  <c r="L144" i="1"/>
  <c r="L136" i="1"/>
  <c r="L128" i="1"/>
  <c r="L120" i="1"/>
  <c r="L112" i="1"/>
  <c r="L104" i="1"/>
  <c r="L96" i="1"/>
  <c r="L88" i="1"/>
  <c r="A88" i="1" s="1"/>
  <c r="L80" i="1"/>
  <c r="L72" i="1"/>
  <c r="L64" i="1"/>
  <c r="L56" i="1"/>
  <c r="L48" i="1"/>
  <c r="L40" i="1"/>
  <c r="L32" i="1"/>
  <c r="L24" i="1"/>
  <c r="A24" i="1" s="1"/>
  <c r="L16" i="1"/>
  <c r="A16" i="1" s="1"/>
  <c r="L10" i="1"/>
  <c r="L1082" i="1"/>
  <c r="L1074" i="1"/>
  <c r="L1066" i="1"/>
  <c r="L1058" i="1"/>
  <c r="L1050" i="1"/>
  <c r="L1042" i="1"/>
  <c r="A1042" i="1" s="1"/>
  <c r="L1034" i="1"/>
  <c r="A1034" i="1" s="1"/>
  <c r="L1026" i="1"/>
  <c r="L1018" i="1"/>
  <c r="L1010" i="1"/>
  <c r="L1002" i="1"/>
  <c r="L994" i="1"/>
  <c r="L986" i="1"/>
  <c r="L978" i="1"/>
  <c r="A978" i="1" s="1"/>
  <c r="L970" i="1"/>
  <c r="A970" i="1" s="1"/>
  <c r="L962" i="1"/>
  <c r="L954" i="1"/>
  <c r="L946" i="1"/>
  <c r="A946" i="1" s="1"/>
  <c r="L938" i="1"/>
  <c r="A938" i="1" s="1"/>
  <c r="L930" i="1"/>
  <c r="A930" i="1" s="1"/>
  <c r="L922" i="1"/>
  <c r="A922" i="1" s="1"/>
  <c r="L914" i="1"/>
  <c r="A914" i="1" s="1"/>
  <c r="L906" i="1"/>
  <c r="A906" i="1" s="1"/>
  <c r="L898" i="1"/>
  <c r="L890" i="1"/>
  <c r="L882" i="1"/>
  <c r="L874" i="1"/>
  <c r="L866" i="1"/>
  <c r="L858" i="1"/>
  <c r="L850" i="1"/>
  <c r="A850" i="1" s="1"/>
  <c r="L842" i="1"/>
  <c r="A842" i="1" s="1"/>
  <c r="L834" i="1"/>
  <c r="A834" i="1" s="1"/>
  <c r="L826" i="1"/>
  <c r="A826" i="1" s="1"/>
  <c r="L818" i="1"/>
  <c r="L810" i="1"/>
  <c r="A810" i="1" s="1"/>
  <c r="L802" i="1"/>
  <c r="L794" i="1"/>
  <c r="L786" i="1"/>
  <c r="A786" i="1" s="1"/>
  <c r="L778" i="1"/>
  <c r="A778" i="1" s="1"/>
  <c r="L770" i="1"/>
  <c r="L762" i="1"/>
  <c r="L754" i="1"/>
  <c r="L746" i="1"/>
  <c r="L738" i="1"/>
  <c r="A738" i="1" s="1"/>
  <c r="L730" i="1"/>
  <c r="A730" i="1" s="1"/>
  <c r="L722" i="1"/>
  <c r="A722" i="1" s="1"/>
  <c r="L714" i="1"/>
  <c r="A714" i="1" s="1"/>
  <c r="L706" i="1"/>
  <c r="L698" i="1"/>
  <c r="L690" i="1"/>
  <c r="L682" i="1"/>
  <c r="L674" i="1"/>
  <c r="L666" i="1"/>
  <c r="L658" i="1"/>
  <c r="A658" i="1" s="1"/>
  <c r="L650" i="1"/>
  <c r="L642" i="1"/>
  <c r="L634" i="1"/>
  <c r="L626" i="1"/>
  <c r="L618" i="1"/>
  <c r="A618" i="1" s="1"/>
  <c r="L610" i="1"/>
  <c r="L602" i="1"/>
  <c r="L594" i="1"/>
  <c r="A594" i="1" s="1"/>
  <c r="L586" i="1"/>
  <c r="A586" i="1" s="1"/>
  <c r="L578" i="1"/>
  <c r="L570" i="1"/>
  <c r="L562" i="1"/>
  <c r="L554" i="1"/>
  <c r="L546" i="1"/>
  <c r="A546" i="1" s="1"/>
  <c r="L538" i="1"/>
  <c r="A538" i="1" s="1"/>
  <c r="L530" i="1"/>
  <c r="A530" i="1" s="1"/>
  <c r="L522" i="1"/>
  <c r="A522" i="1" s="1"/>
  <c r="L514" i="1"/>
  <c r="L506" i="1"/>
  <c r="L498" i="1"/>
  <c r="L490" i="1"/>
  <c r="L482" i="1"/>
  <c r="L474" i="1"/>
  <c r="L466" i="1"/>
  <c r="A466" i="1" s="1"/>
  <c r="L458" i="1"/>
  <c r="A458" i="1" s="1"/>
  <c r="L450" i="1"/>
  <c r="A450" i="1" s="1"/>
  <c r="L442" i="1"/>
  <c r="A442" i="1" s="1"/>
  <c r="L434" i="1"/>
  <c r="L426" i="1"/>
  <c r="A426" i="1" s="1"/>
  <c r="L418" i="1"/>
  <c r="L410" i="1"/>
  <c r="L402" i="1"/>
  <c r="A402" i="1" s="1"/>
  <c r="L394" i="1"/>
  <c r="A394" i="1" s="1"/>
  <c r="L386" i="1"/>
  <c r="L378" i="1"/>
  <c r="L370" i="1"/>
  <c r="L362" i="1"/>
  <c r="L354" i="1"/>
  <c r="A354" i="1" s="1"/>
  <c r="L346" i="1"/>
  <c r="L338" i="1"/>
  <c r="A338" i="1" s="1"/>
  <c r="L330" i="1"/>
  <c r="A330" i="1" s="1"/>
  <c r="L322" i="1"/>
  <c r="L314" i="1"/>
  <c r="L306" i="1"/>
  <c r="L298" i="1"/>
  <c r="L290" i="1"/>
  <c r="L282" i="1"/>
  <c r="L274" i="1"/>
  <c r="A274" i="1" s="1"/>
  <c r="L266" i="1"/>
  <c r="A266" i="1" s="1"/>
  <c r="L258" i="1"/>
  <c r="A258" i="1" s="1"/>
  <c r="L250" i="1"/>
  <c r="A250" i="1" s="1"/>
  <c r="L242" i="1"/>
  <c r="L234" i="1"/>
  <c r="L226" i="1"/>
  <c r="L218" i="1"/>
  <c r="L210" i="1"/>
  <c r="A210" i="1" s="1"/>
  <c r="L202" i="1"/>
  <c r="A202" i="1" s="1"/>
  <c r="L194" i="1"/>
  <c r="L186" i="1"/>
  <c r="L178" i="1"/>
  <c r="A178" i="1" s="1"/>
  <c r="L170" i="1"/>
  <c r="A170" i="1" s="1"/>
  <c r="L162" i="1"/>
  <c r="A162" i="1" s="1"/>
  <c r="L154" i="1"/>
  <c r="A154" i="1" s="1"/>
  <c r="L146" i="1"/>
  <c r="A146" i="1" s="1"/>
  <c r="L138" i="1"/>
  <c r="A138" i="1" s="1"/>
  <c r="L130" i="1"/>
  <c r="L122" i="1"/>
  <c r="L114" i="1"/>
  <c r="L106" i="1"/>
  <c r="L98" i="1"/>
  <c r="L90" i="1"/>
  <c r="L82" i="1"/>
  <c r="A82" i="1" s="1"/>
  <c r="L74" i="1"/>
  <c r="A74" i="1" s="1"/>
  <c r="L66" i="1"/>
  <c r="A66" i="1" s="1"/>
  <c r="L58" i="1"/>
  <c r="L50" i="1"/>
  <c r="L42" i="1"/>
  <c r="A42" i="1" s="1"/>
  <c r="L34" i="1"/>
  <c r="L26" i="1"/>
  <c r="L18" i="1"/>
  <c r="L11" i="1"/>
  <c r="A11" i="1" s="1"/>
  <c r="A10" i="1"/>
  <c r="L7" i="1"/>
  <c r="L1079" i="1"/>
  <c r="A1079" i="1" s="1"/>
  <c r="L1071" i="1"/>
  <c r="A1071" i="1" s="1"/>
  <c r="L1063" i="1"/>
  <c r="A1063" i="1" s="1"/>
  <c r="L1055" i="1"/>
  <c r="A1055" i="1" s="1"/>
  <c r="L1047" i="1"/>
  <c r="A1047" i="1" s="1"/>
  <c r="L1039" i="1"/>
  <c r="A1039" i="1" s="1"/>
  <c r="L1031" i="1"/>
  <c r="L1023" i="1"/>
  <c r="L1015" i="1"/>
  <c r="L1007" i="1"/>
  <c r="L999" i="1"/>
  <c r="L991" i="1"/>
  <c r="L983" i="1"/>
  <c r="A983" i="1" s="1"/>
  <c r="L975" i="1"/>
  <c r="A975" i="1" s="1"/>
  <c r="L967" i="1"/>
  <c r="A967" i="1" s="1"/>
  <c r="L959" i="1"/>
  <c r="A959" i="1" s="1"/>
  <c r="L951" i="1"/>
  <c r="L943" i="1"/>
  <c r="L935" i="1"/>
  <c r="A935" i="1" s="1"/>
  <c r="L927" i="1"/>
  <c r="L919" i="1"/>
  <c r="A919" i="1" s="1"/>
  <c r="L911" i="1"/>
  <c r="A911" i="1" s="1"/>
  <c r="L903" i="1"/>
  <c r="L895" i="1"/>
  <c r="L887" i="1"/>
  <c r="L879" i="1"/>
  <c r="L871" i="1"/>
  <c r="A871" i="1" s="1"/>
  <c r="L863" i="1"/>
  <c r="A863" i="1" s="1"/>
  <c r="L855" i="1"/>
  <c r="A855" i="1" s="1"/>
  <c r="L847" i="1"/>
  <c r="A847" i="1" s="1"/>
  <c r="L839" i="1"/>
  <c r="L831" i="1"/>
  <c r="L823" i="1"/>
  <c r="A823" i="1" s="1"/>
  <c r="L815" i="1"/>
  <c r="L807" i="1"/>
  <c r="A807" i="1" s="1"/>
  <c r="L799" i="1"/>
  <c r="L791" i="1"/>
  <c r="A791" i="1" s="1"/>
  <c r="L783" i="1"/>
  <c r="A783" i="1" s="1"/>
  <c r="L775" i="1"/>
  <c r="A775" i="1" s="1"/>
  <c r="L767" i="1"/>
  <c r="A767" i="1" s="1"/>
  <c r="L759" i="1"/>
  <c r="A759" i="1" s="1"/>
  <c r="L751" i="1"/>
  <c r="A751" i="1" s="1"/>
  <c r="L743" i="1"/>
  <c r="A743" i="1" s="1"/>
  <c r="L735" i="1"/>
  <c r="A735" i="1" s="1"/>
  <c r="L727" i="1"/>
  <c r="A727" i="1" s="1"/>
  <c r="L719" i="1"/>
  <c r="A719" i="1" s="1"/>
  <c r="L711" i="1"/>
  <c r="A711" i="1" s="1"/>
  <c r="L703" i="1"/>
  <c r="L695" i="1"/>
  <c r="A695" i="1" s="1"/>
  <c r="L687" i="1"/>
  <c r="A687" i="1" s="1"/>
  <c r="L679" i="1"/>
  <c r="A679" i="1" s="1"/>
  <c r="L671" i="1"/>
  <c r="A671" i="1" s="1"/>
  <c r="L663" i="1"/>
  <c r="A663" i="1" s="1"/>
  <c r="L655" i="1"/>
  <c r="A655" i="1" s="1"/>
  <c r="L647" i="1"/>
  <c r="L639" i="1"/>
  <c r="A639" i="1" s="1"/>
  <c r="L631" i="1"/>
  <c r="L623" i="1"/>
  <c r="A623" i="1" s="1"/>
  <c r="L615" i="1"/>
  <c r="L607" i="1"/>
  <c r="A607" i="1" s="1"/>
  <c r="L599" i="1"/>
  <c r="A599" i="1" s="1"/>
  <c r="L591" i="1"/>
  <c r="A591" i="1" s="1"/>
  <c r="L583" i="1"/>
  <c r="A583" i="1" s="1"/>
  <c r="L575" i="1"/>
  <c r="A575" i="1" s="1"/>
  <c r="L567" i="1"/>
  <c r="L559" i="1"/>
  <c r="A559" i="1" s="1"/>
  <c r="L551" i="1"/>
  <c r="L543" i="1"/>
  <c r="A543" i="1" s="1"/>
  <c r="L535" i="1"/>
  <c r="A535" i="1" s="1"/>
  <c r="L527" i="1"/>
  <c r="A527" i="1" s="1"/>
  <c r="L519" i="1"/>
  <c r="L511" i="1"/>
  <c r="L503" i="1"/>
  <c r="A503" i="1" s="1"/>
  <c r="L495" i="1"/>
  <c r="A495" i="1" s="1"/>
  <c r="L487" i="1"/>
  <c r="A487" i="1" s="1"/>
  <c r="L479" i="1"/>
  <c r="A479" i="1" s="1"/>
  <c r="L471" i="1"/>
  <c r="A471" i="1" s="1"/>
  <c r="L463" i="1"/>
  <c r="A463" i="1" s="1"/>
  <c r="L455" i="1"/>
  <c r="L447" i="1"/>
  <c r="L439" i="1"/>
  <c r="L431" i="1"/>
  <c r="A431" i="1" s="1"/>
  <c r="L423" i="1"/>
  <c r="L415" i="1"/>
  <c r="A415" i="1" s="1"/>
  <c r="L407" i="1"/>
  <c r="A407" i="1" s="1"/>
  <c r="L399" i="1"/>
  <c r="L391" i="1"/>
  <c r="L383" i="1"/>
  <c r="L375" i="1"/>
  <c r="L367" i="1"/>
  <c r="A367" i="1" s="1"/>
  <c r="L359" i="1"/>
  <c r="L351" i="1"/>
  <c r="A351" i="1" s="1"/>
  <c r="L343" i="1"/>
  <c r="A343" i="1" s="1"/>
  <c r="L335" i="1"/>
  <c r="L327" i="1"/>
  <c r="L319" i="1"/>
  <c r="L311" i="1"/>
  <c r="L303" i="1"/>
  <c r="A303" i="1" s="1"/>
  <c r="L295" i="1"/>
  <c r="A295" i="1" s="1"/>
  <c r="L287" i="1"/>
  <c r="A287" i="1" s="1"/>
  <c r="L279" i="1"/>
  <c r="A279" i="1" s="1"/>
  <c r="L271" i="1"/>
  <c r="A271" i="1" s="1"/>
  <c r="L263" i="1"/>
  <c r="L255" i="1"/>
  <c r="L247" i="1"/>
  <c r="L239" i="1"/>
  <c r="A239" i="1" s="1"/>
  <c r="L231" i="1"/>
  <c r="L223" i="1"/>
  <c r="A223" i="1" s="1"/>
  <c r="L215" i="1"/>
  <c r="A215" i="1" s="1"/>
  <c r="L207" i="1"/>
  <c r="A207" i="1" s="1"/>
  <c r="L199" i="1"/>
  <c r="L191" i="1"/>
  <c r="A191" i="1" s="1"/>
  <c r="L183" i="1"/>
  <c r="L175" i="1"/>
  <c r="A175" i="1" s="1"/>
  <c r="L167" i="1"/>
  <c r="L159" i="1"/>
  <c r="A159" i="1" s="1"/>
  <c r="L151" i="1"/>
  <c r="A151" i="1" s="1"/>
  <c r="L143" i="1"/>
  <c r="L135" i="1"/>
  <c r="L127" i="1"/>
  <c r="L119" i="1"/>
  <c r="L111" i="1"/>
  <c r="A111" i="1" s="1"/>
  <c r="L103" i="1"/>
  <c r="A103" i="1" s="1"/>
  <c r="L95" i="1"/>
  <c r="A95" i="1" s="1"/>
  <c r="L87" i="1"/>
  <c r="A87" i="1" s="1"/>
  <c r="L79" i="1"/>
  <c r="L71" i="1"/>
  <c r="L63" i="1"/>
  <c r="L55" i="1"/>
  <c r="L47" i="1"/>
  <c r="A47" i="1" s="1"/>
  <c r="L39" i="1"/>
  <c r="L31" i="1"/>
  <c r="A31" i="1" s="1"/>
  <c r="L23" i="1"/>
  <c r="A23" i="1" s="1"/>
  <c r="L15" i="1"/>
  <c r="A15" i="1" s="1"/>
  <c r="A839" i="1"/>
  <c r="A831" i="1"/>
  <c r="A815" i="1"/>
  <c r="A799" i="1"/>
  <c r="A703" i="1"/>
  <c r="A647" i="1"/>
  <c r="A631" i="1"/>
  <c r="A674" i="1"/>
  <c r="L9" i="1"/>
  <c r="A9" i="1" s="1"/>
  <c r="A7" i="1"/>
  <c r="A1084" i="1"/>
  <c r="A1076" i="1"/>
  <c r="A1068" i="1"/>
  <c r="A1052" i="1"/>
  <c r="A1036" i="1"/>
  <c r="A1028" i="1"/>
  <c r="A1020" i="1"/>
  <c r="A1012" i="1"/>
  <c r="A1004" i="1"/>
  <c r="A996" i="1"/>
  <c r="A988" i="1"/>
  <c r="A980" i="1"/>
  <c r="A964" i="1"/>
  <c r="A956" i="1"/>
  <c r="A932" i="1"/>
  <c r="A924" i="1"/>
  <c r="A916" i="1"/>
  <c r="A908" i="1"/>
  <c r="A900" i="1"/>
  <c r="A892" i="1"/>
  <c r="A884" i="1"/>
  <c r="A876" i="1"/>
  <c r="A860" i="1"/>
  <c r="A588" i="1"/>
  <c r="A572" i="1"/>
  <c r="A564" i="1"/>
  <c r="A556" i="1"/>
  <c r="A844" i="1"/>
  <c r="A836" i="1"/>
  <c r="A820" i="1"/>
  <c r="A812" i="1"/>
  <c r="A804" i="1"/>
  <c r="A788" i="1"/>
  <c r="A780" i="1"/>
  <c r="A772" i="1"/>
  <c r="A764" i="1"/>
  <c r="A484" i="1"/>
  <c r="A324" i="1"/>
  <c r="L670" i="1"/>
  <c r="A670" i="1" s="1"/>
  <c r="A756" i="1"/>
  <c r="A748" i="1"/>
  <c r="A740" i="1"/>
  <c r="A732" i="1"/>
  <c r="A724" i="1"/>
  <c r="A716" i="1"/>
  <c r="A708" i="1"/>
  <c r="A700" i="1"/>
  <c r="A692" i="1"/>
  <c r="A684" i="1"/>
  <c r="A676" i="1"/>
  <c r="A668" i="1"/>
  <c r="A660" i="1"/>
  <c r="A652" i="1"/>
  <c r="A644" i="1"/>
  <c r="A636" i="1"/>
  <c r="A620" i="1"/>
  <c r="A548" i="1"/>
  <c r="A540" i="1"/>
  <c r="A524" i="1"/>
  <c r="A516" i="1"/>
  <c r="A508" i="1"/>
  <c r="A500" i="1"/>
  <c r="A492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56" i="1"/>
  <c r="A348" i="1"/>
  <c r="A332" i="1"/>
  <c r="A316" i="1"/>
  <c r="A308" i="1"/>
  <c r="A300" i="1"/>
  <c r="A284" i="1"/>
  <c r="A276" i="1"/>
  <c r="A268" i="1"/>
  <c r="A260" i="1"/>
  <c r="A252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68" i="1"/>
  <c r="A60" i="1"/>
  <c r="A44" i="1"/>
  <c r="A36" i="1"/>
  <c r="A28" i="1"/>
  <c r="A20" i="1"/>
  <c r="A554" i="1"/>
  <c r="A1080" i="1"/>
  <c r="A1064" i="1"/>
  <c r="A1056" i="1"/>
  <c r="A1040" i="1"/>
  <c r="A1032" i="1"/>
  <c r="A1024" i="1"/>
  <c r="A1016" i="1"/>
  <c r="A1008" i="1"/>
  <c r="A968" i="1"/>
  <c r="A960" i="1"/>
  <c r="A952" i="1"/>
  <c r="A944" i="1"/>
  <c r="A936" i="1"/>
  <c r="A928" i="1"/>
  <c r="A912" i="1"/>
  <c r="A904" i="1"/>
  <c r="A896" i="1"/>
  <c r="A888" i="1"/>
  <c r="A880" i="1"/>
  <c r="A872" i="1"/>
  <c r="A864" i="1"/>
  <c r="A848" i="1"/>
  <c r="A840" i="1"/>
  <c r="A832" i="1"/>
  <c r="A784" i="1"/>
  <c r="A776" i="1"/>
  <c r="A768" i="1"/>
  <c r="A760" i="1"/>
  <c r="A752" i="1"/>
  <c r="A744" i="1"/>
  <c r="A736" i="1"/>
  <c r="A696" i="1"/>
  <c r="A688" i="1"/>
  <c r="A680" i="1"/>
  <c r="A672" i="1"/>
  <c r="A656" i="1"/>
  <c r="A648" i="1"/>
  <c r="A640" i="1"/>
  <c r="A584" i="1"/>
  <c r="A576" i="1"/>
  <c r="A568" i="1"/>
  <c r="A560" i="1"/>
  <c r="A552" i="1"/>
  <c r="A544" i="1"/>
  <c r="A504" i="1"/>
  <c r="A488" i="1"/>
  <c r="A480" i="1"/>
  <c r="A464" i="1"/>
  <c r="A456" i="1"/>
  <c r="A448" i="1"/>
  <c r="A440" i="1"/>
  <c r="A392" i="1"/>
  <c r="A384" i="1"/>
  <c r="A376" i="1"/>
  <c r="A368" i="1"/>
  <c r="A360" i="1"/>
  <c r="A352" i="1"/>
  <c r="A328" i="1"/>
  <c r="A312" i="1"/>
  <c r="A296" i="1"/>
  <c r="A288" i="1"/>
  <c r="A272" i="1"/>
  <c r="A264" i="1"/>
  <c r="A256" i="1"/>
  <c r="A248" i="1"/>
  <c r="A240" i="1"/>
  <c r="A200" i="1"/>
  <c r="A192" i="1"/>
  <c r="A184" i="1"/>
  <c r="A176" i="1"/>
  <c r="A168" i="1"/>
  <c r="A160" i="1"/>
  <c r="A144" i="1"/>
  <c r="A136" i="1"/>
  <c r="A128" i="1"/>
  <c r="A120" i="1"/>
  <c r="A112" i="1"/>
  <c r="A104" i="1"/>
  <c r="A96" i="1"/>
  <c r="A80" i="1"/>
  <c r="A72" i="1"/>
  <c r="A1023" i="1"/>
  <c r="A1007" i="1"/>
  <c r="A991" i="1"/>
  <c r="A951" i="1"/>
  <c r="A895" i="1"/>
  <c r="A879" i="1"/>
  <c r="A4" i="1"/>
  <c r="A1031" i="1"/>
  <c r="A1015" i="1"/>
  <c r="A999" i="1"/>
  <c r="A943" i="1"/>
  <c r="A927" i="1"/>
  <c r="A903" i="1"/>
  <c r="A887" i="1"/>
  <c r="A615" i="1"/>
  <c r="A13" i="1"/>
  <c r="A5" i="1"/>
  <c r="L1077" i="1"/>
  <c r="A1077" i="1" s="1"/>
  <c r="L1069" i="1"/>
  <c r="A1069" i="1" s="1"/>
  <c r="L1061" i="1"/>
  <c r="A1061" i="1" s="1"/>
  <c r="L1053" i="1"/>
  <c r="A1053" i="1" s="1"/>
  <c r="L1045" i="1"/>
  <c r="A1045" i="1" s="1"/>
  <c r="L1037" i="1"/>
  <c r="A1037" i="1" s="1"/>
  <c r="L1029" i="1"/>
  <c r="A1029" i="1" s="1"/>
  <c r="L1021" i="1"/>
  <c r="A1021" i="1" s="1"/>
  <c r="L1013" i="1"/>
  <c r="A1013" i="1" s="1"/>
  <c r="L1005" i="1"/>
  <c r="A1005" i="1" s="1"/>
  <c r="L997" i="1"/>
  <c r="A997" i="1" s="1"/>
  <c r="L989" i="1"/>
  <c r="A989" i="1" s="1"/>
  <c r="L981" i="1"/>
  <c r="A981" i="1" s="1"/>
  <c r="L973" i="1"/>
  <c r="A973" i="1" s="1"/>
  <c r="L965" i="1"/>
  <c r="A965" i="1" s="1"/>
  <c r="L957" i="1"/>
  <c r="A957" i="1" s="1"/>
  <c r="L949" i="1"/>
  <c r="A949" i="1" s="1"/>
  <c r="L941" i="1"/>
  <c r="A941" i="1" s="1"/>
  <c r="L933" i="1"/>
  <c r="A933" i="1" s="1"/>
  <c r="L925" i="1"/>
  <c r="A925" i="1" s="1"/>
  <c r="L917" i="1"/>
  <c r="A917" i="1" s="1"/>
  <c r="L909" i="1"/>
  <c r="A909" i="1" s="1"/>
  <c r="L901" i="1"/>
  <c r="A901" i="1" s="1"/>
  <c r="L893" i="1"/>
  <c r="A893" i="1" s="1"/>
  <c r="L885" i="1"/>
  <c r="A885" i="1" s="1"/>
  <c r="L877" i="1"/>
  <c r="A877" i="1" s="1"/>
  <c r="L869" i="1"/>
  <c r="A869" i="1" s="1"/>
  <c r="L861" i="1"/>
  <c r="A861" i="1" s="1"/>
  <c r="L853" i="1"/>
  <c r="A853" i="1" s="1"/>
  <c r="L845" i="1"/>
  <c r="A845" i="1" s="1"/>
  <c r="L837" i="1"/>
  <c r="A837" i="1" s="1"/>
  <c r="L829" i="1"/>
  <c r="A829" i="1" s="1"/>
  <c r="L821" i="1"/>
  <c r="A821" i="1" s="1"/>
  <c r="L813" i="1"/>
  <c r="A813" i="1" s="1"/>
  <c r="L805" i="1"/>
  <c r="A805" i="1" s="1"/>
  <c r="L797" i="1"/>
  <c r="A797" i="1" s="1"/>
  <c r="L789" i="1"/>
  <c r="A789" i="1" s="1"/>
  <c r="L781" i="1"/>
  <c r="A781" i="1" s="1"/>
  <c r="L773" i="1"/>
  <c r="A773" i="1" s="1"/>
  <c r="L765" i="1"/>
  <c r="A765" i="1" s="1"/>
  <c r="L757" i="1"/>
  <c r="A757" i="1" s="1"/>
  <c r="L749" i="1"/>
  <c r="A749" i="1" s="1"/>
  <c r="L741" i="1"/>
  <c r="A741" i="1" s="1"/>
  <c r="L733" i="1"/>
  <c r="A733" i="1" s="1"/>
  <c r="L725" i="1"/>
  <c r="A725" i="1" s="1"/>
  <c r="L717" i="1"/>
  <c r="A717" i="1" s="1"/>
  <c r="L709" i="1"/>
  <c r="A709" i="1" s="1"/>
  <c r="L701" i="1"/>
  <c r="A701" i="1" s="1"/>
  <c r="L693" i="1"/>
  <c r="A693" i="1" s="1"/>
  <c r="L685" i="1"/>
  <c r="A685" i="1" s="1"/>
  <c r="L677" i="1"/>
  <c r="A677" i="1" s="1"/>
  <c r="L669" i="1"/>
  <c r="A669" i="1" s="1"/>
  <c r="L661" i="1"/>
  <c r="A661" i="1" s="1"/>
  <c r="L653" i="1"/>
  <c r="A653" i="1" s="1"/>
  <c r="L645" i="1"/>
  <c r="A645" i="1" s="1"/>
  <c r="L637" i="1"/>
  <c r="A637" i="1" s="1"/>
  <c r="L629" i="1"/>
  <c r="A629" i="1" s="1"/>
  <c r="A852" i="1"/>
  <c r="A612" i="1"/>
  <c r="A596" i="1"/>
  <c r="L1083" i="1"/>
  <c r="A1083" i="1" s="1"/>
  <c r="L1075" i="1"/>
  <c r="A1075" i="1" s="1"/>
  <c r="L1067" i="1"/>
  <c r="A1067" i="1" s="1"/>
  <c r="L1059" i="1"/>
  <c r="A1059" i="1" s="1"/>
  <c r="L1051" i="1"/>
  <c r="A1051" i="1" s="1"/>
  <c r="L1043" i="1"/>
  <c r="A1043" i="1" s="1"/>
  <c r="L1035" i="1"/>
  <c r="A1035" i="1" s="1"/>
  <c r="L1027" i="1"/>
  <c r="A1027" i="1" s="1"/>
  <c r="L1019" i="1"/>
  <c r="A1019" i="1" s="1"/>
  <c r="L1011" i="1"/>
  <c r="A1011" i="1" s="1"/>
  <c r="L1003" i="1"/>
  <c r="A1003" i="1" s="1"/>
  <c r="L995" i="1"/>
  <c r="A995" i="1" s="1"/>
  <c r="L987" i="1"/>
  <c r="A987" i="1" s="1"/>
  <c r="L979" i="1"/>
  <c r="A979" i="1" s="1"/>
  <c r="L971" i="1"/>
  <c r="A971" i="1" s="1"/>
  <c r="L963" i="1"/>
  <c r="A963" i="1" s="1"/>
  <c r="L955" i="1"/>
  <c r="A955" i="1" s="1"/>
  <c r="L947" i="1"/>
  <c r="A947" i="1" s="1"/>
  <c r="L939" i="1"/>
  <c r="A939" i="1" s="1"/>
  <c r="L931" i="1"/>
  <c r="A931" i="1" s="1"/>
  <c r="L923" i="1"/>
  <c r="A923" i="1" s="1"/>
  <c r="L915" i="1"/>
  <c r="A915" i="1" s="1"/>
  <c r="L907" i="1"/>
  <c r="A907" i="1" s="1"/>
  <c r="L899" i="1"/>
  <c r="A899" i="1" s="1"/>
  <c r="L891" i="1"/>
  <c r="A891" i="1" s="1"/>
  <c r="L883" i="1"/>
  <c r="A883" i="1" s="1"/>
  <c r="L875" i="1"/>
  <c r="A875" i="1" s="1"/>
  <c r="L867" i="1"/>
  <c r="A867" i="1" s="1"/>
  <c r="L859" i="1"/>
  <c r="A859" i="1" s="1"/>
  <c r="L851" i="1"/>
  <c r="A851" i="1" s="1"/>
  <c r="L843" i="1"/>
  <c r="A843" i="1" s="1"/>
  <c r="L835" i="1"/>
  <c r="A835" i="1" s="1"/>
  <c r="L827" i="1"/>
  <c r="A827" i="1" s="1"/>
  <c r="L819" i="1"/>
  <c r="A819" i="1" s="1"/>
  <c r="L811" i="1"/>
  <c r="A811" i="1" s="1"/>
  <c r="L803" i="1"/>
  <c r="A803" i="1" s="1"/>
  <c r="L795" i="1"/>
  <c r="A795" i="1" s="1"/>
  <c r="L787" i="1"/>
  <c r="A787" i="1" s="1"/>
  <c r="L779" i="1"/>
  <c r="A779" i="1" s="1"/>
  <c r="L771" i="1"/>
  <c r="A771" i="1" s="1"/>
  <c r="L763" i="1"/>
  <c r="A763" i="1" s="1"/>
  <c r="L755" i="1"/>
  <c r="A755" i="1" s="1"/>
  <c r="L747" i="1"/>
  <c r="A747" i="1" s="1"/>
  <c r="L739" i="1"/>
  <c r="A739" i="1" s="1"/>
  <c r="L731" i="1"/>
  <c r="A731" i="1" s="1"/>
  <c r="L723" i="1"/>
  <c r="A723" i="1" s="1"/>
  <c r="L715" i="1"/>
  <c r="A715" i="1" s="1"/>
  <c r="L707" i="1"/>
  <c r="A707" i="1" s="1"/>
  <c r="L699" i="1"/>
  <c r="A699" i="1" s="1"/>
  <c r="L691" i="1"/>
  <c r="A691" i="1" s="1"/>
  <c r="L683" i="1"/>
  <c r="A683" i="1" s="1"/>
  <c r="L675" i="1"/>
  <c r="A675" i="1" s="1"/>
  <c r="L667" i="1"/>
  <c r="A667" i="1" s="1"/>
  <c r="L659" i="1"/>
  <c r="A659" i="1" s="1"/>
  <c r="L651" i="1"/>
  <c r="A651" i="1" s="1"/>
  <c r="L643" i="1"/>
  <c r="A643" i="1" s="1"/>
  <c r="L635" i="1"/>
  <c r="A635" i="1" s="1"/>
  <c r="L627" i="1"/>
  <c r="A627" i="1" s="1"/>
  <c r="L619" i="1"/>
  <c r="A619" i="1" s="1"/>
  <c r="A1082" i="1"/>
  <c r="A1074" i="1"/>
  <c r="A1066" i="1"/>
  <c r="A1058" i="1"/>
  <c r="A1050" i="1"/>
  <c r="A1026" i="1"/>
  <c r="A1018" i="1"/>
  <c r="A1010" i="1"/>
  <c r="A1002" i="1"/>
  <c r="A994" i="1"/>
  <c r="A986" i="1"/>
  <c r="A962" i="1"/>
  <c r="A954" i="1"/>
  <c r="A898" i="1"/>
  <c r="A890" i="1"/>
  <c r="A882" i="1"/>
  <c r="A874" i="1"/>
  <c r="A866" i="1"/>
  <c r="A858" i="1"/>
  <c r="A818" i="1"/>
  <c r="A802" i="1"/>
  <c r="A794" i="1"/>
  <c r="A770" i="1"/>
  <c r="A762" i="1"/>
  <c r="A754" i="1"/>
  <c r="A746" i="1"/>
  <c r="A706" i="1"/>
  <c r="A698" i="1"/>
  <c r="A690" i="1"/>
  <c r="A682" i="1"/>
  <c r="A666" i="1"/>
  <c r="A650" i="1"/>
  <c r="A642" i="1"/>
  <c r="A634" i="1"/>
  <c r="A626" i="1"/>
  <c r="A610" i="1"/>
  <c r="A602" i="1"/>
  <c r="A578" i="1"/>
  <c r="A570" i="1"/>
  <c r="A562" i="1"/>
  <c r="A514" i="1"/>
  <c r="A506" i="1"/>
  <c r="A498" i="1"/>
  <c r="A490" i="1"/>
  <c r="A482" i="1"/>
  <c r="A474" i="1"/>
  <c r="A434" i="1"/>
  <c r="A418" i="1"/>
  <c r="A410" i="1"/>
  <c r="A386" i="1"/>
  <c r="A378" i="1"/>
  <c r="A370" i="1"/>
  <c r="A362" i="1"/>
  <c r="A346" i="1"/>
  <c r="A322" i="1"/>
  <c r="A314" i="1"/>
  <c r="A306" i="1"/>
  <c r="A298" i="1"/>
  <c r="A290" i="1"/>
  <c r="A282" i="1"/>
  <c r="A242" i="1"/>
  <c r="A234" i="1"/>
  <c r="A226" i="1"/>
  <c r="A218" i="1"/>
  <c r="A194" i="1"/>
  <c r="A186" i="1"/>
  <c r="A130" i="1"/>
  <c r="A122" i="1"/>
  <c r="A114" i="1"/>
  <c r="A106" i="1"/>
  <c r="A98" i="1"/>
  <c r="A90" i="1"/>
  <c r="L611" i="1"/>
  <c r="A611" i="1" s="1"/>
  <c r="L603" i="1"/>
  <c r="A603" i="1" s="1"/>
  <c r="L595" i="1"/>
  <c r="A595" i="1" s="1"/>
  <c r="L587" i="1"/>
  <c r="A587" i="1" s="1"/>
  <c r="L579" i="1"/>
  <c r="A579" i="1" s="1"/>
  <c r="L571" i="1"/>
  <c r="A571" i="1" s="1"/>
  <c r="L563" i="1"/>
  <c r="A563" i="1" s="1"/>
  <c r="L555" i="1"/>
  <c r="A555" i="1" s="1"/>
  <c r="L547" i="1"/>
  <c r="A547" i="1" s="1"/>
  <c r="L539" i="1"/>
  <c r="A539" i="1" s="1"/>
  <c r="L531" i="1"/>
  <c r="A531" i="1" s="1"/>
  <c r="L523" i="1"/>
  <c r="A523" i="1" s="1"/>
  <c r="L515" i="1"/>
  <c r="A515" i="1" s="1"/>
  <c r="L507" i="1"/>
  <c r="A507" i="1" s="1"/>
  <c r="L499" i="1"/>
  <c r="A499" i="1" s="1"/>
  <c r="L491" i="1"/>
  <c r="A491" i="1" s="1"/>
  <c r="L483" i="1"/>
  <c r="A483" i="1" s="1"/>
  <c r="L475" i="1"/>
  <c r="A475" i="1" s="1"/>
  <c r="L467" i="1"/>
  <c r="A467" i="1" s="1"/>
  <c r="L459" i="1"/>
  <c r="A459" i="1" s="1"/>
  <c r="L451" i="1"/>
  <c r="A451" i="1" s="1"/>
  <c r="L443" i="1"/>
  <c r="A443" i="1" s="1"/>
  <c r="L435" i="1"/>
  <c r="A435" i="1" s="1"/>
  <c r="L427" i="1"/>
  <c r="A427" i="1" s="1"/>
  <c r="L419" i="1"/>
  <c r="A419" i="1" s="1"/>
  <c r="L411" i="1"/>
  <c r="A411" i="1" s="1"/>
  <c r="L403" i="1"/>
  <c r="A403" i="1" s="1"/>
  <c r="L395" i="1"/>
  <c r="A395" i="1" s="1"/>
  <c r="L387" i="1"/>
  <c r="A387" i="1" s="1"/>
  <c r="L379" i="1"/>
  <c r="A379" i="1" s="1"/>
  <c r="L371" i="1"/>
  <c r="A371" i="1" s="1"/>
  <c r="L363" i="1"/>
  <c r="A363" i="1" s="1"/>
  <c r="L355" i="1"/>
  <c r="A355" i="1" s="1"/>
  <c r="L347" i="1"/>
  <c r="A347" i="1" s="1"/>
  <c r="L339" i="1"/>
  <c r="A339" i="1" s="1"/>
  <c r="L331" i="1"/>
  <c r="A331" i="1" s="1"/>
  <c r="L323" i="1"/>
  <c r="A323" i="1" s="1"/>
  <c r="L315" i="1"/>
  <c r="A315" i="1" s="1"/>
  <c r="L307" i="1"/>
  <c r="A307" i="1" s="1"/>
  <c r="L299" i="1"/>
  <c r="A299" i="1" s="1"/>
  <c r="L291" i="1"/>
  <c r="A291" i="1" s="1"/>
  <c r="L283" i="1"/>
  <c r="A283" i="1" s="1"/>
  <c r="L275" i="1"/>
  <c r="A275" i="1" s="1"/>
  <c r="L267" i="1"/>
  <c r="A267" i="1" s="1"/>
  <c r="L259" i="1"/>
  <c r="A259" i="1" s="1"/>
  <c r="L251" i="1"/>
  <c r="A251" i="1" s="1"/>
  <c r="L243" i="1"/>
  <c r="A243" i="1" s="1"/>
  <c r="L235" i="1"/>
  <c r="A235" i="1" s="1"/>
  <c r="L227" i="1"/>
  <c r="A227" i="1" s="1"/>
  <c r="L219" i="1"/>
  <c r="A219" i="1" s="1"/>
  <c r="L211" i="1"/>
  <c r="A211" i="1" s="1"/>
  <c r="L203" i="1"/>
  <c r="A203" i="1" s="1"/>
  <c r="L195" i="1"/>
  <c r="A195" i="1" s="1"/>
  <c r="L187" i="1"/>
  <c r="A187" i="1" s="1"/>
  <c r="L179" i="1"/>
  <c r="A179" i="1" s="1"/>
  <c r="L171" i="1"/>
  <c r="A171" i="1" s="1"/>
  <c r="L163" i="1"/>
  <c r="A163" i="1" s="1"/>
  <c r="L155" i="1"/>
  <c r="A155" i="1" s="1"/>
  <c r="L147" i="1"/>
  <c r="A147" i="1" s="1"/>
  <c r="L139" i="1"/>
  <c r="A139" i="1" s="1"/>
  <c r="L131" i="1"/>
  <c r="A131" i="1" s="1"/>
  <c r="L123" i="1"/>
  <c r="A123" i="1" s="1"/>
  <c r="L115" i="1"/>
  <c r="A115" i="1" s="1"/>
  <c r="L107" i="1"/>
  <c r="A107" i="1" s="1"/>
  <c r="L99" i="1"/>
  <c r="A99" i="1" s="1"/>
  <c r="L91" i="1"/>
  <c r="A91" i="1" s="1"/>
  <c r="L83" i="1"/>
  <c r="A83" i="1" s="1"/>
  <c r="A567" i="1"/>
  <c r="A551" i="1"/>
  <c r="A519" i="1"/>
  <c r="A511" i="1"/>
  <c r="A455" i="1"/>
  <c r="A447" i="1"/>
  <c r="A439" i="1"/>
  <c r="A423" i="1"/>
  <c r="A399" i="1"/>
  <c r="A391" i="1"/>
  <c r="A383" i="1"/>
  <c r="A375" i="1"/>
  <c r="A359" i="1"/>
  <c r="A335" i="1"/>
  <c r="A327" i="1"/>
  <c r="A319" i="1"/>
  <c r="A311" i="1"/>
  <c r="A263" i="1"/>
  <c r="A255" i="1"/>
  <c r="A247" i="1"/>
  <c r="A231" i="1"/>
  <c r="A199" i="1"/>
  <c r="A183" i="1"/>
  <c r="A167" i="1"/>
  <c r="A143" i="1"/>
  <c r="A135" i="1"/>
  <c r="A127" i="1"/>
  <c r="A119" i="1"/>
  <c r="A79" i="1"/>
  <c r="A71" i="1"/>
  <c r="L621" i="1"/>
  <c r="A621" i="1" s="1"/>
  <c r="L613" i="1"/>
  <c r="A613" i="1" s="1"/>
  <c r="L605" i="1"/>
  <c r="A605" i="1" s="1"/>
  <c r="L597" i="1"/>
  <c r="A597" i="1" s="1"/>
  <c r="L589" i="1"/>
  <c r="A589" i="1" s="1"/>
  <c r="L581" i="1"/>
  <c r="A581" i="1" s="1"/>
  <c r="L573" i="1"/>
  <c r="A573" i="1" s="1"/>
  <c r="L565" i="1"/>
  <c r="A565" i="1" s="1"/>
  <c r="L557" i="1"/>
  <c r="A557" i="1" s="1"/>
  <c r="L549" i="1"/>
  <c r="A549" i="1" s="1"/>
  <c r="L541" i="1"/>
  <c r="A541" i="1" s="1"/>
  <c r="L533" i="1"/>
  <c r="A533" i="1" s="1"/>
  <c r="L525" i="1"/>
  <c r="A525" i="1" s="1"/>
  <c r="L517" i="1"/>
  <c r="A517" i="1" s="1"/>
  <c r="L509" i="1"/>
  <c r="A509" i="1" s="1"/>
  <c r="L501" i="1"/>
  <c r="A501" i="1" s="1"/>
  <c r="L493" i="1"/>
  <c r="A493" i="1" s="1"/>
  <c r="L485" i="1"/>
  <c r="A485" i="1" s="1"/>
  <c r="L477" i="1"/>
  <c r="A477" i="1" s="1"/>
  <c r="L469" i="1"/>
  <c r="A469" i="1" s="1"/>
  <c r="L461" i="1"/>
  <c r="A461" i="1" s="1"/>
  <c r="L453" i="1"/>
  <c r="A453" i="1" s="1"/>
  <c r="L445" i="1"/>
  <c r="A445" i="1" s="1"/>
  <c r="L437" i="1"/>
  <c r="A437" i="1" s="1"/>
  <c r="L429" i="1"/>
  <c r="A429" i="1" s="1"/>
  <c r="L421" i="1"/>
  <c r="A421" i="1" s="1"/>
  <c r="L413" i="1"/>
  <c r="A413" i="1" s="1"/>
  <c r="L405" i="1"/>
  <c r="A405" i="1" s="1"/>
  <c r="L397" i="1"/>
  <c r="A397" i="1" s="1"/>
  <c r="L389" i="1"/>
  <c r="A389" i="1" s="1"/>
  <c r="L381" i="1"/>
  <c r="A381" i="1" s="1"/>
  <c r="L373" i="1"/>
  <c r="A373" i="1" s="1"/>
  <c r="L365" i="1"/>
  <c r="A365" i="1" s="1"/>
  <c r="L357" i="1"/>
  <c r="A357" i="1" s="1"/>
  <c r="L349" i="1"/>
  <c r="A349" i="1" s="1"/>
  <c r="L341" i="1"/>
  <c r="A341" i="1" s="1"/>
  <c r="L333" i="1"/>
  <c r="A333" i="1" s="1"/>
  <c r="L325" i="1"/>
  <c r="A325" i="1" s="1"/>
  <c r="L317" i="1"/>
  <c r="A317" i="1" s="1"/>
  <c r="L309" i="1"/>
  <c r="A309" i="1" s="1"/>
  <c r="L301" i="1"/>
  <c r="A301" i="1" s="1"/>
  <c r="L293" i="1"/>
  <c r="A293" i="1" s="1"/>
  <c r="L285" i="1"/>
  <c r="A285" i="1" s="1"/>
  <c r="L277" i="1"/>
  <c r="A277" i="1" s="1"/>
  <c r="L269" i="1"/>
  <c r="A269" i="1" s="1"/>
  <c r="L261" i="1"/>
  <c r="A261" i="1" s="1"/>
  <c r="L253" i="1"/>
  <c r="A253" i="1" s="1"/>
  <c r="L245" i="1"/>
  <c r="A245" i="1" s="1"/>
  <c r="L237" i="1"/>
  <c r="A237" i="1" s="1"/>
  <c r="L229" i="1"/>
  <c r="A229" i="1" s="1"/>
  <c r="L221" i="1"/>
  <c r="A221" i="1" s="1"/>
  <c r="L213" i="1"/>
  <c r="A213" i="1" s="1"/>
  <c r="L205" i="1"/>
  <c r="A205" i="1" s="1"/>
  <c r="L197" i="1"/>
  <c r="A197" i="1" s="1"/>
  <c r="L189" i="1"/>
  <c r="A189" i="1" s="1"/>
  <c r="L181" i="1"/>
  <c r="A181" i="1" s="1"/>
  <c r="L173" i="1"/>
  <c r="A173" i="1" s="1"/>
  <c r="L165" i="1"/>
  <c r="A165" i="1" s="1"/>
  <c r="L157" i="1"/>
  <c r="A157" i="1" s="1"/>
  <c r="L149" i="1"/>
  <c r="A149" i="1" s="1"/>
  <c r="L141" i="1"/>
  <c r="A141" i="1" s="1"/>
  <c r="L133" i="1"/>
  <c r="A133" i="1" s="1"/>
  <c r="L125" i="1"/>
  <c r="A125" i="1" s="1"/>
  <c r="L117" i="1"/>
  <c r="A117" i="1" s="1"/>
  <c r="L109" i="1"/>
  <c r="A109" i="1" s="1"/>
  <c r="L101" i="1"/>
  <c r="A101" i="1" s="1"/>
  <c r="L93" i="1"/>
  <c r="A93" i="1" s="1"/>
  <c r="L85" i="1"/>
  <c r="A85" i="1" s="1"/>
  <c r="L77" i="1"/>
  <c r="A77" i="1" s="1"/>
  <c r="L69" i="1"/>
  <c r="A69" i="1" s="1"/>
  <c r="L61" i="1"/>
  <c r="A61" i="1" s="1"/>
  <c r="L53" i="1"/>
  <c r="A53" i="1" s="1"/>
  <c r="L45" i="1"/>
  <c r="A45" i="1" s="1"/>
  <c r="L37" i="1"/>
  <c r="A37" i="1" s="1"/>
  <c r="L29" i="1"/>
  <c r="A29" i="1" s="1"/>
  <c r="L21" i="1"/>
  <c r="A21" i="1" s="1"/>
  <c r="L75" i="1"/>
  <c r="A75" i="1" s="1"/>
  <c r="L67" i="1"/>
  <c r="A67" i="1" s="1"/>
  <c r="L59" i="1"/>
  <c r="A59" i="1" s="1"/>
  <c r="L51" i="1"/>
  <c r="A51" i="1" s="1"/>
  <c r="L43" i="1"/>
  <c r="A43" i="1" s="1"/>
  <c r="L35" i="1"/>
  <c r="A35" i="1" s="1"/>
  <c r="L27" i="1"/>
  <c r="A27" i="1" s="1"/>
  <c r="L19" i="1"/>
  <c r="A19" i="1" s="1"/>
  <c r="A58" i="1"/>
  <c r="A50" i="1"/>
  <c r="A34" i="1"/>
  <c r="A26" i="1"/>
  <c r="A18" i="1"/>
  <c r="A64" i="1"/>
  <c r="A56" i="1"/>
  <c r="A48" i="1"/>
  <c r="A40" i="1"/>
  <c r="A32" i="1"/>
  <c r="A63" i="1"/>
  <c r="A55" i="1"/>
  <c r="A39" i="1"/>
  <c r="L678" i="1"/>
  <c r="A678" i="1" s="1"/>
  <c r="L646" i="1"/>
  <c r="A646" i="1" s="1"/>
  <c r="L638" i="1"/>
  <c r="A638" i="1" s="1"/>
  <c r="L1081" i="1"/>
  <c r="A1081" i="1" s="1"/>
  <c r="L1073" i="1"/>
  <c r="A1073" i="1" s="1"/>
  <c r="L1065" i="1"/>
  <c r="A1065" i="1" s="1"/>
  <c r="L1057" i="1"/>
  <c r="A1057" i="1" s="1"/>
  <c r="L1049" i="1"/>
  <c r="A1049" i="1" s="1"/>
  <c r="L1041" i="1"/>
  <c r="A1041" i="1" s="1"/>
  <c r="L1033" i="1"/>
  <c r="A1033" i="1" s="1"/>
  <c r="L1025" i="1"/>
  <c r="A1025" i="1" s="1"/>
  <c r="L1017" i="1"/>
  <c r="A1017" i="1" s="1"/>
  <c r="L1009" i="1"/>
  <c r="A1009" i="1" s="1"/>
  <c r="L1001" i="1"/>
  <c r="A1001" i="1" s="1"/>
  <c r="L993" i="1"/>
  <c r="A993" i="1" s="1"/>
  <c r="L985" i="1"/>
  <c r="A985" i="1" s="1"/>
  <c r="L977" i="1"/>
  <c r="A977" i="1" s="1"/>
  <c r="L969" i="1"/>
  <c r="A969" i="1" s="1"/>
  <c r="L961" i="1"/>
  <c r="A961" i="1" s="1"/>
  <c r="L953" i="1"/>
  <c r="A953" i="1" s="1"/>
  <c r="L945" i="1"/>
  <c r="A945" i="1" s="1"/>
  <c r="L937" i="1"/>
  <c r="A937" i="1" s="1"/>
  <c r="L929" i="1"/>
  <c r="A929" i="1" s="1"/>
  <c r="L921" i="1"/>
  <c r="A921" i="1" s="1"/>
  <c r="L913" i="1"/>
  <c r="A913" i="1" s="1"/>
  <c r="L905" i="1"/>
  <c r="A905" i="1" s="1"/>
  <c r="L897" i="1"/>
  <c r="A897" i="1" s="1"/>
  <c r="L889" i="1"/>
  <c r="A889" i="1" s="1"/>
  <c r="L881" i="1"/>
  <c r="A881" i="1" s="1"/>
  <c r="L873" i="1"/>
  <c r="A873" i="1" s="1"/>
  <c r="L865" i="1"/>
  <c r="A865" i="1" s="1"/>
  <c r="L857" i="1"/>
  <c r="A857" i="1" s="1"/>
  <c r="L849" i="1"/>
  <c r="A849" i="1" s="1"/>
  <c r="L841" i="1"/>
  <c r="A841" i="1" s="1"/>
  <c r="L833" i="1"/>
  <c r="A833" i="1" s="1"/>
  <c r="L825" i="1"/>
  <c r="A825" i="1" s="1"/>
  <c r="L817" i="1"/>
  <c r="A817" i="1" s="1"/>
  <c r="L809" i="1"/>
  <c r="A809" i="1" s="1"/>
  <c r="L801" i="1"/>
  <c r="A801" i="1" s="1"/>
  <c r="L793" i="1"/>
  <c r="A793" i="1" s="1"/>
  <c r="L785" i="1"/>
  <c r="A785" i="1" s="1"/>
  <c r="L777" i="1"/>
  <c r="A777" i="1" s="1"/>
  <c r="L769" i="1"/>
  <c r="A769" i="1" s="1"/>
  <c r="L761" i="1"/>
  <c r="A761" i="1" s="1"/>
  <c r="L753" i="1"/>
  <c r="A753" i="1" s="1"/>
  <c r="L745" i="1"/>
  <c r="A745" i="1" s="1"/>
  <c r="L737" i="1"/>
  <c r="A737" i="1" s="1"/>
  <c r="L729" i="1"/>
  <c r="A729" i="1" s="1"/>
  <c r="L721" i="1"/>
  <c r="A721" i="1" s="1"/>
  <c r="L713" i="1"/>
  <c r="A713" i="1" s="1"/>
  <c r="L705" i="1"/>
  <c r="A705" i="1" s="1"/>
  <c r="L697" i="1"/>
  <c r="A697" i="1" s="1"/>
  <c r="L689" i="1"/>
  <c r="A689" i="1" s="1"/>
  <c r="L681" i="1"/>
  <c r="A681" i="1" s="1"/>
  <c r="L673" i="1"/>
  <c r="A673" i="1" s="1"/>
  <c r="L665" i="1"/>
  <c r="A665" i="1" s="1"/>
  <c r="L657" i="1"/>
  <c r="A657" i="1" s="1"/>
  <c r="L649" i="1"/>
  <c r="A649" i="1" s="1"/>
  <c r="L641" i="1"/>
  <c r="A641" i="1" s="1"/>
  <c r="L633" i="1"/>
  <c r="A633" i="1" s="1"/>
  <c r="L625" i="1"/>
  <c r="A625" i="1" s="1"/>
  <c r="L617" i="1"/>
  <c r="A617" i="1" s="1"/>
  <c r="L609" i="1"/>
  <c r="A609" i="1" s="1"/>
  <c r="L601" i="1"/>
  <c r="A601" i="1" s="1"/>
  <c r="L593" i="1"/>
  <c r="A593" i="1" s="1"/>
  <c r="L585" i="1"/>
  <c r="A585" i="1" s="1"/>
  <c r="L577" i="1"/>
  <c r="A577" i="1" s="1"/>
  <c r="L569" i="1"/>
  <c r="A569" i="1" s="1"/>
  <c r="L561" i="1"/>
  <c r="A561" i="1" s="1"/>
  <c r="L553" i="1"/>
  <c r="A553" i="1" s="1"/>
  <c r="L545" i="1"/>
  <c r="A545" i="1" s="1"/>
  <c r="L537" i="1"/>
  <c r="A537" i="1" s="1"/>
  <c r="L529" i="1"/>
  <c r="A529" i="1" s="1"/>
  <c r="L521" i="1"/>
  <c r="A521" i="1" s="1"/>
  <c r="L513" i="1"/>
  <c r="A513" i="1" s="1"/>
  <c r="L505" i="1"/>
  <c r="A505" i="1" s="1"/>
  <c r="L497" i="1"/>
  <c r="A497" i="1" s="1"/>
  <c r="L489" i="1"/>
  <c r="A489" i="1" s="1"/>
  <c r="L481" i="1"/>
  <c r="A481" i="1" s="1"/>
  <c r="L473" i="1"/>
  <c r="A473" i="1" s="1"/>
  <c r="L465" i="1"/>
  <c r="A465" i="1" s="1"/>
  <c r="L457" i="1"/>
  <c r="A457" i="1" s="1"/>
  <c r="L449" i="1"/>
  <c r="A449" i="1" s="1"/>
  <c r="L441" i="1"/>
  <c r="A441" i="1" s="1"/>
  <c r="L433" i="1"/>
  <c r="A433" i="1" s="1"/>
  <c r="L425" i="1"/>
  <c r="A425" i="1" s="1"/>
  <c r="L417" i="1"/>
  <c r="A417" i="1" s="1"/>
  <c r="L409" i="1"/>
  <c r="A409" i="1" s="1"/>
  <c r="L401" i="1"/>
  <c r="A401" i="1" s="1"/>
  <c r="L393" i="1"/>
  <c r="A393" i="1" s="1"/>
  <c r="L385" i="1"/>
  <c r="A385" i="1" s="1"/>
  <c r="L377" i="1"/>
  <c r="A377" i="1" s="1"/>
  <c r="L369" i="1"/>
  <c r="A369" i="1" s="1"/>
  <c r="L361" i="1"/>
  <c r="A361" i="1" s="1"/>
  <c r="L353" i="1"/>
  <c r="A353" i="1" s="1"/>
  <c r="L345" i="1"/>
  <c r="A345" i="1" s="1"/>
  <c r="L337" i="1"/>
  <c r="A337" i="1" s="1"/>
  <c r="L329" i="1"/>
  <c r="A329" i="1" s="1"/>
  <c r="L321" i="1"/>
  <c r="A321" i="1" s="1"/>
  <c r="L313" i="1"/>
  <c r="A313" i="1" s="1"/>
  <c r="L305" i="1"/>
  <c r="A305" i="1" s="1"/>
  <c r="L297" i="1"/>
  <c r="A297" i="1" s="1"/>
  <c r="L289" i="1"/>
  <c r="A289" i="1" s="1"/>
  <c r="L273" i="1"/>
  <c r="A273" i="1" s="1"/>
  <c r="L241" i="1"/>
  <c r="A241" i="1" s="1"/>
  <c r="L201" i="1"/>
  <c r="A201" i="1" s="1"/>
  <c r="L161" i="1"/>
  <c r="A161" i="1" s="1"/>
  <c r="L121" i="1"/>
  <c r="A121" i="1" s="1"/>
  <c r="L281" i="1"/>
  <c r="A281" i="1" s="1"/>
  <c r="L209" i="1"/>
  <c r="A209" i="1" s="1"/>
  <c r="L169" i="1"/>
  <c r="A169" i="1" s="1"/>
  <c r="L105" i="1"/>
  <c r="A105" i="1" s="1"/>
  <c r="L249" i="1"/>
  <c r="A249" i="1" s="1"/>
  <c r="L233" i="1"/>
  <c r="A233" i="1" s="1"/>
  <c r="L193" i="1"/>
  <c r="A193" i="1" s="1"/>
  <c r="L153" i="1"/>
  <c r="A153" i="1" s="1"/>
  <c r="L97" i="1"/>
  <c r="A97" i="1" s="1"/>
  <c r="L257" i="1"/>
  <c r="A257" i="1" s="1"/>
  <c r="L225" i="1"/>
  <c r="A225" i="1" s="1"/>
  <c r="L185" i="1"/>
  <c r="A185" i="1" s="1"/>
  <c r="L137" i="1"/>
  <c r="A137" i="1" s="1"/>
  <c r="L113" i="1"/>
  <c r="A113" i="1" s="1"/>
  <c r="L1078" i="1"/>
  <c r="A1078" i="1" s="1"/>
  <c r="L1070" i="1"/>
  <c r="A1070" i="1" s="1"/>
  <c r="L1062" i="1"/>
  <c r="A1062" i="1" s="1"/>
  <c r="L1054" i="1"/>
  <c r="A1054" i="1" s="1"/>
  <c r="L1046" i="1"/>
  <c r="A1046" i="1" s="1"/>
  <c r="L1038" i="1"/>
  <c r="A1038" i="1" s="1"/>
  <c r="L1030" i="1"/>
  <c r="A1030" i="1" s="1"/>
  <c r="L1022" i="1"/>
  <c r="A1022" i="1" s="1"/>
  <c r="L1014" i="1"/>
  <c r="A1014" i="1" s="1"/>
  <c r="L1006" i="1"/>
  <c r="A1006" i="1" s="1"/>
  <c r="L998" i="1"/>
  <c r="A998" i="1" s="1"/>
  <c r="L990" i="1"/>
  <c r="A990" i="1" s="1"/>
  <c r="L982" i="1"/>
  <c r="A982" i="1" s="1"/>
  <c r="L974" i="1"/>
  <c r="A974" i="1" s="1"/>
  <c r="L966" i="1"/>
  <c r="A966" i="1" s="1"/>
  <c r="L958" i="1"/>
  <c r="A958" i="1" s="1"/>
  <c r="L950" i="1"/>
  <c r="A950" i="1" s="1"/>
  <c r="L942" i="1"/>
  <c r="A942" i="1" s="1"/>
  <c r="L934" i="1"/>
  <c r="A934" i="1" s="1"/>
  <c r="L926" i="1"/>
  <c r="A926" i="1" s="1"/>
  <c r="L918" i="1"/>
  <c r="A918" i="1" s="1"/>
  <c r="L910" i="1"/>
  <c r="A910" i="1" s="1"/>
  <c r="L902" i="1"/>
  <c r="A902" i="1" s="1"/>
  <c r="L894" i="1"/>
  <c r="A894" i="1" s="1"/>
  <c r="L886" i="1"/>
  <c r="A886" i="1" s="1"/>
  <c r="L878" i="1"/>
  <c r="A878" i="1" s="1"/>
  <c r="L870" i="1"/>
  <c r="A870" i="1" s="1"/>
  <c r="L862" i="1"/>
  <c r="A862" i="1" s="1"/>
  <c r="L854" i="1"/>
  <c r="A854" i="1" s="1"/>
  <c r="L846" i="1"/>
  <c r="A846" i="1" s="1"/>
  <c r="L838" i="1"/>
  <c r="A838" i="1" s="1"/>
  <c r="L830" i="1"/>
  <c r="A830" i="1" s="1"/>
  <c r="L822" i="1"/>
  <c r="A822" i="1" s="1"/>
  <c r="L814" i="1"/>
  <c r="A814" i="1" s="1"/>
  <c r="L806" i="1"/>
  <c r="A806" i="1" s="1"/>
  <c r="L798" i="1"/>
  <c r="A798" i="1" s="1"/>
  <c r="L790" i="1"/>
  <c r="A790" i="1" s="1"/>
  <c r="L782" i="1"/>
  <c r="A782" i="1" s="1"/>
  <c r="L774" i="1"/>
  <c r="A774" i="1" s="1"/>
  <c r="L766" i="1"/>
  <c r="A766" i="1" s="1"/>
  <c r="L758" i="1"/>
  <c r="A758" i="1" s="1"/>
  <c r="L750" i="1"/>
  <c r="A750" i="1" s="1"/>
  <c r="L742" i="1"/>
  <c r="A742" i="1" s="1"/>
  <c r="L734" i="1"/>
  <c r="A734" i="1" s="1"/>
  <c r="L726" i="1"/>
  <c r="A726" i="1" s="1"/>
  <c r="L718" i="1"/>
  <c r="A718" i="1" s="1"/>
  <c r="L710" i="1"/>
  <c r="A710" i="1" s="1"/>
  <c r="L702" i="1"/>
  <c r="A702" i="1" s="1"/>
  <c r="L694" i="1"/>
  <c r="A694" i="1" s="1"/>
  <c r="L686" i="1"/>
  <c r="A686" i="1" s="1"/>
  <c r="L662" i="1"/>
  <c r="A662" i="1" s="1"/>
  <c r="L654" i="1"/>
  <c r="A654" i="1" s="1"/>
  <c r="L630" i="1"/>
  <c r="A630" i="1" s="1"/>
  <c r="L265" i="1"/>
  <c r="A265" i="1" s="1"/>
  <c r="L217" i="1"/>
  <c r="A217" i="1" s="1"/>
  <c r="L177" i="1"/>
  <c r="A177" i="1" s="1"/>
  <c r="L145" i="1"/>
  <c r="A145" i="1" s="1"/>
  <c r="L129" i="1"/>
  <c r="A129" i="1" s="1"/>
  <c r="L89" i="1"/>
  <c r="A89" i="1" s="1"/>
  <c r="L81" i="1"/>
  <c r="A81" i="1" s="1"/>
  <c r="L73" i="1"/>
  <c r="A73" i="1" s="1"/>
  <c r="L65" i="1"/>
  <c r="A65" i="1" s="1"/>
  <c r="L57" i="1"/>
  <c r="A57" i="1" s="1"/>
  <c r="L49" i="1"/>
  <c r="A49" i="1" s="1"/>
  <c r="L41" i="1"/>
  <c r="A41" i="1" s="1"/>
  <c r="L33" i="1"/>
  <c r="A33" i="1" s="1"/>
  <c r="L25" i="1"/>
  <c r="A25" i="1" s="1"/>
  <c r="L17" i="1"/>
  <c r="A17" i="1" s="1"/>
  <c r="L14" i="1"/>
  <c r="A14" i="1" s="1"/>
  <c r="L6" i="1"/>
  <c r="A6" i="1" s="1"/>
  <c r="L622" i="1"/>
  <c r="A622" i="1" s="1"/>
  <c r="L614" i="1"/>
  <c r="A614" i="1" s="1"/>
  <c r="L606" i="1"/>
  <c r="A606" i="1" s="1"/>
  <c r="L598" i="1"/>
  <c r="A598" i="1" s="1"/>
  <c r="L590" i="1"/>
  <c r="A590" i="1" s="1"/>
  <c r="L582" i="1"/>
  <c r="A582" i="1" s="1"/>
  <c r="L574" i="1"/>
  <c r="A574" i="1" s="1"/>
  <c r="L566" i="1"/>
  <c r="A566" i="1" s="1"/>
  <c r="L558" i="1"/>
  <c r="A558" i="1" s="1"/>
  <c r="L550" i="1"/>
  <c r="A550" i="1" s="1"/>
  <c r="L542" i="1"/>
  <c r="A542" i="1" s="1"/>
  <c r="L534" i="1"/>
  <c r="A534" i="1" s="1"/>
  <c r="L526" i="1"/>
  <c r="A526" i="1" s="1"/>
  <c r="L518" i="1"/>
  <c r="A518" i="1" s="1"/>
  <c r="L510" i="1"/>
  <c r="A510" i="1" s="1"/>
  <c r="L502" i="1"/>
  <c r="A502" i="1" s="1"/>
  <c r="L494" i="1"/>
  <c r="A494" i="1" s="1"/>
  <c r="L486" i="1"/>
  <c r="A486" i="1" s="1"/>
  <c r="L478" i="1"/>
  <c r="A478" i="1" s="1"/>
  <c r="L470" i="1"/>
  <c r="A470" i="1" s="1"/>
  <c r="L462" i="1"/>
  <c r="A462" i="1" s="1"/>
  <c r="L454" i="1"/>
  <c r="A454" i="1" s="1"/>
  <c r="L446" i="1"/>
  <c r="A446" i="1" s="1"/>
  <c r="L438" i="1"/>
  <c r="A438" i="1" s="1"/>
  <c r="L430" i="1"/>
  <c r="A430" i="1" s="1"/>
  <c r="L422" i="1"/>
  <c r="A422" i="1" s="1"/>
  <c r="L414" i="1"/>
  <c r="A414" i="1" s="1"/>
  <c r="L406" i="1"/>
  <c r="A406" i="1" s="1"/>
  <c r="L398" i="1"/>
  <c r="A398" i="1" s="1"/>
  <c r="L390" i="1"/>
  <c r="A390" i="1" s="1"/>
  <c r="L382" i="1"/>
  <c r="A382" i="1" s="1"/>
  <c r="L374" i="1"/>
  <c r="A374" i="1" s="1"/>
  <c r="L366" i="1"/>
  <c r="A366" i="1" s="1"/>
  <c r="L358" i="1"/>
  <c r="A358" i="1" s="1"/>
  <c r="L350" i="1"/>
  <c r="A350" i="1" s="1"/>
  <c r="L342" i="1"/>
  <c r="A342" i="1" s="1"/>
  <c r="L334" i="1"/>
  <c r="A334" i="1" s="1"/>
  <c r="L326" i="1"/>
  <c r="A326" i="1" s="1"/>
  <c r="L318" i="1"/>
  <c r="A318" i="1" s="1"/>
  <c r="L310" i="1"/>
  <c r="A310" i="1" s="1"/>
  <c r="L302" i="1"/>
  <c r="A302" i="1" s="1"/>
  <c r="L294" i="1"/>
  <c r="A294" i="1" s="1"/>
  <c r="L286" i="1"/>
  <c r="A286" i="1" s="1"/>
  <c r="L278" i="1"/>
  <c r="A278" i="1" s="1"/>
  <c r="L270" i="1"/>
  <c r="A270" i="1" s="1"/>
  <c r="L262" i="1"/>
  <c r="A262" i="1" s="1"/>
  <c r="L254" i="1"/>
  <c r="A254" i="1" s="1"/>
  <c r="L246" i="1"/>
  <c r="A246" i="1" s="1"/>
  <c r="L238" i="1"/>
  <c r="A238" i="1" s="1"/>
  <c r="L230" i="1"/>
  <c r="A230" i="1" s="1"/>
  <c r="L222" i="1"/>
  <c r="A222" i="1" s="1"/>
  <c r="L214" i="1"/>
  <c r="A214" i="1" s="1"/>
  <c r="L206" i="1"/>
  <c r="A206" i="1" s="1"/>
  <c r="L198" i="1"/>
  <c r="A198" i="1" s="1"/>
  <c r="L190" i="1"/>
  <c r="A190" i="1" s="1"/>
  <c r="L182" i="1"/>
  <c r="A182" i="1" s="1"/>
  <c r="L174" i="1"/>
  <c r="A174" i="1" s="1"/>
  <c r="L166" i="1"/>
  <c r="A166" i="1" s="1"/>
  <c r="L158" i="1"/>
  <c r="A158" i="1" s="1"/>
  <c r="L150" i="1"/>
  <c r="A150" i="1" s="1"/>
  <c r="L142" i="1"/>
  <c r="A142" i="1" s="1"/>
  <c r="L134" i="1"/>
  <c r="A134" i="1" s="1"/>
  <c r="L126" i="1"/>
  <c r="A126" i="1" s="1"/>
  <c r="L118" i="1"/>
  <c r="A118" i="1" s="1"/>
  <c r="L110" i="1"/>
  <c r="A110" i="1" s="1"/>
  <c r="L102" i="1"/>
  <c r="A102" i="1" s="1"/>
  <c r="L94" i="1"/>
  <c r="A94" i="1" s="1"/>
  <c r="L86" i="1"/>
  <c r="A86" i="1" s="1"/>
  <c r="L78" i="1"/>
  <c r="A78" i="1" s="1"/>
  <c r="L70" i="1"/>
  <c r="A70" i="1" s="1"/>
  <c r="L62" i="1"/>
  <c r="A62" i="1" s="1"/>
  <c r="L54" i="1"/>
  <c r="A54" i="1" s="1"/>
  <c r="L46" i="1"/>
  <c r="A46" i="1" s="1"/>
  <c r="L38" i="1"/>
  <c r="A38" i="1" s="1"/>
  <c r="L30" i="1"/>
  <c r="A30" i="1" s="1"/>
  <c r="L22" i="1"/>
  <c r="A22" i="1" s="1"/>
  <c r="C8" i="1"/>
  <c r="B1084" i="1" l="1"/>
  <c r="F1084" i="1" s="1"/>
  <c r="B1083" i="1"/>
  <c r="F1083" i="1" s="1"/>
  <c r="B1082" i="1"/>
  <c r="F1082" i="1" s="1"/>
  <c r="B1081" i="1"/>
  <c r="F1081" i="1" s="1"/>
  <c r="B1080" i="1"/>
  <c r="F1080" i="1" s="1"/>
  <c r="B1079" i="1"/>
  <c r="F1079" i="1" s="1"/>
  <c r="B1078" i="1"/>
  <c r="F1078" i="1" s="1"/>
  <c r="B1077" i="1"/>
  <c r="F1077" i="1" s="1"/>
  <c r="B1076" i="1"/>
  <c r="F1076" i="1" s="1"/>
  <c r="B1075" i="1"/>
  <c r="F1075" i="1" s="1"/>
  <c r="B1074" i="1"/>
  <c r="F1074" i="1" s="1"/>
  <c r="B1073" i="1"/>
  <c r="F1073" i="1" s="1"/>
  <c r="B1048" i="1"/>
  <c r="F1048" i="1" s="1"/>
  <c r="B1047" i="1"/>
  <c r="F1047" i="1" s="1"/>
  <c r="B1046" i="1"/>
  <c r="F1046" i="1" s="1"/>
  <c r="B1045" i="1"/>
  <c r="F1045" i="1" s="1"/>
  <c r="B1044" i="1"/>
  <c r="F1044" i="1" s="1"/>
  <c r="B1043" i="1"/>
  <c r="F1043" i="1" s="1"/>
  <c r="B1042" i="1"/>
  <c r="F1042" i="1" s="1"/>
  <c r="B1041" i="1"/>
  <c r="F1041" i="1" s="1"/>
  <c r="B1040" i="1"/>
  <c r="F1040" i="1" s="1"/>
  <c r="B1039" i="1"/>
  <c r="F1039" i="1" s="1"/>
  <c r="B1038" i="1"/>
  <c r="F1038" i="1" s="1"/>
  <c r="B1037" i="1"/>
  <c r="F1037" i="1" s="1"/>
  <c r="C1012" i="1"/>
  <c r="B1012" i="1"/>
  <c r="F1012" i="1" s="1"/>
  <c r="C1011" i="1"/>
  <c r="B1011" i="1"/>
  <c r="F1011" i="1" s="1"/>
  <c r="C1010" i="1"/>
  <c r="B1010" i="1"/>
  <c r="F1010" i="1" s="1"/>
  <c r="C1009" i="1"/>
  <c r="B1009" i="1"/>
  <c r="F1009" i="1" s="1"/>
  <c r="C1008" i="1"/>
  <c r="B1008" i="1"/>
  <c r="F1008" i="1" s="1"/>
  <c r="C1007" i="1"/>
  <c r="B1007" i="1"/>
  <c r="F1007" i="1" s="1"/>
  <c r="C1006" i="1"/>
  <c r="B1006" i="1"/>
  <c r="F1006" i="1" s="1"/>
  <c r="B1005" i="1"/>
  <c r="F1005" i="1" s="1"/>
  <c r="C1004" i="1"/>
  <c r="B1004" i="1"/>
  <c r="F1004" i="1" s="1"/>
  <c r="B1003" i="1"/>
  <c r="F1003" i="1" s="1"/>
  <c r="C1002" i="1"/>
  <c r="B1002" i="1"/>
  <c r="F1002" i="1" s="1"/>
  <c r="C1001" i="1"/>
  <c r="B1001" i="1"/>
  <c r="F1001" i="1" s="1"/>
  <c r="C1000" i="1"/>
  <c r="B1000" i="1"/>
  <c r="F1000" i="1" s="1"/>
  <c r="B999" i="1"/>
  <c r="F999" i="1" s="1"/>
  <c r="B998" i="1"/>
  <c r="F998" i="1" s="1"/>
  <c r="C997" i="1"/>
  <c r="B997" i="1"/>
  <c r="F997" i="1" s="1"/>
  <c r="C996" i="1"/>
  <c r="B996" i="1"/>
  <c r="F996" i="1" s="1"/>
  <c r="C995" i="1"/>
  <c r="B995" i="1"/>
  <c r="F995" i="1" s="1"/>
  <c r="C994" i="1"/>
  <c r="B994" i="1"/>
  <c r="F994" i="1" s="1"/>
  <c r="C993" i="1"/>
  <c r="B993" i="1"/>
  <c r="F993" i="1" s="1"/>
  <c r="C992" i="1"/>
  <c r="B992" i="1"/>
  <c r="F992" i="1" s="1"/>
  <c r="C991" i="1"/>
  <c r="B991" i="1"/>
  <c r="F991" i="1" s="1"/>
  <c r="B990" i="1"/>
  <c r="F990" i="1" s="1"/>
  <c r="C989" i="1"/>
  <c r="B989" i="1"/>
  <c r="F989" i="1" s="1"/>
  <c r="B988" i="1"/>
  <c r="F988" i="1" s="1"/>
  <c r="C987" i="1"/>
  <c r="B987" i="1"/>
  <c r="F987" i="1" s="1"/>
  <c r="C986" i="1"/>
  <c r="B986" i="1"/>
  <c r="F986" i="1" s="1"/>
  <c r="C985" i="1"/>
  <c r="B985" i="1"/>
  <c r="F985" i="1" s="1"/>
  <c r="B984" i="1"/>
  <c r="F984" i="1" s="1"/>
  <c r="B983" i="1"/>
  <c r="F983" i="1" s="1"/>
  <c r="C982" i="1"/>
  <c r="B982" i="1"/>
  <c r="F982" i="1" s="1"/>
  <c r="C981" i="1"/>
  <c r="B981" i="1"/>
  <c r="F981" i="1" s="1"/>
  <c r="C980" i="1"/>
  <c r="B980" i="1"/>
  <c r="F980" i="1" s="1"/>
  <c r="C979" i="1"/>
  <c r="B979" i="1"/>
  <c r="F979" i="1" s="1"/>
  <c r="C978" i="1"/>
  <c r="B978" i="1"/>
  <c r="F978" i="1" s="1"/>
  <c r="C977" i="1"/>
  <c r="B977" i="1"/>
  <c r="F977" i="1" s="1"/>
  <c r="C976" i="1"/>
  <c r="B976" i="1"/>
  <c r="F976" i="1" s="1"/>
  <c r="B975" i="1"/>
  <c r="F975" i="1" s="1"/>
  <c r="C974" i="1"/>
  <c r="B974" i="1"/>
  <c r="F974" i="1" s="1"/>
  <c r="B973" i="1"/>
  <c r="F973" i="1" s="1"/>
  <c r="C972" i="1"/>
  <c r="B972" i="1"/>
  <c r="F972" i="1" s="1"/>
  <c r="B971" i="1"/>
  <c r="F971" i="1" s="1"/>
  <c r="B970" i="1"/>
  <c r="F970" i="1" s="1"/>
  <c r="B969" i="1"/>
  <c r="F969" i="1" s="1"/>
  <c r="B968" i="1"/>
  <c r="F968" i="1" s="1"/>
  <c r="B967" i="1"/>
  <c r="F967" i="1" s="1"/>
  <c r="B966" i="1"/>
  <c r="F966" i="1" s="1"/>
  <c r="B965" i="1"/>
  <c r="F965" i="1" s="1"/>
  <c r="B964" i="1"/>
  <c r="F964" i="1" s="1"/>
  <c r="B963" i="1"/>
  <c r="F963" i="1" s="1"/>
  <c r="B962" i="1"/>
  <c r="F962" i="1" s="1"/>
  <c r="B961" i="1"/>
  <c r="F961" i="1" s="1"/>
  <c r="B960" i="1"/>
  <c r="F960" i="1" s="1"/>
  <c r="B959" i="1"/>
  <c r="F959" i="1" s="1"/>
  <c r="B958" i="1"/>
  <c r="F958" i="1" s="1"/>
  <c r="B957" i="1"/>
  <c r="F957" i="1" s="1"/>
  <c r="B956" i="1"/>
  <c r="F956" i="1" s="1"/>
  <c r="C955" i="1"/>
  <c r="B955" i="1"/>
  <c r="F955" i="1" s="1"/>
  <c r="B954" i="1"/>
  <c r="F954" i="1" s="1"/>
  <c r="C953" i="1"/>
  <c r="B953" i="1"/>
  <c r="F953" i="1" s="1"/>
  <c r="B952" i="1"/>
  <c r="F952" i="1" s="1"/>
  <c r="C951" i="1"/>
  <c r="B951" i="1"/>
  <c r="F951" i="1" s="1"/>
  <c r="C950" i="1"/>
  <c r="B950" i="1"/>
  <c r="F950" i="1" s="1"/>
  <c r="C949" i="1"/>
  <c r="B949" i="1"/>
  <c r="F949" i="1" s="1"/>
  <c r="B948" i="1"/>
  <c r="F948" i="1" s="1"/>
  <c r="C947" i="1"/>
  <c r="B947" i="1"/>
  <c r="F947" i="1" s="1"/>
  <c r="B946" i="1"/>
  <c r="F946" i="1" s="1"/>
  <c r="C945" i="1"/>
  <c r="B945" i="1"/>
  <c r="F945" i="1" s="1"/>
  <c r="B944" i="1"/>
  <c r="F944" i="1" s="1"/>
  <c r="C943" i="1"/>
  <c r="B943" i="1"/>
  <c r="F943" i="1" s="1"/>
  <c r="C942" i="1"/>
  <c r="B942" i="1"/>
  <c r="F942" i="1" s="1"/>
  <c r="C941" i="1"/>
  <c r="B941" i="1"/>
  <c r="F941" i="1" s="1"/>
  <c r="B940" i="1"/>
  <c r="F940" i="1" s="1"/>
  <c r="C939" i="1"/>
  <c r="B939" i="1"/>
  <c r="F939" i="1" s="1"/>
  <c r="B938" i="1"/>
  <c r="F938" i="1" s="1"/>
  <c r="C937" i="1"/>
  <c r="B937" i="1"/>
  <c r="F937" i="1" s="1"/>
  <c r="B936" i="1"/>
  <c r="F936" i="1" s="1"/>
  <c r="C935" i="1"/>
  <c r="B935" i="1"/>
  <c r="F935" i="1" s="1"/>
  <c r="C934" i="1"/>
  <c r="B934" i="1"/>
  <c r="F934" i="1" s="1"/>
  <c r="C933" i="1"/>
  <c r="B933" i="1"/>
  <c r="F933" i="1" s="1"/>
  <c r="B932" i="1"/>
  <c r="F932" i="1" s="1"/>
  <c r="C931" i="1"/>
  <c r="B931" i="1"/>
  <c r="F931" i="1" s="1"/>
  <c r="C930" i="1"/>
  <c r="B930" i="1"/>
  <c r="F930" i="1" s="1"/>
  <c r="C929" i="1"/>
  <c r="B929" i="1"/>
  <c r="F929" i="1" s="1"/>
  <c r="C928" i="1"/>
  <c r="B928" i="1"/>
  <c r="F928" i="1" s="1"/>
  <c r="C927" i="1"/>
  <c r="B927" i="1"/>
  <c r="F927" i="1" s="1"/>
  <c r="C926" i="1"/>
  <c r="B926" i="1"/>
  <c r="F926" i="1" s="1"/>
  <c r="C925" i="1"/>
  <c r="B925" i="1"/>
  <c r="F925" i="1" s="1"/>
  <c r="C924" i="1"/>
  <c r="B924" i="1"/>
  <c r="F924" i="1" s="1"/>
  <c r="C923" i="1"/>
  <c r="B923" i="1"/>
  <c r="F923" i="1" s="1"/>
  <c r="C922" i="1"/>
  <c r="B922" i="1"/>
  <c r="F922" i="1" s="1"/>
  <c r="C921" i="1"/>
  <c r="B921" i="1"/>
  <c r="F921" i="1" s="1"/>
  <c r="C920" i="1"/>
  <c r="B920" i="1"/>
  <c r="F920" i="1" s="1"/>
  <c r="C919" i="1"/>
  <c r="B919" i="1"/>
  <c r="F919" i="1" s="1"/>
  <c r="C918" i="1"/>
  <c r="B918" i="1"/>
  <c r="F918" i="1" s="1"/>
  <c r="C917" i="1"/>
  <c r="B917" i="1"/>
  <c r="F917" i="1" s="1"/>
  <c r="C916" i="1"/>
  <c r="B916" i="1"/>
  <c r="F916" i="1" s="1"/>
  <c r="C915" i="1"/>
  <c r="B915" i="1"/>
  <c r="F915" i="1" s="1"/>
  <c r="C914" i="1"/>
  <c r="B914" i="1"/>
  <c r="F914" i="1" s="1"/>
  <c r="C913" i="1"/>
  <c r="B913" i="1"/>
  <c r="F913" i="1" s="1"/>
  <c r="C912" i="1"/>
  <c r="B912" i="1"/>
  <c r="F912" i="1" s="1"/>
  <c r="B911" i="1"/>
  <c r="F911" i="1" s="1"/>
  <c r="B910" i="1"/>
  <c r="F910" i="1" s="1"/>
  <c r="C909" i="1"/>
  <c r="B909" i="1"/>
  <c r="F909" i="1" s="1"/>
  <c r="C908" i="1"/>
  <c r="B908" i="1"/>
  <c r="F908" i="1" s="1"/>
  <c r="C907" i="1"/>
  <c r="B907" i="1"/>
  <c r="F907" i="1" s="1"/>
  <c r="C906" i="1"/>
  <c r="B906" i="1"/>
  <c r="F906" i="1" s="1"/>
  <c r="C905" i="1"/>
  <c r="B905" i="1"/>
  <c r="F905" i="1" s="1"/>
  <c r="B904" i="1"/>
  <c r="F904" i="1" s="1"/>
  <c r="B903" i="1"/>
  <c r="F903" i="1" s="1"/>
  <c r="C902" i="1"/>
  <c r="B902" i="1"/>
  <c r="F902" i="1" s="1"/>
  <c r="C901" i="1"/>
  <c r="B901" i="1"/>
  <c r="F901" i="1" s="1"/>
  <c r="C900" i="1"/>
  <c r="B900" i="1"/>
  <c r="F900" i="1" s="1"/>
  <c r="C899" i="1"/>
  <c r="B899" i="1"/>
  <c r="F899" i="1" s="1"/>
  <c r="C898" i="1"/>
  <c r="B898" i="1"/>
  <c r="F898" i="1" s="1"/>
  <c r="B897" i="1"/>
  <c r="F897" i="1" s="1"/>
  <c r="B896" i="1"/>
  <c r="F896" i="1" s="1"/>
  <c r="C895" i="1"/>
  <c r="B895" i="1"/>
  <c r="F895" i="1" s="1"/>
  <c r="B894" i="1"/>
  <c r="F894" i="1" s="1"/>
  <c r="C893" i="1"/>
  <c r="B893" i="1"/>
  <c r="F893" i="1" s="1"/>
  <c r="B892" i="1"/>
  <c r="F892" i="1" s="1"/>
  <c r="B891" i="1"/>
  <c r="F891" i="1" s="1"/>
  <c r="C890" i="1"/>
  <c r="B890" i="1"/>
  <c r="F890" i="1" s="1"/>
  <c r="B889" i="1"/>
  <c r="F889" i="1" s="1"/>
  <c r="C888" i="1"/>
  <c r="B888" i="1"/>
  <c r="F888" i="1" s="1"/>
  <c r="C887" i="1"/>
  <c r="B887" i="1"/>
  <c r="F887" i="1" s="1"/>
  <c r="C886" i="1"/>
  <c r="B886" i="1"/>
  <c r="F886" i="1" s="1"/>
  <c r="C885" i="1"/>
  <c r="B885" i="1"/>
  <c r="F885" i="1" s="1"/>
  <c r="C884" i="1"/>
  <c r="B884" i="1"/>
  <c r="F884" i="1" s="1"/>
  <c r="C883" i="1"/>
  <c r="B883" i="1"/>
  <c r="F883" i="1" s="1"/>
  <c r="C882" i="1"/>
  <c r="B882" i="1"/>
  <c r="F882" i="1" s="1"/>
  <c r="C881" i="1"/>
  <c r="B881" i="1"/>
  <c r="F881" i="1" s="1"/>
  <c r="C880" i="1"/>
  <c r="B880" i="1"/>
  <c r="F880" i="1" s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F864" i="1" s="1"/>
  <c r="C863" i="1"/>
  <c r="B863" i="1"/>
  <c r="F863" i="1" s="1"/>
  <c r="C862" i="1"/>
  <c r="B862" i="1"/>
  <c r="F862" i="1" s="1"/>
  <c r="C861" i="1"/>
  <c r="B861" i="1"/>
  <c r="F861" i="1" s="1"/>
  <c r="C860" i="1"/>
  <c r="B860" i="1"/>
  <c r="F860" i="1" s="1"/>
  <c r="C859" i="1"/>
  <c r="B859" i="1"/>
  <c r="F859" i="1" s="1"/>
  <c r="C858" i="1"/>
  <c r="B858" i="1"/>
  <c r="F858" i="1" s="1"/>
  <c r="C857" i="1"/>
  <c r="B857" i="1"/>
  <c r="F857" i="1" s="1"/>
  <c r="C856" i="1"/>
  <c r="B856" i="1"/>
  <c r="F856" i="1" s="1"/>
  <c r="C851" i="1"/>
  <c r="B851" i="1"/>
  <c r="F851" i="1" s="1"/>
  <c r="C850" i="1"/>
  <c r="B850" i="1"/>
  <c r="F850" i="1" s="1"/>
  <c r="C849" i="1"/>
  <c r="B849" i="1"/>
  <c r="F849" i="1" s="1"/>
  <c r="C848" i="1"/>
  <c r="B848" i="1"/>
  <c r="F848" i="1" s="1"/>
  <c r="C847" i="1"/>
  <c r="B847" i="1"/>
  <c r="F847" i="1" s="1"/>
  <c r="C846" i="1"/>
  <c r="B846" i="1"/>
  <c r="F846" i="1" s="1"/>
  <c r="C845" i="1"/>
  <c r="B845" i="1"/>
  <c r="F845" i="1" s="1"/>
  <c r="C844" i="1"/>
  <c r="B844" i="1"/>
  <c r="F844" i="1" s="1"/>
  <c r="C843" i="1"/>
  <c r="B843" i="1"/>
  <c r="F843" i="1" s="1"/>
  <c r="C842" i="1"/>
  <c r="B842" i="1"/>
  <c r="F842" i="1" s="1"/>
  <c r="C841" i="1"/>
  <c r="B841" i="1"/>
  <c r="F841" i="1" s="1"/>
  <c r="C840" i="1"/>
  <c r="B840" i="1"/>
  <c r="F840" i="1" s="1"/>
  <c r="C839" i="1"/>
  <c r="B839" i="1"/>
  <c r="F839" i="1" s="1"/>
  <c r="C838" i="1"/>
  <c r="B838" i="1"/>
  <c r="F838" i="1" s="1"/>
  <c r="C837" i="1"/>
  <c r="B837" i="1"/>
  <c r="F837" i="1" s="1"/>
  <c r="C836" i="1"/>
  <c r="B836" i="1"/>
  <c r="F836" i="1" s="1"/>
  <c r="C835" i="1"/>
  <c r="B835" i="1"/>
  <c r="F835" i="1" s="1"/>
  <c r="C834" i="1"/>
  <c r="B834" i="1"/>
  <c r="F834" i="1" s="1"/>
  <c r="C833" i="1"/>
  <c r="B833" i="1"/>
  <c r="F833" i="1" s="1"/>
  <c r="C832" i="1"/>
  <c r="B832" i="1"/>
  <c r="F832" i="1" s="1"/>
  <c r="C831" i="1"/>
  <c r="B831" i="1"/>
  <c r="F831" i="1" s="1"/>
  <c r="C830" i="1"/>
  <c r="B830" i="1"/>
  <c r="F830" i="1" s="1"/>
  <c r="C829" i="1"/>
  <c r="B829" i="1"/>
  <c r="F829" i="1" s="1"/>
  <c r="C828" i="1"/>
  <c r="B828" i="1"/>
  <c r="F828" i="1" s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C753" i="1"/>
  <c r="C752" i="1"/>
  <c r="C751" i="1"/>
  <c r="C749" i="1"/>
  <c r="C748" i="1"/>
  <c r="C746" i="1"/>
  <c r="C744" i="1"/>
  <c r="C743" i="1"/>
  <c r="C739" i="1"/>
  <c r="C738" i="1"/>
  <c r="C737" i="1"/>
  <c r="C736" i="1"/>
  <c r="C735" i="1"/>
  <c r="C734" i="1"/>
  <c r="C733" i="1"/>
  <c r="C731" i="1"/>
  <c r="C729" i="1"/>
  <c r="C728" i="1"/>
  <c r="C727" i="1"/>
  <c r="C724" i="1"/>
  <c r="C723" i="1"/>
  <c r="C722" i="1"/>
  <c r="C721" i="1"/>
  <c r="C720" i="1"/>
  <c r="C719" i="1"/>
  <c r="C718" i="1"/>
  <c r="C716" i="1"/>
  <c r="C714" i="1"/>
  <c r="C709" i="1"/>
  <c r="C708" i="1"/>
  <c r="C707" i="1"/>
  <c r="C706" i="1"/>
  <c r="C705" i="1"/>
  <c r="C704" i="1"/>
  <c r="C703" i="1"/>
  <c r="C702" i="1"/>
  <c r="C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Q694" i="1"/>
  <c r="C694" i="1"/>
  <c r="B694" i="1"/>
  <c r="Q693" i="1"/>
  <c r="B693" i="1"/>
  <c r="Q692" i="1"/>
  <c r="C692" i="1"/>
  <c r="B692" i="1"/>
  <c r="Q691" i="1"/>
  <c r="B691" i="1"/>
  <c r="Q690" i="1"/>
  <c r="C690" i="1"/>
  <c r="B690" i="1"/>
  <c r="Q689" i="1"/>
  <c r="B689" i="1"/>
  <c r="Q688" i="1"/>
  <c r="C688" i="1"/>
  <c r="B688" i="1"/>
  <c r="Q687" i="1"/>
  <c r="B687" i="1"/>
  <c r="Q686" i="1"/>
  <c r="C686" i="1"/>
  <c r="B686" i="1"/>
  <c r="Q685" i="1"/>
  <c r="B685" i="1"/>
  <c r="Q684" i="1"/>
  <c r="C684" i="1"/>
  <c r="B684" i="1"/>
  <c r="Q683" i="1"/>
  <c r="B683" i="1"/>
  <c r="Q682" i="1"/>
  <c r="C682" i="1"/>
  <c r="B682" i="1"/>
  <c r="Q681" i="1"/>
  <c r="B681" i="1"/>
  <c r="Q680" i="1"/>
  <c r="C680" i="1"/>
  <c r="B680" i="1"/>
  <c r="Q679" i="1"/>
  <c r="B679" i="1"/>
  <c r="Q678" i="1"/>
  <c r="C678" i="1"/>
  <c r="B678" i="1"/>
  <c r="Q677" i="1"/>
  <c r="B677" i="1"/>
  <c r="Q676" i="1"/>
  <c r="C676" i="1"/>
  <c r="B676" i="1"/>
  <c r="Q675" i="1"/>
  <c r="B675" i="1"/>
  <c r="Q674" i="1"/>
  <c r="C674" i="1"/>
  <c r="B674" i="1"/>
  <c r="Q673" i="1"/>
  <c r="B673" i="1"/>
  <c r="Q672" i="1"/>
  <c r="C672" i="1"/>
  <c r="B672" i="1"/>
  <c r="Q671" i="1"/>
  <c r="B671" i="1"/>
  <c r="Q670" i="1"/>
  <c r="C670" i="1"/>
  <c r="B670" i="1"/>
  <c r="Q669" i="1"/>
  <c r="B669" i="1"/>
  <c r="Q668" i="1"/>
  <c r="C668" i="1"/>
  <c r="B668" i="1"/>
  <c r="Q667" i="1"/>
  <c r="B667" i="1"/>
  <c r="Q666" i="1"/>
  <c r="C666" i="1"/>
  <c r="B666" i="1"/>
  <c r="Q665" i="1"/>
  <c r="C665" i="1"/>
  <c r="B665" i="1"/>
  <c r="Q664" i="1"/>
  <c r="C664" i="1"/>
  <c r="B664" i="1"/>
  <c r="Q663" i="1"/>
  <c r="B663" i="1"/>
  <c r="Q662" i="1"/>
  <c r="C662" i="1"/>
  <c r="B662" i="1"/>
  <c r="Q661" i="1"/>
  <c r="B661" i="1"/>
  <c r="Q660" i="1"/>
  <c r="C660" i="1"/>
  <c r="B660" i="1"/>
  <c r="Q659" i="1"/>
  <c r="B659" i="1"/>
  <c r="Q658" i="1"/>
  <c r="C658" i="1"/>
  <c r="B658" i="1"/>
  <c r="Q657" i="1"/>
  <c r="C657" i="1"/>
  <c r="B657" i="1"/>
  <c r="Q656" i="1"/>
  <c r="C656" i="1"/>
  <c r="B656" i="1"/>
  <c r="Q655" i="1"/>
  <c r="B655" i="1"/>
  <c r="Q654" i="1"/>
  <c r="C654" i="1"/>
  <c r="B654" i="1"/>
  <c r="Q653" i="1"/>
  <c r="B653" i="1"/>
  <c r="Q652" i="1"/>
  <c r="C652" i="1"/>
  <c r="B652" i="1"/>
  <c r="Q651" i="1"/>
  <c r="B651" i="1"/>
  <c r="Q650" i="1"/>
  <c r="C650" i="1"/>
  <c r="B650" i="1"/>
  <c r="Q649" i="1"/>
  <c r="C649" i="1"/>
  <c r="B649" i="1"/>
  <c r="Q648" i="1"/>
  <c r="C648" i="1"/>
  <c r="B648" i="1"/>
  <c r="Q647" i="1"/>
  <c r="B647" i="1"/>
  <c r="C646" i="1"/>
  <c r="C645" i="1"/>
  <c r="C644" i="1"/>
  <c r="C643" i="1"/>
  <c r="C640" i="1"/>
  <c r="C639" i="1"/>
  <c r="C638" i="1"/>
  <c r="C637" i="1"/>
  <c r="C636" i="1"/>
  <c r="C633" i="1"/>
  <c r="C632" i="1"/>
  <c r="C631" i="1"/>
  <c r="C630" i="1"/>
  <c r="C629" i="1"/>
  <c r="C626" i="1"/>
  <c r="C624" i="1"/>
  <c r="C621" i="1"/>
  <c r="C611" i="1"/>
  <c r="B611" i="1"/>
  <c r="F611" i="1" s="1"/>
  <c r="C610" i="1"/>
  <c r="B610" i="1"/>
  <c r="F610" i="1" s="1"/>
  <c r="C609" i="1"/>
  <c r="B609" i="1"/>
  <c r="F609" i="1" s="1"/>
  <c r="C608" i="1"/>
  <c r="B608" i="1"/>
  <c r="F608" i="1" s="1"/>
  <c r="C607" i="1"/>
  <c r="B607" i="1"/>
  <c r="F607" i="1" s="1"/>
  <c r="C606" i="1"/>
  <c r="B606" i="1"/>
  <c r="F606" i="1" s="1"/>
  <c r="C605" i="1"/>
  <c r="B605" i="1"/>
  <c r="F605" i="1" s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2" i="1"/>
  <c r="B592" i="1"/>
  <c r="F592" i="1" s="1"/>
  <c r="C591" i="1"/>
  <c r="B591" i="1"/>
  <c r="F591" i="1" s="1"/>
  <c r="C590" i="1"/>
  <c r="B590" i="1"/>
  <c r="F590" i="1" s="1"/>
  <c r="C589" i="1"/>
  <c r="B589" i="1"/>
  <c r="F589" i="1" s="1"/>
  <c r="C588" i="1"/>
  <c r="B588" i="1"/>
  <c r="C587" i="1"/>
  <c r="B587" i="1"/>
  <c r="C586" i="1"/>
  <c r="B586" i="1"/>
  <c r="C585" i="1"/>
  <c r="B585" i="1"/>
  <c r="C584" i="1"/>
  <c r="B584" i="1"/>
  <c r="F584" i="1" s="1"/>
  <c r="C583" i="1"/>
  <c r="B583" i="1"/>
  <c r="F583" i="1" s="1"/>
  <c r="C582" i="1"/>
  <c r="B582" i="1"/>
  <c r="F582" i="1" s="1"/>
  <c r="C581" i="1"/>
  <c r="B581" i="1"/>
  <c r="F581" i="1" s="1"/>
  <c r="C580" i="1"/>
  <c r="B580" i="1"/>
  <c r="F580" i="1" s="1"/>
  <c r="C579" i="1"/>
  <c r="B579" i="1"/>
  <c r="F579" i="1" s="1"/>
  <c r="C578" i="1"/>
  <c r="B578" i="1"/>
  <c r="F578" i="1" s="1"/>
  <c r="C577" i="1"/>
  <c r="B577" i="1"/>
  <c r="F577" i="1" s="1"/>
  <c r="C576" i="1"/>
  <c r="B576" i="1"/>
  <c r="F576" i="1" s="1"/>
  <c r="C575" i="1"/>
  <c r="B575" i="1"/>
  <c r="F575" i="1" s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48" i="1"/>
  <c r="B548" i="1"/>
  <c r="F548" i="1" s="1"/>
  <c r="C547" i="1"/>
  <c r="B547" i="1"/>
  <c r="F547" i="1" s="1"/>
  <c r="C546" i="1"/>
  <c r="B546" i="1"/>
  <c r="F546" i="1" s="1"/>
  <c r="C545" i="1"/>
  <c r="B545" i="1"/>
  <c r="F545" i="1" s="1"/>
  <c r="C544" i="1"/>
  <c r="B544" i="1"/>
  <c r="F544" i="1" s="1"/>
  <c r="C543" i="1"/>
  <c r="B543" i="1"/>
  <c r="F543" i="1" s="1"/>
  <c r="C542" i="1"/>
  <c r="B542" i="1"/>
  <c r="F542" i="1" s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F534" i="1" s="1"/>
  <c r="C533" i="1"/>
  <c r="B533" i="1"/>
  <c r="F533" i="1" s="1"/>
  <c r="C532" i="1"/>
  <c r="B532" i="1"/>
  <c r="F532" i="1" s="1"/>
  <c r="C531" i="1"/>
  <c r="B531" i="1"/>
  <c r="F531" i="1" s="1"/>
  <c r="C530" i="1"/>
  <c r="B530" i="1"/>
  <c r="F530" i="1" s="1"/>
  <c r="C529" i="1"/>
  <c r="B529" i="1"/>
  <c r="F529" i="1" s="1"/>
  <c r="C528" i="1"/>
  <c r="B528" i="1"/>
  <c r="F528" i="1" s="1"/>
  <c r="C527" i="1"/>
  <c r="B527" i="1"/>
  <c r="F527" i="1" s="1"/>
  <c r="C526" i="1"/>
  <c r="C525" i="1"/>
  <c r="C524" i="1"/>
  <c r="C523" i="1"/>
  <c r="C522" i="1"/>
  <c r="C521" i="1"/>
  <c r="C520" i="1"/>
  <c r="C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F501" i="1" s="1"/>
  <c r="C500" i="1"/>
  <c r="B500" i="1"/>
  <c r="C499" i="1"/>
  <c r="B499" i="1"/>
  <c r="C498" i="1"/>
  <c r="B498" i="1"/>
  <c r="C497" i="1"/>
  <c r="B497" i="1"/>
  <c r="C496" i="1"/>
  <c r="B496" i="1"/>
  <c r="C495" i="1"/>
  <c r="B495" i="1"/>
  <c r="F495" i="1" s="1"/>
  <c r="C494" i="1"/>
  <c r="B494" i="1"/>
  <c r="C493" i="1"/>
  <c r="B493" i="1"/>
  <c r="C492" i="1"/>
  <c r="B492" i="1"/>
  <c r="C491" i="1"/>
  <c r="B491" i="1"/>
  <c r="C490" i="1"/>
  <c r="B490" i="1"/>
  <c r="C489" i="1"/>
  <c r="B489" i="1"/>
  <c r="F489" i="1" s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C367" i="1"/>
  <c r="B367" i="1"/>
  <c r="C366" i="1"/>
  <c r="B366" i="1"/>
  <c r="C365" i="1"/>
  <c r="C364" i="1"/>
  <c r="B364" i="1"/>
  <c r="C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C325" i="1"/>
  <c r="B325" i="1"/>
  <c r="C324" i="1"/>
  <c r="B324" i="1"/>
  <c r="C323" i="1"/>
  <c r="C322" i="1"/>
  <c r="C321" i="1"/>
  <c r="B321" i="1"/>
  <c r="C320" i="1"/>
  <c r="C319" i="1"/>
  <c r="C318" i="1"/>
  <c r="B318" i="1"/>
  <c r="C317" i="1"/>
  <c r="C316" i="1"/>
  <c r="B31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C110" i="1"/>
  <c r="B110" i="1"/>
  <c r="C109" i="1"/>
  <c r="B109" i="1"/>
  <c r="C108" i="1"/>
  <c r="B108" i="1"/>
  <c r="C107" i="1"/>
  <c r="B107" i="1"/>
  <c r="C105" i="1"/>
  <c r="B105" i="1"/>
  <c r="C103" i="1"/>
  <c r="B103" i="1"/>
  <c r="C101" i="1"/>
  <c r="B101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7" i="1"/>
  <c r="B87" i="1"/>
  <c r="C85" i="1"/>
  <c r="B85" i="1"/>
  <c r="C82" i="1"/>
  <c r="B82" i="1"/>
  <c r="C81" i="1"/>
  <c r="B81" i="1"/>
  <c r="C79" i="1"/>
  <c r="B79" i="1"/>
  <c r="C78" i="1"/>
  <c r="B78" i="1"/>
  <c r="C77" i="1"/>
  <c r="B77" i="1"/>
  <c r="F77" i="1" s="1"/>
  <c r="C76" i="1"/>
  <c r="B76" i="1"/>
  <c r="F76" i="1" s="1"/>
  <c r="C75" i="1"/>
  <c r="B75" i="1"/>
  <c r="F75" i="1" s="1"/>
  <c r="C74" i="1"/>
  <c r="B74" i="1"/>
  <c r="F74" i="1" s="1"/>
  <c r="C73" i="1"/>
  <c r="B73" i="1"/>
  <c r="F73" i="1" s="1"/>
  <c r="C72" i="1"/>
  <c r="B72" i="1"/>
  <c r="F72" i="1" s="1"/>
  <c r="C71" i="1"/>
  <c r="B71" i="1"/>
  <c r="F71" i="1" s="1"/>
  <c r="C70" i="1"/>
  <c r="B70" i="1"/>
  <c r="F70" i="1" s="1"/>
  <c r="C69" i="1"/>
  <c r="B69" i="1"/>
  <c r="F69" i="1" s="1"/>
  <c r="C68" i="1"/>
  <c r="B68" i="1"/>
  <c r="F68" i="1" s="1"/>
  <c r="C67" i="1"/>
  <c r="B67" i="1"/>
  <c r="F67" i="1" s="1"/>
  <c r="C66" i="1"/>
  <c r="B66" i="1"/>
  <c r="F66" i="1" s="1"/>
  <c r="C65" i="1"/>
  <c r="B65" i="1"/>
  <c r="C63" i="1"/>
  <c r="B63" i="1"/>
  <c r="C61" i="1"/>
  <c r="B61" i="1"/>
  <c r="C59" i="1"/>
  <c r="B59" i="1"/>
  <c r="C57" i="1"/>
  <c r="B57" i="1"/>
  <c r="C55" i="1"/>
  <c r="B55" i="1"/>
  <c r="C53" i="1"/>
  <c r="B53" i="1"/>
  <c r="C51" i="1"/>
  <c r="B51" i="1"/>
  <c r="C49" i="1"/>
  <c r="B49" i="1"/>
  <c r="C47" i="1"/>
  <c r="B47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F35" i="1" s="1"/>
  <c r="C34" i="1"/>
  <c r="B34" i="1"/>
  <c r="F34" i="1" s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B8" i="1"/>
  <c r="C7" i="1"/>
  <c r="B7" i="1"/>
  <c r="C6" i="1"/>
  <c r="B6" i="1"/>
  <c r="C5" i="1"/>
  <c r="B5" i="1"/>
  <c r="C4" i="1"/>
  <c r="B4" i="1"/>
</calcChain>
</file>

<file path=xl/sharedStrings.xml><?xml version="1.0" encoding="utf-8"?>
<sst xmlns="http://schemas.openxmlformats.org/spreadsheetml/2006/main" count="5112" uniqueCount="465">
  <si>
    <t>das</t>
  </si>
  <si>
    <t>cult</t>
  </si>
  <si>
    <t>site</t>
  </si>
  <si>
    <t>year</t>
  </si>
  <si>
    <t>day</t>
  </si>
  <si>
    <t>dd/mmm/yyyy</t>
  </si>
  <si>
    <t>Sowing</t>
  </si>
  <si>
    <t>Sow_date</t>
  </si>
  <si>
    <t>Cultivar</t>
  </si>
  <si>
    <t>Treat</t>
  </si>
  <si>
    <t>Biomass_wt</t>
  </si>
  <si>
    <t>grain_wt</t>
  </si>
  <si>
    <t>APSIM Stage</t>
  </si>
  <si>
    <t>Yield SE</t>
  </si>
  <si>
    <t>HI</t>
  </si>
  <si>
    <t>Growth stage</t>
  </si>
  <si>
    <t>Density</t>
  </si>
  <si>
    <t>Grean leaf</t>
  </si>
  <si>
    <t>Stem</t>
  </si>
  <si>
    <t>pod</t>
  </si>
  <si>
    <t>biomass s.e.</t>
  </si>
  <si>
    <t>Grean leaf s.e.</t>
  </si>
  <si>
    <t>Stem s.e.</t>
  </si>
  <si>
    <t>pod s.e.</t>
  </si>
  <si>
    <t>oil%</t>
  </si>
  <si>
    <t>LAI</t>
  </si>
  <si>
    <t>LAI s.e.</t>
  </si>
  <si>
    <t>pods/m2</t>
  </si>
  <si>
    <t>seed/pod</t>
  </si>
  <si>
    <t>yellow leaf g/m2</t>
  </si>
  <si>
    <t>SLA (cm2/g)</t>
  </si>
  <si>
    <t>Delegate</t>
  </si>
  <si>
    <t>Marlin</t>
  </si>
  <si>
    <t>Uncut</t>
  </si>
  <si>
    <t>46Y78</t>
  </si>
  <si>
    <t>Hyola76</t>
  </si>
  <si>
    <t>Maxol</t>
  </si>
  <si>
    <t>Garnet</t>
  </si>
  <si>
    <t>CBI406</t>
  </si>
  <si>
    <t>CBI306</t>
  </si>
  <si>
    <t>Taurus</t>
  </si>
  <si>
    <t>CBIW208</t>
  </si>
  <si>
    <t>new_h46Y78</t>
  </si>
  <si>
    <t>Ungrazed</t>
  </si>
  <si>
    <t>new_taurus</t>
  </si>
  <si>
    <t>Winfred</t>
  </si>
  <si>
    <t>NBV</t>
  </si>
  <si>
    <t>Cut</t>
  </si>
  <si>
    <t>Hamilton</t>
  </si>
  <si>
    <t>CBI206</t>
  </si>
  <si>
    <t>Hyola50</t>
  </si>
  <si>
    <t>Young</t>
  </si>
  <si>
    <t>46C76</t>
  </si>
  <si>
    <t>Harvest</t>
  </si>
  <si>
    <t>46Y20</t>
  </si>
  <si>
    <t>Hyola601RR</t>
  </si>
  <si>
    <t>Tawriffic</t>
  </si>
  <si>
    <t>Triumph</t>
  </si>
  <si>
    <t>Ttriumph</t>
  </si>
  <si>
    <t>Wagga</t>
  </si>
  <si>
    <t>05N2891</t>
  </si>
  <si>
    <t>CBI106</t>
  </si>
  <si>
    <t>Hyola75</t>
  </si>
  <si>
    <t>NBIP1</t>
  </si>
  <si>
    <t>NBIP3</t>
  </si>
  <si>
    <t>NBIP4</t>
  </si>
  <si>
    <t>NPZ2</t>
  </si>
  <si>
    <t>NPZ3</t>
  </si>
  <si>
    <t>Skipton</t>
  </si>
  <si>
    <t>44Y06</t>
  </si>
  <si>
    <t>45Y77</t>
  </si>
  <si>
    <t>CBI506</t>
  </si>
  <si>
    <t>CBI606</t>
  </si>
  <si>
    <t>CBI6654</t>
  </si>
  <si>
    <t>JC05006</t>
  </si>
  <si>
    <t>JC066019</t>
  </si>
  <si>
    <t>JR55</t>
  </si>
  <si>
    <t>NBIP2</t>
  </si>
  <si>
    <t>NBIP5</t>
  </si>
  <si>
    <t>NPZ1</t>
  </si>
  <si>
    <t>NPZ4</t>
  </si>
  <si>
    <t>Nuseed1</t>
  </si>
  <si>
    <t>Nuseed2</t>
  </si>
  <si>
    <t>Nuseed3</t>
  </si>
  <si>
    <t>Stubby</t>
  </si>
  <si>
    <t>Summit</t>
  </si>
  <si>
    <t>Tarcoola</t>
  </si>
  <si>
    <t>Thunder</t>
  </si>
  <si>
    <t>Beacon</t>
  </si>
  <si>
    <t>YoungBP</t>
  </si>
  <si>
    <t>UG</t>
  </si>
  <si>
    <t>Surpass_501</t>
  </si>
  <si>
    <t>Control</t>
  </si>
  <si>
    <t>Flowering</t>
  </si>
  <si>
    <t xml:space="preserve">Young </t>
  </si>
  <si>
    <t>Goulburn</t>
  </si>
  <si>
    <t>Gunnedah</t>
  </si>
  <si>
    <t>Armidale</t>
  </si>
  <si>
    <t>Esperance</t>
  </si>
  <si>
    <t>44Y84</t>
  </si>
  <si>
    <t>46Y83</t>
  </si>
  <si>
    <t>Agamax</t>
  </si>
  <si>
    <t>early-mid</t>
  </si>
  <si>
    <t>Trangie</t>
  </si>
  <si>
    <t>44C79</t>
  </si>
  <si>
    <t>early</t>
  </si>
  <si>
    <t>43C80</t>
  </si>
  <si>
    <t>43Y85</t>
  </si>
  <si>
    <t>Hyola555TT</t>
  </si>
  <si>
    <t>Jackpot</t>
  </si>
  <si>
    <t>Stingray</t>
  </si>
  <si>
    <t>Condobolin</t>
  </si>
  <si>
    <t>Ag-Outback</t>
  </si>
  <si>
    <t>Rivette</t>
  </si>
  <si>
    <t>Ag-Emblem</t>
  </si>
  <si>
    <t>Rainbow</t>
  </si>
  <si>
    <t>late</t>
  </si>
  <si>
    <t>Ripper</t>
  </si>
  <si>
    <t>Oscar</t>
  </si>
  <si>
    <t>mid</t>
  </si>
  <si>
    <t>Hyola60</t>
  </si>
  <si>
    <t>Dunkeld</t>
  </si>
  <si>
    <t>average dry/irrig</t>
  </si>
  <si>
    <t>Grenfell</t>
  </si>
  <si>
    <t>Surpass501</t>
  </si>
  <si>
    <t>Canberra</t>
  </si>
  <si>
    <t>Tamworth</t>
  </si>
  <si>
    <t>45Y82</t>
  </si>
  <si>
    <t>ATR-GEM</t>
  </si>
  <si>
    <t>ATR-Stingray</t>
  </si>
  <si>
    <t>CB-Agamax</t>
  </si>
  <si>
    <t>CB-Junee-TT</t>
  </si>
  <si>
    <t>Exceed-OasisCL</t>
  </si>
  <si>
    <t>Hyola559TT</t>
  </si>
  <si>
    <t>Hyola575CL</t>
  </si>
  <si>
    <t>VictoryV3002</t>
  </si>
  <si>
    <t>hyola50</t>
  </si>
  <si>
    <t>weird</t>
  </si>
  <si>
    <t>Greenethorpe</t>
  </si>
  <si>
    <t>x1</t>
  </si>
  <si>
    <t>Hyola971</t>
  </si>
  <si>
    <t>x2</t>
  </si>
  <si>
    <t>x3</t>
  </si>
  <si>
    <t>CrusherTT</t>
  </si>
  <si>
    <t>Hyola971CL</t>
  </si>
  <si>
    <t>Sow1</t>
  </si>
  <si>
    <t>44Y87CL</t>
  </si>
  <si>
    <t>45Y88CL</t>
  </si>
  <si>
    <t>ATR-Gem</t>
  </si>
  <si>
    <t>Sow2</t>
  </si>
  <si>
    <t>Sow3</t>
  </si>
  <si>
    <t>Sow4</t>
  </si>
  <si>
    <t>YoungFP</t>
  </si>
  <si>
    <t>maxol</t>
  </si>
  <si>
    <t>Dry</t>
  </si>
  <si>
    <t>irrig</t>
  </si>
  <si>
    <t>old_cult</t>
  </si>
  <si>
    <t>Cv</t>
  </si>
  <si>
    <t>Clock.Today</t>
  </si>
  <si>
    <t>TOS</t>
  </si>
  <si>
    <t>SowingDate</t>
  </si>
  <si>
    <t>OldCultivar2</t>
  </si>
  <si>
    <t>Canola.AboveGround.Wt</t>
  </si>
  <si>
    <t>Canola.Grain.Wt</t>
  </si>
  <si>
    <t>Canola.Stage</t>
  </si>
  <si>
    <t>Canola.Grain.WtError</t>
  </si>
  <si>
    <t>HarvestIndex</t>
  </si>
  <si>
    <t>Canola.Density</t>
  </si>
  <si>
    <t>Canola.Leaf.Live.Wt</t>
  </si>
  <si>
    <t>Canola.Stem.Wt</t>
  </si>
  <si>
    <t>Canola.Pod.Wt</t>
  </si>
  <si>
    <t>Canola.Leaf.Live.WtError</t>
  </si>
  <si>
    <t>Canola.Stem.WtError</t>
  </si>
  <si>
    <t>Canola.Pod.WtError</t>
  </si>
  <si>
    <t>Canola.Aboveground.WtError</t>
  </si>
  <si>
    <t>Canola.Grain.Oil</t>
  </si>
  <si>
    <t>Canola.Leaf.LAI</t>
  </si>
  <si>
    <t>Canola.LAIError</t>
  </si>
  <si>
    <t>Canola.Leaf.Dead.Wt</t>
  </si>
  <si>
    <t>Canola.Pod.Number</t>
  </si>
  <si>
    <t>Canola.Leaf.SpecificArea</t>
  </si>
  <si>
    <t>seed_per_pod</t>
  </si>
  <si>
    <t>ATR_Marlin</t>
  </si>
  <si>
    <t>AV_Garnet</t>
  </si>
  <si>
    <t>Row Labels</t>
  </si>
  <si>
    <t>(blank)</t>
  </si>
  <si>
    <t>Grand Total</t>
  </si>
  <si>
    <t>Count of das</t>
  </si>
  <si>
    <t>44Y87_CL</t>
  </si>
  <si>
    <t>45Y88_CL</t>
  </si>
  <si>
    <t>Ag_Emblem</t>
  </si>
  <si>
    <t>Ag_Outback</t>
  </si>
  <si>
    <t>ATR_Gem</t>
  </si>
  <si>
    <t>ATR_Stingray</t>
  </si>
  <si>
    <t>CB_Agamax</t>
  </si>
  <si>
    <t>CB_Junee_TT</t>
  </si>
  <si>
    <t>ExceedOasisCL</t>
  </si>
  <si>
    <t>Crusher_TT</t>
  </si>
  <si>
    <t>Hyola559_TT</t>
  </si>
  <si>
    <t>Hyola555_TT</t>
  </si>
  <si>
    <t>Hyola575_CL</t>
  </si>
  <si>
    <t>Hyola601_RR</t>
  </si>
  <si>
    <t>Hyola971_CL</t>
  </si>
  <si>
    <t>Surpass500</t>
  </si>
  <si>
    <t>Canola.Phenology.StartFlowering.DAS</t>
  </si>
  <si>
    <t>TOS_Date</t>
  </si>
  <si>
    <t>month</t>
  </si>
  <si>
    <t>Keep_treat</t>
  </si>
  <si>
    <t>Count of Canola.AboveGround.Wt</t>
  </si>
  <si>
    <t>Irrig</t>
  </si>
  <si>
    <t>SimulationName</t>
  </si>
  <si>
    <t>1stFlower</t>
  </si>
  <si>
    <t>Elong_15cm</t>
  </si>
  <si>
    <t>Elong_5cm</t>
  </si>
  <si>
    <t>Elong_8cm</t>
  </si>
  <si>
    <t>Armidale2010TOS7-AprCv46Y78</t>
  </si>
  <si>
    <t>Armidale2010TOS7-AprCvCBI306</t>
  </si>
  <si>
    <t>Armidale2010TOS7-AprCvCBI406</t>
  </si>
  <si>
    <t>Armidale2010TOS7-AprCvTaurus</t>
  </si>
  <si>
    <t>Canberra2007TOS21-MarCvAV_Garnet</t>
  </si>
  <si>
    <t>Canberra2007TOS21-MarCvHyola75</t>
  </si>
  <si>
    <t>Canberra2007TOS21-MarCvSkipton</t>
  </si>
  <si>
    <t>Canberra2007TOS5-AprCvAV_Garnet</t>
  </si>
  <si>
    <t>Canberra2007TOS5-AprCvHyola75</t>
  </si>
  <si>
    <t>Canberra2007TOS5-AprCvSkipton</t>
  </si>
  <si>
    <t>Canberra2007TOS5-MayCvAV_Garnet</t>
  </si>
  <si>
    <t>Canberra2007TOS5-MayCvHyola75</t>
  </si>
  <si>
    <t>Canberra2007TOS5-MayCvSkipton</t>
  </si>
  <si>
    <t>Condobolin2002TOS14-JunCvAg_Emblem</t>
  </si>
  <si>
    <t>Condobolin2002TOS14-JunCvAg_Outback</t>
  </si>
  <si>
    <t>Condobolin2002TOS14-JunCvDunkeld</t>
  </si>
  <si>
    <t>Condobolin2002TOS14-JunCvHyola60</t>
  </si>
  <si>
    <t>Condobolin2002TOS14-JunCvOscar</t>
  </si>
  <si>
    <t>Condobolin2002TOS14-JunCvRainbow</t>
  </si>
  <si>
    <t>Condobolin2002TOS14-JunCvRipper</t>
  </si>
  <si>
    <t>Condobolin2002TOS14-JunCvRivette</t>
  </si>
  <si>
    <t>Condobolin2002TOS17-MayCvAg_Emblem</t>
  </si>
  <si>
    <t>Condobolin2002TOS17-MayCvAg_Outback</t>
  </si>
  <si>
    <t>Condobolin2002TOS17-MayCvDunkeld</t>
  </si>
  <si>
    <t>Condobolin2002TOS17-MayCvHyola60</t>
  </si>
  <si>
    <t>Condobolin2002TOS17-MayCvOscar</t>
  </si>
  <si>
    <t>Condobolin2002TOS17-MayCvRainbow</t>
  </si>
  <si>
    <t>Condobolin2002TOS17-MayCvRipper</t>
  </si>
  <si>
    <t>Condobolin2002TOS17-MayCvRivette</t>
  </si>
  <si>
    <t>Condobolin2002TOS22-AprCvAg_Emblem</t>
  </si>
  <si>
    <t>Condobolin2002TOS22-AprCvAg_Outback</t>
  </si>
  <si>
    <t>Condobolin2002TOS22-AprCvDunkeld</t>
  </si>
  <si>
    <t>Condobolin2002TOS22-AprCvHyola60</t>
  </si>
  <si>
    <t>Condobolin2002TOS22-AprCvOscar</t>
  </si>
  <si>
    <t>Condobolin2002TOS22-AprCvRainbow</t>
  </si>
  <si>
    <t>Condobolin2002TOS22-AprCvRipper</t>
  </si>
  <si>
    <t>Condobolin2002TOS22-AprCvRivette</t>
  </si>
  <si>
    <t>Condobolin2003TOS13-MayCvAg_Outback</t>
  </si>
  <si>
    <t>Condobolin2003TOS13-MayCvAg_OutbackDry</t>
  </si>
  <si>
    <t>Condobolin2003TOS13-MayCvAg_OutbackIrrig</t>
  </si>
  <si>
    <t>Condobolin2003TOS13-MayCvHyola60</t>
  </si>
  <si>
    <t>Condobolin2003TOS13-MayCvHyola60Dry</t>
  </si>
  <si>
    <t>Condobolin2003TOS13-MayCvHyola60Irrig</t>
  </si>
  <si>
    <t>Condobolin2003TOS13-MayCvRipper</t>
  </si>
  <si>
    <t>Condobolin2003TOS13-MayCvRipperDry</t>
  </si>
  <si>
    <t>Condobolin2003TOS13-MayCvRipperIrrig</t>
  </si>
  <si>
    <t>Condobolin2003TOS22-AprCvAg_Outback</t>
  </si>
  <si>
    <t>Condobolin2003TOS22-AprCvAg_OutbackDry</t>
  </si>
  <si>
    <t>Condobolin2003TOS22-AprCvAg_OutbackIrrig</t>
  </si>
  <si>
    <t>Condobolin2003TOS22-AprCvHyola60</t>
  </si>
  <si>
    <t>Condobolin2003TOS22-AprCvHyola60Dry</t>
  </si>
  <si>
    <t>Condobolin2003TOS22-AprCvHyola60Irrig</t>
  </si>
  <si>
    <t>Condobolin2003TOS22-AprCvRipper</t>
  </si>
  <si>
    <t>Condobolin2003TOS22-AprCvRipperDry</t>
  </si>
  <si>
    <t>Condobolin2003TOS22-AprCvRipperIrrig</t>
  </si>
  <si>
    <t>Condobolin2003TOS2-AprCvAg_Outback</t>
  </si>
  <si>
    <t>Condobolin2003TOS2-AprCvAg_OutbackDry</t>
  </si>
  <si>
    <t>Condobolin2003TOS2-AprCvAg_OutbackIrrig</t>
  </si>
  <si>
    <t>Condobolin2003TOS2-AprCvHyola60</t>
  </si>
  <si>
    <t>Condobolin2003TOS2-AprCvHyola60Dry</t>
  </si>
  <si>
    <t>Condobolin2003TOS2-AprCvHyola60Irrig</t>
  </si>
  <si>
    <t>Condobolin2003TOS2-AprCvRipper</t>
  </si>
  <si>
    <t>Condobolin2003TOS2-AprCvRipperDry</t>
  </si>
  <si>
    <t>Condobolin2003TOS2-AprCvRipperIrrig</t>
  </si>
  <si>
    <t>Condobolin2003TOS6-JunCvAg_Outback</t>
  </si>
  <si>
    <t>Condobolin2003TOS6-JunCvAg_OutbackDry</t>
  </si>
  <si>
    <t>Condobolin2003TOS6-JunCvAg_OutbackIrrig</t>
  </si>
  <si>
    <t>Condobolin2003TOS6-JunCvHyola60</t>
  </si>
  <si>
    <t>Condobolin2003TOS6-JunCvHyola60Dry</t>
  </si>
  <si>
    <t>Condobolin2003TOS6-JunCvRipper</t>
  </si>
  <si>
    <t>Condobolin2003TOS6-JunCvRipperDry</t>
  </si>
  <si>
    <t>Condobolin2003TOS6-JunCvRipperIrrig</t>
  </si>
  <si>
    <t>Delegate2010TOS11-MarCv46Y78</t>
  </si>
  <si>
    <t>Delegate2010TOS11-MarCvATR_Marlin</t>
  </si>
  <si>
    <t>Delegate2010TOS11-MarCvAV_Garnet</t>
  </si>
  <si>
    <t>Delegate2010TOS11-MarCvCBI306</t>
  </si>
  <si>
    <t>Delegate2010TOS11-MarCvCBI406</t>
  </si>
  <si>
    <t>Delegate2010TOS11-MarCvCBIW208</t>
  </si>
  <si>
    <t>Delegate2010TOS11-MarCvTaurus</t>
  </si>
  <si>
    <t>Delegate2010TOS14-AprCv46Y78</t>
  </si>
  <si>
    <t>Delegate2010TOS14-AprCvATR_Marlin</t>
  </si>
  <si>
    <t>Delegate2010TOS14-AprCvAV_Garnet</t>
  </si>
  <si>
    <t>Delegate2010TOS14-AprCvCBI306</t>
  </si>
  <si>
    <t>Delegate2010TOS14-AprCvCBI406</t>
  </si>
  <si>
    <t>Delegate2010TOS14-AprCvCBIW208</t>
  </si>
  <si>
    <t>Delegate2010TOS14-AprCvTaurus</t>
  </si>
  <si>
    <t>Esperance2010TOS15-AprCv44Y84</t>
  </si>
  <si>
    <t>Esperance2010TOS15-AprCv46Y83</t>
  </si>
  <si>
    <t>Esperance2010TOS15-AprCvAV_Garnet</t>
  </si>
  <si>
    <t>Esperance2010TOS15-AprCvCB_Agamax</t>
  </si>
  <si>
    <t>Esperance2010TOS15-AprCvCBI306</t>
  </si>
  <si>
    <t>Esperance2010TOS15-AprCvCBI406</t>
  </si>
  <si>
    <t>Esperance2010TOS15-AprCvTaurus</t>
  </si>
  <si>
    <t>Goulburn2010TOS9-AprCv46Y78</t>
  </si>
  <si>
    <t>Goulburn2010TOS9-AprCvATR_Marlin</t>
  </si>
  <si>
    <t>Goulburn2010TOS9-AprCvAV_Garnet</t>
  </si>
  <si>
    <t>Goulburn2010TOS9-AprCvCBI306</t>
  </si>
  <si>
    <t>Goulburn2010TOS9-AprCvCBI406</t>
  </si>
  <si>
    <t>Goulburn2010TOS9-AprCvCBIW208</t>
  </si>
  <si>
    <t>Goulburn2010TOS9-AprCvTaurus</t>
  </si>
  <si>
    <t>Greenethorpe2014TOS13-MayCv44Y87_CL</t>
  </si>
  <si>
    <t>Greenethorpe2014TOS13-MayCv45Y88_CL</t>
  </si>
  <si>
    <t>Greenethorpe2014TOS13-MayCvATR_Gem</t>
  </si>
  <si>
    <t>Greenethorpe2014TOS13-MayCvHyola559_TT</t>
  </si>
  <si>
    <t>Greenethorpe2014TOS13-MayCvHyola575_CL</t>
  </si>
  <si>
    <t>Greenethorpe2014TOS13-MayCvHyola971_CL</t>
  </si>
  <si>
    <t>Greenethorpe2014TOS16-AprCv44Y87_CL</t>
  </si>
  <si>
    <t>Greenethorpe2014TOS16-AprCv45Y88_CL</t>
  </si>
  <si>
    <t>Greenethorpe2014TOS16-AprCvATR_Gem</t>
  </si>
  <si>
    <t>Greenethorpe2014TOS16-AprCvHyola559_TT</t>
  </si>
  <si>
    <t>Greenethorpe2014TOS16-AprCvHyola575_CL</t>
  </si>
  <si>
    <t>Greenethorpe2014TOS16-AprCvHyola971_CL</t>
  </si>
  <si>
    <t>Greenethorpe2014TOS1-AprCv44Y87_CL</t>
  </si>
  <si>
    <t>Greenethorpe2014TOS1-AprCv45Y88_CL</t>
  </si>
  <si>
    <t>Greenethorpe2014TOS1-AprCvATR_Gem</t>
  </si>
  <si>
    <t>Greenethorpe2014TOS1-AprCvHyola559_TT</t>
  </si>
  <si>
    <t>Greenethorpe2014TOS1-AprCvHyola575_CL</t>
  </si>
  <si>
    <t>Greenethorpe2014TOS1-AprCvHyola971_CL</t>
  </si>
  <si>
    <t>Greenethorpe2014TOS28-AprCv44Y87_CL</t>
  </si>
  <si>
    <t>Greenethorpe2014TOS28-AprCv45Y88_CL</t>
  </si>
  <si>
    <t>Greenethorpe2014TOS28-AprCvATR_Gem</t>
  </si>
  <si>
    <t>Greenethorpe2014TOS28-AprCvHyola559_TT</t>
  </si>
  <si>
    <t>Greenethorpe2014TOS28-AprCvHyola575_CL</t>
  </si>
  <si>
    <t>Greenethorpe2014TOS28-AprCvHyola971_CL</t>
  </si>
  <si>
    <t>Gunnedah2010TOS17-MayCv46Y78</t>
  </si>
  <si>
    <t>Gunnedah2010TOS17-MayCvAV_Garnet</t>
  </si>
  <si>
    <t>Gunnedah2010TOS17-MayCvCBI306</t>
  </si>
  <si>
    <t>Gunnedah2010TOS17-MayCvCBI406</t>
  </si>
  <si>
    <t>Gunnedah2010TOS17-MayCvTaurus</t>
  </si>
  <si>
    <t>Gunnedah2010TOS21-AprCv46Y78</t>
  </si>
  <si>
    <t>Gunnedah2010TOS21-AprCvAV_Garnet</t>
  </si>
  <si>
    <t>Gunnedah2010TOS21-AprCvCBI306</t>
  </si>
  <si>
    <t>Gunnedah2010TOS21-AprCvCBI406</t>
  </si>
  <si>
    <t>Gunnedah2010TOS21-AprCvTaurus</t>
  </si>
  <si>
    <t>Tamworth2012TOS12-JunCv43C80</t>
  </si>
  <si>
    <t>Tamworth2012TOS12-JunCv43Y85</t>
  </si>
  <si>
    <t>Tamworth2012TOS12-JunCv44Y84</t>
  </si>
  <si>
    <t>Tamworth2012TOS12-JunCv45Y82</t>
  </si>
  <si>
    <t>Tamworth2012TOS12-JunCvATR_Gem</t>
  </si>
  <si>
    <t>Tamworth2012TOS12-JunCvATR_Stingray</t>
  </si>
  <si>
    <t>Tamworth2012TOS12-JunCvAV_Garnet</t>
  </si>
  <si>
    <t>Tamworth2012TOS12-JunCvCB_Agamax</t>
  </si>
  <si>
    <t>Tamworth2012TOS12-JunCvCB_Junee_TT</t>
  </si>
  <si>
    <t>Tamworth2012TOS12-JunCvExceedOasisCL</t>
  </si>
  <si>
    <t>Tamworth2012TOS12-JunCvHyola50</t>
  </si>
  <si>
    <t>Tamworth2012TOS12-JunCvHyola555_TT</t>
  </si>
  <si>
    <t>Tamworth2012TOS12-JunCvHyola559_TT</t>
  </si>
  <si>
    <t>Tamworth2012TOS12-JunCvHyola575_CL</t>
  </si>
  <si>
    <t>Tamworth2012TOS12-JunCvVictoryV3002</t>
  </si>
  <si>
    <t>Tamworth2012TOS16-MayCv43C80</t>
  </si>
  <si>
    <t>Tamworth2012TOS16-MayCv43Y85</t>
  </si>
  <si>
    <t>Tamworth2012TOS16-MayCv44Y84</t>
  </si>
  <si>
    <t>Tamworth2012TOS16-MayCv45Y82</t>
  </si>
  <si>
    <t>Tamworth2012TOS16-MayCvATR_Gem</t>
  </si>
  <si>
    <t>Tamworth2012TOS16-MayCvATR_Stingray</t>
  </si>
  <si>
    <t>Tamworth2012TOS16-MayCvAV_Garnet</t>
  </si>
  <si>
    <t>Tamworth2012TOS16-MayCvCB_Agamax</t>
  </si>
  <si>
    <t>Tamworth2012TOS16-MayCvCB_Junee_TT</t>
  </si>
  <si>
    <t>Tamworth2012TOS16-MayCvExceedOasisCL</t>
  </si>
  <si>
    <t>Tamworth2012TOS16-MayCvHyola50</t>
  </si>
  <si>
    <t>Tamworth2012TOS16-MayCvHyola555_TT</t>
  </si>
  <si>
    <t>Tamworth2012TOS16-MayCvHyola559_TT</t>
  </si>
  <si>
    <t>Tamworth2012TOS16-MayCvHyola575_CL</t>
  </si>
  <si>
    <t>Tamworth2012TOS16-MayCvVictoryV3002</t>
  </si>
  <si>
    <t>Tamworth2012TOS20-AprCv43C80</t>
  </si>
  <si>
    <t>Tamworth2012TOS20-AprCv43Y85</t>
  </si>
  <si>
    <t>Tamworth2012TOS20-AprCv44Y84</t>
  </si>
  <si>
    <t>Tamworth2012TOS20-AprCv45Y82</t>
  </si>
  <si>
    <t>Tamworth2012TOS20-AprCvATR_Gem</t>
  </si>
  <si>
    <t>Tamworth2012TOS20-AprCvATR_Stingray</t>
  </si>
  <si>
    <t>Tamworth2012TOS20-AprCvAV_Garnet</t>
  </si>
  <si>
    <t>Tamworth2012TOS20-AprCvCB_Agamax</t>
  </si>
  <si>
    <t>Tamworth2012TOS20-AprCvCB_Junee_TT</t>
  </si>
  <si>
    <t>Tamworth2012TOS20-AprCvExceedOasisCL</t>
  </si>
  <si>
    <t>Tamworth2012TOS20-AprCvHyola50</t>
  </si>
  <si>
    <t>Tamworth2012TOS20-AprCvHyola555_TT</t>
  </si>
  <si>
    <t>Tamworth2012TOS20-AprCvHyola559_TT</t>
  </si>
  <si>
    <t>Tamworth2012TOS20-AprCvHyola575_CL</t>
  </si>
  <si>
    <t>Tamworth2012TOS20-AprCvVictoryV3002</t>
  </si>
  <si>
    <t>Trangie2009TOS18-MayCv44C79</t>
  </si>
  <si>
    <t>Trangie2009TOS18-MayCvHyola50</t>
  </si>
  <si>
    <t>Trangie2009TOS18-MayCvTarcoola</t>
  </si>
  <si>
    <t>Trangie2009TOS21-AprCv44C79</t>
  </si>
  <si>
    <t>Trangie2009TOS21-AprCvHyola50</t>
  </si>
  <si>
    <t>Trangie2009TOS21-AprCvTarcoola</t>
  </si>
  <si>
    <t>Trangie2012TOS13-AprCv43C80</t>
  </si>
  <si>
    <t>Trangie2012TOS13-AprCv43Y85</t>
  </si>
  <si>
    <t>Trangie2012TOS13-AprCv44Y84</t>
  </si>
  <si>
    <t>Trangie2012TOS13-AprCvATR_Stingray</t>
  </si>
  <si>
    <t>Trangie2012TOS13-AprCvAV_Garnet</t>
  </si>
  <si>
    <t>Trangie2012TOS13-AprCvHyola555_TT</t>
  </si>
  <si>
    <t>Trangie2012TOS13-AprCvJackpot</t>
  </si>
  <si>
    <t>Trangie2012TOS14-MayCv43C80</t>
  </si>
  <si>
    <t>Trangie2012TOS14-MayCv43Y85</t>
  </si>
  <si>
    <t>Trangie2012TOS14-MayCv44Y84</t>
  </si>
  <si>
    <t>Trangie2012TOS14-MayCvATR_Stingray</t>
  </si>
  <si>
    <t>Trangie2012TOS14-MayCvAV_Garnet</t>
  </si>
  <si>
    <t>Trangie2012TOS14-MayCvHyola555_TT</t>
  </si>
  <si>
    <t>Trangie2012TOS14-MayCvJackpot</t>
  </si>
  <si>
    <t>Trangie2012TOS26-AprCv43C80</t>
  </si>
  <si>
    <t>Trangie2012TOS26-AprCv43Y85</t>
  </si>
  <si>
    <t>Trangie2012TOS26-AprCv44Y84</t>
  </si>
  <si>
    <t>Trangie2012TOS26-AprCvATR_Stingray</t>
  </si>
  <si>
    <t>Trangie2012TOS26-AprCvAV_Garnet</t>
  </si>
  <si>
    <t>Trangie2012TOS26-AprCvHyola555_TT</t>
  </si>
  <si>
    <t>Trangie2012TOS26-AprCvJackpot</t>
  </si>
  <si>
    <t>Wagga2007TOS18-AprCvAV_Garnet</t>
  </si>
  <si>
    <t>Wagga2007TOS18-AprCvHyola75</t>
  </si>
  <si>
    <t>Wagga2007TOS18-AprCvSkipton</t>
  </si>
  <si>
    <t>Wagga2007TOS3-MayCvAV_Garnet</t>
  </si>
  <si>
    <t>Wagga2007TOS3-MayCvHyola75</t>
  </si>
  <si>
    <t>Wagga2007TOS3-MayCvSkipton</t>
  </si>
  <si>
    <t>Wagga2007TOS4-AprCvAV_Garnet</t>
  </si>
  <si>
    <t>Wagga2007TOS4-AprCvHyola75</t>
  </si>
  <si>
    <t>Wagga2007TOS4-AprCvSkipton</t>
  </si>
  <si>
    <t>Wagga2008TOS19-AprCv46Y78</t>
  </si>
  <si>
    <t>Wagga2008TOS19-AprCvATR_Marlin</t>
  </si>
  <si>
    <t>Wagga2008TOS19-AprCvAV_Garnet</t>
  </si>
  <si>
    <t>Young 2010TOS10-MarCv46Y78</t>
  </si>
  <si>
    <t>Young 2010TOS10-MarCvTaurus</t>
  </si>
  <si>
    <t>Young 2010TOS15-AprCv46Y78</t>
  </si>
  <si>
    <t>Young 2010TOS15-AprCvTaurus</t>
  </si>
  <si>
    <t>Young 2010TOS22-MarCv46Y78</t>
  </si>
  <si>
    <t>Young 2010TOS22-MarCvTaurus</t>
  </si>
  <si>
    <t>Young 2010TOS6-AprCv46Y78</t>
  </si>
  <si>
    <t>Young 2010TOS6-AprCvTaurus</t>
  </si>
  <si>
    <t>Young2009TOS16-AprCv46C76</t>
  </si>
  <si>
    <t>Young2009TOS16-AprCv46Y20</t>
  </si>
  <si>
    <t>Young2009TOS16-AprCv46Y78</t>
  </si>
  <si>
    <t>Young2009TOS16-AprCvAV_Garnet</t>
  </si>
  <si>
    <t>Young2009TOS16-AprCvHyola50</t>
  </si>
  <si>
    <t>Young2009TOS16-AprCvHyola601_RR</t>
  </si>
  <si>
    <t>Young2009TOS16-AprCvTawriffic</t>
  </si>
  <si>
    <t>Young2009TOS16-AprCvTriumph</t>
  </si>
  <si>
    <t>Young2009TOS29-AprCv46C76</t>
  </si>
  <si>
    <t>Young2009TOS29-AprCv46Y20</t>
  </si>
  <si>
    <t>Young2009TOS29-AprCv46Y78</t>
  </si>
  <si>
    <t>Young2009TOS29-AprCvAV_Garnet</t>
  </si>
  <si>
    <t>Young2009TOS29-AprCvHyola50</t>
  </si>
  <si>
    <t>Young2009TOS29-AprCvHyola601_RR</t>
  </si>
  <si>
    <t>Young2009TOS29-AprCvTawriffic</t>
  </si>
  <si>
    <t>Young2009TOS29-AprCvTriumph</t>
  </si>
  <si>
    <t>Sum of Canola.Phenology.StartFlowering.DAS</t>
  </si>
  <si>
    <t>Count of Canola.Phenology.StartFlowering.DAS2</t>
  </si>
  <si>
    <t>(Multiple Items)</t>
  </si>
  <si>
    <t>Canola.Phenology.CurrentStageName</t>
  </si>
  <si>
    <t>HarvestRipe</t>
  </si>
  <si>
    <t>Canola.Phenology.StartFloweringDAS</t>
  </si>
  <si>
    <t>File.DaysAfterSowing</t>
  </si>
  <si>
    <t>Canola.FrostHeatGrainWt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</si>
</sst>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;@"/>
    <numFmt numFmtId="165" formatCode="dd/mm/yyyy;@"/>
    <numFmt numFmtId="166" formatCode="0.0"/>
    <numFmt numFmtId="167" formatCode="d/mm/yyyy;@"/>
    <numFmt numFmtId="168" formatCode="_-* #,##0.0_-;\-* #,##0.0_-;_-* &quot;-&quot;??_-;_-@_-"/>
    <numFmt numFmtId="169" formatCode="0.000"/>
  </numFmts>
  <fonts count="10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rgb="FF000000"/>
      <name val="Monospace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 applyBorder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96">
    <xf numFmtId="0" fontId="0" fillId="0" borderId="0" xfId="0"/>
    <xf numFmtId="15" fontId="0" fillId="0" borderId="0" xfId="0" applyNumberFormat="1"/>
    <xf numFmtId="43" fontId="0" fillId="0" borderId="0" xfId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Border="1"/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4" fontId="2" fillId="0" borderId="0" xfId="3" applyNumberFormat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1" fontId="2" fillId="0" borderId="0" xfId="3" applyNumberFormat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3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3" applyFill="1" applyAlignment="1">
      <alignment horizontal="center"/>
    </xf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vertical="center" wrapText="1"/>
    </xf>
    <xf numFmtId="1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0" fillId="0" borderId="0" xfId="0" applyNumberFormat="1"/>
    <xf numFmtId="169" fontId="0" fillId="0" borderId="0" xfId="0" applyNumberFormat="1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3" fillId="0" borderId="0" xfId="0" applyNumberFormat="1" applyFont="1" applyAlignment="1">
      <alignment wrapText="1"/>
    </xf>
    <xf numFmtId="14" fontId="5" fillId="0" borderId="0" xfId="0" applyNumberFormat="1" applyFont="1"/>
    <xf numFmtId="14" fontId="2" fillId="0" borderId="0" xfId="0" applyNumberFormat="1" applyFont="1" applyBorder="1"/>
    <xf numFmtId="14" fontId="0" fillId="0" borderId="0" xfId="0" applyNumberFormat="1" applyBorder="1"/>
    <xf numFmtId="14" fontId="2" fillId="0" borderId="0" xfId="3" applyNumberFormat="1" applyAlignment="1">
      <alignment vertical="center"/>
    </xf>
    <xf numFmtId="14" fontId="2" fillId="0" borderId="0" xfId="3" applyNumberFormat="1"/>
    <xf numFmtId="14" fontId="0" fillId="2" borderId="0" xfId="0" applyNumberFormat="1" applyFill="1"/>
    <xf numFmtId="14" fontId="0" fillId="3" borderId="0" xfId="0" applyNumberFormat="1" applyFill="1"/>
  </cellXfs>
  <cellStyles count="4">
    <cellStyle name="Comma" xfId="1" builtinId="3"/>
    <cellStyle name="Normal" xfId="0" builtinId="0"/>
    <cellStyle name="Normal_Blackleg trial 2008" xfId="3" xr:uid="{158C35BC-9E33-4BA6-801D-850F80B0DB45}"/>
    <cellStyle name="Normal_WA 97 sow date" xfId="2" xr:uid="{BEC80464-A474-4DA6-8A6D-2EDACD25A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y, Julianne (A&amp;F, Black Mountain)" refreshedDate="44436.91770150463" createdVersion="6" refreshedVersion="6" minRefreshableVersion="3" recordCount="1145" xr:uid="{9684C2C1-4A48-493A-86A3-E988BC52B8BF}">
  <cacheSource type="worksheet">
    <worksheetSource ref="B3:D1084" sheet="Observed"/>
  </cacheSource>
  <cacheFields count="3">
    <cacheField name="das" numFmtId="0">
      <sharedItems containsBlank="1" containsMixedTypes="1" containsNumber="1" minValue="-3450" maxValue="553"/>
    </cacheField>
    <cacheField name="cult" numFmtId="0">
      <sharedItems containsBlank="1" count="84">
        <s v="Marlin"/>
        <s v="46Y78"/>
        <s v="Hyola76"/>
        <s v="Maxol"/>
        <s v="Winfred"/>
        <s v="Garnet"/>
        <s v="CBI406"/>
        <s v="CBI306"/>
        <s v="Taurus"/>
        <s v="CBIW208"/>
        <s v="new_h46Y78"/>
        <s v="new_taurus"/>
        <m/>
        <s v="CBI206"/>
        <s v="Hyola50"/>
        <s v="46C76"/>
        <s v="46Y20"/>
        <s v="Hyola601RR"/>
        <s v="Tawriffic"/>
        <s v="Triumph"/>
        <s v="Ttriumph"/>
        <s v="05N2891"/>
        <s v="CBI106"/>
        <s v="Hyola75"/>
        <s v="NBIP1"/>
        <s v="NBIP3"/>
        <s v="NBIP4"/>
        <s v="NPZ2"/>
        <s v="NPZ3"/>
        <s v="Skipton"/>
        <s v="44Y06"/>
        <s v="45Y77"/>
        <s v="CBI506"/>
        <s v="CBI606"/>
        <s v="CBI6654"/>
        <s v="JC05006"/>
        <s v="JC066019"/>
        <s v="JR55"/>
        <s v="NBIP2"/>
        <s v="NBIP5"/>
        <s v="NPZ1"/>
        <s v="NPZ4"/>
        <s v="Nuseed1"/>
        <s v="Nuseed2"/>
        <s v="Nuseed3"/>
        <s v="Stubby"/>
        <s v="Summit"/>
        <s v="Tarcoola"/>
        <s v="Thunder"/>
        <s v="Beacon"/>
        <s v="Surpass_501"/>
        <s v="44Y84"/>
        <s v="46Y83"/>
        <s v="Agamax"/>
        <s v="early-mid"/>
        <s v="early"/>
        <s v="43C80"/>
        <s v="Hyola555TT"/>
        <s v="Jackpot"/>
        <s v="Stingray"/>
        <s v="Rivette"/>
        <s v="Ag-Emblem"/>
        <s v="Rainbow"/>
        <s v="late"/>
        <s v="Oscar"/>
        <s v="mid"/>
        <s v="Dunkeld"/>
        <s v="Surpass501"/>
        <s v="ATR-GEM"/>
        <s v="CB-Junee-TT"/>
        <s v="Exceed-OasisCL"/>
        <s v="Hyola559TT"/>
        <s v="Hyola575CL"/>
        <s v="VictoryV3002"/>
        <s v="45Y82"/>
        <s v="weird"/>
        <s v="Hyola971"/>
        <s v="CrusherTT"/>
        <s v="Hyola971CL"/>
        <s v="44Y87CL"/>
        <s v="45Y88CL"/>
        <s v="Ag-Outback"/>
        <s v="Hyola60"/>
        <s v="Ripper"/>
      </sharedItems>
    </cacheField>
    <cacheField name="Cultivar" numFmtId="0">
      <sharedItems count="82">
        <s v="Marlin"/>
        <s v="46Y78"/>
        <s v="Hyola76"/>
        <s v="Maxol"/>
        <s v="Winfred"/>
        <s v="Garnet"/>
        <s v="CBI406"/>
        <s v="CBI306"/>
        <s v="Taurus"/>
        <s v="CBIW208"/>
        <s v="new_h46Y78"/>
        <s v="new_taurus"/>
        <s v="CBI206"/>
        <s v="Hyola50"/>
        <s v="46C76"/>
        <s v="46Y20"/>
        <s v="Hyola601RR"/>
        <s v="Tawriffic"/>
        <s v="Triumph"/>
        <s v="Ttriumph"/>
        <s v="05N2891"/>
        <s v="CBI106"/>
        <s v="Hyola75"/>
        <s v="NBIP1"/>
        <s v="NBIP3"/>
        <s v="NBIP4"/>
        <s v="NPZ2"/>
        <s v="NPZ3"/>
        <s v="Skipton"/>
        <s v="44Y06"/>
        <s v="45Y77"/>
        <s v="CBI506"/>
        <s v="CBI606"/>
        <s v="CBI6654"/>
        <s v="JC05006"/>
        <s v="JC066019"/>
        <s v="JR55"/>
        <s v="NBIP2"/>
        <s v="NBIP5"/>
        <s v="NPZ1"/>
        <s v="NPZ4"/>
        <s v="Nuseed1"/>
        <s v="Nuseed2"/>
        <s v="Nuseed3"/>
        <s v="Stubby"/>
        <s v="Summit"/>
        <s v="Tarcoola"/>
        <s v="Thunder"/>
        <s v="Beacon"/>
        <s v="Surpass_501"/>
        <s v="44Y84"/>
        <s v="46Y83"/>
        <s v="Agamax"/>
        <s v="44C79"/>
        <s v="43C80"/>
        <s v="43Y85"/>
        <s v="Hyola555TT"/>
        <s v="Jackpot"/>
        <s v="Stingray"/>
        <s v="Ag-Outback"/>
        <s v="Rivette"/>
        <s v="Ag-Emblem"/>
        <s v="Rainbow"/>
        <s v="Ripper"/>
        <s v="Oscar"/>
        <s v="Hyola60"/>
        <s v="Dunkeld"/>
        <s v="Surpass501"/>
        <s v="45Y82"/>
        <s v="ATR-GEM"/>
        <s v="ATR-Stingray"/>
        <s v="CB-Agamax"/>
        <s v="CB-Junee-TT"/>
        <s v="Exceed-OasisCL"/>
        <s v="Hyola559TT"/>
        <s v="Hyola575CL"/>
        <s v="VictoryV3002"/>
        <s v="Hyola971"/>
        <s v="CrusherTT"/>
        <s v="Hyola971CL"/>
        <s v="44Y87CL"/>
        <s v="45Y88C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y, Julianne (A&amp;F, Black Mountain)" refreshedDate="44436.94574398148" createdVersion="6" refreshedVersion="6" minRefreshableVersion="3" recordCount="1082" xr:uid="{ECD9D081-DCCA-4C30-A3A2-05F9202DC9D4}">
  <cacheSource type="worksheet">
    <worksheetSource ref="O2:Q1084" sheet="Observed"/>
  </cacheSource>
  <cacheFields count="3">
    <cacheField name="Treat" numFmtId="0">
      <sharedItems count="9">
        <s v="Treat"/>
        <s v="Uncut"/>
        <s v="Ungrazed"/>
        <s v="Cut"/>
        <s v="UG"/>
        <s v="Control"/>
        <s v="average dry/irrig"/>
        <s v="Dry"/>
        <s v="irrig"/>
      </sharedItems>
    </cacheField>
    <cacheField name="Keep_treat" numFmtId="0">
      <sharedItems containsNonDate="0" containsString="0" containsBlank="1"/>
    </cacheField>
    <cacheField name="Canola.AboveGround.Wt" numFmtId="0">
      <sharedItems containsBlank="1" containsMixedTypes="1" containsNumber="1" minValue="3.6413999999999995" maxValue="2245.8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y, Julianne (A&amp;F, Black Mountain)" refreshedDate="44436.954731597223" createdVersion="6" refreshedVersion="6" minRefreshableVersion="3" recordCount="1081" xr:uid="{4DA258C2-765E-4814-84D1-E8B5F43D1456}">
  <cacheSource type="worksheet">
    <worksheetSource ref="A2:AL1083" sheet="Observed"/>
  </cacheSource>
  <cacheFields count="37">
    <cacheField name="SimulationName" numFmtId="0">
      <sharedItems containsBlank="1" count="441">
        <m/>
        <s v="Delegate2010TOS14-AprCvATR_Marlin"/>
        <s v="Delegate2010TOS14-AprCv46Y78"/>
        <s v="Delegate2010TOS14-AprCvHyola76"/>
        <s v="Delegate2010TOS14-AprCvMaxol"/>
        <s v="Delegate2010TOS14-AprCvWinfred"/>
        <s v="Delegate2010TOS14-AprCvAV_Garnet"/>
        <s v="Delegate2010TOS14-AprCvCBI406"/>
        <s v="Delegate2010TOS14-AprCvCBI306"/>
        <s v="Delegate2010TOS14-AprCvTaurus"/>
        <s v="Delegate2010TOS14-AprCvCBIW208"/>
        <s v="Delegate2010TOS11-MarCv46Y78"/>
        <s v="Delegate2010TOS11-MarCvCBI306"/>
        <s v="Delegate2010TOS11-MarCvCBI406"/>
        <s v="Delegate2010TOS11-MarCvCBIW208"/>
        <s v="Delegate2010TOS11-MarCvAV_Garnet"/>
        <s v="Delegate2010TOS11-MarCvHyola76"/>
        <s v="Delegate2010TOS11-MarCvATR_Marlin"/>
        <s v="Delegate2010TOS11-MarCvMaxol"/>
        <s v="Delegate2010TOS11-MarCvTaurus"/>
        <s v="Delegate2010TOS11-MarCvWinfred"/>
        <s v="Delegate2010TOS14-AprCv46Y78Cut"/>
        <s v="Delegate2010TOS14-AprCvCBI306Cut"/>
        <s v="Delegate2010TOS14-AprCvCBI406Cut"/>
        <s v="Delegate2010TOS14-AprCvCBIW208Cut"/>
        <s v="Delegate2010TOS14-AprCvAV_GarnetCut"/>
        <s v="Delegate2010TOS14-AprCvHyola76Cut"/>
        <s v="Delegate2010TOS14-AprCvATR_MarlinCut"/>
        <s v="Delegate2010TOS14-AprCvMaxolCut"/>
        <s v="Delegate2010TOS14-AprCvTaurusCut"/>
        <s v="Delegate2010TOS14-AprCvWinfredCut"/>
        <s v="Hamilton2009TOS7-MayCvCBI206"/>
        <s v="Hamilton2009TOS9-MayCvTaurus"/>
        <s v="Hamilton2009TOS11-MayCvAV_Garnet"/>
        <s v="Hamilton2009TOS13-MayCvHyola50"/>
        <s v="Young2009TOS16-AprCv46C76"/>
        <s v="Young2009TOS29-AprCv46C76"/>
        <s v="Young2009TOS16-AprCv46Y20"/>
        <s v="Young2009TOS29-AprCv46Y20"/>
        <s v="Young2009TOS16-AprCv46Y78"/>
        <s v="Young2009TOS29-AprCv46Y78"/>
        <s v="Young2009TOS16-AprCvAV_Garnet"/>
        <s v="Young2009TOS29-AprCvAV_Garnet"/>
        <s v="Young2009TOS16-AprCvHyola50"/>
        <s v="Young2009TOS29-AprCvHyola50"/>
        <s v="Young2009TOS16-AprCvHyola601_RR"/>
        <s v="Young2009TOS29-AprCvHyola601_RR"/>
        <s v="Young2009TOS16-AprCvTawriffic"/>
        <s v="Young2009TOS29-AprCvTawriffic"/>
        <s v="Young2009TOS16-AprCvTriumph"/>
        <s v="Young2009TOS29-AprCvTriumph"/>
        <s v="Young2009TOS16-AprCvTtriumph"/>
        <s v="Wagga2007TOS4-AprCv05N2891Cut"/>
        <s v="Wagga2007TOS4-AprCvCBI106Cut"/>
        <s v="Wagga2007TOS4-AprCvCBI206Cut"/>
        <s v="Wagga2007TOS4-AprCvAV_GarnetCut"/>
        <s v="Wagga2007TOS4-AprCvHyola75Cut"/>
        <s v="Wagga2007TOS4-AprCvMaxolCut"/>
        <s v="Wagga2007TOS4-AprCvNBIP1Cut"/>
        <s v="Wagga2007TOS4-AprCvNBIP3Cut"/>
        <s v="Wagga2007TOS4-AprCvNBIP4Cut"/>
        <s v="Wagga2007TOS4-AprCvNPZ2Cut"/>
        <s v="Wagga2007TOS4-AprCvNPZ3Cut"/>
        <s v="Wagga2007TOS4-AprCvSkiptonCut"/>
        <s v="Wagga2007TOS18-AprCv05N2891Cut"/>
        <s v="Wagga2007TOS18-AprCv44Y06Cut"/>
        <s v="Wagga2007TOS18-AprCv45Y77Cut"/>
        <s v="Wagga2007TOS18-AprCv46Y78Cut"/>
        <s v="Wagga2007TOS18-AprCvCBI106Cut"/>
        <s v="Wagga2007TOS18-AprCvCBI206Cut"/>
        <s v="Wagga2007TOS18-AprCvCBI306Cut"/>
        <s v="Wagga2007TOS18-AprCvCBI406Cut"/>
        <s v="Wagga2007TOS18-AprCvCBI506Cut"/>
        <s v="Wagga2007TOS18-AprCvCBI606Cut"/>
        <s v="Wagga2007TOS18-AprCvCBI6654Cut"/>
        <s v="Wagga2007TOS18-AprCvAV_GarnetCut"/>
        <s v="Wagga2007TOS18-AprCvHyola50Cut"/>
        <s v="Wagga2007TOS18-AprCvHyola75Cut"/>
        <s v="Wagga2007TOS18-AprCvJC05006Cut"/>
        <s v="Wagga2007TOS18-AprCvJC066019Cut"/>
        <s v="Wagga2007TOS18-AprCvJR55Cut"/>
        <s v="Wagga2007TOS18-AprCvMaxolCut"/>
        <s v="Wagga2007TOS18-AprCvNBIP1Cut"/>
        <s v="Wagga2007TOS18-AprCvNBIP2Cut"/>
        <s v="Wagga2007TOS18-AprCvNBIP3Cut"/>
        <s v="Wagga2007TOS18-AprCvNBIP4Cut"/>
        <s v="Wagga2007TOS18-AprCvNBIP5Cut"/>
        <s v="Wagga2007TOS18-AprCvNPZ1Cut"/>
        <s v="Wagga2007TOS18-AprCvNPZ2Cut"/>
        <s v="Wagga2007TOS18-AprCvNPZ3Cut"/>
        <s v="Wagga2007TOS18-AprCvNPZ4Cut"/>
        <s v="Wagga2007TOS18-AprCvNuseed1Cut"/>
        <s v="Wagga2007TOS18-AprCvNuseed2Cut"/>
        <s v="Wagga2007TOS18-AprCvNuseed3Cut"/>
        <s v="Wagga2007TOS18-AprCvSkiptonCut"/>
        <s v="Wagga2007TOS18-AprCvStubbyCut"/>
        <s v="Wagga2007TOS18-AprCvSummitCut"/>
        <s v="Wagga2007TOS18-AprCvTarcoolaCut"/>
        <s v="Wagga2007TOS18-AprCvThunderCut"/>
        <s v="Wagga2007TOS18-AprCvWinfredCut"/>
        <s v="Wagga2007TOS3-MayCv05N2891Cut"/>
        <s v="Wagga2007TOS3-MayCv46Y78Cut"/>
        <s v="Wagga2007TOS3-MayCvCBI106Cut"/>
        <s v="Wagga2007TOS3-MayCvAV_GarnetCut"/>
        <s v="Wagga2007TOS3-MayCvHyola50Cut"/>
        <s v="Wagga2007TOS3-MayCvHyola75Cut"/>
        <s v="Wagga2007TOS3-MayCvJC05006Cut"/>
        <s v="Wagga2007TOS3-MayCvNBIP4Cut"/>
        <s v="Wagga2007TOS3-MayCvNPZ2Cut"/>
        <s v="Wagga2007TOS3-MayCvNuseed1Cut"/>
        <s v="Wagga2007TOS3-MayCvSkiptonCut"/>
        <s v="Wagga2007TOS3-MayCvTarcoolaCut"/>
        <s v="Wagga2007TOS4-AprCv05N2891"/>
        <s v="Wagga2007TOS4-AprCvCBI106"/>
        <s v="Wagga2007TOS4-AprCvCBI206"/>
        <s v="Wagga2007TOS4-AprCvAV_Garnet"/>
        <s v="Wagga2007TOS4-AprCvHyola75"/>
        <s v="Wagga2007TOS4-AprCvMaxol"/>
        <s v="Wagga2007TOS4-AprCvNBIP1"/>
        <s v="Wagga2007TOS4-AprCvNBIP3"/>
        <s v="Wagga2007TOS4-AprCvNBIP4"/>
        <s v="Wagga2007TOS4-AprCvNPZ2"/>
        <s v="Wagga2007TOS4-AprCvNPZ3"/>
        <s v="Wagga2007TOS4-AprCvSkipton"/>
        <s v="Wagga2007TOS18-AprCv05N2891"/>
        <s v="Wagga2007TOS18-AprCv44Y06"/>
        <s v="Wagga2007TOS18-AprCv45Y77"/>
        <s v="Wagga2007TOS18-AprCv46Y78"/>
        <s v="Wagga2007TOS18-AprCvCBI106"/>
        <s v="Wagga2007TOS18-AprCvCBI206"/>
        <s v="Wagga2007TOS18-AprCvCBI306"/>
        <s v="Wagga2007TOS18-AprCvCBI406"/>
        <s v="Wagga2007TOS18-AprCvCBI506"/>
        <s v="Wagga2007TOS18-AprCvCBI606"/>
        <s v="Wagga2007TOS18-AprCvCBI6654"/>
        <s v="Wagga2007TOS18-AprCvAV_Garnet"/>
        <s v="Wagga2007TOS18-AprCvHyola50"/>
        <s v="Wagga2007TOS18-AprCvHyola75"/>
        <s v="Wagga2007TOS18-AprCvJC05006"/>
        <s v="Wagga2007TOS18-AprCvJC066019"/>
        <s v="Wagga2007TOS18-AprCvJR55"/>
        <s v="Wagga2007TOS18-AprCvMaxol"/>
        <s v="Wagga2007TOS18-AprCvNBIP1"/>
        <s v="Wagga2007TOS18-AprCvNBIP2"/>
        <s v="Wagga2007TOS18-AprCvNBIP3"/>
        <s v="Wagga2007TOS18-AprCvNBIP4"/>
        <s v="Wagga2007TOS18-AprCvNBIP5"/>
        <s v="Wagga2007TOS18-AprCvNPZ1"/>
        <s v="Wagga2007TOS18-AprCvNPZ2"/>
        <s v="Wagga2007TOS18-AprCvNPZ3"/>
        <s v="Wagga2007TOS18-AprCvNPZ4"/>
        <s v="Wagga2007TOS18-AprCvNuseed1"/>
        <s v="Wagga2007TOS18-AprCvNuseed2"/>
        <s v="Wagga2007TOS18-AprCvNuseed3"/>
        <s v="Wagga2007TOS18-AprCvSkipton"/>
        <s v="Wagga2007TOS18-AprCvStubby"/>
        <s v="Wagga2007TOS18-AprCvSummit"/>
        <s v="Wagga2007TOS18-AprCvTarcoola"/>
        <s v="Wagga2007TOS18-AprCvThunder"/>
        <s v="Wagga2007TOS18-AprCvWinfred"/>
        <s v="Wagga2007TOS3-MayCv05N2891"/>
        <s v="Wagga2007TOS3-MayCv46Y78"/>
        <s v="Wagga2007TOS3-MayCvCBI106"/>
        <s v="Wagga2007TOS3-MayCvAV_Garnet"/>
        <s v="Wagga2007TOS3-MayCvHyola50"/>
        <s v="Wagga2007TOS3-MayCvHyola75"/>
        <s v="Wagga2007TOS3-MayCvJC05006"/>
        <s v="Wagga2007TOS3-MayCvNBIP4"/>
        <s v="Wagga2007TOS3-MayCvNPZ2"/>
        <s v="Wagga2007TOS3-MayCvNuseed1"/>
        <s v="Wagga2007TOS3-MayCvSkipton"/>
        <s v="Wagga2007TOS3-MayCvTarcoola"/>
        <s v="Wagga2007TOS4-AprCvBeaconCut"/>
        <s v="Wagga2007TOS18-AprCvBeaconCut"/>
        <s v="Wagga2007TOS3-MayCvBeaconCut"/>
        <s v="Wagga2007TOS4-AprCvBeacon"/>
        <s v="Wagga2007TOS18-AprCvBeacon"/>
        <s v="Wagga2007TOS3-MayCvBeacon"/>
        <s v="YoungBP2008TOS17-AprCv46Y78"/>
        <s v="YoungBP2008TOS30-AprCv46Y78"/>
        <s v="YoungBP2008TOS12-MayCv46Y78"/>
        <s v="YoungBP2008TOS30-AprCvBeacon"/>
        <s v="YoungBP2008TOS30-AprCvSkipton"/>
        <s v="YoungBP2008TOS30-AprCvSurpass500"/>
        <s v="Wagga2008TOS19-AprCv46Y78"/>
        <s v="Wagga2008TOS19-AprCvAV_Garnet"/>
        <s v="Wagga2008TOS19-AprCvATR_Marlin"/>
        <s v="Young 2010TOS10-MarCv46Y78"/>
        <s v="Young 2010TOS22-MarCv46Y78"/>
        <s v="Young 2010TOS6-AprCv46Y78"/>
        <s v="Young 2010TOS15-AprCv46Y78"/>
        <s v="Young 2010TOS10-MarCvTaurus"/>
        <s v="Young 2010TOS22-MarCvTaurus"/>
        <s v="Young 2010TOS6-AprCvTaurus"/>
        <s v="Young 2010TOS15-AprCvTaurus"/>
        <s v="Goulburn2010TOS9-AprCvCBIW208"/>
        <s v="Goulburn2010TOS9-AprCvTaurus"/>
        <s v="Goulburn2010TOS9-AprCvCBI306"/>
        <s v="Goulburn2010TOS9-AprCvCBI406"/>
        <s v="Goulburn2010TOS9-AprCv46Y78"/>
        <s v="Goulburn2010TOS9-AprCvAV_Garnet"/>
        <s v="Goulburn2010TOS9-AprCvATR_Marlin"/>
        <s v="Gunnedah2010TOS21-AprCvTaurus"/>
        <s v="Gunnedah2010TOS21-AprCvCBI306"/>
        <s v="Gunnedah2010TOS21-AprCvCBI406"/>
        <s v="Gunnedah2010TOS21-AprCv46Y78"/>
        <s v="Gunnedah2010TOS21-AprCvAV_Garnet"/>
        <s v="Gunnedah2010TOS17-MayCvTaurus"/>
        <s v="Gunnedah2010TOS17-MayCvCBI306"/>
        <s v="Gunnedah2010TOS17-MayCvCBI406"/>
        <s v="Gunnedah2010TOS17-MayCv46Y78"/>
        <s v="Gunnedah2010TOS17-MayCvAV_Garnet"/>
        <s v="Armidale2010TOS7-AprCvCBIW208"/>
        <s v="Armidale2010TOS7-AprCvTaurus"/>
        <s v="Armidale2010TOS7-AprCvCBI406"/>
        <s v="Armidale2010TOS7-AprCv46Y78"/>
        <s v="Armidale2010TOS7-AprCvCBI306"/>
        <s v="Esperance2010TOS15-AprCvCBIW208"/>
        <s v="Esperance2010TOS15-AprCvTaurus"/>
        <s v="Esperance2010TOS15-AprCvCBI306"/>
        <s v="Esperance2010TOS15-AprCvCBI406"/>
        <s v="Esperance2010TOS15-AprCv44Y84"/>
        <s v="Esperance2010TOS15-AprCv46Y83"/>
        <s v="Esperance2010TOS15-AprCvAV_Garnet"/>
        <s v="Esperance2010TOS15-AprCvCB_Agamax"/>
        <s v="Trangie2009TOS21-AprCv44C79"/>
        <s v="Trangie2009TOS21-AprCvHyola50"/>
        <s v="Trangie2009TOS21-AprCvTarcoola"/>
        <s v="Trangie2009TOS18-MayCv44C79"/>
        <s v="Trangie2009TOS18-MayCvHyola50"/>
        <s v="Trangie2009TOS18-MayCvTarcoola"/>
        <s v="Trangie2012TOS13-AprCv43C80"/>
        <s v="Trangie2012TOS13-AprCv43Y85"/>
        <s v="Trangie2012TOS13-AprCv44Y84"/>
        <s v="Trangie2012TOS13-AprCvAV_Garnet"/>
        <s v="Trangie2012TOS13-AprCvHyola555_TT"/>
        <s v="Trangie2012TOS13-AprCvJackpot"/>
        <s v="Trangie2012TOS13-AprCvATR_Stingray"/>
        <s v="Trangie2012TOS26-AprCv43C80"/>
        <s v="Trangie2012TOS26-AprCv43Y85"/>
        <s v="Trangie2012TOS26-AprCv44Y84"/>
        <s v="Trangie2012TOS26-AprCvAV_Garnet"/>
        <s v="Trangie2012TOS26-AprCvHyola555_TT"/>
        <s v="Trangie2012TOS26-AprCvJackpot"/>
        <s v="Trangie2012TOS26-AprCvATR_Stingray"/>
        <s v="Trangie2012TOS14-MayCv43C80"/>
        <s v="Trangie2012TOS14-MayCv43Y85"/>
        <s v="Trangie2012TOS14-MayCv44Y84"/>
        <s v="Trangie2012TOS14-MayCvAV_Garnet"/>
        <s v="Trangie2012TOS14-MayCvHyola555_TT"/>
        <s v="Trangie2012TOS14-MayCvJackpot"/>
        <s v="Trangie2012TOS14-MayCvATR_Stingray"/>
        <s v="Condobolin2002TOS22-AprCvAg_Outback"/>
        <s v="Condobolin2002TOS22-AprCvRivette"/>
        <s v="Condobolin2002TOS22-AprCvAg_Emblem"/>
        <s v="Condobolin2002TOS22-AprCvRainbow"/>
        <s v="Condobolin2002TOS22-AprCvRipper"/>
        <s v="Condobolin2002TOS22-AprCvOscar"/>
        <s v="Condobolin2002TOS22-AprCvHyola60"/>
        <s v="Condobolin2002TOS22-AprCvDunkeld"/>
        <s v="Condobolin2002TOS17-MayCvAg_Outback"/>
        <s v="Condobolin2002TOS17-MayCvRivette"/>
        <s v="Condobolin2002TOS17-MayCvAg_Emblem"/>
        <s v="Condobolin2002TOS17-MayCvRainbow"/>
        <s v="Condobolin2002TOS17-MayCvRipper"/>
        <s v="Condobolin2002TOS17-MayCvOscar"/>
        <s v="Condobolin2002TOS17-MayCvHyola60"/>
        <s v="Condobolin2002TOS17-MayCvDunkeld"/>
        <s v="Condobolin2002TOS14-JunCvAg_Outback"/>
        <s v="Condobolin2002TOS14-JunCvRivette"/>
        <s v="Condobolin2002TOS14-JunCvAg_Emblem"/>
        <s v="Condobolin2002TOS14-JunCvRainbow"/>
        <s v="Condobolin2002TOS14-JunCvRipper"/>
        <s v="Condobolin2002TOS14-JunCvOscar"/>
        <s v="Condobolin2002TOS14-JunCvHyola60"/>
        <s v="Condobolin2002TOS14-JunCvDunkeld"/>
        <s v="Condobolin2003TOS2-AprCvAg_Outback"/>
        <s v="Condobolin2003TOS2-AprCvRainbow"/>
        <s v="Condobolin2003TOS2-AprCvRipper"/>
        <s v="Condobolin2003TOS2-AprCvOscar"/>
        <s v="Condobolin2003TOS2-AprCvHyola60"/>
        <s v="Condobolin2003TOS2-AprCvDunkeld"/>
        <s v="Condobolin2003TOS22-AprCvAg_Outback"/>
        <s v="Condobolin2003TOS22-AprCvRainbow"/>
        <s v="Condobolin2003TOS22-AprCvRipper"/>
        <s v="Condobolin2003TOS22-AprCvOscar"/>
        <s v="Condobolin2003TOS22-AprCvHyola60"/>
        <s v="Condobolin2003TOS22-AprCvDunkeld"/>
        <s v="Condobolin2003TOS13-MayCvAg_Outback"/>
        <s v="Condobolin2003TOS13-MayCvRainbow"/>
        <s v="Condobolin2003TOS13-MayCvRipper"/>
        <s v="Condobolin2003TOS13-MayCvOscar"/>
        <s v="Condobolin2003TOS13-MayCvHyola60"/>
        <s v="Condobolin2003TOS13-MayCvDunkeld"/>
        <s v="Condobolin2003TOS6-JunCvAg_Outback"/>
        <s v="Condobolin2003TOS6-JunCvRainbow"/>
        <s v="Condobolin2003TOS6-JunCvRipper"/>
        <s v="Condobolin2003TOS6-JunCvOscar"/>
        <s v="Condobolin2003TOS6-JunCvHyola60"/>
        <s v="Condobolin2003TOS6-JunCvDunkeld"/>
        <s v="Grenfell2003TOS17-AprCvBeacon"/>
        <s v="Grenfell2003TOS17-AprCvSurpass501"/>
        <s v="Grenfell2003TOS12-MayCvBeacon"/>
        <s v="Grenfell2003TOS12-MayCvSurpass501"/>
        <s v="Grenfell2003TOS11-JunCvBeacon"/>
        <s v="Grenfell2003TOS11-JunCvSurpass501"/>
        <s v="Canberra2007TOS21-MarCvHyola75"/>
        <s v="Canberra2007TOS21-MarCvAV_Garnet"/>
        <s v="Canberra2007TOS21-MarCvSkipton"/>
        <s v="Canberra2007TOS5-AprCvHyola75"/>
        <s v="Canberra2007TOS5-AprCvAV_Garnet"/>
        <s v="Canberra2007TOS5-AprCvSkipton"/>
        <s v="Canberra2007TOS5-MayCvHyola75"/>
        <s v="Canberra2007TOS5-MayCvAV_Garnet"/>
        <s v="Canberra2007TOS5-MayCvSkipton"/>
        <s v="Tamworth2012TOS20-AprCv43C80"/>
        <s v="Tamworth2012TOS20-AprCv43Y85"/>
        <s v="Tamworth2012TOS20-AprCv44Y84"/>
        <s v="Tamworth2012TOS20-AprCv45Y82"/>
        <s v="Tamworth2012TOS20-AprCvATR_Gem"/>
        <s v="Tamworth2012TOS20-AprCvATR_Stingray"/>
        <s v="Tamworth2012TOS20-AprCvAV_Garnet"/>
        <s v="Tamworth2012TOS20-AprCvCB_Agamax"/>
        <s v="Tamworth2012TOS20-AprCvCB_Junee_TT"/>
        <s v="Tamworth2012TOS20-AprCvExceedOasisCL"/>
        <s v="Tamworth2012TOS20-AprCvHyola50"/>
        <s v="Tamworth2012TOS20-AprCvHyola555_TT"/>
        <s v="Tamworth2012TOS20-AprCvHyola559_TT"/>
        <s v="Tamworth2012TOS20-AprCvHyola575_CL"/>
        <s v="Tamworth2012TOS20-AprCvVictoryV3002"/>
        <s v="Tamworth2012TOS16-MayCv43C80"/>
        <s v="Tamworth2012TOS16-MayCv43Y85"/>
        <s v="Tamworth2012TOS16-MayCv44Y84"/>
        <s v="Tamworth2012TOS16-MayCv45Y82"/>
        <s v="Tamworth2012TOS16-MayCvATR_Gem"/>
        <s v="Tamworth2012TOS16-MayCvATR_Stingray"/>
        <s v="Tamworth2012TOS16-MayCvAV_Garnet"/>
        <s v="Tamworth2012TOS16-MayCvCB_Agamax"/>
        <s v="Tamworth2012TOS16-MayCvCB_Junee_TT"/>
        <s v="Tamworth2012TOS16-MayCvExceedOasisCL"/>
        <s v="Tamworth2012TOS16-MayCvHyola50"/>
        <s v="Tamworth2012TOS16-MayCvHyola555_TT"/>
        <s v="Tamworth2012TOS16-MayCvHyola559_TT"/>
        <s v="Tamworth2012TOS16-MayCvHyola575_CL"/>
        <s v="Tamworth2012TOS16-MayCvVictoryV3002"/>
        <s v="Tamworth2012TOS12-JunCv43C80"/>
        <s v="Tamworth2012TOS12-JunCv43Y85"/>
        <s v="Tamworth2012TOS12-JunCv44Y84"/>
        <s v="Tamworth2012TOS12-JunCv45Y82"/>
        <s v="Tamworth2012TOS12-JunCvATR_Gem"/>
        <s v="Tamworth2012TOS12-JunCvATR_Stingray"/>
        <s v="Tamworth2012TOS12-JunCvAV_Garnet"/>
        <s v="Tamworth2012TOS12-JunCvCB_Agamax"/>
        <s v="Tamworth2012TOS12-JunCvCB_Junee_TT"/>
        <s v="Tamworth2012TOS12-JunCvExceedOasisCL"/>
        <s v="Tamworth2012TOS12-JunCvHyola50"/>
        <s v="Tamworth2012TOS12-JunCvHyola555_TT"/>
        <s v="Tamworth2012TOS12-JunCvHyola559_TT"/>
        <s v="Tamworth2012TOS12-JunCvHyola575_CL"/>
        <s v="Tamworth2012TOS12-JunCvVictoryV3002"/>
        <s v="Greenethorpe2013TOS25-MarCvHyola971_CL"/>
        <s v="Greenethorpe2013TOS23-AprCvHyola575_CL"/>
        <s v="Greenethorpe2013TOS23-AprCvAV_Garnet"/>
        <s v="Greenethorpe2013TOS23-AprCvCrusher_TT"/>
        <s v="Greenethorpe2014TOS15-MarCvHyola971_CL"/>
        <s v="Greenethorpe2014TOS16-AprCvHyola575_CL"/>
        <s v="Greenethorpe2014TOS1-AprCv44Y87_CL"/>
        <s v="Greenethorpe2014TOS1-AprCv45Y88_CL"/>
        <s v="Greenethorpe2014TOS1-AprCvATR_Gem"/>
        <s v="Greenethorpe2014TOS1-AprCvHyola559_TT"/>
        <s v="Greenethorpe2014TOS1-AprCvHyola575_CL"/>
        <s v="Greenethorpe2014TOS1-AprCvHyola971_CL"/>
        <s v="Greenethorpe2014TOS16-AprCv44Y87_CL"/>
        <s v="Greenethorpe2014TOS16-AprCv45Y88_CL"/>
        <s v="Greenethorpe2014TOS16-AprCvATR_Gem"/>
        <s v="Greenethorpe2014TOS16-AprCvHyola559_TT"/>
        <s v="Greenethorpe2014TOS16-AprCvHyola971_CL"/>
        <s v="Greenethorpe2014TOS28-AprCv44Y87_CL"/>
        <s v="Greenethorpe2014TOS28-AprCv45Y88_CL"/>
        <s v="Greenethorpe2014TOS28-AprCvATR_Gem"/>
        <s v="Greenethorpe2014TOS28-AprCvHyola559_TT"/>
        <s v="Greenethorpe2014TOS28-AprCvHyola575_CL"/>
        <s v="Greenethorpe2014TOS28-AprCvHyola971_CL"/>
        <s v="Greenethorpe2014TOS13-MayCv44Y87_CL"/>
        <s v="Greenethorpe2014TOS13-MayCv45Y88_CL"/>
        <s v="Greenethorpe2014TOS13-MayCvATR_Gem"/>
        <s v="Greenethorpe2014TOS13-MayCvHyola559_TT"/>
        <s v="Greenethorpe2014TOS13-MayCvHyola575_CL"/>
        <s v="Greenethorpe2014TOS13-MayCvHyola971_CL"/>
        <s v="YoungFP2008TOS7-AprCvMaxol"/>
        <s v="YoungFP2008TOS16-AprCvMaxol"/>
        <s v="YoungFP2008TOS16-AprCv46Y78"/>
        <s v="YoungFP2008TOS12-MayCv46Y78"/>
        <s v="Condobolin2003TOS2-AprCvAg_OutbackDry"/>
        <s v="Condobolin2003TOS2-AprCvRainbowDry"/>
        <s v="Condobolin2003TOS2-AprCvRipperDry"/>
        <s v="Condobolin2003TOS2-AprCvOscarDry"/>
        <s v="Condobolin2003TOS2-AprCvHyola60Dry"/>
        <s v="Condobolin2003TOS2-AprCvDunkeldDry"/>
        <s v="Condobolin2003TOS22-AprCvAg_OutbackDry"/>
        <s v="Condobolin2003TOS22-AprCvRainbowDry"/>
        <s v="Condobolin2003TOS22-AprCvRipperDry"/>
        <s v="Condobolin2003TOS22-AprCvOscarDry"/>
        <s v="Condobolin2003TOS22-AprCvHyola60Dry"/>
        <s v="Condobolin2003TOS22-AprCvDunkeldDry"/>
        <s v="Condobolin2003TOS13-MayCvAg_OutbackDry"/>
        <s v="Condobolin2003TOS13-MayCvRainbowDry"/>
        <s v="Condobolin2003TOS13-MayCvRipperDry"/>
        <s v="Condobolin2003TOS13-MayCvOscarDry"/>
        <s v="Condobolin2003TOS13-MayCvHyola60Dry"/>
        <s v="Condobolin2003TOS13-MayCvDunkeldDry"/>
        <s v="Condobolin2003TOS6-JunCvAg_OutbackDry"/>
        <s v="Condobolin2003TOS6-JunCvRainbowDry"/>
        <s v="Condobolin2003TOS6-JunCvRipperDry"/>
        <s v="Condobolin2003TOS6-JunCvOscarDry"/>
        <s v="Condobolin2003TOS6-JunCvHyola60Dry"/>
        <s v="Condobolin2003TOS6-JunCvDunkeldDry"/>
        <s v="Condobolin2003TOS2-AprCvAg_OutbackIrrig"/>
        <s v="Condobolin2003TOS2-AprCvRainbowIrrig"/>
        <s v="Condobolin2003TOS2-AprCvRipperIrrig"/>
        <s v="Condobolin2003TOS2-AprCvOscarIrrig"/>
        <s v="Condobolin2003TOS2-AprCvHyola60Irrig"/>
        <s v="Condobolin2003TOS2-AprCvDunkeldIrrig"/>
        <s v="Condobolin2003TOS22-AprCvAg_OutbackIrrig"/>
        <s v="Condobolin2003TOS22-AprCvRainbowIrrig"/>
        <s v="Condobolin2003TOS22-AprCvRipperIrrig"/>
        <s v="Condobolin2003TOS22-AprCvOscarIrrig"/>
        <s v="Condobolin2003TOS22-AprCvHyola60Irrig"/>
        <s v="Condobolin2003TOS22-AprCvDunkeldIrrig"/>
        <s v="Condobolin2003TOS13-MayCvAg_OutbackIrrig"/>
        <s v="Condobolin2003TOS13-MayCvRainbowIrrig"/>
        <s v="Condobolin2003TOS13-MayCvRipperIrrig"/>
        <s v="Condobolin2003TOS13-MayCvOscarIrrig"/>
        <s v="Condobolin2003TOS13-MayCvHyola60Irrig"/>
        <s v="Condobolin2003TOS13-MayCvDunkeldIrrig"/>
        <s v="Condobolin2003TOS6-JunCvAg_OutbackIrrig"/>
        <s v="Condobolin2003TOS6-JunCvRainbowIrrig"/>
        <s v="Condobolin2003TOS6-JunCvRipperIrrig"/>
        <s v="Condobolin2003TOS6-JunCvOscarIrrig"/>
        <s v="Condobolin2003TOS6-JunCvHyola60Irrig"/>
        <s v="Condobolin2003TOS6-JunCvDunkeldIrrig"/>
      </sharedItems>
    </cacheField>
    <cacheField name="Canola.DaysAfterSowing" numFmtId="0">
      <sharedItems containsBlank="1" containsMixedTypes="1" containsNumber="1" minValue="21" maxValue="274"/>
    </cacheField>
    <cacheField name="old_cult" numFmtId="0">
      <sharedItems containsBlank="1"/>
    </cacheField>
    <cacheField name="OldCultivar2" numFmtId="0">
      <sharedItems/>
    </cacheField>
    <cacheField name="Cv" numFmtId="0">
      <sharedItems containsBlank="1"/>
    </cacheField>
    <cacheField name="Canola.Phenology.StartFlowering.DAS" numFmtId="0">
      <sharedItems containsString="0" containsBlank="1" containsNumber="1" minValue="70" maxValue="261" count="88">
        <m/>
        <n v="156"/>
        <n v="162"/>
        <n v="170"/>
        <n v="189"/>
        <n v="190"/>
        <n v="159"/>
        <n v="160"/>
        <n v="204"/>
        <n v="172"/>
        <n v="208"/>
        <n v="174"/>
        <n v="177"/>
        <n v="179"/>
        <n v="135.13066550926305"/>
        <n v="125.69681423611473"/>
        <n v="130.71356770833518"/>
        <n v="175"/>
        <n v="168"/>
        <n v="261"/>
        <n v="241"/>
        <n v="215"/>
        <n v="198"/>
        <n v="176"/>
        <n v="169"/>
        <n v="153"/>
        <n v="142"/>
        <n v="138"/>
        <n v="137"/>
        <n v="105"/>
        <n v="106"/>
        <n v="98"/>
        <n v="94"/>
        <n v="135"/>
        <n v="114"/>
        <n v="166"/>
        <n v="151"/>
        <n v="140"/>
        <n v="146"/>
        <n v="145"/>
        <n v="99"/>
        <n v="101"/>
        <n v="95"/>
        <n v="96"/>
        <n v="86"/>
        <n v="77"/>
        <n v="112"/>
        <n v="161"/>
        <n v="113"/>
        <n v="155"/>
        <n v="147"/>
        <n v="125"/>
        <n v="111"/>
        <n v="131"/>
        <n v="128"/>
        <n v="122"/>
        <n v="121"/>
        <n v="127"/>
        <n v="115"/>
        <n v="110"/>
        <n v="118"/>
        <n v="80"/>
        <n v="70"/>
        <n v="93"/>
        <n v="89"/>
        <n v="84"/>
        <n v="91"/>
        <n v="104"/>
        <n v="107"/>
        <n v="97"/>
        <n v="108"/>
        <n v="92"/>
        <n v="119"/>
        <n v="120"/>
        <n v="123"/>
        <n v="116"/>
        <n v="83"/>
        <n v="132"/>
        <n v="130"/>
        <n v="90"/>
        <n v="87"/>
        <n v="85"/>
        <n v="88"/>
        <n v="81"/>
        <n v="100"/>
        <n v="82"/>
        <n v="79"/>
        <n v="102"/>
      </sharedItems>
    </cacheField>
    <cacheField name="site" numFmtId="0">
      <sharedItems/>
    </cacheField>
    <cacheField name="year" numFmtId="0">
      <sharedItems containsMixedTypes="1" containsNumber="1" containsInteger="1" minValue="2002" maxValue="2014"/>
    </cacheField>
    <cacheField name="Clock.Today" numFmtId="14">
      <sharedItems containsDate="1" containsBlank="1" containsMixedTypes="1" minDate="2002-08-01T00:00:00" maxDate="2014-11-12T00:00:00"/>
    </cacheField>
    <cacheField name="TOS" numFmtId="0">
      <sharedItems containsBlank="1" containsMixedTypes="1" containsNumber="1" containsInteger="1" minValue="1" maxValue="4"/>
    </cacheField>
    <cacheField name="SowingDate" numFmtId="0">
      <sharedItems containsDate="1" containsMixedTypes="1" minDate="2002-04-22T00:00:00" maxDate="2014-05-14T00:00:00"/>
    </cacheField>
    <cacheField name="TOS_Date" numFmtId="0">
      <sharedItems containsBlank="1"/>
    </cacheField>
    <cacheField name="day" numFmtId="0">
      <sharedItems containsString="0" containsBlank="1" containsNumber="1" containsInteger="1" minValue="1" maxValue="30"/>
    </cacheField>
    <cacheField name="month" numFmtId="0">
      <sharedItems containsBlank="1"/>
    </cacheField>
    <cacheField name="Treat" numFmtId="0">
      <sharedItems/>
    </cacheField>
    <cacheField name="Keep_treat" numFmtId="0">
      <sharedItems containsBlank="1" count="5">
        <m/>
        <s v=""/>
        <s v="Cut"/>
        <s v="Dry"/>
        <s v="Irrig"/>
      </sharedItems>
    </cacheField>
    <cacheField name="Canola.AboveGround.Wt" numFmtId="0">
      <sharedItems containsBlank="1" containsMixedTypes="1" containsNumber="1" minValue="3.6413999999999995" maxValue="2245.8000000000002"/>
    </cacheField>
    <cacheField name="Canola.Grain.Wt" numFmtId="0">
      <sharedItems containsBlank="1" containsMixedTypes="1" containsNumber="1" minValue="1.9514237855946401" maxValue="614"/>
    </cacheField>
    <cacheField name="Canola.Stage" numFmtId="0">
      <sharedItems containsBlank="1" containsMixedTypes="1" containsNumber="1" containsInteger="1" minValue="6" maxValue="10"/>
    </cacheField>
    <cacheField name="Canola.Grain.WtError" numFmtId="0">
      <sharedItems containsBlank="1" containsMixedTypes="1" containsNumber="1" minValue="0" maxValue="89.924623115577845"/>
    </cacheField>
    <cacheField name="HarvestIndex" numFmtId="0">
      <sharedItems containsBlank="1" containsMixedTypes="1" containsNumber="1" minValue="0" maxValue="0.4"/>
    </cacheField>
    <cacheField name="Growth stage" numFmtId="0">
      <sharedItems containsBlank="1"/>
    </cacheField>
    <cacheField name="Canola.Density" numFmtId="0">
      <sharedItems containsBlank="1" containsMixedTypes="1" containsNumber="1" minValue="18.433765573353675" maxValue="102.304"/>
    </cacheField>
    <cacheField name="Canola.Leaf.Live.Wt" numFmtId="0">
      <sharedItems containsBlank="1" containsMixedTypes="1" containsNumber="1" minValue="0" maxValue="264.91120305487465"/>
    </cacheField>
    <cacheField name="Canola.Stem.Wt" numFmtId="0">
      <sharedItems containsBlank="1" containsMixedTypes="1" containsNumber="1" minValue="11.144884234647707" maxValue="1182"/>
    </cacheField>
    <cacheField name="Canola.Pod.Wt" numFmtId="0">
      <sharedItems containsBlank="1" containsMixedTypes="1" containsNumber="1" minValue="0" maxValue="349.5840512531264"/>
    </cacheField>
    <cacheField name="Canola.Aboveground.WtError" numFmtId="0">
      <sharedItems containsBlank="1" containsMixedTypes="1" containsNumber="1" minValue="0.16829492765881615" maxValue="234.36579524201588"/>
    </cacheField>
    <cacheField name="Canola.Leaf.Live.WtError" numFmtId="0">
      <sharedItems containsBlank="1" containsMixedTypes="1" containsNumber="1" minValue="0" maxValue="28.976100607489961"/>
    </cacheField>
    <cacheField name="Canola.Stem.WtError" numFmtId="0">
      <sharedItems containsBlank="1" containsMixedTypes="1" containsNumber="1" minValue="0" maxValue="88.753614132985689"/>
    </cacheField>
    <cacheField name="Canola.Pod.WtError" numFmtId="0">
      <sharedItems containsBlank="1" containsMixedTypes="1" containsNumber="1" minValue="0" maxValue="49.256366632276574"/>
    </cacheField>
    <cacheField name="Canola.Grain.Oil" numFmtId="0">
      <sharedItems containsBlank="1" containsMixedTypes="1" containsNumber="1" minValue="32.146666666666668" maxValue="48.6"/>
    </cacheField>
    <cacheField name="Canola.Leaf.LAI" numFmtId="0">
      <sharedItems containsBlank="1" containsMixedTypes="1" containsNumber="1" minValue="0" maxValue="5.171604036254049"/>
    </cacheField>
    <cacheField name="Canola.LAIError" numFmtId="0">
      <sharedItems containsBlank="1" containsMixedTypes="1" containsNumber="1" minValue="0" maxValue="0.73031437046067516"/>
    </cacheField>
    <cacheField name="Canola.Pod.Number" numFmtId="0">
      <sharedItems containsBlank="1" containsMixedTypes="1" containsNumber="1" minValue="1360.9328396905867" maxValue="4279.2039932578991"/>
    </cacheField>
    <cacheField name="seed_per_pod" numFmtId="0">
      <sharedItems containsBlank="1" containsMixedTypes="1" containsNumber="1" minValue="22.43876188927522" maxValue="52.042131884974133"/>
    </cacheField>
    <cacheField name="Canola.Leaf.Dead.Wt" numFmtId="0">
      <sharedItems containsBlank="1" containsMixedTypes="1" containsNumber="1" minValue="0" maxValue="107.66533153867671"/>
    </cacheField>
    <cacheField name="Canola.Leaf.SpecificArea" numFmtId="0">
      <sharedItems containsBlank="1" containsMixedTypes="1" containsNumber="1" minValue="158.68843896970228" maxValue="306.03257622525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n v="21"/>
    <x v="0"/>
    <x v="0"/>
  </r>
  <r>
    <n v="21"/>
    <x v="1"/>
    <x v="1"/>
  </r>
  <r>
    <n v="21"/>
    <x v="2"/>
    <x v="2"/>
  </r>
  <r>
    <n v="21"/>
    <x v="3"/>
    <x v="3"/>
  </r>
  <r>
    <n v="21"/>
    <x v="4"/>
    <x v="4"/>
  </r>
  <r>
    <n v="21"/>
    <x v="5"/>
    <x v="5"/>
  </r>
  <r>
    <n v="21"/>
    <x v="6"/>
    <x v="6"/>
  </r>
  <r>
    <n v="21"/>
    <x v="7"/>
    <x v="7"/>
  </r>
  <r>
    <n v="21"/>
    <x v="8"/>
    <x v="8"/>
  </r>
  <r>
    <n v="21"/>
    <x v="9"/>
    <x v="9"/>
  </r>
  <r>
    <n v="64"/>
    <x v="10"/>
    <x v="10"/>
  </r>
  <r>
    <n v="64"/>
    <x v="7"/>
    <x v="7"/>
  </r>
  <r>
    <n v="64"/>
    <x v="6"/>
    <x v="6"/>
  </r>
  <r>
    <n v="64"/>
    <x v="9"/>
    <x v="9"/>
  </r>
  <r>
    <n v="64"/>
    <x v="5"/>
    <x v="5"/>
  </r>
  <r>
    <n v="64"/>
    <x v="2"/>
    <x v="2"/>
  </r>
  <r>
    <n v="64"/>
    <x v="0"/>
    <x v="0"/>
  </r>
  <r>
    <n v="64"/>
    <x v="3"/>
    <x v="3"/>
  </r>
  <r>
    <n v="64"/>
    <x v="11"/>
    <x v="11"/>
  </r>
  <r>
    <n v="64"/>
    <x v="4"/>
    <x v="4"/>
  </r>
  <r>
    <n v="90"/>
    <x v="10"/>
    <x v="10"/>
  </r>
  <r>
    <n v="90"/>
    <x v="7"/>
    <x v="7"/>
  </r>
  <r>
    <n v="90"/>
    <x v="6"/>
    <x v="6"/>
  </r>
  <r>
    <n v="90"/>
    <x v="9"/>
    <x v="9"/>
  </r>
  <r>
    <n v="90"/>
    <x v="5"/>
    <x v="5"/>
  </r>
  <r>
    <n v="90"/>
    <x v="2"/>
    <x v="2"/>
  </r>
  <r>
    <n v="90"/>
    <x v="0"/>
    <x v="0"/>
  </r>
  <r>
    <n v="90"/>
    <x v="3"/>
    <x v="3"/>
  </r>
  <r>
    <n v="90"/>
    <x v="11"/>
    <x v="11"/>
  </r>
  <r>
    <n v="90"/>
    <x v="4"/>
    <x v="4"/>
  </r>
  <r>
    <n v="156"/>
    <x v="5"/>
    <x v="5"/>
  </r>
  <r>
    <n v="162"/>
    <x v="10"/>
    <x v="10"/>
  </r>
  <r>
    <n v="166"/>
    <x v="10"/>
    <x v="10"/>
  </r>
  <r>
    <n v="166"/>
    <x v="7"/>
    <x v="7"/>
  </r>
  <r>
    <n v="166"/>
    <x v="6"/>
    <x v="6"/>
  </r>
  <r>
    <n v="166"/>
    <x v="9"/>
    <x v="9"/>
  </r>
  <r>
    <n v="166"/>
    <x v="5"/>
    <x v="5"/>
  </r>
  <r>
    <n v="166"/>
    <x v="2"/>
    <x v="2"/>
  </r>
  <r>
    <n v="166"/>
    <x v="0"/>
    <x v="0"/>
  </r>
  <r>
    <n v="166"/>
    <x v="3"/>
    <x v="3"/>
  </r>
  <r>
    <n v="166"/>
    <x v="11"/>
    <x v="11"/>
  </r>
  <r>
    <n v="166"/>
    <x v="4"/>
    <x v="4"/>
  </r>
  <r>
    <m/>
    <x v="12"/>
    <x v="1"/>
  </r>
  <r>
    <n v="132"/>
    <x v="10"/>
    <x v="10"/>
  </r>
  <r>
    <m/>
    <x v="12"/>
    <x v="7"/>
  </r>
  <r>
    <n v="132"/>
    <x v="7"/>
    <x v="7"/>
  </r>
  <r>
    <m/>
    <x v="12"/>
    <x v="6"/>
  </r>
  <r>
    <n v="132"/>
    <x v="6"/>
    <x v="6"/>
  </r>
  <r>
    <m/>
    <x v="12"/>
    <x v="9"/>
  </r>
  <r>
    <n v="132"/>
    <x v="9"/>
    <x v="9"/>
  </r>
  <r>
    <m/>
    <x v="12"/>
    <x v="5"/>
  </r>
  <r>
    <n v="132"/>
    <x v="5"/>
    <x v="5"/>
  </r>
  <r>
    <m/>
    <x v="12"/>
    <x v="2"/>
  </r>
  <r>
    <n v="132"/>
    <x v="2"/>
    <x v="2"/>
  </r>
  <r>
    <m/>
    <x v="12"/>
    <x v="0"/>
  </r>
  <r>
    <n v="132"/>
    <x v="0"/>
    <x v="0"/>
  </r>
  <r>
    <m/>
    <x v="12"/>
    <x v="3"/>
  </r>
  <r>
    <n v="132"/>
    <x v="3"/>
    <x v="3"/>
  </r>
  <r>
    <m/>
    <x v="12"/>
    <x v="8"/>
  </r>
  <r>
    <n v="132"/>
    <x v="11"/>
    <x v="11"/>
  </r>
  <r>
    <m/>
    <x v="12"/>
    <x v="4"/>
  </r>
  <r>
    <n v="132"/>
    <x v="4"/>
    <x v="4"/>
  </r>
  <r>
    <n v="170"/>
    <x v="0"/>
    <x v="0"/>
  </r>
  <r>
    <n v="189"/>
    <x v="6"/>
    <x v="6"/>
  </r>
  <r>
    <n v="190"/>
    <x v="7"/>
    <x v="7"/>
  </r>
  <r>
    <n v="159"/>
    <x v="5"/>
    <x v="5"/>
  </r>
  <r>
    <n v="160"/>
    <x v="10"/>
    <x v="10"/>
  </r>
  <r>
    <n v="204"/>
    <x v="11"/>
    <x v="11"/>
  </r>
  <r>
    <n v="170"/>
    <x v="0"/>
    <x v="0"/>
  </r>
  <r>
    <n v="172"/>
    <x v="7"/>
    <x v="7"/>
  </r>
  <r>
    <n v="208"/>
    <x v="9"/>
    <x v="9"/>
  </r>
  <r>
    <n v="174"/>
    <x v="6"/>
    <x v="6"/>
  </r>
  <r>
    <n v="177"/>
    <x v="11"/>
    <x v="11"/>
  </r>
  <r>
    <n v="179"/>
    <x v="9"/>
    <x v="9"/>
  </r>
  <r>
    <n v="242"/>
    <x v="10"/>
    <x v="10"/>
  </r>
  <r>
    <n v="231"/>
    <x v="10"/>
    <x v="10"/>
  </r>
  <r>
    <m/>
    <x v="12"/>
    <x v="5"/>
  </r>
  <r>
    <n v="231"/>
    <x v="5"/>
    <x v="5"/>
  </r>
  <r>
    <n v="231"/>
    <x v="2"/>
    <x v="2"/>
  </r>
  <r>
    <m/>
    <x v="12"/>
    <x v="1"/>
  </r>
  <r>
    <m/>
    <x v="12"/>
    <x v="7"/>
  </r>
  <r>
    <n v="237"/>
    <x v="7"/>
    <x v="7"/>
  </r>
  <r>
    <m/>
    <x v="12"/>
    <x v="6"/>
  </r>
  <r>
    <n v="237"/>
    <x v="6"/>
    <x v="6"/>
  </r>
  <r>
    <m/>
    <x v="12"/>
    <x v="2"/>
  </r>
  <r>
    <m/>
    <x v="12"/>
    <x v="0"/>
  </r>
  <r>
    <n v="237"/>
    <x v="0"/>
    <x v="0"/>
  </r>
  <r>
    <n v="272"/>
    <x v="11"/>
    <x v="11"/>
  </r>
  <r>
    <n v="274"/>
    <x v="7"/>
    <x v="7"/>
  </r>
  <r>
    <n v="274"/>
    <x v="6"/>
    <x v="6"/>
  </r>
  <r>
    <n v="274"/>
    <x v="9"/>
    <x v="9"/>
  </r>
  <r>
    <n v="274"/>
    <x v="5"/>
    <x v="5"/>
  </r>
  <r>
    <n v="274"/>
    <x v="2"/>
    <x v="2"/>
  </r>
  <r>
    <n v="274"/>
    <x v="0"/>
    <x v="0"/>
  </r>
  <r>
    <n v="274"/>
    <x v="3"/>
    <x v="3"/>
  </r>
  <r>
    <n v="274"/>
    <x v="4"/>
    <x v="4"/>
  </r>
  <r>
    <m/>
    <x v="12"/>
    <x v="9"/>
  </r>
  <r>
    <n v="245"/>
    <x v="9"/>
    <x v="9"/>
  </r>
  <r>
    <m/>
    <x v="12"/>
    <x v="3"/>
  </r>
  <r>
    <n v="245"/>
    <x v="3"/>
    <x v="3"/>
  </r>
  <r>
    <m/>
    <x v="12"/>
    <x v="8"/>
  </r>
  <r>
    <n v="245"/>
    <x v="11"/>
    <x v="11"/>
  </r>
  <r>
    <m/>
    <x v="12"/>
    <x v="4"/>
  </r>
  <r>
    <n v="245"/>
    <x v="4"/>
    <x v="4"/>
  </r>
  <r>
    <m/>
    <x v="2"/>
    <x v="2"/>
  </r>
  <r>
    <m/>
    <x v="3"/>
    <x v="3"/>
  </r>
  <r>
    <m/>
    <x v="4"/>
    <x v="4"/>
  </r>
  <r>
    <m/>
    <x v="2"/>
    <x v="2"/>
  </r>
  <r>
    <m/>
    <x v="3"/>
    <x v="3"/>
  </r>
  <r>
    <m/>
    <x v="4"/>
    <x v="4"/>
  </r>
  <r>
    <n v="214"/>
    <x v="13"/>
    <x v="12"/>
  </r>
  <r>
    <n v="229"/>
    <x v="8"/>
    <x v="8"/>
  </r>
  <r>
    <n v="190"/>
    <x v="5"/>
    <x v="5"/>
  </r>
  <r>
    <n v="-177"/>
    <x v="14"/>
    <x v="13"/>
  </r>
  <r>
    <n v="208"/>
    <x v="15"/>
    <x v="14"/>
  </r>
  <r>
    <n v="195"/>
    <x v="15"/>
    <x v="14"/>
  </r>
  <r>
    <n v="208"/>
    <x v="16"/>
    <x v="15"/>
  </r>
  <r>
    <n v="195"/>
    <x v="16"/>
    <x v="15"/>
  </r>
  <r>
    <n v="208"/>
    <x v="1"/>
    <x v="1"/>
  </r>
  <r>
    <n v="195"/>
    <x v="1"/>
    <x v="1"/>
  </r>
  <r>
    <n v="208"/>
    <x v="5"/>
    <x v="5"/>
  </r>
  <r>
    <n v="195"/>
    <x v="5"/>
    <x v="5"/>
  </r>
  <r>
    <n v="208"/>
    <x v="14"/>
    <x v="13"/>
  </r>
  <r>
    <n v="195"/>
    <x v="14"/>
    <x v="13"/>
  </r>
  <r>
    <n v="208"/>
    <x v="17"/>
    <x v="16"/>
  </r>
  <r>
    <n v="195"/>
    <x v="17"/>
    <x v="16"/>
  </r>
  <r>
    <n v="208"/>
    <x v="18"/>
    <x v="17"/>
  </r>
  <r>
    <n v="195"/>
    <x v="18"/>
    <x v="17"/>
  </r>
  <r>
    <n v="208"/>
    <x v="19"/>
    <x v="18"/>
  </r>
  <r>
    <n v="195"/>
    <x v="19"/>
    <x v="18"/>
  </r>
  <r>
    <n v="75"/>
    <x v="15"/>
    <x v="14"/>
  </r>
  <r>
    <n v="75"/>
    <x v="16"/>
    <x v="15"/>
  </r>
  <r>
    <n v="75"/>
    <x v="1"/>
    <x v="1"/>
  </r>
  <r>
    <n v="75"/>
    <x v="5"/>
    <x v="5"/>
  </r>
  <r>
    <n v="75"/>
    <x v="14"/>
    <x v="13"/>
  </r>
  <r>
    <n v="75"/>
    <x v="17"/>
    <x v="16"/>
  </r>
  <r>
    <n v="75"/>
    <x v="18"/>
    <x v="17"/>
  </r>
  <r>
    <n v="75"/>
    <x v="20"/>
    <x v="19"/>
  </r>
  <r>
    <m/>
    <x v="12"/>
    <x v="20"/>
  </r>
  <r>
    <m/>
    <x v="12"/>
    <x v="21"/>
  </r>
  <r>
    <m/>
    <x v="12"/>
    <x v="12"/>
  </r>
  <r>
    <m/>
    <x v="12"/>
    <x v="5"/>
  </r>
  <r>
    <m/>
    <x v="12"/>
    <x v="22"/>
  </r>
  <r>
    <m/>
    <x v="12"/>
    <x v="3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0"/>
  </r>
  <r>
    <m/>
    <x v="12"/>
    <x v="29"/>
  </r>
  <r>
    <m/>
    <x v="12"/>
    <x v="30"/>
  </r>
  <r>
    <m/>
    <x v="12"/>
    <x v="1"/>
  </r>
  <r>
    <m/>
    <x v="12"/>
    <x v="21"/>
  </r>
  <r>
    <m/>
    <x v="12"/>
    <x v="12"/>
  </r>
  <r>
    <m/>
    <x v="12"/>
    <x v="7"/>
  </r>
  <r>
    <m/>
    <x v="12"/>
    <x v="6"/>
  </r>
  <r>
    <m/>
    <x v="12"/>
    <x v="31"/>
  </r>
  <r>
    <m/>
    <x v="12"/>
    <x v="32"/>
  </r>
  <r>
    <m/>
    <x v="12"/>
    <x v="33"/>
  </r>
  <r>
    <m/>
    <x v="12"/>
    <x v="5"/>
  </r>
  <r>
    <m/>
    <x v="12"/>
    <x v="13"/>
  </r>
  <r>
    <m/>
    <x v="12"/>
    <x v="22"/>
  </r>
  <r>
    <m/>
    <x v="12"/>
    <x v="34"/>
  </r>
  <r>
    <m/>
    <x v="12"/>
    <x v="35"/>
  </r>
  <r>
    <m/>
    <x v="12"/>
    <x v="36"/>
  </r>
  <r>
    <m/>
    <x v="12"/>
    <x v="3"/>
  </r>
  <r>
    <m/>
    <x v="12"/>
    <x v="23"/>
  </r>
  <r>
    <m/>
    <x v="12"/>
    <x v="37"/>
  </r>
  <r>
    <m/>
    <x v="12"/>
    <x v="24"/>
  </r>
  <r>
    <m/>
    <x v="12"/>
    <x v="25"/>
  </r>
  <r>
    <m/>
    <x v="12"/>
    <x v="38"/>
  </r>
  <r>
    <m/>
    <x v="12"/>
    <x v="39"/>
  </r>
  <r>
    <m/>
    <x v="12"/>
    <x v="26"/>
  </r>
  <r>
    <m/>
    <x v="12"/>
    <x v="27"/>
  </r>
  <r>
    <m/>
    <x v="12"/>
    <x v="40"/>
  </r>
  <r>
    <m/>
    <x v="12"/>
    <x v="41"/>
  </r>
  <r>
    <m/>
    <x v="12"/>
    <x v="42"/>
  </r>
  <r>
    <m/>
    <x v="12"/>
    <x v="43"/>
  </r>
  <r>
    <m/>
    <x v="12"/>
    <x v="28"/>
  </r>
  <r>
    <m/>
    <x v="12"/>
    <x v="44"/>
  </r>
  <r>
    <m/>
    <x v="12"/>
    <x v="45"/>
  </r>
  <r>
    <m/>
    <x v="12"/>
    <x v="46"/>
  </r>
  <r>
    <m/>
    <x v="12"/>
    <x v="47"/>
  </r>
  <r>
    <m/>
    <x v="12"/>
    <x v="4"/>
  </r>
  <r>
    <m/>
    <x v="12"/>
    <x v="20"/>
  </r>
  <r>
    <m/>
    <x v="12"/>
    <x v="1"/>
  </r>
  <r>
    <m/>
    <x v="12"/>
    <x v="21"/>
  </r>
  <r>
    <m/>
    <x v="12"/>
    <x v="5"/>
  </r>
  <r>
    <m/>
    <x v="12"/>
    <x v="13"/>
  </r>
  <r>
    <m/>
    <x v="12"/>
    <x v="22"/>
  </r>
  <r>
    <m/>
    <x v="12"/>
    <x v="34"/>
  </r>
  <r>
    <m/>
    <x v="12"/>
    <x v="25"/>
  </r>
  <r>
    <m/>
    <x v="12"/>
    <x v="26"/>
  </r>
  <r>
    <m/>
    <x v="12"/>
    <x v="41"/>
  </r>
  <r>
    <m/>
    <x v="12"/>
    <x v="28"/>
  </r>
  <r>
    <m/>
    <x v="12"/>
    <x v="46"/>
  </r>
  <r>
    <n v="96"/>
    <x v="21"/>
    <x v="20"/>
  </r>
  <r>
    <n v="96"/>
    <x v="22"/>
    <x v="21"/>
  </r>
  <r>
    <n v="96"/>
    <x v="13"/>
    <x v="12"/>
  </r>
  <r>
    <n v="96"/>
    <x v="5"/>
    <x v="5"/>
  </r>
  <r>
    <n v="96"/>
    <x v="23"/>
    <x v="22"/>
  </r>
  <r>
    <n v="96"/>
    <x v="3"/>
    <x v="3"/>
  </r>
  <r>
    <n v="96"/>
    <x v="24"/>
    <x v="23"/>
  </r>
  <r>
    <n v="96"/>
    <x v="25"/>
    <x v="24"/>
  </r>
  <r>
    <n v="96"/>
    <x v="26"/>
    <x v="25"/>
  </r>
  <r>
    <n v="96"/>
    <x v="27"/>
    <x v="26"/>
  </r>
  <r>
    <n v="96"/>
    <x v="28"/>
    <x v="27"/>
  </r>
  <r>
    <n v="96"/>
    <x v="29"/>
    <x v="28"/>
  </r>
  <r>
    <n v="82"/>
    <x v="21"/>
    <x v="20"/>
  </r>
  <r>
    <n v="82"/>
    <x v="30"/>
    <x v="29"/>
  </r>
  <r>
    <n v="82"/>
    <x v="31"/>
    <x v="30"/>
  </r>
  <r>
    <n v="82"/>
    <x v="1"/>
    <x v="1"/>
  </r>
  <r>
    <n v="82"/>
    <x v="22"/>
    <x v="21"/>
  </r>
  <r>
    <n v="82"/>
    <x v="13"/>
    <x v="12"/>
  </r>
  <r>
    <n v="82"/>
    <x v="7"/>
    <x v="7"/>
  </r>
  <r>
    <n v="82"/>
    <x v="6"/>
    <x v="6"/>
  </r>
  <r>
    <n v="82"/>
    <x v="32"/>
    <x v="31"/>
  </r>
  <r>
    <n v="82"/>
    <x v="33"/>
    <x v="32"/>
  </r>
  <r>
    <n v="82"/>
    <x v="34"/>
    <x v="33"/>
  </r>
  <r>
    <n v="82"/>
    <x v="5"/>
    <x v="5"/>
  </r>
  <r>
    <n v="82"/>
    <x v="14"/>
    <x v="13"/>
  </r>
  <r>
    <n v="82"/>
    <x v="23"/>
    <x v="22"/>
  </r>
  <r>
    <n v="82"/>
    <x v="35"/>
    <x v="34"/>
  </r>
  <r>
    <n v="82"/>
    <x v="36"/>
    <x v="35"/>
  </r>
  <r>
    <n v="82"/>
    <x v="37"/>
    <x v="36"/>
  </r>
  <r>
    <n v="82"/>
    <x v="3"/>
    <x v="3"/>
  </r>
  <r>
    <n v="82"/>
    <x v="24"/>
    <x v="23"/>
  </r>
  <r>
    <n v="82"/>
    <x v="38"/>
    <x v="37"/>
  </r>
  <r>
    <n v="82"/>
    <x v="25"/>
    <x v="24"/>
  </r>
  <r>
    <n v="82"/>
    <x v="26"/>
    <x v="25"/>
  </r>
  <r>
    <n v="82"/>
    <x v="39"/>
    <x v="38"/>
  </r>
  <r>
    <n v="82"/>
    <x v="40"/>
    <x v="39"/>
  </r>
  <r>
    <n v="82"/>
    <x v="27"/>
    <x v="26"/>
  </r>
  <r>
    <n v="82"/>
    <x v="28"/>
    <x v="27"/>
  </r>
  <r>
    <n v="82"/>
    <x v="41"/>
    <x v="40"/>
  </r>
  <r>
    <n v="82"/>
    <x v="42"/>
    <x v="41"/>
  </r>
  <r>
    <n v="82"/>
    <x v="43"/>
    <x v="42"/>
  </r>
  <r>
    <n v="82"/>
    <x v="44"/>
    <x v="43"/>
  </r>
  <r>
    <n v="82"/>
    <x v="29"/>
    <x v="28"/>
  </r>
  <r>
    <n v="82"/>
    <x v="45"/>
    <x v="44"/>
  </r>
  <r>
    <n v="82"/>
    <x v="46"/>
    <x v="45"/>
  </r>
  <r>
    <n v="82"/>
    <x v="47"/>
    <x v="46"/>
  </r>
  <r>
    <n v="82"/>
    <x v="48"/>
    <x v="47"/>
  </r>
  <r>
    <n v="82"/>
    <x v="4"/>
    <x v="4"/>
  </r>
  <r>
    <n v="67"/>
    <x v="21"/>
    <x v="20"/>
  </r>
  <r>
    <n v="67"/>
    <x v="1"/>
    <x v="1"/>
  </r>
  <r>
    <n v="67"/>
    <x v="22"/>
    <x v="21"/>
  </r>
  <r>
    <n v="67"/>
    <x v="5"/>
    <x v="5"/>
  </r>
  <r>
    <n v="67"/>
    <x v="14"/>
    <x v="13"/>
  </r>
  <r>
    <n v="67"/>
    <x v="23"/>
    <x v="22"/>
  </r>
  <r>
    <n v="67"/>
    <x v="35"/>
    <x v="34"/>
  </r>
  <r>
    <n v="67"/>
    <x v="26"/>
    <x v="25"/>
  </r>
  <r>
    <n v="67"/>
    <x v="27"/>
    <x v="26"/>
  </r>
  <r>
    <n v="67"/>
    <x v="42"/>
    <x v="41"/>
  </r>
  <r>
    <n v="67"/>
    <x v="29"/>
    <x v="28"/>
  </r>
  <r>
    <n v="67"/>
    <x v="47"/>
    <x v="46"/>
  </r>
  <r>
    <m/>
    <x v="12"/>
    <x v="20"/>
  </r>
  <r>
    <m/>
    <x v="12"/>
    <x v="48"/>
  </r>
  <r>
    <m/>
    <x v="12"/>
    <x v="21"/>
  </r>
  <r>
    <m/>
    <x v="12"/>
    <x v="12"/>
  </r>
  <r>
    <m/>
    <x v="12"/>
    <x v="5"/>
  </r>
  <r>
    <m/>
    <x v="12"/>
    <x v="22"/>
  </r>
  <r>
    <m/>
    <x v="12"/>
    <x v="3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0"/>
  </r>
  <r>
    <m/>
    <x v="12"/>
    <x v="29"/>
  </r>
  <r>
    <m/>
    <x v="12"/>
    <x v="30"/>
  </r>
  <r>
    <m/>
    <x v="12"/>
    <x v="1"/>
  </r>
  <r>
    <m/>
    <x v="12"/>
    <x v="48"/>
  </r>
  <r>
    <m/>
    <x v="12"/>
    <x v="21"/>
  </r>
  <r>
    <m/>
    <x v="12"/>
    <x v="12"/>
  </r>
  <r>
    <m/>
    <x v="12"/>
    <x v="7"/>
  </r>
  <r>
    <m/>
    <x v="12"/>
    <x v="6"/>
  </r>
  <r>
    <m/>
    <x v="12"/>
    <x v="31"/>
  </r>
  <r>
    <m/>
    <x v="12"/>
    <x v="32"/>
  </r>
  <r>
    <m/>
    <x v="12"/>
    <x v="33"/>
  </r>
  <r>
    <m/>
    <x v="12"/>
    <x v="5"/>
  </r>
  <r>
    <m/>
    <x v="12"/>
    <x v="13"/>
  </r>
  <r>
    <m/>
    <x v="12"/>
    <x v="22"/>
  </r>
  <r>
    <m/>
    <x v="12"/>
    <x v="3"/>
  </r>
  <r>
    <m/>
    <x v="12"/>
    <x v="23"/>
  </r>
  <r>
    <m/>
    <x v="12"/>
    <x v="37"/>
  </r>
  <r>
    <m/>
    <x v="12"/>
    <x v="24"/>
  </r>
  <r>
    <m/>
    <x v="12"/>
    <x v="25"/>
  </r>
  <r>
    <m/>
    <x v="12"/>
    <x v="38"/>
  </r>
  <r>
    <m/>
    <x v="12"/>
    <x v="39"/>
  </r>
  <r>
    <m/>
    <x v="12"/>
    <x v="26"/>
  </r>
  <r>
    <m/>
    <x v="12"/>
    <x v="27"/>
  </r>
  <r>
    <m/>
    <x v="12"/>
    <x v="40"/>
  </r>
  <r>
    <m/>
    <x v="12"/>
    <x v="41"/>
  </r>
  <r>
    <m/>
    <x v="12"/>
    <x v="42"/>
  </r>
  <r>
    <m/>
    <x v="12"/>
    <x v="43"/>
  </r>
  <r>
    <m/>
    <x v="12"/>
    <x v="28"/>
  </r>
  <r>
    <m/>
    <x v="12"/>
    <x v="44"/>
  </r>
  <r>
    <m/>
    <x v="12"/>
    <x v="45"/>
  </r>
  <r>
    <m/>
    <x v="12"/>
    <x v="46"/>
  </r>
  <r>
    <m/>
    <x v="12"/>
    <x v="47"/>
  </r>
  <r>
    <m/>
    <x v="12"/>
    <x v="4"/>
  </r>
  <r>
    <m/>
    <x v="12"/>
    <x v="20"/>
  </r>
  <r>
    <m/>
    <x v="12"/>
    <x v="1"/>
  </r>
  <r>
    <m/>
    <x v="12"/>
    <x v="48"/>
  </r>
  <r>
    <m/>
    <x v="12"/>
    <x v="21"/>
  </r>
  <r>
    <m/>
    <x v="12"/>
    <x v="5"/>
  </r>
  <r>
    <m/>
    <x v="12"/>
    <x v="13"/>
  </r>
  <r>
    <m/>
    <x v="12"/>
    <x v="22"/>
  </r>
  <r>
    <m/>
    <x v="12"/>
    <x v="34"/>
  </r>
  <r>
    <m/>
    <x v="12"/>
    <x v="25"/>
  </r>
  <r>
    <m/>
    <x v="12"/>
    <x v="26"/>
  </r>
  <r>
    <m/>
    <x v="12"/>
    <x v="41"/>
  </r>
  <r>
    <m/>
    <x v="12"/>
    <x v="28"/>
  </r>
  <r>
    <m/>
    <x v="12"/>
    <x v="46"/>
  </r>
  <r>
    <n v="202"/>
    <x v="21"/>
    <x v="20"/>
  </r>
  <r>
    <m/>
    <x v="49"/>
    <x v="48"/>
  </r>
  <r>
    <n v="218"/>
    <x v="22"/>
    <x v="21"/>
  </r>
  <r>
    <m/>
    <x v="13"/>
    <x v="12"/>
  </r>
  <r>
    <n v="-3450"/>
    <x v="5"/>
    <x v="5"/>
  </r>
  <r>
    <n v="202"/>
    <x v="23"/>
    <x v="22"/>
  </r>
  <r>
    <m/>
    <x v="3"/>
    <x v="3"/>
  </r>
  <r>
    <m/>
    <x v="24"/>
    <x v="23"/>
  </r>
  <r>
    <n v="209"/>
    <x v="25"/>
    <x v="24"/>
  </r>
  <r>
    <n v="202"/>
    <x v="26"/>
    <x v="25"/>
  </r>
  <r>
    <m/>
    <x v="27"/>
    <x v="26"/>
  </r>
  <r>
    <n v="224"/>
    <x v="28"/>
    <x v="27"/>
  </r>
  <r>
    <n v="204.33333333333576"/>
    <x v="29"/>
    <x v="28"/>
  </r>
  <r>
    <n v="195"/>
    <x v="21"/>
    <x v="20"/>
  </r>
  <r>
    <n v="188"/>
    <x v="30"/>
    <x v="29"/>
  </r>
  <r>
    <n v="188"/>
    <x v="31"/>
    <x v="30"/>
  </r>
  <r>
    <n v="195"/>
    <x v="1"/>
    <x v="1"/>
  </r>
  <r>
    <m/>
    <x v="49"/>
    <x v="48"/>
  </r>
  <r>
    <n v="208"/>
    <x v="22"/>
    <x v="21"/>
  </r>
  <r>
    <n v="210"/>
    <x v="13"/>
    <x v="12"/>
  </r>
  <r>
    <n v="195"/>
    <x v="7"/>
    <x v="7"/>
  </r>
  <r>
    <n v="206"/>
    <x v="6"/>
    <x v="6"/>
  </r>
  <r>
    <n v="210"/>
    <x v="32"/>
    <x v="31"/>
  </r>
  <r>
    <n v="204"/>
    <x v="33"/>
    <x v="32"/>
  </r>
  <r>
    <n v="195"/>
    <x v="34"/>
    <x v="33"/>
  </r>
  <r>
    <n v="188"/>
    <x v="5"/>
    <x v="5"/>
  </r>
  <r>
    <n v="195"/>
    <x v="14"/>
    <x v="13"/>
  </r>
  <r>
    <n v="195"/>
    <x v="23"/>
    <x v="22"/>
  </r>
  <r>
    <n v="188"/>
    <x v="35"/>
    <x v="34"/>
  </r>
  <r>
    <n v="188"/>
    <x v="36"/>
    <x v="35"/>
  </r>
  <r>
    <n v="195"/>
    <x v="37"/>
    <x v="36"/>
  </r>
  <r>
    <m/>
    <x v="3"/>
    <x v="3"/>
  </r>
  <r>
    <n v="188"/>
    <x v="24"/>
    <x v="23"/>
  </r>
  <r>
    <n v="195"/>
    <x v="38"/>
    <x v="37"/>
  </r>
  <r>
    <n v="195"/>
    <x v="25"/>
    <x v="24"/>
  </r>
  <r>
    <n v="188"/>
    <x v="26"/>
    <x v="25"/>
  </r>
  <r>
    <n v="198"/>
    <x v="39"/>
    <x v="38"/>
  </r>
  <r>
    <n v="210"/>
    <x v="40"/>
    <x v="39"/>
  </r>
  <r>
    <m/>
    <x v="27"/>
    <x v="26"/>
  </r>
  <r>
    <n v="210"/>
    <x v="28"/>
    <x v="27"/>
  </r>
  <r>
    <n v="210"/>
    <x v="41"/>
    <x v="40"/>
  </r>
  <r>
    <n v="195"/>
    <x v="42"/>
    <x v="41"/>
  </r>
  <r>
    <n v="206"/>
    <x v="43"/>
    <x v="42"/>
  </r>
  <r>
    <n v="200"/>
    <x v="44"/>
    <x v="43"/>
  </r>
  <r>
    <n v="188"/>
    <x v="29"/>
    <x v="28"/>
  </r>
  <r>
    <n v="210"/>
    <x v="45"/>
    <x v="44"/>
  </r>
  <r>
    <n v="188"/>
    <x v="46"/>
    <x v="45"/>
  </r>
  <r>
    <m/>
    <x v="47"/>
    <x v="46"/>
  </r>
  <r>
    <n v="188"/>
    <x v="48"/>
    <x v="47"/>
  </r>
  <r>
    <m/>
    <x v="4"/>
    <x v="4"/>
  </r>
  <r>
    <n v="180"/>
    <x v="21"/>
    <x v="20"/>
  </r>
  <r>
    <n v="183"/>
    <x v="1"/>
    <x v="1"/>
  </r>
  <r>
    <m/>
    <x v="49"/>
    <x v="48"/>
  </r>
  <r>
    <n v="195"/>
    <x v="22"/>
    <x v="21"/>
  </r>
  <r>
    <n v="173"/>
    <x v="5"/>
    <x v="5"/>
  </r>
  <r>
    <n v="180"/>
    <x v="14"/>
    <x v="13"/>
  </r>
  <r>
    <n v="180"/>
    <x v="23"/>
    <x v="22"/>
  </r>
  <r>
    <n v="181"/>
    <x v="35"/>
    <x v="34"/>
  </r>
  <r>
    <n v="180"/>
    <x v="26"/>
    <x v="25"/>
  </r>
  <r>
    <m/>
    <x v="27"/>
    <x v="26"/>
  </r>
  <r>
    <n v="182"/>
    <x v="42"/>
    <x v="41"/>
  </r>
  <r>
    <n v="180"/>
    <x v="29"/>
    <x v="28"/>
  </r>
  <r>
    <n v="173"/>
    <x v="47"/>
    <x v="46"/>
  </r>
  <r>
    <n v="61"/>
    <x v="21"/>
    <x v="20"/>
  </r>
  <r>
    <n v="61"/>
    <x v="22"/>
    <x v="21"/>
  </r>
  <r>
    <n v="61"/>
    <x v="13"/>
    <x v="12"/>
  </r>
  <r>
    <n v="61"/>
    <x v="5"/>
    <x v="5"/>
  </r>
  <r>
    <n v="61"/>
    <x v="23"/>
    <x v="22"/>
  </r>
  <r>
    <n v="61"/>
    <x v="3"/>
    <x v="3"/>
  </r>
  <r>
    <n v="61"/>
    <x v="24"/>
    <x v="23"/>
  </r>
  <r>
    <n v="61"/>
    <x v="25"/>
    <x v="24"/>
  </r>
  <r>
    <n v="61"/>
    <x v="26"/>
    <x v="25"/>
  </r>
  <r>
    <n v="61"/>
    <x v="27"/>
    <x v="26"/>
  </r>
  <r>
    <n v="61"/>
    <x v="28"/>
    <x v="27"/>
  </r>
  <r>
    <n v="61"/>
    <x v="29"/>
    <x v="28"/>
  </r>
  <r>
    <n v="47"/>
    <x v="21"/>
    <x v="20"/>
  </r>
  <r>
    <n v="47"/>
    <x v="30"/>
    <x v="29"/>
  </r>
  <r>
    <n v="47"/>
    <x v="31"/>
    <x v="30"/>
  </r>
  <r>
    <n v="47"/>
    <x v="1"/>
    <x v="1"/>
  </r>
  <r>
    <n v="47"/>
    <x v="22"/>
    <x v="21"/>
  </r>
  <r>
    <n v="47"/>
    <x v="13"/>
    <x v="12"/>
  </r>
  <r>
    <n v="47"/>
    <x v="7"/>
    <x v="7"/>
  </r>
  <r>
    <n v="47"/>
    <x v="6"/>
    <x v="6"/>
  </r>
  <r>
    <n v="47"/>
    <x v="32"/>
    <x v="31"/>
  </r>
  <r>
    <n v="47"/>
    <x v="33"/>
    <x v="32"/>
  </r>
  <r>
    <n v="47"/>
    <x v="34"/>
    <x v="33"/>
  </r>
  <r>
    <n v="47"/>
    <x v="5"/>
    <x v="5"/>
  </r>
  <r>
    <n v="47"/>
    <x v="14"/>
    <x v="13"/>
  </r>
  <r>
    <n v="47"/>
    <x v="23"/>
    <x v="22"/>
  </r>
  <r>
    <n v="47"/>
    <x v="35"/>
    <x v="34"/>
  </r>
  <r>
    <n v="47"/>
    <x v="36"/>
    <x v="35"/>
  </r>
  <r>
    <n v="47"/>
    <x v="37"/>
    <x v="36"/>
  </r>
  <r>
    <n v="47"/>
    <x v="3"/>
    <x v="3"/>
  </r>
  <r>
    <n v="47"/>
    <x v="24"/>
    <x v="23"/>
  </r>
  <r>
    <n v="47"/>
    <x v="38"/>
    <x v="37"/>
  </r>
  <r>
    <n v="47"/>
    <x v="25"/>
    <x v="24"/>
  </r>
  <r>
    <n v="47"/>
    <x v="26"/>
    <x v="25"/>
  </r>
  <r>
    <n v="47"/>
    <x v="39"/>
    <x v="38"/>
  </r>
  <r>
    <n v="47"/>
    <x v="40"/>
    <x v="39"/>
  </r>
  <r>
    <n v="47"/>
    <x v="27"/>
    <x v="26"/>
  </r>
  <r>
    <n v="47"/>
    <x v="28"/>
    <x v="27"/>
  </r>
  <r>
    <n v="47"/>
    <x v="41"/>
    <x v="40"/>
  </r>
  <r>
    <n v="47"/>
    <x v="42"/>
    <x v="41"/>
  </r>
  <r>
    <n v="47"/>
    <x v="43"/>
    <x v="42"/>
  </r>
  <r>
    <n v="47"/>
    <x v="44"/>
    <x v="43"/>
  </r>
  <r>
    <n v="47"/>
    <x v="29"/>
    <x v="28"/>
  </r>
  <r>
    <n v="47"/>
    <x v="45"/>
    <x v="44"/>
  </r>
  <r>
    <n v="47"/>
    <x v="46"/>
    <x v="45"/>
  </r>
  <r>
    <n v="47"/>
    <x v="47"/>
    <x v="46"/>
  </r>
  <r>
    <n v="47"/>
    <x v="48"/>
    <x v="47"/>
  </r>
  <r>
    <n v="47"/>
    <x v="4"/>
    <x v="4"/>
  </r>
  <r>
    <n v="60"/>
    <x v="1"/>
    <x v="1"/>
  </r>
  <r>
    <n v="47"/>
    <x v="1"/>
    <x v="1"/>
  </r>
  <r>
    <n v="35"/>
    <x v="1"/>
    <x v="1"/>
  </r>
  <r>
    <n v="47"/>
    <x v="49"/>
    <x v="48"/>
  </r>
  <r>
    <n v="47"/>
    <x v="29"/>
    <x v="28"/>
  </r>
  <r>
    <n v="47"/>
    <x v="50"/>
    <x v="49"/>
  </r>
  <r>
    <n v="74"/>
    <x v="1"/>
    <x v="1"/>
  </r>
  <r>
    <n v="61"/>
    <x v="1"/>
    <x v="1"/>
  </r>
  <r>
    <n v="49"/>
    <x v="1"/>
    <x v="1"/>
  </r>
  <r>
    <n v="61"/>
    <x v="49"/>
    <x v="48"/>
  </r>
  <r>
    <n v="61"/>
    <x v="29"/>
    <x v="28"/>
  </r>
  <r>
    <n v="61"/>
    <x v="50"/>
    <x v="49"/>
  </r>
  <r>
    <n v="88"/>
    <x v="1"/>
    <x v="1"/>
  </r>
  <r>
    <n v="75"/>
    <x v="1"/>
    <x v="1"/>
  </r>
  <r>
    <n v="63"/>
    <x v="1"/>
    <x v="1"/>
  </r>
  <r>
    <n v="75"/>
    <x v="49"/>
    <x v="48"/>
  </r>
  <r>
    <n v="75"/>
    <x v="29"/>
    <x v="28"/>
  </r>
  <r>
    <n v="75"/>
    <x v="50"/>
    <x v="49"/>
  </r>
  <r>
    <n v="102"/>
    <x v="1"/>
    <x v="1"/>
  </r>
  <r>
    <n v="89"/>
    <x v="1"/>
    <x v="1"/>
  </r>
  <r>
    <n v="77"/>
    <x v="1"/>
    <x v="1"/>
  </r>
  <r>
    <n v="89"/>
    <x v="49"/>
    <x v="48"/>
  </r>
  <r>
    <n v="89"/>
    <x v="29"/>
    <x v="28"/>
  </r>
  <r>
    <n v="89"/>
    <x v="50"/>
    <x v="49"/>
  </r>
  <r>
    <n v="116"/>
    <x v="1"/>
    <x v="1"/>
  </r>
  <r>
    <n v="103"/>
    <x v="1"/>
    <x v="1"/>
  </r>
  <r>
    <n v="91"/>
    <x v="1"/>
    <x v="1"/>
  </r>
  <r>
    <n v="103"/>
    <x v="49"/>
    <x v="48"/>
  </r>
  <r>
    <n v="103"/>
    <x v="29"/>
    <x v="28"/>
  </r>
  <r>
    <n v="103"/>
    <x v="50"/>
    <x v="49"/>
  </r>
  <r>
    <n v="130"/>
    <x v="1"/>
    <x v="1"/>
  </r>
  <r>
    <n v="117"/>
    <x v="1"/>
    <x v="1"/>
  </r>
  <r>
    <n v="105"/>
    <x v="1"/>
    <x v="1"/>
  </r>
  <r>
    <n v="117"/>
    <x v="49"/>
    <x v="48"/>
  </r>
  <r>
    <n v="117"/>
    <x v="29"/>
    <x v="28"/>
  </r>
  <r>
    <n v="117"/>
    <x v="50"/>
    <x v="49"/>
  </r>
  <r>
    <n v="144"/>
    <x v="1"/>
    <x v="1"/>
  </r>
  <r>
    <n v="131"/>
    <x v="1"/>
    <x v="1"/>
  </r>
  <r>
    <n v="119"/>
    <x v="1"/>
    <x v="1"/>
  </r>
  <r>
    <n v="131"/>
    <x v="49"/>
    <x v="48"/>
  </r>
  <r>
    <n v="131"/>
    <x v="29"/>
    <x v="28"/>
  </r>
  <r>
    <n v="131"/>
    <x v="50"/>
    <x v="49"/>
  </r>
  <r>
    <n v="165"/>
    <x v="1"/>
    <x v="1"/>
  </r>
  <r>
    <n v="152"/>
    <x v="1"/>
    <x v="1"/>
  </r>
  <r>
    <n v="140"/>
    <x v="1"/>
    <x v="1"/>
  </r>
  <r>
    <n v="152"/>
    <x v="49"/>
    <x v="48"/>
  </r>
  <r>
    <n v="152"/>
    <x v="29"/>
    <x v="28"/>
  </r>
  <r>
    <n v="152"/>
    <x v="50"/>
    <x v="49"/>
  </r>
  <r>
    <n v="186"/>
    <x v="1"/>
    <x v="1"/>
  </r>
  <r>
    <n v="173"/>
    <x v="1"/>
    <x v="1"/>
  </r>
  <r>
    <n v="173"/>
    <x v="49"/>
    <x v="48"/>
  </r>
  <r>
    <n v="173"/>
    <x v="29"/>
    <x v="28"/>
  </r>
  <r>
    <n v="212"/>
    <x v="1"/>
    <x v="1"/>
  </r>
  <r>
    <n v="199"/>
    <x v="1"/>
    <x v="1"/>
  </r>
  <r>
    <n v="187"/>
    <x v="1"/>
    <x v="1"/>
  </r>
  <r>
    <n v="199"/>
    <x v="49"/>
    <x v="48"/>
  </r>
  <r>
    <n v="199"/>
    <x v="29"/>
    <x v="28"/>
  </r>
  <r>
    <n v="199"/>
    <x v="50"/>
    <x v="49"/>
  </r>
  <r>
    <n v="77"/>
    <x v="1"/>
    <x v="1"/>
  </r>
  <r>
    <n v="83"/>
    <x v="1"/>
    <x v="1"/>
  </r>
  <r>
    <n v="97"/>
    <x v="1"/>
    <x v="1"/>
  </r>
  <r>
    <n v="111"/>
    <x v="1"/>
    <x v="1"/>
  </r>
  <r>
    <n v="135.13066550926305"/>
    <x v="1"/>
    <x v="1"/>
  </r>
  <r>
    <n v="205"/>
    <x v="1"/>
    <x v="1"/>
  </r>
  <r>
    <n v="77"/>
    <x v="5"/>
    <x v="5"/>
  </r>
  <r>
    <n v="83"/>
    <x v="5"/>
    <x v="5"/>
  </r>
  <r>
    <n v="97"/>
    <x v="5"/>
    <x v="5"/>
  </r>
  <r>
    <n v="111"/>
    <x v="5"/>
    <x v="5"/>
  </r>
  <r>
    <n v="125.69681423611473"/>
    <x v="5"/>
    <x v="5"/>
  </r>
  <r>
    <n v="191"/>
    <x v="5"/>
    <x v="5"/>
  </r>
  <r>
    <n v="77"/>
    <x v="0"/>
    <x v="0"/>
  </r>
  <r>
    <n v="83"/>
    <x v="0"/>
    <x v="0"/>
  </r>
  <r>
    <n v="97"/>
    <x v="0"/>
    <x v="0"/>
  </r>
  <r>
    <n v="111"/>
    <x v="0"/>
    <x v="0"/>
  </r>
  <r>
    <n v="130.71356770833518"/>
    <x v="0"/>
    <x v="0"/>
  </r>
  <r>
    <n v="192"/>
    <x v="0"/>
    <x v="0"/>
  </r>
  <r>
    <n v="75"/>
    <x v="1"/>
    <x v="1"/>
  </r>
  <r>
    <n v="63"/>
    <x v="1"/>
    <x v="1"/>
  </r>
  <r>
    <n v="48"/>
    <x v="1"/>
    <x v="1"/>
  </r>
  <r>
    <n v="39"/>
    <x v="1"/>
    <x v="1"/>
  </r>
  <r>
    <n v="75"/>
    <x v="8"/>
    <x v="8"/>
  </r>
  <r>
    <n v="63"/>
    <x v="8"/>
    <x v="8"/>
  </r>
  <r>
    <n v="48"/>
    <x v="8"/>
    <x v="8"/>
  </r>
  <r>
    <n v="39"/>
    <x v="8"/>
    <x v="8"/>
  </r>
  <r>
    <n v="112"/>
    <x v="1"/>
    <x v="1"/>
  </r>
  <r>
    <n v="100"/>
    <x v="1"/>
    <x v="1"/>
  </r>
  <r>
    <n v="85"/>
    <x v="1"/>
    <x v="1"/>
  </r>
  <r>
    <n v="76"/>
    <x v="1"/>
    <x v="1"/>
  </r>
  <r>
    <n v="112"/>
    <x v="8"/>
    <x v="8"/>
  </r>
  <r>
    <n v="100"/>
    <x v="8"/>
    <x v="8"/>
  </r>
  <r>
    <n v="85"/>
    <x v="8"/>
    <x v="8"/>
  </r>
  <r>
    <n v="76"/>
    <x v="8"/>
    <x v="8"/>
  </r>
  <r>
    <m/>
    <x v="1"/>
    <x v="1"/>
  </r>
  <r>
    <m/>
    <x v="1"/>
    <x v="1"/>
  </r>
  <r>
    <m/>
    <x v="1"/>
    <x v="1"/>
  </r>
  <r>
    <m/>
    <x v="1"/>
    <x v="1"/>
  </r>
  <r>
    <m/>
    <x v="8"/>
    <x v="8"/>
  </r>
  <r>
    <m/>
    <x v="8"/>
    <x v="8"/>
  </r>
  <r>
    <m/>
    <x v="8"/>
    <x v="8"/>
  </r>
  <r>
    <m/>
    <x v="8"/>
    <x v="8"/>
  </r>
  <r>
    <n v="156"/>
    <x v="1"/>
    <x v="1"/>
  </r>
  <r>
    <n v="175"/>
    <x v="1"/>
    <x v="1"/>
  </r>
  <r>
    <n v="168"/>
    <x v="1"/>
    <x v="1"/>
  </r>
  <r>
    <n v="160"/>
    <x v="1"/>
    <x v="1"/>
  </r>
  <r>
    <n v="261"/>
    <x v="8"/>
    <x v="8"/>
  </r>
  <r>
    <n v="241"/>
    <x v="8"/>
    <x v="8"/>
  </r>
  <r>
    <n v="215"/>
    <x v="8"/>
    <x v="8"/>
  </r>
  <r>
    <n v="198"/>
    <x v="8"/>
    <x v="8"/>
  </r>
  <r>
    <n v="95"/>
    <x v="9"/>
    <x v="9"/>
  </r>
  <r>
    <n v="95"/>
    <x v="8"/>
    <x v="8"/>
  </r>
  <r>
    <n v="95"/>
    <x v="7"/>
    <x v="7"/>
  </r>
  <r>
    <n v="95"/>
    <x v="6"/>
    <x v="6"/>
  </r>
  <r>
    <n v="95"/>
    <x v="1"/>
    <x v="1"/>
  </r>
  <r>
    <n v="95"/>
    <x v="5"/>
    <x v="5"/>
  </r>
  <r>
    <n v="95"/>
    <x v="0"/>
    <x v="0"/>
  </r>
  <r>
    <n v="176"/>
    <x v="9"/>
    <x v="9"/>
  </r>
  <r>
    <n v="169"/>
    <x v="8"/>
    <x v="8"/>
  </r>
  <r>
    <n v="153"/>
    <x v="7"/>
    <x v="7"/>
  </r>
  <r>
    <n v="153"/>
    <x v="6"/>
    <x v="6"/>
  </r>
  <r>
    <n v="142"/>
    <x v="1"/>
    <x v="1"/>
  </r>
  <r>
    <n v="138"/>
    <x v="5"/>
    <x v="5"/>
  </r>
  <r>
    <n v="142"/>
    <x v="0"/>
    <x v="0"/>
  </r>
  <r>
    <m/>
    <x v="9"/>
    <x v="9"/>
  </r>
  <r>
    <m/>
    <x v="8"/>
    <x v="8"/>
  </r>
  <r>
    <m/>
    <x v="7"/>
    <x v="7"/>
  </r>
  <r>
    <m/>
    <x v="6"/>
    <x v="6"/>
  </r>
  <r>
    <m/>
    <x v="1"/>
    <x v="1"/>
  </r>
  <r>
    <m/>
    <x v="5"/>
    <x v="5"/>
  </r>
  <r>
    <m/>
    <x v="0"/>
    <x v="0"/>
  </r>
  <r>
    <n v="64"/>
    <x v="8"/>
    <x v="8"/>
  </r>
  <r>
    <n v="64"/>
    <x v="7"/>
    <x v="7"/>
  </r>
  <r>
    <n v="64"/>
    <x v="6"/>
    <x v="6"/>
  </r>
  <r>
    <n v="64"/>
    <x v="1"/>
    <x v="1"/>
  </r>
  <r>
    <n v="64"/>
    <x v="5"/>
    <x v="5"/>
  </r>
  <r>
    <n v="81"/>
    <x v="8"/>
    <x v="8"/>
  </r>
  <r>
    <n v="81"/>
    <x v="7"/>
    <x v="7"/>
  </r>
  <r>
    <n v="81"/>
    <x v="6"/>
    <x v="6"/>
  </r>
  <r>
    <n v="81"/>
    <x v="1"/>
    <x v="1"/>
  </r>
  <r>
    <n v="64"/>
    <x v="8"/>
    <x v="8"/>
  </r>
  <r>
    <n v="64"/>
    <x v="7"/>
    <x v="7"/>
  </r>
  <r>
    <n v="64"/>
    <x v="6"/>
    <x v="6"/>
  </r>
  <r>
    <n v="64"/>
    <x v="1"/>
    <x v="1"/>
  </r>
  <r>
    <n v="64"/>
    <x v="5"/>
    <x v="5"/>
  </r>
  <r>
    <n v="81"/>
    <x v="8"/>
    <x v="8"/>
  </r>
  <r>
    <n v="81"/>
    <x v="7"/>
    <x v="7"/>
  </r>
  <r>
    <n v="81"/>
    <x v="6"/>
    <x v="6"/>
  </r>
  <r>
    <n v="81"/>
    <x v="1"/>
    <x v="1"/>
  </r>
  <r>
    <n v="81"/>
    <x v="5"/>
    <x v="5"/>
  </r>
  <r>
    <n v="137"/>
    <x v="8"/>
    <x v="8"/>
  </r>
  <r>
    <n v="105"/>
    <x v="7"/>
    <x v="7"/>
  </r>
  <r>
    <n v="106"/>
    <x v="6"/>
    <x v="6"/>
  </r>
  <r>
    <n v="98"/>
    <x v="1"/>
    <x v="1"/>
  </r>
  <r>
    <n v="94"/>
    <x v="5"/>
    <x v="5"/>
  </r>
  <r>
    <n v="135"/>
    <x v="8"/>
    <x v="8"/>
  </r>
  <r>
    <n v="114"/>
    <x v="7"/>
    <x v="7"/>
  </r>
  <r>
    <n v="114"/>
    <x v="6"/>
    <x v="6"/>
  </r>
  <r>
    <n v="106"/>
    <x v="1"/>
    <x v="1"/>
  </r>
  <r>
    <n v="98"/>
    <x v="5"/>
    <x v="5"/>
  </r>
  <r>
    <n v="134"/>
    <x v="9"/>
    <x v="9"/>
  </r>
  <r>
    <n v="134"/>
    <x v="8"/>
    <x v="8"/>
  </r>
  <r>
    <n v="134"/>
    <x v="6"/>
    <x v="6"/>
  </r>
  <r>
    <n v="134"/>
    <x v="1"/>
    <x v="1"/>
  </r>
  <r>
    <n v="169"/>
    <x v="8"/>
    <x v="8"/>
  </r>
  <r>
    <n v="166"/>
    <x v="7"/>
    <x v="7"/>
  </r>
  <r>
    <n v="151"/>
    <x v="6"/>
    <x v="6"/>
  </r>
  <r>
    <n v="140"/>
    <x v="1"/>
    <x v="1"/>
  </r>
  <r>
    <m/>
    <x v="8"/>
    <x v="8"/>
  </r>
  <r>
    <m/>
    <x v="7"/>
    <x v="7"/>
  </r>
  <r>
    <m/>
    <x v="6"/>
    <x v="6"/>
  </r>
  <r>
    <m/>
    <x v="1"/>
    <x v="1"/>
  </r>
  <r>
    <n v="62"/>
    <x v="9"/>
    <x v="9"/>
  </r>
  <r>
    <n v="62"/>
    <x v="8"/>
    <x v="8"/>
  </r>
  <r>
    <n v="62"/>
    <x v="7"/>
    <x v="7"/>
  </r>
  <r>
    <n v="62"/>
    <x v="6"/>
    <x v="6"/>
  </r>
  <r>
    <n v="62"/>
    <x v="51"/>
    <x v="50"/>
  </r>
  <r>
    <n v="62"/>
    <x v="52"/>
    <x v="51"/>
  </r>
  <r>
    <n v="62"/>
    <x v="5"/>
    <x v="5"/>
  </r>
  <r>
    <n v="62"/>
    <x v="53"/>
    <x v="52"/>
  </r>
  <r>
    <m/>
    <x v="9"/>
    <x v="9"/>
  </r>
  <r>
    <n v="162"/>
    <x v="8"/>
    <x v="8"/>
  </r>
  <r>
    <n v="146"/>
    <x v="7"/>
    <x v="7"/>
  </r>
  <r>
    <n v="145"/>
    <x v="6"/>
    <x v="6"/>
  </r>
  <r>
    <n v="99"/>
    <x v="51"/>
    <x v="50"/>
  </r>
  <r>
    <n v="101"/>
    <x v="52"/>
    <x v="51"/>
  </r>
  <r>
    <n v="95"/>
    <x v="5"/>
    <x v="5"/>
  </r>
  <r>
    <n v="96"/>
    <x v="53"/>
    <x v="52"/>
  </r>
  <r>
    <m/>
    <x v="9"/>
    <x v="9"/>
  </r>
  <r>
    <m/>
    <x v="8"/>
    <x v="8"/>
  </r>
  <r>
    <m/>
    <x v="7"/>
    <x v="7"/>
  </r>
  <r>
    <m/>
    <x v="6"/>
    <x v="6"/>
  </r>
  <r>
    <m/>
    <x v="51"/>
    <x v="50"/>
  </r>
  <r>
    <m/>
    <x v="52"/>
    <x v="51"/>
  </r>
  <r>
    <m/>
    <x v="5"/>
    <x v="5"/>
  </r>
  <r>
    <m/>
    <x v="53"/>
    <x v="52"/>
  </r>
  <r>
    <m/>
    <x v="54"/>
    <x v="53"/>
  </r>
  <r>
    <m/>
    <x v="14"/>
    <x v="13"/>
  </r>
  <r>
    <m/>
    <x v="55"/>
    <x v="46"/>
  </r>
  <r>
    <m/>
    <x v="54"/>
    <x v="53"/>
  </r>
  <r>
    <m/>
    <x v="14"/>
    <x v="13"/>
  </r>
  <r>
    <m/>
    <x v="55"/>
    <x v="46"/>
  </r>
  <r>
    <m/>
    <x v="56"/>
    <x v="54"/>
  </r>
  <r>
    <m/>
    <x v="55"/>
    <x v="55"/>
  </r>
  <r>
    <m/>
    <x v="54"/>
    <x v="50"/>
  </r>
  <r>
    <m/>
    <x v="5"/>
    <x v="5"/>
  </r>
  <r>
    <m/>
    <x v="57"/>
    <x v="56"/>
  </r>
  <r>
    <m/>
    <x v="58"/>
    <x v="57"/>
  </r>
  <r>
    <m/>
    <x v="59"/>
    <x v="58"/>
  </r>
  <r>
    <m/>
    <x v="56"/>
    <x v="54"/>
  </r>
  <r>
    <m/>
    <x v="55"/>
    <x v="55"/>
  </r>
  <r>
    <m/>
    <x v="54"/>
    <x v="50"/>
  </r>
  <r>
    <m/>
    <x v="5"/>
    <x v="5"/>
  </r>
  <r>
    <m/>
    <x v="57"/>
    <x v="56"/>
  </r>
  <r>
    <m/>
    <x v="58"/>
    <x v="57"/>
  </r>
  <r>
    <m/>
    <x v="59"/>
    <x v="58"/>
  </r>
  <r>
    <m/>
    <x v="56"/>
    <x v="54"/>
  </r>
  <r>
    <m/>
    <x v="55"/>
    <x v="55"/>
  </r>
  <r>
    <m/>
    <x v="54"/>
    <x v="50"/>
  </r>
  <r>
    <m/>
    <x v="5"/>
    <x v="5"/>
  </r>
  <r>
    <m/>
    <x v="57"/>
    <x v="56"/>
  </r>
  <r>
    <m/>
    <x v="58"/>
    <x v="57"/>
  </r>
  <r>
    <m/>
    <x v="59"/>
    <x v="58"/>
  </r>
  <r>
    <n v="191"/>
    <x v="55"/>
    <x v="59"/>
  </r>
  <r>
    <n v="191"/>
    <x v="60"/>
    <x v="60"/>
  </r>
  <r>
    <n v="191"/>
    <x v="61"/>
    <x v="61"/>
  </r>
  <r>
    <n v="191"/>
    <x v="62"/>
    <x v="62"/>
  </r>
  <r>
    <n v="191"/>
    <x v="63"/>
    <x v="63"/>
  </r>
  <r>
    <n v="191"/>
    <x v="64"/>
    <x v="64"/>
  </r>
  <r>
    <n v="191"/>
    <x v="65"/>
    <x v="65"/>
  </r>
  <r>
    <n v="191"/>
    <x v="66"/>
    <x v="66"/>
  </r>
  <r>
    <n v="166"/>
    <x v="55"/>
    <x v="59"/>
  </r>
  <r>
    <n v="166"/>
    <x v="60"/>
    <x v="60"/>
  </r>
  <r>
    <n v="166"/>
    <x v="61"/>
    <x v="61"/>
  </r>
  <r>
    <n v="166"/>
    <x v="62"/>
    <x v="62"/>
  </r>
  <r>
    <n v="166"/>
    <x v="63"/>
    <x v="63"/>
  </r>
  <r>
    <n v="166"/>
    <x v="64"/>
    <x v="64"/>
  </r>
  <r>
    <n v="166"/>
    <x v="65"/>
    <x v="65"/>
  </r>
  <r>
    <n v="166"/>
    <x v="66"/>
    <x v="66"/>
  </r>
  <r>
    <n v="138"/>
    <x v="55"/>
    <x v="59"/>
  </r>
  <r>
    <n v="138"/>
    <x v="60"/>
    <x v="60"/>
  </r>
  <r>
    <n v="138"/>
    <x v="61"/>
    <x v="61"/>
  </r>
  <r>
    <n v="138"/>
    <x v="62"/>
    <x v="62"/>
  </r>
  <r>
    <n v="138"/>
    <x v="63"/>
    <x v="63"/>
  </r>
  <r>
    <n v="138"/>
    <x v="64"/>
    <x v="64"/>
  </r>
  <r>
    <n v="138"/>
    <x v="65"/>
    <x v="65"/>
  </r>
  <r>
    <n v="138"/>
    <x v="66"/>
    <x v="66"/>
  </r>
  <r>
    <n v="210"/>
    <x v="55"/>
    <x v="59"/>
  </r>
  <r>
    <n v="210"/>
    <x v="62"/>
    <x v="62"/>
  </r>
  <r>
    <n v="210"/>
    <x v="63"/>
    <x v="63"/>
  </r>
  <r>
    <n v="210"/>
    <x v="64"/>
    <x v="64"/>
  </r>
  <r>
    <n v="210"/>
    <x v="65"/>
    <x v="65"/>
  </r>
  <r>
    <n v="210"/>
    <x v="66"/>
    <x v="66"/>
  </r>
  <r>
    <n v="190"/>
    <x v="55"/>
    <x v="59"/>
  </r>
  <r>
    <n v="190"/>
    <x v="62"/>
    <x v="62"/>
  </r>
  <r>
    <n v="190"/>
    <x v="63"/>
    <x v="63"/>
  </r>
  <r>
    <n v="190"/>
    <x v="64"/>
    <x v="64"/>
  </r>
  <r>
    <n v="190"/>
    <x v="65"/>
    <x v="65"/>
  </r>
  <r>
    <n v="190"/>
    <x v="66"/>
    <x v="66"/>
  </r>
  <r>
    <n v="169"/>
    <x v="55"/>
    <x v="59"/>
  </r>
  <r>
    <n v="169"/>
    <x v="62"/>
    <x v="62"/>
  </r>
  <r>
    <n v="169"/>
    <x v="63"/>
    <x v="63"/>
  </r>
  <r>
    <n v="169"/>
    <x v="64"/>
    <x v="64"/>
  </r>
  <r>
    <n v="169"/>
    <x v="65"/>
    <x v="65"/>
  </r>
  <r>
    <n v="169"/>
    <x v="66"/>
    <x v="66"/>
  </r>
  <r>
    <n v="145"/>
    <x v="55"/>
    <x v="59"/>
  </r>
  <r>
    <n v="145"/>
    <x v="62"/>
    <x v="62"/>
  </r>
  <r>
    <n v="145"/>
    <x v="63"/>
    <x v="63"/>
  </r>
  <r>
    <n v="145"/>
    <x v="64"/>
    <x v="64"/>
  </r>
  <r>
    <n v="145"/>
    <x v="65"/>
    <x v="65"/>
  </r>
  <r>
    <n v="145"/>
    <x v="66"/>
    <x v="66"/>
  </r>
  <r>
    <n v="234"/>
    <x v="49"/>
    <x v="48"/>
  </r>
  <r>
    <n v="234"/>
    <x v="67"/>
    <x v="67"/>
  </r>
  <r>
    <n v="209"/>
    <x v="49"/>
    <x v="48"/>
  </r>
  <r>
    <n v="209"/>
    <x v="67"/>
    <x v="67"/>
  </r>
  <r>
    <n v="179"/>
    <x v="49"/>
    <x v="48"/>
  </r>
  <r>
    <n v="179"/>
    <x v="67"/>
    <x v="67"/>
  </r>
  <r>
    <m/>
    <x v="23"/>
    <x v="22"/>
  </r>
  <r>
    <m/>
    <x v="5"/>
    <x v="5"/>
  </r>
  <r>
    <m/>
    <x v="29"/>
    <x v="28"/>
  </r>
  <r>
    <m/>
    <x v="23"/>
    <x v="22"/>
  </r>
  <r>
    <m/>
    <x v="5"/>
    <x v="5"/>
  </r>
  <r>
    <m/>
    <x v="29"/>
    <x v="28"/>
  </r>
  <r>
    <m/>
    <x v="23"/>
    <x v="22"/>
  </r>
  <r>
    <m/>
    <x v="5"/>
    <x v="5"/>
  </r>
  <r>
    <m/>
    <x v="29"/>
    <x v="28"/>
  </r>
  <r>
    <m/>
    <x v="55"/>
    <x v="54"/>
  </r>
  <r>
    <m/>
    <x v="55"/>
    <x v="55"/>
  </r>
  <r>
    <m/>
    <x v="54"/>
    <x v="50"/>
  </r>
  <r>
    <m/>
    <x v="54"/>
    <x v="68"/>
  </r>
  <r>
    <m/>
    <x v="68"/>
    <x v="69"/>
  </r>
  <r>
    <m/>
    <x v="55"/>
    <x v="70"/>
  </r>
  <r>
    <m/>
    <x v="5"/>
    <x v="5"/>
  </r>
  <r>
    <m/>
    <x v="54"/>
    <x v="71"/>
  </r>
  <r>
    <m/>
    <x v="69"/>
    <x v="72"/>
  </r>
  <r>
    <m/>
    <x v="70"/>
    <x v="73"/>
  </r>
  <r>
    <m/>
    <x v="14"/>
    <x v="13"/>
  </r>
  <r>
    <m/>
    <x v="57"/>
    <x v="56"/>
  </r>
  <r>
    <m/>
    <x v="71"/>
    <x v="74"/>
  </r>
  <r>
    <m/>
    <x v="72"/>
    <x v="75"/>
  </r>
  <r>
    <m/>
    <x v="73"/>
    <x v="76"/>
  </r>
  <r>
    <m/>
    <x v="55"/>
    <x v="54"/>
  </r>
  <r>
    <m/>
    <x v="55"/>
    <x v="55"/>
  </r>
  <r>
    <m/>
    <x v="51"/>
    <x v="50"/>
  </r>
  <r>
    <m/>
    <x v="74"/>
    <x v="68"/>
  </r>
  <r>
    <m/>
    <x v="68"/>
    <x v="69"/>
  </r>
  <r>
    <m/>
    <x v="55"/>
    <x v="70"/>
  </r>
  <r>
    <m/>
    <x v="5"/>
    <x v="5"/>
  </r>
  <r>
    <m/>
    <x v="54"/>
    <x v="71"/>
  </r>
  <r>
    <m/>
    <x v="69"/>
    <x v="72"/>
  </r>
  <r>
    <m/>
    <x v="70"/>
    <x v="73"/>
  </r>
  <r>
    <m/>
    <x v="14"/>
    <x v="13"/>
  </r>
  <r>
    <m/>
    <x v="57"/>
    <x v="56"/>
  </r>
  <r>
    <m/>
    <x v="71"/>
    <x v="74"/>
  </r>
  <r>
    <m/>
    <x v="72"/>
    <x v="75"/>
  </r>
  <r>
    <m/>
    <x v="73"/>
    <x v="76"/>
  </r>
  <r>
    <m/>
    <x v="55"/>
    <x v="54"/>
  </r>
  <r>
    <m/>
    <x v="55"/>
    <x v="55"/>
  </r>
  <r>
    <m/>
    <x v="14"/>
    <x v="50"/>
  </r>
  <r>
    <m/>
    <x v="74"/>
    <x v="68"/>
  </r>
  <r>
    <m/>
    <x v="68"/>
    <x v="69"/>
  </r>
  <r>
    <m/>
    <x v="55"/>
    <x v="70"/>
  </r>
  <r>
    <m/>
    <x v="5"/>
    <x v="5"/>
  </r>
  <r>
    <m/>
    <x v="54"/>
    <x v="71"/>
  </r>
  <r>
    <m/>
    <x v="69"/>
    <x v="72"/>
  </r>
  <r>
    <m/>
    <x v="70"/>
    <x v="73"/>
  </r>
  <r>
    <m/>
    <x v="75"/>
    <x v="13"/>
  </r>
  <r>
    <m/>
    <x v="57"/>
    <x v="56"/>
  </r>
  <r>
    <m/>
    <x v="71"/>
    <x v="74"/>
  </r>
  <r>
    <m/>
    <x v="72"/>
    <x v="75"/>
  </r>
  <r>
    <m/>
    <x v="73"/>
    <x v="76"/>
  </r>
  <r>
    <n v="43"/>
    <x v="76"/>
    <x v="77"/>
  </r>
  <r>
    <n v="86"/>
    <x v="76"/>
    <x v="77"/>
  </r>
  <r>
    <n v="121"/>
    <x v="76"/>
    <x v="77"/>
  </r>
  <r>
    <n v="134"/>
    <x v="76"/>
    <x v="77"/>
  </r>
  <r>
    <n v="170"/>
    <x v="76"/>
    <x v="77"/>
  </r>
  <r>
    <n v="205"/>
    <x v="76"/>
    <x v="77"/>
  </r>
  <r>
    <n v="224"/>
    <x v="76"/>
    <x v="77"/>
  </r>
  <r>
    <n v="83"/>
    <x v="72"/>
    <x v="75"/>
  </r>
  <r>
    <n v="92"/>
    <x v="72"/>
    <x v="75"/>
  </r>
  <r>
    <n v="98"/>
    <x v="72"/>
    <x v="75"/>
  </r>
  <r>
    <n v="105"/>
    <x v="72"/>
    <x v="75"/>
  </r>
  <r>
    <n v="128"/>
    <x v="72"/>
    <x v="75"/>
  </r>
  <r>
    <n v="183"/>
    <x v="72"/>
    <x v="75"/>
  </r>
  <r>
    <n v="92"/>
    <x v="5"/>
    <x v="5"/>
  </r>
  <r>
    <n v="98"/>
    <x v="5"/>
    <x v="5"/>
  </r>
  <r>
    <n v="128"/>
    <x v="5"/>
    <x v="5"/>
  </r>
  <r>
    <n v="156"/>
    <x v="5"/>
    <x v="5"/>
  </r>
  <r>
    <n v="183"/>
    <x v="5"/>
    <x v="5"/>
  </r>
  <r>
    <n v="92"/>
    <x v="77"/>
    <x v="78"/>
  </r>
  <r>
    <n v="98"/>
    <x v="77"/>
    <x v="78"/>
  </r>
  <r>
    <n v="128"/>
    <x v="77"/>
    <x v="78"/>
  </r>
  <r>
    <n v="156"/>
    <x v="77"/>
    <x v="78"/>
  </r>
  <r>
    <n v="183"/>
    <x v="77"/>
    <x v="78"/>
  </r>
  <r>
    <n v="92"/>
    <x v="72"/>
    <x v="75"/>
  </r>
  <r>
    <n v="98"/>
    <x v="72"/>
    <x v="75"/>
  </r>
  <r>
    <n v="128"/>
    <x v="72"/>
    <x v="75"/>
  </r>
  <r>
    <n v="156"/>
    <x v="72"/>
    <x v="75"/>
  </r>
  <r>
    <n v="183"/>
    <x v="72"/>
    <x v="75"/>
  </r>
  <r>
    <n v="31"/>
    <x v="78"/>
    <x v="79"/>
  </r>
  <r>
    <n v="67"/>
    <x v="78"/>
    <x v="79"/>
  </r>
  <r>
    <n v="115"/>
    <x v="78"/>
    <x v="79"/>
  </r>
  <r>
    <n v="50"/>
    <x v="72"/>
    <x v="75"/>
  </r>
  <r>
    <n v="71"/>
    <x v="72"/>
    <x v="75"/>
  </r>
  <r>
    <n v="83"/>
    <x v="72"/>
    <x v="75"/>
  </r>
  <r>
    <n v="97"/>
    <x v="72"/>
    <x v="75"/>
  </r>
  <r>
    <n v="553"/>
    <x v="72"/>
    <x v="75"/>
  </r>
  <r>
    <n v="234"/>
    <x v="78"/>
    <x v="79"/>
  </r>
  <r>
    <n v="198"/>
    <x v="79"/>
    <x v="80"/>
  </r>
  <r>
    <n v="198"/>
    <x v="80"/>
    <x v="81"/>
  </r>
  <r>
    <n v="201.33333333333576"/>
    <x v="68"/>
    <x v="69"/>
  </r>
  <r>
    <n v="203"/>
    <x v="71"/>
    <x v="74"/>
  </r>
  <r>
    <n v="198"/>
    <x v="72"/>
    <x v="75"/>
  </r>
  <r>
    <n v="224"/>
    <x v="78"/>
    <x v="79"/>
  </r>
  <r>
    <n v="195"/>
    <x v="79"/>
    <x v="80"/>
  </r>
  <r>
    <n v="195"/>
    <x v="80"/>
    <x v="81"/>
  </r>
  <r>
    <n v="195"/>
    <x v="68"/>
    <x v="69"/>
  </r>
  <r>
    <n v="195"/>
    <x v="71"/>
    <x v="74"/>
  </r>
  <r>
    <n v="195"/>
    <x v="72"/>
    <x v="75"/>
  </r>
  <r>
    <n v="209"/>
    <x v="78"/>
    <x v="79"/>
  </r>
  <r>
    <n v="183"/>
    <x v="79"/>
    <x v="80"/>
  </r>
  <r>
    <n v="183"/>
    <x v="80"/>
    <x v="81"/>
  </r>
  <r>
    <n v="183"/>
    <x v="68"/>
    <x v="69"/>
  </r>
  <r>
    <n v="183"/>
    <x v="71"/>
    <x v="74"/>
  </r>
  <r>
    <n v="184.33333333333576"/>
    <x v="72"/>
    <x v="75"/>
  </r>
  <r>
    <n v="197"/>
    <x v="78"/>
    <x v="79"/>
  </r>
  <r>
    <n v="168"/>
    <x v="79"/>
    <x v="80"/>
  </r>
  <r>
    <n v="170"/>
    <x v="80"/>
    <x v="81"/>
  </r>
  <r>
    <n v="170"/>
    <x v="68"/>
    <x v="69"/>
  </r>
  <r>
    <n v="170"/>
    <x v="71"/>
    <x v="74"/>
  </r>
  <r>
    <n v="170"/>
    <x v="72"/>
    <x v="75"/>
  </r>
  <r>
    <n v="182"/>
    <x v="78"/>
    <x v="79"/>
  </r>
  <r>
    <n v="37"/>
    <x v="79"/>
    <x v="80"/>
  </r>
  <r>
    <n v="37"/>
    <x v="80"/>
    <x v="81"/>
  </r>
  <r>
    <n v="37"/>
    <x v="68"/>
    <x v="69"/>
  </r>
  <r>
    <n v="37"/>
    <x v="71"/>
    <x v="74"/>
  </r>
  <r>
    <n v="37"/>
    <x v="72"/>
    <x v="75"/>
  </r>
  <r>
    <n v="37"/>
    <x v="78"/>
    <x v="79"/>
  </r>
  <r>
    <n v="22"/>
    <x v="79"/>
    <x v="80"/>
  </r>
  <r>
    <n v="22"/>
    <x v="80"/>
    <x v="81"/>
  </r>
  <r>
    <n v="22"/>
    <x v="68"/>
    <x v="69"/>
  </r>
  <r>
    <n v="22"/>
    <x v="71"/>
    <x v="74"/>
  </r>
  <r>
    <n v="22"/>
    <x v="72"/>
    <x v="75"/>
  </r>
  <r>
    <n v="22"/>
    <x v="78"/>
    <x v="79"/>
  </r>
  <r>
    <n v="106"/>
    <x v="79"/>
    <x v="80"/>
  </r>
  <r>
    <n v="106"/>
    <x v="80"/>
    <x v="81"/>
  </r>
  <r>
    <n v="86"/>
    <x v="68"/>
    <x v="69"/>
  </r>
  <r>
    <n v="106"/>
    <x v="71"/>
    <x v="74"/>
  </r>
  <r>
    <n v="77"/>
    <x v="72"/>
    <x v="75"/>
  </r>
  <r>
    <n v="176"/>
    <x v="78"/>
    <x v="79"/>
  </r>
  <r>
    <n v="112"/>
    <x v="79"/>
    <x v="80"/>
  </r>
  <r>
    <n v="112"/>
    <x v="80"/>
    <x v="81"/>
  </r>
  <r>
    <n v="105"/>
    <x v="68"/>
    <x v="69"/>
  </r>
  <r>
    <n v="112"/>
    <x v="71"/>
    <x v="74"/>
  </r>
  <r>
    <n v="105"/>
    <x v="72"/>
    <x v="75"/>
  </r>
  <r>
    <n v="161"/>
    <x v="78"/>
    <x v="79"/>
  </r>
  <r>
    <n v="113"/>
    <x v="79"/>
    <x v="80"/>
  </r>
  <r>
    <n v="113"/>
    <x v="80"/>
    <x v="81"/>
  </r>
  <r>
    <n v="106"/>
    <x v="68"/>
    <x v="69"/>
  </r>
  <r>
    <n v="113"/>
    <x v="71"/>
    <x v="74"/>
  </r>
  <r>
    <n v="106"/>
    <x v="72"/>
    <x v="75"/>
  </r>
  <r>
    <n v="155"/>
    <x v="78"/>
    <x v="79"/>
  </r>
  <r>
    <n v="113"/>
    <x v="79"/>
    <x v="80"/>
  </r>
  <r>
    <n v="113"/>
    <x v="80"/>
    <x v="81"/>
  </r>
  <r>
    <n v="113"/>
    <x v="68"/>
    <x v="69"/>
  </r>
  <r>
    <n v="113"/>
    <x v="71"/>
    <x v="74"/>
  </r>
  <r>
    <n v="113"/>
    <x v="72"/>
    <x v="75"/>
  </r>
  <r>
    <n v="147"/>
    <x v="78"/>
    <x v="79"/>
  </r>
  <r>
    <m/>
    <x v="3"/>
    <x v="3"/>
  </r>
  <r>
    <m/>
    <x v="3"/>
    <x v="3"/>
  </r>
  <r>
    <m/>
    <x v="1"/>
    <x v="1"/>
  </r>
  <r>
    <m/>
    <x v="1"/>
    <x v="1"/>
  </r>
  <r>
    <n v="125"/>
    <x v="23"/>
    <x v="22"/>
  </r>
  <r>
    <n v="111"/>
    <x v="5"/>
    <x v="5"/>
  </r>
  <r>
    <n v="113"/>
    <x v="29"/>
    <x v="28"/>
  </r>
  <r>
    <n v="131"/>
    <x v="23"/>
    <x v="22"/>
  </r>
  <r>
    <n v="128"/>
    <x v="5"/>
    <x v="5"/>
  </r>
  <r>
    <n v="128"/>
    <x v="29"/>
    <x v="28"/>
  </r>
  <r>
    <n v="125"/>
    <x v="23"/>
    <x v="22"/>
  </r>
  <r>
    <n v="125"/>
    <x v="5"/>
    <x v="5"/>
  </r>
  <r>
    <n v="122"/>
    <x v="29"/>
    <x v="28"/>
  </r>
  <r>
    <n v="145"/>
    <x v="23"/>
    <x v="22"/>
  </r>
  <r>
    <n v="145"/>
    <x v="5"/>
    <x v="5"/>
  </r>
  <r>
    <n v="145"/>
    <x v="29"/>
    <x v="28"/>
  </r>
  <r>
    <n v="130"/>
    <x v="23"/>
    <x v="22"/>
  </r>
  <r>
    <n v="130"/>
    <x v="5"/>
    <x v="5"/>
  </r>
  <r>
    <n v="130"/>
    <x v="29"/>
    <x v="28"/>
  </r>
  <r>
    <n v="100"/>
    <x v="23"/>
    <x v="22"/>
  </r>
  <r>
    <n v="100"/>
    <x v="5"/>
    <x v="5"/>
  </r>
  <r>
    <n v="100"/>
    <x v="29"/>
    <x v="28"/>
  </r>
  <r>
    <n v="61"/>
    <x v="23"/>
    <x v="22"/>
  </r>
  <r>
    <n v="61"/>
    <x v="5"/>
    <x v="5"/>
  </r>
  <r>
    <n v="61"/>
    <x v="29"/>
    <x v="28"/>
  </r>
  <r>
    <n v="46"/>
    <x v="23"/>
    <x v="22"/>
  </r>
  <r>
    <n v="46"/>
    <x v="5"/>
    <x v="5"/>
  </r>
  <r>
    <n v="46"/>
    <x v="29"/>
    <x v="28"/>
  </r>
  <r>
    <n v="121"/>
    <x v="5"/>
    <x v="5"/>
  </r>
  <r>
    <n v="127"/>
    <x v="23"/>
    <x v="22"/>
  </r>
  <r>
    <n v="122"/>
    <x v="29"/>
    <x v="28"/>
  </r>
  <r>
    <n v="115"/>
    <x v="5"/>
    <x v="5"/>
  </r>
  <r>
    <n v="121"/>
    <x v="23"/>
    <x v="22"/>
  </r>
  <r>
    <n v="110"/>
    <x v="29"/>
    <x v="28"/>
  </r>
  <r>
    <n v="113"/>
    <x v="5"/>
    <x v="5"/>
  </r>
  <r>
    <n v="118"/>
    <x v="23"/>
    <x v="22"/>
  </r>
  <r>
    <n v="115"/>
    <x v="29"/>
    <x v="28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m/>
    <x v="81"/>
    <x v="59"/>
  </r>
  <r>
    <m/>
    <x v="82"/>
    <x v="65"/>
  </r>
  <r>
    <m/>
    <x v="83"/>
    <x v="63"/>
  </r>
  <r>
    <n v="77"/>
    <x v="54"/>
    <x v="53"/>
  </r>
  <r>
    <n v="80"/>
    <x v="14"/>
    <x v="13"/>
  </r>
  <r>
    <n v="70"/>
    <x v="55"/>
    <x v="46"/>
  </r>
  <r>
    <n v="93"/>
    <x v="54"/>
    <x v="53"/>
  </r>
  <r>
    <n v="93"/>
    <x v="14"/>
    <x v="13"/>
  </r>
  <r>
    <n v="89"/>
    <x v="55"/>
    <x v="46"/>
  </r>
  <r>
    <n v="96"/>
    <x v="56"/>
    <x v="54"/>
  </r>
  <r>
    <n v="84"/>
    <x v="55"/>
    <x v="55"/>
  </r>
  <r>
    <n v="91"/>
    <x v="54"/>
    <x v="50"/>
  </r>
  <r>
    <n v="104"/>
    <x v="5"/>
    <x v="5"/>
  </r>
  <r>
    <n v="93"/>
    <x v="57"/>
    <x v="56"/>
  </r>
  <r>
    <n v="107"/>
    <x v="58"/>
    <x v="57"/>
  </r>
  <r>
    <n v="91"/>
    <x v="59"/>
    <x v="58"/>
  </r>
  <r>
    <n v="97"/>
    <x v="56"/>
    <x v="54"/>
  </r>
  <r>
    <n v="93"/>
    <x v="55"/>
    <x v="55"/>
  </r>
  <r>
    <n v="97"/>
    <x v="54"/>
    <x v="50"/>
  </r>
  <r>
    <n v="101"/>
    <x v="5"/>
    <x v="5"/>
  </r>
  <r>
    <n v="95"/>
    <x v="57"/>
    <x v="56"/>
  </r>
  <r>
    <n v="108"/>
    <x v="58"/>
    <x v="57"/>
  </r>
  <r>
    <n v="93"/>
    <x v="59"/>
    <x v="58"/>
  </r>
  <r>
    <n v="91"/>
    <x v="56"/>
    <x v="54"/>
  </r>
  <r>
    <n v="93"/>
    <x v="55"/>
    <x v="55"/>
  </r>
  <r>
    <n v="94"/>
    <x v="54"/>
    <x v="50"/>
  </r>
  <r>
    <n v="95"/>
    <x v="5"/>
    <x v="5"/>
  </r>
  <r>
    <n v="93"/>
    <x v="57"/>
    <x v="56"/>
  </r>
  <r>
    <n v="97"/>
    <x v="58"/>
    <x v="57"/>
  </r>
  <r>
    <n v="92"/>
    <x v="59"/>
    <x v="58"/>
  </r>
  <r>
    <n v="119"/>
    <x v="15"/>
    <x v="14"/>
  </r>
  <r>
    <n v="128"/>
    <x v="15"/>
    <x v="14"/>
  </r>
  <r>
    <n v="119"/>
    <x v="16"/>
    <x v="15"/>
  </r>
  <r>
    <n v="120"/>
    <x v="16"/>
    <x v="15"/>
  </r>
  <r>
    <n v="123"/>
    <x v="1"/>
    <x v="1"/>
  </r>
  <r>
    <n v="128"/>
    <x v="1"/>
    <x v="1"/>
  </r>
  <r>
    <n v="114"/>
    <x v="5"/>
    <x v="5"/>
  </r>
  <r>
    <n v="118"/>
    <x v="5"/>
    <x v="5"/>
  </r>
  <r>
    <n v="116"/>
    <x v="14"/>
    <x v="13"/>
  </r>
  <r>
    <n v="120"/>
    <x v="14"/>
    <x v="13"/>
  </r>
  <r>
    <n v="119"/>
    <x v="17"/>
    <x v="16"/>
  </r>
  <r>
    <n v="120"/>
    <x v="17"/>
    <x v="16"/>
  </r>
  <r>
    <n v="113"/>
    <x v="18"/>
    <x v="17"/>
  </r>
  <r>
    <n v="118"/>
    <x v="18"/>
    <x v="17"/>
  </r>
  <r>
    <n v="120"/>
    <x v="19"/>
    <x v="18"/>
  </r>
  <r>
    <n v="121"/>
    <x v="19"/>
    <x v="18"/>
  </r>
  <r>
    <n v="101"/>
    <x v="55"/>
    <x v="59"/>
  </r>
  <r>
    <n v="101"/>
    <x v="60"/>
    <x v="60"/>
  </r>
  <r>
    <n v="101"/>
    <x v="61"/>
    <x v="61"/>
  </r>
  <r>
    <n v="101"/>
    <x v="62"/>
    <x v="62"/>
  </r>
  <r>
    <n v="101"/>
    <x v="63"/>
    <x v="63"/>
  </r>
  <r>
    <n v="101"/>
    <x v="64"/>
    <x v="64"/>
  </r>
  <r>
    <n v="101"/>
    <x v="65"/>
    <x v="65"/>
  </r>
  <r>
    <n v="101"/>
    <x v="66"/>
    <x v="66"/>
  </r>
  <r>
    <n v="95"/>
    <x v="55"/>
    <x v="59"/>
  </r>
  <r>
    <n v="95"/>
    <x v="60"/>
    <x v="60"/>
  </r>
  <r>
    <n v="95"/>
    <x v="61"/>
    <x v="61"/>
  </r>
  <r>
    <n v="95"/>
    <x v="62"/>
    <x v="62"/>
  </r>
  <r>
    <n v="95"/>
    <x v="63"/>
    <x v="63"/>
  </r>
  <r>
    <n v="95"/>
    <x v="64"/>
    <x v="64"/>
  </r>
  <r>
    <n v="95"/>
    <x v="65"/>
    <x v="65"/>
  </r>
  <r>
    <n v="95"/>
    <x v="66"/>
    <x v="66"/>
  </r>
  <r>
    <n v="83"/>
    <x v="55"/>
    <x v="59"/>
  </r>
  <r>
    <n v="83"/>
    <x v="60"/>
    <x v="60"/>
  </r>
  <r>
    <n v="83"/>
    <x v="61"/>
    <x v="61"/>
  </r>
  <r>
    <n v="83"/>
    <x v="62"/>
    <x v="62"/>
  </r>
  <r>
    <n v="83"/>
    <x v="63"/>
    <x v="63"/>
  </r>
  <r>
    <n v="83"/>
    <x v="64"/>
    <x v="64"/>
  </r>
  <r>
    <n v="83"/>
    <x v="65"/>
    <x v="65"/>
  </r>
  <r>
    <n v="83"/>
    <x v="66"/>
    <x v="66"/>
  </r>
  <r>
    <n v="104"/>
    <x v="55"/>
    <x v="59"/>
  </r>
  <r>
    <m/>
    <x v="62"/>
    <x v="62"/>
  </r>
  <r>
    <n v="132"/>
    <x v="63"/>
    <x v="63"/>
  </r>
  <r>
    <m/>
    <x v="64"/>
    <x v="64"/>
  </r>
  <r>
    <n v="132"/>
    <x v="65"/>
    <x v="65"/>
  </r>
  <r>
    <m/>
    <x v="66"/>
    <x v="66"/>
  </r>
  <r>
    <n v="106"/>
    <x v="55"/>
    <x v="59"/>
  </r>
  <r>
    <m/>
    <x v="62"/>
    <x v="62"/>
  </r>
  <r>
    <n v="119"/>
    <x v="63"/>
    <x v="63"/>
  </r>
  <r>
    <m/>
    <x v="64"/>
    <x v="64"/>
  </r>
  <r>
    <n v="113"/>
    <x v="65"/>
    <x v="65"/>
  </r>
  <r>
    <m/>
    <x v="66"/>
    <x v="66"/>
  </r>
  <r>
    <n v="97"/>
    <x v="55"/>
    <x v="59"/>
  </r>
  <r>
    <m/>
    <x v="62"/>
    <x v="62"/>
  </r>
  <r>
    <n v="130"/>
    <x v="63"/>
    <x v="63"/>
  </r>
  <r>
    <m/>
    <x v="64"/>
    <x v="64"/>
  </r>
  <r>
    <n v="112"/>
    <x v="65"/>
    <x v="65"/>
  </r>
  <r>
    <m/>
    <x v="66"/>
    <x v="66"/>
  </r>
  <r>
    <n v="90"/>
    <x v="55"/>
    <x v="59"/>
  </r>
  <r>
    <m/>
    <x v="62"/>
    <x v="62"/>
  </r>
  <r>
    <n v="98"/>
    <x v="63"/>
    <x v="63"/>
  </r>
  <r>
    <m/>
    <x v="64"/>
    <x v="64"/>
  </r>
  <r>
    <n v="92"/>
    <x v="65"/>
    <x v="65"/>
  </r>
  <r>
    <m/>
    <x v="66"/>
    <x v="66"/>
  </r>
  <r>
    <n v="87"/>
    <x v="55"/>
    <x v="54"/>
  </r>
  <r>
    <n v="85"/>
    <x v="55"/>
    <x v="55"/>
  </r>
  <r>
    <n v="93"/>
    <x v="54"/>
    <x v="50"/>
  </r>
  <r>
    <n v="88"/>
    <x v="54"/>
    <x v="68"/>
  </r>
  <r>
    <n v="96"/>
    <x v="68"/>
    <x v="69"/>
  </r>
  <r>
    <n v="81"/>
    <x v="55"/>
    <x v="70"/>
  </r>
  <r>
    <n v="95"/>
    <x v="5"/>
    <x v="5"/>
  </r>
  <r>
    <n v="92"/>
    <x v="54"/>
    <x v="71"/>
  </r>
  <r>
    <n v="88"/>
    <x v="69"/>
    <x v="72"/>
  </r>
  <r>
    <n v="101"/>
    <x v="70"/>
    <x v="73"/>
  </r>
  <r>
    <n v="92"/>
    <x v="14"/>
    <x v="13"/>
  </r>
  <r>
    <n v="91"/>
    <x v="57"/>
    <x v="56"/>
  </r>
  <r>
    <n v="93"/>
    <x v="71"/>
    <x v="74"/>
  </r>
  <r>
    <n v="83"/>
    <x v="72"/>
    <x v="75"/>
  </r>
  <r>
    <n v="95"/>
    <x v="73"/>
    <x v="76"/>
  </r>
  <r>
    <n v="94"/>
    <x v="55"/>
    <x v="54"/>
  </r>
  <r>
    <n v="95"/>
    <x v="55"/>
    <x v="55"/>
  </r>
  <r>
    <n v="96"/>
    <x v="51"/>
    <x v="50"/>
  </r>
  <r>
    <n v="96"/>
    <x v="74"/>
    <x v="68"/>
  </r>
  <r>
    <n v="100"/>
    <x v="68"/>
    <x v="69"/>
  </r>
  <r>
    <n v="93"/>
    <x v="55"/>
    <x v="70"/>
  </r>
  <r>
    <n v="98"/>
    <x v="5"/>
    <x v="5"/>
  </r>
  <r>
    <n v="98"/>
    <x v="54"/>
    <x v="71"/>
  </r>
  <r>
    <n v="94"/>
    <x v="69"/>
    <x v="72"/>
  </r>
  <r>
    <n v="89"/>
    <x v="70"/>
    <x v="73"/>
  </r>
  <r>
    <n v="98"/>
    <x v="14"/>
    <x v="13"/>
  </r>
  <r>
    <n v="97"/>
    <x v="57"/>
    <x v="56"/>
  </r>
  <r>
    <n v="98"/>
    <x v="71"/>
    <x v="74"/>
  </r>
  <r>
    <n v="98"/>
    <x v="72"/>
    <x v="75"/>
  </r>
  <r>
    <n v="100"/>
    <x v="73"/>
    <x v="76"/>
  </r>
  <r>
    <n v="85"/>
    <x v="55"/>
    <x v="54"/>
  </r>
  <r>
    <n v="82"/>
    <x v="55"/>
    <x v="55"/>
  </r>
  <r>
    <n v="86"/>
    <x v="51"/>
    <x v="50"/>
  </r>
  <r>
    <n v="85"/>
    <x v="74"/>
    <x v="68"/>
  </r>
  <r>
    <n v="88"/>
    <x v="68"/>
    <x v="69"/>
  </r>
  <r>
    <n v="86"/>
    <x v="55"/>
    <x v="70"/>
  </r>
  <r>
    <n v="87"/>
    <x v="5"/>
    <x v="5"/>
  </r>
  <r>
    <n v="87"/>
    <x v="54"/>
    <x v="71"/>
  </r>
  <r>
    <n v="86"/>
    <x v="69"/>
    <x v="72"/>
  </r>
  <r>
    <n v="79"/>
    <x v="70"/>
    <x v="73"/>
  </r>
  <r>
    <n v="86"/>
    <x v="14"/>
    <x v="13"/>
  </r>
  <r>
    <n v="86"/>
    <x v="57"/>
    <x v="56"/>
  </r>
  <r>
    <n v="86"/>
    <x v="71"/>
    <x v="74"/>
  </r>
  <r>
    <n v="86"/>
    <x v="72"/>
    <x v="75"/>
  </r>
  <r>
    <n v="88"/>
    <x v="73"/>
    <x v="76"/>
  </r>
  <r>
    <n v="210"/>
    <x v="55"/>
    <x v="59"/>
  </r>
  <r>
    <n v="210"/>
    <x v="62"/>
    <x v="62"/>
  </r>
  <r>
    <n v="210"/>
    <x v="63"/>
    <x v="63"/>
  </r>
  <r>
    <n v="210"/>
    <x v="64"/>
    <x v="64"/>
  </r>
  <r>
    <n v="210"/>
    <x v="65"/>
    <x v="65"/>
  </r>
  <r>
    <n v="210"/>
    <x v="66"/>
    <x v="66"/>
  </r>
  <r>
    <n v="190"/>
    <x v="55"/>
    <x v="59"/>
  </r>
  <r>
    <n v="190"/>
    <x v="62"/>
    <x v="62"/>
  </r>
  <r>
    <n v="190"/>
    <x v="63"/>
    <x v="63"/>
  </r>
  <r>
    <n v="190"/>
    <x v="64"/>
    <x v="64"/>
  </r>
  <r>
    <n v="190"/>
    <x v="65"/>
    <x v="65"/>
  </r>
  <r>
    <n v="190"/>
    <x v="66"/>
    <x v="66"/>
  </r>
  <r>
    <n v="169"/>
    <x v="55"/>
    <x v="59"/>
  </r>
  <r>
    <n v="169"/>
    <x v="62"/>
    <x v="62"/>
  </r>
  <r>
    <n v="169"/>
    <x v="63"/>
    <x v="63"/>
  </r>
  <r>
    <n v="169"/>
    <x v="64"/>
    <x v="64"/>
  </r>
  <r>
    <n v="169"/>
    <x v="65"/>
    <x v="65"/>
  </r>
  <r>
    <n v="169"/>
    <x v="66"/>
    <x v="66"/>
  </r>
  <r>
    <n v="145"/>
    <x v="55"/>
    <x v="59"/>
  </r>
  <r>
    <n v="145"/>
    <x v="62"/>
    <x v="62"/>
  </r>
  <r>
    <n v="145"/>
    <x v="63"/>
    <x v="63"/>
  </r>
  <r>
    <n v="145"/>
    <x v="64"/>
    <x v="64"/>
  </r>
  <r>
    <n v="145"/>
    <x v="65"/>
    <x v="65"/>
  </r>
  <r>
    <n v="145"/>
    <x v="66"/>
    <x v="66"/>
  </r>
  <r>
    <n v="90"/>
    <x v="55"/>
    <x v="59"/>
  </r>
  <r>
    <s v=""/>
    <x v="62"/>
    <x v="62"/>
  </r>
  <r>
    <n v="107"/>
    <x v="63"/>
    <x v="63"/>
  </r>
  <r>
    <s v=""/>
    <x v="64"/>
    <x v="64"/>
  </r>
  <r>
    <n v="107"/>
    <x v="65"/>
    <x v="65"/>
  </r>
  <r>
    <s v=""/>
    <x v="66"/>
    <x v="66"/>
  </r>
  <r>
    <n v="94"/>
    <x v="55"/>
    <x v="59"/>
  </r>
  <r>
    <s v=""/>
    <x v="62"/>
    <x v="62"/>
  </r>
  <r>
    <n v="110"/>
    <x v="63"/>
    <x v="63"/>
  </r>
  <r>
    <s v=""/>
    <x v="64"/>
    <x v="64"/>
  </r>
  <r>
    <n v="102"/>
    <x v="65"/>
    <x v="65"/>
  </r>
  <r>
    <s v=""/>
    <x v="66"/>
    <x v="66"/>
  </r>
  <r>
    <n v="86"/>
    <x v="55"/>
    <x v="59"/>
  </r>
  <r>
    <s v=""/>
    <x v="62"/>
    <x v="62"/>
  </r>
  <r>
    <n v="104"/>
    <x v="63"/>
    <x v="63"/>
  </r>
  <r>
    <s v=""/>
    <x v="64"/>
    <x v="64"/>
  </r>
  <r>
    <n v="94"/>
    <x v="65"/>
    <x v="65"/>
  </r>
  <r>
    <s v=""/>
    <x v="66"/>
    <x v="66"/>
  </r>
  <r>
    <n v="87"/>
    <x v="55"/>
    <x v="59"/>
  </r>
  <r>
    <s v=""/>
    <x v="62"/>
    <x v="62"/>
  </r>
  <r>
    <n v="92"/>
    <x v="63"/>
    <x v="63"/>
  </r>
  <r>
    <s v=""/>
    <x v="64"/>
    <x v="64"/>
  </r>
  <r>
    <n v="89"/>
    <x v="65"/>
    <x v="65"/>
  </r>
  <r>
    <s v=""/>
    <x v="66"/>
    <x v="66"/>
  </r>
  <r>
    <n v="210"/>
    <x v="55"/>
    <x v="59"/>
  </r>
  <r>
    <n v="210"/>
    <x v="62"/>
    <x v="62"/>
  </r>
  <r>
    <n v="210"/>
    <x v="63"/>
    <x v="63"/>
  </r>
  <r>
    <n v="210"/>
    <x v="64"/>
    <x v="64"/>
  </r>
  <r>
    <n v="210"/>
    <x v="65"/>
    <x v="65"/>
  </r>
  <r>
    <n v="210"/>
    <x v="66"/>
    <x v="66"/>
  </r>
  <r>
    <n v="190"/>
    <x v="55"/>
    <x v="59"/>
  </r>
  <r>
    <n v="190"/>
    <x v="62"/>
    <x v="62"/>
  </r>
  <r>
    <n v="190"/>
    <x v="63"/>
    <x v="63"/>
  </r>
  <r>
    <n v="190"/>
    <x v="64"/>
    <x v="64"/>
  </r>
  <r>
    <n v="190"/>
    <x v="65"/>
    <x v="65"/>
  </r>
  <r>
    <n v="190"/>
    <x v="66"/>
    <x v="66"/>
  </r>
  <r>
    <n v="169"/>
    <x v="55"/>
    <x v="59"/>
  </r>
  <r>
    <n v="169"/>
    <x v="62"/>
    <x v="62"/>
  </r>
  <r>
    <n v="169"/>
    <x v="63"/>
    <x v="63"/>
  </r>
  <r>
    <n v="169"/>
    <x v="64"/>
    <x v="64"/>
  </r>
  <r>
    <n v="169"/>
    <x v="65"/>
    <x v="65"/>
  </r>
  <r>
    <n v="169"/>
    <x v="66"/>
    <x v="66"/>
  </r>
  <r>
    <n v="145"/>
    <x v="55"/>
    <x v="59"/>
  </r>
  <r>
    <n v="145"/>
    <x v="62"/>
    <x v="62"/>
  </r>
  <r>
    <n v="145"/>
    <x v="63"/>
    <x v="63"/>
  </r>
  <r>
    <n v="145"/>
    <x v="64"/>
    <x v="64"/>
  </r>
  <r>
    <n v="145"/>
    <x v="65"/>
    <x v="65"/>
  </r>
  <r>
    <n v="145"/>
    <x v="66"/>
    <x v="66"/>
  </r>
  <r>
    <n v="90"/>
    <x v="55"/>
    <x v="59"/>
  </r>
  <r>
    <s v=""/>
    <x v="62"/>
    <x v="62"/>
  </r>
  <r>
    <n v="107"/>
    <x v="63"/>
    <x v="63"/>
  </r>
  <r>
    <s v=""/>
    <x v="64"/>
    <x v="64"/>
  </r>
  <r>
    <n v="107"/>
    <x v="65"/>
    <x v="65"/>
  </r>
  <r>
    <s v=""/>
    <x v="66"/>
    <x v="66"/>
  </r>
  <r>
    <n v="94"/>
    <x v="55"/>
    <x v="59"/>
  </r>
  <r>
    <s v=""/>
    <x v="62"/>
    <x v="62"/>
  </r>
  <r>
    <n v="110"/>
    <x v="63"/>
    <x v="63"/>
  </r>
  <r>
    <s v=""/>
    <x v="64"/>
    <x v="64"/>
  </r>
  <r>
    <n v="102"/>
    <x v="65"/>
    <x v="65"/>
  </r>
  <r>
    <s v=""/>
    <x v="66"/>
    <x v="66"/>
  </r>
  <r>
    <n v="86"/>
    <x v="55"/>
    <x v="59"/>
  </r>
  <r>
    <s v=""/>
    <x v="62"/>
    <x v="62"/>
  </r>
  <r>
    <n v="104"/>
    <x v="63"/>
    <x v="63"/>
  </r>
  <r>
    <s v=""/>
    <x v="64"/>
    <x v="64"/>
  </r>
  <r>
    <n v="94"/>
    <x v="65"/>
    <x v="65"/>
  </r>
  <r>
    <s v=""/>
    <x v="66"/>
    <x v="66"/>
  </r>
  <r>
    <n v="87"/>
    <x v="55"/>
    <x v="59"/>
  </r>
  <r>
    <s v=""/>
    <x v="62"/>
    <x v="62"/>
  </r>
  <r>
    <n v="92"/>
    <x v="63"/>
    <x v="63"/>
  </r>
  <r>
    <s v=""/>
    <x v="64"/>
    <x v="64"/>
  </r>
  <r>
    <n v="89"/>
    <x v="65"/>
    <x v="65"/>
  </r>
  <r>
    <s v=""/>
    <x v="66"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2">
  <r>
    <x v="0"/>
    <m/>
    <s v="Biomass_wt"/>
  </r>
  <r>
    <x v="1"/>
    <m/>
    <n v="78.949923076923071"/>
  </r>
  <r>
    <x v="1"/>
    <m/>
    <n v="263.47745454545458"/>
  </r>
  <r>
    <x v="1"/>
    <m/>
    <n v="176.38400000000001"/>
  </r>
  <r>
    <x v="1"/>
    <m/>
    <n v="159.8605714285714"/>
  </r>
  <r>
    <x v="1"/>
    <m/>
    <n v="657.88199999999995"/>
  </r>
  <r>
    <x v="1"/>
    <m/>
    <n v="141.01239999999999"/>
  </r>
  <r>
    <x v="1"/>
    <m/>
    <n v="424.57542857142857"/>
  </r>
  <r>
    <x v="1"/>
    <m/>
    <n v="387.55200000000002"/>
  </r>
  <r>
    <x v="1"/>
    <m/>
    <n v="395.70857142857136"/>
  </r>
  <r>
    <x v="1"/>
    <m/>
    <n v="219.63500000000002"/>
  </r>
  <r>
    <x v="2"/>
    <m/>
    <n v="205.83806315295575"/>
  </r>
  <r>
    <x v="2"/>
    <m/>
    <n v="256.68355517360885"/>
  </r>
  <r>
    <x v="2"/>
    <m/>
    <n v="202.1773298646074"/>
  </r>
  <r>
    <x v="2"/>
    <m/>
    <n v="228.14361651710001"/>
  </r>
  <r>
    <x v="2"/>
    <m/>
    <n v="201.71600838180149"/>
  </r>
  <r>
    <x v="2"/>
    <m/>
    <n v="149.99058930866624"/>
  </r>
  <r>
    <x v="2"/>
    <m/>
    <n v="119.2833412272881"/>
  </r>
  <r>
    <x v="2"/>
    <m/>
    <n v="154.79722229160052"/>
  </r>
  <r>
    <x v="2"/>
    <m/>
    <n v="224.78860335995896"/>
  </r>
  <r>
    <x v="2"/>
    <m/>
    <n v="202.63056839482917"/>
  </r>
  <r>
    <x v="2"/>
    <m/>
    <n v="541"/>
  </r>
  <r>
    <x v="2"/>
    <m/>
    <n v="527"/>
  </r>
  <r>
    <x v="2"/>
    <m/>
    <n v="375"/>
  </r>
  <r>
    <x v="2"/>
    <m/>
    <n v="426"/>
  </r>
  <r>
    <x v="2"/>
    <m/>
    <n v="350"/>
  </r>
  <r>
    <x v="2"/>
    <m/>
    <n v="278"/>
  </r>
  <r>
    <x v="2"/>
    <m/>
    <n v="222.00000000000003"/>
  </r>
  <r>
    <x v="2"/>
    <m/>
    <n v="221"/>
  </r>
  <r>
    <x v="2"/>
    <m/>
    <n v="443"/>
  </r>
  <r>
    <x v="2"/>
    <m/>
    <n v="496"/>
  </r>
  <r>
    <x v="2"/>
    <m/>
    <m/>
  </r>
  <r>
    <x v="2"/>
    <m/>
    <m/>
  </r>
  <r>
    <x v="2"/>
    <m/>
    <n v="612.11583986208768"/>
  </r>
  <r>
    <x v="2"/>
    <m/>
    <n v="424.77007957582657"/>
  </r>
  <r>
    <x v="2"/>
    <m/>
    <n v="444.01170424195965"/>
  </r>
  <r>
    <x v="2"/>
    <m/>
    <n v="311.43711089333993"/>
  </r>
  <r>
    <x v="2"/>
    <m/>
    <n v="648.04605485573177"/>
  </r>
  <r>
    <x v="2"/>
    <m/>
    <n v="847.75727031814426"/>
  </r>
  <r>
    <x v="2"/>
    <m/>
    <n v="297.94764122620893"/>
  </r>
  <r>
    <x v="2"/>
    <m/>
    <n v="328.14337474295911"/>
  </r>
  <r>
    <x v="2"/>
    <m/>
    <n v="395.42453702863372"/>
  </r>
  <r>
    <x v="2"/>
    <m/>
    <n v="418.5070152051016"/>
  </r>
  <r>
    <x v="3"/>
    <m/>
    <n v="110.07268951194185"/>
  </r>
  <r>
    <x v="1"/>
    <m/>
    <n v="246.83281412253373"/>
  </r>
  <r>
    <x v="3"/>
    <m/>
    <n v="106.3343717549325"/>
  </r>
  <r>
    <x v="1"/>
    <m/>
    <n v="173.83177570093454"/>
  </r>
  <r>
    <x v="3"/>
    <m/>
    <n v="122.32606438213914"/>
  </r>
  <r>
    <x v="1"/>
    <m/>
    <n v="232.50259605399793"/>
  </r>
  <r>
    <x v="3"/>
    <m/>
    <n v="125.8566978193146"/>
  </r>
  <r>
    <x v="1"/>
    <m/>
    <n v="206.12668743509866"/>
  </r>
  <r>
    <x v="3"/>
    <m/>
    <n v="78.296988577362413"/>
  </r>
  <r>
    <x v="1"/>
    <m/>
    <n v="115.05711318795431"/>
  </r>
  <r>
    <x v="3"/>
    <m/>
    <n v="69.574247144340603"/>
  </r>
  <r>
    <x v="1"/>
    <m/>
    <n v="140.39460020768433"/>
  </r>
  <r>
    <x v="3"/>
    <m/>
    <n v="77.050882658359299"/>
  </r>
  <r>
    <x v="1"/>
    <m/>
    <n v="71.443406022845267"/>
  </r>
  <r>
    <x v="3"/>
    <m/>
    <n v="67.082035306334376"/>
  </r>
  <r>
    <x v="1"/>
    <m/>
    <n v="129.38733125649014"/>
  </r>
  <r>
    <x v="3"/>
    <m/>
    <n v="131.87954309449637"/>
  </r>
  <r>
    <x v="1"/>
    <m/>
    <n v="200.93457943925236"/>
  </r>
  <r>
    <x v="3"/>
    <m/>
    <n v="118.38006230529594"/>
  </r>
  <r>
    <x v="1"/>
    <m/>
    <n v="276.2201453790239"/>
  </r>
  <r>
    <x v="2"/>
    <m/>
    <m/>
  </r>
  <r>
    <x v="2"/>
    <m/>
    <m/>
  </r>
  <r>
    <x v="2"/>
    <m/>
    <m/>
  </r>
  <r>
    <x v="1"/>
    <m/>
    <m/>
  </r>
  <r>
    <x v="1"/>
    <m/>
    <m/>
  </r>
  <r>
    <x v="2"/>
    <m/>
    <m/>
  </r>
  <r>
    <x v="1"/>
    <m/>
    <m/>
  </r>
  <r>
    <x v="1"/>
    <m/>
    <m/>
  </r>
  <r>
    <x v="2"/>
    <m/>
    <m/>
  </r>
  <r>
    <x v="1"/>
    <m/>
    <m/>
  </r>
  <r>
    <x v="1"/>
    <m/>
    <m/>
  </r>
  <r>
    <x v="1"/>
    <m/>
    <m/>
  </r>
  <r>
    <x v="2"/>
    <m/>
    <n v="1004.1573944980109"/>
  </r>
  <r>
    <x v="1"/>
    <m/>
    <n v="911.61146092500087"/>
  </r>
  <r>
    <x v="3"/>
    <m/>
    <n v="621.30626002133033"/>
  </r>
  <r>
    <x v="1"/>
    <m/>
    <n v="757.99281524010235"/>
  </r>
  <r>
    <x v="1"/>
    <m/>
    <n v="752.16235827450578"/>
  </r>
  <r>
    <x v="3"/>
    <m/>
    <n v="845.26174394880582"/>
  </r>
  <r>
    <x v="3"/>
    <m/>
    <n v="691.7545960189243"/>
  </r>
  <r>
    <x v="1"/>
    <m/>
    <n v="893.30002935238065"/>
  </r>
  <r>
    <x v="3"/>
    <m/>
    <n v="776.93616245665044"/>
  </r>
  <r>
    <x v="1"/>
    <m/>
    <n v="1054.0599546136436"/>
  </r>
  <r>
    <x v="3"/>
    <m/>
    <n v="595.34853181320568"/>
  </r>
  <r>
    <x v="3"/>
    <m/>
    <n v="437.45185834699737"/>
  </r>
  <r>
    <x v="1"/>
    <m/>
    <n v="427.26943149539471"/>
  </r>
  <r>
    <x v="2"/>
    <m/>
    <n v="1025.1059433714738"/>
  </r>
  <r>
    <x v="2"/>
    <m/>
    <n v="1295.0014386536573"/>
  </r>
  <r>
    <x v="2"/>
    <m/>
    <n v="991.00584998740442"/>
  </r>
  <r>
    <x v="2"/>
    <m/>
    <n v="863.87978266766277"/>
  </r>
  <r>
    <x v="2"/>
    <m/>
    <n v="1112.373508325107"/>
  </r>
  <r>
    <x v="2"/>
    <m/>
    <n v="1373.6365473653432"/>
  </r>
  <r>
    <x v="2"/>
    <m/>
    <n v="849.25244814327743"/>
  </r>
  <r>
    <x v="2"/>
    <m/>
    <n v="904.47663463155413"/>
  </r>
  <r>
    <x v="2"/>
    <m/>
    <n v="967.91784984890137"/>
  </r>
  <r>
    <x v="3"/>
    <m/>
    <n v="1000.3945791211329"/>
  </r>
  <r>
    <x v="1"/>
    <m/>
    <n v="1185.1044766563498"/>
  </r>
  <r>
    <x v="3"/>
    <m/>
    <n v="889.97840906053261"/>
  </r>
  <r>
    <x v="1"/>
    <m/>
    <n v="992.15386022762448"/>
  </r>
  <r>
    <x v="3"/>
    <m/>
    <n v="1008.7026569969266"/>
  </r>
  <r>
    <x v="1"/>
    <m/>
    <n v="1040.4026412220821"/>
  </r>
  <r>
    <x v="3"/>
    <m/>
    <n v="651.85228045651513"/>
  </r>
  <r>
    <x v="1"/>
    <m/>
    <n v="896.72706131591542"/>
  </r>
  <r>
    <x v="2"/>
    <m/>
    <n v="1621.5"/>
  </r>
  <r>
    <x v="2"/>
    <m/>
    <n v="2245.8000000000002"/>
  </r>
  <r>
    <x v="2"/>
    <m/>
    <n v="1270.9000000000001"/>
  </r>
  <r>
    <x v="2"/>
    <m/>
    <n v="1444.7"/>
  </r>
  <r>
    <x v="2"/>
    <m/>
    <n v="1118.3406203722348"/>
  </r>
  <r>
    <x v="2"/>
    <m/>
    <n v="999.98118315676732"/>
  </r>
  <r>
    <x v="2"/>
    <m/>
    <n v="1158.4626404258215"/>
  </r>
  <r>
    <x v="2"/>
    <m/>
    <n v="1194.9834642962969"/>
  </r>
  <r>
    <x v="2"/>
    <m/>
    <n v="1267.0058560140369"/>
  </r>
  <r>
    <x v="2"/>
    <m/>
    <n v="1121.1087039358515"/>
  </r>
  <r>
    <x v="2"/>
    <m/>
    <n v="1134.8033192282398"/>
  </r>
  <r>
    <x v="2"/>
    <m/>
    <n v="1091.7315880116241"/>
  </r>
  <r>
    <x v="2"/>
    <m/>
    <n v="1102.9810821976457"/>
  </r>
  <r>
    <x v="2"/>
    <m/>
    <n v="1184.7738683938624"/>
  </r>
  <r>
    <x v="2"/>
    <m/>
    <n v="1342.4718153962369"/>
  </r>
  <r>
    <x v="2"/>
    <m/>
    <n v="1197.3952300473679"/>
  </r>
  <r>
    <x v="2"/>
    <m/>
    <n v="1133.931914471736"/>
  </r>
  <r>
    <x v="2"/>
    <m/>
    <n v="986.88246893547444"/>
  </r>
  <r>
    <x v="2"/>
    <m/>
    <n v="1012.198472946044"/>
  </r>
  <r>
    <x v="2"/>
    <m/>
    <n v="915.5473111937024"/>
  </r>
  <r>
    <x v="2"/>
    <m/>
    <n v="169.47717590481602"/>
  </r>
  <r>
    <x v="2"/>
    <m/>
    <n v="271.28187869339462"/>
  </r>
  <r>
    <x v="2"/>
    <m/>
    <n v="257.94956000716843"/>
  </r>
  <r>
    <x v="2"/>
    <m/>
    <n v="225.68095409479452"/>
  </r>
  <r>
    <x v="2"/>
    <m/>
    <n v="280.26001368227401"/>
  </r>
  <r>
    <x v="2"/>
    <m/>
    <n v="291.03086262862325"/>
  </r>
  <r>
    <x v="2"/>
    <m/>
    <n v="151.6993751861026"/>
  </r>
  <r>
    <x v="2"/>
    <m/>
    <n v="161.1768672506274"/>
  </r>
  <r>
    <x v="3"/>
    <m/>
    <n v="119.68673168107972"/>
  </r>
  <r>
    <x v="3"/>
    <m/>
    <n v="95.596421409961522"/>
  </r>
  <r>
    <x v="3"/>
    <m/>
    <n v="136.44450225227169"/>
  </r>
  <r>
    <x v="3"/>
    <m/>
    <n v="109.75309701461356"/>
  </r>
  <r>
    <x v="3"/>
    <m/>
    <n v="111.05867616956458"/>
  </r>
  <r>
    <x v="3"/>
    <m/>
    <n v="131.37379255023802"/>
  </r>
  <r>
    <x v="3"/>
    <m/>
    <n v="95.271515830641789"/>
  </r>
  <r>
    <x v="3"/>
    <m/>
    <n v="106.20023186316432"/>
  </r>
  <r>
    <x v="3"/>
    <m/>
    <n v="110.56326661786665"/>
  </r>
  <r>
    <x v="3"/>
    <m/>
    <n v="120.25202788462155"/>
  </r>
  <r>
    <x v="3"/>
    <m/>
    <n v="155.45053111401691"/>
  </r>
  <r>
    <x v="3"/>
    <m/>
    <n v="96.380599049622205"/>
  </r>
  <r>
    <x v="3"/>
    <m/>
    <n v="55.651775577313686"/>
  </r>
  <r>
    <x v="3"/>
    <m/>
    <n v="79.70581712768444"/>
  </r>
  <r>
    <x v="3"/>
    <m/>
    <n v="100.48118432610718"/>
  </r>
  <r>
    <x v="3"/>
    <m/>
    <n v="82.818258115250117"/>
  </r>
  <r>
    <x v="3"/>
    <m/>
    <n v="63.625257918317047"/>
  </r>
  <r>
    <x v="3"/>
    <m/>
    <n v="103.40673443951079"/>
  </r>
  <r>
    <x v="3"/>
    <m/>
    <n v="98.341649455975926"/>
  </r>
  <r>
    <x v="3"/>
    <m/>
    <n v="70.933425853929194"/>
  </r>
  <r>
    <x v="3"/>
    <m/>
    <n v="86.422097887998376"/>
  </r>
  <r>
    <x v="3"/>
    <m/>
    <n v="86.545999388645853"/>
  </r>
  <r>
    <x v="3"/>
    <m/>
    <n v="89.641530991145387"/>
  </r>
  <r>
    <x v="3"/>
    <m/>
    <n v="64.671018674514187"/>
  </r>
  <r>
    <x v="3"/>
    <m/>
    <n v="71.418971457964531"/>
  </r>
  <r>
    <x v="3"/>
    <m/>
    <n v="66.865783716894185"/>
  </r>
  <r>
    <x v="3"/>
    <m/>
    <n v="53.33379414467084"/>
  </r>
  <r>
    <x v="3"/>
    <m/>
    <n v="60.843044844330187"/>
  </r>
  <r>
    <x v="3"/>
    <m/>
    <n v="58.714690622145639"/>
  </r>
  <r>
    <x v="3"/>
    <m/>
    <n v="86.80267422593144"/>
  </r>
  <r>
    <x v="3"/>
    <m/>
    <n v="74.000186109448279"/>
  </r>
  <r>
    <x v="3"/>
    <m/>
    <n v="69.171843758926016"/>
  </r>
  <r>
    <x v="3"/>
    <m/>
    <n v="71.522089536243911"/>
  </r>
  <r>
    <x v="3"/>
    <m/>
    <n v="63.373321908026284"/>
  </r>
  <r>
    <x v="3"/>
    <m/>
    <n v="48.069455430316602"/>
  </r>
  <r>
    <x v="3"/>
    <m/>
    <n v="102.03511481713508"/>
  </r>
  <r>
    <x v="3"/>
    <m/>
    <n v="114.41308966894137"/>
  </r>
  <r>
    <x v="3"/>
    <m/>
    <n v="101.77286153876427"/>
  </r>
  <r>
    <x v="3"/>
    <m/>
    <n v="101.51655488487606"/>
  </r>
  <r>
    <x v="3"/>
    <m/>
    <n v="76.642893299614769"/>
  </r>
  <r>
    <x v="3"/>
    <m/>
    <n v="42.328841328538893"/>
  </r>
  <r>
    <x v="3"/>
    <m/>
    <n v="44.253535534697725"/>
  </r>
  <r>
    <x v="3"/>
    <m/>
    <n v="47.635065220599991"/>
  </r>
  <r>
    <x v="3"/>
    <m/>
    <n v="47.655140006081204"/>
  </r>
  <r>
    <x v="3"/>
    <m/>
    <n v="37.009901932781105"/>
  </r>
  <r>
    <x v="3"/>
    <m/>
    <n v="61.441609017632594"/>
  </r>
  <r>
    <x v="3"/>
    <m/>
    <n v="36.954028219089139"/>
  </r>
  <r>
    <x v="3"/>
    <m/>
    <n v="62.977283104726112"/>
  </r>
  <r>
    <x v="3"/>
    <m/>
    <n v="41.724371086234079"/>
  </r>
  <r>
    <x v="3"/>
    <m/>
    <n v="40.985094038631537"/>
  </r>
  <r>
    <x v="3"/>
    <m/>
    <n v="32.775932759167361"/>
  </r>
  <r>
    <x v="3"/>
    <m/>
    <n v="35.33390459868609"/>
  </r>
  <r>
    <x v="3"/>
    <m/>
    <n v="43.129677000566097"/>
  </r>
  <r>
    <x v="3"/>
    <m/>
    <n v="47.206435916268823"/>
  </r>
  <r>
    <x v="3"/>
    <m/>
    <n v="28.745400473814204"/>
  </r>
  <r>
    <x v="3"/>
    <m/>
    <n v="36.201102206092379"/>
  </r>
  <r>
    <x v="3"/>
    <m/>
    <n v="50.83197798705914"/>
  </r>
  <r>
    <x v="3"/>
    <m/>
    <n v="19.934567014466452"/>
  </r>
  <r>
    <x v="3"/>
    <m/>
    <n v="35.540606410590762"/>
  </r>
  <r>
    <x v="3"/>
    <m/>
    <n v="31.910850146711329"/>
  </r>
  <r>
    <x v="1"/>
    <m/>
    <n v="463.25607417009877"/>
  </r>
  <r>
    <x v="1"/>
    <m/>
    <n v="409.62047191168347"/>
  </r>
  <r>
    <x v="1"/>
    <m/>
    <n v="643.36811736492155"/>
  </r>
  <r>
    <x v="1"/>
    <m/>
    <n v="453.19304656725831"/>
  </r>
  <r>
    <x v="1"/>
    <m/>
    <n v="448.09407402268306"/>
  </r>
  <r>
    <x v="1"/>
    <m/>
    <n v="475.01965196098314"/>
  </r>
  <r>
    <x v="1"/>
    <m/>
    <n v="499.94303658162369"/>
  </r>
  <r>
    <x v="1"/>
    <m/>
    <n v="491.0214322978436"/>
  </r>
  <r>
    <x v="1"/>
    <m/>
    <n v="538.50260338424607"/>
  </r>
  <r>
    <x v="1"/>
    <m/>
    <n v="558.56095803782239"/>
  </r>
  <r>
    <x v="1"/>
    <m/>
    <n v="647.65053930090403"/>
  </r>
  <r>
    <x v="1"/>
    <m/>
    <n v="463.17850793288392"/>
  </r>
  <r>
    <x v="1"/>
    <m/>
    <n v="359.35784228126056"/>
  </r>
  <r>
    <x v="1"/>
    <m/>
    <n v="458.46460960187238"/>
  </r>
  <r>
    <x v="1"/>
    <m/>
    <n v="359.97743489335653"/>
  </r>
  <r>
    <x v="1"/>
    <m/>
    <n v="377.12980917554614"/>
  </r>
  <r>
    <x v="1"/>
    <m/>
    <n v="322.72168620827529"/>
  </r>
  <r>
    <x v="1"/>
    <m/>
    <n v="396.69363630529733"/>
  </r>
  <r>
    <x v="1"/>
    <m/>
    <n v="377.42212614577659"/>
  </r>
  <r>
    <x v="1"/>
    <m/>
    <n v="487.09084723830324"/>
  </r>
  <r>
    <x v="1"/>
    <m/>
    <n v="428.47281510728561"/>
  </r>
  <r>
    <x v="1"/>
    <m/>
    <n v="381.0051170737147"/>
  </r>
  <r>
    <x v="1"/>
    <m/>
    <n v="340.90236319729195"/>
  </r>
  <r>
    <x v="1"/>
    <m/>
    <n v="282.98839064635553"/>
  </r>
  <r>
    <x v="1"/>
    <m/>
    <n v="409.94285886880124"/>
  </r>
  <r>
    <x v="1"/>
    <m/>
    <n v="344.5567289837258"/>
  </r>
  <r>
    <x v="1"/>
    <m/>
    <n v="243.32401749662918"/>
  </r>
  <r>
    <x v="1"/>
    <m/>
    <n v="361.94789520911911"/>
  </r>
  <r>
    <x v="1"/>
    <m/>
    <n v="341.63924800031486"/>
  </r>
  <r>
    <x v="1"/>
    <m/>
    <n v="372.2690770215637"/>
  </r>
  <r>
    <x v="1"/>
    <m/>
    <n v="289.78076680009815"/>
  </r>
  <r>
    <x v="1"/>
    <m/>
    <n v="368.54823026436418"/>
  </r>
  <r>
    <x v="1"/>
    <m/>
    <n v="364.88244297039694"/>
  </r>
  <r>
    <x v="1"/>
    <m/>
    <n v="286.06647012011808"/>
  </r>
  <r>
    <x v="1"/>
    <m/>
    <n v="265.66783110038369"/>
  </r>
  <r>
    <x v="1"/>
    <m/>
    <n v="416.66734510141185"/>
  </r>
  <r>
    <x v="1"/>
    <m/>
    <n v="367.73288370256972"/>
  </r>
  <r>
    <x v="1"/>
    <m/>
    <n v="385.48562713926873"/>
  </r>
  <r>
    <x v="1"/>
    <m/>
    <n v="407.03019724570038"/>
  </r>
  <r>
    <x v="1"/>
    <m/>
    <n v="204.83229669889357"/>
  </r>
  <r>
    <x v="1"/>
    <m/>
    <n v="194.40103497579508"/>
  </r>
  <r>
    <x v="1"/>
    <m/>
    <n v="179.17704682948238"/>
  </r>
  <r>
    <x v="1"/>
    <m/>
    <n v="276.80049569845301"/>
  </r>
  <r>
    <x v="1"/>
    <m/>
    <n v="208.55539990089346"/>
  </r>
  <r>
    <x v="1"/>
    <m/>
    <n v="227.67642630925721"/>
  </r>
  <r>
    <x v="1"/>
    <m/>
    <n v="315.46204545991441"/>
  </r>
  <r>
    <x v="1"/>
    <m/>
    <n v="214.56836171331935"/>
  </r>
  <r>
    <x v="1"/>
    <m/>
    <n v="356.63171238214966"/>
  </r>
  <r>
    <x v="1"/>
    <m/>
    <n v="157.28984882967384"/>
  </r>
  <r>
    <x v="1"/>
    <m/>
    <n v="130.38136094705587"/>
  </r>
  <r>
    <x v="1"/>
    <m/>
    <n v="70.373910892527689"/>
  </r>
  <r>
    <x v="1"/>
    <m/>
    <n v="104.56794794609682"/>
  </r>
  <r>
    <x v="1"/>
    <m/>
    <n v="100.8646626797244"/>
  </r>
  <r>
    <x v="1"/>
    <m/>
    <n v="142.50729597456774"/>
  </r>
  <r>
    <x v="1"/>
    <m/>
    <n v="75.476448761057426"/>
  </r>
  <r>
    <x v="1"/>
    <m/>
    <n v="65.976091162893553"/>
  </r>
  <r>
    <x v="1"/>
    <m/>
    <n v="106.86055347604615"/>
  </r>
  <r>
    <x v="1"/>
    <m/>
    <n v="29.363750413047253"/>
  </r>
  <r>
    <x v="1"/>
    <m/>
    <n v="61.788254832917033"/>
  </r>
  <r>
    <x v="1"/>
    <m/>
    <n v="73.948783863950979"/>
  </r>
  <r>
    <x v="3"/>
    <m/>
    <n v="561.22804827202572"/>
  </r>
  <r>
    <x v="3"/>
    <m/>
    <m/>
  </r>
  <r>
    <x v="3"/>
    <m/>
    <n v="529.10485851618512"/>
  </r>
  <r>
    <x v="3"/>
    <m/>
    <n v="547.32216085019104"/>
  </r>
  <r>
    <x v="3"/>
    <m/>
    <n v="626.9643131857722"/>
  </r>
  <r>
    <x v="3"/>
    <m/>
    <n v="457.75452588437065"/>
  </r>
  <r>
    <x v="3"/>
    <m/>
    <n v="624.2450988072203"/>
  </r>
  <r>
    <x v="3"/>
    <m/>
    <n v="505.6748962105475"/>
  </r>
  <r>
    <x v="3"/>
    <m/>
    <n v="444.16991728620746"/>
  </r>
  <r>
    <x v="3"/>
    <m/>
    <n v="464.97606278273469"/>
  </r>
  <r>
    <x v="3"/>
    <m/>
    <n v="463.60599435674692"/>
  </r>
  <r>
    <x v="3"/>
    <m/>
    <n v="593.4282220168302"/>
  </r>
  <r>
    <x v="3"/>
    <m/>
    <n v="626.4129330979107"/>
  </r>
  <r>
    <x v="3"/>
    <m/>
    <n v="510.3634950305705"/>
  </r>
  <r>
    <x v="3"/>
    <m/>
    <n v="521.35766281532767"/>
  </r>
  <r>
    <x v="3"/>
    <m/>
    <n v="578.70469711573082"/>
  </r>
  <r>
    <x v="3"/>
    <m/>
    <n v="396.60032458118633"/>
  </r>
  <r>
    <x v="3"/>
    <m/>
    <n v="508.95924621220792"/>
  </r>
  <r>
    <x v="3"/>
    <m/>
    <n v="527.29552142055707"/>
  </r>
  <r>
    <x v="3"/>
    <m/>
    <n v="628.29719816091028"/>
  </r>
  <r>
    <x v="3"/>
    <m/>
    <n v="542.37697064570807"/>
  </r>
  <r>
    <x v="3"/>
    <m/>
    <n v="537.57987648225094"/>
  </r>
  <r>
    <x v="3"/>
    <m/>
    <n v="569.41750894047107"/>
  </r>
  <r>
    <x v="3"/>
    <m/>
    <n v="638.01155885808328"/>
  </r>
  <r>
    <x v="3"/>
    <m/>
    <n v="540.18716695087016"/>
  </r>
  <r>
    <x v="3"/>
    <m/>
    <n v="640.99996361866874"/>
  </r>
  <r>
    <x v="3"/>
    <m/>
    <n v="539.35224690226721"/>
  </r>
  <r>
    <x v="3"/>
    <m/>
    <n v="411.23554440153703"/>
  </r>
  <r>
    <x v="3"/>
    <m/>
    <n v="419.46604029287408"/>
  </r>
  <r>
    <x v="3"/>
    <m/>
    <n v="588.53624715060892"/>
  </r>
  <r>
    <x v="3"/>
    <m/>
    <n v="511.46506683805615"/>
  </r>
  <r>
    <x v="3"/>
    <m/>
    <n v="543.29057028940565"/>
  </r>
  <r>
    <x v="3"/>
    <m/>
    <n v="529.7839935747005"/>
  </r>
  <r>
    <x v="3"/>
    <m/>
    <n v="673.20609128782371"/>
  </r>
  <r>
    <x v="3"/>
    <m/>
    <n v="713.99131810947654"/>
  </r>
  <r>
    <x v="3"/>
    <m/>
    <n v="666.50706228804881"/>
  </r>
  <r>
    <x v="3"/>
    <m/>
    <n v="577.78678160651452"/>
  </r>
  <r>
    <x v="3"/>
    <m/>
    <n v="620.77304568711611"/>
  </r>
  <r>
    <x v="3"/>
    <m/>
    <n v="645.45992778914274"/>
  </r>
  <r>
    <x v="3"/>
    <m/>
    <n v="529.50095630850194"/>
  </r>
  <r>
    <x v="3"/>
    <m/>
    <n v="620.25059196561904"/>
  </r>
  <r>
    <x v="3"/>
    <m/>
    <n v="452.50009276191798"/>
  </r>
  <r>
    <x v="3"/>
    <m/>
    <n v="409.51042919246385"/>
  </r>
  <r>
    <x v="3"/>
    <m/>
    <n v="412.70034628193412"/>
  </r>
  <r>
    <x v="3"/>
    <m/>
    <n v="364.10982035740045"/>
  </r>
  <r>
    <x v="3"/>
    <m/>
    <n v="438.01501261079795"/>
  </r>
  <r>
    <x v="3"/>
    <m/>
    <n v="219.28394479730997"/>
  </r>
  <r>
    <x v="3"/>
    <m/>
    <n v="629.03854823332904"/>
  </r>
  <r>
    <x v="3"/>
    <m/>
    <n v="679.53388149670695"/>
  </r>
  <r>
    <x v="3"/>
    <m/>
    <n v="558.88852574955217"/>
  </r>
  <r>
    <x v="3"/>
    <m/>
    <n v="741.91281032881568"/>
  </r>
  <r>
    <x v="3"/>
    <m/>
    <n v="876.01687772935315"/>
  </r>
  <r>
    <x v="3"/>
    <m/>
    <n v="583.46986881985094"/>
  </r>
  <r>
    <x v="3"/>
    <m/>
    <n v="534.88757980057903"/>
  </r>
  <r>
    <x v="3"/>
    <m/>
    <n v="812.99942099532302"/>
  </r>
  <r>
    <x v="3"/>
    <m/>
    <n v="756.90387018523938"/>
  </r>
  <r>
    <x v="3"/>
    <m/>
    <n v="420.49535749263146"/>
  </r>
  <r>
    <x v="3"/>
    <m/>
    <n v="408.73328283039649"/>
  </r>
  <r>
    <x v="3"/>
    <m/>
    <n v="672.36577174151341"/>
  </r>
  <r>
    <x v="3"/>
    <m/>
    <n v="708.72859575252437"/>
  </r>
  <r>
    <x v="1"/>
    <m/>
    <n v="800.42866384505726"/>
  </r>
  <r>
    <x v="1"/>
    <m/>
    <m/>
  </r>
  <r>
    <x v="1"/>
    <m/>
    <n v="789.17617622124055"/>
  </r>
  <r>
    <x v="1"/>
    <m/>
    <n v="781.6934654742638"/>
  </r>
  <r>
    <x v="1"/>
    <m/>
    <n v="961.90708120474801"/>
  </r>
  <r>
    <x v="1"/>
    <m/>
    <n v="892.70503655805499"/>
  </r>
  <r>
    <x v="1"/>
    <m/>
    <n v="724.04979189284757"/>
  </r>
  <r>
    <x v="1"/>
    <m/>
    <n v="969.45650956478994"/>
  </r>
  <r>
    <x v="1"/>
    <m/>
    <n v="838.03664375872393"/>
  </r>
  <r>
    <x v="1"/>
    <m/>
    <n v="1054.6231155778896"/>
  </r>
  <r>
    <x v="1"/>
    <m/>
    <n v="605.78328976854107"/>
  </r>
  <r>
    <x v="1"/>
    <m/>
    <n v="864.10470758193969"/>
  </r>
  <r>
    <x v="1"/>
    <m/>
    <n v="845.34208172406284"/>
  </r>
  <r>
    <x v="1"/>
    <m/>
    <n v="846.17363501580826"/>
  </r>
  <r>
    <x v="1"/>
    <m/>
    <n v="830.72287589024234"/>
  </r>
  <r>
    <x v="1"/>
    <m/>
    <n v="902.84880555131042"/>
  </r>
  <r>
    <x v="1"/>
    <m/>
    <n v="929.74804004048929"/>
  </r>
  <r>
    <x v="1"/>
    <m/>
    <n v="774.28617186829365"/>
  </r>
  <r>
    <x v="1"/>
    <m/>
    <n v="845.54387918649797"/>
  </r>
  <r>
    <x v="1"/>
    <m/>
    <n v="633.17337806794262"/>
  </r>
  <r>
    <x v="1"/>
    <m/>
    <n v="773.12230934972763"/>
  </r>
  <r>
    <x v="1"/>
    <m/>
    <n v="890.05770600389462"/>
  </r>
  <r>
    <x v="1"/>
    <m/>
    <n v="814.50799230898258"/>
  </r>
  <r>
    <x v="1"/>
    <m/>
    <n v="791.5076260434796"/>
  </r>
  <r>
    <x v="1"/>
    <m/>
    <n v="1045.5344240291092"/>
  </r>
  <r>
    <x v="1"/>
    <m/>
    <n v="851.71158853560667"/>
  </r>
  <r>
    <x v="1"/>
    <m/>
    <n v="1049.0719778072457"/>
  </r>
  <r>
    <x v="1"/>
    <m/>
    <n v="711.39768452715521"/>
  </r>
  <r>
    <x v="1"/>
    <m/>
    <n v="860.27194138172763"/>
  </r>
  <r>
    <x v="1"/>
    <m/>
    <n v="945.96937821666222"/>
  </r>
  <r>
    <x v="1"/>
    <m/>
    <n v="461.6825678914463"/>
  </r>
  <r>
    <x v="1"/>
    <m/>
    <n v="554.08202674651193"/>
  </r>
  <r>
    <x v="1"/>
    <m/>
    <n v="828.67219467675818"/>
  </r>
  <r>
    <x v="1"/>
    <m/>
    <n v="945.84676295294071"/>
  </r>
  <r>
    <x v="1"/>
    <m/>
    <n v="841.46143821288342"/>
  </r>
  <r>
    <x v="1"/>
    <m/>
    <n v="1042.8514720329965"/>
  </r>
  <r>
    <x v="1"/>
    <m/>
    <n v="1014.3924633081717"/>
  </r>
  <r>
    <x v="1"/>
    <m/>
    <n v="1012.8333349584065"/>
  </r>
  <r>
    <x v="1"/>
    <m/>
    <n v="490.69750580994696"/>
  </r>
  <r>
    <x v="1"/>
    <m/>
    <n v="674.69493818813748"/>
  </r>
  <r>
    <x v="1"/>
    <m/>
    <n v="630.77506217182201"/>
  </r>
  <r>
    <x v="1"/>
    <m/>
    <n v="564.88632300744598"/>
  </r>
  <r>
    <x v="1"/>
    <m/>
    <n v="848.63643687323724"/>
  </r>
  <r>
    <x v="1"/>
    <m/>
    <n v="886.19160231314845"/>
  </r>
  <r>
    <x v="1"/>
    <m/>
    <n v="822.04002901705348"/>
  </r>
  <r>
    <x v="1"/>
    <m/>
    <n v="773.76884422110561"/>
  </r>
  <r>
    <x v="1"/>
    <m/>
    <n v="629.50446278606466"/>
  </r>
  <r>
    <x v="1"/>
    <m/>
    <n v="557.2613065326633"/>
  </r>
  <r>
    <x v="1"/>
    <m/>
    <n v="658.74245062318778"/>
  </r>
  <r>
    <x v="1"/>
    <m/>
    <n v="482.63605011224831"/>
  </r>
  <r>
    <x v="1"/>
    <m/>
    <n v="875.04740849947279"/>
  </r>
  <r>
    <x v="1"/>
    <m/>
    <n v="820.10800106466138"/>
  </r>
  <r>
    <x v="1"/>
    <m/>
    <n v="644.41790310300667"/>
  </r>
  <r>
    <x v="1"/>
    <m/>
    <n v="880.54748577622172"/>
  </r>
  <r>
    <x v="1"/>
    <m/>
    <n v="802.87730976521129"/>
  </r>
  <r>
    <x v="1"/>
    <m/>
    <n v="770.3791019883821"/>
  </r>
  <r>
    <x v="1"/>
    <m/>
    <n v="693.33136271180058"/>
  </r>
  <r>
    <x v="1"/>
    <m/>
    <n v="985.64982767104948"/>
  </r>
  <r>
    <x v="1"/>
    <m/>
    <n v="699.72039966671616"/>
  </r>
  <r>
    <x v="1"/>
    <m/>
    <n v="528.51783614705482"/>
  </r>
  <r>
    <x v="1"/>
    <m/>
    <n v="538.44785958483044"/>
  </r>
  <r>
    <x v="1"/>
    <m/>
    <n v="737.30107382713902"/>
  </r>
  <r>
    <x v="1"/>
    <m/>
    <n v="641.245573183734"/>
  </r>
  <r>
    <x v="1"/>
    <m/>
    <n v="98.146787999999987"/>
  </r>
  <r>
    <x v="1"/>
    <m/>
    <n v="97.72811999999999"/>
  </r>
  <r>
    <x v="1"/>
    <m/>
    <n v="108.57901600000001"/>
  </r>
  <r>
    <x v="1"/>
    <m/>
    <n v="75.486452"/>
  </r>
  <r>
    <x v="1"/>
    <m/>
    <n v="122.75646"/>
  </r>
  <r>
    <x v="1"/>
    <m/>
    <n v="147.59019999999998"/>
  </r>
  <r>
    <x v="1"/>
    <m/>
    <n v="59.469203999999991"/>
  </r>
  <r>
    <x v="1"/>
    <m/>
    <n v="134.95306133333332"/>
  </r>
  <r>
    <x v="1"/>
    <m/>
    <n v="54.066551999999994"/>
  </r>
  <r>
    <x v="1"/>
    <m/>
    <n v="119.50145066666664"/>
  </r>
  <r>
    <x v="1"/>
    <m/>
    <n v="157.27312533333333"/>
  </r>
  <r>
    <x v="1"/>
    <m/>
    <n v="61.343480000000007"/>
  </r>
  <r>
    <x v="1"/>
    <m/>
    <n v="238.30271200000001"/>
  </r>
  <r>
    <x v="1"/>
    <m/>
    <n v="257.49249599999996"/>
  </r>
  <r>
    <x v="1"/>
    <m/>
    <n v="179.0238453333333"/>
  </r>
  <r>
    <x v="1"/>
    <m/>
    <n v="183.09228266666665"/>
  </r>
  <r>
    <x v="1"/>
    <m/>
    <n v="162.53288533333333"/>
  </r>
  <r>
    <x v="1"/>
    <m/>
    <n v="201.31129066666665"/>
  </r>
  <r>
    <x v="1"/>
    <m/>
    <n v="224.44607999999997"/>
  </r>
  <r>
    <x v="1"/>
    <m/>
    <n v="217.76852"/>
  </r>
  <r>
    <x v="1"/>
    <m/>
    <n v="247.85256799999999"/>
  </r>
  <r>
    <x v="1"/>
    <m/>
    <n v="286.44971733333335"/>
  </r>
  <r>
    <x v="1"/>
    <m/>
    <n v="169.59816266666664"/>
  </r>
  <r>
    <x v="1"/>
    <m/>
    <n v="153.97419199999999"/>
  </r>
  <r>
    <x v="1"/>
    <m/>
    <n v="196.51449333333335"/>
  </r>
  <r>
    <x v="1"/>
    <m/>
    <n v="237.47390133333332"/>
  </r>
  <r>
    <x v="1"/>
    <m/>
    <n v="107.09041866666666"/>
  </r>
  <r>
    <x v="1"/>
    <m/>
    <n v="83.451893333333331"/>
  </r>
  <r>
    <x v="1"/>
    <m/>
    <n v="98.370114666666666"/>
  </r>
  <r>
    <x v="1"/>
    <m/>
    <n v="193.92019733333333"/>
  </r>
  <r>
    <x v="1"/>
    <m/>
    <n v="139.88700533333335"/>
  </r>
  <r>
    <x v="1"/>
    <m/>
    <n v="176.15785066666669"/>
  </r>
  <r>
    <x v="1"/>
    <m/>
    <n v="166.50235466666666"/>
  </r>
  <r>
    <x v="1"/>
    <m/>
    <n v="128.24770133333334"/>
  </r>
  <r>
    <x v="1"/>
    <m/>
    <n v="150.74086666666665"/>
  </r>
  <r>
    <x v="1"/>
    <m/>
    <n v="216.00970666666669"/>
  </r>
  <r>
    <x v="1"/>
    <m/>
    <n v="168.37755733333333"/>
  </r>
  <r>
    <x v="1"/>
    <m/>
    <n v="251.56034666666665"/>
  </r>
  <r>
    <x v="1"/>
    <m/>
    <n v="225.86239733333332"/>
  </r>
  <r>
    <x v="1"/>
    <m/>
    <n v="68.382069333333334"/>
  </r>
  <r>
    <x v="1"/>
    <m/>
    <n v="73.139205333333322"/>
  </r>
  <r>
    <x v="1"/>
    <m/>
    <n v="38.247981333333335"/>
  </r>
  <r>
    <x v="1"/>
    <m/>
    <n v="130.38348266666665"/>
  </r>
  <r>
    <x v="1"/>
    <m/>
    <n v="88.325047999999995"/>
  </r>
  <r>
    <x v="1"/>
    <m/>
    <n v="92.565104000000005"/>
  </r>
  <r>
    <x v="1"/>
    <m/>
    <n v="158.24797866666665"/>
  </r>
  <r>
    <x v="1"/>
    <m/>
    <n v="97.202514666666659"/>
  </r>
  <r>
    <x v="1"/>
    <m/>
    <n v="201.73644533333334"/>
  </r>
  <r>
    <x v="4"/>
    <m/>
    <n v="62.95893333333332"/>
  </r>
  <r>
    <x v="4"/>
    <m/>
    <n v="29.590999999999994"/>
  </r>
  <r>
    <x v="4"/>
    <m/>
    <n v="3.6413999999999995"/>
  </r>
  <r>
    <x v="4"/>
    <m/>
    <n v="11.769166666666669"/>
  </r>
  <r>
    <x v="4"/>
    <m/>
    <n v="13.838666666666665"/>
  </r>
  <r>
    <x v="4"/>
    <m/>
    <n v="7.4420000000000002"/>
  </r>
  <r>
    <x v="4"/>
    <m/>
    <n v="131.18124724195246"/>
  </r>
  <r>
    <x v="4"/>
    <m/>
    <n v="72.589113310098824"/>
  </r>
  <r>
    <x v="4"/>
    <m/>
    <n v="17.430942912979475"/>
  </r>
  <r>
    <x v="4"/>
    <m/>
    <n v="23.80188073512015"/>
  </r>
  <r>
    <x v="4"/>
    <m/>
    <n v="38.136717774611185"/>
  </r>
  <r>
    <x v="4"/>
    <m/>
    <n v="25.409067715505039"/>
  </r>
  <r>
    <x v="4"/>
    <m/>
    <n v="212.10540914448964"/>
  </r>
  <r>
    <x v="4"/>
    <m/>
    <n v="132.25994599336764"/>
  </r>
  <r>
    <x v="4"/>
    <m/>
    <n v="33.649300997154086"/>
  </r>
  <r>
    <x v="4"/>
    <m/>
    <n v="68.967301549956161"/>
  </r>
  <r>
    <x v="4"/>
    <m/>
    <n v="94.002814312432207"/>
  </r>
  <r>
    <x v="4"/>
    <m/>
    <n v="39.809981212629957"/>
  </r>
  <r>
    <x v="4"/>
    <m/>
    <n v="260.9741495246522"/>
  </r>
  <r>
    <x v="4"/>
    <m/>
    <n v="212.18066601381591"/>
  </r>
  <r>
    <x v="4"/>
    <m/>
    <n v="83.352637269364095"/>
  </r>
  <r>
    <x v="4"/>
    <m/>
    <n v="121.52686151486292"/>
  </r>
  <r>
    <x v="4"/>
    <m/>
    <n v="174.94639700748965"/>
  </r>
  <r>
    <x v="4"/>
    <m/>
    <n v="86.36237258399801"/>
  </r>
  <r>
    <x v="4"/>
    <m/>
    <n v="380.52620256451479"/>
  </r>
  <r>
    <x v="4"/>
    <m/>
    <n v="348.05499710691907"/>
  </r>
  <r>
    <x v="4"/>
    <m/>
    <n v="195.58585020344992"/>
  </r>
  <r>
    <x v="4"/>
    <m/>
    <n v="175.72387926949696"/>
  </r>
  <r>
    <x v="4"/>
    <m/>
    <n v="309.06981675320844"/>
  </r>
  <r>
    <x v="4"/>
    <m/>
    <n v="213.33520045545882"/>
  </r>
  <r>
    <x v="4"/>
    <m/>
    <n v="575.91007647229492"/>
  </r>
  <r>
    <x v="4"/>
    <m/>
    <n v="555.0324766701093"/>
  </r>
  <r>
    <x v="4"/>
    <m/>
    <n v="404.43379757714581"/>
  </r>
  <r>
    <x v="4"/>
    <m/>
    <n v="301.98955556557007"/>
  </r>
  <r>
    <x v="4"/>
    <m/>
    <n v="358.75026146185746"/>
  </r>
  <r>
    <x v="4"/>
    <m/>
    <n v="343.51009037084521"/>
  </r>
  <r>
    <x v="4"/>
    <m/>
    <n v="781.46123386381964"/>
  </r>
  <r>
    <x v="4"/>
    <m/>
    <n v="683.16755047843537"/>
  </r>
  <r>
    <x v="4"/>
    <m/>
    <n v="437.95420434623577"/>
  </r>
  <r>
    <x v="4"/>
    <m/>
    <n v="405.30016217378881"/>
  </r>
  <r>
    <x v="4"/>
    <m/>
    <n v="550.78226016492124"/>
  </r>
  <r>
    <x v="4"/>
    <m/>
    <n v="446.46585254680559"/>
  </r>
  <r>
    <x v="4"/>
    <m/>
    <n v="1035.098671867501"/>
  </r>
  <r>
    <x v="4"/>
    <m/>
    <n v="764.39082412914195"/>
  </r>
  <r>
    <x v="4"/>
    <m/>
    <n v="636.97643699224238"/>
  </r>
  <r>
    <x v="4"/>
    <m/>
    <n v="553.82223520249227"/>
  </r>
  <r>
    <x v="4"/>
    <m/>
    <n v="762.43399602496686"/>
  </r>
  <r>
    <x v="4"/>
    <m/>
    <n v="559.89356648482544"/>
  </r>
  <r>
    <x v="4"/>
    <m/>
    <n v="1415.8391735979963"/>
  </r>
  <r>
    <x v="4"/>
    <m/>
    <n v="1291.8861179796884"/>
  </r>
  <r>
    <x v="4"/>
    <m/>
    <n v="800.00249848169835"/>
  </r>
  <r>
    <x v="4"/>
    <m/>
    <n v="1036.6295992776256"/>
  </r>
  <r>
    <x v="4"/>
    <m/>
    <n v="981.19545987417587"/>
  </r>
  <r>
    <x v="4"/>
    <m/>
    <n v="1036.9113825598758"/>
  </r>
  <r>
    <x v="4"/>
    <m/>
    <n v="1003.5868134268451"/>
  </r>
  <r>
    <x v="4"/>
    <m/>
    <n v="849.22976085762343"/>
  </r>
  <r>
    <x v="4"/>
    <m/>
    <n v="1077.9901497107483"/>
  </r>
  <r>
    <x v="4"/>
    <m/>
    <n v="803.26853420485111"/>
  </r>
  <r>
    <x v="5"/>
    <m/>
    <n v="167.26512499999998"/>
  </r>
  <r>
    <x v="5"/>
    <m/>
    <n v="295.24955957256213"/>
  </r>
  <r>
    <x v="5"/>
    <m/>
    <n v="407.86158664085781"/>
  </r>
  <r>
    <x v="5"/>
    <m/>
    <n v="539.2943515440129"/>
  </r>
  <r>
    <x v="5"/>
    <m/>
    <n v="903.8876050959567"/>
  </r>
  <r>
    <x v="5"/>
    <m/>
    <n v="1152.1087962962961"/>
  </r>
  <r>
    <x v="5"/>
    <m/>
    <n v="151.0124375"/>
  </r>
  <r>
    <x v="5"/>
    <m/>
    <n v="199.79467632060837"/>
  </r>
  <r>
    <x v="5"/>
    <m/>
    <n v="398.91995432757102"/>
  </r>
  <r>
    <x v="5"/>
    <m/>
    <n v="542.43893856380896"/>
  </r>
  <r>
    <x v="5"/>
    <m/>
    <n v="897.45448263632875"/>
  </r>
  <r>
    <x v="5"/>
    <m/>
    <n v="1166.2847222222222"/>
  </r>
  <r>
    <x v="5"/>
    <m/>
    <n v="79.810187500000012"/>
  </r>
  <r>
    <x v="5"/>
    <m/>
    <n v="109.61180780105133"/>
  </r>
  <r>
    <x v="5"/>
    <m/>
    <n v="228.98249970268944"/>
  </r>
  <r>
    <x v="5"/>
    <m/>
    <n v="387.37696973618154"/>
  </r>
  <r>
    <x v="5"/>
    <m/>
    <n v="679.17959318582052"/>
  </r>
  <r>
    <x v="5"/>
    <m/>
    <n v="829.70601851851859"/>
  </r>
  <r>
    <x v="4"/>
    <m/>
    <n v="513"/>
  </r>
  <r>
    <x v="4"/>
    <m/>
    <n v="208"/>
  </r>
  <r>
    <x v="4"/>
    <m/>
    <n v="102"/>
  </r>
  <r>
    <x v="4"/>
    <m/>
    <n v="21"/>
  </r>
  <r>
    <x v="4"/>
    <m/>
    <n v="680"/>
  </r>
  <r>
    <x v="4"/>
    <m/>
    <n v="285"/>
  </r>
  <r>
    <x v="4"/>
    <m/>
    <n v="155"/>
  </r>
  <r>
    <x v="4"/>
    <m/>
    <n v="33"/>
  </r>
  <r>
    <x v="4"/>
    <m/>
    <n v="811"/>
  </r>
  <r>
    <x v="4"/>
    <m/>
    <n v="463"/>
  </r>
  <r>
    <x v="4"/>
    <m/>
    <n v="324"/>
  </r>
  <r>
    <x v="4"/>
    <m/>
    <n v="232"/>
  </r>
  <r>
    <x v="4"/>
    <m/>
    <n v="637"/>
  </r>
  <r>
    <x v="4"/>
    <m/>
    <n v="378"/>
  </r>
  <r>
    <x v="4"/>
    <m/>
    <n v="284"/>
  </r>
  <r>
    <x v="4"/>
    <m/>
    <n v="278"/>
  </r>
  <r>
    <x v="4"/>
    <m/>
    <n v="1795.4545454545455"/>
  </r>
  <r>
    <x v="4"/>
    <m/>
    <n v="1244.8275862068967"/>
  </r>
  <r>
    <x v="4"/>
    <m/>
    <n v="1144.4444444444443"/>
  </r>
  <r>
    <x v="4"/>
    <m/>
    <n v="1371.4285714285713"/>
  </r>
  <r>
    <x v="4"/>
    <m/>
    <n v="1465.5172413793105"/>
  </r>
  <r>
    <x v="4"/>
    <m/>
    <n v="1112.121212121212"/>
  </r>
  <r>
    <x v="4"/>
    <m/>
    <n v="1171.875"/>
  </r>
  <r>
    <x v="4"/>
    <m/>
    <n v="1117.6470588235293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403"/>
  </r>
  <r>
    <x v="4"/>
    <m/>
    <n v="338"/>
  </r>
  <r>
    <x v="4"/>
    <m/>
    <n v="327"/>
  </r>
  <r>
    <x v="4"/>
    <m/>
    <n v="405"/>
  </r>
  <r>
    <x v="4"/>
    <m/>
    <n v="428"/>
  </r>
  <r>
    <x v="4"/>
    <m/>
    <n v="402"/>
  </r>
  <r>
    <x v="4"/>
    <m/>
    <n v="132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1037.9310344827586"/>
  </r>
  <r>
    <x v="4"/>
    <m/>
    <n v="969.69696969696963"/>
  </r>
  <r>
    <x v="4"/>
    <m/>
    <n v="1103.2258064516129"/>
  </r>
  <r>
    <x v="4"/>
    <m/>
    <n v="1110.344827586207"/>
  </r>
  <r>
    <x v="4"/>
    <m/>
    <n v="1214.2857142857142"/>
  </r>
  <r>
    <x v="4"/>
    <m/>
    <n v="1046.6666666666667"/>
  </r>
  <r>
    <x v="4"/>
    <m/>
    <n v="637.03703703703695"/>
  </r>
  <r>
    <x v="4"/>
    <m/>
    <n v="226"/>
  </r>
  <r>
    <x v="4"/>
    <m/>
    <n v="220"/>
  </r>
  <r>
    <x v="4"/>
    <m/>
    <n v="230"/>
  </r>
  <r>
    <x v="4"/>
    <m/>
    <n v="213"/>
  </r>
  <r>
    <x v="4"/>
    <m/>
    <n v="181"/>
  </r>
  <r>
    <x v="4"/>
    <m/>
    <n v="298"/>
  </r>
  <r>
    <x v="4"/>
    <m/>
    <n v="286"/>
  </r>
  <r>
    <x v="4"/>
    <m/>
    <n v="320"/>
  </r>
  <r>
    <x v="4"/>
    <m/>
    <n v="264"/>
  </r>
  <r>
    <x v="4"/>
    <m/>
    <n v="452.94117647058818"/>
  </r>
  <r>
    <x v="4"/>
    <m/>
    <n v="530.76923076923072"/>
  </r>
  <r>
    <x v="4"/>
    <m/>
    <n v="488"/>
  </r>
  <r>
    <x v="4"/>
    <m/>
    <n v="965.38461538461536"/>
  </r>
  <r>
    <x v="4"/>
    <m/>
    <n v="912.90322580645159"/>
  </r>
  <r>
    <x v="4"/>
    <m/>
    <n v="357.57575757575756"/>
  </r>
  <r>
    <x v="4"/>
    <m/>
    <n v="737.5"/>
  </r>
  <r>
    <x v="4"/>
    <m/>
    <n v="737.5"/>
  </r>
  <r>
    <x v="4"/>
    <m/>
    <n v="962.5"/>
  </r>
  <r>
    <x v="4"/>
    <m/>
    <n v="867.5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309"/>
  </r>
  <r>
    <x v="4"/>
    <m/>
    <n v="333"/>
  </r>
  <r>
    <x v="4"/>
    <m/>
    <n v="307"/>
  </r>
  <r>
    <x v="4"/>
    <m/>
    <n v="349"/>
  </r>
  <r>
    <x v="4"/>
    <m/>
    <m/>
  </r>
  <r>
    <x v="4"/>
    <m/>
    <m/>
  </r>
  <r>
    <x v="4"/>
    <m/>
    <m/>
  </r>
  <r>
    <x v="4"/>
    <m/>
    <m/>
  </r>
  <r>
    <x v="4"/>
    <m/>
    <n v="1523.0769230769231"/>
  </r>
  <r>
    <x v="4"/>
    <m/>
    <n v="1453.3333333333335"/>
  </r>
  <r>
    <x v="4"/>
    <m/>
    <n v="1875.8620689655174"/>
  </r>
  <r>
    <x v="4"/>
    <m/>
    <n v="1414.8148148148148"/>
  </r>
  <r>
    <x v="4"/>
    <m/>
    <n v="89"/>
  </r>
  <r>
    <x v="4"/>
    <m/>
    <n v="120"/>
  </r>
  <r>
    <x v="4"/>
    <m/>
    <n v="104"/>
  </r>
  <r>
    <x v="4"/>
    <m/>
    <n v="107"/>
  </r>
  <r>
    <x v="4"/>
    <m/>
    <n v="108"/>
  </r>
  <r>
    <x v="4"/>
    <m/>
    <n v="105"/>
  </r>
  <r>
    <x v="4"/>
    <m/>
    <n v="86"/>
  </r>
  <r>
    <x v="4"/>
    <m/>
    <n v="85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506.25"/>
  </r>
  <r>
    <x v="4"/>
    <m/>
    <n v="593.54838709677415"/>
  </r>
  <r>
    <x v="4"/>
    <m/>
    <n v="980.76923076923072"/>
  </r>
  <r>
    <x v="4"/>
    <m/>
    <n v="952"/>
  </r>
  <r>
    <x v="4"/>
    <m/>
    <n v="1168.421052631579"/>
  </r>
  <r>
    <x v="4"/>
    <m/>
    <n v="1016.6666666666667"/>
  </r>
  <r>
    <x v="4"/>
    <m/>
    <n v="744.82758620689663"/>
  </r>
  <r>
    <x v="4"/>
    <m/>
    <n v="780"/>
  </r>
  <r>
    <x v="4"/>
    <m/>
    <n v="962.5"/>
  </r>
  <r>
    <x v="4"/>
    <m/>
    <n v="809.09090909090912"/>
  </r>
  <r>
    <x v="4"/>
    <m/>
    <n v="742.10526315789468"/>
  </r>
  <r>
    <x v="4"/>
    <m/>
    <n v="575"/>
  </r>
  <r>
    <x v="4"/>
    <m/>
    <n v="600"/>
  </r>
  <r>
    <x v="4"/>
    <m/>
    <n v="476.47058823529409"/>
  </r>
  <r>
    <x v="4"/>
    <m/>
    <n v="767.20351390922406"/>
  </r>
  <r>
    <x v="4"/>
    <m/>
    <n v="834.47548761201881"/>
  </r>
  <r>
    <x v="4"/>
    <m/>
    <n v="883.7092731829573"/>
  </r>
  <r>
    <x v="4"/>
    <m/>
    <n v="687.44662681468833"/>
  </r>
  <r>
    <x v="4"/>
    <m/>
    <n v="751.92012288786475"/>
  </r>
  <r>
    <x v="4"/>
    <m/>
    <n v="845.16765285996053"/>
  </r>
  <r>
    <x v="4"/>
    <m/>
    <n v="731.19015047879611"/>
  </r>
  <r>
    <x v="4"/>
    <m/>
    <n v="551.64034021871203"/>
  </r>
  <r>
    <x v="4"/>
    <m/>
    <n v="534.48275862068965"/>
  </r>
  <r>
    <x v="4"/>
    <m/>
    <n v="595.64777327935224"/>
  </r>
  <r>
    <x v="4"/>
    <m/>
    <n v="551.45797598627792"/>
  </r>
  <r>
    <x v="4"/>
    <m/>
    <n v="497.66255843603909"/>
  </r>
  <r>
    <x v="4"/>
    <m/>
    <n v="430.10340865568747"/>
  </r>
  <r>
    <x v="4"/>
    <m/>
    <n v="454.29666119321291"/>
  </r>
  <r>
    <x v="4"/>
    <m/>
    <n v="533.30430996952555"/>
  </r>
  <r>
    <x v="4"/>
    <m/>
    <n v="594.98031496062993"/>
  </r>
  <r>
    <x v="4"/>
    <m/>
    <n v="538.01412546738675"/>
  </r>
  <r>
    <x v="4"/>
    <m/>
    <n v="456.32229756681295"/>
  </r>
  <r>
    <x v="4"/>
    <m/>
    <n v="480.89983022071306"/>
  </r>
  <r>
    <x v="4"/>
    <m/>
    <n v="311.54192966636606"/>
  </r>
  <r>
    <x v="4"/>
    <m/>
    <n v="442.37012987012992"/>
  </r>
  <r>
    <x v="4"/>
    <m/>
    <n v="412.23628691983123"/>
  </r>
  <r>
    <x v="4"/>
    <m/>
    <n v="481.43459915611817"/>
  </r>
  <r>
    <x v="4"/>
    <m/>
    <n v="404.21940928270044"/>
  </r>
  <r>
    <x v="4"/>
    <m/>
    <n v="398.7341772151899"/>
  </r>
  <r>
    <x v="4"/>
    <m/>
    <n v="371.72995780590719"/>
  </r>
  <r>
    <x v="4"/>
    <m/>
    <n v="397.46835443037969"/>
  </r>
  <r>
    <x v="4"/>
    <m/>
    <n v="454.00843881856548"/>
  </r>
  <r>
    <x v="4"/>
    <m/>
    <n v="413.08016877637129"/>
  </r>
  <r>
    <x v="4"/>
    <m/>
    <n v="291.93548387096769"/>
  </r>
  <r>
    <x v="4"/>
    <m/>
    <n v="320.56451612903226"/>
  </r>
  <r>
    <x v="4"/>
    <m/>
    <n v="262.50000000000006"/>
  </r>
  <r>
    <x v="4"/>
    <m/>
    <n v="300"/>
  </r>
  <r>
    <x v="4"/>
    <m/>
    <n v="281.04838709677415"/>
  </r>
  <r>
    <x v="4"/>
    <m/>
    <n v="279.83870967741933"/>
  </r>
  <r>
    <x v="4"/>
    <m/>
    <n v="338.70967741935482"/>
  </r>
  <r>
    <x v="4"/>
    <m/>
    <n v="258.46774193548384"/>
  </r>
  <r>
    <x v="4"/>
    <m/>
    <n v="347.27272727272731"/>
  </r>
  <r>
    <x v="4"/>
    <m/>
    <n v="147.27272727272725"/>
  </r>
  <r>
    <x v="4"/>
    <m/>
    <n v="164.54545454545453"/>
  </r>
  <r>
    <x v="4"/>
    <m/>
    <n v="173.63636363636365"/>
  </r>
  <r>
    <x v="4"/>
    <m/>
    <n v="84.545454545454547"/>
  </r>
  <r>
    <x v="4"/>
    <m/>
    <n v="109.09090909090909"/>
  </r>
  <r>
    <x v="4"/>
    <m/>
    <n v="355.45454545454544"/>
  </r>
  <r>
    <x v="4"/>
    <m/>
    <n v="94.545454545454547"/>
  </r>
  <r>
    <x v="6"/>
    <m/>
    <n v="643.85964912280701"/>
  </r>
  <r>
    <x v="6"/>
    <m/>
    <n v="756.14035087719299"/>
  </r>
  <r>
    <x v="6"/>
    <m/>
    <n v="588.15789473684208"/>
  </r>
  <r>
    <x v="6"/>
    <m/>
    <n v="789.03508771929819"/>
  </r>
  <r>
    <x v="6"/>
    <m/>
    <n v="580.70175438596493"/>
  </r>
  <r>
    <x v="6"/>
    <m/>
    <n v="630.70175438596482"/>
  </r>
  <r>
    <x v="6"/>
    <m/>
    <n v="456.57894736842098"/>
  </r>
  <r>
    <x v="6"/>
    <m/>
    <n v="525.87719298245611"/>
  </r>
  <r>
    <x v="6"/>
    <m/>
    <n v="414.4736842105263"/>
  </r>
  <r>
    <x v="6"/>
    <m/>
    <n v="539.47368421052624"/>
  </r>
  <r>
    <x v="6"/>
    <m/>
    <n v="488.59649122807019"/>
  </r>
  <r>
    <x v="6"/>
    <m/>
    <n v="455.26315789473682"/>
  </r>
  <r>
    <x v="6"/>
    <m/>
    <n v="480.5128205128205"/>
  </r>
  <r>
    <x v="6"/>
    <m/>
    <n v="504.10256410256409"/>
  </r>
  <r>
    <x v="6"/>
    <m/>
    <n v="436.41025641025635"/>
  </r>
  <r>
    <x v="6"/>
    <m/>
    <n v="495.89743589743591"/>
  </r>
  <r>
    <x v="6"/>
    <m/>
    <n v="427.69230769230762"/>
  </r>
  <r>
    <x v="6"/>
    <m/>
    <n v="508.71794871794873"/>
  </r>
  <r>
    <x v="6"/>
    <m/>
    <n v="375.82417582417588"/>
  </r>
  <r>
    <x v="6"/>
    <m/>
    <n v="386.26373626373623"/>
  </r>
  <r>
    <x v="6"/>
    <m/>
    <n v="338.46153846153845"/>
  </r>
  <r>
    <x v="6"/>
    <m/>
    <n v="320.32967032967031"/>
  </r>
  <r>
    <x v="6"/>
    <m/>
    <n v="329.67032967032969"/>
  </r>
  <r>
    <x v="6"/>
    <m/>
    <n v="371.97802197802201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1167.420814479638"/>
  </r>
  <r>
    <x v="4"/>
    <m/>
    <n v="1546.7625899280574"/>
  </r>
  <r>
    <x v="4"/>
    <m/>
    <n v="1497.041420118343"/>
  </r>
  <r>
    <x v="4"/>
    <m/>
    <n v="1166.6666666666667"/>
  </r>
  <r>
    <x v="4"/>
    <m/>
    <n v="1239.5833333333335"/>
  </r>
  <r>
    <x v="4"/>
    <m/>
    <n v="1541.1764705882354"/>
  </r>
  <r>
    <x v="4"/>
    <m/>
    <n v="545.4545454545455"/>
  </r>
  <r>
    <x v="4"/>
    <m/>
    <n v="832.14285714285711"/>
  </r>
  <r>
    <x v="4"/>
    <m/>
    <n v="723.32015810276675"/>
  </r>
  <r>
    <x v="4"/>
    <m/>
    <n v="972.41379310344837"/>
  </r>
  <r>
    <x v="4"/>
    <m/>
    <n v="1237.037037037037"/>
  </r>
  <r>
    <x v="4"/>
    <m/>
    <n v="1257.1428571428571"/>
  </r>
  <r>
    <x v="4"/>
    <m/>
    <n v="1237.037037037037"/>
  </r>
  <r>
    <x v="4"/>
    <m/>
    <n v="1003.3333333333334"/>
  </r>
  <r>
    <x v="4"/>
    <m/>
    <n v="1121.2121212121212"/>
  </r>
  <r>
    <x v="4"/>
    <m/>
    <n v="1145.1612903225807"/>
  </r>
  <r>
    <x v="4"/>
    <m/>
    <n v="1100"/>
  </r>
  <r>
    <x v="4"/>
    <m/>
    <n v="1110.344827586207"/>
  </r>
  <r>
    <x v="4"/>
    <m/>
    <n v="1637.5"/>
  </r>
  <r>
    <x v="4"/>
    <m/>
    <n v="1189.6551724137933"/>
  </r>
  <r>
    <x v="4"/>
    <m/>
    <n v="1143.75"/>
  </r>
  <r>
    <x v="4"/>
    <m/>
    <n v="1090.9090909090908"/>
  </r>
  <r>
    <x v="4"/>
    <m/>
    <n v="1346.4285714285713"/>
  </r>
  <r>
    <x v="4"/>
    <m/>
    <n v="1285.7142857142856"/>
  </r>
  <r>
    <x v="4"/>
    <m/>
    <n v="1035.2941176470588"/>
  </r>
  <r>
    <x v="4"/>
    <m/>
    <n v="1064.516129032258"/>
  </r>
  <r>
    <x v="4"/>
    <m/>
    <n v="1148.3870967741937"/>
  </r>
  <r>
    <x v="4"/>
    <m/>
    <n v="1161.2903225806451"/>
  </r>
  <r>
    <x v="4"/>
    <m/>
    <n v="938.23529411764696"/>
  </r>
  <r>
    <x v="4"/>
    <m/>
    <n v="830.55555555555554"/>
  </r>
  <r>
    <x v="4"/>
    <m/>
    <n v="985.71428571428578"/>
  </r>
  <r>
    <x v="4"/>
    <m/>
    <n v="1121.875"/>
  </r>
  <r>
    <x v="4"/>
    <m/>
    <n v="1050"/>
  </r>
  <r>
    <x v="4"/>
    <m/>
    <n v="1249.9999999999998"/>
  </r>
  <r>
    <x v="4"/>
    <m/>
    <n v="1088.5714285714287"/>
  </r>
  <r>
    <x v="4"/>
    <m/>
    <n v="997.14285714285722"/>
  </r>
  <r>
    <x v="4"/>
    <m/>
    <n v="1021.2121212121211"/>
  </r>
  <r>
    <x v="4"/>
    <m/>
    <n v="1153.3333333333335"/>
  </r>
  <r>
    <x v="4"/>
    <m/>
    <n v="1146.6666666666667"/>
  </r>
  <r>
    <x v="4"/>
    <m/>
    <n v="742.42424242424249"/>
  </r>
  <r>
    <x v="4"/>
    <m/>
    <n v="752.77777777777783"/>
  </r>
  <r>
    <x v="4"/>
    <m/>
    <n v="872.41379310344826"/>
  </r>
  <r>
    <x v="4"/>
    <m/>
    <n v="920"/>
  </r>
  <r>
    <x v="4"/>
    <m/>
    <n v="685.29411764705878"/>
  </r>
  <r>
    <x v="4"/>
    <m/>
    <n v="630.55555555555554"/>
  </r>
  <r>
    <x v="4"/>
    <m/>
    <n v="745.71428571428578"/>
  </r>
  <r>
    <x v="4"/>
    <m/>
    <n v="759.99999999999989"/>
  </r>
  <r>
    <x v="4"/>
    <m/>
    <n v="733.33333333333348"/>
  </r>
  <r>
    <x v="4"/>
    <m/>
    <n v="916.66666666666674"/>
  </r>
  <r>
    <x v="4"/>
    <m/>
    <n v="894.11764705882342"/>
  </r>
  <r>
    <x v="4"/>
    <m/>
    <n v="712.49999999999989"/>
  </r>
  <r>
    <x v="4"/>
    <m/>
    <n v="762.85714285714289"/>
  </r>
  <r>
    <x v="4"/>
    <m/>
    <n v="706.66666666666674"/>
  </r>
  <r>
    <x v="4"/>
    <m/>
    <n v="854.83870967741939"/>
  </r>
  <r>
    <x v="4"/>
    <m/>
    <n v="123.78432494279177"/>
  </r>
  <r>
    <x v="4"/>
    <m/>
    <n v="429.71497687426512"/>
  </r>
  <r>
    <x v="4"/>
    <m/>
    <n v="539.0717556646149"/>
  </r>
  <r>
    <x v="4"/>
    <m/>
    <n v="720.40517313047201"/>
  </r>
  <r>
    <x v="4"/>
    <m/>
    <n v="1325.831872366404"/>
  </r>
  <r>
    <x v="4"/>
    <m/>
    <n v="961.09308521635876"/>
  </r>
  <r>
    <x v="4"/>
    <m/>
    <n v="989.2505720823799"/>
  </r>
  <r>
    <x v="4"/>
    <m/>
    <n v="90.704614797864224"/>
  </r>
  <r>
    <x v="4"/>
    <m/>
    <n v="134.62814645308924"/>
  </r>
  <r>
    <x v="4"/>
    <m/>
    <n v="212.23959196021366"/>
  </r>
  <r>
    <x v="4"/>
    <m/>
    <n v="353.12585929583719"/>
  </r>
  <r>
    <x v="4"/>
    <m/>
    <n v="693.79042834907204"/>
  </r>
  <r>
    <x v="4"/>
    <m/>
    <n v="1067.9271548436309"/>
  </r>
  <r>
    <x v="4"/>
    <m/>
    <n v="101.85259344012204"/>
  </r>
  <r>
    <x v="4"/>
    <m/>
    <n v="162.50878025897163"/>
  </r>
  <r>
    <x v="4"/>
    <m/>
    <n v="598.00157021493931"/>
  </r>
  <r>
    <x v="4"/>
    <m/>
    <n v="1157.399476033931"/>
  </r>
  <r>
    <x v="4"/>
    <m/>
    <n v="1140.9973302822275"/>
  </r>
  <r>
    <x v="4"/>
    <m/>
    <n v="87.226353928299005"/>
  </r>
  <r>
    <x v="4"/>
    <m/>
    <n v="118.03271943108501"/>
  </r>
  <r>
    <x v="4"/>
    <m/>
    <n v="362.10317182140665"/>
  </r>
  <r>
    <x v="4"/>
    <m/>
    <n v="745.24384241864209"/>
  </r>
  <r>
    <x v="4"/>
    <m/>
    <n v="769.59620518688018"/>
  </r>
  <r>
    <x v="4"/>
    <m/>
    <n v="155.52345537757441"/>
  </r>
  <r>
    <x v="4"/>
    <m/>
    <n v="222.09542659741746"/>
  </r>
  <r>
    <x v="4"/>
    <m/>
    <n v="673.6989111896969"/>
  </r>
  <r>
    <x v="4"/>
    <m/>
    <n v="1078.2827010320802"/>
  </r>
  <r>
    <x v="4"/>
    <m/>
    <n v="1336.9879862700229"/>
  </r>
  <r>
    <x v="4"/>
    <m/>
    <n v="66"/>
  </r>
  <r>
    <x v="4"/>
    <m/>
    <n v="482"/>
  </r>
  <r>
    <x v="4"/>
    <m/>
    <n v="694"/>
  </r>
  <r>
    <x v="4"/>
    <m/>
    <n v="130"/>
  </r>
  <r>
    <x v="4"/>
    <m/>
    <n v="296"/>
  </r>
  <r>
    <x v="4"/>
    <m/>
    <n v="417"/>
  </r>
  <r>
    <x v="4"/>
    <m/>
    <n v="498.00000000000006"/>
  </r>
  <r>
    <x v="4"/>
    <m/>
    <n v="1800"/>
  </r>
  <r>
    <x v="4"/>
    <m/>
    <n v="1140"/>
  </r>
  <r>
    <x v="4"/>
    <m/>
    <n v="1702.6267257716468"/>
  </r>
  <r>
    <x v="4"/>
    <m/>
    <n v="1787.4693032915511"/>
  </r>
  <r>
    <x v="4"/>
    <m/>
    <n v="1586.4247821273291"/>
  </r>
  <r>
    <x v="4"/>
    <m/>
    <n v="1770.7154380493421"/>
  </r>
  <r>
    <x v="4"/>
    <m/>
    <n v="1641.4693443916003"/>
  </r>
  <r>
    <x v="4"/>
    <m/>
    <n v="1395.46783625731"/>
  </r>
  <r>
    <x v="4"/>
    <m/>
    <n v="1859.4266463259601"/>
  </r>
  <r>
    <x v="4"/>
    <m/>
    <n v="1791.9527078565982"/>
  </r>
  <r>
    <x v="4"/>
    <m/>
    <n v="1448.0040681413677"/>
  </r>
  <r>
    <x v="4"/>
    <m/>
    <n v="1556.8268497330282"/>
  </r>
  <r>
    <x v="4"/>
    <m/>
    <n v="1945.5568268497332"/>
  </r>
  <r>
    <x v="4"/>
    <m/>
    <n v="1283.8482074752098"/>
  </r>
  <r>
    <x v="4"/>
    <m/>
    <n v="1688.3740147470126"/>
  </r>
  <r>
    <x v="4"/>
    <m/>
    <n v="1776.4747012458681"/>
  </r>
  <r>
    <x v="4"/>
    <m/>
    <n v="1335.6852275616579"/>
  </r>
  <r>
    <x v="4"/>
    <m/>
    <n v="1623.7604881769641"/>
  </r>
  <r>
    <x v="4"/>
    <m/>
    <n v="1771.1352657004834"/>
  </r>
  <r>
    <x v="4"/>
    <m/>
    <n v="967.64556318332075"/>
  </r>
  <r>
    <x v="4"/>
    <m/>
    <n v="1368.9613526570049"/>
  </r>
  <r>
    <x v="4"/>
    <m/>
    <n v="1460.3038393084159"/>
  </r>
  <r>
    <x v="4"/>
    <m/>
    <n v="1122.6798881261122"/>
  </r>
  <r>
    <x v="4"/>
    <m/>
    <n v="1104.1825578438852"/>
  </r>
  <r>
    <x v="4"/>
    <m/>
    <n v="1237.7669717772696"/>
  </r>
  <r>
    <x v="4"/>
    <m/>
    <n v="783.91177218408347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622.40086904051486"/>
  </r>
  <r>
    <x v="4"/>
    <m/>
    <n v="670.29952956585839"/>
  </r>
  <r>
    <x v="4"/>
    <m/>
    <n v="440.40257488685171"/>
  </r>
  <r>
    <x v="4"/>
    <m/>
    <n v="507.15298594143519"/>
  </r>
  <r>
    <x v="4"/>
    <m/>
    <n v="481.33639684572245"/>
  </r>
  <r>
    <x v="4"/>
    <m/>
    <n v="957.0960539238198"/>
  </r>
  <r>
    <x v="4"/>
    <m/>
    <n v="764.3765588939516"/>
  </r>
  <r>
    <x v="4"/>
    <m/>
    <n v="707.65553203043328"/>
  </r>
  <r>
    <x v="4"/>
    <m/>
    <n v="541.95588533389366"/>
  </r>
  <r>
    <x v="4"/>
    <m/>
    <n v="603.01444934461335"/>
  </r>
  <r>
    <x v="4"/>
    <m/>
    <n v="513.86167662648222"/>
  </r>
  <r>
    <x v="4"/>
    <m/>
    <n v="814.38283225481155"/>
  </r>
  <r>
    <x v="4"/>
    <m/>
    <n v="737.4146713646312"/>
  </r>
  <r>
    <x v="4"/>
    <m/>
    <n v="763.37080114818457"/>
  </r>
  <r>
    <x v="4"/>
    <m/>
    <n v="392.27935830692041"/>
  </r>
  <r>
    <x v="4"/>
    <m/>
    <n v="642.70712864031771"/>
  </r>
  <r>
    <x v="4"/>
    <m/>
    <n v="589.7041431176516"/>
  </r>
  <r>
    <x v="4"/>
    <m/>
    <n v="1048.3160384178925"/>
  </r>
  <r>
    <x v="4"/>
    <m/>
    <n v="516.81920074215429"/>
  </r>
  <r>
    <x v="4"/>
    <m/>
    <n v="592.85703012063698"/>
  </r>
  <r>
    <x v="4"/>
    <m/>
    <n v="482.366107057725"/>
  </r>
  <r>
    <x v="4"/>
    <m/>
    <n v="440.18601887178937"/>
  </r>
  <r>
    <x v="4"/>
    <m/>
    <n v="569.78366957754247"/>
  </r>
  <r>
    <x v="4"/>
    <m/>
    <n v="606.85380110168478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n v="991"/>
  </r>
  <r>
    <x v="4"/>
    <m/>
    <n v="1202"/>
  </r>
  <r>
    <x v="4"/>
    <m/>
    <n v="1197"/>
  </r>
  <r>
    <x v="4"/>
    <m/>
    <n v="632"/>
  </r>
  <r>
    <x v="4"/>
    <m/>
    <n v="905.00000000000011"/>
  </r>
  <r>
    <x v="4"/>
    <m/>
    <n v="661"/>
  </r>
  <r>
    <x v="4"/>
    <m/>
    <n v="55.000000000000007"/>
  </r>
  <r>
    <x v="4"/>
    <m/>
    <n v="49"/>
  </r>
  <r>
    <x v="4"/>
    <m/>
    <n v="46"/>
  </r>
  <r>
    <x v="4"/>
    <m/>
    <n v="175"/>
  </r>
  <r>
    <x v="4"/>
    <m/>
    <n v="160"/>
  </r>
  <r>
    <x v="4"/>
    <m/>
    <n v="141"/>
  </r>
  <r>
    <x v="4"/>
    <m/>
    <n v="209"/>
  </r>
  <r>
    <x v="4"/>
    <m/>
    <n v="135"/>
  </r>
  <r>
    <x v="4"/>
    <m/>
    <n v="127"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1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  <r>
    <x v="8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1">
  <r>
    <x v="0"/>
    <s v="das"/>
    <s v="cult"/>
    <s v="Cultivar"/>
    <m/>
    <x v="0"/>
    <s v="site"/>
    <s v="year"/>
    <s v="dd/mmm/yyyy"/>
    <s v="Sowing"/>
    <s v="Sow_date"/>
    <m/>
    <m/>
    <m/>
    <s v="Treat"/>
    <x v="0"/>
    <s v="Biomass_wt"/>
    <s v="grain_wt"/>
    <s v="APSIM Stage"/>
    <s v="Yield SE"/>
    <s v="HI"/>
    <s v="Growth stage"/>
    <s v="Density"/>
    <s v="Grean leaf"/>
    <s v="Stem"/>
    <s v="pod"/>
    <s v="biomass s.e."/>
    <s v="Grean leaf s.e."/>
    <s v="Stem s.e."/>
    <s v="pod s.e."/>
    <s v="oil%"/>
    <s v="LAI"/>
    <s v="LAI s.e."/>
    <s v="pods/m2"/>
    <s v="seed/pod"/>
    <s v="yellow leaf g/m2"/>
    <s v="SLA (cm2/g)"/>
  </r>
  <r>
    <x v="1"/>
    <n v="21"/>
    <s v="Marlin"/>
    <s v="Marlin"/>
    <s v="ATR_Marlin"/>
    <x v="0"/>
    <s v="Delegate"/>
    <n v="2010"/>
    <d v="2010-05-05T00:00:00"/>
    <n v="2"/>
    <d v="2010-04-14T00:00:00"/>
    <s v="14-Apr"/>
    <n v="14"/>
    <s v="Apr"/>
    <s v="Uncut"/>
    <x v="1"/>
    <n v="78.949923076923071"/>
    <m/>
    <m/>
    <m/>
    <m/>
    <m/>
    <m/>
    <m/>
    <m/>
    <m/>
    <m/>
    <m/>
    <m/>
    <m/>
    <m/>
    <m/>
    <m/>
    <m/>
    <m/>
    <m/>
    <m/>
  </r>
  <r>
    <x v="2"/>
    <n v="21"/>
    <s v="46Y78"/>
    <s v="46Y78"/>
    <s v="46Y78"/>
    <x v="0"/>
    <s v="Delegate"/>
    <n v="2010"/>
    <d v="2010-05-05T00:00:00"/>
    <n v="2"/>
    <d v="2010-04-14T00:00:00"/>
    <s v="14-Apr"/>
    <n v="14"/>
    <s v="Apr"/>
    <s v="Uncut"/>
    <x v="1"/>
    <n v="263.47745454545458"/>
    <m/>
    <m/>
    <m/>
    <m/>
    <m/>
    <m/>
    <m/>
    <m/>
    <m/>
    <m/>
    <m/>
    <m/>
    <m/>
    <m/>
    <m/>
    <m/>
    <m/>
    <m/>
    <m/>
    <m/>
  </r>
  <r>
    <x v="3"/>
    <n v="21"/>
    <s v="Hyola76"/>
    <s v="Hyola76"/>
    <s v="Hyola76"/>
    <x v="0"/>
    <s v="Delegate"/>
    <n v="2010"/>
    <d v="2010-05-05T00:00:00"/>
    <n v="2"/>
    <d v="2010-04-14T00:00:00"/>
    <s v="14-Apr"/>
    <n v="14"/>
    <s v="Apr"/>
    <s v="Uncut"/>
    <x v="1"/>
    <n v="176.38400000000001"/>
    <m/>
    <m/>
    <m/>
    <m/>
    <m/>
    <m/>
    <m/>
    <m/>
    <m/>
    <m/>
    <m/>
    <m/>
    <m/>
    <m/>
    <m/>
    <m/>
    <m/>
    <m/>
    <m/>
    <m/>
  </r>
  <r>
    <x v="4"/>
    <n v="21"/>
    <s v="Maxol"/>
    <s v="Maxol"/>
    <s v="Maxol"/>
    <x v="0"/>
    <s v="Delegate"/>
    <n v="2010"/>
    <d v="2010-05-05T00:00:00"/>
    <n v="2"/>
    <d v="2010-04-14T00:00:00"/>
    <s v="14-Apr"/>
    <n v="14"/>
    <s v="Apr"/>
    <s v="Uncut"/>
    <x v="1"/>
    <n v="159.8605714285714"/>
    <m/>
    <m/>
    <m/>
    <m/>
    <m/>
    <m/>
    <m/>
    <m/>
    <m/>
    <m/>
    <m/>
    <m/>
    <m/>
    <m/>
    <m/>
    <m/>
    <m/>
    <m/>
    <m/>
    <m/>
  </r>
  <r>
    <x v="5"/>
    <n v="21"/>
    <s v="Winfred"/>
    <s v="Winfred"/>
    <s v="Winfred"/>
    <x v="0"/>
    <s v="Delegate"/>
    <n v="2010"/>
    <d v="2010-05-05T00:00:00"/>
    <n v="2"/>
    <d v="2010-04-14T00:00:00"/>
    <s v="14-Apr"/>
    <n v="14"/>
    <s v="Apr"/>
    <s v="Uncut"/>
    <x v="1"/>
    <n v="657.88199999999995"/>
    <m/>
    <m/>
    <m/>
    <m/>
    <m/>
    <m/>
    <m/>
    <m/>
    <m/>
    <m/>
    <m/>
    <m/>
    <m/>
    <m/>
    <m/>
    <m/>
    <m/>
    <m/>
    <m/>
    <m/>
  </r>
  <r>
    <x v="6"/>
    <n v="21"/>
    <s v="Garnet"/>
    <s v="Garnet"/>
    <s v="AV_Garnet"/>
    <x v="0"/>
    <s v="Delegate"/>
    <n v="2010"/>
    <d v="2010-05-05T00:00:00"/>
    <n v="2"/>
    <d v="2010-04-14T00:00:00"/>
    <s v="14-Apr"/>
    <n v="14"/>
    <s v="Apr"/>
    <s v="Uncut"/>
    <x v="1"/>
    <n v="141.01239999999999"/>
    <m/>
    <m/>
    <m/>
    <m/>
    <m/>
    <m/>
    <m/>
    <m/>
    <m/>
    <m/>
    <m/>
    <m/>
    <m/>
    <m/>
    <m/>
    <m/>
    <m/>
    <m/>
    <m/>
    <m/>
  </r>
  <r>
    <x v="7"/>
    <n v="21"/>
    <s v="CBI406"/>
    <s v="CBI406"/>
    <s v="CBI406"/>
    <x v="0"/>
    <s v="Delegate"/>
    <n v="2010"/>
    <d v="2010-05-05T00:00:00"/>
    <n v="2"/>
    <d v="2010-04-14T00:00:00"/>
    <s v="14-Apr"/>
    <n v="14"/>
    <s v="Apr"/>
    <s v="Uncut"/>
    <x v="1"/>
    <n v="424.57542857142857"/>
    <m/>
    <m/>
    <m/>
    <m/>
    <m/>
    <m/>
    <m/>
    <m/>
    <m/>
    <m/>
    <m/>
    <m/>
    <m/>
    <m/>
    <m/>
    <m/>
    <m/>
    <m/>
    <m/>
    <m/>
  </r>
  <r>
    <x v="8"/>
    <n v="21"/>
    <s v="CBI306"/>
    <s v="CBI306"/>
    <s v="CBI306"/>
    <x v="0"/>
    <s v="Delegate"/>
    <n v="2010"/>
    <d v="2010-05-05T00:00:00"/>
    <n v="2"/>
    <d v="2010-04-14T00:00:00"/>
    <s v="14-Apr"/>
    <n v="14"/>
    <s v="Apr"/>
    <s v="Uncut"/>
    <x v="1"/>
    <n v="387.55200000000002"/>
    <m/>
    <m/>
    <m/>
    <m/>
    <m/>
    <m/>
    <m/>
    <m/>
    <m/>
    <m/>
    <m/>
    <m/>
    <m/>
    <m/>
    <m/>
    <m/>
    <m/>
    <m/>
    <m/>
    <m/>
  </r>
  <r>
    <x v="9"/>
    <n v="21"/>
    <s v="Taurus"/>
    <s v="Taurus"/>
    <s v="Taurus"/>
    <x v="0"/>
    <s v="Delegate"/>
    <n v="2010"/>
    <d v="2010-05-05T00:00:00"/>
    <n v="2"/>
    <d v="2010-04-14T00:00:00"/>
    <s v="14-Apr"/>
    <n v="14"/>
    <s v="Apr"/>
    <s v="Uncut"/>
    <x v="1"/>
    <n v="395.70857142857136"/>
    <m/>
    <m/>
    <m/>
    <m/>
    <m/>
    <m/>
    <m/>
    <m/>
    <m/>
    <m/>
    <m/>
    <m/>
    <m/>
    <m/>
    <m/>
    <m/>
    <m/>
    <m/>
    <m/>
    <m/>
  </r>
  <r>
    <x v="10"/>
    <n v="21"/>
    <s v="CBIW208"/>
    <s v="CBIW208"/>
    <s v="CBIW208"/>
    <x v="0"/>
    <s v="Delegate"/>
    <n v="2010"/>
    <d v="2010-05-05T00:00:00"/>
    <n v="2"/>
    <d v="2010-04-14T00:00:00"/>
    <s v="14-Apr"/>
    <n v="14"/>
    <s v="Apr"/>
    <s v="Uncut"/>
    <x v="1"/>
    <n v="219.63500000000002"/>
    <m/>
    <m/>
    <m/>
    <m/>
    <m/>
    <m/>
    <m/>
    <m/>
    <m/>
    <m/>
    <m/>
    <m/>
    <m/>
    <m/>
    <m/>
    <m/>
    <m/>
    <m/>
    <m/>
    <m/>
  </r>
  <r>
    <x v="11"/>
    <n v="64"/>
    <s v="new_h46Y78"/>
    <s v="new_h46Y78"/>
    <s v="46Y78"/>
    <x v="0"/>
    <s v="Delegate"/>
    <n v="2010"/>
    <d v="2010-05-14T00:00:00"/>
    <n v="1"/>
    <d v="2010-03-11T00:00:00"/>
    <s v="11-Mar"/>
    <n v="11"/>
    <s v="Mar"/>
    <s v="Ungrazed"/>
    <x v="1"/>
    <n v="205.83806315295575"/>
    <m/>
    <m/>
    <m/>
    <m/>
    <m/>
    <m/>
    <m/>
    <m/>
    <m/>
    <m/>
    <m/>
    <m/>
    <m/>
    <m/>
    <m/>
    <m/>
    <m/>
    <m/>
    <m/>
    <m/>
  </r>
  <r>
    <x v="12"/>
    <n v="64"/>
    <s v="CBI306"/>
    <s v="CBI306"/>
    <s v="CBI306"/>
    <x v="0"/>
    <s v="Delegate"/>
    <n v="2010"/>
    <d v="2010-05-14T00:00:00"/>
    <n v="1"/>
    <d v="2010-03-11T00:00:00"/>
    <s v="11-Mar"/>
    <n v="11"/>
    <s v="Mar"/>
    <s v="Ungrazed"/>
    <x v="1"/>
    <n v="256.68355517360885"/>
    <m/>
    <m/>
    <m/>
    <m/>
    <m/>
    <m/>
    <m/>
    <m/>
    <m/>
    <m/>
    <m/>
    <m/>
    <m/>
    <m/>
    <m/>
    <m/>
    <m/>
    <m/>
    <m/>
    <m/>
  </r>
  <r>
    <x v="13"/>
    <n v="64"/>
    <s v="CBI406"/>
    <s v="CBI406"/>
    <s v="CBI406"/>
    <x v="0"/>
    <s v="Delegate"/>
    <n v="2010"/>
    <d v="2010-05-14T00:00:00"/>
    <n v="1"/>
    <d v="2010-03-11T00:00:00"/>
    <s v="11-Mar"/>
    <n v="11"/>
    <s v="Mar"/>
    <s v="Ungrazed"/>
    <x v="1"/>
    <n v="202.1773298646074"/>
    <m/>
    <m/>
    <m/>
    <m/>
    <m/>
    <m/>
    <m/>
    <m/>
    <m/>
    <m/>
    <m/>
    <m/>
    <m/>
    <m/>
    <m/>
    <m/>
    <m/>
    <m/>
    <m/>
    <m/>
  </r>
  <r>
    <x v="14"/>
    <n v="64"/>
    <s v="CBIW208"/>
    <s v="CBIW208"/>
    <s v="CBIW208"/>
    <x v="0"/>
    <s v="Delegate"/>
    <n v="2010"/>
    <d v="2010-05-14T00:00:00"/>
    <n v="1"/>
    <d v="2010-03-11T00:00:00"/>
    <s v="11-Mar"/>
    <n v="11"/>
    <s v="Mar"/>
    <s v="Ungrazed"/>
    <x v="1"/>
    <n v="228.14361651710001"/>
    <m/>
    <m/>
    <m/>
    <m/>
    <m/>
    <m/>
    <m/>
    <m/>
    <m/>
    <m/>
    <m/>
    <m/>
    <m/>
    <m/>
    <m/>
    <m/>
    <m/>
    <m/>
    <m/>
    <m/>
  </r>
  <r>
    <x v="15"/>
    <n v="64"/>
    <s v="Garnet"/>
    <s v="Garnet"/>
    <s v="AV_Garnet"/>
    <x v="0"/>
    <s v="Delegate"/>
    <n v="2010"/>
    <d v="2010-05-14T00:00:00"/>
    <n v="1"/>
    <d v="2010-03-11T00:00:00"/>
    <s v="11-Mar"/>
    <n v="11"/>
    <s v="Mar"/>
    <s v="Ungrazed"/>
    <x v="1"/>
    <n v="201.71600838180149"/>
    <m/>
    <m/>
    <m/>
    <m/>
    <m/>
    <m/>
    <m/>
    <m/>
    <m/>
    <m/>
    <m/>
    <m/>
    <m/>
    <m/>
    <m/>
    <m/>
    <m/>
    <m/>
    <m/>
    <m/>
  </r>
  <r>
    <x v="16"/>
    <n v="64"/>
    <s v="Hyola76"/>
    <s v="Hyola76"/>
    <s v="Hyola76"/>
    <x v="0"/>
    <s v="Delegate"/>
    <n v="2010"/>
    <d v="2010-05-14T00:00:00"/>
    <n v="1"/>
    <d v="2010-03-11T00:00:00"/>
    <s v="11-Mar"/>
    <n v="11"/>
    <s v="Mar"/>
    <s v="Ungrazed"/>
    <x v="1"/>
    <n v="149.99058930866624"/>
    <m/>
    <m/>
    <m/>
    <m/>
    <m/>
    <m/>
    <m/>
    <m/>
    <m/>
    <m/>
    <m/>
    <m/>
    <m/>
    <m/>
    <m/>
    <m/>
    <m/>
    <m/>
    <m/>
    <m/>
  </r>
  <r>
    <x v="17"/>
    <n v="64"/>
    <s v="Marlin"/>
    <s v="Marlin"/>
    <s v="ATR_Marlin"/>
    <x v="0"/>
    <s v="Delegate"/>
    <n v="2010"/>
    <d v="2010-05-14T00:00:00"/>
    <n v="1"/>
    <d v="2010-03-11T00:00:00"/>
    <s v="11-Mar"/>
    <n v="11"/>
    <s v="Mar"/>
    <s v="Ungrazed"/>
    <x v="1"/>
    <n v="119.2833412272881"/>
    <m/>
    <m/>
    <m/>
    <m/>
    <m/>
    <m/>
    <m/>
    <m/>
    <m/>
    <m/>
    <m/>
    <m/>
    <m/>
    <m/>
    <m/>
    <m/>
    <m/>
    <m/>
    <m/>
    <m/>
  </r>
  <r>
    <x v="18"/>
    <n v="64"/>
    <s v="Maxol"/>
    <s v="Maxol"/>
    <s v="Maxol"/>
    <x v="0"/>
    <s v="Delegate"/>
    <n v="2010"/>
    <d v="2010-05-14T00:00:00"/>
    <n v="1"/>
    <d v="2010-03-11T00:00:00"/>
    <s v="11-Mar"/>
    <n v="11"/>
    <s v="Mar"/>
    <s v="Ungrazed"/>
    <x v="1"/>
    <n v="154.79722229160052"/>
    <m/>
    <m/>
    <m/>
    <m/>
    <m/>
    <m/>
    <m/>
    <m/>
    <m/>
    <m/>
    <m/>
    <m/>
    <m/>
    <m/>
    <m/>
    <m/>
    <m/>
    <m/>
    <m/>
    <m/>
  </r>
  <r>
    <x v="19"/>
    <n v="64"/>
    <s v="new_taurus"/>
    <s v="new_taurus"/>
    <s v="Taurus"/>
    <x v="0"/>
    <s v="Delegate"/>
    <n v="2010"/>
    <d v="2010-05-14T00:00:00"/>
    <n v="1"/>
    <d v="2010-03-11T00:00:00"/>
    <s v="11-Mar"/>
    <n v="11"/>
    <s v="Mar"/>
    <s v="Ungrazed"/>
    <x v="1"/>
    <n v="224.78860335995896"/>
    <m/>
    <m/>
    <m/>
    <m/>
    <m/>
    <m/>
    <m/>
    <m/>
    <m/>
    <m/>
    <m/>
    <m/>
    <m/>
    <m/>
    <m/>
    <m/>
    <m/>
    <m/>
    <m/>
    <m/>
  </r>
  <r>
    <x v="20"/>
    <n v="64"/>
    <s v="Winfred"/>
    <s v="Winfred"/>
    <s v="Winfred"/>
    <x v="0"/>
    <s v="Delegate"/>
    <n v="2010"/>
    <d v="2010-05-14T00:00:00"/>
    <n v="1"/>
    <d v="2010-03-11T00:00:00"/>
    <s v="11-Mar"/>
    <n v="11"/>
    <s v="Mar"/>
    <s v="Ungrazed"/>
    <x v="1"/>
    <n v="202.63056839482917"/>
    <m/>
    <m/>
    <m/>
    <m/>
    <m/>
    <m/>
    <m/>
    <m/>
    <m/>
    <m/>
    <m/>
    <m/>
    <m/>
    <m/>
    <m/>
    <m/>
    <m/>
    <m/>
    <m/>
    <m/>
  </r>
  <r>
    <x v="11"/>
    <n v="90"/>
    <s v="new_h46Y78"/>
    <s v="new_h46Y78"/>
    <s v="46Y78"/>
    <x v="0"/>
    <s v="Delegate"/>
    <n v="2010"/>
    <d v="2010-06-09T00:00:00"/>
    <n v="1"/>
    <d v="2010-03-11T00:00:00"/>
    <s v="11-Mar"/>
    <n v="11"/>
    <s v="Mar"/>
    <s v="Ungrazed"/>
    <x v="1"/>
    <n v="541"/>
    <m/>
    <m/>
    <m/>
    <m/>
    <s v="Elong_15cm"/>
    <m/>
    <m/>
    <m/>
    <m/>
    <m/>
    <m/>
    <m/>
    <m/>
    <m/>
    <m/>
    <m/>
    <m/>
    <m/>
    <m/>
    <m/>
  </r>
  <r>
    <x v="12"/>
    <n v="90"/>
    <s v="CBI306"/>
    <s v="CBI306"/>
    <s v="CBI306"/>
    <x v="0"/>
    <s v="Delegate"/>
    <n v="2010"/>
    <d v="2010-06-09T00:00:00"/>
    <n v="1"/>
    <d v="2010-03-11T00:00:00"/>
    <s v="11-Mar"/>
    <n v="11"/>
    <s v="Mar"/>
    <s v="Ungrazed"/>
    <x v="1"/>
    <n v="527"/>
    <m/>
    <m/>
    <m/>
    <m/>
    <s v="NBV"/>
    <m/>
    <m/>
    <m/>
    <m/>
    <m/>
    <m/>
    <m/>
    <m/>
    <m/>
    <m/>
    <m/>
    <m/>
    <m/>
    <m/>
    <m/>
  </r>
  <r>
    <x v="13"/>
    <n v="90"/>
    <s v="CBI406"/>
    <s v="CBI406"/>
    <s v="CBI406"/>
    <x v="0"/>
    <s v="Delegate"/>
    <n v="2010"/>
    <d v="2010-06-09T00:00:00"/>
    <n v="1"/>
    <d v="2010-03-11T00:00:00"/>
    <s v="11-Mar"/>
    <n v="11"/>
    <s v="Mar"/>
    <s v="Ungrazed"/>
    <x v="1"/>
    <n v="375"/>
    <m/>
    <m/>
    <m/>
    <m/>
    <s v="NBV"/>
    <m/>
    <m/>
    <m/>
    <m/>
    <m/>
    <m/>
    <m/>
    <m/>
    <m/>
    <m/>
    <m/>
    <m/>
    <m/>
    <m/>
    <m/>
  </r>
  <r>
    <x v="14"/>
    <n v="90"/>
    <s v="CBIW208"/>
    <s v="CBIW208"/>
    <s v="CBIW208"/>
    <x v="0"/>
    <s v="Delegate"/>
    <n v="2010"/>
    <d v="2010-06-09T00:00:00"/>
    <n v="1"/>
    <d v="2010-03-11T00:00:00"/>
    <s v="11-Mar"/>
    <n v="11"/>
    <s v="Mar"/>
    <s v="Ungrazed"/>
    <x v="1"/>
    <n v="426"/>
    <m/>
    <m/>
    <m/>
    <m/>
    <s v="NBV"/>
    <m/>
    <m/>
    <m/>
    <m/>
    <m/>
    <m/>
    <m/>
    <m/>
    <m/>
    <m/>
    <m/>
    <m/>
    <m/>
    <m/>
    <m/>
  </r>
  <r>
    <x v="15"/>
    <n v="90"/>
    <s v="Garnet"/>
    <s v="Garnet"/>
    <s v="AV_Garnet"/>
    <x v="0"/>
    <s v="Delegate"/>
    <n v="2010"/>
    <d v="2010-06-09T00:00:00"/>
    <n v="1"/>
    <d v="2010-03-11T00:00:00"/>
    <s v="11-Mar"/>
    <n v="11"/>
    <s v="Mar"/>
    <s v="Ungrazed"/>
    <x v="1"/>
    <n v="350"/>
    <m/>
    <m/>
    <m/>
    <m/>
    <s v="Elong_8cm"/>
    <m/>
    <m/>
    <m/>
    <m/>
    <m/>
    <m/>
    <m/>
    <m/>
    <m/>
    <m/>
    <m/>
    <m/>
    <m/>
    <m/>
    <m/>
  </r>
  <r>
    <x v="16"/>
    <n v="90"/>
    <s v="Hyola76"/>
    <s v="Hyola76"/>
    <s v="Hyola76"/>
    <x v="0"/>
    <s v="Delegate"/>
    <n v="2010"/>
    <d v="2010-06-09T00:00:00"/>
    <n v="1"/>
    <d v="2010-03-11T00:00:00"/>
    <s v="11-Mar"/>
    <n v="11"/>
    <s v="Mar"/>
    <s v="Ungrazed"/>
    <x v="1"/>
    <n v="278"/>
    <m/>
    <m/>
    <m/>
    <m/>
    <s v="Elong_15cm"/>
    <m/>
    <m/>
    <m/>
    <m/>
    <m/>
    <m/>
    <m/>
    <m/>
    <m/>
    <m/>
    <m/>
    <m/>
    <m/>
    <m/>
    <m/>
  </r>
  <r>
    <x v="17"/>
    <n v="90"/>
    <s v="Marlin"/>
    <s v="Marlin"/>
    <s v="ATR_Marlin"/>
    <x v="0"/>
    <s v="Delegate"/>
    <n v="2010"/>
    <d v="2010-06-09T00:00:00"/>
    <n v="1"/>
    <d v="2010-03-11T00:00:00"/>
    <s v="11-Mar"/>
    <n v="11"/>
    <s v="Mar"/>
    <s v="Ungrazed"/>
    <x v="1"/>
    <n v="222.00000000000003"/>
    <m/>
    <m/>
    <m/>
    <m/>
    <s v="Elong_5cm"/>
    <m/>
    <m/>
    <m/>
    <m/>
    <m/>
    <m/>
    <m/>
    <m/>
    <m/>
    <m/>
    <m/>
    <m/>
    <m/>
    <m/>
    <m/>
  </r>
  <r>
    <x v="18"/>
    <n v="90"/>
    <s v="Maxol"/>
    <s v="Maxol"/>
    <s v="Maxol"/>
    <x v="0"/>
    <s v="Delegate"/>
    <n v="2010"/>
    <d v="2010-06-09T00:00:00"/>
    <n v="1"/>
    <d v="2010-03-11T00:00:00"/>
    <s v="11-Mar"/>
    <n v="11"/>
    <s v="Mar"/>
    <s v="Ungrazed"/>
    <x v="1"/>
    <n v="221"/>
    <m/>
    <m/>
    <m/>
    <m/>
    <s v="NBV"/>
    <m/>
    <m/>
    <m/>
    <m/>
    <m/>
    <m/>
    <m/>
    <m/>
    <m/>
    <m/>
    <m/>
    <m/>
    <m/>
    <m/>
    <m/>
  </r>
  <r>
    <x v="19"/>
    <n v="90"/>
    <s v="new_taurus"/>
    <s v="new_taurus"/>
    <s v="Taurus"/>
    <x v="0"/>
    <s v="Delegate"/>
    <n v="2010"/>
    <d v="2010-06-09T00:00:00"/>
    <n v="1"/>
    <d v="2010-03-11T00:00:00"/>
    <s v="11-Mar"/>
    <n v="11"/>
    <s v="Mar"/>
    <s v="Ungrazed"/>
    <x v="1"/>
    <n v="443"/>
    <m/>
    <m/>
    <m/>
    <m/>
    <s v="NBV"/>
    <m/>
    <m/>
    <m/>
    <m/>
    <m/>
    <m/>
    <m/>
    <m/>
    <m/>
    <m/>
    <m/>
    <m/>
    <m/>
    <m/>
    <m/>
  </r>
  <r>
    <x v="20"/>
    <n v="90"/>
    <s v="Winfred"/>
    <s v="Winfred"/>
    <s v="Winfred"/>
    <x v="0"/>
    <s v="Delegate"/>
    <n v="2010"/>
    <d v="2010-06-09T00:00:00"/>
    <n v="1"/>
    <d v="2010-03-11T00:00:00"/>
    <s v="11-Mar"/>
    <n v="11"/>
    <s v="Mar"/>
    <s v="Ungrazed"/>
    <x v="1"/>
    <n v="496"/>
    <m/>
    <m/>
    <m/>
    <m/>
    <s v="NBV"/>
    <m/>
    <m/>
    <m/>
    <m/>
    <m/>
    <m/>
    <m/>
    <m/>
    <m/>
    <m/>
    <m/>
    <m/>
    <m/>
    <m/>
    <m/>
  </r>
  <r>
    <x v="15"/>
    <n v="156"/>
    <s v="Garnet"/>
    <s v="Garnet"/>
    <s v="AV_Garnet"/>
    <x v="1"/>
    <s v="Delegate"/>
    <n v="2010"/>
    <d v="2010-08-14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1"/>
    <n v="162"/>
    <s v="new_h46Y78"/>
    <s v="new_h46Y78"/>
    <s v="46Y78"/>
    <x v="2"/>
    <s v="Delegate"/>
    <n v="2010"/>
    <d v="2010-08-20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1"/>
    <n v="166"/>
    <s v="new_h46Y78"/>
    <s v="new_h46Y78"/>
    <s v="46Y78"/>
    <x v="0"/>
    <s v="Delegate"/>
    <n v="2010"/>
    <d v="2010-08-24T00:00:00"/>
    <n v="1"/>
    <d v="2010-03-11T00:00:00"/>
    <s v="11-Mar"/>
    <n v="11"/>
    <s v="Mar"/>
    <s v="Ungrazed"/>
    <x v="1"/>
    <n v="612.11583986208768"/>
    <m/>
    <m/>
    <m/>
    <m/>
    <m/>
    <m/>
    <m/>
    <m/>
    <m/>
    <m/>
    <m/>
    <m/>
    <m/>
    <m/>
    <m/>
    <m/>
    <m/>
    <m/>
    <m/>
    <m/>
  </r>
  <r>
    <x v="12"/>
    <n v="166"/>
    <s v="CBI306"/>
    <s v="CBI306"/>
    <s v="CBI306"/>
    <x v="0"/>
    <s v="Delegate"/>
    <n v="2010"/>
    <d v="2010-08-24T00:00:00"/>
    <n v="1"/>
    <d v="2010-03-11T00:00:00"/>
    <s v="11-Mar"/>
    <n v="11"/>
    <s v="Mar"/>
    <s v="Ungrazed"/>
    <x v="1"/>
    <n v="424.77007957582657"/>
    <m/>
    <m/>
    <m/>
    <m/>
    <m/>
    <m/>
    <m/>
    <m/>
    <m/>
    <m/>
    <m/>
    <m/>
    <m/>
    <m/>
    <m/>
    <m/>
    <m/>
    <m/>
    <m/>
    <m/>
  </r>
  <r>
    <x v="13"/>
    <n v="166"/>
    <s v="CBI406"/>
    <s v="CBI406"/>
    <s v="CBI406"/>
    <x v="0"/>
    <s v="Delegate"/>
    <n v="2010"/>
    <d v="2010-08-24T00:00:00"/>
    <n v="1"/>
    <d v="2010-03-11T00:00:00"/>
    <s v="11-Mar"/>
    <n v="11"/>
    <s v="Mar"/>
    <s v="Ungrazed"/>
    <x v="1"/>
    <n v="444.01170424195965"/>
    <m/>
    <m/>
    <m/>
    <m/>
    <m/>
    <m/>
    <m/>
    <m/>
    <m/>
    <m/>
    <m/>
    <m/>
    <m/>
    <m/>
    <m/>
    <m/>
    <m/>
    <m/>
    <m/>
    <m/>
  </r>
  <r>
    <x v="14"/>
    <n v="166"/>
    <s v="CBIW208"/>
    <s v="CBIW208"/>
    <s v="CBIW208"/>
    <x v="0"/>
    <s v="Delegate"/>
    <n v="2010"/>
    <d v="2010-08-24T00:00:00"/>
    <n v="1"/>
    <d v="2010-03-11T00:00:00"/>
    <s v="11-Mar"/>
    <n v="11"/>
    <s v="Mar"/>
    <s v="Ungrazed"/>
    <x v="1"/>
    <n v="311.43711089333993"/>
    <m/>
    <m/>
    <m/>
    <m/>
    <m/>
    <m/>
    <m/>
    <m/>
    <m/>
    <m/>
    <m/>
    <m/>
    <m/>
    <m/>
    <m/>
    <m/>
    <m/>
    <m/>
    <m/>
    <m/>
  </r>
  <r>
    <x v="15"/>
    <n v="166"/>
    <s v="Garnet"/>
    <s v="Garnet"/>
    <s v="AV_Garnet"/>
    <x v="0"/>
    <s v="Delegate"/>
    <n v="2010"/>
    <d v="2010-08-24T00:00:00"/>
    <n v="1"/>
    <d v="2010-03-11T00:00:00"/>
    <s v="11-Mar"/>
    <n v="11"/>
    <s v="Mar"/>
    <s v="Ungrazed"/>
    <x v="1"/>
    <n v="648.04605485573177"/>
    <m/>
    <m/>
    <m/>
    <m/>
    <m/>
    <m/>
    <m/>
    <m/>
    <m/>
    <m/>
    <m/>
    <m/>
    <m/>
    <m/>
    <m/>
    <m/>
    <m/>
    <m/>
    <m/>
    <m/>
  </r>
  <r>
    <x v="16"/>
    <n v="166"/>
    <s v="Hyola76"/>
    <s v="Hyola76"/>
    <s v="Hyola76"/>
    <x v="0"/>
    <s v="Delegate"/>
    <n v="2010"/>
    <d v="2010-08-24T00:00:00"/>
    <n v="1"/>
    <d v="2010-03-11T00:00:00"/>
    <s v="11-Mar"/>
    <n v="11"/>
    <s v="Mar"/>
    <s v="Ungrazed"/>
    <x v="1"/>
    <n v="847.75727031814426"/>
    <m/>
    <m/>
    <m/>
    <m/>
    <m/>
    <m/>
    <m/>
    <m/>
    <m/>
    <m/>
    <m/>
    <m/>
    <m/>
    <m/>
    <m/>
    <m/>
    <m/>
    <m/>
    <m/>
    <m/>
  </r>
  <r>
    <x v="17"/>
    <n v="166"/>
    <s v="Marlin"/>
    <s v="Marlin"/>
    <s v="ATR_Marlin"/>
    <x v="0"/>
    <s v="Delegate"/>
    <n v="2010"/>
    <d v="2010-08-24T00:00:00"/>
    <n v="1"/>
    <d v="2010-03-11T00:00:00"/>
    <s v="11-Mar"/>
    <n v="11"/>
    <s v="Mar"/>
    <s v="Ungrazed"/>
    <x v="1"/>
    <n v="297.94764122620893"/>
    <m/>
    <m/>
    <m/>
    <m/>
    <m/>
    <m/>
    <m/>
    <m/>
    <m/>
    <m/>
    <m/>
    <m/>
    <m/>
    <m/>
    <m/>
    <m/>
    <m/>
    <m/>
    <m/>
    <m/>
  </r>
  <r>
    <x v="18"/>
    <n v="166"/>
    <s v="Maxol"/>
    <s v="Maxol"/>
    <s v="Maxol"/>
    <x v="0"/>
    <s v="Delegate"/>
    <n v="2010"/>
    <d v="2010-08-24T00:00:00"/>
    <n v="1"/>
    <d v="2010-03-11T00:00:00"/>
    <s v="11-Mar"/>
    <n v="11"/>
    <s v="Mar"/>
    <s v="Ungrazed"/>
    <x v="1"/>
    <n v="328.14337474295911"/>
    <m/>
    <m/>
    <m/>
    <m/>
    <m/>
    <m/>
    <m/>
    <m/>
    <m/>
    <m/>
    <m/>
    <m/>
    <m/>
    <m/>
    <m/>
    <m/>
    <m/>
    <m/>
    <m/>
    <m/>
  </r>
  <r>
    <x v="19"/>
    <n v="166"/>
    <s v="new_taurus"/>
    <s v="new_taurus"/>
    <s v="Taurus"/>
    <x v="0"/>
    <s v="Delegate"/>
    <n v="2010"/>
    <d v="2010-08-24T00:00:00"/>
    <n v="1"/>
    <d v="2010-03-11T00:00:00"/>
    <s v="11-Mar"/>
    <n v="11"/>
    <s v="Mar"/>
    <s v="Ungrazed"/>
    <x v="1"/>
    <n v="395.42453702863372"/>
    <m/>
    <m/>
    <m/>
    <m/>
    <m/>
    <m/>
    <m/>
    <m/>
    <m/>
    <m/>
    <m/>
    <m/>
    <m/>
    <m/>
    <m/>
    <m/>
    <m/>
    <m/>
    <m/>
    <m/>
  </r>
  <r>
    <x v="20"/>
    <n v="166"/>
    <s v="Winfred"/>
    <s v="Winfred"/>
    <s v="Winfred"/>
    <x v="0"/>
    <s v="Delegate"/>
    <n v="2010"/>
    <d v="2010-08-24T00:00:00"/>
    <n v="1"/>
    <d v="2010-03-11T00:00:00"/>
    <s v="11-Mar"/>
    <n v="11"/>
    <s v="Mar"/>
    <s v="Ungrazed"/>
    <x v="1"/>
    <n v="418.5070152051016"/>
    <m/>
    <m/>
    <m/>
    <m/>
    <m/>
    <m/>
    <m/>
    <m/>
    <m/>
    <m/>
    <m/>
    <m/>
    <m/>
    <m/>
    <m/>
    <m/>
    <m/>
    <m/>
    <m/>
    <m/>
  </r>
  <r>
    <x v="21"/>
    <n v="132"/>
    <m/>
    <s v="46Y78"/>
    <s v="46Y78"/>
    <x v="0"/>
    <s v="Delegate"/>
    <n v="2010"/>
    <d v="2010-08-24T00:00:00"/>
    <n v="2"/>
    <d v="2010-04-14T00:00:00"/>
    <s v="14-Apr"/>
    <n v="14"/>
    <s v="Apr"/>
    <s v="Cut"/>
    <x v="2"/>
    <n v="110.07268951194185"/>
    <m/>
    <m/>
    <m/>
    <m/>
    <m/>
    <m/>
    <m/>
    <m/>
    <m/>
    <m/>
    <m/>
    <m/>
    <m/>
    <m/>
    <m/>
    <m/>
    <m/>
    <m/>
    <m/>
    <m/>
  </r>
  <r>
    <x v="2"/>
    <n v="132"/>
    <s v="new_h46Y78"/>
    <s v="new_h46Y78"/>
    <s v="46Y78"/>
    <x v="0"/>
    <s v="Delegate"/>
    <n v="2010"/>
    <d v="2010-08-24T00:00:00"/>
    <n v="2"/>
    <d v="2010-04-14T00:00:00"/>
    <s v="14-Apr"/>
    <n v="14"/>
    <s v="Apr"/>
    <s v="Uncut"/>
    <x v="1"/>
    <n v="246.83281412253373"/>
    <m/>
    <m/>
    <m/>
    <m/>
    <m/>
    <m/>
    <m/>
    <m/>
    <m/>
    <m/>
    <m/>
    <m/>
    <m/>
    <m/>
    <m/>
    <m/>
    <m/>
    <m/>
    <m/>
    <m/>
  </r>
  <r>
    <x v="22"/>
    <n v="132"/>
    <m/>
    <s v="CBI306"/>
    <s v="CBI306"/>
    <x v="0"/>
    <s v="Delegate"/>
    <n v="2010"/>
    <d v="2010-08-24T00:00:00"/>
    <n v="2"/>
    <d v="2010-04-14T00:00:00"/>
    <s v="14-Apr"/>
    <n v="14"/>
    <s v="Apr"/>
    <s v="Cut"/>
    <x v="2"/>
    <n v="106.3343717549325"/>
    <m/>
    <m/>
    <m/>
    <m/>
    <m/>
    <m/>
    <m/>
    <m/>
    <m/>
    <m/>
    <m/>
    <m/>
    <m/>
    <m/>
    <m/>
    <m/>
    <m/>
    <m/>
    <m/>
    <m/>
  </r>
  <r>
    <x v="8"/>
    <n v="132"/>
    <s v="CBI306"/>
    <s v="CBI306"/>
    <s v="CBI306"/>
    <x v="0"/>
    <s v="Delegate"/>
    <n v="2010"/>
    <d v="2010-08-24T00:00:00"/>
    <n v="2"/>
    <d v="2010-04-14T00:00:00"/>
    <s v="14-Apr"/>
    <n v="14"/>
    <s v="Apr"/>
    <s v="Uncut"/>
    <x v="1"/>
    <n v="173.83177570093454"/>
    <m/>
    <m/>
    <m/>
    <m/>
    <m/>
    <m/>
    <m/>
    <m/>
    <m/>
    <m/>
    <m/>
    <m/>
    <m/>
    <m/>
    <m/>
    <m/>
    <m/>
    <m/>
    <m/>
    <m/>
  </r>
  <r>
    <x v="23"/>
    <n v="132"/>
    <m/>
    <s v="CBI406"/>
    <s v="CBI406"/>
    <x v="0"/>
    <s v="Delegate"/>
    <n v="2010"/>
    <d v="2010-08-24T00:00:00"/>
    <n v="2"/>
    <d v="2010-04-14T00:00:00"/>
    <s v="14-Apr"/>
    <n v="14"/>
    <s v="Apr"/>
    <s v="Cut"/>
    <x v="2"/>
    <n v="122.32606438213914"/>
    <m/>
    <m/>
    <m/>
    <m/>
    <m/>
    <m/>
    <m/>
    <m/>
    <m/>
    <m/>
    <m/>
    <m/>
    <m/>
    <m/>
    <m/>
    <m/>
    <m/>
    <m/>
    <m/>
    <m/>
  </r>
  <r>
    <x v="7"/>
    <n v="132"/>
    <s v="CBI406"/>
    <s v="CBI406"/>
    <s v="CBI406"/>
    <x v="0"/>
    <s v="Delegate"/>
    <n v="2010"/>
    <d v="2010-08-24T00:00:00"/>
    <n v="2"/>
    <d v="2010-04-14T00:00:00"/>
    <s v="14-Apr"/>
    <n v="14"/>
    <s v="Apr"/>
    <s v="Uncut"/>
    <x v="1"/>
    <n v="232.50259605399793"/>
    <m/>
    <m/>
    <m/>
    <m/>
    <m/>
    <m/>
    <m/>
    <m/>
    <m/>
    <m/>
    <m/>
    <m/>
    <m/>
    <m/>
    <m/>
    <m/>
    <m/>
    <m/>
    <m/>
    <m/>
  </r>
  <r>
    <x v="24"/>
    <n v="132"/>
    <m/>
    <s v="CBIW208"/>
    <s v="CBIW208"/>
    <x v="0"/>
    <s v="Delegate"/>
    <n v="2010"/>
    <d v="2010-08-24T00:00:00"/>
    <n v="2"/>
    <d v="2010-04-14T00:00:00"/>
    <s v="14-Apr"/>
    <n v="14"/>
    <s v="Apr"/>
    <s v="Cut"/>
    <x v="2"/>
    <n v="125.8566978193146"/>
    <m/>
    <m/>
    <m/>
    <m/>
    <m/>
    <m/>
    <m/>
    <m/>
    <m/>
    <m/>
    <m/>
    <m/>
    <m/>
    <m/>
    <m/>
    <m/>
    <m/>
    <m/>
    <m/>
    <m/>
  </r>
  <r>
    <x v="10"/>
    <n v="132"/>
    <s v="CBIW208"/>
    <s v="CBIW208"/>
    <s v="CBIW208"/>
    <x v="0"/>
    <s v="Delegate"/>
    <n v="2010"/>
    <d v="2010-08-24T00:00:00"/>
    <n v="2"/>
    <d v="2010-04-14T00:00:00"/>
    <s v="14-Apr"/>
    <n v="14"/>
    <s v="Apr"/>
    <s v="Uncut"/>
    <x v="1"/>
    <n v="206.12668743509866"/>
    <m/>
    <m/>
    <m/>
    <m/>
    <m/>
    <m/>
    <m/>
    <m/>
    <m/>
    <m/>
    <m/>
    <m/>
    <m/>
    <m/>
    <m/>
    <m/>
    <m/>
    <m/>
    <m/>
    <m/>
  </r>
  <r>
    <x v="25"/>
    <n v="132"/>
    <m/>
    <s v="Garnet"/>
    <s v="AV_Garnet"/>
    <x v="0"/>
    <s v="Delegate"/>
    <n v="2010"/>
    <d v="2010-08-24T00:00:00"/>
    <n v="2"/>
    <d v="2010-04-14T00:00:00"/>
    <s v="14-Apr"/>
    <n v="14"/>
    <s v="Apr"/>
    <s v="Cut"/>
    <x v="2"/>
    <n v="78.296988577362413"/>
    <m/>
    <m/>
    <m/>
    <m/>
    <m/>
    <m/>
    <m/>
    <m/>
    <m/>
    <m/>
    <m/>
    <m/>
    <m/>
    <m/>
    <m/>
    <m/>
    <m/>
    <m/>
    <m/>
    <m/>
  </r>
  <r>
    <x v="6"/>
    <n v="132"/>
    <s v="Garnet"/>
    <s v="Garnet"/>
    <s v="AV_Garnet"/>
    <x v="0"/>
    <s v="Delegate"/>
    <n v="2010"/>
    <d v="2010-08-24T00:00:00"/>
    <n v="2"/>
    <d v="2010-04-14T00:00:00"/>
    <s v="14-Apr"/>
    <n v="14"/>
    <s v="Apr"/>
    <s v="Uncut"/>
    <x v="1"/>
    <n v="115.05711318795431"/>
    <m/>
    <m/>
    <m/>
    <m/>
    <m/>
    <m/>
    <m/>
    <m/>
    <m/>
    <m/>
    <m/>
    <m/>
    <m/>
    <m/>
    <m/>
    <m/>
    <m/>
    <m/>
    <m/>
    <m/>
  </r>
  <r>
    <x v="26"/>
    <n v="132"/>
    <m/>
    <s v="Hyola76"/>
    <s v="Hyola76"/>
    <x v="0"/>
    <s v="Delegate"/>
    <n v="2010"/>
    <d v="2010-08-24T00:00:00"/>
    <n v="2"/>
    <d v="2010-04-14T00:00:00"/>
    <s v="14-Apr"/>
    <n v="14"/>
    <s v="Apr"/>
    <s v="Cut"/>
    <x v="2"/>
    <n v="69.574247144340603"/>
    <m/>
    <m/>
    <m/>
    <m/>
    <m/>
    <m/>
    <m/>
    <m/>
    <m/>
    <m/>
    <m/>
    <m/>
    <m/>
    <m/>
    <m/>
    <m/>
    <m/>
    <m/>
    <m/>
    <m/>
  </r>
  <r>
    <x v="3"/>
    <n v="132"/>
    <s v="Hyola76"/>
    <s v="Hyola76"/>
    <s v="Hyola76"/>
    <x v="0"/>
    <s v="Delegate"/>
    <n v="2010"/>
    <d v="2010-08-24T00:00:00"/>
    <n v="2"/>
    <d v="2010-04-14T00:00:00"/>
    <s v="14-Apr"/>
    <n v="14"/>
    <s v="Apr"/>
    <s v="Uncut"/>
    <x v="1"/>
    <n v="140.39460020768433"/>
    <m/>
    <m/>
    <m/>
    <m/>
    <m/>
    <m/>
    <m/>
    <m/>
    <m/>
    <m/>
    <m/>
    <m/>
    <m/>
    <m/>
    <m/>
    <m/>
    <m/>
    <m/>
    <m/>
    <m/>
  </r>
  <r>
    <x v="27"/>
    <n v="132"/>
    <m/>
    <s v="Marlin"/>
    <s v="ATR_Marlin"/>
    <x v="0"/>
    <s v="Delegate"/>
    <n v="2010"/>
    <d v="2010-08-24T00:00:00"/>
    <n v="2"/>
    <d v="2010-04-14T00:00:00"/>
    <s v="14-Apr"/>
    <n v="14"/>
    <s v="Apr"/>
    <s v="Cut"/>
    <x v="2"/>
    <n v="77.050882658359299"/>
    <m/>
    <m/>
    <m/>
    <m/>
    <m/>
    <m/>
    <m/>
    <m/>
    <m/>
    <m/>
    <m/>
    <m/>
    <m/>
    <m/>
    <m/>
    <m/>
    <m/>
    <m/>
    <m/>
    <m/>
  </r>
  <r>
    <x v="1"/>
    <n v="132"/>
    <s v="Marlin"/>
    <s v="Marlin"/>
    <s v="ATR_Marlin"/>
    <x v="0"/>
    <s v="Delegate"/>
    <n v="2010"/>
    <d v="2010-08-24T00:00:00"/>
    <n v="2"/>
    <d v="2010-04-14T00:00:00"/>
    <s v="14-Apr"/>
    <n v="14"/>
    <s v="Apr"/>
    <s v="Uncut"/>
    <x v="1"/>
    <n v="71.443406022845267"/>
    <m/>
    <m/>
    <m/>
    <m/>
    <m/>
    <m/>
    <m/>
    <m/>
    <m/>
    <m/>
    <m/>
    <m/>
    <m/>
    <m/>
    <m/>
    <m/>
    <m/>
    <m/>
    <m/>
    <m/>
  </r>
  <r>
    <x v="28"/>
    <n v="132"/>
    <m/>
    <s v="Maxol"/>
    <s v="Maxol"/>
    <x v="0"/>
    <s v="Delegate"/>
    <n v="2010"/>
    <d v="2010-08-24T00:00:00"/>
    <n v="2"/>
    <d v="2010-04-14T00:00:00"/>
    <s v="14-Apr"/>
    <n v="14"/>
    <s v="Apr"/>
    <s v="Cut"/>
    <x v="2"/>
    <n v="67.082035306334376"/>
    <m/>
    <m/>
    <m/>
    <m/>
    <m/>
    <m/>
    <m/>
    <m/>
    <m/>
    <m/>
    <m/>
    <m/>
    <m/>
    <m/>
    <m/>
    <m/>
    <m/>
    <m/>
    <m/>
    <m/>
  </r>
  <r>
    <x v="4"/>
    <n v="132"/>
    <s v="Maxol"/>
    <s v="Maxol"/>
    <s v="Maxol"/>
    <x v="0"/>
    <s v="Delegate"/>
    <n v="2010"/>
    <d v="2010-08-24T00:00:00"/>
    <n v="2"/>
    <d v="2010-04-14T00:00:00"/>
    <s v="14-Apr"/>
    <n v="14"/>
    <s v="Apr"/>
    <s v="Uncut"/>
    <x v="1"/>
    <n v="129.38733125649014"/>
    <m/>
    <m/>
    <m/>
    <m/>
    <m/>
    <m/>
    <m/>
    <m/>
    <m/>
    <m/>
    <m/>
    <m/>
    <m/>
    <m/>
    <m/>
    <m/>
    <m/>
    <m/>
    <m/>
    <m/>
  </r>
  <r>
    <x v="29"/>
    <n v="132"/>
    <m/>
    <s v="Taurus"/>
    <s v="Taurus"/>
    <x v="0"/>
    <s v="Delegate"/>
    <n v="2010"/>
    <d v="2010-08-24T00:00:00"/>
    <n v="2"/>
    <d v="2010-04-14T00:00:00"/>
    <s v="14-Apr"/>
    <n v="14"/>
    <s v="Apr"/>
    <s v="Cut"/>
    <x v="2"/>
    <n v="131.87954309449637"/>
    <m/>
    <m/>
    <m/>
    <m/>
    <m/>
    <m/>
    <m/>
    <m/>
    <m/>
    <m/>
    <m/>
    <m/>
    <m/>
    <m/>
    <m/>
    <m/>
    <m/>
    <m/>
    <m/>
    <m/>
  </r>
  <r>
    <x v="9"/>
    <n v="132"/>
    <s v="new_taurus"/>
    <s v="new_taurus"/>
    <s v="Taurus"/>
    <x v="0"/>
    <s v="Delegate"/>
    <n v="2010"/>
    <d v="2010-08-24T00:00:00"/>
    <n v="2"/>
    <d v="2010-04-14T00:00:00"/>
    <s v="14-Apr"/>
    <n v="14"/>
    <s v="Apr"/>
    <s v="Uncut"/>
    <x v="1"/>
    <n v="200.93457943925236"/>
    <m/>
    <m/>
    <m/>
    <m/>
    <m/>
    <m/>
    <m/>
    <m/>
    <m/>
    <m/>
    <m/>
    <m/>
    <m/>
    <m/>
    <m/>
    <m/>
    <m/>
    <m/>
    <m/>
    <m/>
  </r>
  <r>
    <x v="30"/>
    <n v="132"/>
    <m/>
    <s v="Winfred"/>
    <s v="Winfred"/>
    <x v="0"/>
    <s v="Delegate"/>
    <n v="2010"/>
    <d v="2010-08-24T00:00:00"/>
    <n v="2"/>
    <d v="2010-04-14T00:00:00"/>
    <s v="14-Apr"/>
    <n v="14"/>
    <s v="Apr"/>
    <s v="Cut"/>
    <x v="2"/>
    <n v="118.38006230529594"/>
    <m/>
    <m/>
    <m/>
    <m/>
    <m/>
    <m/>
    <m/>
    <m/>
    <m/>
    <m/>
    <m/>
    <m/>
    <m/>
    <m/>
    <m/>
    <m/>
    <m/>
    <m/>
    <m/>
    <m/>
  </r>
  <r>
    <x v="5"/>
    <n v="132"/>
    <s v="Winfred"/>
    <s v="Winfred"/>
    <s v="Winfred"/>
    <x v="0"/>
    <s v="Delegate"/>
    <n v="2010"/>
    <d v="2010-08-24T00:00:00"/>
    <n v="2"/>
    <d v="2010-04-14T00:00:00"/>
    <s v="14-Apr"/>
    <n v="14"/>
    <s v="Apr"/>
    <s v="Uncut"/>
    <x v="1"/>
    <n v="276.2201453790239"/>
    <m/>
    <m/>
    <m/>
    <m/>
    <m/>
    <m/>
    <m/>
    <m/>
    <m/>
    <m/>
    <m/>
    <m/>
    <m/>
    <m/>
    <m/>
    <m/>
    <m/>
    <m/>
    <m/>
    <m/>
  </r>
  <r>
    <x v="17"/>
    <n v="170"/>
    <s v="Marlin"/>
    <s v="Marlin"/>
    <s v="ATR_Marlin"/>
    <x v="3"/>
    <s v="Delegate"/>
    <n v="2010"/>
    <d v="2010-08-28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3"/>
    <n v="189"/>
    <s v="CBI406"/>
    <s v="CBI406"/>
    <s v="CBI406"/>
    <x v="4"/>
    <s v="Delegate"/>
    <n v="2010"/>
    <d v="2010-09-16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2"/>
    <n v="190"/>
    <s v="CBI306"/>
    <s v="CBI306"/>
    <s v="CBI306"/>
    <x v="5"/>
    <s v="Delegate"/>
    <n v="2010"/>
    <d v="2010-09-17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6"/>
    <n v="159"/>
    <s v="Garnet"/>
    <s v="Garnet"/>
    <s v="AV_Garnet"/>
    <x v="6"/>
    <s v="Delegate"/>
    <n v="2010"/>
    <d v="2010-09-20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2"/>
    <n v="160"/>
    <s v="new_h46Y78"/>
    <s v="new_h46Y78"/>
    <s v="46Y78"/>
    <x v="7"/>
    <s v="Delegate"/>
    <n v="2010"/>
    <d v="2010-09-21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9"/>
    <n v="204"/>
    <s v="new_taurus"/>
    <s v="new_taurus"/>
    <s v="Taurus"/>
    <x v="8"/>
    <s v="Delegate"/>
    <n v="2010"/>
    <d v="2010-10-01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1"/>
    <n v="170"/>
    <s v="Marlin"/>
    <s v="Marlin"/>
    <s v="ATR_Marlin"/>
    <x v="3"/>
    <s v="Delegate"/>
    <n v="2010"/>
    <d v="2010-10-01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8"/>
    <n v="172"/>
    <s v="CBI306"/>
    <s v="CBI306"/>
    <s v="CBI306"/>
    <x v="9"/>
    <s v="Delegate"/>
    <n v="2010"/>
    <d v="2010-10-03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4"/>
    <n v="208"/>
    <s v="CBIW208"/>
    <s v="CBIW208"/>
    <s v="CBIW208"/>
    <x v="10"/>
    <s v="Delegate"/>
    <n v="2010"/>
    <d v="2010-10-05T00:00:00"/>
    <n v="1"/>
    <d v="2010-03-11T00:00:00"/>
    <s v="11-Mar"/>
    <n v="11"/>
    <s v="Mar"/>
    <s v="Ungrazed"/>
    <x v="1"/>
    <m/>
    <m/>
    <n v="6"/>
    <m/>
    <m/>
    <m/>
    <m/>
    <m/>
    <m/>
    <m/>
    <m/>
    <m/>
    <m/>
    <m/>
    <m/>
    <m/>
    <m/>
    <m/>
    <m/>
    <m/>
    <m/>
  </r>
  <r>
    <x v="7"/>
    <n v="174"/>
    <s v="CBI406"/>
    <s v="CBI406"/>
    <s v="CBI406"/>
    <x v="11"/>
    <s v="Delegate"/>
    <n v="2010"/>
    <d v="2010-10-05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9"/>
    <n v="177"/>
    <s v="new_taurus"/>
    <s v="new_taurus"/>
    <s v="Taurus"/>
    <x v="12"/>
    <s v="Delegate"/>
    <n v="2010"/>
    <d v="2010-10-08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0"/>
    <n v="179"/>
    <s v="CBIW208"/>
    <s v="CBIW208"/>
    <s v="CBIW208"/>
    <x v="13"/>
    <s v="Delegate"/>
    <n v="2010"/>
    <d v="2010-10-10T00:00:00"/>
    <n v="2"/>
    <d v="2010-04-14T00:00:00"/>
    <s v="14-Apr"/>
    <n v="14"/>
    <s v="Apr"/>
    <s v="Uncut"/>
    <x v="1"/>
    <m/>
    <m/>
    <n v="6"/>
    <m/>
    <m/>
    <m/>
    <m/>
    <m/>
    <m/>
    <m/>
    <m/>
    <m/>
    <m/>
    <m/>
    <m/>
    <m/>
    <m/>
    <m/>
    <m/>
    <m/>
    <m/>
  </r>
  <r>
    <x v="11"/>
    <n v="242"/>
    <s v="new_h46Y78"/>
    <s v="new_h46Y78"/>
    <s v="46Y78"/>
    <x v="0"/>
    <s v="Delegate"/>
    <n v="2010"/>
    <d v="2010-11-08T00:00:00"/>
    <n v="1"/>
    <d v="2010-03-11T00:00:00"/>
    <s v="11-Mar"/>
    <n v="11"/>
    <s v="Mar"/>
    <s v="Ungrazed"/>
    <x v="1"/>
    <n v="1004.1573944980109"/>
    <n v="221.00431960363466"/>
    <n v="10"/>
    <n v="14.406099079036384"/>
    <n v="0.22008932146948643"/>
    <m/>
    <m/>
    <m/>
    <m/>
    <m/>
    <m/>
    <m/>
    <m/>
    <m/>
    <m/>
    <m/>
    <m/>
    <m/>
    <m/>
    <m/>
    <m/>
  </r>
  <r>
    <x v="2"/>
    <n v="231"/>
    <s v="new_h46Y78"/>
    <s v="new_h46Y78"/>
    <s v="46Y78"/>
    <x v="0"/>
    <s v="Delegate"/>
    <n v="2010"/>
    <d v="2010-12-01T00:00:00"/>
    <n v="2"/>
    <d v="2010-04-14T00:00:00"/>
    <s v="14-Apr"/>
    <n v="14"/>
    <s v="Apr"/>
    <s v="Uncut"/>
    <x v="1"/>
    <n v="911.61146092500087"/>
    <n v="281.55431105038917"/>
    <n v="10"/>
    <n v="39.603336714459026"/>
    <m/>
    <m/>
    <m/>
    <m/>
    <m/>
    <m/>
    <m/>
    <m/>
    <m/>
    <m/>
    <m/>
    <m/>
    <m/>
    <m/>
    <m/>
    <m/>
    <m/>
  </r>
  <r>
    <x v="25"/>
    <n v="231"/>
    <m/>
    <s v="Garnet"/>
    <s v="AV_Garnet"/>
    <x v="0"/>
    <s v="Delegate"/>
    <n v="2010"/>
    <d v="2010-12-01T00:00:00"/>
    <n v="2"/>
    <d v="2010-04-14T00:00:00"/>
    <s v="14-Apr"/>
    <n v="14"/>
    <s v="Apr"/>
    <s v="Cut"/>
    <x v="2"/>
    <n v="621.30626002133033"/>
    <n v="208.49568488493895"/>
    <n v="10"/>
    <n v="5.1890712322538732"/>
    <m/>
    <m/>
    <m/>
    <m/>
    <m/>
    <m/>
    <m/>
    <m/>
    <m/>
    <m/>
    <m/>
    <m/>
    <m/>
    <m/>
    <m/>
    <m/>
    <m/>
  </r>
  <r>
    <x v="6"/>
    <n v="231"/>
    <s v="Garnet"/>
    <s v="Garnet"/>
    <s v="AV_Garnet"/>
    <x v="0"/>
    <s v="Delegate"/>
    <n v="2010"/>
    <d v="2010-12-01T00:00:00"/>
    <n v="2"/>
    <d v="2010-04-14T00:00:00"/>
    <s v="14-Apr"/>
    <n v="14"/>
    <s v="Apr"/>
    <s v="Uncut"/>
    <x v="1"/>
    <n v="757.99281524010235"/>
    <n v="265.60225794853721"/>
    <n v="10"/>
    <n v="29.751859151600218"/>
    <m/>
    <m/>
    <m/>
    <m/>
    <m/>
    <m/>
    <m/>
    <m/>
    <m/>
    <m/>
    <m/>
    <m/>
    <m/>
    <m/>
    <m/>
    <m/>
    <m/>
  </r>
  <r>
    <x v="3"/>
    <n v="231"/>
    <s v="Hyola76"/>
    <s v="Hyola76"/>
    <s v="Hyola76"/>
    <x v="0"/>
    <s v="Delegate"/>
    <n v="2010"/>
    <d v="2010-12-01T00:00:00"/>
    <n v="2"/>
    <d v="2010-04-14T00:00:00"/>
    <s v="14-Apr"/>
    <n v="14"/>
    <s v="Apr"/>
    <s v="Uncut"/>
    <x v="1"/>
    <n v="752.16235827450578"/>
    <n v="264.55833723715909"/>
    <n v="10"/>
    <n v="9.8538539891017898"/>
    <m/>
    <m/>
    <m/>
    <m/>
    <m/>
    <m/>
    <m/>
    <m/>
    <m/>
    <m/>
    <m/>
    <m/>
    <m/>
    <m/>
    <m/>
    <m/>
    <m/>
  </r>
  <r>
    <x v="21"/>
    <n v="237"/>
    <m/>
    <s v="46Y78"/>
    <s v="46Y78"/>
    <x v="0"/>
    <s v="Delegate"/>
    <n v="2010"/>
    <d v="2010-12-07T00:00:00"/>
    <n v="2"/>
    <d v="2010-04-14T00:00:00"/>
    <s v="14-Apr"/>
    <n v="14"/>
    <s v="Apr"/>
    <s v="Cut"/>
    <x v="2"/>
    <n v="845.26174394880582"/>
    <n v="276.56994313542668"/>
    <m/>
    <n v="10.271049257134269"/>
    <m/>
    <m/>
    <m/>
    <m/>
    <m/>
    <m/>
    <m/>
    <m/>
    <m/>
    <m/>
    <m/>
    <m/>
    <m/>
    <m/>
    <m/>
    <m/>
    <m/>
  </r>
  <r>
    <x v="22"/>
    <n v="237"/>
    <m/>
    <s v="CBI306"/>
    <s v="CBI306"/>
    <x v="0"/>
    <s v="Delegate"/>
    <n v="2010"/>
    <d v="2010-12-07T00:00:00"/>
    <n v="2"/>
    <d v="2010-04-14T00:00:00"/>
    <s v="14-Apr"/>
    <n v="14"/>
    <s v="Apr"/>
    <s v="Cut"/>
    <x v="2"/>
    <n v="691.7545960189243"/>
    <n v="262.24007391725075"/>
    <n v="10"/>
    <n v="28.655225035266596"/>
    <m/>
    <m/>
    <m/>
    <m/>
    <m/>
    <m/>
    <m/>
    <m/>
    <m/>
    <m/>
    <m/>
    <m/>
    <m/>
    <m/>
    <m/>
    <m/>
    <m/>
  </r>
  <r>
    <x v="8"/>
    <n v="237"/>
    <s v="CBI306"/>
    <s v="CBI306"/>
    <s v="CBI306"/>
    <x v="0"/>
    <s v="Delegate"/>
    <n v="2010"/>
    <d v="2010-12-07T00:00:00"/>
    <n v="2"/>
    <d v="2010-04-14T00:00:00"/>
    <s v="14-Apr"/>
    <n v="14"/>
    <s v="Apr"/>
    <s v="Uncut"/>
    <x v="1"/>
    <n v="893.30002935238065"/>
    <n v="324.92145209668786"/>
    <n v="10"/>
    <n v="31.753342976505905"/>
    <m/>
    <m/>
    <m/>
    <m/>
    <m/>
    <m/>
    <m/>
    <m/>
    <m/>
    <m/>
    <m/>
    <m/>
    <m/>
    <m/>
    <m/>
    <m/>
    <m/>
  </r>
  <r>
    <x v="23"/>
    <n v="237"/>
    <m/>
    <s v="CBI406"/>
    <s v="CBI406"/>
    <x v="0"/>
    <s v="Delegate"/>
    <n v="2010"/>
    <d v="2010-12-07T00:00:00"/>
    <n v="2"/>
    <d v="2010-04-14T00:00:00"/>
    <s v="14-Apr"/>
    <n v="14"/>
    <s v="Apr"/>
    <s v="Cut"/>
    <x v="2"/>
    <n v="776.93616245665044"/>
    <n v="246.82240652645794"/>
    <n v="10"/>
    <n v="4.6730715952096293"/>
    <m/>
    <m/>
    <m/>
    <m/>
    <m/>
    <m/>
    <m/>
    <m/>
    <m/>
    <m/>
    <m/>
    <m/>
    <m/>
    <m/>
    <m/>
    <m/>
    <m/>
  </r>
  <r>
    <x v="7"/>
    <n v="237"/>
    <s v="CBI406"/>
    <s v="CBI406"/>
    <s v="CBI406"/>
    <x v="0"/>
    <s v="Delegate"/>
    <n v="2010"/>
    <d v="2010-12-07T00:00:00"/>
    <n v="2"/>
    <d v="2010-04-14T00:00:00"/>
    <s v="14-Apr"/>
    <n v="14"/>
    <s v="Apr"/>
    <s v="Uncut"/>
    <x v="1"/>
    <n v="1054.0599546136436"/>
    <n v="274.64887124237657"/>
    <n v="10"/>
    <n v="54.706217009366398"/>
    <m/>
    <m/>
    <m/>
    <m/>
    <m/>
    <m/>
    <m/>
    <m/>
    <m/>
    <m/>
    <m/>
    <m/>
    <m/>
    <m/>
    <m/>
    <m/>
    <m/>
  </r>
  <r>
    <x v="26"/>
    <n v="237"/>
    <m/>
    <s v="Hyola76"/>
    <s v="Hyola76"/>
    <x v="0"/>
    <s v="Delegate"/>
    <n v="2010"/>
    <d v="2010-12-07T00:00:00"/>
    <n v="2"/>
    <d v="2010-04-14T00:00:00"/>
    <s v="14-Apr"/>
    <n v="14"/>
    <s v="Apr"/>
    <s v="Cut"/>
    <x v="2"/>
    <n v="595.34853181320568"/>
    <n v="210.38051555293126"/>
    <n v="10"/>
    <n v="18.167760954598656"/>
    <m/>
    <m/>
    <m/>
    <m/>
    <m/>
    <m/>
    <m/>
    <m/>
    <m/>
    <m/>
    <m/>
    <m/>
    <m/>
    <m/>
    <m/>
    <m/>
    <m/>
  </r>
  <r>
    <x v="27"/>
    <n v="237"/>
    <m/>
    <s v="Marlin"/>
    <s v="ATR_Marlin"/>
    <x v="0"/>
    <s v="Delegate"/>
    <n v="2010"/>
    <d v="2010-12-07T00:00:00"/>
    <n v="2"/>
    <d v="2010-04-14T00:00:00"/>
    <s v="14-Apr"/>
    <n v="14"/>
    <s v="Apr"/>
    <s v="Cut"/>
    <x v="2"/>
    <n v="437.45185834699737"/>
    <n v="144.97333833108615"/>
    <m/>
    <n v="6.247213569705556"/>
    <m/>
    <m/>
    <m/>
    <m/>
    <m/>
    <m/>
    <m/>
    <m/>
    <m/>
    <m/>
    <m/>
    <m/>
    <m/>
    <m/>
    <m/>
    <m/>
    <m/>
  </r>
  <r>
    <x v="1"/>
    <n v="237"/>
    <s v="Marlin"/>
    <s v="Marlin"/>
    <s v="ATR_Marlin"/>
    <x v="0"/>
    <s v="Delegate"/>
    <n v="2010"/>
    <d v="2010-12-07T00:00:00"/>
    <n v="2"/>
    <d v="2010-04-14T00:00:00"/>
    <s v="14-Apr"/>
    <n v="14"/>
    <s v="Apr"/>
    <s v="Uncut"/>
    <x v="1"/>
    <n v="427.26943149539471"/>
    <n v="153.57226675003258"/>
    <n v="10"/>
    <n v="33.143295082005672"/>
    <m/>
    <m/>
    <m/>
    <m/>
    <m/>
    <m/>
    <m/>
    <m/>
    <m/>
    <m/>
    <m/>
    <m/>
    <m/>
    <m/>
    <m/>
    <m/>
    <m/>
  </r>
  <r>
    <x v="19"/>
    <n v="272"/>
    <s v="new_taurus"/>
    <s v="new_taurus"/>
    <s v="Taurus"/>
    <x v="0"/>
    <s v="Delegate"/>
    <n v="2010"/>
    <d v="2010-12-08T00:00:00"/>
    <n v="1"/>
    <d v="2010-03-11T00:00:00"/>
    <s v="11-Mar"/>
    <n v="11"/>
    <s v="Mar"/>
    <s v="Ungrazed"/>
    <x v="1"/>
    <n v="1025.1059433714738"/>
    <n v="324.72416249738978"/>
    <n v="10"/>
    <n v="38.992317112562567"/>
    <n v="0.3167713196837037"/>
    <m/>
    <m/>
    <m/>
    <m/>
    <m/>
    <m/>
    <m/>
    <m/>
    <m/>
    <m/>
    <m/>
    <m/>
    <m/>
    <m/>
    <m/>
    <m/>
  </r>
  <r>
    <x v="12"/>
    <n v="274"/>
    <s v="CBI306"/>
    <s v="CBI306"/>
    <s v="CBI306"/>
    <x v="0"/>
    <s v="Delegate"/>
    <n v="2010"/>
    <d v="2010-12-10T00:00:00"/>
    <n v="1"/>
    <d v="2010-03-11T00:00:00"/>
    <s v="11-Mar"/>
    <n v="11"/>
    <s v="Mar"/>
    <s v="Ungrazed"/>
    <x v="1"/>
    <n v="1295.0014386536573"/>
    <n v="391.3353559737622"/>
    <n v="10"/>
    <n v="48.142830304931863"/>
    <n v="0.3021891283615965"/>
    <m/>
    <m/>
    <m/>
    <m/>
    <m/>
    <m/>
    <m/>
    <m/>
    <m/>
    <m/>
    <m/>
    <m/>
    <m/>
    <m/>
    <m/>
    <m/>
  </r>
  <r>
    <x v="13"/>
    <n v="274"/>
    <s v="CBI406"/>
    <s v="CBI406"/>
    <s v="CBI406"/>
    <x v="0"/>
    <s v="Delegate"/>
    <n v="2010"/>
    <d v="2010-12-10T00:00:00"/>
    <n v="1"/>
    <d v="2010-03-11T00:00:00"/>
    <s v="11-Mar"/>
    <n v="11"/>
    <s v="Mar"/>
    <s v="Ungrazed"/>
    <x v="1"/>
    <n v="991.00584998740442"/>
    <n v="250.81202970361898"/>
    <n v="10"/>
    <n v="22.697489445030055"/>
    <n v="0.2530883442381362"/>
    <m/>
    <m/>
    <m/>
    <m/>
    <m/>
    <m/>
    <m/>
    <m/>
    <m/>
    <m/>
    <m/>
    <m/>
    <m/>
    <m/>
    <m/>
    <m/>
  </r>
  <r>
    <x v="14"/>
    <n v="274"/>
    <s v="CBIW208"/>
    <s v="CBIW208"/>
    <s v="CBIW208"/>
    <x v="0"/>
    <s v="Delegate"/>
    <n v="2010"/>
    <d v="2010-12-10T00:00:00"/>
    <n v="1"/>
    <d v="2010-03-11T00:00:00"/>
    <s v="11-Mar"/>
    <n v="11"/>
    <s v="Mar"/>
    <s v="Ungrazed"/>
    <x v="1"/>
    <n v="863.87978266766277"/>
    <n v="272.96581591815254"/>
    <n v="10"/>
    <n v="20.915976236754503"/>
    <n v="0.31597662243609115"/>
    <m/>
    <m/>
    <m/>
    <m/>
    <m/>
    <m/>
    <m/>
    <m/>
    <m/>
    <m/>
    <m/>
    <m/>
    <m/>
    <m/>
    <m/>
    <m/>
  </r>
  <r>
    <x v="15"/>
    <n v="274"/>
    <s v="Garnet"/>
    <s v="Garnet"/>
    <s v="AV_Garnet"/>
    <x v="0"/>
    <s v="Delegate"/>
    <n v="2010"/>
    <d v="2010-12-10T00:00:00"/>
    <n v="1"/>
    <d v="2010-03-11T00:00:00"/>
    <s v="11-Mar"/>
    <n v="11"/>
    <s v="Mar"/>
    <s v="Ungrazed"/>
    <x v="1"/>
    <n v="1112.373508325107"/>
    <n v="267.92408992418655"/>
    <n v="10"/>
    <n v="13.906316793261771"/>
    <n v="0.24085802827828753"/>
    <m/>
    <m/>
    <m/>
    <m/>
    <m/>
    <m/>
    <m/>
    <m/>
    <m/>
    <m/>
    <m/>
    <m/>
    <m/>
    <m/>
    <m/>
    <m/>
  </r>
  <r>
    <x v="16"/>
    <n v="274"/>
    <s v="Hyola76"/>
    <s v="Hyola76"/>
    <s v="Hyola76"/>
    <x v="0"/>
    <s v="Delegate"/>
    <n v="2010"/>
    <d v="2010-12-10T00:00:00"/>
    <n v="1"/>
    <d v="2010-03-11T00:00:00"/>
    <s v="11-Mar"/>
    <n v="11"/>
    <s v="Mar"/>
    <s v="Ungrazed"/>
    <x v="1"/>
    <n v="1373.6365473653432"/>
    <n v="327.86729980229654"/>
    <n v="10"/>
    <n v="52.439681240922795"/>
    <n v="0.23868562643528321"/>
    <m/>
    <m/>
    <m/>
    <m/>
    <m/>
    <m/>
    <m/>
    <m/>
    <m/>
    <m/>
    <m/>
    <m/>
    <m/>
    <m/>
    <m/>
    <m/>
  </r>
  <r>
    <x v="17"/>
    <n v="274"/>
    <s v="Marlin"/>
    <s v="Marlin"/>
    <s v="ATR_Marlin"/>
    <x v="0"/>
    <s v="Delegate"/>
    <n v="2010"/>
    <d v="2010-12-10T00:00:00"/>
    <n v="1"/>
    <d v="2010-03-11T00:00:00"/>
    <s v="11-Mar"/>
    <n v="11"/>
    <s v="Mar"/>
    <s v="Ungrazed"/>
    <x v="1"/>
    <n v="849.25244814327743"/>
    <n v="205.48740616580363"/>
    <n v="10"/>
    <n v="36.990366449652868"/>
    <n v="0.24196268920397138"/>
    <m/>
    <m/>
    <m/>
    <m/>
    <m/>
    <m/>
    <m/>
    <m/>
    <m/>
    <m/>
    <m/>
    <m/>
    <m/>
    <m/>
    <m/>
    <m/>
  </r>
  <r>
    <x v="18"/>
    <n v="274"/>
    <s v="Maxol"/>
    <s v="Maxol"/>
    <s v="Maxol"/>
    <x v="0"/>
    <s v="Delegate"/>
    <n v="2010"/>
    <d v="2010-12-10T00:00:00"/>
    <n v="1"/>
    <d v="2010-03-11T00:00:00"/>
    <s v="11-Mar"/>
    <n v="11"/>
    <s v="Mar"/>
    <s v="Ungrazed"/>
    <x v="1"/>
    <n v="904.47663463155413"/>
    <n v="273.894372339857"/>
    <n v="10"/>
    <n v="32.916146115876508"/>
    <n v="0.30282083787761982"/>
    <m/>
    <m/>
    <m/>
    <m/>
    <m/>
    <m/>
    <m/>
    <m/>
    <m/>
    <m/>
    <m/>
    <m/>
    <m/>
    <m/>
    <m/>
    <m/>
  </r>
  <r>
    <x v="20"/>
    <n v="274"/>
    <s v="Winfred"/>
    <s v="Winfred"/>
    <s v="Winfred"/>
    <x v="0"/>
    <s v="Delegate"/>
    <n v="2010"/>
    <d v="2010-12-10T00:00:00"/>
    <n v="1"/>
    <d v="2010-03-11T00:00:00"/>
    <s v="11-Mar"/>
    <n v="11"/>
    <s v="Mar"/>
    <s v="Ungrazed"/>
    <x v="1"/>
    <n v="967.91784984890137"/>
    <n v="142.53557896218325"/>
    <n v="10"/>
    <n v="12.606770870232561"/>
    <n v="0.1472599962738925"/>
    <m/>
    <m/>
    <m/>
    <m/>
    <m/>
    <m/>
    <m/>
    <m/>
    <m/>
    <m/>
    <m/>
    <m/>
    <m/>
    <m/>
    <m/>
    <m/>
  </r>
  <r>
    <x v="24"/>
    <n v="245"/>
    <m/>
    <s v="CBIW208"/>
    <s v="CBIW208"/>
    <x v="0"/>
    <s v="Delegate"/>
    <n v="2010"/>
    <d v="2010-12-15T00:00:00"/>
    <n v="2"/>
    <d v="2010-04-14T00:00:00"/>
    <s v="14-Apr"/>
    <n v="14"/>
    <s v="Apr"/>
    <s v="Cut"/>
    <x v="2"/>
    <n v="1000.3945791211329"/>
    <n v="322.78369170238398"/>
    <n v="10"/>
    <n v="32.538252514620723"/>
    <m/>
    <m/>
    <m/>
    <m/>
    <m/>
    <m/>
    <m/>
    <m/>
    <m/>
    <m/>
    <m/>
    <m/>
    <m/>
    <m/>
    <m/>
    <m/>
    <m/>
  </r>
  <r>
    <x v="10"/>
    <n v="245"/>
    <s v="CBIW208"/>
    <s v="CBIW208"/>
    <s v="CBIW208"/>
    <x v="0"/>
    <s v="Delegate"/>
    <n v="2010"/>
    <d v="2010-12-15T00:00:00"/>
    <n v="2"/>
    <d v="2010-04-14T00:00:00"/>
    <s v="14-Apr"/>
    <n v="14"/>
    <s v="Apr"/>
    <s v="Uncut"/>
    <x v="1"/>
    <n v="1185.1044766563498"/>
    <n v="388.32500762569668"/>
    <n v="10"/>
    <n v="48.823164272548233"/>
    <m/>
    <m/>
    <m/>
    <m/>
    <m/>
    <m/>
    <m/>
    <m/>
    <m/>
    <m/>
    <m/>
    <m/>
    <m/>
    <m/>
    <m/>
    <m/>
    <m/>
  </r>
  <r>
    <x v="28"/>
    <n v="245"/>
    <m/>
    <s v="Maxol"/>
    <s v="Maxol"/>
    <x v="0"/>
    <s v="Delegate"/>
    <n v="2010"/>
    <d v="2010-12-15T00:00:00"/>
    <n v="2"/>
    <d v="2010-04-14T00:00:00"/>
    <s v="14-Apr"/>
    <n v="14"/>
    <s v="Apr"/>
    <s v="Cut"/>
    <x v="2"/>
    <n v="889.97840906053261"/>
    <n v="300.33039382081984"/>
    <m/>
    <n v="54.39893611120381"/>
    <m/>
    <m/>
    <m/>
    <m/>
    <m/>
    <m/>
    <m/>
    <m/>
    <m/>
    <m/>
    <m/>
    <m/>
    <m/>
    <m/>
    <m/>
    <m/>
    <m/>
  </r>
  <r>
    <x v="4"/>
    <n v="245"/>
    <s v="Maxol"/>
    <s v="Maxol"/>
    <s v="Maxol"/>
    <x v="0"/>
    <s v="Delegate"/>
    <n v="2010"/>
    <d v="2010-12-15T00:00:00"/>
    <n v="2"/>
    <d v="2010-04-14T00:00:00"/>
    <s v="14-Apr"/>
    <n v="14"/>
    <s v="Apr"/>
    <s v="Uncut"/>
    <x v="1"/>
    <n v="992.15386022762448"/>
    <n v="318.4702274400459"/>
    <n v="10"/>
    <n v="29.183550583536512"/>
    <m/>
    <m/>
    <m/>
    <m/>
    <m/>
    <m/>
    <m/>
    <m/>
    <m/>
    <m/>
    <m/>
    <m/>
    <m/>
    <m/>
    <m/>
    <m/>
    <m/>
  </r>
  <r>
    <x v="29"/>
    <n v="245"/>
    <m/>
    <s v="Taurus"/>
    <s v="Taurus"/>
    <x v="0"/>
    <s v="Delegate"/>
    <n v="2010"/>
    <d v="2010-12-15T00:00:00"/>
    <n v="2"/>
    <d v="2010-04-14T00:00:00"/>
    <s v="14-Apr"/>
    <n v="14"/>
    <s v="Apr"/>
    <s v="Cut"/>
    <x v="2"/>
    <n v="1008.7026569969266"/>
    <n v="352.8800534618249"/>
    <m/>
    <n v="24.09183568860432"/>
    <m/>
    <m/>
    <m/>
    <m/>
    <m/>
    <m/>
    <m/>
    <m/>
    <m/>
    <m/>
    <m/>
    <m/>
    <m/>
    <m/>
    <m/>
    <m/>
    <m/>
  </r>
  <r>
    <x v="9"/>
    <n v="245"/>
    <s v="new_taurus"/>
    <s v="new_taurus"/>
    <s v="Taurus"/>
    <x v="0"/>
    <s v="Delegate"/>
    <n v="2010"/>
    <d v="2010-12-15T00:00:00"/>
    <n v="2"/>
    <d v="2010-04-14T00:00:00"/>
    <s v="14-Apr"/>
    <n v="14"/>
    <s v="Apr"/>
    <s v="Uncut"/>
    <x v="1"/>
    <n v="1040.4026412220821"/>
    <n v="387.50440737714291"/>
    <n v="10"/>
    <n v="38.919345702546124"/>
    <m/>
    <m/>
    <m/>
    <m/>
    <m/>
    <m/>
    <m/>
    <m/>
    <m/>
    <m/>
    <m/>
    <m/>
    <m/>
    <m/>
    <m/>
    <m/>
    <m/>
  </r>
  <r>
    <x v="30"/>
    <n v="245"/>
    <m/>
    <s v="Winfred"/>
    <s v="Winfred"/>
    <x v="0"/>
    <s v="Delegate"/>
    <n v="2010"/>
    <d v="2010-12-15T00:00:00"/>
    <n v="2"/>
    <d v="2010-04-14T00:00:00"/>
    <s v="14-Apr"/>
    <n v="14"/>
    <s v="Apr"/>
    <s v="Cut"/>
    <x v="2"/>
    <n v="651.85228045651513"/>
    <n v="121.91627078550398"/>
    <m/>
    <n v="5.9416194017043669"/>
    <m/>
    <m/>
    <m/>
    <m/>
    <m/>
    <m/>
    <m/>
    <m/>
    <m/>
    <m/>
    <m/>
    <m/>
    <m/>
    <m/>
    <m/>
    <m/>
    <m/>
  </r>
  <r>
    <x v="5"/>
    <n v="245"/>
    <s v="Winfred"/>
    <s v="Winfred"/>
    <s v="Winfred"/>
    <x v="0"/>
    <s v="Delegate"/>
    <n v="2010"/>
    <d v="2010-12-15T00:00:00"/>
    <n v="2"/>
    <d v="2010-04-14T00:00:00"/>
    <s v="14-Apr"/>
    <n v="14"/>
    <s v="Apr"/>
    <s v="Uncut"/>
    <x v="1"/>
    <n v="896.72706131591542"/>
    <n v="172.93755862553459"/>
    <n v="10"/>
    <n v="18.916885150294483"/>
    <m/>
    <m/>
    <m/>
    <m/>
    <m/>
    <m/>
    <m/>
    <m/>
    <m/>
    <m/>
    <m/>
    <m/>
    <m/>
    <m/>
    <m/>
    <m/>
    <m/>
  </r>
  <r>
    <x v="31"/>
    <n v="214"/>
    <s v="CBI206"/>
    <s v="CBI206"/>
    <s v="CBI206"/>
    <x v="0"/>
    <s v="Hamilton"/>
    <n v="2009"/>
    <d v="2009-12-07T00:00:00"/>
    <m/>
    <d v="2009-05-07T00:00:00"/>
    <s v="7-May"/>
    <n v="7"/>
    <s v="May"/>
    <s v="Ungrazed"/>
    <x v="1"/>
    <n v="1621.5"/>
    <n v="604.70000000000005"/>
    <m/>
    <m/>
    <n v="0.37292630280604383"/>
    <m/>
    <n v="39"/>
    <m/>
    <m/>
    <m/>
    <m/>
    <m/>
    <m/>
    <m/>
    <m/>
    <m/>
    <m/>
    <m/>
    <m/>
    <m/>
    <m/>
  </r>
  <r>
    <x v="32"/>
    <n v="229"/>
    <s v="Taurus"/>
    <s v="Taurus"/>
    <s v="Taurus"/>
    <x v="0"/>
    <s v="Hamilton"/>
    <n v="2009"/>
    <d v="2009-12-24T00:00:00"/>
    <m/>
    <d v="2009-05-09T00:00:00"/>
    <s v="9-May"/>
    <n v="9"/>
    <s v="May"/>
    <s v="Ungrazed"/>
    <x v="1"/>
    <n v="2245.8000000000002"/>
    <n v="614"/>
    <m/>
    <m/>
    <n v="0.27339923412592393"/>
    <m/>
    <n v="46"/>
    <m/>
    <m/>
    <m/>
    <m/>
    <m/>
    <m/>
    <m/>
    <m/>
    <m/>
    <m/>
    <m/>
    <m/>
    <m/>
    <m/>
  </r>
  <r>
    <x v="33"/>
    <n v="190"/>
    <s v="Garnet"/>
    <s v="Garnet"/>
    <s v="AV_Garnet"/>
    <x v="0"/>
    <s v="Hamilton"/>
    <n v="2009"/>
    <d v="2009-11-17T00:00:00"/>
    <m/>
    <d v="2009-05-11T00:00:00"/>
    <s v="11-May"/>
    <n v="11"/>
    <s v="May"/>
    <s v="Ungrazed"/>
    <x v="1"/>
    <n v="1270.9000000000001"/>
    <n v="458.7"/>
    <m/>
    <m/>
    <n v="0.36092532850735698"/>
    <m/>
    <n v="23"/>
    <m/>
    <m/>
    <m/>
    <m/>
    <m/>
    <m/>
    <m/>
    <m/>
    <m/>
    <m/>
    <m/>
    <m/>
    <m/>
    <m/>
  </r>
  <r>
    <x v="34"/>
    <n v="188"/>
    <s v="Hyola50"/>
    <s v="Hyola50"/>
    <s v="Hyola50"/>
    <x v="0"/>
    <s v="Hamilton"/>
    <n v="2009"/>
    <d v="2009-11-17T00:00:00"/>
    <m/>
    <d v="2009-05-13T00:00:00"/>
    <s v="13-May"/>
    <n v="13"/>
    <s v="May"/>
    <s v="Ungrazed"/>
    <x v="1"/>
    <n v="1444.7"/>
    <n v="440.5"/>
    <m/>
    <m/>
    <n v="0.30490759327195954"/>
    <m/>
    <n v="26"/>
    <m/>
    <m/>
    <m/>
    <m/>
    <m/>
    <m/>
    <m/>
    <m/>
    <m/>
    <m/>
    <m/>
    <m/>
    <m/>
    <m/>
  </r>
  <r>
    <x v="35"/>
    <n v="208"/>
    <s v="46C76"/>
    <s v="46C76"/>
    <s v="46C76"/>
    <x v="0"/>
    <s v="Young"/>
    <n v="2009"/>
    <d v="2009-11-10T00:00:00"/>
    <n v="1"/>
    <d v="2009-04-16T00:00:00"/>
    <s v="16-Apr"/>
    <n v="16"/>
    <s v="Apr"/>
    <s v="Ungrazed"/>
    <x v="1"/>
    <n v="1118.3406203722348"/>
    <n v="329.50575559005557"/>
    <n v="10"/>
    <m/>
    <n v="0.29386299518884207"/>
    <s v="Harvest"/>
    <n v="53.229665071770341"/>
    <m/>
    <n v="788.83486478217901"/>
    <m/>
    <m/>
    <m/>
    <m/>
    <m/>
    <n v="46"/>
    <m/>
    <m/>
    <m/>
    <m/>
    <m/>
    <m/>
  </r>
  <r>
    <x v="36"/>
    <n v="195"/>
    <s v="46C76"/>
    <s v="46C76"/>
    <s v="46C76"/>
    <x v="0"/>
    <s v="Young"/>
    <n v="2009"/>
    <d v="2009-11-10T00:00:00"/>
    <n v="2"/>
    <d v="2009-04-29T00:00:00"/>
    <s v="29-Apr"/>
    <n v="29"/>
    <s v="Apr"/>
    <s v="Ungrazed"/>
    <x v="1"/>
    <n v="999.98118315676732"/>
    <n v="288.04551029883993"/>
    <n v="10"/>
    <m/>
    <n v="0.28805858183693239"/>
    <s v="Harvest"/>
    <n v="53.229665071770341"/>
    <m/>
    <n v="711.93567285792744"/>
    <m/>
    <m/>
    <m/>
    <m/>
    <m/>
    <n v="43.7"/>
    <m/>
    <m/>
    <m/>
    <m/>
    <m/>
    <m/>
  </r>
  <r>
    <x v="37"/>
    <n v="208"/>
    <s v="46Y20"/>
    <s v="46Y20"/>
    <s v="46Y20"/>
    <x v="0"/>
    <s v="Young"/>
    <n v="2009"/>
    <d v="2009-11-10T00:00:00"/>
    <n v="1"/>
    <d v="2009-04-16T00:00:00"/>
    <s v="16-Apr"/>
    <n v="16"/>
    <s v="Apr"/>
    <s v="Ungrazed"/>
    <x v="1"/>
    <n v="1158.4626404258215"/>
    <n v="311.99332147494221"/>
    <n v="10"/>
    <m/>
    <n v="0.26944565233786683"/>
    <s v="Harvest"/>
    <n v="55.921052631578945"/>
    <m/>
    <n v="846.46931895087937"/>
    <m/>
    <m/>
    <m/>
    <m/>
    <m/>
    <n v="47.8"/>
    <m/>
    <m/>
    <m/>
    <m/>
    <m/>
    <m/>
  </r>
  <r>
    <x v="38"/>
    <n v="195"/>
    <s v="46Y20"/>
    <s v="46Y20"/>
    <s v="46Y20"/>
    <x v="0"/>
    <s v="Young"/>
    <n v="2009"/>
    <d v="2009-11-10T00:00:00"/>
    <n v="2"/>
    <d v="2009-04-29T00:00:00"/>
    <s v="29-Apr"/>
    <n v="29"/>
    <s v="Apr"/>
    <s v="Ungrazed"/>
    <x v="1"/>
    <n v="1194.9834642962969"/>
    <n v="308.32017764250111"/>
    <n v="10"/>
    <m/>
    <n v="0.25777530977930557"/>
    <s v="Harvest"/>
    <n v="55.622009569377994"/>
    <m/>
    <n v="886.66328665379592"/>
    <m/>
    <m/>
    <m/>
    <m/>
    <m/>
    <n v="48.6"/>
    <m/>
    <m/>
    <m/>
    <m/>
    <m/>
    <m/>
  </r>
  <r>
    <x v="39"/>
    <n v="208"/>
    <s v="46Y78"/>
    <s v="46Y78"/>
    <s v="46Y78"/>
    <x v="0"/>
    <s v="Young"/>
    <n v="2009"/>
    <d v="2009-11-10T00:00:00"/>
    <n v="1"/>
    <d v="2009-04-16T00:00:00"/>
    <s v="16-Apr"/>
    <n v="16"/>
    <s v="Apr"/>
    <s v="Ungrazed"/>
    <x v="1"/>
    <n v="1267.0058560140369"/>
    <n v="319.01746103320454"/>
    <n v="10"/>
    <m/>
    <n v="0.25209430807173061"/>
    <s v="Harvest"/>
    <n v="56.818181818181827"/>
    <m/>
    <n v="947.98839498083237"/>
    <m/>
    <m/>
    <m/>
    <m/>
    <m/>
    <n v="46.9"/>
    <m/>
    <m/>
    <m/>
    <m/>
    <m/>
    <m/>
  </r>
  <r>
    <x v="40"/>
    <n v="195"/>
    <s v="46Y78"/>
    <s v="46Y78"/>
    <s v="46Y78"/>
    <x v="0"/>
    <s v="Young"/>
    <n v="2009"/>
    <d v="2009-11-10T00:00:00"/>
    <n v="2"/>
    <d v="2009-04-29T00:00:00"/>
    <s v="29-Apr"/>
    <n v="29"/>
    <s v="Apr"/>
    <s v="Ungrazed"/>
    <x v="1"/>
    <n v="1121.1087039358515"/>
    <n v="283.32084033003753"/>
    <n v="10"/>
    <m/>
    <n v="0.25244832888426855"/>
    <s v="Harvest"/>
    <n v="59.21052631578948"/>
    <m/>
    <n v="837.78786360581421"/>
    <m/>
    <m/>
    <m/>
    <m/>
    <m/>
    <n v="44.5"/>
    <m/>
    <m/>
    <m/>
    <m/>
    <m/>
    <m/>
  </r>
  <r>
    <x v="41"/>
    <n v="208"/>
    <s v="Garnet"/>
    <s v="Garnet"/>
    <s v="AV_Garnet"/>
    <x v="0"/>
    <s v="Young"/>
    <n v="2009"/>
    <d v="2009-11-10T00:00:00"/>
    <n v="1"/>
    <d v="2009-04-16T00:00:00"/>
    <s v="16-Apr"/>
    <n v="16"/>
    <s v="Apr"/>
    <s v="Ungrazed"/>
    <x v="1"/>
    <n v="1134.8033192282398"/>
    <n v="368.61263847999356"/>
    <n v="10"/>
    <m/>
    <n v="0.32511480151360511"/>
    <s v="Harvest"/>
    <n v="60.406698564593306"/>
    <m/>
    <n v="766.19068074824634"/>
    <m/>
    <m/>
    <m/>
    <m/>
    <m/>
    <n v="47.7"/>
    <m/>
    <m/>
    <m/>
    <m/>
    <m/>
    <m/>
  </r>
  <r>
    <x v="42"/>
    <n v="195"/>
    <s v="Garnet"/>
    <s v="Garnet"/>
    <s v="AV_Garnet"/>
    <x v="0"/>
    <s v="Young"/>
    <n v="2009"/>
    <d v="2009-11-10T00:00:00"/>
    <n v="2"/>
    <d v="2009-04-29T00:00:00"/>
    <s v="29-Apr"/>
    <n v="29"/>
    <s v="Apr"/>
    <s v="Ungrazed"/>
    <x v="1"/>
    <n v="1091.7315880116241"/>
    <n v="344.7086125404382"/>
    <n v="10"/>
    <m/>
    <n v="0.31560203532979408"/>
    <s v="Harvest"/>
    <n v="63.098086124401924"/>
    <m/>
    <n v="747.02297547118576"/>
    <m/>
    <m/>
    <m/>
    <m/>
    <m/>
    <n v="46.7"/>
    <m/>
    <m/>
    <m/>
    <m/>
    <m/>
    <m/>
  </r>
  <r>
    <x v="43"/>
    <n v="208"/>
    <s v="Hyola50"/>
    <s v="Hyola50"/>
    <s v="Hyola50"/>
    <x v="0"/>
    <s v="Young"/>
    <n v="2009"/>
    <d v="2009-11-10T00:00:00"/>
    <n v="1"/>
    <d v="2009-04-16T00:00:00"/>
    <s v="16-Apr"/>
    <n v="16"/>
    <s v="Apr"/>
    <s v="Ungrazed"/>
    <x v="1"/>
    <n v="1102.9810821976457"/>
    <n v="321.14603398369417"/>
    <n v="10"/>
    <m/>
    <n v="0.29059515822056725"/>
    <s v="Harvest"/>
    <n v="55.921052631578952"/>
    <m/>
    <n v="781.8350482139515"/>
    <m/>
    <m/>
    <m/>
    <m/>
    <m/>
    <n v="44.2"/>
    <m/>
    <m/>
    <m/>
    <m/>
    <m/>
    <m/>
  </r>
  <r>
    <x v="44"/>
    <n v="195"/>
    <s v="Hyola50"/>
    <s v="Hyola50"/>
    <s v="Hyola50"/>
    <x v="0"/>
    <s v="Young"/>
    <n v="2009"/>
    <d v="2009-11-10T00:00:00"/>
    <n v="2"/>
    <d v="2009-04-29T00:00:00"/>
    <s v="29-Apr"/>
    <n v="29"/>
    <s v="Apr"/>
    <s v="Ungrazed"/>
    <x v="1"/>
    <n v="1184.7738683938624"/>
    <n v="349.71069041370521"/>
    <n v="10"/>
    <m/>
    <n v="0.29511953517173789"/>
    <s v="Harvest"/>
    <n v="53.229665071770341"/>
    <m/>
    <n v="835.06317798015709"/>
    <m/>
    <m/>
    <m/>
    <m/>
    <m/>
    <n v="47.5"/>
    <m/>
    <m/>
    <m/>
    <m/>
    <m/>
    <m/>
  </r>
  <r>
    <x v="45"/>
    <n v="208"/>
    <s v="Hyola601RR"/>
    <s v="Hyola601RR"/>
    <s v="Hyola601_RR"/>
    <x v="0"/>
    <s v="Young"/>
    <n v="2009"/>
    <d v="2009-11-10T00:00:00"/>
    <n v="1"/>
    <d v="2009-04-16T00:00:00"/>
    <s v="16-Apr"/>
    <n v="16"/>
    <s v="Apr"/>
    <s v="Ungrazed"/>
    <x v="1"/>
    <n v="1342.4718153962369"/>
    <n v="365.38275135396009"/>
    <n v="10"/>
    <m/>
    <n v="0.27246261549599493"/>
    <s v="Harvest"/>
    <n v="55.023923444976077"/>
    <m/>
    <n v="977.08906404227685"/>
    <m/>
    <m/>
    <m/>
    <m/>
    <m/>
    <n v="48.6"/>
    <m/>
    <m/>
    <m/>
    <m/>
    <m/>
    <m/>
  </r>
  <r>
    <x v="46"/>
    <n v="195"/>
    <s v="Hyola601RR"/>
    <s v="Hyola601RR"/>
    <s v="Hyola601_RR"/>
    <x v="0"/>
    <s v="Young"/>
    <n v="2009"/>
    <d v="2009-11-10T00:00:00"/>
    <n v="2"/>
    <d v="2009-04-29T00:00:00"/>
    <s v="29-Apr"/>
    <n v="29"/>
    <s v="Apr"/>
    <s v="Ungrazed"/>
    <x v="1"/>
    <n v="1197.3952300473679"/>
    <n v="305.76156713248588"/>
    <n v="10"/>
    <m/>
    <n v="0.25540559587712308"/>
    <s v="Harvest"/>
    <n v="61.004784688995215"/>
    <m/>
    <n v="891.63366291488217"/>
    <m/>
    <m/>
    <m/>
    <m/>
    <m/>
    <n v="46.1"/>
    <m/>
    <m/>
    <m/>
    <m/>
    <m/>
    <m/>
  </r>
  <r>
    <x v="47"/>
    <n v="208"/>
    <s v="Tawriffic"/>
    <s v="Tawriffic"/>
    <s v="Tawriffic"/>
    <x v="0"/>
    <s v="Young"/>
    <n v="2009"/>
    <d v="2009-11-10T00:00:00"/>
    <n v="1"/>
    <d v="2009-04-16T00:00:00"/>
    <s v="16-Apr"/>
    <n v="16"/>
    <s v="Apr"/>
    <s v="Ungrazed"/>
    <x v="1"/>
    <n v="1133.931914471736"/>
    <n v="344.84612325949257"/>
    <n v="10"/>
    <m/>
    <n v="0.30379499272849259"/>
    <s v="Harvest"/>
    <n v="60.705741626794264"/>
    <m/>
    <n v="789.08579121224352"/>
    <m/>
    <m/>
    <m/>
    <m/>
    <m/>
    <n v="48.2"/>
    <m/>
    <m/>
    <m/>
    <m/>
    <m/>
    <m/>
  </r>
  <r>
    <x v="48"/>
    <n v="195"/>
    <s v="Tawriffic"/>
    <s v="Tawriffic"/>
    <s v="Tawriffic"/>
    <x v="0"/>
    <s v="Young"/>
    <n v="2009"/>
    <d v="2009-11-10T00:00:00"/>
    <n v="2"/>
    <d v="2009-04-29T00:00:00"/>
    <s v="29-Apr"/>
    <n v="29"/>
    <s v="Apr"/>
    <s v="Ungrazed"/>
    <x v="1"/>
    <n v="986.88246893547444"/>
    <n v="294.5307122776502"/>
    <n v="10"/>
    <m/>
    <n v="0.29746745915909728"/>
    <s v="Harvest"/>
    <n v="50.837320574162682"/>
    <m/>
    <n v="692.35175665782424"/>
    <m/>
    <m/>
    <m/>
    <m/>
    <m/>
    <n v="45.6"/>
    <m/>
    <m/>
    <m/>
    <m/>
    <m/>
    <m/>
  </r>
  <r>
    <x v="49"/>
    <n v="208"/>
    <s v="Triumph"/>
    <s v="Triumph"/>
    <s v="Triumph"/>
    <x v="0"/>
    <s v="Young"/>
    <n v="2009"/>
    <d v="2009-11-10T00:00:00"/>
    <n v="1"/>
    <d v="2009-04-16T00:00:00"/>
    <s v="16-Apr"/>
    <n v="16"/>
    <s v="Apr"/>
    <s v="Ungrazed"/>
    <x v="1"/>
    <n v="1012.198472946044"/>
    <n v="315.33906389957309"/>
    <n v="10"/>
    <m/>
    <n v="0.31144387102884674"/>
    <s v="Harvest"/>
    <n v="61.303827751196174"/>
    <m/>
    <n v="696.85940904647089"/>
    <m/>
    <m/>
    <m/>
    <m/>
    <m/>
    <n v="47.5"/>
    <m/>
    <m/>
    <m/>
    <m/>
    <m/>
    <m/>
  </r>
  <r>
    <x v="50"/>
    <n v="195"/>
    <s v="Triumph"/>
    <s v="Triumph"/>
    <s v="Triumph"/>
    <x v="0"/>
    <s v="Young"/>
    <n v="2009"/>
    <d v="2009-11-10T00:00:00"/>
    <n v="2"/>
    <d v="2009-04-29T00:00:00"/>
    <s v="29-Apr"/>
    <n v="29"/>
    <s v="Apr"/>
    <s v="Ungrazed"/>
    <x v="1"/>
    <n v="915.5473111937024"/>
    <n v="282.62168903569273"/>
    <n v="10"/>
    <m/>
    <n v="0.30883541200984294"/>
    <s v="Harvest"/>
    <n v="61.004784688995215"/>
    <m/>
    <n v="632.92562215800979"/>
    <m/>
    <m/>
    <m/>
    <m/>
    <m/>
    <n v="43.6"/>
    <m/>
    <m/>
    <m/>
    <m/>
    <m/>
    <m/>
  </r>
  <r>
    <x v="35"/>
    <n v="75"/>
    <s v="46C76"/>
    <s v="46C76"/>
    <s v="46C76"/>
    <x v="0"/>
    <s v="Young"/>
    <n v="2009"/>
    <d v="2009-06-30T00:00:00"/>
    <n v="1"/>
    <d v="2009-04-16T00:00:00"/>
    <s v="16-Apr"/>
    <n v="16"/>
    <s v="Apr"/>
    <s v="Ungrazed"/>
    <x v="1"/>
    <n v="169.47717590481602"/>
    <m/>
    <m/>
    <m/>
    <m/>
    <m/>
    <m/>
    <m/>
    <m/>
    <m/>
    <n v="21.164827956469217"/>
    <m/>
    <m/>
    <m/>
    <m/>
    <m/>
    <m/>
    <m/>
    <m/>
    <m/>
    <m/>
  </r>
  <r>
    <x v="37"/>
    <n v="75"/>
    <s v="46Y20"/>
    <s v="46Y20"/>
    <s v="46Y20"/>
    <x v="0"/>
    <s v="Young"/>
    <n v="2009"/>
    <d v="2009-06-30T00:00:00"/>
    <n v="1"/>
    <d v="2009-04-16T00:00:00"/>
    <s v="16-Apr"/>
    <n v="16"/>
    <s v="Apr"/>
    <s v="Ungrazed"/>
    <x v="1"/>
    <n v="271.28187869339462"/>
    <m/>
    <m/>
    <m/>
    <m/>
    <m/>
    <m/>
    <m/>
    <m/>
    <m/>
    <n v="45.139525674284663"/>
    <m/>
    <m/>
    <m/>
    <m/>
    <m/>
    <m/>
    <m/>
    <m/>
    <m/>
    <m/>
  </r>
  <r>
    <x v="39"/>
    <n v="75"/>
    <s v="46Y78"/>
    <s v="46Y78"/>
    <s v="46Y78"/>
    <x v="0"/>
    <s v="Young"/>
    <n v="2009"/>
    <d v="2009-06-30T00:00:00"/>
    <n v="1"/>
    <d v="2009-04-16T00:00:00"/>
    <s v="16-Apr"/>
    <n v="16"/>
    <s v="Apr"/>
    <s v="Ungrazed"/>
    <x v="1"/>
    <n v="257.94956000716843"/>
    <m/>
    <m/>
    <m/>
    <m/>
    <m/>
    <m/>
    <m/>
    <m/>
    <m/>
    <n v="6.9078988552391767"/>
    <m/>
    <m/>
    <m/>
    <m/>
    <m/>
    <m/>
    <m/>
    <m/>
    <m/>
    <m/>
  </r>
  <r>
    <x v="41"/>
    <n v="75"/>
    <s v="Garnet"/>
    <s v="Garnet"/>
    <s v="AV_Garnet"/>
    <x v="0"/>
    <s v="Young"/>
    <n v="2009"/>
    <d v="2009-06-30T00:00:00"/>
    <n v="1"/>
    <d v="2009-04-16T00:00:00"/>
    <s v="16-Apr"/>
    <n v="16"/>
    <s v="Apr"/>
    <s v="Ungrazed"/>
    <x v="1"/>
    <n v="225.68095409479452"/>
    <m/>
    <m/>
    <m/>
    <m/>
    <m/>
    <m/>
    <m/>
    <m/>
    <m/>
    <n v="18.937063968235009"/>
    <m/>
    <m/>
    <m/>
    <m/>
    <m/>
    <m/>
    <m/>
    <m/>
    <m/>
    <m/>
  </r>
  <r>
    <x v="43"/>
    <n v="75"/>
    <s v="Hyola50"/>
    <s v="Hyola50"/>
    <s v="Hyola50"/>
    <x v="0"/>
    <s v="Young"/>
    <n v="2009"/>
    <d v="2009-06-30T00:00:00"/>
    <n v="1"/>
    <d v="2009-04-16T00:00:00"/>
    <s v="16-Apr"/>
    <n v="16"/>
    <s v="Apr"/>
    <s v="Ungrazed"/>
    <x v="1"/>
    <n v="280.26001368227401"/>
    <m/>
    <m/>
    <m/>
    <m/>
    <m/>
    <m/>
    <m/>
    <m/>
    <m/>
    <n v="49.188375531765452"/>
    <m/>
    <m/>
    <m/>
    <m/>
    <m/>
    <m/>
    <m/>
    <m/>
    <m/>
    <m/>
  </r>
  <r>
    <x v="45"/>
    <n v="75"/>
    <s v="Hyola601RR"/>
    <s v="Hyola601RR"/>
    <s v="Hyola601_RR"/>
    <x v="0"/>
    <s v="Young"/>
    <n v="2009"/>
    <d v="2009-06-30T00:00:00"/>
    <n v="1"/>
    <d v="2009-04-16T00:00:00"/>
    <s v="16-Apr"/>
    <n v="16"/>
    <s v="Apr"/>
    <s v="Ungrazed"/>
    <x v="1"/>
    <n v="291.03086262862325"/>
    <m/>
    <m/>
    <m/>
    <m/>
    <m/>
    <m/>
    <m/>
    <m/>
    <m/>
    <n v="34.162619559691208"/>
    <m/>
    <m/>
    <m/>
    <m/>
    <m/>
    <m/>
    <m/>
    <m/>
    <m/>
    <m/>
  </r>
  <r>
    <x v="47"/>
    <n v="75"/>
    <s v="Tawriffic"/>
    <s v="Tawriffic"/>
    <s v="Tawriffic"/>
    <x v="0"/>
    <s v="Young"/>
    <n v="2009"/>
    <d v="2009-06-30T00:00:00"/>
    <n v="1"/>
    <d v="2009-04-16T00:00:00"/>
    <s v="16-Apr"/>
    <n v="16"/>
    <s v="Apr"/>
    <s v="Ungrazed"/>
    <x v="1"/>
    <n v="151.6993751861026"/>
    <m/>
    <m/>
    <m/>
    <m/>
    <m/>
    <m/>
    <m/>
    <m/>
    <m/>
    <n v="10.983655070495555"/>
    <m/>
    <m/>
    <m/>
    <m/>
    <m/>
    <m/>
    <m/>
    <m/>
    <m/>
    <m/>
  </r>
  <r>
    <x v="51"/>
    <n v="75"/>
    <s v="Ttriumph"/>
    <s v="Ttriumph"/>
    <s v="Ttriumph"/>
    <x v="0"/>
    <s v="Young"/>
    <n v="2009"/>
    <d v="2009-06-30T00:00:00"/>
    <n v="1"/>
    <d v="2009-04-16T00:00:00"/>
    <s v="16-Apr"/>
    <n v="16"/>
    <s v="Apr"/>
    <s v="Ungrazed"/>
    <x v="1"/>
    <n v="161.1768672506274"/>
    <m/>
    <m/>
    <m/>
    <m/>
    <m/>
    <m/>
    <m/>
    <m/>
    <m/>
    <n v="22.36242917020596"/>
    <m/>
    <m/>
    <m/>
    <m/>
    <m/>
    <m/>
    <m/>
    <m/>
    <m/>
    <m/>
  </r>
  <r>
    <x v="52"/>
    <n v="96"/>
    <m/>
    <s v="05N2891"/>
    <s v="05N2891"/>
    <x v="0"/>
    <s v="Wagga"/>
    <n v="2007"/>
    <d v="2007-07-09T00:00:00"/>
    <n v="1"/>
    <d v="2007-04-04T00:00:00"/>
    <s v="4-Apr"/>
    <n v="4"/>
    <s v="Apr"/>
    <s v="Cut"/>
    <x v="2"/>
    <n v="119.68673168107972"/>
    <m/>
    <m/>
    <m/>
    <m/>
    <m/>
    <m/>
    <m/>
    <m/>
    <m/>
    <n v="31.221696656431504"/>
    <m/>
    <m/>
    <m/>
    <m/>
    <m/>
    <m/>
    <m/>
    <m/>
    <m/>
    <m/>
  </r>
  <r>
    <x v="53"/>
    <n v="96"/>
    <m/>
    <s v="CBI106"/>
    <s v="CBI106"/>
    <x v="0"/>
    <s v="Wagga"/>
    <n v="2007"/>
    <d v="2007-07-09T00:00:00"/>
    <n v="1"/>
    <d v="2007-04-04T00:00:00"/>
    <s v="4-Apr"/>
    <n v="4"/>
    <s v="Apr"/>
    <s v="Cut"/>
    <x v="2"/>
    <n v="95.596421409961522"/>
    <m/>
    <m/>
    <m/>
    <m/>
    <m/>
    <m/>
    <m/>
    <m/>
    <m/>
    <n v="8.6315769842016365"/>
    <m/>
    <m/>
    <m/>
    <m/>
    <m/>
    <m/>
    <m/>
    <m/>
    <m/>
    <m/>
  </r>
  <r>
    <x v="54"/>
    <n v="96"/>
    <m/>
    <s v="CBI206"/>
    <s v="CBI206"/>
    <x v="0"/>
    <s v="Wagga"/>
    <n v="2007"/>
    <d v="2007-07-09T00:00:00"/>
    <n v="1"/>
    <d v="2007-04-04T00:00:00"/>
    <s v="4-Apr"/>
    <n v="4"/>
    <s v="Apr"/>
    <s v="Cut"/>
    <x v="2"/>
    <n v="136.44450225227169"/>
    <m/>
    <m/>
    <m/>
    <m/>
    <m/>
    <m/>
    <m/>
    <m/>
    <m/>
    <n v="11.709033673218059"/>
    <m/>
    <m/>
    <m/>
    <m/>
    <m/>
    <m/>
    <m/>
    <m/>
    <m/>
    <m/>
  </r>
  <r>
    <x v="55"/>
    <n v="96"/>
    <m/>
    <s v="Garnet"/>
    <s v="AV_Garnet"/>
    <x v="0"/>
    <s v="Wagga"/>
    <n v="2007"/>
    <d v="2007-07-09T00:00:00"/>
    <n v="1"/>
    <d v="2007-04-04T00:00:00"/>
    <s v="4-Apr"/>
    <n v="4"/>
    <s v="Apr"/>
    <s v="Cut"/>
    <x v="2"/>
    <n v="109.75309701461356"/>
    <m/>
    <m/>
    <m/>
    <m/>
    <m/>
    <m/>
    <m/>
    <m/>
    <m/>
    <n v="5.4549437284585096"/>
    <m/>
    <m/>
    <m/>
    <m/>
    <m/>
    <m/>
    <m/>
    <m/>
    <m/>
    <m/>
  </r>
  <r>
    <x v="56"/>
    <n v="96"/>
    <m/>
    <s v="Hyola75"/>
    <s v="Hyola75"/>
    <x v="0"/>
    <s v="Wagga"/>
    <n v="2007"/>
    <d v="2007-07-09T00:00:00"/>
    <n v="1"/>
    <d v="2007-04-04T00:00:00"/>
    <s v="4-Apr"/>
    <n v="4"/>
    <s v="Apr"/>
    <s v="Cut"/>
    <x v="2"/>
    <n v="111.05867616956458"/>
    <m/>
    <m/>
    <m/>
    <m/>
    <m/>
    <m/>
    <m/>
    <m/>
    <m/>
    <n v="19.539471069378703"/>
    <m/>
    <m/>
    <m/>
    <m/>
    <m/>
    <m/>
    <m/>
    <m/>
    <m/>
    <m/>
  </r>
  <r>
    <x v="57"/>
    <n v="96"/>
    <m/>
    <s v="Maxol"/>
    <s v="Maxol"/>
    <x v="0"/>
    <s v="Wagga"/>
    <n v="2007"/>
    <d v="2007-07-09T00:00:00"/>
    <n v="1"/>
    <d v="2007-04-04T00:00:00"/>
    <s v="4-Apr"/>
    <n v="4"/>
    <s v="Apr"/>
    <s v="Cut"/>
    <x v="2"/>
    <n v="131.37379255023802"/>
    <m/>
    <m/>
    <m/>
    <m/>
    <m/>
    <m/>
    <m/>
    <m/>
    <m/>
    <n v="29.472898874145709"/>
    <m/>
    <m/>
    <m/>
    <m/>
    <m/>
    <m/>
    <m/>
    <m/>
    <m/>
    <m/>
  </r>
  <r>
    <x v="58"/>
    <n v="96"/>
    <m/>
    <s v="NBIP1"/>
    <s v="NBIP1"/>
    <x v="0"/>
    <s v="Wagga"/>
    <n v="2007"/>
    <d v="2007-07-09T00:00:00"/>
    <n v="1"/>
    <d v="2007-04-04T00:00:00"/>
    <s v="4-Apr"/>
    <n v="4"/>
    <s v="Apr"/>
    <s v="Cut"/>
    <x v="2"/>
    <n v="95.271515830641789"/>
    <m/>
    <m/>
    <m/>
    <m/>
    <m/>
    <m/>
    <m/>
    <m/>
    <m/>
    <n v="7.8195797309685098"/>
    <m/>
    <m/>
    <m/>
    <m/>
    <m/>
    <m/>
    <m/>
    <m/>
    <m/>
    <m/>
  </r>
  <r>
    <x v="59"/>
    <n v="96"/>
    <m/>
    <s v="NBIP3"/>
    <s v="NBIP3"/>
    <x v="0"/>
    <s v="Wagga"/>
    <n v="2007"/>
    <d v="2007-07-09T00:00:00"/>
    <n v="1"/>
    <d v="2007-04-04T00:00:00"/>
    <s v="4-Apr"/>
    <n v="4"/>
    <s v="Apr"/>
    <s v="Cut"/>
    <x v="2"/>
    <n v="106.20023186316432"/>
    <m/>
    <m/>
    <m/>
    <m/>
    <m/>
    <m/>
    <m/>
    <m/>
    <m/>
    <n v="13.785624679669528"/>
    <m/>
    <m/>
    <m/>
    <m/>
    <m/>
    <m/>
    <m/>
    <m/>
    <m/>
    <m/>
  </r>
  <r>
    <x v="60"/>
    <n v="96"/>
    <m/>
    <s v="NBIP4"/>
    <s v="NBIP4"/>
    <x v="0"/>
    <s v="Wagga"/>
    <n v="2007"/>
    <d v="2007-07-09T00:00:00"/>
    <n v="1"/>
    <d v="2007-04-04T00:00:00"/>
    <s v="4-Apr"/>
    <n v="4"/>
    <s v="Apr"/>
    <s v="Cut"/>
    <x v="2"/>
    <n v="110.56326661786665"/>
    <m/>
    <m/>
    <m/>
    <m/>
    <m/>
    <m/>
    <m/>
    <m/>
    <m/>
    <n v="29.555118307336013"/>
    <m/>
    <m/>
    <m/>
    <m/>
    <m/>
    <m/>
    <m/>
    <m/>
    <m/>
    <m/>
  </r>
  <r>
    <x v="61"/>
    <n v="96"/>
    <m/>
    <s v="NPZ2"/>
    <s v="NPZ2"/>
    <x v="0"/>
    <s v="Wagga"/>
    <n v="2007"/>
    <d v="2007-07-09T00:00:00"/>
    <n v="1"/>
    <d v="2007-04-04T00:00:00"/>
    <s v="4-Apr"/>
    <n v="4"/>
    <s v="Apr"/>
    <s v="Cut"/>
    <x v="2"/>
    <n v="120.25202788462155"/>
    <m/>
    <m/>
    <m/>
    <m/>
    <m/>
    <m/>
    <m/>
    <m/>
    <m/>
    <n v="14.44611271212084"/>
    <m/>
    <m/>
    <m/>
    <m/>
    <m/>
    <m/>
    <m/>
    <m/>
    <m/>
    <m/>
  </r>
  <r>
    <x v="62"/>
    <n v="96"/>
    <m/>
    <s v="NPZ3"/>
    <s v="NPZ3"/>
    <x v="0"/>
    <s v="Wagga"/>
    <n v="2007"/>
    <d v="2007-07-09T00:00:00"/>
    <n v="1"/>
    <d v="2007-04-04T00:00:00"/>
    <s v="4-Apr"/>
    <n v="4"/>
    <s v="Apr"/>
    <s v="Cut"/>
    <x v="2"/>
    <n v="155.45053111401691"/>
    <m/>
    <m/>
    <m/>
    <m/>
    <m/>
    <m/>
    <m/>
    <m/>
    <m/>
    <n v="22.111178920333888"/>
    <m/>
    <m/>
    <m/>
    <m/>
    <m/>
    <m/>
    <m/>
    <m/>
    <m/>
    <m/>
  </r>
  <r>
    <x v="63"/>
    <n v="96"/>
    <m/>
    <s v="Skipton"/>
    <s v="Skipton"/>
    <x v="0"/>
    <s v="Wagga"/>
    <n v="2007"/>
    <d v="2007-07-09T00:00:00"/>
    <n v="1"/>
    <d v="2007-04-04T00:00:00"/>
    <s v="4-Apr"/>
    <n v="4"/>
    <s v="Apr"/>
    <s v="Cut"/>
    <x v="2"/>
    <n v="96.380599049622205"/>
    <m/>
    <m/>
    <m/>
    <m/>
    <m/>
    <m/>
    <m/>
    <m/>
    <m/>
    <n v="10.703645209945403"/>
    <m/>
    <m/>
    <m/>
    <m/>
    <m/>
    <m/>
    <m/>
    <m/>
    <m/>
    <m/>
  </r>
  <r>
    <x v="64"/>
    <n v="82"/>
    <m/>
    <s v="05N2891"/>
    <s v="05N2891"/>
    <x v="0"/>
    <s v="Wagga"/>
    <n v="2007"/>
    <d v="2007-07-09T00:00:00"/>
    <n v="2"/>
    <d v="2007-04-18T00:00:00"/>
    <s v="18-Apr"/>
    <n v="18"/>
    <s v="Apr"/>
    <s v="Cut"/>
    <x v="2"/>
    <n v="55.651775577313686"/>
    <m/>
    <m/>
    <m/>
    <m/>
    <m/>
    <m/>
    <m/>
    <m/>
    <m/>
    <n v="12.496287368841003"/>
    <m/>
    <m/>
    <m/>
    <m/>
    <m/>
    <m/>
    <m/>
    <m/>
    <m/>
    <m/>
  </r>
  <r>
    <x v="65"/>
    <n v="82"/>
    <m/>
    <s v="44Y06"/>
    <s v="44Y06"/>
    <x v="0"/>
    <s v="Wagga"/>
    <n v="2007"/>
    <d v="2007-07-09T00:00:00"/>
    <n v="2"/>
    <d v="2007-04-18T00:00:00"/>
    <s v="18-Apr"/>
    <n v="18"/>
    <s v="Apr"/>
    <s v="Cut"/>
    <x v="2"/>
    <n v="79.70581712768444"/>
    <m/>
    <m/>
    <m/>
    <m/>
    <m/>
    <m/>
    <m/>
    <m/>
    <m/>
    <n v="5.4395123067545894"/>
    <m/>
    <m/>
    <m/>
    <m/>
    <m/>
    <m/>
    <m/>
    <m/>
    <m/>
    <m/>
  </r>
  <r>
    <x v="66"/>
    <n v="82"/>
    <m/>
    <s v="45Y77"/>
    <s v="45Y77"/>
    <x v="0"/>
    <s v="Wagga"/>
    <n v="2007"/>
    <d v="2007-07-09T00:00:00"/>
    <n v="2"/>
    <d v="2007-04-18T00:00:00"/>
    <s v="18-Apr"/>
    <n v="18"/>
    <s v="Apr"/>
    <s v="Cut"/>
    <x v="2"/>
    <n v="100.48118432610718"/>
    <m/>
    <m/>
    <m/>
    <m/>
    <m/>
    <m/>
    <m/>
    <m/>
    <m/>
    <n v="9.5357005984997087"/>
    <m/>
    <m/>
    <m/>
    <m/>
    <m/>
    <m/>
    <m/>
    <m/>
    <m/>
    <m/>
  </r>
  <r>
    <x v="67"/>
    <n v="82"/>
    <m/>
    <s v="46Y78"/>
    <s v="46Y78"/>
    <x v="0"/>
    <s v="Wagga"/>
    <n v="2007"/>
    <d v="2007-07-09T00:00:00"/>
    <n v="2"/>
    <d v="2007-04-18T00:00:00"/>
    <s v="18-Apr"/>
    <n v="18"/>
    <s v="Apr"/>
    <s v="Cut"/>
    <x v="2"/>
    <n v="82.818258115250117"/>
    <m/>
    <m/>
    <m/>
    <m/>
    <m/>
    <m/>
    <m/>
    <m/>
    <m/>
    <n v="3.2055378456057286"/>
    <m/>
    <m/>
    <m/>
    <m/>
    <m/>
    <m/>
    <m/>
    <m/>
    <m/>
    <m/>
  </r>
  <r>
    <x v="68"/>
    <n v="82"/>
    <m/>
    <s v="CBI106"/>
    <s v="CBI106"/>
    <x v="0"/>
    <s v="Wagga"/>
    <n v="2007"/>
    <d v="2007-07-09T00:00:00"/>
    <n v="2"/>
    <d v="2007-04-18T00:00:00"/>
    <s v="18-Apr"/>
    <n v="18"/>
    <s v="Apr"/>
    <s v="Cut"/>
    <x v="2"/>
    <n v="63.625257918317047"/>
    <m/>
    <m/>
    <m/>
    <m/>
    <m/>
    <m/>
    <m/>
    <m/>
    <m/>
    <n v="5.2681868835102943"/>
    <m/>
    <m/>
    <m/>
    <m/>
    <m/>
    <m/>
    <m/>
    <m/>
    <m/>
    <m/>
  </r>
  <r>
    <x v="69"/>
    <n v="82"/>
    <m/>
    <s v="CBI206"/>
    <s v="CBI206"/>
    <x v="0"/>
    <s v="Wagga"/>
    <n v="2007"/>
    <d v="2007-07-09T00:00:00"/>
    <n v="2"/>
    <d v="2007-04-18T00:00:00"/>
    <s v="18-Apr"/>
    <n v="18"/>
    <s v="Apr"/>
    <s v="Cut"/>
    <x v="2"/>
    <n v="103.40673443951079"/>
    <m/>
    <m/>
    <m/>
    <m/>
    <m/>
    <m/>
    <m/>
    <m/>
    <m/>
    <n v="21.021293705785691"/>
    <m/>
    <m/>
    <m/>
    <m/>
    <m/>
    <m/>
    <m/>
    <m/>
    <m/>
    <m/>
  </r>
  <r>
    <x v="70"/>
    <n v="82"/>
    <m/>
    <s v="CBI306"/>
    <s v="CBI306"/>
    <x v="0"/>
    <s v="Wagga"/>
    <n v="2007"/>
    <d v="2007-07-09T00:00:00"/>
    <n v="2"/>
    <d v="2007-04-18T00:00:00"/>
    <s v="18-Apr"/>
    <n v="18"/>
    <s v="Apr"/>
    <s v="Cut"/>
    <x v="2"/>
    <n v="98.341649455975926"/>
    <m/>
    <m/>
    <m/>
    <m/>
    <m/>
    <m/>
    <m/>
    <m/>
    <m/>
    <n v="13.337130212374825"/>
    <m/>
    <m/>
    <m/>
    <m/>
    <m/>
    <m/>
    <m/>
    <m/>
    <m/>
    <m/>
  </r>
  <r>
    <x v="71"/>
    <n v="82"/>
    <m/>
    <s v="CBI406"/>
    <s v="CBI406"/>
    <x v="0"/>
    <s v="Wagga"/>
    <n v="2007"/>
    <d v="2007-07-09T00:00:00"/>
    <n v="2"/>
    <d v="2007-04-18T00:00:00"/>
    <s v="18-Apr"/>
    <n v="18"/>
    <s v="Apr"/>
    <s v="Cut"/>
    <x v="2"/>
    <n v="70.933425853929194"/>
    <m/>
    <m/>
    <m/>
    <m/>
    <m/>
    <m/>
    <m/>
    <m/>
    <m/>
    <n v="11.771240579556732"/>
    <m/>
    <m/>
    <m/>
    <m/>
    <m/>
    <m/>
    <m/>
    <m/>
    <m/>
    <m/>
  </r>
  <r>
    <x v="72"/>
    <n v="82"/>
    <m/>
    <s v="CBI506"/>
    <s v="CBI506"/>
    <x v="0"/>
    <s v="Wagga"/>
    <n v="2007"/>
    <d v="2007-07-09T00:00:00"/>
    <n v="2"/>
    <d v="2007-04-18T00:00:00"/>
    <s v="18-Apr"/>
    <n v="18"/>
    <s v="Apr"/>
    <s v="Cut"/>
    <x v="2"/>
    <n v="86.422097887998376"/>
    <m/>
    <m/>
    <m/>
    <m/>
    <m/>
    <m/>
    <m/>
    <m/>
    <m/>
    <n v="4.0493326694456853"/>
    <m/>
    <m/>
    <m/>
    <m/>
    <m/>
    <m/>
    <m/>
    <m/>
    <m/>
    <m/>
  </r>
  <r>
    <x v="73"/>
    <n v="82"/>
    <m/>
    <s v="CBI606"/>
    <s v="CBI606"/>
    <x v="0"/>
    <s v="Wagga"/>
    <n v="2007"/>
    <d v="2007-07-09T00:00:00"/>
    <n v="2"/>
    <d v="2007-04-18T00:00:00"/>
    <s v="18-Apr"/>
    <n v="18"/>
    <s v="Apr"/>
    <s v="Cut"/>
    <x v="2"/>
    <n v="86.545999388645853"/>
    <m/>
    <m/>
    <m/>
    <m/>
    <m/>
    <m/>
    <m/>
    <m/>
    <m/>
    <n v="10.516530623553974"/>
    <m/>
    <m/>
    <m/>
    <m/>
    <m/>
    <m/>
    <m/>
    <m/>
    <m/>
    <m/>
  </r>
  <r>
    <x v="74"/>
    <n v="82"/>
    <m/>
    <s v="CBI6654"/>
    <s v="CBI6654"/>
    <x v="0"/>
    <s v="Wagga"/>
    <n v="2007"/>
    <d v="2007-07-09T00:00:00"/>
    <n v="2"/>
    <d v="2007-04-18T00:00:00"/>
    <s v="18-Apr"/>
    <n v="18"/>
    <s v="Apr"/>
    <s v="Cut"/>
    <x v="2"/>
    <n v="89.641530991145387"/>
    <m/>
    <m/>
    <m/>
    <m/>
    <m/>
    <m/>
    <m/>
    <m/>
    <m/>
    <n v="16.622447729020116"/>
    <m/>
    <m/>
    <m/>
    <m/>
    <m/>
    <m/>
    <m/>
    <m/>
    <m/>
    <m/>
  </r>
  <r>
    <x v="75"/>
    <n v="82"/>
    <m/>
    <s v="Garnet"/>
    <s v="AV_Garnet"/>
    <x v="0"/>
    <s v="Wagga"/>
    <n v="2007"/>
    <d v="2007-07-09T00:00:00"/>
    <n v="2"/>
    <d v="2007-04-18T00:00:00"/>
    <s v="18-Apr"/>
    <n v="18"/>
    <s v="Apr"/>
    <s v="Cut"/>
    <x v="2"/>
    <n v="64.671018674514187"/>
    <m/>
    <m/>
    <m/>
    <m/>
    <m/>
    <m/>
    <m/>
    <m/>
    <m/>
    <n v="2.6368020656672382"/>
    <m/>
    <m/>
    <m/>
    <m/>
    <m/>
    <m/>
    <m/>
    <m/>
    <m/>
    <m/>
  </r>
  <r>
    <x v="76"/>
    <n v="82"/>
    <m/>
    <s v="Hyola50"/>
    <s v="Hyola50"/>
    <x v="0"/>
    <s v="Wagga"/>
    <n v="2007"/>
    <d v="2007-07-09T00:00:00"/>
    <n v="2"/>
    <d v="2007-04-18T00:00:00"/>
    <s v="18-Apr"/>
    <n v="18"/>
    <s v="Apr"/>
    <s v="Cut"/>
    <x v="2"/>
    <n v="71.418971457964531"/>
    <m/>
    <m/>
    <m/>
    <m/>
    <m/>
    <m/>
    <m/>
    <m/>
    <m/>
    <n v="2.9039328230812509"/>
    <m/>
    <m/>
    <m/>
    <m/>
    <m/>
    <m/>
    <m/>
    <m/>
    <m/>
    <m/>
  </r>
  <r>
    <x v="77"/>
    <n v="82"/>
    <m/>
    <s v="Hyola75"/>
    <s v="Hyola75"/>
    <x v="0"/>
    <s v="Wagga"/>
    <n v="2007"/>
    <d v="2007-07-09T00:00:00"/>
    <n v="2"/>
    <d v="2007-04-18T00:00:00"/>
    <s v="18-Apr"/>
    <n v="18"/>
    <s v="Apr"/>
    <s v="Cut"/>
    <x v="2"/>
    <n v="66.865783716894185"/>
    <m/>
    <m/>
    <m/>
    <m/>
    <m/>
    <m/>
    <m/>
    <m/>
    <m/>
    <n v="9.4824200531755078"/>
    <m/>
    <m/>
    <m/>
    <m/>
    <m/>
    <m/>
    <m/>
    <m/>
    <m/>
    <m/>
  </r>
  <r>
    <x v="78"/>
    <n v="82"/>
    <m/>
    <s v="JC05006"/>
    <s v="JC05006"/>
    <x v="0"/>
    <s v="Wagga"/>
    <n v="2007"/>
    <d v="2007-07-09T00:00:00"/>
    <n v="2"/>
    <d v="2007-04-18T00:00:00"/>
    <s v="18-Apr"/>
    <n v="18"/>
    <s v="Apr"/>
    <s v="Cut"/>
    <x v="2"/>
    <n v="53.33379414467084"/>
    <m/>
    <m/>
    <m/>
    <m/>
    <m/>
    <m/>
    <m/>
    <m/>
    <m/>
    <n v="9.62584659356137"/>
    <m/>
    <m/>
    <m/>
    <m/>
    <m/>
    <m/>
    <m/>
    <m/>
    <m/>
    <m/>
  </r>
  <r>
    <x v="79"/>
    <n v="82"/>
    <m/>
    <s v="JC066019"/>
    <s v="JC066019"/>
    <x v="0"/>
    <s v="Wagga"/>
    <n v="2007"/>
    <d v="2007-07-09T00:00:00"/>
    <n v="2"/>
    <d v="2007-04-18T00:00:00"/>
    <s v="18-Apr"/>
    <n v="18"/>
    <s v="Apr"/>
    <s v="Cut"/>
    <x v="2"/>
    <n v="60.843044844330187"/>
    <m/>
    <m/>
    <m/>
    <m/>
    <m/>
    <m/>
    <m/>
    <m/>
    <m/>
    <n v="11.782993735599602"/>
    <m/>
    <m/>
    <m/>
    <m/>
    <m/>
    <m/>
    <m/>
    <m/>
    <m/>
    <m/>
  </r>
  <r>
    <x v="80"/>
    <n v="82"/>
    <m/>
    <s v="JR55"/>
    <s v="JR55"/>
    <x v="0"/>
    <s v="Wagga"/>
    <n v="2007"/>
    <d v="2007-07-09T00:00:00"/>
    <n v="2"/>
    <d v="2007-04-18T00:00:00"/>
    <s v="18-Apr"/>
    <n v="18"/>
    <s v="Apr"/>
    <s v="Cut"/>
    <x v="2"/>
    <n v="58.714690622145639"/>
    <m/>
    <m/>
    <m/>
    <m/>
    <m/>
    <m/>
    <m/>
    <m/>
    <m/>
    <n v="14.438225999244137"/>
    <m/>
    <m/>
    <m/>
    <m/>
    <m/>
    <m/>
    <m/>
    <m/>
    <m/>
    <m/>
  </r>
  <r>
    <x v="81"/>
    <n v="82"/>
    <m/>
    <s v="Maxol"/>
    <s v="Maxol"/>
    <x v="0"/>
    <s v="Wagga"/>
    <n v="2007"/>
    <d v="2007-07-09T00:00:00"/>
    <n v="2"/>
    <d v="2007-04-18T00:00:00"/>
    <s v="18-Apr"/>
    <n v="18"/>
    <s v="Apr"/>
    <s v="Cut"/>
    <x v="2"/>
    <n v="86.80267422593144"/>
    <m/>
    <m/>
    <m/>
    <m/>
    <m/>
    <m/>
    <m/>
    <m/>
    <m/>
    <n v="7.8118478804733584"/>
    <m/>
    <m/>
    <m/>
    <m/>
    <m/>
    <m/>
    <m/>
    <m/>
    <m/>
    <m/>
  </r>
  <r>
    <x v="82"/>
    <n v="82"/>
    <m/>
    <s v="NBIP1"/>
    <s v="NBIP1"/>
    <x v="0"/>
    <s v="Wagga"/>
    <n v="2007"/>
    <d v="2007-07-09T00:00:00"/>
    <n v="2"/>
    <d v="2007-04-18T00:00:00"/>
    <s v="18-Apr"/>
    <n v="18"/>
    <s v="Apr"/>
    <s v="Cut"/>
    <x v="2"/>
    <n v="74.000186109448279"/>
    <m/>
    <m/>
    <m/>
    <m/>
    <m/>
    <m/>
    <m/>
    <m/>
    <m/>
    <n v="4.7256137302916423"/>
    <m/>
    <m/>
    <m/>
    <m/>
    <m/>
    <m/>
    <m/>
    <m/>
    <m/>
    <m/>
  </r>
  <r>
    <x v="83"/>
    <n v="82"/>
    <m/>
    <s v="NBIP2"/>
    <s v="NBIP2"/>
    <x v="0"/>
    <s v="Wagga"/>
    <n v="2007"/>
    <d v="2007-07-09T00:00:00"/>
    <n v="2"/>
    <d v="2007-04-18T00:00:00"/>
    <s v="18-Apr"/>
    <n v="18"/>
    <s v="Apr"/>
    <s v="Cut"/>
    <x v="2"/>
    <n v="69.171843758926016"/>
    <m/>
    <m/>
    <m/>
    <m/>
    <m/>
    <m/>
    <m/>
    <m/>
    <m/>
    <n v="8.4623071630678872"/>
    <m/>
    <m/>
    <m/>
    <m/>
    <m/>
    <m/>
    <m/>
    <m/>
    <m/>
    <m/>
  </r>
  <r>
    <x v="84"/>
    <n v="82"/>
    <m/>
    <s v="NBIP3"/>
    <s v="NBIP3"/>
    <x v="0"/>
    <s v="Wagga"/>
    <n v="2007"/>
    <d v="2007-07-09T00:00:00"/>
    <n v="2"/>
    <d v="2007-04-18T00:00:00"/>
    <s v="18-Apr"/>
    <n v="18"/>
    <s v="Apr"/>
    <s v="Cut"/>
    <x v="2"/>
    <n v="71.522089536243911"/>
    <m/>
    <m/>
    <m/>
    <m/>
    <m/>
    <m/>
    <m/>
    <m/>
    <m/>
    <n v="1.0779897805714305"/>
    <m/>
    <m/>
    <m/>
    <m/>
    <m/>
    <m/>
    <m/>
    <m/>
    <m/>
    <m/>
  </r>
  <r>
    <x v="85"/>
    <n v="82"/>
    <m/>
    <s v="NBIP4"/>
    <s v="NBIP4"/>
    <x v="0"/>
    <s v="Wagga"/>
    <n v="2007"/>
    <d v="2007-07-09T00:00:00"/>
    <n v="2"/>
    <d v="2007-04-18T00:00:00"/>
    <s v="18-Apr"/>
    <n v="18"/>
    <s v="Apr"/>
    <s v="Cut"/>
    <x v="2"/>
    <n v="63.373321908026284"/>
    <m/>
    <m/>
    <m/>
    <m/>
    <m/>
    <m/>
    <m/>
    <m/>
    <m/>
    <n v="2.4034950181884245"/>
    <m/>
    <m/>
    <m/>
    <m/>
    <m/>
    <m/>
    <m/>
    <m/>
    <m/>
    <m/>
  </r>
  <r>
    <x v="86"/>
    <n v="82"/>
    <m/>
    <s v="NBIP5"/>
    <s v="NBIP5"/>
    <x v="0"/>
    <s v="Wagga"/>
    <n v="2007"/>
    <d v="2007-07-09T00:00:00"/>
    <n v="2"/>
    <d v="2007-04-18T00:00:00"/>
    <s v="18-Apr"/>
    <n v="18"/>
    <s v="Apr"/>
    <s v="Cut"/>
    <x v="2"/>
    <n v="48.069455430316602"/>
    <m/>
    <m/>
    <m/>
    <m/>
    <m/>
    <m/>
    <m/>
    <m/>
    <m/>
    <n v="7.9374597224000203"/>
    <m/>
    <m/>
    <m/>
    <m/>
    <m/>
    <m/>
    <m/>
    <m/>
    <m/>
    <m/>
  </r>
  <r>
    <x v="87"/>
    <n v="82"/>
    <m/>
    <s v="NPZ1"/>
    <s v="NPZ1"/>
    <x v="0"/>
    <s v="Wagga"/>
    <n v="2007"/>
    <d v="2007-07-09T00:00:00"/>
    <n v="2"/>
    <d v="2007-04-18T00:00:00"/>
    <s v="18-Apr"/>
    <n v="18"/>
    <s v="Apr"/>
    <s v="Cut"/>
    <x v="2"/>
    <n v="102.03511481713508"/>
    <m/>
    <m/>
    <m/>
    <m/>
    <m/>
    <m/>
    <m/>
    <m/>
    <m/>
    <n v="9.2336475756638325"/>
    <m/>
    <m/>
    <m/>
    <m/>
    <m/>
    <m/>
    <m/>
    <m/>
    <m/>
    <m/>
  </r>
  <r>
    <x v="88"/>
    <n v="82"/>
    <m/>
    <s v="NPZ2"/>
    <s v="NPZ2"/>
    <x v="0"/>
    <s v="Wagga"/>
    <n v="2007"/>
    <d v="2007-07-09T00:00:00"/>
    <n v="2"/>
    <d v="2007-04-18T00:00:00"/>
    <s v="18-Apr"/>
    <n v="18"/>
    <s v="Apr"/>
    <s v="Cut"/>
    <x v="2"/>
    <n v="114.41308966894137"/>
    <m/>
    <m/>
    <m/>
    <m/>
    <m/>
    <m/>
    <m/>
    <m/>
    <m/>
    <n v="10.603346103659433"/>
    <m/>
    <m/>
    <m/>
    <m/>
    <m/>
    <m/>
    <m/>
    <m/>
    <m/>
    <m/>
  </r>
  <r>
    <x v="89"/>
    <n v="82"/>
    <m/>
    <s v="NPZ3"/>
    <s v="NPZ3"/>
    <x v="0"/>
    <s v="Wagga"/>
    <n v="2007"/>
    <d v="2007-07-09T00:00:00"/>
    <n v="2"/>
    <d v="2007-04-18T00:00:00"/>
    <s v="18-Apr"/>
    <n v="18"/>
    <s v="Apr"/>
    <s v="Cut"/>
    <x v="2"/>
    <n v="101.77286153876427"/>
    <m/>
    <m/>
    <m/>
    <m/>
    <m/>
    <m/>
    <m/>
    <m/>
    <m/>
    <n v="2.3089572841530837"/>
    <m/>
    <m/>
    <m/>
    <m/>
    <m/>
    <m/>
    <m/>
    <m/>
    <m/>
    <m/>
  </r>
  <r>
    <x v="90"/>
    <n v="82"/>
    <m/>
    <s v="NPZ4"/>
    <s v="NPZ4"/>
    <x v="0"/>
    <s v="Wagga"/>
    <n v="2007"/>
    <d v="2007-07-09T00:00:00"/>
    <n v="2"/>
    <d v="2007-04-18T00:00:00"/>
    <s v="18-Apr"/>
    <n v="18"/>
    <s v="Apr"/>
    <s v="Cut"/>
    <x v="2"/>
    <n v="101.51655488487606"/>
    <m/>
    <m/>
    <m/>
    <m/>
    <m/>
    <m/>
    <m/>
    <m/>
    <m/>
    <n v="7.9418467413652634"/>
    <m/>
    <m/>
    <m/>
    <m/>
    <m/>
    <m/>
    <m/>
    <m/>
    <m/>
    <m/>
  </r>
  <r>
    <x v="91"/>
    <n v="82"/>
    <m/>
    <s v="Nuseed1"/>
    <s v="Nuseed1"/>
    <x v="0"/>
    <s v="Wagga"/>
    <n v="2007"/>
    <d v="2007-07-09T00:00:00"/>
    <n v="2"/>
    <d v="2007-04-18T00:00:00"/>
    <s v="18-Apr"/>
    <n v="18"/>
    <s v="Apr"/>
    <s v="Cut"/>
    <x v="2"/>
    <n v="76.642893299614769"/>
    <m/>
    <m/>
    <m/>
    <m/>
    <m/>
    <m/>
    <m/>
    <m/>
    <m/>
    <n v="7.1503090364188937"/>
    <m/>
    <m/>
    <m/>
    <m/>
    <m/>
    <m/>
    <m/>
    <m/>
    <m/>
    <m/>
  </r>
  <r>
    <x v="92"/>
    <n v="82"/>
    <m/>
    <s v="Nuseed2"/>
    <s v="Nuseed2"/>
    <x v="0"/>
    <s v="Wagga"/>
    <n v="2007"/>
    <d v="2007-07-09T00:00:00"/>
    <n v="2"/>
    <d v="2007-04-18T00:00:00"/>
    <s v="18-Apr"/>
    <n v="18"/>
    <s v="Apr"/>
    <s v="Cut"/>
    <x v="2"/>
    <n v="42.328841328538893"/>
    <m/>
    <m/>
    <m/>
    <m/>
    <m/>
    <m/>
    <m/>
    <m/>
    <m/>
    <n v="8.7250095720817402"/>
    <m/>
    <m/>
    <m/>
    <m/>
    <m/>
    <m/>
    <m/>
    <m/>
    <m/>
    <m/>
  </r>
  <r>
    <x v="93"/>
    <n v="82"/>
    <m/>
    <s v="Nuseed3"/>
    <s v="Nuseed3"/>
    <x v="0"/>
    <s v="Wagga"/>
    <n v="2007"/>
    <d v="2007-07-09T00:00:00"/>
    <n v="2"/>
    <d v="2007-04-18T00:00:00"/>
    <s v="18-Apr"/>
    <n v="18"/>
    <s v="Apr"/>
    <s v="Cut"/>
    <x v="2"/>
    <n v="44.253535534697725"/>
    <m/>
    <m/>
    <m/>
    <m/>
    <m/>
    <m/>
    <m/>
    <m/>
    <m/>
    <n v="8.5512576330474985"/>
    <m/>
    <m/>
    <m/>
    <m/>
    <m/>
    <m/>
    <m/>
    <m/>
    <m/>
    <m/>
  </r>
  <r>
    <x v="94"/>
    <n v="82"/>
    <m/>
    <s v="Skipton"/>
    <s v="Skipton"/>
    <x v="0"/>
    <s v="Wagga"/>
    <n v="2007"/>
    <d v="2007-07-09T00:00:00"/>
    <n v="2"/>
    <d v="2007-04-18T00:00:00"/>
    <s v="18-Apr"/>
    <n v="18"/>
    <s v="Apr"/>
    <s v="Cut"/>
    <x v="2"/>
    <n v="47.635065220599991"/>
    <m/>
    <m/>
    <m/>
    <m/>
    <m/>
    <m/>
    <m/>
    <m/>
    <m/>
    <n v="9.2917976602907597"/>
    <m/>
    <m/>
    <m/>
    <m/>
    <m/>
    <m/>
    <m/>
    <m/>
    <m/>
    <m/>
  </r>
  <r>
    <x v="95"/>
    <n v="82"/>
    <m/>
    <s v="Stubby"/>
    <s v="Stubby"/>
    <x v="0"/>
    <s v="Wagga"/>
    <n v="2007"/>
    <d v="2007-07-09T00:00:00"/>
    <n v="2"/>
    <d v="2007-04-18T00:00:00"/>
    <s v="18-Apr"/>
    <n v="18"/>
    <s v="Apr"/>
    <s v="Cut"/>
    <x v="2"/>
    <n v="47.655140006081204"/>
    <m/>
    <m/>
    <m/>
    <m/>
    <m/>
    <m/>
    <m/>
    <m/>
    <m/>
    <n v="5.1519367566746483"/>
    <m/>
    <m/>
    <m/>
    <m/>
    <m/>
    <m/>
    <m/>
    <m/>
    <m/>
    <m/>
  </r>
  <r>
    <x v="96"/>
    <n v="82"/>
    <m/>
    <s v="Summit"/>
    <s v="Summit"/>
    <x v="0"/>
    <s v="Wagga"/>
    <n v="2007"/>
    <d v="2007-07-09T00:00:00"/>
    <n v="2"/>
    <d v="2007-04-18T00:00:00"/>
    <s v="18-Apr"/>
    <n v="18"/>
    <s v="Apr"/>
    <s v="Cut"/>
    <x v="2"/>
    <n v="37.009901932781105"/>
    <m/>
    <m/>
    <m/>
    <m/>
    <m/>
    <m/>
    <m/>
    <m/>
    <m/>
    <n v="1.3466589505667703"/>
    <m/>
    <m/>
    <m/>
    <m/>
    <m/>
    <m/>
    <m/>
    <m/>
    <m/>
    <m/>
  </r>
  <r>
    <x v="97"/>
    <n v="82"/>
    <m/>
    <s v="Tarcoola"/>
    <s v="Tarcoola"/>
    <x v="0"/>
    <s v="Wagga"/>
    <n v="2007"/>
    <d v="2007-07-09T00:00:00"/>
    <n v="2"/>
    <d v="2007-04-18T00:00:00"/>
    <s v="18-Apr"/>
    <n v="18"/>
    <s v="Apr"/>
    <s v="Cut"/>
    <x v="2"/>
    <n v="61.441609017632594"/>
    <m/>
    <m/>
    <m/>
    <m/>
    <m/>
    <m/>
    <m/>
    <m/>
    <m/>
    <n v="7.3344625437760165"/>
    <m/>
    <m/>
    <m/>
    <m/>
    <m/>
    <m/>
    <m/>
    <m/>
    <m/>
    <m/>
  </r>
  <r>
    <x v="98"/>
    <n v="82"/>
    <m/>
    <s v="Thunder"/>
    <s v="Thunder"/>
    <x v="0"/>
    <s v="Wagga"/>
    <n v="2007"/>
    <d v="2007-07-09T00:00:00"/>
    <n v="2"/>
    <d v="2007-04-18T00:00:00"/>
    <s v="18-Apr"/>
    <n v="18"/>
    <s v="Apr"/>
    <s v="Cut"/>
    <x v="2"/>
    <n v="36.954028219089139"/>
    <m/>
    <m/>
    <m/>
    <m/>
    <m/>
    <m/>
    <m/>
    <m/>
    <m/>
    <n v="5.6049267073974223"/>
    <m/>
    <m/>
    <m/>
    <m/>
    <m/>
    <m/>
    <m/>
    <m/>
    <m/>
    <m/>
  </r>
  <r>
    <x v="99"/>
    <n v="82"/>
    <m/>
    <s v="Winfred"/>
    <s v="Winfred"/>
    <x v="0"/>
    <s v="Wagga"/>
    <n v="2007"/>
    <d v="2007-07-09T00:00:00"/>
    <n v="2"/>
    <d v="2007-04-18T00:00:00"/>
    <s v="18-Apr"/>
    <n v="18"/>
    <s v="Apr"/>
    <s v="Cut"/>
    <x v="2"/>
    <n v="62.977283104726112"/>
    <m/>
    <m/>
    <m/>
    <m/>
    <m/>
    <m/>
    <m/>
    <m/>
    <m/>
    <n v="7.6555890464688208"/>
    <m/>
    <m/>
    <m/>
    <m/>
    <m/>
    <m/>
    <m/>
    <m/>
    <m/>
    <m/>
  </r>
  <r>
    <x v="100"/>
    <n v="67"/>
    <m/>
    <s v="05N2891"/>
    <s v="05N2891"/>
    <x v="0"/>
    <s v="Wagga"/>
    <n v="2007"/>
    <d v="2007-07-09T00:00:00"/>
    <n v="3"/>
    <d v="2007-05-03T00:00:00"/>
    <s v="3-May"/>
    <n v="3"/>
    <s v="May"/>
    <s v="Cut"/>
    <x v="2"/>
    <n v="41.724371086234079"/>
    <m/>
    <m/>
    <m/>
    <m/>
    <m/>
    <m/>
    <m/>
    <m/>
    <m/>
    <n v="3.424724274901005"/>
    <m/>
    <m/>
    <m/>
    <m/>
    <m/>
    <m/>
    <m/>
    <m/>
    <m/>
    <m/>
  </r>
  <r>
    <x v="101"/>
    <n v="67"/>
    <m/>
    <s v="46Y78"/>
    <s v="46Y78"/>
    <x v="0"/>
    <s v="Wagga"/>
    <n v="2007"/>
    <d v="2007-07-09T00:00:00"/>
    <n v="3"/>
    <d v="2007-05-03T00:00:00"/>
    <s v="3-May"/>
    <n v="3"/>
    <s v="May"/>
    <s v="Cut"/>
    <x v="2"/>
    <n v="40.985094038631537"/>
    <m/>
    <m/>
    <m/>
    <m/>
    <m/>
    <m/>
    <m/>
    <m/>
    <m/>
    <n v="4.3700592645264491"/>
    <m/>
    <m/>
    <m/>
    <m/>
    <m/>
    <m/>
    <m/>
    <m/>
    <m/>
    <m/>
  </r>
  <r>
    <x v="102"/>
    <n v="67"/>
    <m/>
    <s v="CBI106"/>
    <s v="CBI106"/>
    <x v="0"/>
    <s v="Wagga"/>
    <n v="2007"/>
    <d v="2007-07-09T00:00:00"/>
    <n v="3"/>
    <d v="2007-05-03T00:00:00"/>
    <s v="3-May"/>
    <n v="3"/>
    <s v="May"/>
    <s v="Cut"/>
    <x v="2"/>
    <n v="32.775932759167361"/>
    <m/>
    <m/>
    <m/>
    <m/>
    <m/>
    <m/>
    <m/>
    <m/>
    <m/>
    <n v="3.1984371496325918"/>
    <m/>
    <m/>
    <m/>
    <m/>
    <m/>
    <m/>
    <m/>
    <m/>
    <m/>
    <m/>
  </r>
  <r>
    <x v="103"/>
    <n v="67"/>
    <m/>
    <s v="Garnet"/>
    <s v="AV_Garnet"/>
    <x v="0"/>
    <s v="Wagga"/>
    <n v="2007"/>
    <d v="2007-07-09T00:00:00"/>
    <n v="3"/>
    <d v="2007-05-03T00:00:00"/>
    <s v="3-May"/>
    <n v="3"/>
    <s v="May"/>
    <s v="Cut"/>
    <x v="2"/>
    <n v="35.33390459868609"/>
    <m/>
    <m/>
    <m/>
    <m/>
    <m/>
    <m/>
    <m/>
    <m/>
    <m/>
    <n v="2.8595085391868249"/>
    <m/>
    <m/>
    <m/>
    <m/>
    <m/>
    <m/>
    <m/>
    <m/>
    <m/>
    <m/>
  </r>
  <r>
    <x v="104"/>
    <n v="67"/>
    <m/>
    <s v="Hyola50"/>
    <s v="Hyola50"/>
    <x v="0"/>
    <s v="Wagga"/>
    <n v="2007"/>
    <d v="2007-07-09T00:00:00"/>
    <n v="3"/>
    <d v="2007-05-03T00:00:00"/>
    <s v="3-May"/>
    <n v="3"/>
    <s v="May"/>
    <s v="Cut"/>
    <x v="2"/>
    <n v="43.129677000566097"/>
    <m/>
    <m/>
    <m/>
    <m/>
    <m/>
    <m/>
    <m/>
    <m/>
    <m/>
    <n v="2.0560156470101223"/>
    <m/>
    <m/>
    <m/>
    <m/>
    <m/>
    <m/>
    <m/>
    <m/>
    <m/>
    <m/>
  </r>
  <r>
    <x v="105"/>
    <n v="67"/>
    <m/>
    <s v="Hyola75"/>
    <s v="Hyola75"/>
    <x v="0"/>
    <s v="Wagga"/>
    <n v="2007"/>
    <d v="2007-07-09T00:00:00"/>
    <n v="3"/>
    <d v="2007-05-03T00:00:00"/>
    <s v="3-May"/>
    <n v="3"/>
    <s v="May"/>
    <s v="Cut"/>
    <x v="2"/>
    <n v="47.206435916268823"/>
    <m/>
    <m/>
    <m/>
    <m/>
    <m/>
    <m/>
    <m/>
    <m/>
    <m/>
    <n v="0.16829492765881615"/>
    <m/>
    <m/>
    <m/>
    <m/>
    <m/>
    <m/>
    <m/>
    <m/>
    <m/>
    <m/>
  </r>
  <r>
    <x v="106"/>
    <n v="67"/>
    <m/>
    <s v="JC05006"/>
    <s v="JC05006"/>
    <x v="0"/>
    <s v="Wagga"/>
    <n v="2007"/>
    <d v="2007-07-09T00:00:00"/>
    <n v="3"/>
    <d v="2007-05-03T00:00:00"/>
    <s v="3-May"/>
    <n v="3"/>
    <s v="May"/>
    <s v="Cut"/>
    <x v="2"/>
    <n v="28.745400473814204"/>
    <m/>
    <m/>
    <m/>
    <m/>
    <m/>
    <m/>
    <m/>
    <m/>
    <m/>
    <n v="4.577861113599905"/>
    <m/>
    <m/>
    <m/>
    <m/>
    <m/>
    <m/>
    <m/>
    <m/>
    <m/>
    <m/>
  </r>
  <r>
    <x v="107"/>
    <n v="67"/>
    <m/>
    <s v="NBIP4"/>
    <s v="NBIP4"/>
    <x v="0"/>
    <s v="Wagga"/>
    <n v="2007"/>
    <d v="2007-07-09T00:00:00"/>
    <n v="3"/>
    <d v="2007-05-03T00:00:00"/>
    <s v="3-May"/>
    <n v="3"/>
    <s v="May"/>
    <s v="Cut"/>
    <x v="2"/>
    <n v="36.201102206092379"/>
    <m/>
    <m/>
    <m/>
    <m/>
    <m/>
    <m/>
    <m/>
    <m/>
    <m/>
    <n v="5.9663821049802319"/>
    <m/>
    <m/>
    <m/>
    <m/>
    <m/>
    <m/>
    <m/>
    <m/>
    <m/>
    <m/>
  </r>
  <r>
    <x v="108"/>
    <n v="67"/>
    <m/>
    <s v="NPZ2"/>
    <s v="NPZ2"/>
    <x v="0"/>
    <s v="Wagga"/>
    <n v="2007"/>
    <d v="2007-07-09T00:00:00"/>
    <n v="3"/>
    <d v="2007-05-03T00:00:00"/>
    <s v="3-May"/>
    <n v="3"/>
    <s v="May"/>
    <s v="Cut"/>
    <x v="2"/>
    <n v="50.83197798705914"/>
    <m/>
    <m/>
    <m/>
    <m/>
    <m/>
    <m/>
    <m/>
    <m/>
    <m/>
    <n v="1.5350990803014519"/>
    <m/>
    <m/>
    <m/>
    <m/>
    <m/>
    <m/>
    <m/>
    <m/>
    <m/>
    <m/>
  </r>
  <r>
    <x v="109"/>
    <n v="67"/>
    <m/>
    <s v="Nuseed1"/>
    <s v="Nuseed1"/>
    <x v="0"/>
    <s v="Wagga"/>
    <n v="2007"/>
    <d v="2007-07-09T00:00:00"/>
    <n v="3"/>
    <d v="2007-05-03T00:00:00"/>
    <s v="3-May"/>
    <n v="3"/>
    <s v="May"/>
    <s v="Cut"/>
    <x v="2"/>
    <n v="19.934567014466452"/>
    <m/>
    <m/>
    <m/>
    <m/>
    <m/>
    <m/>
    <m/>
    <m/>
    <m/>
    <n v="5.4346099068354992"/>
    <m/>
    <m/>
    <m/>
    <m/>
    <m/>
    <m/>
    <m/>
    <m/>
    <m/>
    <m/>
  </r>
  <r>
    <x v="110"/>
    <n v="67"/>
    <m/>
    <s v="Skipton"/>
    <s v="Skipton"/>
    <x v="0"/>
    <s v="Wagga"/>
    <n v="2007"/>
    <d v="2007-07-09T00:00:00"/>
    <n v="3"/>
    <d v="2007-05-03T00:00:00"/>
    <s v="3-May"/>
    <n v="3"/>
    <s v="May"/>
    <s v="Cut"/>
    <x v="2"/>
    <n v="35.540606410590762"/>
    <m/>
    <m/>
    <m/>
    <m/>
    <m/>
    <m/>
    <m/>
    <m/>
    <m/>
    <n v="3.9508816219340659"/>
    <m/>
    <m/>
    <m/>
    <m/>
    <m/>
    <m/>
    <m/>
    <m/>
    <m/>
    <m/>
  </r>
  <r>
    <x v="111"/>
    <n v="67"/>
    <m/>
    <s v="Tarcoola"/>
    <s v="Tarcoola"/>
    <x v="0"/>
    <s v="Wagga"/>
    <n v="2007"/>
    <d v="2007-07-09T00:00:00"/>
    <n v="3"/>
    <d v="2007-05-03T00:00:00"/>
    <s v="3-May"/>
    <n v="3"/>
    <s v="May"/>
    <s v="Cut"/>
    <x v="2"/>
    <n v="31.910850146711329"/>
    <m/>
    <m/>
    <m/>
    <m/>
    <m/>
    <m/>
    <m/>
    <m/>
    <m/>
    <n v="2.5572995889761265"/>
    <m/>
    <m/>
    <m/>
    <m/>
    <m/>
    <m/>
    <m/>
    <m/>
    <m/>
    <m/>
  </r>
  <r>
    <x v="112"/>
    <n v="96"/>
    <s v="05N2891"/>
    <s v="05N2891"/>
    <s v="05N2891"/>
    <x v="0"/>
    <s v="Wagga"/>
    <n v="2007"/>
    <d v="2007-07-09T00:00:00"/>
    <n v="1"/>
    <d v="2007-04-04T00:00:00"/>
    <s v="4-Apr"/>
    <n v="4"/>
    <s v="Apr"/>
    <s v="Uncut"/>
    <x v="1"/>
    <n v="463.25607417009877"/>
    <m/>
    <m/>
    <m/>
    <m/>
    <m/>
    <m/>
    <m/>
    <m/>
    <m/>
    <n v="82.311199519460658"/>
    <m/>
    <m/>
    <m/>
    <m/>
    <m/>
    <m/>
    <m/>
    <m/>
    <m/>
    <m/>
  </r>
  <r>
    <x v="113"/>
    <n v="96"/>
    <s v="CBI106"/>
    <s v="CBI106"/>
    <s v="CBI106"/>
    <x v="0"/>
    <s v="Wagga"/>
    <n v="2007"/>
    <d v="2007-07-09T00:00:00"/>
    <n v="1"/>
    <d v="2007-04-04T00:00:00"/>
    <s v="4-Apr"/>
    <n v="4"/>
    <s v="Apr"/>
    <s v="Uncut"/>
    <x v="1"/>
    <n v="409.62047191168347"/>
    <m/>
    <m/>
    <m/>
    <m/>
    <m/>
    <m/>
    <m/>
    <m/>
    <m/>
    <n v="39.729738976021096"/>
    <m/>
    <m/>
    <m/>
    <m/>
    <m/>
    <m/>
    <m/>
    <m/>
    <m/>
    <m/>
  </r>
  <r>
    <x v="114"/>
    <n v="96"/>
    <s v="CBI206"/>
    <s v="CBI206"/>
    <s v="CBI206"/>
    <x v="0"/>
    <s v="Wagga"/>
    <n v="2007"/>
    <d v="2007-07-09T00:00:00"/>
    <n v="1"/>
    <d v="2007-04-04T00:00:00"/>
    <s v="4-Apr"/>
    <n v="4"/>
    <s v="Apr"/>
    <s v="Uncut"/>
    <x v="1"/>
    <n v="643.36811736492155"/>
    <m/>
    <m/>
    <m/>
    <m/>
    <m/>
    <m/>
    <m/>
    <m/>
    <m/>
    <n v="49.708389371034485"/>
    <m/>
    <m/>
    <m/>
    <m/>
    <m/>
    <m/>
    <m/>
    <m/>
    <m/>
    <m/>
  </r>
  <r>
    <x v="115"/>
    <n v="96"/>
    <s v="Garnet"/>
    <s v="Garnet"/>
    <s v="AV_Garnet"/>
    <x v="0"/>
    <s v="Wagga"/>
    <n v="2007"/>
    <d v="2007-07-09T00:00:00"/>
    <n v="1"/>
    <d v="2007-04-04T00:00:00"/>
    <s v="4-Apr"/>
    <n v="4"/>
    <s v="Apr"/>
    <s v="Uncut"/>
    <x v="1"/>
    <n v="453.19304656725831"/>
    <m/>
    <m/>
    <m/>
    <m/>
    <m/>
    <m/>
    <m/>
    <m/>
    <m/>
    <n v="57.357929985679689"/>
    <m/>
    <m/>
    <m/>
    <m/>
    <m/>
    <m/>
    <m/>
    <m/>
    <m/>
    <m/>
  </r>
  <r>
    <x v="116"/>
    <n v="96"/>
    <s v="Hyola75"/>
    <s v="Hyola75"/>
    <s v="Hyola75"/>
    <x v="0"/>
    <s v="Wagga"/>
    <n v="2007"/>
    <d v="2007-07-09T00:00:00"/>
    <n v="1"/>
    <d v="2007-04-04T00:00:00"/>
    <s v="4-Apr"/>
    <n v="4"/>
    <s v="Apr"/>
    <s v="Uncut"/>
    <x v="1"/>
    <n v="448.09407402268306"/>
    <m/>
    <m/>
    <m/>
    <m/>
    <m/>
    <m/>
    <m/>
    <m/>
    <m/>
    <n v="90.727530121719809"/>
    <m/>
    <m/>
    <m/>
    <m/>
    <m/>
    <m/>
    <m/>
    <m/>
    <m/>
    <m/>
  </r>
  <r>
    <x v="117"/>
    <n v="96"/>
    <s v="Maxol"/>
    <s v="Maxol"/>
    <s v="Maxol"/>
    <x v="0"/>
    <s v="Wagga"/>
    <n v="2007"/>
    <d v="2007-07-09T00:00:00"/>
    <n v="1"/>
    <d v="2007-04-04T00:00:00"/>
    <s v="4-Apr"/>
    <n v="4"/>
    <s v="Apr"/>
    <s v="Uncut"/>
    <x v="1"/>
    <n v="475.01965196098314"/>
    <m/>
    <m/>
    <m/>
    <m/>
    <m/>
    <m/>
    <m/>
    <m/>
    <m/>
    <n v="53.854670149621896"/>
    <m/>
    <m/>
    <m/>
    <m/>
    <m/>
    <m/>
    <m/>
    <m/>
    <m/>
    <m/>
  </r>
  <r>
    <x v="118"/>
    <n v="96"/>
    <s v="NBIP1"/>
    <s v="NBIP1"/>
    <s v="NBIP1"/>
    <x v="0"/>
    <s v="Wagga"/>
    <n v="2007"/>
    <d v="2007-07-09T00:00:00"/>
    <n v="1"/>
    <d v="2007-04-04T00:00:00"/>
    <s v="4-Apr"/>
    <n v="4"/>
    <s v="Apr"/>
    <s v="Uncut"/>
    <x v="1"/>
    <n v="499.94303658162369"/>
    <m/>
    <m/>
    <m/>
    <m/>
    <m/>
    <m/>
    <m/>
    <m/>
    <m/>
    <n v="116.54064224365909"/>
    <m/>
    <m/>
    <m/>
    <m/>
    <m/>
    <m/>
    <m/>
    <m/>
    <m/>
    <m/>
  </r>
  <r>
    <x v="119"/>
    <n v="96"/>
    <s v="NBIP3"/>
    <s v="NBIP3"/>
    <s v="NBIP3"/>
    <x v="0"/>
    <s v="Wagga"/>
    <n v="2007"/>
    <d v="2007-07-09T00:00:00"/>
    <n v="1"/>
    <d v="2007-04-04T00:00:00"/>
    <s v="4-Apr"/>
    <n v="4"/>
    <s v="Apr"/>
    <s v="Uncut"/>
    <x v="1"/>
    <n v="491.0214322978436"/>
    <m/>
    <m/>
    <m/>
    <m/>
    <m/>
    <m/>
    <m/>
    <m/>
    <m/>
    <n v="35.03369690435693"/>
    <m/>
    <m/>
    <m/>
    <m/>
    <m/>
    <m/>
    <m/>
    <m/>
    <m/>
    <m/>
  </r>
  <r>
    <x v="120"/>
    <n v="96"/>
    <s v="NBIP4"/>
    <s v="NBIP4"/>
    <s v="NBIP4"/>
    <x v="0"/>
    <s v="Wagga"/>
    <n v="2007"/>
    <d v="2007-07-09T00:00:00"/>
    <n v="1"/>
    <d v="2007-04-04T00:00:00"/>
    <s v="4-Apr"/>
    <n v="4"/>
    <s v="Apr"/>
    <s v="Uncut"/>
    <x v="1"/>
    <n v="538.50260338424607"/>
    <m/>
    <m/>
    <m/>
    <m/>
    <m/>
    <m/>
    <m/>
    <m/>
    <m/>
    <n v="84.692630701283008"/>
    <m/>
    <m/>
    <m/>
    <m/>
    <m/>
    <m/>
    <m/>
    <m/>
    <m/>
    <m/>
  </r>
  <r>
    <x v="121"/>
    <n v="96"/>
    <s v="NPZ2"/>
    <s v="NPZ2"/>
    <s v="NPZ2"/>
    <x v="0"/>
    <s v="Wagga"/>
    <n v="2007"/>
    <d v="2007-07-09T00:00:00"/>
    <n v="1"/>
    <d v="2007-04-04T00:00:00"/>
    <s v="4-Apr"/>
    <n v="4"/>
    <s v="Apr"/>
    <s v="Uncut"/>
    <x v="1"/>
    <n v="558.56095803782239"/>
    <m/>
    <m/>
    <m/>
    <m/>
    <m/>
    <m/>
    <m/>
    <m/>
    <m/>
    <n v="82.471626423731436"/>
    <m/>
    <m/>
    <m/>
    <m/>
    <m/>
    <m/>
    <m/>
    <m/>
    <m/>
    <m/>
  </r>
  <r>
    <x v="122"/>
    <n v="96"/>
    <s v="NPZ3"/>
    <s v="NPZ3"/>
    <s v="NPZ3"/>
    <x v="0"/>
    <s v="Wagga"/>
    <n v="2007"/>
    <d v="2007-07-09T00:00:00"/>
    <n v="1"/>
    <d v="2007-04-04T00:00:00"/>
    <s v="4-Apr"/>
    <n v="4"/>
    <s v="Apr"/>
    <s v="Uncut"/>
    <x v="1"/>
    <n v="647.65053930090403"/>
    <m/>
    <m/>
    <m/>
    <m/>
    <m/>
    <m/>
    <m/>
    <m/>
    <m/>
    <n v="35.908672059726591"/>
    <m/>
    <m/>
    <m/>
    <m/>
    <m/>
    <m/>
    <m/>
    <m/>
    <m/>
    <m/>
  </r>
  <r>
    <x v="123"/>
    <n v="96"/>
    <s v="Skipton"/>
    <s v="Skipton"/>
    <s v="Skipton"/>
    <x v="0"/>
    <s v="Wagga"/>
    <n v="2007"/>
    <d v="2007-07-09T00:00:00"/>
    <n v="1"/>
    <d v="2007-04-04T00:00:00"/>
    <s v="4-Apr"/>
    <n v="4"/>
    <s v="Apr"/>
    <s v="Uncut"/>
    <x v="1"/>
    <n v="463.17850793288392"/>
    <m/>
    <m/>
    <m/>
    <m/>
    <m/>
    <m/>
    <m/>
    <m/>
    <m/>
    <n v="41.479026939266674"/>
    <m/>
    <m/>
    <m/>
    <m/>
    <m/>
    <m/>
    <m/>
    <m/>
    <m/>
    <m/>
  </r>
  <r>
    <x v="124"/>
    <n v="82"/>
    <s v="05N2891"/>
    <s v="05N2891"/>
    <s v="05N2891"/>
    <x v="0"/>
    <s v="Wagga"/>
    <n v="2007"/>
    <d v="2007-07-09T00:00:00"/>
    <n v="2"/>
    <d v="2007-04-18T00:00:00"/>
    <s v="18-Apr"/>
    <n v="18"/>
    <s v="Apr"/>
    <s v="Uncut"/>
    <x v="1"/>
    <n v="359.35784228126056"/>
    <m/>
    <m/>
    <m/>
    <m/>
    <m/>
    <m/>
    <m/>
    <m/>
    <m/>
    <n v="14.112263057418852"/>
    <m/>
    <m/>
    <m/>
    <m/>
    <m/>
    <m/>
    <m/>
    <m/>
    <m/>
    <m/>
  </r>
  <r>
    <x v="125"/>
    <n v="82"/>
    <s v="44Y06"/>
    <s v="44Y06"/>
    <s v="44Y06"/>
    <x v="0"/>
    <s v="Wagga"/>
    <n v="2007"/>
    <d v="2007-07-09T00:00:00"/>
    <n v="2"/>
    <d v="2007-04-18T00:00:00"/>
    <s v="18-Apr"/>
    <n v="18"/>
    <s v="Apr"/>
    <s v="Uncut"/>
    <x v="1"/>
    <n v="458.46460960187238"/>
    <m/>
    <m/>
    <m/>
    <m/>
    <m/>
    <m/>
    <m/>
    <m/>
    <m/>
    <n v="11.777326118277427"/>
    <m/>
    <m/>
    <m/>
    <m/>
    <m/>
    <m/>
    <m/>
    <m/>
    <m/>
    <m/>
  </r>
  <r>
    <x v="126"/>
    <n v="82"/>
    <s v="45Y77"/>
    <s v="45Y77"/>
    <s v="45Y77"/>
    <x v="0"/>
    <s v="Wagga"/>
    <n v="2007"/>
    <d v="2007-07-09T00:00:00"/>
    <n v="2"/>
    <d v="2007-04-18T00:00:00"/>
    <s v="18-Apr"/>
    <n v="18"/>
    <s v="Apr"/>
    <s v="Uncut"/>
    <x v="1"/>
    <n v="359.97743489335653"/>
    <m/>
    <m/>
    <m/>
    <m/>
    <m/>
    <m/>
    <m/>
    <m/>
    <m/>
    <n v="10.343152463007492"/>
    <m/>
    <m/>
    <m/>
    <m/>
    <m/>
    <m/>
    <m/>
    <m/>
    <m/>
    <m/>
  </r>
  <r>
    <x v="127"/>
    <n v="82"/>
    <s v="46Y78"/>
    <s v="46Y78"/>
    <s v="46Y78"/>
    <x v="0"/>
    <s v="Wagga"/>
    <n v="2007"/>
    <d v="2007-07-09T00:00:00"/>
    <n v="2"/>
    <d v="2007-04-18T00:00:00"/>
    <s v="18-Apr"/>
    <n v="18"/>
    <s v="Apr"/>
    <s v="Uncut"/>
    <x v="1"/>
    <n v="377.12980917554614"/>
    <m/>
    <m/>
    <m/>
    <m/>
    <m/>
    <m/>
    <m/>
    <m/>
    <m/>
    <n v="19.297918774049197"/>
    <m/>
    <m/>
    <m/>
    <m/>
    <m/>
    <m/>
    <m/>
    <m/>
    <m/>
    <m/>
  </r>
  <r>
    <x v="128"/>
    <n v="82"/>
    <s v="CBI106"/>
    <s v="CBI106"/>
    <s v="CBI106"/>
    <x v="0"/>
    <s v="Wagga"/>
    <n v="2007"/>
    <d v="2007-07-09T00:00:00"/>
    <n v="2"/>
    <d v="2007-04-18T00:00:00"/>
    <s v="18-Apr"/>
    <n v="18"/>
    <s v="Apr"/>
    <s v="Uncut"/>
    <x v="1"/>
    <n v="322.72168620827529"/>
    <m/>
    <m/>
    <m/>
    <m/>
    <m/>
    <m/>
    <m/>
    <m/>
    <m/>
    <n v="29.454404196926472"/>
    <m/>
    <m/>
    <m/>
    <m/>
    <m/>
    <m/>
    <m/>
    <m/>
    <m/>
    <m/>
  </r>
  <r>
    <x v="129"/>
    <n v="82"/>
    <s v="CBI206"/>
    <s v="CBI206"/>
    <s v="CBI206"/>
    <x v="0"/>
    <s v="Wagga"/>
    <n v="2007"/>
    <d v="2007-07-09T00:00:00"/>
    <n v="2"/>
    <d v="2007-04-18T00:00:00"/>
    <s v="18-Apr"/>
    <n v="18"/>
    <s v="Apr"/>
    <s v="Uncut"/>
    <x v="1"/>
    <n v="396.69363630529733"/>
    <m/>
    <m/>
    <m/>
    <m/>
    <m/>
    <m/>
    <m/>
    <m/>
    <m/>
    <n v="45.222966904154184"/>
    <m/>
    <m/>
    <m/>
    <m/>
    <m/>
    <m/>
    <m/>
    <m/>
    <m/>
    <m/>
  </r>
  <r>
    <x v="130"/>
    <n v="82"/>
    <s v="CBI306"/>
    <s v="CBI306"/>
    <s v="CBI306"/>
    <x v="0"/>
    <s v="Wagga"/>
    <n v="2007"/>
    <d v="2007-07-09T00:00:00"/>
    <n v="2"/>
    <d v="2007-04-18T00:00:00"/>
    <s v="18-Apr"/>
    <n v="18"/>
    <s v="Apr"/>
    <s v="Uncut"/>
    <x v="1"/>
    <n v="377.42212614577659"/>
    <m/>
    <m/>
    <m/>
    <m/>
    <m/>
    <m/>
    <m/>
    <m/>
    <m/>
    <n v="7.7508751174379977"/>
    <m/>
    <m/>
    <m/>
    <m/>
    <m/>
    <m/>
    <m/>
    <m/>
    <m/>
    <m/>
  </r>
  <r>
    <x v="131"/>
    <n v="82"/>
    <s v="CBI406"/>
    <s v="CBI406"/>
    <s v="CBI406"/>
    <x v="0"/>
    <s v="Wagga"/>
    <n v="2007"/>
    <d v="2007-07-09T00:00:00"/>
    <n v="2"/>
    <d v="2007-04-18T00:00:00"/>
    <s v="18-Apr"/>
    <n v="18"/>
    <s v="Apr"/>
    <s v="Uncut"/>
    <x v="1"/>
    <n v="487.09084723830324"/>
    <m/>
    <m/>
    <m/>
    <m/>
    <m/>
    <m/>
    <m/>
    <m/>
    <m/>
    <n v="30.971716755903582"/>
    <m/>
    <m/>
    <m/>
    <m/>
    <m/>
    <m/>
    <m/>
    <m/>
    <m/>
    <m/>
  </r>
  <r>
    <x v="132"/>
    <n v="82"/>
    <s v="CBI506"/>
    <s v="CBI506"/>
    <s v="CBI506"/>
    <x v="0"/>
    <s v="Wagga"/>
    <n v="2007"/>
    <d v="2007-07-09T00:00:00"/>
    <n v="2"/>
    <d v="2007-04-18T00:00:00"/>
    <s v="18-Apr"/>
    <n v="18"/>
    <s v="Apr"/>
    <s v="Uncut"/>
    <x v="1"/>
    <n v="428.47281510728561"/>
    <m/>
    <m/>
    <m/>
    <m/>
    <m/>
    <m/>
    <m/>
    <m/>
    <m/>
    <n v="44.305437869636421"/>
    <m/>
    <m/>
    <m/>
    <m/>
    <m/>
    <m/>
    <m/>
    <m/>
    <m/>
    <m/>
  </r>
  <r>
    <x v="133"/>
    <n v="82"/>
    <s v="CBI606"/>
    <s v="CBI606"/>
    <s v="CBI606"/>
    <x v="0"/>
    <s v="Wagga"/>
    <n v="2007"/>
    <d v="2007-07-09T00:00:00"/>
    <n v="2"/>
    <d v="2007-04-18T00:00:00"/>
    <s v="18-Apr"/>
    <n v="18"/>
    <s v="Apr"/>
    <s v="Uncut"/>
    <x v="1"/>
    <n v="381.0051170737147"/>
    <m/>
    <m/>
    <m/>
    <m/>
    <m/>
    <m/>
    <m/>
    <m/>
    <m/>
    <n v="8.2902385253954485"/>
    <m/>
    <m/>
    <m/>
    <m/>
    <m/>
    <m/>
    <m/>
    <m/>
    <m/>
    <m/>
  </r>
  <r>
    <x v="134"/>
    <n v="82"/>
    <s v="CBI6654"/>
    <s v="CBI6654"/>
    <s v="CBI6654"/>
    <x v="0"/>
    <s v="Wagga"/>
    <n v="2007"/>
    <d v="2007-07-09T00:00:00"/>
    <n v="2"/>
    <d v="2007-04-18T00:00:00"/>
    <s v="18-Apr"/>
    <n v="18"/>
    <s v="Apr"/>
    <s v="Uncut"/>
    <x v="1"/>
    <n v="340.90236319729195"/>
    <m/>
    <m/>
    <m/>
    <m/>
    <m/>
    <m/>
    <m/>
    <m/>
    <m/>
    <n v="29.241199513862622"/>
    <m/>
    <m/>
    <m/>
    <m/>
    <m/>
    <m/>
    <m/>
    <m/>
    <m/>
    <m/>
  </r>
  <r>
    <x v="135"/>
    <n v="82"/>
    <s v="Garnet"/>
    <s v="Garnet"/>
    <s v="AV_Garnet"/>
    <x v="0"/>
    <s v="Wagga"/>
    <n v="2007"/>
    <d v="2007-07-09T00:00:00"/>
    <n v="2"/>
    <d v="2007-04-18T00:00:00"/>
    <s v="18-Apr"/>
    <n v="18"/>
    <s v="Apr"/>
    <s v="Uncut"/>
    <x v="1"/>
    <n v="282.98839064635553"/>
    <m/>
    <m/>
    <m/>
    <m/>
    <m/>
    <m/>
    <m/>
    <m/>
    <m/>
    <n v="37.595424124267623"/>
    <m/>
    <m/>
    <m/>
    <m/>
    <m/>
    <m/>
    <m/>
    <m/>
    <m/>
    <m/>
  </r>
  <r>
    <x v="136"/>
    <n v="82"/>
    <s v="Hyola50"/>
    <s v="Hyola50"/>
    <s v="Hyola50"/>
    <x v="0"/>
    <s v="Wagga"/>
    <n v="2007"/>
    <d v="2007-07-09T00:00:00"/>
    <n v="2"/>
    <d v="2007-04-18T00:00:00"/>
    <s v="18-Apr"/>
    <n v="18"/>
    <s v="Apr"/>
    <s v="Uncut"/>
    <x v="1"/>
    <n v="409.94285886880124"/>
    <m/>
    <m/>
    <m/>
    <m/>
    <m/>
    <m/>
    <m/>
    <m/>
    <m/>
    <n v="20.259429262678228"/>
    <m/>
    <m/>
    <m/>
    <m/>
    <m/>
    <m/>
    <m/>
    <m/>
    <m/>
    <m/>
  </r>
  <r>
    <x v="137"/>
    <n v="82"/>
    <s v="Hyola75"/>
    <s v="Hyola75"/>
    <s v="Hyola75"/>
    <x v="0"/>
    <s v="Wagga"/>
    <n v="2007"/>
    <d v="2007-07-09T00:00:00"/>
    <n v="2"/>
    <d v="2007-04-18T00:00:00"/>
    <s v="18-Apr"/>
    <n v="18"/>
    <s v="Apr"/>
    <s v="Uncut"/>
    <x v="1"/>
    <n v="344.5567289837258"/>
    <m/>
    <m/>
    <m/>
    <m/>
    <m/>
    <m/>
    <m/>
    <m/>
    <m/>
    <n v="23.571084988020804"/>
    <m/>
    <m/>
    <m/>
    <m/>
    <m/>
    <m/>
    <m/>
    <m/>
    <m/>
    <m/>
  </r>
  <r>
    <x v="138"/>
    <n v="82"/>
    <s v="JC05006"/>
    <s v="JC05006"/>
    <s v="JC05006"/>
    <x v="0"/>
    <s v="Wagga"/>
    <n v="2007"/>
    <d v="2007-07-09T00:00:00"/>
    <n v="2"/>
    <d v="2007-04-18T00:00:00"/>
    <s v="18-Apr"/>
    <n v="18"/>
    <s v="Apr"/>
    <s v="Uncut"/>
    <x v="1"/>
    <n v="243.32401749662918"/>
    <m/>
    <m/>
    <m/>
    <m/>
    <m/>
    <m/>
    <m/>
    <m/>
    <m/>
    <n v="45.810516175011038"/>
    <m/>
    <m/>
    <m/>
    <m/>
    <m/>
    <m/>
    <m/>
    <m/>
    <m/>
    <m/>
  </r>
  <r>
    <x v="139"/>
    <n v="82"/>
    <s v="JC066019"/>
    <s v="JC066019"/>
    <s v="JC066019"/>
    <x v="0"/>
    <s v="Wagga"/>
    <n v="2007"/>
    <d v="2007-07-09T00:00:00"/>
    <n v="2"/>
    <d v="2007-04-18T00:00:00"/>
    <s v="18-Apr"/>
    <n v="18"/>
    <s v="Apr"/>
    <s v="Uncut"/>
    <x v="1"/>
    <n v="361.94789520911911"/>
    <m/>
    <m/>
    <m/>
    <m/>
    <m/>
    <m/>
    <m/>
    <m/>
    <m/>
    <n v="20.392264160052978"/>
    <m/>
    <m/>
    <m/>
    <m/>
    <m/>
    <m/>
    <m/>
    <m/>
    <m/>
    <m/>
  </r>
  <r>
    <x v="140"/>
    <n v="82"/>
    <s v="JR55"/>
    <s v="JR55"/>
    <s v="JR55"/>
    <x v="0"/>
    <s v="Wagga"/>
    <n v="2007"/>
    <d v="2007-07-09T00:00:00"/>
    <n v="2"/>
    <d v="2007-04-18T00:00:00"/>
    <s v="18-Apr"/>
    <n v="18"/>
    <s v="Apr"/>
    <s v="Uncut"/>
    <x v="1"/>
    <n v="341.63924800031486"/>
    <m/>
    <m/>
    <m/>
    <m/>
    <m/>
    <m/>
    <m/>
    <m/>
    <m/>
    <n v="54.953069060149232"/>
    <m/>
    <m/>
    <m/>
    <m/>
    <m/>
    <m/>
    <m/>
    <m/>
    <m/>
    <m/>
  </r>
  <r>
    <x v="141"/>
    <n v="82"/>
    <s v="Maxol"/>
    <s v="Maxol"/>
    <s v="Maxol"/>
    <x v="0"/>
    <s v="Wagga"/>
    <n v="2007"/>
    <d v="2007-07-09T00:00:00"/>
    <n v="2"/>
    <d v="2007-04-18T00:00:00"/>
    <s v="18-Apr"/>
    <n v="18"/>
    <s v="Apr"/>
    <s v="Uncut"/>
    <x v="1"/>
    <n v="372.2690770215637"/>
    <m/>
    <m/>
    <m/>
    <m/>
    <m/>
    <m/>
    <m/>
    <m/>
    <m/>
    <n v="11.010528055392571"/>
    <m/>
    <m/>
    <m/>
    <m/>
    <m/>
    <m/>
    <m/>
    <m/>
    <m/>
    <m/>
  </r>
  <r>
    <x v="142"/>
    <n v="82"/>
    <s v="NBIP1"/>
    <s v="NBIP1"/>
    <s v="NBIP1"/>
    <x v="0"/>
    <s v="Wagga"/>
    <n v="2007"/>
    <d v="2007-07-09T00:00:00"/>
    <n v="2"/>
    <d v="2007-04-18T00:00:00"/>
    <s v="18-Apr"/>
    <n v="18"/>
    <s v="Apr"/>
    <s v="Uncut"/>
    <x v="1"/>
    <n v="289.78076680009815"/>
    <m/>
    <m/>
    <m/>
    <m/>
    <m/>
    <m/>
    <m/>
    <m/>
    <m/>
    <n v="75.852772372524768"/>
    <m/>
    <m/>
    <m/>
    <m/>
    <m/>
    <m/>
    <m/>
    <m/>
    <m/>
    <m/>
  </r>
  <r>
    <x v="143"/>
    <n v="82"/>
    <s v="NBIP2"/>
    <s v="NBIP2"/>
    <s v="NBIP2"/>
    <x v="0"/>
    <s v="Wagga"/>
    <n v="2007"/>
    <d v="2007-07-09T00:00:00"/>
    <n v="2"/>
    <d v="2007-04-18T00:00:00"/>
    <s v="18-Apr"/>
    <n v="18"/>
    <s v="Apr"/>
    <s v="Uncut"/>
    <x v="1"/>
    <n v="368.54823026436418"/>
    <m/>
    <m/>
    <m/>
    <m/>
    <m/>
    <m/>
    <m/>
    <m/>
    <m/>
    <n v="59.2179195491982"/>
    <m/>
    <m/>
    <m/>
    <m/>
    <m/>
    <m/>
    <m/>
    <m/>
    <m/>
    <m/>
  </r>
  <r>
    <x v="144"/>
    <n v="82"/>
    <s v="NBIP3"/>
    <s v="NBIP3"/>
    <s v="NBIP3"/>
    <x v="0"/>
    <s v="Wagga"/>
    <n v="2007"/>
    <d v="2007-07-09T00:00:00"/>
    <n v="2"/>
    <d v="2007-04-18T00:00:00"/>
    <s v="18-Apr"/>
    <n v="18"/>
    <s v="Apr"/>
    <s v="Uncut"/>
    <x v="1"/>
    <n v="364.88244297039694"/>
    <m/>
    <m/>
    <m/>
    <m/>
    <m/>
    <m/>
    <m/>
    <m/>
    <m/>
    <n v="9.0385427208736449"/>
    <m/>
    <m/>
    <m/>
    <m/>
    <m/>
    <m/>
    <m/>
    <m/>
    <m/>
    <m/>
  </r>
  <r>
    <x v="145"/>
    <n v="82"/>
    <s v="NBIP4"/>
    <s v="NBIP4"/>
    <s v="NBIP4"/>
    <x v="0"/>
    <s v="Wagga"/>
    <n v="2007"/>
    <d v="2007-07-09T00:00:00"/>
    <n v="2"/>
    <d v="2007-04-18T00:00:00"/>
    <s v="18-Apr"/>
    <n v="18"/>
    <s v="Apr"/>
    <s v="Uncut"/>
    <x v="1"/>
    <n v="286.06647012011808"/>
    <m/>
    <m/>
    <m/>
    <m/>
    <m/>
    <m/>
    <m/>
    <m/>
    <m/>
    <n v="24.9464452718587"/>
    <m/>
    <m/>
    <m/>
    <m/>
    <m/>
    <m/>
    <m/>
    <m/>
    <m/>
    <m/>
  </r>
  <r>
    <x v="146"/>
    <n v="82"/>
    <s v="NBIP5"/>
    <s v="NBIP5"/>
    <s v="NBIP5"/>
    <x v="0"/>
    <s v="Wagga"/>
    <n v="2007"/>
    <d v="2007-07-09T00:00:00"/>
    <n v="2"/>
    <d v="2007-04-18T00:00:00"/>
    <s v="18-Apr"/>
    <n v="18"/>
    <s v="Apr"/>
    <s v="Uncut"/>
    <x v="1"/>
    <n v="265.66783110038369"/>
    <m/>
    <m/>
    <m/>
    <m/>
    <m/>
    <m/>
    <m/>
    <m/>
    <m/>
    <n v="12.572554295477813"/>
    <m/>
    <m/>
    <m/>
    <m/>
    <m/>
    <m/>
    <m/>
    <m/>
    <m/>
    <m/>
  </r>
  <r>
    <x v="147"/>
    <n v="82"/>
    <s v="NPZ1"/>
    <s v="NPZ1"/>
    <s v="NPZ1"/>
    <x v="0"/>
    <s v="Wagga"/>
    <n v="2007"/>
    <d v="2007-07-09T00:00:00"/>
    <n v="2"/>
    <d v="2007-04-18T00:00:00"/>
    <s v="18-Apr"/>
    <n v="18"/>
    <s v="Apr"/>
    <s v="Uncut"/>
    <x v="1"/>
    <n v="416.66734510141185"/>
    <m/>
    <m/>
    <m/>
    <m/>
    <m/>
    <m/>
    <m/>
    <m/>
    <m/>
    <n v="18.360007762599604"/>
    <m/>
    <m/>
    <m/>
    <m/>
    <m/>
    <m/>
    <m/>
    <m/>
    <m/>
    <m/>
  </r>
  <r>
    <x v="148"/>
    <n v="82"/>
    <s v="NPZ2"/>
    <s v="NPZ2"/>
    <s v="NPZ2"/>
    <x v="0"/>
    <s v="Wagga"/>
    <n v="2007"/>
    <d v="2007-07-09T00:00:00"/>
    <n v="2"/>
    <d v="2007-04-18T00:00:00"/>
    <s v="18-Apr"/>
    <n v="18"/>
    <s v="Apr"/>
    <s v="Uncut"/>
    <x v="1"/>
    <n v="367.73288370256972"/>
    <m/>
    <m/>
    <m/>
    <m/>
    <m/>
    <m/>
    <m/>
    <m/>
    <m/>
    <n v="49.861908645204728"/>
    <m/>
    <m/>
    <m/>
    <m/>
    <m/>
    <m/>
    <m/>
    <m/>
    <m/>
    <m/>
  </r>
  <r>
    <x v="149"/>
    <n v="82"/>
    <s v="NPZ3"/>
    <s v="NPZ3"/>
    <s v="NPZ3"/>
    <x v="0"/>
    <s v="Wagga"/>
    <n v="2007"/>
    <d v="2007-07-09T00:00:00"/>
    <n v="2"/>
    <d v="2007-04-18T00:00:00"/>
    <s v="18-Apr"/>
    <n v="18"/>
    <s v="Apr"/>
    <s v="Uncut"/>
    <x v="1"/>
    <n v="385.48562713926873"/>
    <m/>
    <m/>
    <m/>
    <m/>
    <m/>
    <m/>
    <m/>
    <m/>
    <m/>
    <n v="41.046325670947795"/>
    <m/>
    <m/>
    <m/>
    <m/>
    <m/>
    <m/>
    <m/>
    <m/>
    <m/>
    <m/>
  </r>
  <r>
    <x v="150"/>
    <n v="82"/>
    <s v="NPZ4"/>
    <s v="NPZ4"/>
    <s v="NPZ4"/>
    <x v="0"/>
    <s v="Wagga"/>
    <n v="2007"/>
    <d v="2007-07-09T00:00:00"/>
    <n v="2"/>
    <d v="2007-04-18T00:00:00"/>
    <s v="18-Apr"/>
    <n v="18"/>
    <s v="Apr"/>
    <s v="Uncut"/>
    <x v="1"/>
    <n v="407.03019724570038"/>
    <m/>
    <m/>
    <m/>
    <m/>
    <m/>
    <m/>
    <m/>
    <m/>
    <m/>
    <n v="20.884214562926868"/>
    <m/>
    <m/>
    <m/>
    <m/>
    <m/>
    <m/>
    <m/>
    <m/>
    <m/>
    <m/>
  </r>
  <r>
    <x v="151"/>
    <n v="82"/>
    <s v="Nuseed1"/>
    <s v="Nuseed1"/>
    <s v="Nuseed1"/>
    <x v="0"/>
    <s v="Wagga"/>
    <n v="2007"/>
    <d v="2007-07-09T00:00:00"/>
    <n v="2"/>
    <d v="2007-04-18T00:00:00"/>
    <s v="18-Apr"/>
    <n v="18"/>
    <s v="Apr"/>
    <s v="Uncut"/>
    <x v="1"/>
    <n v="204.83229669889357"/>
    <m/>
    <m/>
    <m/>
    <m/>
    <m/>
    <m/>
    <m/>
    <m/>
    <m/>
    <n v="16.649788888003101"/>
    <m/>
    <m/>
    <m/>
    <m/>
    <m/>
    <m/>
    <m/>
    <m/>
    <m/>
    <m/>
  </r>
  <r>
    <x v="152"/>
    <n v="82"/>
    <s v="Nuseed2"/>
    <s v="Nuseed2"/>
    <s v="Nuseed2"/>
    <x v="0"/>
    <s v="Wagga"/>
    <n v="2007"/>
    <d v="2007-07-09T00:00:00"/>
    <n v="2"/>
    <d v="2007-04-18T00:00:00"/>
    <s v="18-Apr"/>
    <n v="18"/>
    <s v="Apr"/>
    <s v="Uncut"/>
    <x v="1"/>
    <n v="194.40103497579508"/>
    <m/>
    <m/>
    <m/>
    <m/>
    <m/>
    <m/>
    <m/>
    <m/>
    <m/>
    <n v="16.439618871124278"/>
    <m/>
    <m/>
    <m/>
    <m/>
    <m/>
    <m/>
    <m/>
    <m/>
    <m/>
    <m/>
  </r>
  <r>
    <x v="153"/>
    <n v="82"/>
    <s v="Nuseed3"/>
    <s v="Nuseed3"/>
    <s v="Nuseed3"/>
    <x v="0"/>
    <s v="Wagga"/>
    <n v="2007"/>
    <d v="2007-07-09T00:00:00"/>
    <n v="2"/>
    <d v="2007-04-18T00:00:00"/>
    <s v="18-Apr"/>
    <n v="18"/>
    <s v="Apr"/>
    <s v="Uncut"/>
    <x v="1"/>
    <n v="179.17704682948238"/>
    <m/>
    <m/>
    <m/>
    <m/>
    <m/>
    <m/>
    <m/>
    <m/>
    <m/>
    <n v="12.150208201238339"/>
    <m/>
    <m/>
    <m/>
    <m/>
    <m/>
    <m/>
    <m/>
    <m/>
    <m/>
    <m/>
  </r>
  <r>
    <x v="154"/>
    <n v="82"/>
    <s v="Skipton"/>
    <s v="Skipton"/>
    <s v="Skipton"/>
    <x v="0"/>
    <s v="Wagga"/>
    <n v="2007"/>
    <d v="2007-07-09T00:00:00"/>
    <n v="2"/>
    <d v="2007-04-18T00:00:00"/>
    <s v="18-Apr"/>
    <n v="18"/>
    <s v="Apr"/>
    <s v="Uncut"/>
    <x v="1"/>
    <n v="276.80049569845301"/>
    <m/>
    <m/>
    <m/>
    <m/>
    <m/>
    <m/>
    <m/>
    <m/>
    <m/>
    <n v="16.372752793681364"/>
    <m/>
    <m/>
    <m/>
    <m/>
    <m/>
    <m/>
    <m/>
    <m/>
    <m/>
    <m/>
  </r>
  <r>
    <x v="155"/>
    <n v="82"/>
    <s v="Stubby"/>
    <s v="Stubby"/>
    <s v="Stubby"/>
    <x v="0"/>
    <s v="Wagga"/>
    <n v="2007"/>
    <d v="2007-07-09T00:00:00"/>
    <n v="2"/>
    <d v="2007-04-18T00:00:00"/>
    <s v="18-Apr"/>
    <n v="18"/>
    <s v="Apr"/>
    <s v="Uncut"/>
    <x v="1"/>
    <n v="208.55539990089346"/>
    <m/>
    <m/>
    <m/>
    <m/>
    <m/>
    <m/>
    <m/>
    <m/>
    <m/>
    <n v="21.500740295176321"/>
    <m/>
    <m/>
    <m/>
    <m/>
    <m/>
    <m/>
    <m/>
    <m/>
    <m/>
    <m/>
  </r>
  <r>
    <x v="156"/>
    <n v="82"/>
    <s v="Summit"/>
    <s v="Summit"/>
    <s v="Summit"/>
    <x v="0"/>
    <s v="Wagga"/>
    <n v="2007"/>
    <d v="2007-07-09T00:00:00"/>
    <n v="2"/>
    <d v="2007-04-18T00:00:00"/>
    <s v="18-Apr"/>
    <n v="18"/>
    <s v="Apr"/>
    <s v="Uncut"/>
    <x v="1"/>
    <n v="227.67642630925721"/>
    <m/>
    <m/>
    <m/>
    <m/>
    <m/>
    <m/>
    <m/>
    <m/>
    <m/>
    <n v="35.584846878499732"/>
    <m/>
    <m/>
    <m/>
    <m/>
    <m/>
    <m/>
    <m/>
    <m/>
    <m/>
    <m/>
  </r>
  <r>
    <x v="157"/>
    <n v="82"/>
    <s v="Tarcoola"/>
    <s v="Tarcoola"/>
    <s v="Tarcoola"/>
    <x v="0"/>
    <s v="Wagga"/>
    <n v="2007"/>
    <d v="2007-07-09T00:00:00"/>
    <n v="2"/>
    <d v="2007-04-18T00:00:00"/>
    <s v="18-Apr"/>
    <n v="18"/>
    <s v="Apr"/>
    <s v="Uncut"/>
    <x v="1"/>
    <n v="315.46204545991441"/>
    <m/>
    <m/>
    <m/>
    <m/>
    <m/>
    <m/>
    <m/>
    <m/>
    <m/>
    <n v="19.142942805308852"/>
    <m/>
    <m/>
    <m/>
    <m/>
    <m/>
    <m/>
    <m/>
    <m/>
    <m/>
    <m/>
  </r>
  <r>
    <x v="158"/>
    <n v="82"/>
    <s v="Thunder"/>
    <s v="Thunder"/>
    <s v="Thunder"/>
    <x v="0"/>
    <s v="Wagga"/>
    <n v="2007"/>
    <d v="2007-07-09T00:00:00"/>
    <n v="2"/>
    <d v="2007-04-18T00:00:00"/>
    <s v="18-Apr"/>
    <n v="18"/>
    <s v="Apr"/>
    <s v="Uncut"/>
    <x v="1"/>
    <n v="214.56836171331935"/>
    <m/>
    <m/>
    <m/>
    <m/>
    <m/>
    <m/>
    <m/>
    <m/>
    <m/>
    <n v="27.726605454861552"/>
    <m/>
    <m/>
    <m/>
    <m/>
    <m/>
    <m/>
    <m/>
    <m/>
    <m/>
    <m/>
  </r>
  <r>
    <x v="159"/>
    <n v="82"/>
    <s v="Winfred"/>
    <s v="Winfred"/>
    <s v="Winfred"/>
    <x v="0"/>
    <s v="Wagga"/>
    <n v="2007"/>
    <d v="2007-07-09T00:00:00"/>
    <n v="2"/>
    <d v="2007-04-18T00:00:00"/>
    <s v="18-Apr"/>
    <n v="18"/>
    <s v="Apr"/>
    <s v="Uncut"/>
    <x v="1"/>
    <n v="356.63171238214966"/>
    <m/>
    <m/>
    <m/>
    <m/>
    <m/>
    <m/>
    <m/>
    <m/>
    <m/>
    <n v="49.954497324316641"/>
    <m/>
    <m/>
    <m/>
    <m/>
    <m/>
    <m/>
    <m/>
    <m/>
    <m/>
    <m/>
  </r>
  <r>
    <x v="160"/>
    <n v="67"/>
    <s v="05N2891"/>
    <s v="05N2891"/>
    <s v="05N2891"/>
    <x v="0"/>
    <s v="Wagga"/>
    <n v="2007"/>
    <d v="2007-07-09T00:00:00"/>
    <n v="3"/>
    <d v="2007-05-03T00:00:00"/>
    <s v="3-May"/>
    <n v="3"/>
    <s v="May"/>
    <s v="Uncut"/>
    <x v="1"/>
    <n v="157.28984882967384"/>
    <m/>
    <m/>
    <m/>
    <m/>
    <m/>
    <m/>
    <m/>
    <m/>
    <m/>
    <n v="8.5538012828382612"/>
    <m/>
    <m/>
    <m/>
    <m/>
    <m/>
    <m/>
    <m/>
    <m/>
    <m/>
    <m/>
  </r>
  <r>
    <x v="161"/>
    <n v="67"/>
    <s v="46Y78"/>
    <s v="46Y78"/>
    <s v="46Y78"/>
    <x v="0"/>
    <s v="Wagga"/>
    <n v="2007"/>
    <d v="2007-07-09T00:00:00"/>
    <n v="3"/>
    <d v="2007-05-03T00:00:00"/>
    <s v="3-May"/>
    <n v="3"/>
    <s v="May"/>
    <s v="Uncut"/>
    <x v="1"/>
    <n v="130.38136094705587"/>
    <m/>
    <m/>
    <m/>
    <m/>
    <m/>
    <m/>
    <m/>
    <m/>
    <m/>
    <n v="12.761310134621761"/>
    <m/>
    <m/>
    <m/>
    <m/>
    <m/>
    <m/>
    <m/>
    <m/>
    <m/>
    <m/>
  </r>
  <r>
    <x v="162"/>
    <n v="67"/>
    <s v="CBI106"/>
    <s v="CBI106"/>
    <s v="CBI106"/>
    <x v="0"/>
    <s v="Wagga"/>
    <n v="2007"/>
    <d v="2007-07-09T00:00:00"/>
    <n v="3"/>
    <d v="2007-05-03T00:00:00"/>
    <s v="3-May"/>
    <n v="3"/>
    <s v="May"/>
    <s v="Uncut"/>
    <x v="1"/>
    <n v="70.373910892527689"/>
    <m/>
    <m/>
    <m/>
    <m/>
    <m/>
    <m/>
    <m/>
    <m/>
    <m/>
    <n v="16.652951101303358"/>
    <m/>
    <m/>
    <m/>
    <m/>
    <m/>
    <m/>
    <m/>
    <m/>
    <m/>
    <m/>
  </r>
  <r>
    <x v="163"/>
    <n v="67"/>
    <s v="Garnet"/>
    <s v="Garnet"/>
    <s v="AV_Garnet"/>
    <x v="0"/>
    <s v="Wagga"/>
    <n v="2007"/>
    <d v="2007-07-09T00:00:00"/>
    <n v="3"/>
    <d v="2007-05-03T00:00:00"/>
    <s v="3-May"/>
    <n v="3"/>
    <s v="May"/>
    <s v="Uncut"/>
    <x v="1"/>
    <n v="104.56794794609682"/>
    <m/>
    <m/>
    <m/>
    <m/>
    <m/>
    <m/>
    <m/>
    <m/>
    <m/>
    <n v="26.449339961267889"/>
    <m/>
    <m/>
    <m/>
    <m/>
    <m/>
    <m/>
    <m/>
    <m/>
    <m/>
    <m/>
  </r>
  <r>
    <x v="164"/>
    <n v="67"/>
    <s v="Hyola50"/>
    <s v="Hyola50"/>
    <s v="Hyola50"/>
    <x v="0"/>
    <s v="Wagga"/>
    <n v="2007"/>
    <d v="2007-07-09T00:00:00"/>
    <n v="3"/>
    <d v="2007-05-03T00:00:00"/>
    <s v="3-May"/>
    <n v="3"/>
    <s v="May"/>
    <s v="Uncut"/>
    <x v="1"/>
    <n v="100.8646626797244"/>
    <m/>
    <m/>
    <m/>
    <m/>
    <m/>
    <m/>
    <m/>
    <m/>
    <m/>
    <n v="18.019160993320558"/>
    <m/>
    <m/>
    <m/>
    <m/>
    <m/>
    <m/>
    <m/>
    <m/>
    <m/>
    <m/>
  </r>
  <r>
    <x v="165"/>
    <n v="67"/>
    <s v="Hyola75"/>
    <s v="Hyola75"/>
    <s v="Hyola75"/>
    <x v="0"/>
    <s v="Wagga"/>
    <n v="2007"/>
    <d v="2007-07-09T00:00:00"/>
    <n v="3"/>
    <d v="2007-05-03T00:00:00"/>
    <s v="3-May"/>
    <n v="3"/>
    <s v="May"/>
    <s v="Uncut"/>
    <x v="1"/>
    <n v="142.50729597456774"/>
    <m/>
    <m/>
    <m/>
    <m/>
    <m/>
    <m/>
    <m/>
    <m/>
    <m/>
    <n v="22.349113644478596"/>
    <m/>
    <m/>
    <m/>
    <m/>
    <m/>
    <m/>
    <m/>
    <m/>
    <m/>
    <m/>
  </r>
  <r>
    <x v="166"/>
    <n v="67"/>
    <s v="JC05006"/>
    <s v="JC05006"/>
    <s v="JC05006"/>
    <x v="0"/>
    <s v="Wagga"/>
    <n v="2007"/>
    <d v="2007-07-09T00:00:00"/>
    <n v="3"/>
    <d v="2007-05-03T00:00:00"/>
    <s v="3-May"/>
    <n v="3"/>
    <s v="May"/>
    <s v="Uncut"/>
    <x v="1"/>
    <n v="75.476448761057426"/>
    <m/>
    <m/>
    <m/>
    <m/>
    <m/>
    <m/>
    <m/>
    <m/>
    <m/>
    <n v="28.143038247337522"/>
    <m/>
    <m/>
    <m/>
    <m/>
    <m/>
    <m/>
    <m/>
    <m/>
    <m/>
    <m/>
  </r>
  <r>
    <x v="167"/>
    <n v="67"/>
    <s v="NBIP4"/>
    <s v="NBIP4"/>
    <s v="NBIP4"/>
    <x v="0"/>
    <s v="Wagga"/>
    <n v="2007"/>
    <d v="2007-07-09T00:00:00"/>
    <n v="3"/>
    <d v="2007-05-03T00:00:00"/>
    <s v="3-May"/>
    <n v="3"/>
    <s v="May"/>
    <s v="Uncut"/>
    <x v="1"/>
    <n v="65.976091162893553"/>
    <m/>
    <m/>
    <m/>
    <m/>
    <m/>
    <m/>
    <m/>
    <m/>
    <m/>
    <n v="14.951617224447119"/>
    <m/>
    <m/>
    <m/>
    <m/>
    <m/>
    <m/>
    <m/>
    <m/>
    <m/>
    <m/>
  </r>
  <r>
    <x v="168"/>
    <n v="67"/>
    <s v="NPZ2"/>
    <s v="NPZ2"/>
    <s v="NPZ2"/>
    <x v="0"/>
    <s v="Wagga"/>
    <n v="2007"/>
    <d v="2007-07-09T00:00:00"/>
    <n v="3"/>
    <d v="2007-05-03T00:00:00"/>
    <s v="3-May"/>
    <n v="3"/>
    <s v="May"/>
    <s v="Uncut"/>
    <x v="1"/>
    <n v="106.86055347604615"/>
    <m/>
    <m/>
    <m/>
    <m/>
    <m/>
    <m/>
    <m/>
    <m/>
    <m/>
    <n v="18.305974042969147"/>
    <m/>
    <m/>
    <m/>
    <m/>
    <m/>
    <m/>
    <m/>
    <m/>
    <m/>
    <m/>
  </r>
  <r>
    <x v="169"/>
    <n v="67"/>
    <s v="Nuseed1"/>
    <s v="Nuseed1"/>
    <s v="Nuseed1"/>
    <x v="0"/>
    <s v="Wagga"/>
    <n v="2007"/>
    <d v="2007-07-09T00:00:00"/>
    <n v="3"/>
    <d v="2007-05-03T00:00:00"/>
    <s v="3-May"/>
    <n v="3"/>
    <s v="May"/>
    <s v="Uncut"/>
    <x v="1"/>
    <n v="29.363750413047253"/>
    <m/>
    <m/>
    <m/>
    <m/>
    <m/>
    <m/>
    <m/>
    <m/>
    <m/>
    <n v="7.0779897317614413"/>
    <m/>
    <m/>
    <m/>
    <m/>
    <m/>
    <m/>
    <m/>
    <m/>
    <m/>
    <m/>
  </r>
  <r>
    <x v="170"/>
    <n v="67"/>
    <s v="Skipton"/>
    <s v="Skipton"/>
    <s v="Skipton"/>
    <x v="0"/>
    <s v="Wagga"/>
    <n v="2007"/>
    <d v="2007-07-09T00:00:00"/>
    <n v="3"/>
    <d v="2007-05-03T00:00:00"/>
    <s v="3-May"/>
    <n v="3"/>
    <s v="May"/>
    <s v="Uncut"/>
    <x v="1"/>
    <n v="61.788254832917033"/>
    <m/>
    <m/>
    <m/>
    <m/>
    <m/>
    <m/>
    <m/>
    <m/>
    <m/>
    <n v="12.056754937219768"/>
    <m/>
    <m/>
    <m/>
    <m/>
    <m/>
    <m/>
    <m/>
    <m/>
    <m/>
    <m/>
  </r>
  <r>
    <x v="171"/>
    <n v="67"/>
    <s v="Tarcoola"/>
    <s v="Tarcoola"/>
    <s v="Tarcoola"/>
    <x v="0"/>
    <s v="Wagga"/>
    <n v="2007"/>
    <d v="2007-07-09T00:00:00"/>
    <n v="3"/>
    <d v="2007-05-03T00:00:00"/>
    <s v="3-May"/>
    <n v="3"/>
    <s v="May"/>
    <s v="Uncut"/>
    <x v="1"/>
    <n v="73.948783863950979"/>
    <m/>
    <m/>
    <m/>
    <m/>
    <m/>
    <m/>
    <m/>
    <m/>
    <m/>
    <n v="11.110668718524241"/>
    <m/>
    <m/>
    <m/>
    <m/>
    <m/>
    <m/>
    <m/>
    <m/>
    <m/>
    <m/>
  </r>
  <r>
    <x v="52"/>
    <n v="218"/>
    <m/>
    <s v="05N2891"/>
    <s v="05N2891"/>
    <x v="0"/>
    <s v="Wagga"/>
    <n v="2007"/>
    <d v="2007-11-08T00:00:00"/>
    <n v="1"/>
    <d v="2007-04-04T00:00:00"/>
    <s v="4-Apr"/>
    <n v="4"/>
    <s v="Apr"/>
    <s v="Cut"/>
    <x v="2"/>
    <n v="561.22804827202572"/>
    <n v="71.122278056951416"/>
    <m/>
    <n v="35.564810636451043"/>
    <n v="0.12672616465967973"/>
    <m/>
    <m/>
    <m/>
    <m/>
    <m/>
    <n v="120.859613264167"/>
    <m/>
    <m/>
    <m/>
    <m/>
    <m/>
    <m/>
    <m/>
    <m/>
    <m/>
    <m/>
  </r>
  <r>
    <x v="172"/>
    <m/>
    <m/>
    <s v="Beacon"/>
    <s v="Beacon"/>
    <x v="0"/>
    <s v="Wagga"/>
    <n v="2007"/>
    <m/>
    <n v="1"/>
    <d v="2007-04-04T00:00:00"/>
    <s v="4-Apr"/>
    <n v="4"/>
    <s v="Apr"/>
    <s v="Cut"/>
    <x v="2"/>
    <m/>
    <m/>
    <m/>
    <m/>
    <n v="0"/>
    <m/>
    <m/>
    <m/>
    <m/>
    <m/>
    <m/>
    <m/>
    <m/>
    <m/>
    <m/>
    <m/>
    <m/>
    <m/>
    <m/>
    <m/>
    <m/>
  </r>
  <r>
    <x v="53"/>
    <n v="221"/>
    <m/>
    <s v="CBI106"/>
    <s v="CBI106"/>
    <x v="0"/>
    <s v="Wagga"/>
    <n v="2007"/>
    <d v="2007-11-11T00:00:00"/>
    <n v="1"/>
    <d v="2007-04-04T00:00:00"/>
    <s v="4-Apr"/>
    <n v="4"/>
    <s v="Apr"/>
    <s v="Cut"/>
    <x v="2"/>
    <n v="529.10485851618512"/>
    <n v="28.086667655356905"/>
    <m/>
    <n v="6.1800675255673889"/>
    <n v="5.3083367508895675E-2"/>
    <m/>
    <m/>
    <m/>
    <m/>
    <m/>
    <n v="132.76805761709858"/>
    <m/>
    <m/>
    <m/>
    <m/>
    <m/>
    <m/>
    <m/>
    <m/>
    <m/>
    <m/>
  </r>
  <r>
    <x v="54"/>
    <n v="224"/>
    <m/>
    <s v="CBI206"/>
    <s v="CBI206"/>
    <x v="0"/>
    <s v="Wagga"/>
    <n v="2007"/>
    <d v="2007-11-14T00:00:00"/>
    <n v="1"/>
    <d v="2007-04-04T00:00:00"/>
    <s v="4-Apr"/>
    <n v="4"/>
    <s v="Apr"/>
    <s v="Cut"/>
    <x v="2"/>
    <n v="547.32216085019104"/>
    <n v="54.157421572317567"/>
    <m/>
    <n v="17.236457874711263"/>
    <n v="9.894980588432839E-2"/>
    <m/>
    <m/>
    <m/>
    <m/>
    <m/>
    <n v="51.848855500218555"/>
    <m/>
    <m/>
    <m/>
    <m/>
    <m/>
    <m/>
    <m/>
    <m/>
    <m/>
    <m/>
  </r>
  <r>
    <x v="55"/>
    <n v="209"/>
    <m/>
    <s v="Garnet"/>
    <s v="AV_Garnet"/>
    <x v="0"/>
    <s v="Wagga"/>
    <n v="2007"/>
    <d v="2007-10-30T00:00:00"/>
    <n v="1"/>
    <d v="2007-04-04T00:00:00"/>
    <s v="4-Apr"/>
    <n v="4"/>
    <s v="Apr"/>
    <s v="Cut"/>
    <x v="2"/>
    <n v="626.9643131857722"/>
    <n v="135.52763819095475"/>
    <m/>
    <n v="24.09460404374769"/>
    <n v="0.21616483640400971"/>
    <m/>
    <m/>
    <m/>
    <m/>
    <m/>
    <n v="89.771696407171106"/>
    <m/>
    <m/>
    <m/>
    <m/>
    <m/>
    <m/>
    <m/>
    <m/>
    <m/>
    <m/>
  </r>
  <r>
    <x v="56"/>
    <n v="210"/>
    <m/>
    <s v="Hyola75"/>
    <s v="Hyola75"/>
    <x v="0"/>
    <s v="Wagga"/>
    <n v="2007"/>
    <d v="2007-10-31T00:00:00"/>
    <n v="1"/>
    <d v="2007-04-04T00:00:00"/>
    <s v="4-Apr"/>
    <n v="4"/>
    <s v="Apr"/>
    <s v="Cut"/>
    <x v="2"/>
    <n v="457.75452588437065"/>
    <n v="85.879396984924625"/>
    <m/>
    <n v="35.750019520174661"/>
    <n v="0.18761015375873721"/>
    <m/>
    <m/>
    <m/>
    <m/>
    <m/>
    <n v="67.606042567231796"/>
    <m/>
    <m/>
    <m/>
    <m/>
    <m/>
    <m/>
    <m/>
    <m/>
    <m/>
    <m/>
  </r>
  <r>
    <x v="57"/>
    <m/>
    <m/>
    <s v="Maxol"/>
    <s v="Maxol"/>
    <x v="0"/>
    <s v="Wagga"/>
    <n v="2007"/>
    <m/>
    <n v="1"/>
    <d v="2007-04-04T00:00:00"/>
    <s v="4-Apr"/>
    <n v="4"/>
    <s v="Apr"/>
    <s v="Cut"/>
    <x v="2"/>
    <n v="624.2450988072203"/>
    <n v="18.34636694319725"/>
    <m/>
    <n v="14.302515104274661"/>
    <n v="2.9389685202579355E-2"/>
    <m/>
    <m/>
    <m/>
    <m/>
    <m/>
    <n v="80.300022120993006"/>
    <m/>
    <m/>
    <m/>
    <m/>
    <m/>
    <m/>
    <m/>
    <m/>
    <m/>
    <m/>
  </r>
  <r>
    <x v="58"/>
    <n v="216"/>
    <m/>
    <s v="NBIP1"/>
    <s v="NBIP1"/>
    <x v="0"/>
    <s v="Wagga"/>
    <n v="2007"/>
    <d v="2007-11-06T00:00:00"/>
    <n v="1"/>
    <d v="2007-04-04T00:00:00"/>
    <s v="4-Apr"/>
    <n v="4"/>
    <s v="Apr"/>
    <s v="Cut"/>
    <x v="2"/>
    <n v="505.6748962105475"/>
    <n v="112.2955365585488"/>
    <m/>
    <n v="3.5387060562783326"/>
    <n v="0.22207061770334033"/>
    <m/>
    <m/>
    <m/>
    <m/>
    <m/>
    <n v="10.091981344120198"/>
    <m/>
    <m/>
    <m/>
    <m/>
    <m/>
    <m/>
    <m/>
    <m/>
    <m/>
    <m/>
  </r>
  <r>
    <x v="59"/>
    <n v="212"/>
    <m/>
    <s v="NBIP3"/>
    <s v="NBIP3"/>
    <x v="0"/>
    <s v="Wagga"/>
    <n v="2007"/>
    <d v="2007-11-02T00:00:00"/>
    <n v="1"/>
    <d v="2007-04-04T00:00:00"/>
    <s v="4-Apr"/>
    <n v="4"/>
    <s v="Apr"/>
    <s v="Cut"/>
    <x v="2"/>
    <n v="444.16991728620746"/>
    <n v="62.278056951423778"/>
    <m/>
    <n v="10.553804022009198"/>
    <n v="0.14021223529033819"/>
    <m/>
    <m/>
    <m/>
    <m/>
    <m/>
    <n v="39.717868215797743"/>
    <m/>
    <m/>
    <m/>
    <m/>
    <m/>
    <m/>
    <m/>
    <m/>
    <m/>
    <m/>
  </r>
  <r>
    <x v="60"/>
    <n v="216"/>
    <m/>
    <s v="NBIP4"/>
    <s v="NBIP4"/>
    <x v="0"/>
    <s v="Wagga"/>
    <n v="2007"/>
    <d v="2007-11-06T00:00:00"/>
    <n v="1"/>
    <d v="2007-04-04T00:00:00"/>
    <s v="4-Apr"/>
    <n v="4"/>
    <s v="Apr"/>
    <s v="Cut"/>
    <x v="2"/>
    <n v="464.97606278273469"/>
    <n v="74.258551661506047"/>
    <m/>
    <n v="11.61867578050987"/>
    <n v="0.15970403125075319"/>
    <m/>
    <m/>
    <m/>
    <m/>
    <m/>
    <n v="63.933583674105776"/>
    <m/>
    <m/>
    <m/>
    <m/>
    <m/>
    <m/>
    <m/>
    <m/>
    <m/>
    <m/>
  </r>
  <r>
    <x v="61"/>
    <n v="224"/>
    <m/>
    <s v="NPZ2"/>
    <s v="NPZ2"/>
    <x v="0"/>
    <s v="Wagga"/>
    <n v="2007"/>
    <d v="2007-11-14T00:00:00"/>
    <n v="1"/>
    <d v="2007-04-04T00:00:00"/>
    <s v="4-Apr"/>
    <n v="4"/>
    <s v="Apr"/>
    <s v="Cut"/>
    <x v="2"/>
    <n v="463.60599435674692"/>
    <n v="105.04089072815054"/>
    <m/>
    <n v="22.405430257128447"/>
    <n v="0.22657362503238279"/>
    <m/>
    <m/>
    <m/>
    <m/>
    <m/>
    <n v="53.278706041337593"/>
    <m/>
    <m/>
    <m/>
    <m/>
    <m/>
    <m/>
    <m/>
    <m/>
    <m/>
    <m/>
  </r>
  <r>
    <x v="62"/>
    <n v="224"/>
    <m/>
    <s v="NPZ3"/>
    <s v="NPZ3"/>
    <x v="0"/>
    <s v="Wagga"/>
    <n v="2007"/>
    <d v="2007-11-14T00:00:00"/>
    <n v="1"/>
    <d v="2007-04-04T00:00:00"/>
    <s v="4-Apr"/>
    <n v="4"/>
    <s v="Apr"/>
    <s v="Cut"/>
    <x v="2"/>
    <n v="593.4282220168302"/>
    <n v="47.077051926298161"/>
    <m/>
    <n v="33.827548446111251"/>
    <n v="7.9330659007590995E-2"/>
    <m/>
    <m/>
    <m/>
    <m/>
    <m/>
    <n v="100.22327658874316"/>
    <m/>
    <m/>
    <m/>
    <m/>
    <m/>
    <m/>
    <m/>
    <m/>
    <m/>
    <m/>
  </r>
  <r>
    <x v="63"/>
    <n v="212"/>
    <m/>
    <s v="Skipton"/>
    <s v="Skipton"/>
    <x v="0"/>
    <s v="Wagga"/>
    <n v="2007"/>
    <d v="2007-11-02T00:00:00"/>
    <n v="1"/>
    <d v="2007-04-04T00:00:00"/>
    <s v="4-Apr"/>
    <n v="4"/>
    <s v="Apr"/>
    <s v="Cut"/>
    <x v="2"/>
    <n v="626.4129330979107"/>
    <n v="109.73316465778777"/>
    <m/>
    <n v="5.6576895923261992"/>
    <n v="0.17517704194756156"/>
    <m/>
    <m/>
    <m/>
    <m/>
    <m/>
    <n v="19.32635232061703"/>
    <m/>
    <m/>
    <m/>
    <m/>
    <m/>
    <m/>
    <m/>
    <m/>
    <m/>
    <m/>
  </r>
  <r>
    <x v="64"/>
    <n v="200"/>
    <m/>
    <s v="05N2891"/>
    <s v="05N2891"/>
    <x v="0"/>
    <s v="Wagga"/>
    <n v="2007"/>
    <d v="2007-11-04T00:00:00"/>
    <n v="2"/>
    <d v="2007-04-18T00:00:00"/>
    <s v="18-Apr"/>
    <n v="18"/>
    <s v="Apr"/>
    <s v="Cut"/>
    <x v="2"/>
    <n v="510.3634950305705"/>
    <n v="66.344221105527623"/>
    <m/>
    <n v="6.922110552763912"/>
    <n v="0.12999405669003353"/>
    <m/>
    <m/>
    <m/>
    <m/>
    <m/>
    <m/>
    <m/>
    <m/>
    <m/>
    <m/>
    <m/>
    <m/>
    <m/>
    <m/>
    <m/>
    <m/>
  </r>
  <r>
    <x v="65"/>
    <n v="202"/>
    <m/>
    <s v="44Y06"/>
    <s v="44Y06"/>
    <x v="0"/>
    <s v="Wagga"/>
    <n v="2007"/>
    <d v="2007-11-06T00:00:00"/>
    <n v="2"/>
    <d v="2007-04-18T00:00:00"/>
    <s v="18-Apr"/>
    <n v="18"/>
    <s v="Apr"/>
    <s v="Cut"/>
    <x v="2"/>
    <n v="521.35766281532767"/>
    <n v="98.333333333333329"/>
    <m/>
    <n v="9.6142041358820816"/>
    <n v="0.18861012381084805"/>
    <m/>
    <m/>
    <m/>
    <m/>
    <m/>
    <n v="48.287838206288853"/>
    <m/>
    <m/>
    <m/>
    <m/>
    <m/>
    <m/>
    <m/>
    <m/>
    <m/>
    <m/>
  </r>
  <r>
    <x v="66"/>
    <n v="204"/>
    <m/>
    <s v="45Y77"/>
    <s v="45Y77"/>
    <x v="0"/>
    <s v="Wagga"/>
    <n v="2007"/>
    <d v="2007-11-08T00:00:00"/>
    <n v="2"/>
    <d v="2007-04-18T00:00:00"/>
    <s v="18-Apr"/>
    <n v="18"/>
    <s v="Apr"/>
    <s v="Cut"/>
    <x v="2"/>
    <n v="578.70469711573082"/>
    <n v="102.05228803590988"/>
    <m/>
    <n v="12.819279653467097"/>
    <n v="0.17634605100760262"/>
    <m/>
    <m/>
    <m/>
    <m/>
    <m/>
    <n v="36.942513136141422"/>
    <m/>
    <m/>
    <m/>
    <m/>
    <m/>
    <m/>
    <m/>
    <m/>
    <m/>
    <m/>
  </r>
  <r>
    <x v="67"/>
    <n v="201"/>
    <m/>
    <s v="46Y78"/>
    <s v="46Y78"/>
    <x v="0"/>
    <s v="Wagga"/>
    <n v="2007"/>
    <d v="2007-11-05T00:00:00"/>
    <n v="2"/>
    <d v="2007-04-18T00:00:00"/>
    <s v="18-Apr"/>
    <n v="18"/>
    <s v="Apr"/>
    <s v="Cut"/>
    <x v="2"/>
    <n v="396.60032458118633"/>
    <n v="146.82579564489114"/>
    <m/>
    <n v="30.076969787938534"/>
    <n v="0.37021098205086078"/>
    <m/>
    <m/>
    <m/>
    <m/>
    <m/>
    <n v="137.00807661810595"/>
    <m/>
    <m/>
    <m/>
    <m/>
    <m/>
    <m/>
    <m/>
    <m/>
    <m/>
    <m/>
  </r>
  <r>
    <x v="173"/>
    <m/>
    <m/>
    <s v="Beacon"/>
    <s v="Beacon"/>
    <x v="0"/>
    <s v="Wagga"/>
    <n v="2007"/>
    <m/>
    <n v="2"/>
    <d v="2007-04-18T00:00:00"/>
    <s v="18-Apr"/>
    <n v="18"/>
    <s v="Apr"/>
    <s v="Cut"/>
    <x v="2"/>
    <n v="508.95924621220792"/>
    <n v="84.884525399929643"/>
    <m/>
    <n v="20.066250547640969"/>
    <n v="0.16678059398991149"/>
    <m/>
    <m/>
    <m/>
    <m/>
    <m/>
    <n v="28.277187567314645"/>
    <m/>
    <m/>
    <m/>
    <m/>
    <m/>
    <m/>
    <m/>
    <m/>
    <m/>
    <m/>
  </r>
  <r>
    <x v="68"/>
    <n v="210"/>
    <m/>
    <s v="CBI106"/>
    <s v="CBI106"/>
    <x v="0"/>
    <s v="Wagga"/>
    <n v="2007"/>
    <d v="2007-11-14T00:00:00"/>
    <n v="2"/>
    <d v="2007-04-18T00:00:00"/>
    <s v="18-Apr"/>
    <n v="18"/>
    <s v="Apr"/>
    <s v="Cut"/>
    <x v="2"/>
    <n v="527.29552142055707"/>
    <n v="66.038372101372346"/>
    <m/>
    <n v="20.910042749658114"/>
    <n v="0.12523977431756314"/>
    <m/>
    <m/>
    <m/>
    <m/>
    <m/>
    <n v="116.81545061144872"/>
    <m/>
    <m/>
    <m/>
    <m/>
    <m/>
    <m/>
    <m/>
    <m/>
    <m/>
    <m/>
  </r>
  <r>
    <x v="69"/>
    <n v="210"/>
    <m/>
    <s v="CBI206"/>
    <s v="CBI206"/>
    <x v="0"/>
    <s v="Wagga"/>
    <n v="2007"/>
    <d v="2007-11-14T00:00:00"/>
    <n v="2"/>
    <d v="2007-04-18T00:00:00"/>
    <s v="18-Apr"/>
    <n v="18"/>
    <s v="Apr"/>
    <s v="Cut"/>
    <x v="2"/>
    <n v="628.29719816091028"/>
    <n v="126.35678391959799"/>
    <m/>
    <n v="12.776828661922714"/>
    <n v="0.20110989558676554"/>
    <m/>
    <m/>
    <m/>
    <m/>
    <m/>
    <n v="36.684763213103629"/>
    <m/>
    <m/>
    <m/>
    <m/>
    <m/>
    <m/>
    <m/>
    <m/>
    <m/>
    <m/>
  </r>
  <r>
    <x v="70"/>
    <n v="204"/>
    <m/>
    <s v="CBI306"/>
    <s v="CBI306"/>
    <x v="0"/>
    <s v="Wagga"/>
    <n v="2007"/>
    <d v="2007-11-08T00:00:00"/>
    <n v="2"/>
    <d v="2007-04-18T00:00:00"/>
    <s v="18-Apr"/>
    <n v="18"/>
    <s v="Apr"/>
    <s v="Cut"/>
    <x v="2"/>
    <n v="542.37697064570807"/>
    <n v="81.160049088882445"/>
    <m/>
    <n v="18.174863920351882"/>
    <n v="0.14963771229493791"/>
    <m/>
    <m/>
    <m/>
    <m/>
    <m/>
    <n v="22.108730128927647"/>
    <m/>
    <m/>
    <m/>
    <m/>
    <m/>
    <m/>
    <m/>
    <m/>
    <m/>
    <m/>
  </r>
  <r>
    <x v="71"/>
    <n v="204"/>
    <m/>
    <s v="CBI406"/>
    <s v="CBI406"/>
    <x v="0"/>
    <s v="Wagga"/>
    <n v="2007"/>
    <d v="2007-11-08T00:00:00"/>
    <n v="2"/>
    <d v="2007-04-18T00:00:00"/>
    <s v="18-Apr"/>
    <n v="18"/>
    <s v="Apr"/>
    <s v="Cut"/>
    <x v="2"/>
    <n v="537.57987648225094"/>
    <n v="63.49972016323369"/>
    <m/>
    <n v="20.960454816414138"/>
    <n v="0.11812146053300088"/>
    <m/>
    <m/>
    <m/>
    <m/>
    <m/>
    <n v="41.124961959582613"/>
    <m/>
    <m/>
    <m/>
    <m/>
    <m/>
    <m/>
    <m/>
    <m/>
    <m/>
    <m/>
  </r>
  <r>
    <x v="72"/>
    <n v="210"/>
    <m/>
    <s v="CBI506"/>
    <s v="CBI506"/>
    <x v="0"/>
    <s v="Wagga"/>
    <n v="2007"/>
    <d v="2007-11-14T00:00:00"/>
    <n v="2"/>
    <d v="2007-04-18T00:00:00"/>
    <s v="18-Apr"/>
    <n v="18"/>
    <s v="Apr"/>
    <s v="Cut"/>
    <x v="2"/>
    <n v="569.41750894047107"/>
    <n v="97.334496833550716"/>
    <m/>
    <n v="15.296802021822185"/>
    <n v="0.17093695804096956"/>
    <m/>
    <m/>
    <m/>
    <m/>
    <m/>
    <n v="41.060935494342544"/>
    <m/>
    <m/>
    <m/>
    <m/>
    <m/>
    <m/>
    <m/>
    <m/>
    <m/>
    <m/>
  </r>
  <r>
    <x v="73"/>
    <n v="204"/>
    <m/>
    <s v="CBI606"/>
    <s v="CBI606"/>
    <x v="0"/>
    <s v="Wagga"/>
    <n v="2007"/>
    <d v="2007-11-08T00:00:00"/>
    <n v="2"/>
    <d v="2007-04-18T00:00:00"/>
    <s v="18-Apr"/>
    <n v="18"/>
    <s v="Apr"/>
    <s v="Cut"/>
    <x v="2"/>
    <n v="638.01155885808328"/>
    <n v="96.870578157147989"/>
    <m/>
    <n v="37.594310797738238"/>
    <n v="0.15183201121078041"/>
    <m/>
    <m/>
    <m/>
    <m/>
    <m/>
    <n v="101.7585399559804"/>
    <m/>
    <m/>
    <m/>
    <m/>
    <m/>
    <m/>
    <m/>
    <m/>
    <m/>
    <m/>
  </r>
  <r>
    <x v="74"/>
    <n v="204"/>
    <m/>
    <s v="CBI6654"/>
    <s v="CBI6654"/>
    <x v="0"/>
    <s v="Wagga"/>
    <n v="2007"/>
    <d v="2007-11-08T00:00:00"/>
    <n v="2"/>
    <d v="2007-04-18T00:00:00"/>
    <s v="18-Apr"/>
    <n v="18"/>
    <s v="Apr"/>
    <s v="Cut"/>
    <x v="2"/>
    <n v="540.18716695087016"/>
    <n v="90.097898455864765"/>
    <m/>
    <n v="14.086690384288971"/>
    <n v="0.16679014972612102"/>
    <m/>
    <m/>
    <m/>
    <m/>
    <m/>
    <n v="44.281825350134007"/>
    <m/>
    <m/>
    <m/>
    <m/>
    <m/>
    <m/>
    <m/>
    <m/>
    <m/>
    <m/>
  </r>
  <r>
    <x v="75"/>
    <n v="198"/>
    <m/>
    <s v="Garnet"/>
    <s v="AV_Garnet"/>
    <x v="0"/>
    <s v="Wagga"/>
    <n v="2007"/>
    <d v="2007-11-02T00:00:00"/>
    <n v="2"/>
    <d v="2007-04-18T00:00:00"/>
    <s v="18-Apr"/>
    <n v="18"/>
    <s v="Apr"/>
    <s v="Cut"/>
    <x v="2"/>
    <n v="640.99996361866874"/>
    <n v="132.8643216080402"/>
    <m/>
    <n v="26.052275832777127"/>
    <n v="0.20727664453828468"/>
    <m/>
    <m/>
    <m/>
    <m/>
    <m/>
    <n v="100.80263918351498"/>
    <m/>
    <m/>
    <m/>
    <m/>
    <m/>
    <m/>
    <m/>
    <m/>
    <m/>
    <m/>
  </r>
  <r>
    <x v="76"/>
    <n v="200"/>
    <m/>
    <s v="Hyola50"/>
    <s v="Hyola50"/>
    <x v="0"/>
    <s v="Wagga"/>
    <n v="2007"/>
    <d v="2007-11-04T00:00:00"/>
    <n v="2"/>
    <d v="2007-04-18T00:00:00"/>
    <s v="18-Apr"/>
    <n v="18"/>
    <s v="Apr"/>
    <s v="Cut"/>
    <x v="2"/>
    <n v="539.35224690226721"/>
    <n v="124.73279740347623"/>
    <m/>
    <n v="11.164165735161248"/>
    <n v="0.23126407300585197"/>
    <m/>
    <m/>
    <m/>
    <m/>
    <m/>
    <n v="19.058228311497874"/>
    <m/>
    <m/>
    <m/>
    <m/>
    <m/>
    <m/>
    <m/>
    <m/>
    <m/>
    <m/>
  </r>
  <r>
    <x v="77"/>
    <n v="195"/>
    <m/>
    <s v="Hyola75"/>
    <s v="Hyola75"/>
    <x v="0"/>
    <s v="Wagga"/>
    <n v="2007"/>
    <d v="2007-10-30T00:00:00"/>
    <n v="2"/>
    <d v="2007-04-18T00:00:00"/>
    <s v="18-Apr"/>
    <n v="18"/>
    <s v="Apr"/>
    <s v="Cut"/>
    <x v="2"/>
    <n v="411.23554440153703"/>
    <n v="84.070351758793961"/>
    <m/>
    <n v="25.401032509476746"/>
    <n v="0.20443357317553834"/>
    <m/>
    <m/>
    <m/>
    <m/>
    <m/>
    <n v="58.251922156839989"/>
    <m/>
    <m/>
    <m/>
    <m/>
    <m/>
    <m/>
    <m/>
    <m/>
    <m/>
    <m/>
  </r>
  <r>
    <x v="81"/>
    <m/>
    <m/>
    <s v="Maxol"/>
    <s v="Maxol"/>
    <x v="0"/>
    <s v="Wagga"/>
    <n v="2007"/>
    <m/>
    <n v="2"/>
    <d v="2007-04-18T00:00:00"/>
    <s v="18-Apr"/>
    <n v="18"/>
    <s v="Apr"/>
    <s v="Cut"/>
    <x v="2"/>
    <n v="419.46604029287408"/>
    <n v="11.552047374874135"/>
    <m/>
    <n v="8.0139228187225928"/>
    <n v="2.7539887059291893E-2"/>
    <m/>
    <m/>
    <m/>
    <m/>
    <m/>
    <n v="21.56091396632176"/>
    <m/>
    <m/>
    <m/>
    <m/>
    <m/>
    <m/>
    <m/>
    <m/>
    <m/>
    <m/>
  </r>
  <r>
    <x v="82"/>
    <n v="195"/>
    <m/>
    <s v="NBIP1"/>
    <s v="NBIP1"/>
    <x v="0"/>
    <s v="Wagga"/>
    <n v="2007"/>
    <d v="2007-10-30T00:00:00"/>
    <n v="2"/>
    <d v="2007-04-18T00:00:00"/>
    <s v="18-Apr"/>
    <n v="18"/>
    <s v="Apr"/>
    <s v="Cut"/>
    <x v="2"/>
    <n v="588.53624715060892"/>
    <n v="116.55339876067738"/>
    <m/>
    <n v="9.0033212975067975"/>
    <n v="0.19803945691530342"/>
    <m/>
    <m/>
    <m/>
    <m/>
    <m/>
    <n v="71.97575272167559"/>
    <m/>
    <m/>
    <m/>
    <m/>
    <m/>
    <m/>
    <m/>
    <m/>
    <m/>
    <m/>
  </r>
  <r>
    <x v="83"/>
    <n v="206"/>
    <m/>
    <s v="NBIP2"/>
    <s v="NBIP2"/>
    <x v="0"/>
    <s v="Wagga"/>
    <n v="2007"/>
    <d v="2007-11-10T00:00:00"/>
    <n v="2"/>
    <d v="2007-04-18T00:00:00"/>
    <s v="18-Apr"/>
    <n v="18"/>
    <s v="Apr"/>
    <s v="Cut"/>
    <x v="2"/>
    <n v="511.46506683805615"/>
    <n v="96.851735318184268"/>
    <m/>
    <n v="11.063453814802854"/>
    <n v="0.18936138868082297"/>
    <m/>
    <m/>
    <m/>
    <m/>
    <m/>
    <n v="48.106300849364459"/>
    <m/>
    <m/>
    <m/>
    <m/>
    <m/>
    <m/>
    <m/>
    <m/>
    <m/>
    <m/>
  </r>
  <r>
    <x v="84"/>
    <n v="202"/>
    <m/>
    <s v="NBIP3"/>
    <s v="NBIP3"/>
    <x v="0"/>
    <s v="Wagga"/>
    <n v="2007"/>
    <d v="2007-11-06T00:00:00"/>
    <n v="2"/>
    <d v="2007-04-18T00:00:00"/>
    <s v="18-Apr"/>
    <n v="18"/>
    <s v="Apr"/>
    <s v="Cut"/>
    <x v="2"/>
    <n v="543.29057028940565"/>
    <n v="91.892797319932995"/>
    <m/>
    <n v="9.0929127922988329"/>
    <n v="0.16914116008121138"/>
    <m/>
    <m/>
    <m/>
    <m/>
    <m/>
    <n v="35.036540047753135"/>
    <m/>
    <m/>
    <m/>
    <m/>
    <m/>
    <m/>
    <m/>
    <m/>
    <m/>
    <m/>
  </r>
  <r>
    <x v="85"/>
    <n v="198"/>
    <m/>
    <s v="NBIP4"/>
    <s v="NBIP4"/>
    <x v="0"/>
    <s v="Wagga"/>
    <n v="2007"/>
    <d v="2007-11-02T00:00:00"/>
    <n v="2"/>
    <d v="2007-04-18T00:00:00"/>
    <s v="18-Apr"/>
    <n v="18"/>
    <s v="Apr"/>
    <s v="Cut"/>
    <x v="2"/>
    <n v="529.7839935747005"/>
    <n v="94.790619765494128"/>
    <m/>
    <n v="17.955388306510926"/>
    <n v="0.17892314776423776"/>
    <m/>
    <m/>
    <m/>
    <m/>
    <m/>
    <n v="18.408634010050896"/>
    <m/>
    <m/>
    <m/>
    <m/>
    <m/>
    <m/>
    <m/>
    <m/>
    <m/>
    <m/>
  </r>
  <r>
    <x v="86"/>
    <n v="202"/>
    <m/>
    <s v="NBIP5"/>
    <s v="NBIP5"/>
    <x v="0"/>
    <s v="Wagga"/>
    <n v="2007"/>
    <d v="2007-11-06T00:00:00"/>
    <n v="2"/>
    <d v="2007-04-18T00:00:00"/>
    <s v="18-Apr"/>
    <n v="18"/>
    <s v="Apr"/>
    <s v="Cut"/>
    <x v="2"/>
    <n v="673.20609128782371"/>
    <n v="132.8140703517588"/>
    <m/>
    <n v="29.278214306613958"/>
    <n v="0.1972859011089596"/>
    <m/>
    <m/>
    <m/>
    <m/>
    <m/>
    <n v="125.16630800360699"/>
    <m/>
    <m/>
    <m/>
    <m/>
    <m/>
    <m/>
    <m/>
    <m/>
    <m/>
    <m/>
  </r>
  <r>
    <x v="87"/>
    <n v="210"/>
    <m/>
    <s v="NPZ1"/>
    <s v="NPZ1"/>
    <x v="0"/>
    <s v="Wagga"/>
    <n v="2007"/>
    <d v="2007-11-14T00:00:00"/>
    <n v="2"/>
    <d v="2007-04-18T00:00:00"/>
    <s v="18-Apr"/>
    <n v="18"/>
    <s v="Apr"/>
    <s v="Cut"/>
    <x v="2"/>
    <n v="713.99131810947654"/>
    <n v="129.78558736069948"/>
    <m/>
    <n v="51.065426555032957"/>
    <n v="0.18177474160939222"/>
    <m/>
    <m/>
    <m/>
    <m/>
    <m/>
    <n v="106.27669760802064"/>
    <m/>
    <m/>
    <m/>
    <m/>
    <m/>
    <m/>
    <m/>
    <m/>
    <m/>
    <m/>
  </r>
  <r>
    <x v="88"/>
    <n v="210"/>
    <m/>
    <s v="NPZ2"/>
    <s v="NPZ2"/>
    <x v="0"/>
    <s v="Wagga"/>
    <n v="2007"/>
    <d v="2007-11-14T00:00:00"/>
    <n v="2"/>
    <d v="2007-04-18T00:00:00"/>
    <s v="18-Apr"/>
    <n v="18"/>
    <s v="Apr"/>
    <s v="Cut"/>
    <x v="2"/>
    <n v="666.50706228804881"/>
    <n v="107.97319932998323"/>
    <m/>
    <n v="55.411357464041515"/>
    <n v="0.16199858251962487"/>
    <m/>
    <m/>
    <m/>
    <m/>
    <m/>
    <n v="124.12013847830131"/>
    <m/>
    <m/>
    <m/>
    <m/>
    <m/>
    <m/>
    <m/>
    <m/>
    <m/>
    <m/>
  </r>
  <r>
    <x v="89"/>
    <n v="210"/>
    <m/>
    <s v="NPZ3"/>
    <s v="NPZ3"/>
    <x v="0"/>
    <s v="Wagga"/>
    <n v="2007"/>
    <d v="2007-11-14T00:00:00"/>
    <n v="2"/>
    <d v="2007-04-18T00:00:00"/>
    <s v="18-Apr"/>
    <n v="18"/>
    <s v="Apr"/>
    <s v="Cut"/>
    <x v="2"/>
    <n v="577.78678160651452"/>
    <n v="74.276866642336444"/>
    <m/>
    <n v="29.747373185106774"/>
    <n v="0.12855411201310696"/>
    <m/>
    <m/>
    <m/>
    <m/>
    <m/>
    <n v="97.01883756864828"/>
    <m/>
    <m/>
    <m/>
    <m/>
    <m/>
    <m/>
    <m/>
    <m/>
    <m/>
    <m/>
  </r>
  <r>
    <x v="90"/>
    <n v="210"/>
    <m/>
    <s v="NPZ4"/>
    <s v="NPZ4"/>
    <x v="0"/>
    <s v="Wagga"/>
    <n v="2007"/>
    <d v="2007-11-14T00:00:00"/>
    <n v="2"/>
    <d v="2007-04-18T00:00:00"/>
    <s v="18-Apr"/>
    <n v="18"/>
    <s v="Apr"/>
    <s v="Cut"/>
    <x v="2"/>
    <n v="620.77304568711611"/>
    <n v="104.61474036850922"/>
    <m/>
    <n v="21.573617615587533"/>
    <n v="0.16852332925105362"/>
    <m/>
    <m/>
    <m/>
    <m/>
    <m/>
    <n v="90.575754382566458"/>
    <m/>
    <m/>
    <m/>
    <m/>
    <m/>
    <m/>
    <m/>
    <m/>
    <m/>
    <m/>
  </r>
  <r>
    <x v="91"/>
    <n v="195"/>
    <m/>
    <s v="Nuseed1"/>
    <s v="Nuseed1"/>
    <x v="0"/>
    <s v="Wagga"/>
    <n v="2007"/>
    <d v="2007-10-30T00:00:00"/>
    <n v="2"/>
    <d v="2007-04-18T00:00:00"/>
    <s v="18-Apr"/>
    <n v="18"/>
    <s v="Apr"/>
    <s v="Cut"/>
    <x v="2"/>
    <n v="645.45992778914274"/>
    <n v="58.769024385493353"/>
    <m/>
    <n v="22.462491722176768"/>
    <n v="9.1049841911629681E-2"/>
    <m/>
    <m/>
    <m/>
    <m/>
    <m/>
    <m/>
    <m/>
    <m/>
    <m/>
    <m/>
    <m/>
    <m/>
    <m/>
    <m/>
    <m/>
    <m/>
  </r>
  <r>
    <x v="92"/>
    <n v="208"/>
    <m/>
    <s v="Nuseed2"/>
    <s v="Nuseed2"/>
    <x v="0"/>
    <s v="Wagga"/>
    <n v="2007"/>
    <d v="2007-11-12T00:00:00"/>
    <n v="2"/>
    <d v="2007-04-18T00:00:00"/>
    <s v="18-Apr"/>
    <n v="18"/>
    <s v="Apr"/>
    <s v="Cut"/>
    <x v="2"/>
    <n v="529.50095630850194"/>
    <n v="53.492480622028658"/>
    <m/>
    <n v="8.7016254805856263"/>
    <n v="0.10102433241095499"/>
    <m/>
    <m/>
    <m/>
    <m/>
    <m/>
    <n v="22.208283894496265"/>
    <m/>
    <m/>
    <m/>
    <m/>
    <m/>
    <m/>
    <m/>
    <m/>
    <m/>
    <m/>
  </r>
  <r>
    <x v="93"/>
    <n v="200"/>
    <m/>
    <s v="Nuseed3"/>
    <s v="Nuseed3"/>
    <x v="0"/>
    <s v="Wagga"/>
    <n v="2007"/>
    <d v="2007-11-04T00:00:00"/>
    <n v="2"/>
    <d v="2007-04-18T00:00:00"/>
    <s v="18-Apr"/>
    <n v="18"/>
    <s v="Apr"/>
    <s v="Cut"/>
    <x v="2"/>
    <n v="620.25059196561904"/>
    <n v="115.73701842546062"/>
    <m/>
    <n v="20.714066918723852"/>
    <n v="0.1865971914007879"/>
    <m/>
    <m/>
    <m/>
    <m/>
    <m/>
    <n v="61.327146285942192"/>
    <m/>
    <m/>
    <m/>
    <m/>
    <m/>
    <m/>
    <m/>
    <m/>
    <m/>
    <m/>
  </r>
  <r>
    <x v="94"/>
    <n v="200"/>
    <m/>
    <s v="Skipton"/>
    <s v="Skipton"/>
    <x v="0"/>
    <s v="Wagga"/>
    <n v="2007"/>
    <d v="2007-11-04T00:00:00"/>
    <n v="2"/>
    <d v="2007-04-18T00:00:00"/>
    <s v="18-Apr"/>
    <n v="18"/>
    <s v="Apr"/>
    <s v="Cut"/>
    <x v="2"/>
    <n v="452.50009276191798"/>
    <n v="62.529313232830816"/>
    <m/>
    <n v="12.803772369843168"/>
    <n v="0.13818629925835282"/>
    <m/>
    <m/>
    <m/>
    <m/>
    <m/>
    <n v="91.851729999911342"/>
    <m/>
    <m/>
    <m/>
    <m/>
    <m/>
    <m/>
    <m/>
    <m/>
    <m/>
    <m/>
  </r>
  <r>
    <x v="95"/>
    <n v="198"/>
    <m/>
    <s v="Stubby"/>
    <s v="Stubby"/>
    <x v="0"/>
    <s v="Wagga"/>
    <n v="2007"/>
    <d v="2007-11-02T00:00:00"/>
    <n v="2"/>
    <d v="2007-04-18T00:00:00"/>
    <s v="18-Apr"/>
    <n v="18"/>
    <s v="Apr"/>
    <s v="Cut"/>
    <x v="2"/>
    <n v="409.51042919246385"/>
    <n v="84.258793969849251"/>
    <m/>
    <n v="3.7562814070351265"/>
    <n v="0.20575494044438331"/>
    <m/>
    <m/>
    <m/>
    <m/>
    <m/>
    <m/>
    <m/>
    <m/>
    <m/>
    <m/>
    <m/>
    <m/>
    <m/>
    <m/>
    <m/>
    <m/>
  </r>
  <r>
    <x v="96"/>
    <n v="202"/>
    <m/>
    <s v="Summit"/>
    <s v="Summit"/>
    <x v="0"/>
    <s v="Wagga"/>
    <n v="2007"/>
    <d v="2007-11-06T00:00:00"/>
    <n v="2"/>
    <d v="2007-04-18T00:00:00"/>
    <s v="18-Apr"/>
    <n v="18"/>
    <s v="Apr"/>
    <s v="Cut"/>
    <x v="2"/>
    <n v="412.70034628193412"/>
    <n v="94.723618090452248"/>
    <m/>
    <n v="22.160804020100503"/>
    <n v="0.22952153770605827"/>
    <m/>
    <m/>
    <m/>
    <m/>
    <m/>
    <m/>
    <m/>
    <m/>
    <m/>
    <m/>
    <m/>
    <m/>
    <m/>
    <m/>
    <m/>
    <m/>
  </r>
  <r>
    <x v="97"/>
    <n v="198"/>
    <m/>
    <s v="Tarcoola"/>
    <s v="Tarcoola"/>
    <x v="0"/>
    <s v="Wagga"/>
    <n v="2007"/>
    <d v="2007-11-02T00:00:00"/>
    <n v="2"/>
    <d v="2007-04-18T00:00:00"/>
    <s v="18-Apr"/>
    <n v="18"/>
    <s v="Apr"/>
    <s v="Cut"/>
    <x v="2"/>
    <n v="364.10982035740045"/>
    <n v="51.482412060301506"/>
    <m/>
    <n v="9.6052990314688085"/>
    <n v="0.1413925392338162"/>
    <m/>
    <m/>
    <m/>
    <m/>
    <m/>
    <n v="37.786155668545078"/>
    <m/>
    <m/>
    <m/>
    <m/>
    <m/>
    <m/>
    <m/>
    <m/>
    <m/>
    <m/>
  </r>
  <r>
    <x v="98"/>
    <n v="204"/>
    <m/>
    <s v="Thunder"/>
    <s v="Thunder"/>
    <x v="0"/>
    <s v="Wagga"/>
    <n v="2007"/>
    <d v="2007-11-08T00:00:00"/>
    <n v="2"/>
    <d v="2007-04-18T00:00:00"/>
    <s v="18-Apr"/>
    <n v="18"/>
    <s v="Apr"/>
    <s v="Cut"/>
    <x v="2"/>
    <n v="438.01501261079795"/>
    <n v="18.668341708542709"/>
    <m/>
    <n v="11.984924623115575"/>
    <n v="4.262032389545202E-2"/>
    <m/>
    <m/>
    <m/>
    <m/>
    <m/>
    <m/>
    <m/>
    <m/>
    <m/>
    <m/>
    <m/>
    <m/>
    <m/>
    <m/>
    <m/>
    <m/>
  </r>
  <r>
    <x v="99"/>
    <m/>
    <m/>
    <s v="Winfred"/>
    <s v="Winfred"/>
    <x v="0"/>
    <s v="Wagga"/>
    <n v="2007"/>
    <m/>
    <n v="2"/>
    <d v="2007-04-18T00:00:00"/>
    <s v="18-Apr"/>
    <n v="18"/>
    <s v="Apr"/>
    <s v="Cut"/>
    <x v="2"/>
    <n v="219.28394479730997"/>
    <n v="1.9514237855946401"/>
    <m/>
    <n v="0.81961597942135689"/>
    <n v="8.8990727861923205E-3"/>
    <m/>
    <m/>
    <m/>
    <m/>
    <m/>
    <n v="21.341190484270385"/>
    <m/>
    <m/>
    <m/>
    <m/>
    <m/>
    <m/>
    <m/>
    <m/>
    <m/>
    <m/>
  </r>
  <r>
    <x v="100"/>
    <n v="180"/>
    <m/>
    <s v="05N2891"/>
    <s v="05N2891"/>
    <x v="0"/>
    <s v="Wagga"/>
    <n v="2007"/>
    <d v="2007-10-30T00:00:00"/>
    <n v="3"/>
    <d v="2007-05-03T00:00:00"/>
    <s v="3-May"/>
    <n v="3"/>
    <s v="May"/>
    <s v="Cut"/>
    <x v="2"/>
    <n v="629.03854823332904"/>
    <n v="111.48241206030151"/>
    <m/>
    <n v="31.812749684396834"/>
    <n v="0.1772266777185639"/>
    <m/>
    <m/>
    <m/>
    <m/>
    <m/>
    <n v="119.80534208423015"/>
    <m/>
    <m/>
    <m/>
    <m/>
    <m/>
    <m/>
    <m/>
    <m/>
    <m/>
    <m/>
  </r>
  <r>
    <x v="101"/>
    <n v="183"/>
    <m/>
    <s v="46Y78"/>
    <s v="46Y78"/>
    <x v="0"/>
    <s v="Wagga"/>
    <n v="2007"/>
    <d v="2007-11-02T00:00:00"/>
    <n v="3"/>
    <d v="2007-05-03T00:00:00"/>
    <s v="3-May"/>
    <n v="3"/>
    <s v="May"/>
    <s v="Cut"/>
    <x v="2"/>
    <n v="679.53388149670695"/>
    <n v="121.89279731993301"/>
    <m/>
    <n v="7.253453546175936"/>
    <n v="0.17937707101735401"/>
    <m/>
    <m/>
    <m/>
    <m/>
    <m/>
    <n v="33.970767079139101"/>
    <m/>
    <m/>
    <m/>
    <m/>
    <m/>
    <m/>
    <m/>
    <m/>
    <m/>
    <m/>
  </r>
  <r>
    <x v="174"/>
    <m/>
    <m/>
    <s v="Beacon"/>
    <s v="Beacon"/>
    <x v="0"/>
    <s v="Wagga"/>
    <n v="2007"/>
    <m/>
    <n v="3"/>
    <d v="2007-05-03T00:00:00"/>
    <s v="3-May"/>
    <n v="3"/>
    <s v="May"/>
    <s v="Cut"/>
    <x v="2"/>
    <n v="558.88852574955217"/>
    <n v="59.695523480712907"/>
    <m/>
    <n v="21.936078077019626"/>
    <n v="0.10681114521120715"/>
    <m/>
    <m/>
    <m/>
    <m/>
    <m/>
    <n v="59.836069003318968"/>
    <m/>
    <m/>
    <m/>
    <m/>
    <m/>
    <m/>
    <m/>
    <m/>
    <m/>
    <m/>
  </r>
  <r>
    <x v="102"/>
    <n v="195"/>
    <m/>
    <s v="CBI106"/>
    <s v="CBI106"/>
    <x v="0"/>
    <s v="Wagga"/>
    <n v="2007"/>
    <d v="2007-11-14T00:00:00"/>
    <n v="3"/>
    <d v="2007-05-03T00:00:00"/>
    <s v="3-May"/>
    <n v="3"/>
    <s v="May"/>
    <s v="Cut"/>
    <x v="2"/>
    <n v="741.91281032881568"/>
    <n v="64.823258449108295"/>
    <m/>
    <n v="46.307409018003632"/>
    <n v="8.7373148901929085E-2"/>
    <m/>
    <m/>
    <m/>
    <m/>
    <m/>
    <n v="156.39943765617238"/>
    <m/>
    <m/>
    <m/>
    <m/>
    <m/>
    <m/>
    <m/>
    <m/>
    <m/>
    <m/>
  </r>
  <r>
    <x v="103"/>
    <n v="175.33333333333576"/>
    <m/>
    <s v="Garnet"/>
    <s v="AV_Garnet"/>
    <x v="0"/>
    <s v="Wagga"/>
    <n v="2007"/>
    <d v="2007-10-25T08:00:00"/>
    <n v="3"/>
    <d v="2007-05-03T00:00:00"/>
    <s v="3-May"/>
    <n v="3"/>
    <s v="May"/>
    <s v="Cut"/>
    <x v="2"/>
    <n v="876.01687772935315"/>
    <n v="212.51068138734658"/>
    <m/>
    <n v="52.011154422905676"/>
    <n v="0.24258742815341292"/>
    <m/>
    <m/>
    <m/>
    <m/>
    <m/>
    <n v="177.79494551431446"/>
    <m/>
    <m/>
    <m/>
    <m/>
    <m/>
    <m/>
    <m/>
    <m/>
    <m/>
    <m/>
  </r>
  <r>
    <x v="104"/>
    <n v="180"/>
    <m/>
    <s v="Hyola50"/>
    <s v="Hyola50"/>
    <x v="0"/>
    <s v="Wagga"/>
    <n v="2007"/>
    <d v="2007-10-30T00:00:00"/>
    <n v="3"/>
    <d v="2007-05-03T00:00:00"/>
    <s v="3-May"/>
    <n v="3"/>
    <s v="May"/>
    <s v="Cut"/>
    <x v="2"/>
    <n v="583.46986881985094"/>
    <n v="118.71021775544388"/>
    <m/>
    <n v="41.061801590049257"/>
    <n v="0.20345560944826821"/>
    <m/>
    <m/>
    <m/>
    <m/>
    <m/>
    <n v="91.352768214815043"/>
    <m/>
    <m/>
    <m/>
    <m/>
    <m/>
    <m/>
    <m/>
    <m/>
    <m/>
    <m/>
  </r>
  <r>
    <x v="105"/>
    <n v="180"/>
    <m/>
    <s v="Hyola75"/>
    <s v="Hyola75"/>
    <x v="0"/>
    <s v="Wagga"/>
    <n v="2007"/>
    <d v="2007-10-30T00:00:00"/>
    <n v="3"/>
    <d v="2007-05-03T00:00:00"/>
    <s v="3-May"/>
    <n v="3"/>
    <s v="May"/>
    <s v="Cut"/>
    <x v="2"/>
    <n v="534.88757980057903"/>
    <n v="127.05882873838681"/>
    <m/>
    <n v="17.436763233125834"/>
    <n v="0.23754305303884202"/>
    <m/>
    <m/>
    <m/>
    <m/>
    <m/>
    <n v="27.312475938906761"/>
    <m/>
    <m/>
    <m/>
    <m/>
    <m/>
    <m/>
    <m/>
    <m/>
    <m/>
    <m/>
  </r>
  <r>
    <x v="106"/>
    <n v="183"/>
    <m/>
    <s v="JC05006"/>
    <s v="JC05006"/>
    <x v="0"/>
    <s v="Wagga"/>
    <n v="2007"/>
    <d v="2007-11-02T00:00:00"/>
    <n v="3"/>
    <d v="2007-05-03T00:00:00"/>
    <s v="3-May"/>
    <n v="3"/>
    <s v="May"/>
    <s v="Cut"/>
    <x v="2"/>
    <n v="812.99942099532302"/>
    <n v="206.73366834170852"/>
    <m/>
    <n v="89.924623115577845"/>
    <n v="0.25428513600736968"/>
    <m/>
    <m/>
    <m/>
    <m/>
    <m/>
    <m/>
    <m/>
    <m/>
    <m/>
    <m/>
    <m/>
    <m/>
    <m/>
    <m/>
    <m/>
    <m/>
  </r>
  <r>
    <x v="107"/>
    <n v="180"/>
    <m/>
    <s v="NBIP4"/>
    <s v="NBIP4"/>
    <x v="0"/>
    <s v="Wagga"/>
    <n v="2007"/>
    <d v="2007-10-30T00:00:00"/>
    <n v="3"/>
    <d v="2007-05-03T00:00:00"/>
    <s v="3-May"/>
    <n v="3"/>
    <s v="May"/>
    <s v="Cut"/>
    <x v="2"/>
    <n v="756.90387018523938"/>
    <n v="122.42043551088777"/>
    <m/>
    <n v="1.6856240273310801"/>
    <n v="0.16173841928028118"/>
    <m/>
    <m/>
    <m/>
    <m/>
    <m/>
    <n v="62.761647024342111"/>
    <m/>
    <m/>
    <m/>
    <m/>
    <m/>
    <m/>
    <m/>
    <m/>
    <m/>
    <m/>
  </r>
  <r>
    <x v="108"/>
    <m/>
    <m/>
    <s v="NPZ2"/>
    <s v="NPZ2"/>
    <x v="0"/>
    <s v="Wagga"/>
    <n v="2007"/>
    <m/>
    <n v="3"/>
    <d v="2007-05-03T00:00:00"/>
    <s v="3-May"/>
    <n v="3"/>
    <s v="May"/>
    <s v="Cut"/>
    <x v="2"/>
    <n v="420.49535749263146"/>
    <n v="92.41798310151124"/>
    <m/>
    <n v="74.30276772093525"/>
    <n v="0.21978359916406623"/>
    <m/>
    <m/>
    <m/>
    <m/>
    <m/>
    <n v="50.875230578492335"/>
    <m/>
    <m/>
    <m/>
    <m/>
    <m/>
    <m/>
    <m/>
    <m/>
    <m/>
    <m/>
  </r>
  <r>
    <x v="109"/>
    <n v="180"/>
    <m/>
    <s v="Nuseed1"/>
    <s v="Nuseed1"/>
    <x v="0"/>
    <s v="Wagga"/>
    <n v="2007"/>
    <d v="2007-10-30T00:00:00"/>
    <n v="3"/>
    <d v="2007-05-03T00:00:00"/>
    <s v="3-May"/>
    <n v="3"/>
    <s v="May"/>
    <s v="Cut"/>
    <x v="2"/>
    <n v="408.73328283039649"/>
    <n v="20.34762911383606"/>
    <m/>
    <n v="8.8255794462516413"/>
    <n v="4.9782168393365932E-2"/>
    <m/>
    <m/>
    <m/>
    <m/>
    <m/>
    <n v="48.450351729271475"/>
    <m/>
    <m/>
    <m/>
    <m/>
    <m/>
    <m/>
    <m/>
    <m/>
    <m/>
    <m/>
  </r>
  <r>
    <x v="110"/>
    <n v="180"/>
    <m/>
    <s v="Skipton"/>
    <s v="Skipton"/>
    <x v="0"/>
    <s v="Wagga"/>
    <n v="2007"/>
    <d v="2007-10-30T00:00:00"/>
    <n v="3"/>
    <d v="2007-05-03T00:00:00"/>
    <s v="3-May"/>
    <n v="3"/>
    <s v="May"/>
    <s v="Cut"/>
    <x v="2"/>
    <n v="672.36577174151341"/>
    <n v="105.77874561457115"/>
    <m/>
    <n v="8.6211712842648094"/>
    <n v="0.15732321611284683"/>
    <m/>
    <m/>
    <m/>
    <m/>
    <m/>
    <n v="54.344438149083551"/>
    <m/>
    <m/>
    <m/>
    <m/>
    <m/>
    <m/>
    <m/>
    <m/>
    <m/>
    <m/>
  </r>
  <r>
    <x v="111"/>
    <n v="180"/>
    <m/>
    <s v="Tarcoola"/>
    <s v="Tarcoola"/>
    <x v="0"/>
    <s v="Wagga"/>
    <n v="2007"/>
    <d v="2007-10-30T00:00:00"/>
    <n v="3"/>
    <d v="2007-05-03T00:00:00"/>
    <s v="3-May"/>
    <n v="3"/>
    <s v="May"/>
    <s v="Cut"/>
    <x v="2"/>
    <n v="708.72859575252437"/>
    <n v="122.063510699917"/>
    <m/>
    <n v="46.368776488601576"/>
    <n v="0.17222884956449458"/>
    <m/>
    <m/>
    <m/>
    <m/>
    <m/>
    <n v="104.53739983399488"/>
    <m/>
    <m/>
    <m/>
    <m/>
    <m/>
    <m/>
    <m/>
    <m/>
    <m/>
    <m/>
  </r>
  <r>
    <x v="112"/>
    <n v="202"/>
    <s v="05N2891"/>
    <s v="05N2891"/>
    <s v="05N2891"/>
    <x v="0"/>
    <s v="Wagga"/>
    <n v="2007"/>
    <d v="2007-10-23T00:00:00"/>
    <n v="1"/>
    <d v="2007-04-04T00:00:00"/>
    <s v="4-Apr"/>
    <n v="4"/>
    <s v="Apr"/>
    <s v="Uncut"/>
    <x v="1"/>
    <n v="800.42866384505726"/>
    <n v="47.721943048576215"/>
    <m/>
    <n v="10.067377925337343"/>
    <n v="5.9620482379194227E-2"/>
    <m/>
    <m/>
    <m/>
    <m/>
    <m/>
    <n v="28.354024898696782"/>
    <m/>
    <m/>
    <m/>
    <m/>
    <m/>
    <m/>
    <m/>
    <m/>
    <m/>
    <m/>
  </r>
  <r>
    <x v="175"/>
    <m/>
    <s v="Beacon"/>
    <s v="Beacon"/>
    <s v="Beacon"/>
    <x v="0"/>
    <s v="Wagga"/>
    <n v="2007"/>
    <m/>
    <n v="1"/>
    <d v="2007-04-04T00:00:00"/>
    <s v="4-Apr"/>
    <n v="4"/>
    <s v="Apr"/>
    <s v="Uncut"/>
    <x v="1"/>
    <m/>
    <n v="46.331658291457288"/>
    <m/>
    <m/>
    <n v="0"/>
    <m/>
    <m/>
    <m/>
    <m/>
    <m/>
    <m/>
    <m/>
    <m/>
    <m/>
    <m/>
    <m/>
    <m/>
    <m/>
    <m/>
    <m/>
    <m/>
  </r>
  <r>
    <x v="113"/>
    <n v="218"/>
    <s v="CBI106"/>
    <s v="CBI106"/>
    <s v="CBI106"/>
    <x v="0"/>
    <s v="Wagga"/>
    <n v="2007"/>
    <d v="2007-11-08T00:00:00"/>
    <n v="1"/>
    <d v="2007-04-04T00:00:00"/>
    <s v="4-Apr"/>
    <n v="4"/>
    <s v="Apr"/>
    <s v="Uncut"/>
    <x v="1"/>
    <n v="789.17617622124055"/>
    <n v="88.060227642754327"/>
    <m/>
    <n v="16.514330440446145"/>
    <n v="0.11158500509278831"/>
    <m/>
    <m/>
    <m/>
    <m/>
    <m/>
    <n v="135.78646899014794"/>
    <m/>
    <m/>
    <m/>
    <m/>
    <m/>
    <m/>
    <m/>
    <m/>
    <m/>
    <m/>
  </r>
  <r>
    <x v="114"/>
    <m/>
    <s v="CBI206"/>
    <s v="CBI206"/>
    <s v="CBI206"/>
    <x v="0"/>
    <s v="Wagga"/>
    <n v="2007"/>
    <m/>
    <n v="1"/>
    <d v="2007-04-04T00:00:00"/>
    <s v="4-Apr"/>
    <n v="4"/>
    <s v="Apr"/>
    <s v="Uncut"/>
    <x v="1"/>
    <n v="781.6934654742638"/>
    <n v="59.99742287936202"/>
    <m/>
    <n v="37.420322928013476"/>
    <n v="7.6753133458728334E-2"/>
    <m/>
    <m/>
    <m/>
    <m/>
    <m/>
    <n v="108.28661892417171"/>
    <m/>
    <m/>
    <m/>
    <m/>
    <m/>
    <m/>
    <m/>
    <m/>
    <m/>
    <m/>
  </r>
  <r>
    <x v="115"/>
    <n v="202"/>
    <s v="Garnet"/>
    <s v="Garnet"/>
    <s v="AV_Garnet"/>
    <x v="0"/>
    <s v="Wagga"/>
    <n v="2007"/>
    <d v="2007-10-23T00:00:00"/>
    <n v="1"/>
    <d v="2007-04-04T00:00:00"/>
    <s v="4-Apr"/>
    <n v="4"/>
    <s v="Apr"/>
    <s v="Uncut"/>
    <x v="1"/>
    <n v="961.90708120474801"/>
    <n v="74.599999999999994"/>
    <n v="10"/>
    <n v="7.3994974874372099"/>
    <n v="7.8E-2"/>
    <s v="Harvest"/>
    <m/>
    <m/>
    <m/>
    <m/>
    <m/>
    <m/>
    <m/>
    <m/>
    <n v="33.29"/>
    <m/>
    <m/>
    <m/>
    <m/>
    <m/>
    <m/>
  </r>
  <r>
    <x v="116"/>
    <n v="202"/>
    <s v="Hyola75"/>
    <s v="Hyola75"/>
    <s v="Hyola75"/>
    <x v="0"/>
    <s v="Wagga"/>
    <n v="2007"/>
    <d v="2007-10-23T00:00:00"/>
    <n v="1"/>
    <d v="2007-04-04T00:00:00"/>
    <s v="4-Apr"/>
    <n v="4"/>
    <s v="Apr"/>
    <s v="Uncut"/>
    <x v="1"/>
    <n v="892.70503655805499"/>
    <n v="140.59863723673735"/>
    <n v="10"/>
    <n v="32.387640553123532"/>
    <n v="0.15749730479715274"/>
    <s v="Harvest"/>
    <m/>
    <m/>
    <m/>
    <m/>
    <n v="78.269292276900259"/>
    <m/>
    <m/>
    <m/>
    <n v="34.64"/>
    <m/>
    <m/>
    <m/>
    <m/>
    <m/>
    <m/>
  </r>
  <r>
    <x v="117"/>
    <m/>
    <s v="Maxol"/>
    <s v="Maxol"/>
    <s v="Maxol"/>
    <x v="0"/>
    <s v="Wagga"/>
    <n v="2007"/>
    <m/>
    <n v="1"/>
    <d v="2007-04-04T00:00:00"/>
    <s v="4-Apr"/>
    <n v="4"/>
    <s v="Apr"/>
    <s v="Uncut"/>
    <x v="1"/>
    <n v="724.04979189284757"/>
    <n v="19.239731067314199"/>
    <m/>
    <n v="11.003205147892947"/>
    <n v="2.6572386709782379E-2"/>
    <m/>
    <m/>
    <m/>
    <m/>
    <m/>
    <n v="10.211561403459005"/>
    <m/>
    <m/>
    <m/>
    <m/>
    <m/>
    <m/>
    <m/>
    <m/>
    <m/>
    <m/>
  </r>
  <r>
    <x v="118"/>
    <m/>
    <s v="NBIP1"/>
    <s v="NBIP1"/>
    <s v="NBIP1"/>
    <x v="0"/>
    <s v="Wagga"/>
    <n v="2007"/>
    <m/>
    <n v="1"/>
    <d v="2007-04-04T00:00:00"/>
    <s v="4-Apr"/>
    <n v="4"/>
    <s v="Apr"/>
    <s v="Uncut"/>
    <x v="1"/>
    <n v="969.45650956478994"/>
    <n v="68.042446058634482"/>
    <m/>
    <n v="17.736448413727331"/>
    <n v="7.0186176880879581E-2"/>
    <m/>
    <m/>
    <m/>
    <m/>
    <m/>
    <m/>
    <m/>
    <m/>
    <m/>
    <m/>
    <m/>
    <m/>
    <m/>
    <m/>
    <m/>
    <m/>
  </r>
  <r>
    <x v="119"/>
    <n v="209"/>
    <s v="NBIP3"/>
    <s v="NBIP3"/>
    <s v="NBIP3"/>
    <x v="0"/>
    <s v="Wagga"/>
    <n v="2007"/>
    <d v="2007-10-30T00:00:00"/>
    <n v="1"/>
    <d v="2007-04-04T00:00:00"/>
    <s v="4-Apr"/>
    <n v="4"/>
    <s v="Apr"/>
    <s v="Uncut"/>
    <x v="1"/>
    <n v="838.03664375872393"/>
    <n v="76.040034962844146"/>
    <m/>
    <n v="37.226296695447289"/>
    <n v="9.0735930855950192E-2"/>
    <m/>
    <m/>
    <m/>
    <m/>
    <m/>
    <m/>
    <m/>
    <m/>
    <m/>
    <m/>
    <m/>
    <m/>
    <m/>
    <m/>
    <m/>
    <m/>
  </r>
  <r>
    <x v="120"/>
    <n v="202"/>
    <s v="NBIP4"/>
    <s v="NBIP4"/>
    <s v="NBIP4"/>
    <x v="0"/>
    <s v="Wagga"/>
    <n v="2007"/>
    <d v="2007-10-23T00:00:00"/>
    <n v="1"/>
    <d v="2007-04-04T00:00:00"/>
    <s v="4-Apr"/>
    <n v="4"/>
    <s v="Apr"/>
    <s v="Uncut"/>
    <x v="1"/>
    <n v="1054.6231155778896"/>
    <n v="137.7889447236181"/>
    <m/>
    <m/>
    <m/>
    <m/>
    <m/>
    <m/>
    <m/>
    <m/>
    <m/>
    <m/>
    <m/>
    <m/>
    <m/>
    <m/>
    <m/>
    <m/>
    <m/>
    <m/>
    <m/>
  </r>
  <r>
    <x v="121"/>
    <m/>
    <s v="NPZ2"/>
    <s v="NPZ2"/>
    <s v="NPZ2"/>
    <x v="0"/>
    <s v="Wagga"/>
    <n v="2007"/>
    <m/>
    <n v="1"/>
    <d v="2007-04-04T00:00:00"/>
    <s v="4-Apr"/>
    <n v="4"/>
    <s v="Apr"/>
    <s v="Uncut"/>
    <x v="1"/>
    <n v="605.78328976854107"/>
    <n v="29.472361809045221"/>
    <m/>
    <n v="18.016255109731269"/>
    <n v="4.8651658615915409E-2"/>
    <m/>
    <m/>
    <m/>
    <m/>
    <m/>
    <n v="64.910686706169813"/>
    <m/>
    <m/>
    <m/>
    <m/>
    <m/>
    <m/>
    <m/>
    <m/>
    <m/>
    <m/>
  </r>
  <r>
    <x v="122"/>
    <n v="224"/>
    <s v="NPZ3"/>
    <s v="NPZ3"/>
    <s v="NPZ3"/>
    <x v="0"/>
    <s v="Wagga"/>
    <n v="2007"/>
    <d v="2007-11-14T00:00:00"/>
    <n v="1"/>
    <d v="2007-04-04T00:00:00"/>
    <s v="4-Apr"/>
    <n v="4"/>
    <s v="Apr"/>
    <s v="Uncut"/>
    <x v="1"/>
    <n v="864.10470758193969"/>
    <n v="46.52353953433483"/>
    <m/>
    <n v="16.618148136166496"/>
    <n v="5.384016442234598E-2"/>
    <m/>
    <m/>
    <m/>
    <m/>
    <m/>
    <n v="119.83900445173487"/>
    <m/>
    <m/>
    <m/>
    <m/>
    <m/>
    <m/>
    <m/>
    <m/>
    <m/>
    <m/>
  </r>
  <r>
    <x v="123"/>
    <n v="204.33333333333576"/>
    <s v="Skipton"/>
    <s v="Skipton"/>
    <s v="Skipton"/>
    <x v="0"/>
    <s v="Wagga"/>
    <n v="2007"/>
    <d v="2007-10-25T08:00:00"/>
    <n v="1"/>
    <d v="2007-04-04T00:00:00"/>
    <s v="4-Apr"/>
    <n v="4"/>
    <s v="Apr"/>
    <s v="Uncut"/>
    <x v="1"/>
    <n v="845.34208172406284"/>
    <n v="78.2"/>
    <n v="10"/>
    <n v="3.7939698492461584"/>
    <n v="9.0999999999999998E-2"/>
    <s v="Harvest"/>
    <m/>
    <m/>
    <m/>
    <m/>
    <m/>
    <m/>
    <m/>
    <m/>
    <n v="37.01"/>
    <m/>
    <m/>
    <m/>
    <m/>
    <m/>
    <m/>
  </r>
  <r>
    <x v="124"/>
    <n v="195"/>
    <s v="05N2891"/>
    <s v="05N2891"/>
    <s v="05N2891"/>
    <x v="0"/>
    <s v="Wagga"/>
    <n v="2007"/>
    <d v="2007-10-30T00:00:00"/>
    <n v="2"/>
    <d v="2007-04-18T00:00:00"/>
    <s v="18-Apr"/>
    <n v="18"/>
    <s v="Apr"/>
    <s v="Uncut"/>
    <x v="1"/>
    <n v="846.17363501580826"/>
    <n v="84.911572547913579"/>
    <m/>
    <n v="27.697481601812015"/>
    <n v="0.100347693468761"/>
    <m/>
    <m/>
    <m/>
    <m/>
    <m/>
    <n v="79.089717668824434"/>
    <m/>
    <m/>
    <m/>
    <m/>
    <m/>
    <m/>
    <m/>
    <m/>
    <m/>
    <m/>
  </r>
  <r>
    <x v="125"/>
    <n v="188"/>
    <s v="44Y06"/>
    <s v="44Y06"/>
    <s v="44Y06"/>
    <x v="0"/>
    <s v="Wagga"/>
    <n v="2007"/>
    <d v="2007-10-23T00:00:00"/>
    <n v="2"/>
    <d v="2007-04-18T00:00:00"/>
    <s v="18-Apr"/>
    <n v="18"/>
    <s v="Apr"/>
    <s v="Uncut"/>
    <x v="1"/>
    <n v="830.72287589024234"/>
    <n v="82.669100136729313"/>
    <m/>
    <n v="20.307687805092332"/>
    <n v="9.9514654689311574E-2"/>
    <m/>
    <m/>
    <m/>
    <m/>
    <m/>
    <n v="36.16873030957656"/>
    <m/>
    <m/>
    <m/>
    <m/>
    <m/>
    <m/>
    <m/>
    <m/>
    <m/>
    <m/>
  </r>
  <r>
    <x v="126"/>
    <n v="188"/>
    <s v="45Y77"/>
    <s v="45Y77"/>
    <s v="45Y77"/>
    <x v="0"/>
    <s v="Wagga"/>
    <n v="2007"/>
    <d v="2007-10-23T00:00:00"/>
    <n v="2"/>
    <d v="2007-04-18T00:00:00"/>
    <s v="18-Apr"/>
    <n v="18"/>
    <s v="Apr"/>
    <s v="Uncut"/>
    <x v="1"/>
    <n v="902.84880555131042"/>
    <n v="109.14572864321606"/>
    <m/>
    <n v="31.314879873187852"/>
    <n v="0.12089037275357299"/>
    <m/>
    <m/>
    <m/>
    <m/>
    <m/>
    <n v="81.46017843723898"/>
    <m/>
    <m/>
    <m/>
    <m/>
    <m/>
    <m/>
    <m/>
    <m/>
    <m/>
    <m/>
  </r>
  <r>
    <x v="127"/>
    <n v="195"/>
    <s v="46Y78"/>
    <s v="46Y78"/>
    <s v="46Y78"/>
    <x v="0"/>
    <s v="Wagga"/>
    <n v="2007"/>
    <d v="2007-10-30T00:00:00"/>
    <n v="2"/>
    <d v="2007-04-18T00:00:00"/>
    <s v="18-Apr"/>
    <n v="18"/>
    <s v="Apr"/>
    <s v="Uncut"/>
    <x v="1"/>
    <n v="929.74804004048929"/>
    <n v="163.2832195778584"/>
    <m/>
    <n v="19.76708450283288"/>
    <n v="0.17562093443159896"/>
    <m/>
    <m/>
    <m/>
    <m/>
    <m/>
    <n v="154.49381759268829"/>
    <m/>
    <m/>
    <m/>
    <m/>
    <m/>
    <m/>
    <m/>
    <m/>
    <m/>
    <m/>
  </r>
  <r>
    <x v="176"/>
    <m/>
    <s v="Beacon"/>
    <s v="Beacon"/>
    <s v="Beacon"/>
    <x v="0"/>
    <s v="Wagga"/>
    <n v="2007"/>
    <m/>
    <n v="2"/>
    <d v="2007-04-18T00:00:00"/>
    <s v="18-Apr"/>
    <n v="18"/>
    <s v="Apr"/>
    <s v="Uncut"/>
    <x v="1"/>
    <n v="774.28617186829365"/>
    <n v="129.31323283082074"/>
    <m/>
    <n v="10.33389863432147"/>
    <n v="0.16700961159980132"/>
    <m/>
    <m/>
    <m/>
    <m/>
    <m/>
    <n v="47.528205626155504"/>
    <m/>
    <m/>
    <m/>
    <m/>
    <m/>
    <m/>
    <m/>
    <m/>
    <m/>
    <m/>
  </r>
  <r>
    <x v="128"/>
    <n v="208"/>
    <s v="CBI106"/>
    <s v="CBI106"/>
    <s v="CBI106"/>
    <x v="0"/>
    <s v="Wagga"/>
    <n v="2007"/>
    <d v="2007-11-12T00:00:00"/>
    <n v="2"/>
    <d v="2007-04-18T00:00:00"/>
    <s v="18-Apr"/>
    <n v="18"/>
    <s v="Apr"/>
    <s v="Uncut"/>
    <x v="1"/>
    <n v="845.54387918649797"/>
    <n v="82.070601798070058"/>
    <m/>
    <n v="29.93407981155627"/>
    <n v="9.7062498846340883E-2"/>
    <m/>
    <m/>
    <m/>
    <m/>
    <m/>
    <n v="234.36579524201588"/>
    <m/>
    <m/>
    <m/>
    <m/>
    <m/>
    <m/>
    <m/>
    <m/>
    <m/>
    <m/>
  </r>
  <r>
    <x v="129"/>
    <n v="210"/>
    <s v="CBI206"/>
    <s v="CBI206"/>
    <s v="CBI206"/>
    <x v="0"/>
    <s v="Wagga"/>
    <n v="2007"/>
    <d v="2007-11-14T00:00:00"/>
    <n v="2"/>
    <d v="2007-04-18T00:00:00"/>
    <s v="18-Apr"/>
    <n v="18"/>
    <s v="Apr"/>
    <s v="Uncut"/>
    <x v="1"/>
    <n v="633.17337806794262"/>
    <n v="59.833226767738559"/>
    <m/>
    <n v="16.217399126820442"/>
    <n v="9.4497382297267341E-2"/>
    <m/>
    <m/>
    <m/>
    <m/>
    <m/>
    <n v="66.722395858802116"/>
    <m/>
    <m/>
    <m/>
    <m/>
    <m/>
    <m/>
    <m/>
    <m/>
    <m/>
    <m/>
  </r>
  <r>
    <x v="130"/>
    <n v="195"/>
    <s v="CBI306"/>
    <s v="CBI306"/>
    <s v="CBI306"/>
    <x v="0"/>
    <s v="Wagga"/>
    <n v="2007"/>
    <d v="2007-10-30T00:00:00"/>
    <n v="2"/>
    <d v="2007-04-18T00:00:00"/>
    <s v="18-Apr"/>
    <n v="18"/>
    <s v="Apr"/>
    <s v="Uncut"/>
    <x v="1"/>
    <n v="773.12230934972763"/>
    <n v="56.93547730552315"/>
    <m/>
    <n v="24.890827354036244"/>
    <n v="7.3643557580703525E-2"/>
    <m/>
    <m/>
    <m/>
    <m/>
    <m/>
    <n v="57.123133229618176"/>
    <m/>
    <m/>
    <m/>
    <m/>
    <m/>
    <m/>
    <m/>
    <m/>
    <m/>
    <m/>
  </r>
  <r>
    <x v="131"/>
    <n v="206"/>
    <s v="CBI406"/>
    <s v="CBI406"/>
    <s v="CBI406"/>
    <x v="0"/>
    <s v="Wagga"/>
    <n v="2007"/>
    <d v="2007-11-10T00:00:00"/>
    <n v="2"/>
    <d v="2007-04-18T00:00:00"/>
    <s v="18-Apr"/>
    <n v="18"/>
    <s v="Apr"/>
    <s v="Uncut"/>
    <x v="1"/>
    <n v="890.05770600389462"/>
    <n v="99.505862646566143"/>
    <m/>
    <n v="35.128306947326323"/>
    <n v="0.11179709132941403"/>
    <m/>
    <m/>
    <m/>
    <m/>
    <m/>
    <n v="107.96676668912123"/>
    <m/>
    <m/>
    <m/>
    <m/>
    <m/>
    <m/>
    <m/>
    <m/>
    <m/>
    <m/>
  </r>
  <r>
    <x v="132"/>
    <n v="210"/>
    <s v="CBI506"/>
    <s v="CBI506"/>
    <s v="CBI506"/>
    <x v="0"/>
    <s v="Wagga"/>
    <n v="2007"/>
    <d v="2007-11-14T00:00:00"/>
    <n v="2"/>
    <d v="2007-04-18T00:00:00"/>
    <s v="18-Apr"/>
    <n v="18"/>
    <s v="Apr"/>
    <s v="Uncut"/>
    <x v="1"/>
    <n v="814.50799230898258"/>
    <n v="64.204355108877721"/>
    <m/>
    <n v="19.55413388159241"/>
    <n v="7.8825936289305162E-2"/>
    <m/>
    <m/>
    <m/>
    <m/>
    <m/>
    <n v="55.400015916890858"/>
    <m/>
    <m/>
    <m/>
    <m/>
    <m/>
    <m/>
    <m/>
    <m/>
    <m/>
    <m/>
  </r>
  <r>
    <x v="133"/>
    <n v="204"/>
    <s v="CBI606"/>
    <s v="CBI606"/>
    <s v="CBI606"/>
    <x v="0"/>
    <s v="Wagga"/>
    <n v="2007"/>
    <d v="2007-11-08T00:00:00"/>
    <n v="2"/>
    <d v="2007-04-18T00:00:00"/>
    <s v="18-Apr"/>
    <n v="18"/>
    <s v="Apr"/>
    <s v="Uncut"/>
    <x v="1"/>
    <n v="791.5076260434796"/>
    <n v="86.835747425893274"/>
    <m/>
    <n v="30.802001167033339"/>
    <n v="0.10970929978269491"/>
    <m/>
    <m/>
    <m/>
    <m/>
    <m/>
    <n v="31.419958256952963"/>
    <m/>
    <m/>
    <m/>
    <m/>
    <m/>
    <m/>
    <m/>
    <m/>
    <m/>
    <m/>
  </r>
  <r>
    <x v="134"/>
    <n v="195"/>
    <s v="CBI6654"/>
    <s v="CBI6654"/>
    <s v="CBI6654"/>
    <x v="0"/>
    <s v="Wagga"/>
    <n v="2007"/>
    <d v="2007-10-30T00:00:00"/>
    <n v="2"/>
    <d v="2007-04-18T00:00:00"/>
    <s v="18-Apr"/>
    <n v="18"/>
    <s v="Apr"/>
    <s v="Uncut"/>
    <x v="1"/>
    <n v="1045.5344240291092"/>
    <n v="165.80990279411242"/>
    <m/>
    <n v="56.701299349378004"/>
    <n v="0.15858865952508897"/>
    <m/>
    <m/>
    <m/>
    <m/>
    <m/>
    <n v="83.950601016126711"/>
    <m/>
    <m/>
    <m/>
    <m/>
    <m/>
    <m/>
    <m/>
    <m/>
    <m/>
    <m/>
  </r>
  <r>
    <x v="135"/>
    <n v="188"/>
    <s v="Garnet"/>
    <s v="Garnet"/>
    <s v="AV_Garnet"/>
    <x v="0"/>
    <s v="Wagga"/>
    <n v="2007"/>
    <d v="2007-10-23T00:00:00"/>
    <n v="2"/>
    <d v="2007-04-18T00:00:00"/>
    <s v="18-Apr"/>
    <n v="18"/>
    <s v="Apr"/>
    <s v="Uncut"/>
    <x v="1"/>
    <n v="851.71158853560667"/>
    <n v="120.64136093183133"/>
    <n v="10"/>
    <n v="39.959653672630211"/>
    <n v="0.14164579014271308"/>
    <m/>
    <m/>
    <m/>
    <m/>
    <m/>
    <n v="115.86886514662605"/>
    <m/>
    <m/>
    <m/>
    <n v="35.25"/>
    <m/>
    <m/>
    <m/>
    <m/>
    <m/>
    <m/>
  </r>
  <r>
    <x v="136"/>
    <n v="195"/>
    <s v="Hyola50"/>
    <s v="Hyola50"/>
    <s v="Hyola50"/>
    <x v="0"/>
    <s v="Wagga"/>
    <n v="2007"/>
    <d v="2007-10-30T00:00:00"/>
    <n v="2"/>
    <d v="2007-04-18T00:00:00"/>
    <s v="18-Apr"/>
    <n v="18"/>
    <s v="Apr"/>
    <s v="Uncut"/>
    <x v="1"/>
    <n v="1049.0719778072457"/>
    <n v="175.48046793078208"/>
    <m/>
    <n v="51.453022959554367"/>
    <n v="0.16727209537859231"/>
    <m/>
    <m/>
    <m/>
    <m/>
    <m/>
    <n v="115.96808391130519"/>
    <m/>
    <m/>
    <m/>
    <m/>
    <m/>
    <m/>
    <m/>
    <m/>
    <m/>
    <m/>
  </r>
  <r>
    <x v="137"/>
    <n v="195"/>
    <s v="Hyola75"/>
    <s v="Hyola75"/>
    <s v="Hyola75"/>
    <x v="0"/>
    <s v="Wagga"/>
    <n v="2007"/>
    <d v="2007-10-30T00:00:00"/>
    <n v="2"/>
    <d v="2007-04-18T00:00:00"/>
    <s v="18-Apr"/>
    <n v="18"/>
    <s v="Apr"/>
    <s v="Uncut"/>
    <x v="1"/>
    <n v="711.39768452715521"/>
    <n v="113.00670016750418"/>
    <n v="10"/>
    <n v="8.3946716915982407"/>
    <n v="0.15885165586758462"/>
    <m/>
    <m/>
    <m/>
    <m/>
    <m/>
    <n v="58.894358619876783"/>
    <m/>
    <m/>
    <m/>
    <n v="33.74"/>
    <m/>
    <m/>
    <m/>
    <m/>
    <m/>
    <m/>
  </r>
  <r>
    <x v="138"/>
    <n v="188"/>
    <s v="JC05006"/>
    <s v="JC05006"/>
    <s v="JC05006"/>
    <x v="0"/>
    <s v="Wagga"/>
    <n v="2007"/>
    <d v="2007-10-23T00:00:00"/>
    <n v="2"/>
    <d v="2007-04-18T00:00:00"/>
    <s v="18-Apr"/>
    <n v="18"/>
    <s v="Apr"/>
    <s v="Uncut"/>
    <x v="1"/>
    <n v="860.27194138172763"/>
    <n v="109.12897822445562"/>
    <m/>
    <n v="39.465652896998208"/>
    <n v="0.12685404809225542"/>
    <m/>
    <m/>
    <m/>
    <m/>
    <m/>
    <n v="130.24955774857386"/>
    <m/>
    <m/>
    <m/>
    <m/>
    <m/>
    <m/>
    <m/>
    <m/>
    <m/>
    <m/>
  </r>
  <r>
    <x v="139"/>
    <n v="188"/>
    <s v="JC066019"/>
    <s v="JC066019"/>
    <s v="JC066019"/>
    <x v="0"/>
    <s v="Wagga"/>
    <n v="2007"/>
    <d v="2007-10-23T00:00:00"/>
    <n v="2"/>
    <d v="2007-04-18T00:00:00"/>
    <s v="18-Apr"/>
    <n v="18"/>
    <s v="Apr"/>
    <s v="Uncut"/>
    <x v="1"/>
    <n v="945.96937821666222"/>
    <n v="128.91959798994975"/>
    <m/>
    <n v="32.360784886568936"/>
    <n v="0.13628305625810896"/>
    <m/>
    <m/>
    <m/>
    <m/>
    <m/>
    <n v="88.353220529499481"/>
    <m/>
    <m/>
    <m/>
    <m/>
    <m/>
    <m/>
    <m/>
    <m/>
    <m/>
    <m/>
  </r>
  <r>
    <x v="140"/>
    <n v="195"/>
    <s v="JR55"/>
    <s v="JR55"/>
    <s v="JR55"/>
    <x v="0"/>
    <s v="Wagga"/>
    <n v="2007"/>
    <d v="2007-10-30T00:00:00"/>
    <n v="2"/>
    <d v="2007-04-18T00:00:00"/>
    <s v="18-Apr"/>
    <n v="18"/>
    <s v="Apr"/>
    <s v="Uncut"/>
    <x v="1"/>
    <n v="461.6825678914463"/>
    <n v="154.51423785594639"/>
    <m/>
    <n v="41.84136671160315"/>
    <n v="0.3346763525459267"/>
    <m/>
    <m/>
    <m/>
    <m/>
    <m/>
    <n v="196.68171753540395"/>
    <m/>
    <m/>
    <m/>
    <m/>
    <m/>
    <m/>
    <m/>
    <m/>
    <m/>
    <m/>
  </r>
  <r>
    <x v="141"/>
    <m/>
    <s v="Maxol"/>
    <s v="Maxol"/>
    <s v="Maxol"/>
    <x v="0"/>
    <s v="Wagga"/>
    <n v="2007"/>
    <m/>
    <n v="2"/>
    <d v="2007-04-18T00:00:00"/>
    <s v="18-Apr"/>
    <n v="18"/>
    <s v="Apr"/>
    <s v="Uncut"/>
    <x v="1"/>
    <n v="554.08202674651193"/>
    <n v="2.1984924623115574"/>
    <m/>
    <n v="1.9472361809045222"/>
    <n v="3.9678104616039994E-3"/>
    <m/>
    <m/>
    <m/>
    <m/>
    <m/>
    <m/>
    <m/>
    <m/>
    <m/>
    <m/>
    <m/>
    <m/>
    <m/>
    <m/>
    <m/>
    <m/>
  </r>
  <r>
    <x v="142"/>
    <n v="188"/>
    <s v="NBIP1"/>
    <s v="NBIP1"/>
    <s v="NBIP1"/>
    <x v="0"/>
    <s v="Wagga"/>
    <n v="2007"/>
    <d v="2007-10-23T00:00:00"/>
    <n v="2"/>
    <d v="2007-04-18T00:00:00"/>
    <s v="18-Apr"/>
    <n v="18"/>
    <s v="Apr"/>
    <s v="Uncut"/>
    <x v="1"/>
    <n v="828.67219467675818"/>
    <n v="122.79331872020836"/>
    <m/>
    <n v="16.892995877531693"/>
    <n v="0.14818081203763159"/>
    <m/>
    <m/>
    <m/>
    <m/>
    <m/>
    <m/>
    <m/>
    <m/>
    <m/>
    <m/>
    <m/>
    <m/>
    <m/>
    <m/>
    <m/>
    <m/>
  </r>
  <r>
    <x v="143"/>
    <n v="195"/>
    <s v="NBIP2"/>
    <s v="NBIP2"/>
    <s v="NBIP2"/>
    <x v="0"/>
    <s v="Wagga"/>
    <n v="2007"/>
    <d v="2007-10-30T00:00:00"/>
    <n v="2"/>
    <d v="2007-04-18T00:00:00"/>
    <s v="18-Apr"/>
    <n v="18"/>
    <s v="Apr"/>
    <s v="Uncut"/>
    <x v="1"/>
    <n v="945.84676295294071"/>
    <n v="146.32012981620886"/>
    <m/>
    <n v="28.481182047364385"/>
    <n v="0.15469750021599304"/>
    <m/>
    <m/>
    <m/>
    <m/>
    <m/>
    <n v="71.025687982846634"/>
    <m/>
    <m/>
    <m/>
    <m/>
    <m/>
    <m/>
    <m/>
    <m/>
    <m/>
    <m/>
  </r>
  <r>
    <x v="144"/>
    <n v="195"/>
    <s v="NBIP3"/>
    <s v="NBIP3"/>
    <s v="NBIP3"/>
    <x v="0"/>
    <s v="Wagga"/>
    <n v="2007"/>
    <d v="2007-10-30T00:00:00"/>
    <n v="2"/>
    <d v="2007-04-18T00:00:00"/>
    <s v="18-Apr"/>
    <n v="18"/>
    <s v="Apr"/>
    <s v="Uncut"/>
    <x v="1"/>
    <n v="841.46143821288342"/>
    <n v="120.86264656616414"/>
    <m/>
    <n v="16.919937853710348"/>
    <n v="0.14363420719891243"/>
    <m/>
    <m/>
    <m/>
    <m/>
    <m/>
    <n v="92.318548263355936"/>
    <m/>
    <m/>
    <m/>
    <m/>
    <m/>
    <m/>
    <m/>
    <m/>
    <m/>
    <m/>
  </r>
  <r>
    <x v="145"/>
    <n v="188"/>
    <s v="NBIP4"/>
    <s v="NBIP4"/>
    <s v="NBIP4"/>
    <x v="0"/>
    <s v="Wagga"/>
    <n v="2007"/>
    <d v="2007-10-23T00:00:00"/>
    <n v="2"/>
    <d v="2007-04-18T00:00:00"/>
    <s v="18-Apr"/>
    <n v="18"/>
    <s v="Apr"/>
    <s v="Uncut"/>
    <x v="1"/>
    <n v="1042.8514720329965"/>
    <n v="167.10918868285748"/>
    <m/>
    <n v="46.308858111724518"/>
    <n v="0.16024255914131752"/>
    <m/>
    <m/>
    <m/>
    <m/>
    <m/>
    <n v="60.931818849591735"/>
    <m/>
    <m/>
    <m/>
    <m/>
    <m/>
    <m/>
    <m/>
    <m/>
    <m/>
    <m/>
  </r>
  <r>
    <x v="146"/>
    <n v="198"/>
    <s v="NBIP5"/>
    <s v="NBIP5"/>
    <s v="NBIP5"/>
    <x v="0"/>
    <s v="Wagga"/>
    <n v="2007"/>
    <d v="2007-11-02T00:00:00"/>
    <n v="2"/>
    <d v="2007-04-18T00:00:00"/>
    <s v="18-Apr"/>
    <n v="18"/>
    <s v="Apr"/>
    <s v="Uncut"/>
    <x v="1"/>
    <n v="1014.3924633081717"/>
    <n v="145.57335130981144"/>
    <m/>
    <n v="21.520674503477942"/>
    <n v="0.14350791885328348"/>
    <m/>
    <m/>
    <m/>
    <m/>
    <m/>
    <n v="47.669329400898064"/>
    <m/>
    <m/>
    <m/>
    <m/>
    <m/>
    <m/>
    <m/>
    <m/>
    <m/>
    <m/>
  </r>
  <r>
    <x v="147"/>
    <n v="210"/>
    <s v="NPZ1"/>
    <s v="NPZ1"/>
    <s v="NPZ1"/>
    <x v="0"/>
    <s v="Wagga"/>
    <n v="2007"/>
    <d v="2007-11-14T00:00:00"/>
    <n v="2"/>
    <d v="2007-04-18T00:00:00"/>
    <s v="18-Apr"/>
    <n v="18"/>
    <s v="Apr"/>
    <s v="Uncut"/>
    <x v="1"/>
    <n v="1012.8333349584065"/>
    <n v="105.82272140139975"/>
    <m/>
    <n v="76.225676196306537"/>
    <n v="0.10448187055942972"/>
    <m/>
    <m/>
    <m/>
    <m/>
    <m/>
    <n v="155.60918445173337"/>
    <m/>
    <m/>
    <m/>
    <m/>
    <m/>
    <m/>
    <m/>
    <m/>
    <m/>
    <m/>
  </r>
  <r>
    <x v="148"/>
    <m/>
    <s v="NPZ2"/>
    <s v="NPZ2"/>
    <s v="NPZ2"/>
    <x v="0"/>
    <s v="Wagga"/>
    <n v="2007"/>
    <m/>
    <n v="2"/>
    <d v="2007-04-18T00:00:00"/>
    <s v="18-Apr"/>
    <n v="18"/>
    <s v="Apr"/>
    <s v="Uncut"/>
    <x v="1"/>
    <n v="490.69750580994696"/>
    <n v="38.24958123953099"/>
    <m/>
    <n v="19.334941332786393"/>
    <n v="7.794941035291407E-2"/>
    <m/>
    <m/>
    <m/>
    <m/>
    <m/>
    <n v="15.086267702062766"/>
    <m/>
    <m/>
    <m/>
    <m/>
    <m/>
    <m/>
    <m/>
    <m/>
    <m/>
    <m/>
  </r>
  <r>
    <x v="149"/>
    <n v="210"/>
    <s v="NPZ3"/>
    <s v="NPZ3"/>
    <s v="NPZ3"/>
    <x v="0"/>
    <s v="Wagga"/>
    <n v="2007"/>
    <d v="2007-11-14T00:00:00"/>
    <n v="2"/>
    <d v="2007-04-18T00:00:00"/>
    <s v="18-Apr"/>
    <n v="18"/>
    <s v="Apr"/>
    <s v="Uncut"/>
    <x v="1"/>
    <n v="674.69493818813748"/>
    <n v="58.459347739183961"/>
    <m/>
    <n v="33.477224766029614"/>
    <n v="8.6645600004312887E-2"/>
    <m/>
    <m/>
    <m/>
    <m/>
    <m/>
    <n v="54.358831137244515"/>
    <m/>
    <m/>
    <m/>
    <m/>
    <m/>
    <m/>
    <m/>
    <m/>
    <m/>
    <m/>
  </r>
  <r>
    <x v="150"/>
    <n v="210"/>
    <s v="NPZ4"/>
    <s v="NPZ4"/>
    <s v="NPZ4"/>
    <x v="0"/>
    <s v="Wagga"/>
    <n v="2007"/>
    <d v="2007-11-14T00:00:00"/>
    <n v="2"/>
    <d v="2007-04-18T00:00:00"/>
    <s v="18-Apr"/>
    <n v="18"/>
    <s v="Apr"/>
    <s v="Uncut"/>
    <x v="1"/>
    <n v="630.77506217182201"/>
    <n v="35.406998505360214"/>
    <m/>
    <n v="12.081696685960477"/>
    <n v="5.6132527470966205E-2"/>
    <m/>
    <m/>
    <m/>
    <m/>
    <m/>
    <n v="82.089622751140865"/>
    <m/>
    <m/>
    <m/>
    <m/>
    <m/>
    <m/>
    <m/>
    <m/>
    <m/>
    <m/>
  </r>
  <r>
    <x v="151"/>
    <n v="195"/>
    <s v="Nuseed1"/>
    <s v="Nuseed1"/>
    <s v="Nuseed1"/>
    <x v="0"/>
    <s v="Wagga"/>
    <n v="2007"/>
    <d v="2007-10-30T00:00:00"/>
    <n v="2"/>
    <d v="2007-04-18T00:00:00"/>
    <s v="18-Apr"/>
    <n v="18"/>
    <s v="Apr"/>
    <s v="Uncut"/>
    <x v="1"/>
    <n v="564.88632300744598"/>
    <n v="104.27602627742438"/>
    <m/>
    <n v="14.156691244375239"/>
    <n v="0.18459647902654189"/>
    <m/>
    <m/>
    <m/>
    <m/>
    <m/>
    <n v="33.324202473221945"/>
    <m/>
    <m/>
    <m/>
    <m/>
    <m/>
    <m/>
    <m/>
    <m/>
    <m/>
    <m/>
  </r>
  <r>
    <x v="152"/>
    <n v="206"/>
    <s v="Nuseed2"/>
    <s v="Nuseed2"/>
    <s v="Nuseed2"/>
    <x v="0"/>
    <s v="Wagga"/>
    <n v="2007"/>
    <d v="2007-11-10T00:00:00"/>
    <n v="2"/>
    <d v="2007-04-18T00:00:00"/>
    <s v="18-Apr"/>
    <n v="18"/>
    <s v="Apr"/>
    <s v="Uncut"/>
    <x v="1"/>
    <n v="848.63643687323724"/>
    <n v="72.261301312199748"/>
    <m/>
    <n v="15.728095469185526"/>
    <n v="8.5149892430312402E-2"/>
    <m/>
    <m/>
    <m/>
    <m/>
    <m/>
    <n v="74.584231692037704"/>
    <m/>
    <m/>
    <m/>
    <m/>
    <m/>
    <m/>
    <m/>
    <m/>
    <m/>
    <m/>
  </r>
  <r>
    <x v="153"/>
    <n v="200"/>
    <s v="Nuseed3"/>
    <s v="Nuseed3"/>
    <s v="Nuseed3"/>
    <x v="0"/>
    <s v="Wagga"/>
    <n v="2007"/>
    <d v="2007-11-04T00:00:00"/>
    <n v="2"/>
    <d v="2007-04-18T00:00:00"/>
    <s v="18-Apr"/>
    <n v="18"/>
    <s v="Apr"/>
    <s v="Uncut"/>
    <x v="1"/>
    <n v="886.19160231314845"/>
    <n v="156.37252409048367"/>
    <m/>
    <n v="20.493480095153505"/>
    <n v="0.17645453159600941"/>
    <m/>
    <m/>
    <m/>
    <m/>
    <m/>
    <n v="44.729368227393401"/>
    <m/>
    <m/>
    <m/>
    <m/>
    <m/>
    <m/>
    <m/>
    <m/>
    <m/>
    <m/>
  </r>
  <r>
    <x v="154"/>
    <n v="188"/>
    <s v="Skipton"/>
    <s v="Skipton"/>
    <s v="Skipton"/>
    <x v="0"/>
    <s v="Wagga"/>
    <n v="2007"/>
    <d v="2007-10-23T00:00:00"/>
    <n v="2"/>
    <d v="2007-04-18T00:00:00"/>
    <s v="18-Apr"/>
    <n v="18"/>
    <s v="Apr"/>
    <s v="Uncut"/>
    <x v="1"/>
    <n v="822.04002901705348"/>
    <n v="123.32963934799339"/>
    <n v="10"/>
    <n v="34.869650915039003"/>
    <n v="0.15002875163568816"/>
    <m/>
    <m/>
    <m/>
    <m/>
    <m/>
    <n v="123.78572298789993"/>
    <m/>
    <m/>
    <m/>
    <n v="38.93"/>
    <m/>
    <m/>
    <m/>
    <m/>
    <m/>
    <m/>
  </r>
  <r>
    <x v="155"/>
    <n v="210"/>
    <s v="Stubby"/>
    <s v="Stubby"/>
    <s v="Stubby"/>
    <x v="0"/>
    <s v="Wagga"/>
    <n v="2007"/>
    <d v="2007-11-14T00:00:00"/>
    <n v="2"/>
    <d v="2007-04-18T00:00:00"/>
    <s v="18-Apr"/>
    <n v="18"/>
    <s v="Apr"/>
    <s v="Uncut"/>
    <x v="1"/>
    <n v="773.76884422110561"/>
    <n v="119.04522613065328"/>
    <m/>
    <m/>
    <m/>
    <m/>
    <m/>
    <m/>
    <m/>
    <m/>
    <m/>
    <m/>
    <m/>
    <m/>
    <m/>
    <m/>
    <m/>
    <m/>
    <m/>
    <m/>
    <m/>
  </r>
  <r>
    <x v="156"/>
    <n v="188"/>
    <s v="Summit"/>
    <s v="Summit"/>
    <s v="Summit"/>
    <x v="0"/>
    <s v="Wagga"/>
    <n v="2007"/>
    <d v="2007-10-23T00:00:00"/>
    <n v="2"/>
    <d v="2007-04-18T00:00:00"/>
    <s v="18-Apr"/>
    <n v="18"/>
    <s v="Apr"/>
    <s v="Uncut"/>
    <x v="1"/>
    <n v="629.50446278606466"/>
    <n v="114.03739438793036"/>
    <m/>
    <n v="14.570794998548827"/>
    <n v="0.18115422706174786"/>
    <m/>
    <m/>
    <m/>
    <m/>
    <m/>
    <n v="18.658122583910686"/>
    <m/>
    <m/>
    <m/>
    <m/>
    <m/>
    <m/>
    <m/>
    <m/>
    <m/>
    <m/>
  </r>
  <r>
    <x v="157"/>
    <m/>
    <s v="Tarcoola"/>
    <s v="Tarcoola"/>
    <s v="Tarcoola"/>
    <x v="0"/>
    <s v="Wagga"/>
    <n v="2007"/>
    <m/>
    <n v="2"/>
    <d v="2007-04-18T00:00:00"/>
    <s v="18-Apr"/>
    <n v="18"/>
    <s v="Apr"/>
    <s v="Uncut"/>
    <x v="1"/>
    <n v="557.2613065326633"/>
    <n v="29.321608040201003"/>
    <m/>
    <m/>
    <n v="5.2617340727715407E-2"/>
    <m/>
    <m/>
    <m/>
    <m/>
    <m/>
    <m/>
    <m/>
    <m/>
    <m/>
    <m/>
    <m/>
    <m/>
    <m/>
    <m/>
    <m/>
    <m/>
  </r>
  <r>
    <x v="158"/>
    <n v="188"/>
    <s v="Thunder"/>
    <s v="Thunder"/>
    <s v="Thunder"/>
    <x v="0"/>
    <s v="Wagga"/>
    <n v="2007"/>
    <d v="2007-10-23T00:00:00"/>
    <n v="2"/>
    <d v="2007-04-18T00:00:00"/>
    <s v="18-Apr"/>
    <n v="18"/>
    <s v="Apr"/>
    <s v="Uncut"/>
    <x v="1"/>
    <n v="658.74245062318778"/>
    <n v="59.518327376757021"/>
    <m/>
    <n v="10.925362552636418"/>
    <n v="9.0351437531391993E-2"/>
    <m/>
    <m/>
    <m/>
    <m/>
    <m/>
    <m/>
    <m/>
    <m/>
    <m/>
    <m/>
    <m/>
    <m/>
    <m/>
    <m/>
    <m/>
    <m/>
  </r>
  <r>
    <x v="159"/>
    <m/>
    <s v="Winfred"/>
    <s v="Winfred"/>
    <s v="Winfred"/>
    <x v="0"/>
    <s v="Wagga"/>
    <n v="2007"/>
    <m/>
    <n v="2"/>
    <d v="2007-04-18T00:00:00"/>
    <s v="18-Apr"/>
    <n v="18"/>
    <s v="Apr"/>
    <s v="Uncut"/>
    <x v="1"/>
    <n v="482.63605011224831"/>
    <n v="3.0904522613065324"/>
    <n v="10"/>
    <n v="1.2061173893629291"/>
    <n v="6.4032768803486085E-3"/>
    <m/>
    <m/>
    <m/>
    <m/>
    <m/>
    <n v="47.363096040463354"/>
    <m/>
    <m/>
    <m/>
    <m/>
    <m/>
    <m/>
    <m/>
    <m/>
    <m/>
    <m/>
  </r>
  <r>
    <x v="160"/>
    <n v="180"/>
    <s v="05N2891"/>
    <s v="05N2891"/>
    <s v="05N2891"/>
    <x v="0"/>
    <s v="Wagga"/>
    <n v="2007"/>
    <d v="2007-10-30T00:00:00"/>
    <n v="3"/>
    <d v="2007-05-03T00:00:00"/>
    <s v="3-May"/>
    <n v="3"/>
    <s v="May"/>
    <s v="Uncut"/>
    <x v="1"/>
    <n v="875.04740849947279"/>
    <n v="143.81909547738692"/>
    <m/>
    <n v="45.207582740442014"/>
    <n v="0.16435577556192896"/>
    <m/>
    <m/>
    <m/>
    <m/>
    <m/>
    <n v="114.90658252885838"/>
    <m/>
    <m/>
    <m/>
    <m/>
    <m/>
    <m/>
    <m/>
    <m/>
    <m/>
    <m/>
  </r>
  <r>
    <x v="161"/>
    <n v="183"/>
    <s v="46Y78"/>
    <s v="46Y78"/>
    <s v="46Y78"/>
    <x v="0"/>
    <s v="Wagga"/>
    <n v="2007"/>
    <d v="2007-11-02T00:00:00"/>
    <n v="3"/>
    <d v="2007-05-03T00:00:00"/>
    <s v="3-May"/>
    <n v="3"/>
    <s v="May"/>
    <s v="Uncut"/>
    <x v="1"/>
    <n v="820.10800106466138"/>
    <n v="117.01842546063649"/>
    <m/>
    <n v="18.035769842857039"/>
    <n v="0.14268660384818047"/>
    <m/>
    <m/>
    <m/>
    <m/>
    <m/>
    <n v="41.014164820142128"/>
    <m/>
    <m/>
    <m/>
    <m/>
    <m/>
    <m/>
    <m/>
    <m/>
    <m/>
    <m/>
  </r>
  <r>
    <x v="177"/>
    <m/>
    <s v="Beacon"/>
    <s v="Beacon"/>
    <s v="Beacon"/>
    <x v="0"/>
    <s v="Wagga"/>
    <n v="2007"/>
    <m/>
    <n v="3"/>
    <d v="2007-05-03T00:00:00"/>
    <s v="3-May"/>
    <n v="3"/>
    <s v="May"/>
    <s v="Uncut"/>
    <x v="1"/>
    <n v="644.41790310300667"/>
    <n v="74.112227805695142"/>
    <m/>
    <n v="37.081844612466071"/>
    <n v="0.11500646932499749"/>
    <m/>
    <m/>
    <m/>
    <m/>
    <m/>
    <n v="94.47642570289149"/>
    <m/>
    <m/>
    <m/>
    <m/>
    <m/>
    <m/>
    <m/>
    <m/>
    <m/>
    <m/>
  </r>
  <r>
    <x v="162"/>
    <n v="195"/>
    <s v="CBI106"/>
    <s v="CBI106"/>
    <s v="CBI106"/>
    <x v="0"/>
    <s v="Wagga"/>
    <n v="2007"/>
    <d v="2007-11-14T00:00:00"/>
    <n v="3"/>
    <d v="2007-05-03T00:00:00"/>
    <s v="3-May"/>
    <n v="3"/>
    <s v="May"/>
    <s v="Uncut"/>
    <x v="1"/>
    <n v="880.54748577622172"/>
    <n v="80.854271356783912"/>
    <m/>
    <n v="49.580907775385192"/>
    <n v="9.1822726954366482E-2"/>
    <m/>
    <m/>
    <m/>
    <m/>
    <m/>
    <n v="137.32664000010769"/>
    <m/>
    <m/>
    <m/>
    <m/>
    <m/>
    <m/>
    <m/>
    <m/>
    <m/>
    <m/>
  </r>
  <r>
    <x v="163"/>
    <n v="173"/>
    <s v="Garnet"/>
    <s v="Garnet"/>
    <s v="AV_Garnet"/>
    <x v="0"/>
    <s v="Wagga"/>
    <n v="2007"/>
    <d v="2007-10-23T00:00:00"/>
    <n v="3"/>
    <d v="2007-05-03T00:00:00"/>
    <s v="3-May"/>
    <n v="3"/>
    <s v="May"/>
    <s v="Uncut"/>
    <x v="1"/>
    <n v="802.87730976521129"/>
    <n v="168.78631679424822"/>
    <n v="10"/>
    <n v="22.296199790293322"/>
    <n v="0.21022678651064022"/>
    <m/>
    <m/>
    <m/>
    <m/>
    <m/>
    <n v="123.11043044652429"/>
    <m/>
    <m/>
    <m/>
    <n v="35.5"/>
    <m/>
    <m/>
    <m/>
    <m/>
    <m/>
    <m/>
  </r>
  <r>
    <x v="164"/>
    <n v="180"/>
    <s v="Hyola50"/>
    <s v="Hyola50"/>
    <s v="Hyola50"/>
    <x v="0"/>
    <s v="Wagga"/>
    <n v="2007"/>
    <d v="2007-10-30T00:00:00"/>
    <n v="3"/>
    <d v="2007-05-03T00:00:00"/>
    <s v="3-May"/>
    <n v="3"/>
    <s v="May"/>
    <s v="Uncut"/>
    <x v="1"/>
    <n v="770.3791019883821"/>
    <n v="140.42414157266145"/>
    <m/>
    <n v="15.097368675542599"/>
    <n v="0.18227927160825183"/>
    <m/>
    <m/>
    <m/>
    <m/>
    <m/>
    <n v="64.616834408316322"/>
    <m/>
    <m/>
    <m/>
    <m/>
    <m/>
    <m/>
    <m/>
    <m/>
    <m/>
    <m/>
  </r>
  <r>
    <x v="165"/>
    <n v="180"/>
    <s v="Hyola75"/>
    <s v="Hyola75"/>
    <s v="Hyola75"/>
    <x v="0"/>
    <s v="Wagga"/>
    <n v="2007"/>
    <d v="2007-10-30T00:00:00"/>
    <n v="3"/>
    <d v="2007-05-03T00:00:00"/>
    <s v="3-May"/>
    <n v="3"/>
    <s v="May"/>
    <s v="Uncut"/>
    <x v="1"/>
    <n v="693.33136271180058"/>
    <n v="133.14907872696818"/>
    <n v="10"/>
    <n v="30.685820829073254"/>
    <n v="0.19204248630292339"/>
    <m/>
    <m/>
    <m/>
    <m/>
    <m/>
    <n v="70.978869759260434"/>
    <m/>
    <m/>
    <m/>
    <n v="35.17"/>
    <m/>
    <m/>
    <m/>
    <m/>
    <m/>
    <m/>
  </r>
  <r>
    <x v="166"/>
    <n v="181"/>
    <s v="JC05006"/>
    <s v="JC05006"/>
    <s v="JC05006"/>
    <x v="0"/>
    <s v="Wagga"/>
    <n v="2007"/>
    <d v="2007-10-31T00:00:00"/>
    <n v="3"/>
    <d v="2007-05-03T00:00:00"/>
    <s v="3-May"/>
    <n v="3"/>
    <s v="May"/>
    <s v="Uncut"/>
    <x v="1"/>
    <n v="985.64982767104948"/>
    <n v="214.98324958123951"/>
    <m/>
    <n v="70.302735272398294"/>
    <n v="0.21811321175717588"/>
    <m/>
    <m/>
    <m/>
    <m/>
    <m/>
    <n v="218.77744642861626"/>
    <m/>
    <m/>
    <m/>
    <m/>
    <m/>
    <m/>
    <m/>
    <m/>
    <m/>
    <m/>
  </r>
  <r>
    <x v="167"/>
    <n v="180"/>
    <s v="NBIP4"/>
    <s v="NBIP4"/>
    <s v="NBIP4"/>
    <x v="0"/>
    <s v="Wagga"/>
    <n v="2007"/>
    <d v="2007-10-30T00:00:00"/>
    <n v="3"/>
    <d v="2007-05-03T00:00:00"/>
    <s v="3-May"/>
    <n v="3"/>
    <s v="May"/>
    <s v="Uncut"/>
    <x v="1"/>
    <n v="699.72039966671616"/>
    <n v="114.69466975263592"/>
    <m/>
    <n v="6.7566655478609556"/>
    <n v="0.16391500063063211"/>
    <m/>
    <m/>
    <m/>
    <m/>
    <m/>
    <n v="77.732904504133558"/>
    <m/>
    <m/>
    <m/>
    <m/>
    <m/>
    <m/>
    <m/>
    <m/>
    <m/>
    <m/>
  </r>
  <r>
    <x v="168"/>
    <m/>
    <s v="NPZ2"/>
    <s v="NPZ2"/>
    <s v="NPZ2"/>
    <x v="0"/>
    <s v="Wagga"/>
    <n v="2007"/>
    <m/>
    <n v="3"/>
    <d v="2007-05-03T00:00:00"/>
    <s v="3-May"/>
    <n v="3"/>
    <s v="May"/>
    <s v="Uncut"/>
    <x v="1"/>
    <n v="528.51783614705482"/>
    <n v="29.074891405507337"/>
    <m/>
    <n v="15.759487387434353"/>
    <n v="5.5012129046516291E-2"/>
    <m/>
    <m/>
    <m/>
    <m/>
    <m/>
    <n v="27.559576789285614"/>
    <m/>
    <m/>
    <m/>
    <m/>
    <m/>
    <m/>
    <m/>
    <m/>
    <m/>
    <m/>
  </r>
  <r>
    <x v="169"/>
    <n v="182"/>
    <s v="Nuseed1"/>
    <s v="Nuseed1"/>
    <s v="Nuseed1"/>
    <x v="0"/>
    <s v="Wagga"/>
    <n v="2007"/>
    <d v="2007-11-01T00:00:00"/>
    <n v="3"/>
    <d v="2007-05-03T00:00:00"/>
    <s v="3-May"/>
    <n v="3"/>
    <s v="May"/>
    <s v="Uncut"/>
    <x v="1"/>
    <n v="538.44785958483044"/>
    <n v="49.173248388381218"/>
    <m/>
    <n v="6.9410161113283522"/>
    <n v="9.1324066969634146E-2"/>
    <m/>
    <m/>
    <m/>
    <m/>
    <m/>
    <n v="109.18977186726352"/>
    <m/>
    <m/>
    <m/>
    <m/>
    <m/>
    <m/>
    <m/>
    <m/>
    <m/>
    <m/>
  </r>
  <r>
    <x v="170"/>
    <n v="180"/>
    <s v="Skipton"/>
    <s v="Skipton"/>
    <s v="Skipton"/>
    <x v="0"/>
    <s v="Wagga"/>
    <n v="2007"/>
    <d v="2007-10-30T00:00:00"/>
    <n v="3"/>
    <d v="2007-05-03T00:00:00"/>
    <s v="3-May"/>
    <n v="3"/>
    <s v="May"/>
    <s v="Uncut"/>
    <x v="1"/>
    <n v="737.30107382713902"/>
    <n v="94.318991076102421"/>
    <n v="10"/>
    <n v="23.858711923143918"/>
    <n v="0.12792466256222434"/>
    <m/>
    <m/>
    <m/>
    <m/>
    <m/>
    <n v="77.465829898911039"/>
    <m/>
    <m/>
    <m/>
    <n v="37.659999999999997"/>
    <m/>
    <m/>
    <m/>
    <m/>
    <m/>
    <m/>
  </r>
  <r>
    <x v="171"/>
    <n v="173"/>
    <s v="Tarcoola"/>
    <s v="Tarcoola"/>
    <s v="Tarcoola"/>
    <x v="0"/>
    <s v="Wagga"/>
    <n v="2007"/>
    <d v="2007-10-23T00:00:00"/>
    <n v="3"/>
    <d v="2007-05-03T00:00:00"/>
    <s v="3-May"/>
    <n v="3"/>
    <s v="May"/>
    <s v="Uncut"/>
    <x v="1"/>
    <n v="641.245573183734"/>
    <n v="64.58123953098827"/>
    <m/>
    <n v="16.044094619991039"/>
    <n v="0.10071217990690755"/>
    <m/>
    <m/>
    <m/>
    <m/>
    <m/>
    <n v="12.40638793747075"/>
    <m/>
    <m/>
    <m/>
    <m/>
    <m/>
    <m/>
    <m/>
    <m/>
    <m/>
    <m/>
  </r>
  <r>
    <x v="112"/>
    <n v="61"/>
    <s v="05N2891"/>
    <s v="05N2891"/>
    <s v="05N2891"/>
    <x v="0"/>
    <s v="Wagga"/>
    <n v="2007"/>
    <d v="2007-06-04T00:00:00"/>
    <n v="1"/>
    <d v="2007-04-04T00:00:00"/>
    <s v="4-Apr"/>
    <n v="4"/>
    <s v="Apr"/>
    <s v="Uncut"/>
    <x v="1"/>
    <n v="98.146787999999987"/>
    <m/>
    <m/>
    <m/>
    <m/>
    <m/>
    <n v="68.388000000000005"/>
    <n v="68.937569828506611"/>
    <n v="29.20921817149339"/>
    <m/>
    <n v="22.637540000000044"/>
    <m/>
    <m/>
    <m/>
    <m/>
    <m/>
    <m/>
    <m/>
    <m/>
    <m/>
    <m/>
  </r>
  <r>
    <x v="113"/>
    <n v="61"/>
    <s v="CBI106"/>
    <s v="CBI106"/>
    <s v="CBI106"/>
    <x v="0"/>
    <s v="Wagga"/>
    <n v="2007"/>
    <d v="2007-06-04T00:00:00"/>
    <n v="1"/>
    <d v="2007-04-04T00:00:00"/>
    <s v="4-Apr"/>
    <n v="4"/>
    <s v="Apr"/>
    <s v="Uncut"/>
    <x v="1"/>
    <n v="97.72811999999999"/>
    <m/>
    <m/>
    <m/>
    <m/>
    <m/>
    <n v="73.391999999999996"/>
    <n v="71.529647191655798"/>
    <n v="26.198472808344199"/>
    <m/>
    <n v="13.271720000000082"/>
    <m/>
    <m/>
    <m/>
    <m/>
    <m/>
    <m/>
    <m/>
    <m/>
    <m/>
    <m/>
  </r>
  <r>
    <x v="114"/>
    <n v="61"/>
    <s v="CBI206"/>
    <s v="CBI206"/>
    <s v="CBI206"/>
    <x v="0"/>
    <s v="Wagga"/>
    <n v="2007"/>
    <d v="2007-06-04T00:00:00"/>
    <n v="1"/>
    <d v="2007-04-04T00:00:00"/>
    <s v="4-Apr"/>
    <n v="4"/>
    <s v="Apr"/>
    <s v="Uncut"/>
    <x v="1"/>
    <n v="108.57901600000001"/>
    <m/>
    <m/>
    <m/>
    <m/>
    <m/>
    <n v="60.603999999999999"/>
    <n v="77.651304061648887"/>
    <n v="30.92771193835112"/>
    <m/>
    <n v="48.475415999999996"/>
    <m/>
    <m/>
    <m/>
    <m/>
    <m/>
    <m/>
    <m/>
    <m/>
    <m/>
    <m/>
  </r>
  <r>
    <x v="115"/>
    <n v="61"/>
    <s v="Garnet"/>
    <s v="Garnet"/>
    <s v="AV_Garnet"/>
    <x v="0"/>
    <s v="Wagga"/>
    <n v="2007"/>
    <d v="2007-06-04T00:00:00"/>
    <n v="1"/>
    <d v="2007-04-04T00:00:00"/>
    <s v="4-Apr"/>
    <n v="4"/>
    <s v="Apr"/>
    <s v="Uncut"/>
    <x v="1"/>
    <n v="75.486452"/>
    <m/>
    <m/>
    <m/>
    <m/>
    <m/>
    <n v="52.263999999999996"/>
    <n v="51.309549835616437"/>
    <n v="24.176902164383563"/>
    <m/>
    <n v="2.9751560000000645"/>
    <m/>
    <m/>
    <m/>
    <m/>
    <m/>
    <m/>
    <m/>
    <m/>
    <m/>
    <m/>
  </r>
  <r>
    <x v="116"/>
    <n v="61"/>
    <s v="Hyola75"/>
    <s v="Hyola75"/>
    <s v="Hyola75"/>
    <x v="0"/>
    <s v="Wagga"/>
    <n v="2007"/>
    <d v="2007-06-04T00:00:00"/>
    <n v="1"/>
    <d v="2007-04-04T00:00:00"/>
    <s v="4-Apr"/>
    <n v="4"/>
    <s v="Apr"/>
    <s v="Uncut"/>
    <x v="1"/>
    <n v="122.75646"/>
    <m/>
    <m/>
    <m/>
    <m/>
    <m/>
    <n v="59.491999999999997"/>
    <n v="82.094468843055196"/>
    <n v="40.661991156944808"/>
    <m/>
    <n v="11.734379999999959"/>
    <m/>
    <m/>
    <m/>
    <m/>
    <m/>
    <m/>
    <m/>
    <m/>
    <m/>
    <m/>
  </r>
  <r>
    <x v="117"/>
    <n v="61"/>
    <s v="Maxol"/>
    <s v="Maxol"/>
    <s v="Maxol"/>
    <x v="0"/>
    <s v="Wagga"/>
    <n v="2007"/>
    <d v="2007-06-04T00:00:00"/>
    <n v="1"/>
    <d v="2007-04-04T00:00:00"/>
    <s v="4-Apr"/>
    <n v="4"/>
    <s v="Apr"/>
    <s v="Uncut"/>
    <x v="1"/>
    <n v="147.59019999999998"/>
    <m/>
    <m/>
    <m/>
    <m/>
    <m/>
    <n v="102.304"/>
    <n v="105.29098674513276"/>
    <n v="42.299213254867254"/>
    <m/>
    <n v="27.583160000000099"/>
    <m/>
    <m/>
    <m/>
    <m/>
    <m/>
    <m/>
    <m/>
    <m/>
    <m/>
    <m/>
  </r>
  <r>
    <x v="118"/>
    <n v="61"/>
    <s v="NBIP1"/>
    <s v="NBIP1"/>
    <s v="NBIP1"/>
    <x v="0"/>
    <s v="Wagga"/>
    <n v="2007"/>
    <d v="2007-06-04T00:00:00"/>
    <n v="1"/>
    <d v="2007-04-04T00:00:00"/>
    <s v="4-Apr"/>
    <n v="4"/>
    <s v="Apr"/>
    <s v="Uncut"/>
    <x v="1"/>
    <n v="59.469203999999991"/>
    <m/>
    <m/>
    <m/>
    <m/>
    <m/>
    <n v="46.147999999999996"/>
    <n v="43.551445249999986"/>
    <n v="15.917758749999996"/>
    <m/>
    <n v="4.6242519999999923"/>
    <m/>
    <m/>
    <m/>
    <m/>
    <m/>
    <m/>
    <m/>
    <m/>
    <m/>
    <m/>
  </r>
  <r>
    <x v="119"/>
    <n v="61"/>
    <s v="NBIP3"/>
    <s v="NBIP3"/>
    <s v="NBIP3"/>
    <x v="0"/>
    <s v="Wagga"/>
    <n v="2007"/>
    <d v="2007-06-04T00:00:00"/>
    <n v="1"/>
    <d v="2007-04-04T00:00:00"/>
    <s v="4-Apr"/>
    <n v="4"/>
    <s v="Apr"/>
    <s v="Uncut"/>
    <x v="1"/>
    <n v="134.95306133333332"/>
    <m/>
    <m/>
    <m/>
    <m/>
    <m/>
    <n v="77.098666666666659"/>
    <n v="99.873359835598976"/>
    <n v="35.079701497734355"/>
    <m/>
    <n v="34.054716993058982"/>
    <m/>
    <m/>
    <m/>
    <m/>
    <m/>
    <m/>
    <m/>
    <m/>
    <m/>
    <m/>
  </r>
  <r>
    <x v="120"/>
    <n v="61"/>
    <s v="NBIP4"/>
    <s v="NBIP4"/>
    <s v="NBIP4"/>
    <x v="0"/>
    <s v="Wagga"/>
    <n v="2007"/>
    <d v="2007-06-04T00:00:00"/>
    <n v="1"/>
    <d v="2007-04-04T00:00:00"/>
    <s v="4-Apr"/>
    <n v="4"/>
    <s v="Apr"/>
    <s v="Uncut"/>
    <x v="1"/>
    <n v="54.066551999999994"/>
    <m/>
    <m/>
    <m/>
    <m/>
    <m/>
    <n v="63.94"/>
    <n v="40.335890175883392"/>
    <n v="13.730661824116606"/>
    <m/>
    <n v="4.9472880000000403"/>
    <m/>
    <m/>
    <m/>
    <m/>
    <m/>
    <m/>
    <m/>
    <m/>
    <m/>
    <m/>
  </r>
  <r>
    <x v="121"/>
    <n v="61"/>
    <s v="NPZ2"/>
    <s v="NPZ2"/>
    <s v="NPZ2"/>
    <x v="0"/>
    <s v="Wagga"/>
    <n v="2007"/>
    <d v="2007-06-04T00:00:00"/>
    <n v="1"/>
    <d v="2007-04-04T00:00:00"/>
    <s v="4-Apr"/>
    <n v="4"/>
    <s v="Apr"/>
    <s v="Uncut"/>
    <x v="1"/>
    <n v="119.50145066666664"/>
    <m/>
    <m/>
    <m/>
    <m/>
    <m/>
    <n v="85.623999999999981"/>
    <n v="82.782613392727001"/>
    <n v="36.718837273939648"/>
    <m/>
    <n v="9.886413745448051"/>
    <m/>
    <m/>
    <m/>
    <m/>
    <m/>
    <m/>
    <m/>
    <m/>
    <m/>
    <m/>
  </r>
  <r>
    <x v="122"/>
    <n v="61"/>
    <s v="NPZ3"/>
    <s v="NPZ3"/>
    <s v="NPZ3"/>
    <x v="0"/>
    <s v="Wagga"/>
    <n v="2007"/>
    <d v="2007-06-04T00:00:00"/>
    <n v="1"/>
    <d v="2007-04-04T00:00:00"/>
    <s v="4-Apr"/>
    <n v="4"/>
    <s v="Apr"/>
    <s v="Uncut"/>
    <x v="1"/>
    <n v="157.27312533333333"/>
    <m/>
    <m/>
    <m/>
    <m/>
    <m/>
    <n v="91.925333333333342"/>
    <n v="105.65079316068142"/>
    <n v="51.622332172651916"/>
    <m/>
    <n v="20.377928396265819"/>
    <m/>
    <m/>
    <m/>
    <m/>
    <m/>
    <m/>
    <m/>
    <m/>
    <m/>
    <m/>
  </r>
  <r>
    <x v="123"/>
    <n v="61"/>
    <s v="Skipton"/>
    <s v="Skipton"/>
    <s v="Skipton"/>
    <x v="0"/>
    <s v="Wagga"/>
    <n v="2007"/>
    <d v="2007-06-04T00:00:00"/>
    <n v="1"/>
    <d v="2007-04-04T00:00:00"/>
    <s v="4-Apr"/>
    <n v="4"/>
    <s v="Apr"/>
    <s v="Uncut"/>
    <x v="1"/>
    <n v="61.343480000000007"/>
    <m/>
    <m/>
    <m/>
    <m/>
    <m/>
    <n v="61.16"/>
    <n v="48.952909536423853"/>
    <n v="12.390570463576159"/>
    <m/>
    <m/>
    <m/>
    <m/>
    <m/>
    <m/>
    <m/>
    <m/>
    <m/>
    <m/>
    <m/>
    <m/>
  </r>
  <r>
    <x v="124"/>
    <n v="47"/>
    <s v="05N2891"/>
    <s v="05N2891"/>
    <s v="05N2891"/>
    <x v="0"/>
    <s v="Wagga"/>
    <n v="2007"/>
    <d v="2007-06-04T00:00:00"/>
    <n v="2"/>
    <d v="2007-04-18T00:00:00"/>
    <s v="18-Apr"/>
    <n v="18"/>
    <s v="Apr"/>
    <s v="Uncut"/>
    <x v="1"/>
    <n v="238.30271200000001"/>
    <m/>
    <m/>
    <m/>
    <m/>
    <m/>
    <n v="78.210666666666654"/>
    <n v="135.73927202045039"/>
    <n v="102.56343997954961"/>
    <m/>
    <n v="19.516843531207208"/>
    <m/>
    <m/>
    <m/>
    <m/>
    <m/>
    <m/>
    <m/>
    <m/>
    <m/>
    <m/>
  </r>
  <r>
    <x v="125"/>
    <n v="47"/>
    <s v="44Y06"/>
    <s v="44Y06"/>
    <s v="44Y06"/>
    <x v="0"/>
    <s v="Wagga"/>
    <n v="2007"/>
    <d v="2007-06-04T00:00:00"/>
    <n v="2"/>
    <d v="2007-04-18T00:00:00"/>
    <s v="18-Apr"/>
    <n v="18"/>
    <s v="Apr"/>
    <s v="Uncut"/>
    <x v="1"/>
    <n v="257.49249599999996"/>
    <m/>
    <m/>
    <m/>
    <m/>
    <m/>
    <n v="84.512"/>
    <n v="153.46859218088699"/>
    <n v="104.02390381911299"/>
    <m/>
    <n v="21.90926248858155"/>
    <m/>
    <m/>
    <m/>
    <m/>
    <m/>
    <m/>
    <m/>
    <m/>
    <m/>
    <m/>
  </r>
  <r>
    <x v="126"/>
    <n v="47"/>
    <s v="45Y77"/>
    <s v="45Y77"/>
    <s v="45Y77"/>
    <x v="0"/>
    <s v="Wagga"/>
    <n v="2007"/>
    <d v="2007-06-04T00:00:00"/>
    <n v="2"/>
    <d v="2007-04-18T00:00:00"/>
    <s v="18-Apr"/>
    <n v="18"/>
    <s v="Apr"/>
    <s v="Uncut"/>
    <x v="1"/>
    <n v="179.0238453333333"/>
    <m/>
    <m/>
    <m/>
    <m/>
    <m/>
    <n v="65.978666666666655"/>
    <n v="110.0739009667529"/>
    <n v="68.949944366580425"/>
    <m/>
    <n v="18.551515877895756"/>
    <m/>
    <m/>
    <m/>
    <m/>
    <m/>
    <m/>
    <m/>
    <m/>
    <m/>
    <m/>
  </r>
  <r>
    <x v="127"/>
    <n v="47"/>
    <s v="46Y78"/>
    <s v="46Y78"/>
    <s v="46Y78"/>
    <x v="0"/>
    <s v="Wagga"/>
    <n v="2007"/>
    <d v="2007-06-04T00:00:00"/>
    <n v="2"/>
    <d v="2007-04-18T00:00:00"/>
    <s v="18-Apr"/>
    <n v="18"/>
    <s v="Apr"/>
    <s v="Uncut"/>
    <x v="1"/>
    <n v="183.09228266666665"/>
    <m/>
    <m/>
    <m/>
    <m/>
    <m/>
    <n v="78.210666666666654"/>
    <n v="111.80077957913932"/>
    <n v="71.291503087527317"/>
    <m/>
    <n v="22.841979231894936"/>
    <m/>
    <m/>
    <m/>
    <m/>
    <m/>
    <m/>
    <m/>
    <m/>
    <m/>
    <m/>
  </r>
  <r>
    <x v="128"/>
    <n v="47"/>
    <s v="CBI106"/>
    <s v="CBI106"/>
    <s v="CBI106"/>
    <x v="0"/>
    <s v="Wagga"/>
    <n v="2007"/>
    <d v="2007-06-04T00:00:00"/>
    <n v="2"/>
    <d v="2007-04-18T00:00:00"/>
    <s v="18-Apr"/>
    <n v="18"/>
    <s v="Apr"/>
    <s v="Uncut"/>
    <x v="1"/>
    <n v="162.53288533333333"/>
    <m/>
    <m/>
    <m/>
    <m/>
    <m/>
    <n v="71.538666666666657"/>
    <n v="106.46277262593294"/>
    <n v="56.070112707400369"/>
    <m/>
    <n v="23.266439407540418"/>
    <m/>
    <m/>
    <m/>
    <m/>
    <m/>
    <m/>
    <m/>
    <m/>
    <m/>
    <m/>
  </r>
  <r>
    <x v="129"/>
    <n v="47"/>
    <s v="CBI206"/>
    <s v="CBI206"/>
    <s v="CBI206"/>
    <x v="0"/>
    <s v="Wagga"/>
    <n v="2007"/>
    <d v="2007-06-04T00:00:00"/>
    <n v="2"/>
    <d v="2007-04-18T00:00:00"/>
    <s v="18-Apr"/>
    <n v="18"/>
    <s v="Apr"/>
    <s v="Uncut"/>
    <x v="1"/>
    <n v="201.31129066666665"/>
    <m/>
    <m/>
    <m/>
    <m/>
    <m/>
    <n v="78.581333333333319"/>
    <n v="128.48950302525725"/>
    <n v="72.821787641409387"/>
    <m/>
    <n v="57.642857545768074"/>
    <m/>
    <m/>
    <m/>
    <m/>
    <m/>
    <m/>
    <m/>
    <m/>
    <m/>
    <m/>
  </r>
  <r>
    <x v="130"/>
    <n v="47"/>
    <s v="CBI306"/>
    <s v="CBI306"/>
    <s v="CBI306"/>
    <x v="0"/>
    <s v="Wagga"/>
    <n v="2007"/>
    <d v="2007-06-04T00:00:00"/>
    <n v="2"/>
    <d v="2007-04-18T00:00:00"/>
    <s v="18-Apr"/>
    <n v="18"/>
    <s v="Apr"/>
    <s v="Uncut"/>
    <x v="1"/>
    <n v="224.44607999999997"/>
    <m/>
    <m/>
    <m/>
    <m/>
    <m/>
    <n v="73.391999999999996"/>
    <n v="141.83746721570577"/>
    <n v="82.608612784294209"/>
    <m/>
    <n v="40.879751946063024"/>
    <m/>
    <m/>
    <m/>
    <m/>
    <m/>
    <m/>
    <m/>
    <m/>
    <m/>
    <m/>
  </r>
  <r>
    <x v="131"/>
    <n v="47"/>
    <s v="CBI406"/>
    <s v="CBI406"/>
    <s v="CBI406"/>
    <x v="0"/>
    <s v="Wagga"/>
    <n v="2007"/>
    <d v="2007-06-04T00:00:00"/>
    <n v="2"/>
    <d v="2007-04-18T00:00:00"/>
    <s v="18-Apr"/>
    <n v="18"/>
    <s v="Apr"/>
    <s v="Uncut"/>
    <x v="1"/>
    <n v="217.76852"/>
    <m/>
    <m/>
    <m/>
    <m/>
    <m/>
    <n v="70.426666666666662"/>
    <n v="132.04824502492781"/>
    <n v="85.720274975072186"/>
    <m/>
    <n v="21.79697879646017"/>
    <m/>
    <m/>
    <m/>
    <m/>
    <m/>
    <m/>
    <m/>
    <m/>
    <m/>
    <m/>
  </r>
  <r>
    <x v="132"/>
    <n v="47"/>
    <s v="CBI506"/>
    <s v="CBI506"/>
    <s v="CBI506"/>
    <x v="0"/>
    <s v="Wagga"/>
    <n v="2007"/>
    <d v="2007-06-04T00:00:00"/>
    <n v="2"/>
    <d v="2007-04-18T00:00:00"/>
    <s v="18-Apr"/>
    <n v="18"/>
    <s v="Apr"/>
    <s v="Uncut"/>
    <x v="1"/>
    <n v="247.85256799999999"/>
    <m/>
    <m/>
    <m/>
    <m/>
    <m/>
    <n v="71.538666666666657"/>
    <n v="149.79784238912168"/>
    <n v="98.054725610878279"/>
    <m/>
    <n v="31.895077205817753"/>
    <m/>
    <m/>
    <m/>
    <m/>
    <m/>
    <m/>
    <m/>
    <m/>
    <m/>
    <m/>
  </r>
  <r>
    <x v="133"/>
    <n v="47"/>
    <s v="CBI606"/>
    <s v="CBI606"/>
    <s v="CBI606"/>
    <x v="0"/>
    <s v="Wagga"/>
    <n v="2007"/>
    <d v="2007-06-04T00:00:00"/>
    <n v="2"/>
    <d v="2007-04-18T00:00:00"/>
    <s v="18-Apr"/>
    <n v="18"/>
    <s v="Apr"/>
    <s v="Uncut"/>
    <x v="1"/>
    <n v="286.44971733333335"/>
    <m/>
    <m/>
    <m/>
    <m/>
    <m/>
    <n v="75.616"/>
    <n v="184.66838470762991"/>
    <n v="101.78133262570343"/>
    <m/>
    <n v="5.17797070946642"/>
    <m/>
    <m/>
    <m/>
    <m/>
    <m/>
    <m/>
    <m/>
    <m/>
    <m/>
    <m/>
  </r>
  <r>
    <x v="134"/>
    <n v="47"/>
    <s v="CBI6654"/>
    <s v="CBI6654"/>
    <s v="CBI6654"/>
    <x v="0"/>
    <s v="Wagga"/>
    <n v="2007"/>
    <d v="2007-06-04T00:00:00"/>
    <n v="2"/>
    <d v="2007-04-18T00:00:00"/>
    <s v="18-Apr"/>
    <n v="18"/>
    <s v="Apr"/>
    <s v="Uncut"/>
    <x v="1"/>
    <n v="169.59816266666664"/>
    <m/>
    <m/>
    <m/>
    <m/>
    <m/>
    <n v="75.245333333333335"/>
    <n v="114.39172387277438"/>
    <n v="55.206438793892261"/>
    <m/>
    <n v="16.468083401275656"/>
    <m/>
    <m/>
    <m/>
    <m/>
    <m/>
    <m/>
    <m/>
    <m/>
    <m/>
    <m/>
  </r>
  <r>
    <x v="135"/>
    <n v="47"/>
    <s v="Garnet"/>
    <s v="Garnet"/>
    <s v="AV_Garnet"/>
    <x v="0"/>
    <s v="Wagga"/>
    <n v="2007"/>
    <d v="2007-06-04T00:00:00"/>
    <n v="2"/>
    <d v="2007-04-18T00:00:00"/>
    <s v="18-Apr"/>
    <n v="18"/>
    <s v="Apr"/>
    <s v="Uncut"/>
    <x v="1"/>
    <n v="153.97419199999999"/>
    <m/>
    <m/>
    <m/>
    <m/>
    <m/>
    <n v="73.762666666666661"/>
    <n v="99.189019885889934"/>
    <n v="54.785172114110061"/>
    <m/>
    <n v="27.909277281344558"/>
    <m/>
    <m/>
    <m/>
    <m/>
    <m/>
    <m/>
    <m/>
    <m/>
    <m/>
    <m/>
  </r>
  <r>
    <x v="136"/>
    <n v="47"/>
    <s v="Hyola50"/>
    <s v="Hyola50"/>
    <s v="Hyola50"/>
    <x v="0"/>
    <s v="Wagga"/>
    <n v="2007"/>
    <d v="2007-06-04T00:00:00"/>
    <n v="2"/>
    <d v="2007-04-18T00:00:00"/>
    <s v="18-Apr"/>
    <n v="18"/>
    <s v="Apr"/>
    <s v="Uncut"/>
    <x v="1"/>
    <n v="196.51449333333335"/>
    <m/>
    <m/>
    <m/>
    <m/>
    <m/>
    <n v="93.037333333333336"/>
    <n v="124.49050167981181"/>
    <n v="72.023991653521534"/>
    <m/>
    <n v="32.881631879054233"/>
    <m/>
    <m/>
    <m/>
    <m/>
    <m/>
    <m/>
    <m/>
    <m/>
    <m/>
    <m/>
  </r>
  <r>
    <x v="137"/>
    <n v="47"/>
    <s v="Hyola75"/>
    <s v="Hyola75"/>
    <s v="Hyola75"/>
    <x v="0"/>
    <s v="Wagga"/>
    <n v="2007"/>
    <d v="2007-06-04T00:00:00"/>
    <n v="2"/>
    <d v="2007-04-18T00:00:00"/>
    <s v="18-Apr"/>
    <n v="18"/>
    <s v="Apr"/>
    <s v="Uncut"/>
    <x v="1"/>
    <n v="237.47390133333332"/>
    <m/>
    <m/>
    <m/>
    <m/>
    <m/>
    <n v="71.909333333333336"/>
    <n v="150.636825439452"/>
    <n v="86.837075893881334"/>
    <m/>
    <n v="17.297093817623878"/>
    <m/>
    <m/>
    <m/>
    <m/>
    <m/>
    <m/>
    <m/>
    <m/>
    <m/>
    <m/>
  </r>
  <r>
    <x v="138"/>
    <n v="47"/>
    <s v="JC05006"/>
    <s v="JC05006"/>
    <s v="JC05006"/>
    <x v="0"/>
    <s v="Wagga"/>
    <n v="2007"/>
    <d v="2007-06-04T00:00:00"/>
    <n v="2"/>
    <d v="2007-04-18T00:00:00"/>
    <s v="18-Apr"/>
    <n v="18"/>
    <s v="Apr"/>
    <s v="Uncut"/>
    <x v="1"/>
    <n v="107.09041866666666"/>
    <m/>
    <m/>
    <m/>
    <m/>
    <m/>
    <n v="58.565333333333335"/>
    <n v="76.396598587742687"/>
    <n v="30.693820078923977"/>
    <m/>
    <n v="11.332146801826264"/>
    <m/>
    <m/>
    <m/>
    <m/>
    <m/>
    <m/>
    <m/>
    <m/>
    <m/>
    <m/>
  </r>
  <r>
    <x v="139"/>
    <n v="47"/>
    <s v="JC066019"/>
    <s v="JC066019"/>
    <s v="JC066019"/>
    <x v="0"/>
    <s v="Wagga"/>
    <n v="2007"/>
    <d v="2007-06-04T00:00:00"/>
    <n v="2"/>
    <d v="2007-04-18T00:00:00"/>
    <s v="18-Apr"/>
    <n v="18"/>
    <s v="Apr"/>
    <s v="Uncut"/>
    <x v="1"/>
    <n v="83.451893333333331"/>
    <m/>
    <m/>
    <m/>
    <m/>
    <m/>
    <n v="54.117333333333328"/>
    <n v="51.562482318757667"/>
    <n v="31.889411014575671"/>
    <m/>
    <n v="9.7573756848041437"/>
    <m/>
    <m/>
    <m/>
    <m/>
    <m/>
    <m/>
    <m/>
    <m/>
    <m/>
    <m/>
  </r>
  <r>
    <x v="140"/>
    <n v="47"/>
    <s v="JR55"/>
    <s v="JR55"/>
    <s v="JR55"/>
    <x v="0"/>
    <s v="Wagga"/>
    <n v="2007"/>
    <d v="2007-06-04T00:00:00"/>
    <n v="2"/>
    <d v="2007-04-18T00:00:00"/>
    <s v="18-Apr"/>
    <n v="18"/>
    <s v="Apr"/>
    <s v="Uncut"/>
    <x v="1"/>
    <n v="98.370114666666666"/>
    <m/>
    <m/>
    <m/>
    <m/>
    <m/>
    <n v="60.048000000000002"/>
    <n v="71.24837099588045"/>
    <n v="27.121743670786216"/>
    <m/>
    <n v="9.0237007475042166"/>
    <m/>
    <m/>
    <m/>
    <m/>
    <m/>
    <m/>
    <m/>
    <m/>
    <m/>
    <m/>
  </r>
  <r>
    <x v="141"/>
    <n v="47"/>
    <s v="Maxol"/>
    <s v="Maxol"/>
    <s v="Maxol"/>
    <x v="0"/>
    <s v="Wagga"/>
    <n v="2007"/>
    <d v="2007-06-04T00:00:00"/>
    <n v="2"/>
    <d v="2007-04-18T00:00:00"/>
    <s v="18-Apr"/>
    <n v="18"/>
    <s v="Apr"/>
    <s v="Uncut"/>
    <x v="1"/>
    <n v="193.92019733333333"/>
    <m/>
    <m/>
    <m/>
    <m/>
    <m/>
    <n v="83.770666666666656"/>
    <n v="118.44644503739941"/>
    <n v="75.473752295933878"/>
    <m/>
    <n v="23.368435377533704"/>
    <m/>
    <m/>
    <m/>
    <m/>
    <m/>
    <m/>
    <m/>
    <m/>
    <m/>
    <m/>
  </r>
  <r>
    <x v="142"/>
    <n v="47"/>
    <s v="NBIP1"/>
    <s v="NBIP1"/>
    <s v="NBIP1"/>
    <x v="0"/>
    <s v="Wagga"/>
    <n v="2007"/>
    <d v="2007-06-04T00:00:00"/>
    <n v="2"/>
    <d v="2007-04-18T00:00:00"/>
    <s v="18-Apr"/>
    <n v="18"/>
    <s v="Apr"/>
    <s v="Uncut"/>
    <x v="1"/>
    <n v="139.88700533333335"/>
    <m/>
    <m/>
    <m/>
    <m/>
    <m/>
    <n v="57.823999999999991"/>
    <n v="91.167570040913915"/>
    <n v="48.719435292419426"/>
    <m/>
    <n v="35.33077624161546"/>
    <m/>
    <m/>
    <m/>
    <m/>
    <m/>
    <m/>
    <m/>
    <m/>
    <m/>
    <m/>
  </r>
  <r>
    <x v="143"/>
    <n v="47"/>
    <s v="NBIP2"/>
    <s v="NBIP2"/>
    <s v="NBIP2"/>
    <x v="0"/>
    <s v="Wagga"/>
    <n v="2007"/>
    <d v="2007-06-04T00:00:00"/>
    <n v="2"/>
    <d v="2007-04-18T00:00:00"/>
    <s v="18-Apr"/>
    <n v="18"/>
    <s v="Apr"/>
    <s v="Uncut"/>
    <x v="1"/>
    <n v="176.15785066666669"/>
    <m/>
    <m/>
    <m/>
    <m/>
    <m/>
    <n v="68.202666666666673"/>
    <n v="110.00316411932829"/>
    <n v="66.154686547338358"/>
    <m/>
    <n v="22.513672589313391"/>
    <m/>
    <m/>
    <m/>
    <m/>
    <m/>
    <m/>
    <m/>
    <m/>
    <m/>
    <m/>
  </r>
  <r>
    <x v="144"/>
    <n v="47"/>
    <s v="NBIP3"/>
    <s v="NBIP3"/>
    <s v="NBIP3"/>
    <x v="0"/>
    <s v="Wagga"/>
    <n v="2007"/>
    <d v="2007-06-04T00:00:00"/>
    <n v="2"/>
    <d v="2007-04-18T00:00:00"/>
    <s v="18-Apr"/>
    <n v="18"/>
    <s v="Apr"/>
    <s v="Uncut"/>
    <x v="1"/>
    <n v="166.50235466666666"/>
    <m/>
    <m/>
    <m/>
    <m/>
    <m/>
    <n v="67.09066666666665"/>
    <n v="109.56159546247248"/>
    <n v="56.940759204194194"/>
    <m/>
    <n v="30.904149664397728"/>
    <m/>
    <m/>
    <m/>
    <m/>
    <m/>
    <m/>
    <m/>
    <m/>
    <m/>
    <m/>
  </r>
  <r>
    <x v="145"/>
    <n v="47"/>
    <s v="NBIP4"/>
    <s v="NBIP4"/>
    <s v="NBIP4"/>
    <x v="0"/>
    <s v="Wagga"/>
    <n v="2007"/>
    <d v="2007-06-04T00:00:00"/>
    <n v="2"/>
    <d v="2007-04-18T00:00:00"/>
    <s v="18-Apr"/>
    <n v="18"/>
    <s v="Apr"/>
    <s v="Uncut"/>
    <x v="1"/>
    <n v="128.24770133333334"/>
    <m/>
    <m/>
    <m/>
    <m/>
    <m/>
    <n v="61.901333333333334"/>
    <n v="88.246902173014362"/>
    <n v="40.000799160318962"/>
    <m/>
    <n v="14.515730163246646"/>
    <m/>
    <m/>
    <m/>
    <m/>
    <m/>
    <m/>
    <m/>
    <m/>
    <m/>
    <m/>
  </r>
  <r>
    <x v="146"/>
    <n v="47"/>
    <s v="NBIP5"/>
    <s v="NBIP5"/>
    <s v="NBIP5"/>
    <x v="0"/>
    <s v="Wagga"/>
    <n v="2007"/>
    <d v="2007-06-04T00:00:00"/>
    <n v="2"/>
    <d v="2007-04-18T00:00:00"/>
    <s v="18-Apr"/>
    <n v="18"/>
    <s v="Apr"/>
    <s v="Uncut"/>
    <x v="1"/>
    <n v="150.74086666666665"/>
    <m/>
    <m/>
    <m/>
    <m/>
    <m/>
    <n v="63.754666666666658"/>
    <n v="95.024987126026858"/>
    <n v="55.715879540639797"/>
    <m/>
    <n v="14.604457412933751"/>
    <m/>
    <m/>
    <m/>
    <m/>
    <m/>
    <m/>
    <m/>
    <m/>
    <m/>
    <m/>
  </r>
  <r>
    <x v="147"/>
    <n v="47"/>
    <s v="NPZ1"/>
    <s v="NPZ1"/>
    <s v="NPZ1"/>
    <x v="0"/>
    <s v="Wagga"/>
    <n v="2007"/>
    <d v="2007-06-04T00:00:00"/>
    <n v="2"/>
    <d v="2007-04-18T00:00:00"/>
    <s v="18-Apr"/>
    <n v="18"/>
    <s v="Apr"/>
    <s v="Uncut"/>
    <x v="1"/>
    <n v="216.00970666666669"/>
    <m/>
    <m/>
    <m/>
    <m/>
    <m/>
    <n v="84.882666666666665"/>
    <n v="136.66516620236158"/>
    <n v="79.344540464305055"/>
    <m/>
    <n v="17.556494172299903"/>
    <m/>
    <m/>
    <m/>
    <m/>
    <m/>
    <m/>
    <m/>
    <m/>
    <m/>
    <m/>
  </r>
  <r>
    <x v="148"/>
    <n v="47"/>
    <s v="NPZ2"/>
    <s v="NPZ2"/>
    <s v="NPZ2"/>
    <x v="0"/>
    <s v="Wagga"/>
    <n v="2007"/>
    <d v="2007-06-04T00:00:00"/>
    <n v="2"/>
    <d v="2007-04-18T00:00:00"/>
    <s v="18-Apr"/>
    <n v="18"/>
    <s v="Apr"/>
    <s v="Uncut"/>
    <x v="1"/>
    <n v="168.37755733333333"/>
    <m/>
    <m/>
    <m/>
    <m/>
    <m/>
    <n v="78.210666666666654"/>
    <n v="107.10802659591484"/>
    <n v="61.269530737418499"/>
    <m/>
    <n v="15.403165951186544"/>
    <m/>
    <m/>
    <m/>
    <m/>
    <m/>
    <m/>
    <m/>
    <m/>
    <m/>
    <m/>
  </r>
  <r>
    <x v="149"/>
    <n v="47"/>
    <s v="NPZ3"/>
    <s v="NPZ3"/>
    <s v="NPZ3"/>
    <x v="0"/>
    <s v="Wagga"/>
    <n v="2007"/>
    <d v="2007-06-04T00:00:00"/>
    <n v="2"/>
    <d v="2007-04-18T00:00:00"/>
    <s v="18-Apr"/>
    <n v="18"/>
    <s v="Apr"/>
    <s v="Uncut"/>
    <x v="1"/>
    <n v="251.56034666666665"/>
    <m/>
    <m/>
    <m/>
    <m/>
    <m/>
    <n v="87.477333333333334"/>
    <n v="150.51282584209443"/>
    <n v="101.04752082457223"/>
    <m/>
    <n v="60.132868083698789"/>
    <m/>
    <m/>
    <m/>
    <m/>
    <m/>
    <m/>
    <m/>
    <m/>
    <m/>
    <m/>
  </r>
  <r>
    <x v="150"/>
    <n v="47"/>
    <s v="NPZ4"/>
    <s v="NPZ4"/>
    <s v="NPZ4"/>
    <x v="0"/>
    <s v="Wagga"/>
    <n v="2007"/>
    <d v="2007-06-04T00:00:00"/>
    <n v="2"/>
    <d v="2007-04-18T00:00:00"/>
    <s v="18-Apr"/>
    <n v="18"/>
    <s v="Apr"/>
    <s v="Uncut"/>
    <x v="1"/>
    <n v="225.86239733333332"/>
    <m/>
    <m/>
    <m/>
    <m/>
    <m/>
    <n v="82.287999999999997"/>
    <n v="139.61411871884226"/>
    <n v="86.248278614491028"/>
    <m/>
    <n v="21.638709054646007"/>
    <m/>
    <m/>
    <m/>
    <m/>
    <m/>
    <m/>
    <m/>
    <m/>
    <m/>
    <m/>
  </r>
  <r>
    <x v="151"/>
    <n v="47"/>
    <s v="Nuseed1"/>
    <s v="Nuseed1"/>
    <s v="Nuseed1"/>
    <x v="0"/>
    <s v="Wagga"/>
    <n v="2007"/>
    <d v="2007-06-04T00:00:00"/>
    <n v="2"/>
    <d v="2007-04-18T00:00:00"/>
    <s v="18-Apr"/>
    <n v="18"/>
    <s v="Apr"/>
    <s v="Uncut"/>
    <x v="1"/>
    <n v="68.382069333333334"/>
    <m/>
    <m/>
    <m/>
    <m/>
    <m/>
    <n v="64.495999999999995"/>
    <n v="52.816005826935907"/>
    <n v="15.566063506397427"/>
    <m/>
    <n v="12.026924430918116"/>
    <m/>
    <m/>
    <m/>
    <m/>
    <m/>
    <m/>
    <m/>
    <m/>
    <m/>
    <m/>
  </r>
  <r>
    <x v="152"/>
    <n v="47"/>
    <s v="Nuseed2"/>
    <s v="Nuseed2"/>
    <s v="Nuseed2"/>
    <x v="0"/>
    <s v="Wagga"/>
    <n v="2007"/>
    <d v="2007-06-04T00:00:00"/>
    <n v="2"/>
    <d v="2007-04-18T00:00:00"/>
    <s v="18-Apr"/>
    <n v="18"/>
    <s v="Apr"/>
    <s v="Uncut"/>
    <x v="1"/>
    <n v="73.139205333333322"/>
    <m/>
    <m/>
    <m/>
    <m/>
    <m/>
    <n v="75.615999999999985"/>
    <n v="56.693258042023928"/>
    <n v="16.445947291309395"/>
    <m/>
    <n v="6.9769959860472728"/>
    <m/>
    <m/>
    <m/>
    <m/>
    <m/>
    <m/>
    <m/>
    <m/>
    <m/>
    <m/>
  </r>
  <r>
    <x v="153"/>
    <n v="47"/>
    <s v="Nuseed3"/>
    <s v="Nuseed3"/>
    <s v="Nuseed3"/>
    <x v="0"/>
    <s v="Wagga"/>
    <n v="2007"/>
    <d v="2007-06-04T00:00:00"/>
    <n v="2"/>
    <d v="2007-04-18T00:00:00"/>
    <s v="18-Apr"/>
    <n v="18"/>
    <s v="Apr"/>
    <s v="Uncut"/>
    <x v="1"/>
    <n v="38.247981333333335"/>
    <m/>
    <m/>
    <m/>
    <m/>
    <m/>
    <n v="45.592000000000006"/>
    <n v="27.103097098685623"/>
    <n v="11.144884234647707"/>
    <m/>
    <n v="5.5849889142213245"/>
    <m/>
    <m/>
    <m/>
    <m/>
    <m/>
    <m/>
    <m/>
    <m/>
    <m/>
    <m/>
  </r>
  <r>
    <x v="154"/>
    <n v="47"/>
    <s v="Skipton"/>
    <s v="Skipton"/>
    <s v="Skipton"/>
    <x v="0"/>
    <s v="Wagga"/>
    <n v="2007"/>
    <d v="2007-06-04T00:00:00"/>
    <n v="2"/>
    <d v="2007-04-18T00:00:00"/>
    <s v="18-Apr"/>
    <n v="18"/>
    <s v="Apr"/>
    <s v="Uncut"/>
    <x v="1"/>
    <n v="130.38348266666665"/>
    <m/>
    <m/>
    <m/>
    <m/>
    <m/>
    <n v="69.314666666666668"/>
    <n v="88.824125755575892"/>
    <n v="41.559356911090759"/>
    <m/>
    <n v="12.492490390652295"/>
    <m/>
    <m/>
    <m/>
    <m/>
    <m/>
    <m/>
    <m/>
    <m/>
    <m/>
    <m/>
  </r>
  <r>
    <x v="155"/>
    <n v="47"/>
    <s v="Stubby"/>
    <s v="Stubby"/>
    <s v="Stubby"/>
    <x v="0"/>
    <s v="Wagga"/>
    <n v="2007"/>
    <d v="2007-06-04T00:00:00"/>
    <n v="2"/>
    <d v="2007-04-18T00:00:00"/>
    <s v="18-Apr"/>
    <n v="18"/>
    <s v="Apr"/>
    <s v="Uncut"/>
    <x v="1"/>
    <n v="88.325047999999995"/>
    <m/>
    <m/>
    <m/>
    <m/>
    <m/>
    <n v="64.86666666666666"/>
    <n v="62.931860145974099"/>
    <n v="25.3931878540259"/>
    <m/>
    <n v="1.4350750982662392"/>
    <m/>
    <m/>
    <m/>
    <m/>
    <m/>
    <m/>
    <m/>
    <m/>
    <m/>
    <m/>
  </r>
  <r>
    <x v="156"/>
    <n v="47"/>
    <s v="Summit"/>
    <s v="Summit"/>
    <s v="Summit"/>
    <x v="0"/>
    <s v="Wagga"/>
    <n v="2007"/>
    <d v="2007-06-04T00:00:00"/>
    <n v="2"/>
    <d v="2007-04-18T00:00:00"/>
    <s v="18-Apr"/>
    <n v="18"/>
    <s v="Apr"/>
    <s v="Uncut"/>
    <x v="1"/>
    <n v="92.565104000000005"/>
    <m/>
    <m/>
    <m/>
    <m/>
    <m/>
    <n v="72.650666666666666"/>
    <n v="67.118700066202038"/>
    <n v="25.446403933797964"/>
    <m/>
    <n v="10.551545515622673"/>
    <m/>
    <m/>
    <m/>
    <m/>
    <m/>
    <m/>
    <m/>
    <m/>
    <m/>
    <m/>
  </r>
  <r>
    <x v="157"/>
    <n v="47"/>
    <s v="Tarcoola"/>
    <s v="Tarcoola"/>
    <s v="Tarcoola"/>
    <x v="0"/>
    <s v="Wagga"/>
    <n v="2007"/>
    <d v="2007-06-04T00:00:00"/>
    <n v="2"/>
    <d v="2007-04-18T00:00:00"/>
    <s v="18-Apr"/>
    <n v="18"/>
    <s v="Apr"/>
    <s v="Uncut"/>
    <x v="1"/>
    <n v="158.24797866666665"/>
    <m/>
    <m/>
    <m/>
    <m/>
    <m/>
    <n v="63.013333333333328"/>
    <n v="103.9320346074778"/>
    <n v="54.315944059188858"/>
    <m/>
    <n v="8.7433930771157105"/>
    <m/>
    <m/>
    <m/>
    <m/>
    <m/>
    <m/>
    <m/>
    <m/>
    <m/>
    <m/>
  </r>
  <r>
    <x v="158"/>
    <n v="47"/>
    <s v="Thunder"/>
    <s v="Thunder"/>
    <s v="Thunder"/>
    <x v="0"/>
    <s v="Wagga"/>
    <n v="2007"/>
    <d v="2007-06-04T00:00:00"/>
    <n v="2"/>
    <d v="2007-04-18T00:00:00"/>
    <s v="18-Apr"/>
    <n v="18"/>
    <s v="Apr"/>
    <s v="Uncut"/>
    <x v="1"/>
    <n v="97.202514666666659"/>
    <m/>
    <m/>
    <m/>
    <m/>
    <m/>
    <n v="74.504000000000005"/>
    <n v="66.135581102139227"/>
    <n v="31.066933564527446"/>
    <m/>
    <n v="9.7264861727326526"/>
    <m/>
    <m/>
    <m/>
    <m/>
    <m/>
    <m/>
    <m/>
    <m/>
    <m/>
    <m/>
  </r>
  <r>
    <x v="159"/>
    <n v="47"/>
    <s v="Winfred"/>
    <s v="Winfred"/>
    <s v="Winfred"/>
    <x v="0"/>
    <s v="Wagga"/>
    <n v="2007"/>
    <d v="2007-06-04T00:00:00"/>
    <n v="2"/>
    <d v="2007-04-18T00:00:00"/>
    <s v="18-Apr"/>
    <n v="18"/>
    <s v="Apr"/>
    <s v="Uncut"/>
    <x v="1"/>
    <n v="201.73644533333334"/>
    <m/>
    <m/>
    <m/>
    <m/>
    <m/>
    <n v="87.847999999999999"/>
    <n v="131.35623230773169"/>
    <n v="70.380213025601662"/>
    <m/>
    <n v="22.592519227789921"/>
    <m/>
    <m/>
    <m/>
    <m/>
    <m/>
    <m/>
    <m/>
    <m/>
    <m/>
    <m/>
  </r>
  <r>
    <x v="178"/>
    <n v="60"/>
    <s v="46Y78"/>
    <s v="46Y78"/>
    <s v="46Y78"/>
    <x v="0"/>
    <s v="YoungBP"/>
    <n v="2008"/>
    <d v="2008-06-16T00:00:00"/>
    <n v="1"/>
    <d v="2008-04-17T00:00:00"/>
    <s v="17-Apr"/>
    <n v="17"/>
    <s v="Apr"/>
    <s v="UG"/>
    <x v="1"/>
    <n v="62.95893333333332"/>
    <m/>
    <m/>
    <m/>
    <m/>
    <m/>
    <m/>
    <m/>
    <m/>
    <m/>
    <m/>
    <m/>
    <m/>
    <m/>
    <m/>
    <m/>
    <m/>
    <m/>
    <m/>
    <m/>
    <m/>
  </r>
  <r>
    <x v="179"/>
    <n v="47"/>
    <s v="46Y78"/>
    <s v="46Y78"/>
    <s v="46Y78"/>
    <x v="0"/>
    <s v="YoungBP"/>
    <n v="2008"/>
    <d v="2008-06-16T00:00:00"/>
    <n v="2"/>
    <d v="2008-04-30T00:00:00"/>
    <s v="30-Apr"/>
    <n v="30"/>
    <s v="Apr"/>
    <s v="UG"/>
    <x v="1"/>
    <n v="29.590999999999994"/>
    <m/>
    <m/>
    <m/>
    <m/>
    <m/>
    <m/>
    <m/>
    <m/>
    <m/>
    <m/>
    <m/>
    <m/>
    <m/>
    <m/>
    <m/>
    <m/>
    <m/>
    <m/>
    <m/>
    <m/>
  </r>
  <r>
    <x v="180"/>
    <n v="35"/>
    <s v="46Y78"/>
    <s v="46Y78"/>
    <s v="46Y78"/>
    <x v="0"/>
    <s v="YoungBP"/>
    <n v="2008"/>
    <d v="2008-06-16T00:00:00"/>
    <n v="3"/>
    <d v="2008-05-12T00:00:00"/>
    <s v="12-May"/>
    <n v="12"/>
    <s v="May"/>
    <s v="UG"/>
    <x v="1"/>
    <n v="3.6413999999999995"/>
    <m/>
    <m/>
    <m/>
    <m/>
    <m/>
    <m/>
    <m/>
    <m/>
    <m/>
    <m/>
    <m/>
    <m/>
    <m/>
    <m/>
    <m/>
    <m/>
    <m/>
    <m/>
    <m/>
    <m/>
  </r>
  <r>
    <x v="181"/>
    <n v="47"/>
    <s v="Beacon"/>
    <s v="Beacon"/>
    <s v="Beacon"/>
    <x v="0"/>
    <s v="YoungBP"/>
    <n v="2008"/>
    <d v="2008-06-16T00:00:00"/>
    <n v="2"/>
    <d v="2008-04-30T00:00:00"/>
    <s v="30-Apr"/>
    <n v="30"/>
    <s v="Apr"/>
    <s v="UG"/>
    <x v="1"/>
    <n v="11.769166666666669"/>
    <m/>
    <m/>
    <m/>
    <m/>
    <m/>
    <m/>
    <m/>
    <m/>
    <m/>
    <m/>
    <m/>
    <m/>
    <m/>
    <m/>
    <m/>
    <m/>
    <m/>
    <m/>
    <m/>
    <m/>
  </r>
  <r>
    <x v="182"/>
    <n v="47"/>
    <s v="Skipton"/>
    <s v="Skipton"/>
    <s v="Skipton"/>
    <x v="0"/>
    <s v="YoungBP"/>
    <n v="2008"/>
    <d v="2008-06-16T00:00:00"/>
    <n v="2"/>
    <d v="2008-04-30T00:00:00"/>
    <s v="30-Apr"/>
    <n v="30"/>
    <s v="Apr"/>
    <s v="UG"/>
    <x v="1"/>
    <n v="13.838666666666665"/>
    <m/>
    <m/>
    <m/>
    <m/>
    <m/>
    <m/>
    <m/>
    <m/>
    <m/>
    <m/>
    <m/>
    <m/>
    <m/>
    <m/>
    <m/>
    <m/>
    <m/>
    <m/>
    <m/>
    <m/>
  </r>
  <r>
    <x v="183"/>
    <n v="47"/>
    <s v="Surpass_501"/>
    <s v="Surpass_501"/>
    <s v="Surpass500"/>
    <x v="0"/>
    <s v="YoungBP"/>
    <n v="2008"/>
    <d v="2008-06-16T00:00:00"/>
    <n v="2"/>
    <d v="2008-04-30T00:00:00"/>
    <s v="30-Apr"/>
    <n v="30"/>
    <s v="Apr"/>
    <s v="UG"/>
    <x v="1"/>
    <n v="7.4420000000000002"/>
    <m/>
    <m/>
    <m/>
    <m/>
    <m/>
    <m/>
    <m/>
    <m/>
    <m/>
    <m/>
    <m/>
    <m/>
    <m/>
    <m/>
    <m/>
    <m/>
    <m/>
    <m/>
    <m/>
    <m/>
  </r>
  <r>
    <x v="178"/>
    <n v="74"/>
    <s v="46Y78"/>
    <s v="46Y78"/>
    <s v="46Y78"/>
    <x v="0"/>
    <s v="YoungBP"/>
    <n v="2008"/>
    <d v="2008-06-30T00:00:00"/>
    <n v="1"/>
    <d v="2008-04-17T00:00:00"/>
    <s v="17-Apr"/>
    <n v="17"/>
    <s v="Apr"/>
    <s v="UG"/>
    <x v="1"/>
    <n v="131.18124724195246"/>
    <m/>
    <m/>
    <m/>
    <m/>
    <m/>
    <m/>
    <m/>
    <m/>
    <m/>
    <m/>
    <m/>
    <m/>
    <m/>
    <m/>
    <m/>
    <m/>
    <m/>
    <m/>
    <m/>
    <m/>
  </r>
  <r>
    <x v="179"/>
    <n v="61"/>
    <s v="46Y78"/>
    <s v="46Y78"/>
    <s v="46Y78"/>
    <x v="0"/>
    <s v="YoungBP"/>
    <n v="2008"/>
    <d v="2008-06-30T00:00:00"/>
    <n v="2"/>
    <d v="2008-04-30T00:00:00"/>
    <s v="30-Apr"/>
    <n v="30"/>
    <s v="Apr"/>
    <s v="UG"/>
    <x v="1"/>
    <n v="72.589113310098824"/>
    <m/>
    <m/>
    <m/>
    <m/>
    <m/>
    <m/>
    <m/>
    <m/>
    <m/>
    <m/>
    <m/>
    <m/>
    <m/>
    <m/>
    <m/>
    <m/>
    <m/>
    <m/>
    <m/>
    <m/>
  </r>
  <r>
    <x v="180"/>
    <n v="49"/>
    <s v="46Y78"/>
    <s v="46Y78"/>
    <s v="46Y78"/>
    <x v="0"/>
    <s v="YoungBP"/>
    <n v="2008"/>
    <d v="2008-06-30T00:00:00"/>
    <n v="3"/>
    <d v="2008-05-12T00:00:00"/>
    <s v="12-May"/>
    <n v="12"/>
    <s v="May"/>
    <s v="UG"/>
    <x v="1"/>
    <n v="17.430942912979475"/>
    <m/>
    <m/>
    <m/>
    <m/>
    <m/>
    <m/>
    <m/>
    <m/>
    <m/>
    <m/>
    <m/>
    <m/>
    <m/>
    <m/>
    <m/>
    <m/>
    <m/>
    <m/>
    <m/>
    <m/>
  </r>
  <r>
    <x v="181"/>
    <n v="61"/>
    <s v="Beacon"/>
    <s v="Beacon"/>
    <s v="Beacon"/>
    <x v="0"/>
    <s v="YoungBP"/>
    <n v="2008"/>
    <d v="2008-06-30T00:00:00"/>
    <n v="2"/>
    <d v="2008-04-30T00:00:00"/>
    <s v="30-Apr"/>
    <n v="30"/>
    <s v="Apr"/>
    <s v="UG"/>
    <x v="1"/>
    <n v="23.80188073512015"/>
    <m/>
    <m/>
    <m/>
    <m/>
    <m/>
    <m/>
    <m/>
    <m/>
    <m/>
    <m/>
    <m/>
    <m/>
    <m/>
    <m/>
    <m/>
    <m/>
    <m/>
    <m/>
    <m/>
    <m/>
  </r>
  <r>
    <x v="182"/>
    <n v="61"/>
    <s v="Skipton"/>
    <s v="Skipton"/>
    <s v="Skipton"/>
    <x v="0"/>
    <s v="YoungBP"/>
    <n v="2008"/>
    <d v="2008-06-30T00:00:00"/>
    <n v="2"/>
    <d v="2008-04-30T00:00:00"/>
    <s v="30-Apr"/>
    <n v="30"/>
    <s v="Apr"/>
    <s v="UG"/>
    <x v="1"/>
    <n v="38.136717774611185"/>
    <m/>
    <m/>
    <m/>
    <m/>
    <m/>
    <m/>
    <m/>
    <m/>
    <m/>
    <m/>
    <m/>
    <m/>
    <m/>
    <m/>
    <m/>
    <m/>
    <m/>
    <m/>
    <m/>
    <m/>
  </r>
  <r>
    <x v="183"/>
    <n v="61"/>
    <s v="Surpass_501"/>
    <s v="Surpass_501"/>
    <s v="Surpass500"/>
    <x v="0"/>
    <s v="YoungBP"/>
    <n v="2008"/>
    <d v="2008-06-30T00:00:00"/>
    <n v="2"/>
    <d v="2008-04-30T00:00:00"/>
    <s v="30-Apr"/>
    <n v="30"/>
    <s v="Apr"/>
    <s v="UG"/>
    <x v="1"/>
    <n v="25.409067715505039"/>
    <m/>
    <m/>
    <m/>
    <m/>
    <m/>
    <m/>
    <m/>
    <m/>
    <m/>
    <m/>
    <m/>
    <m/>
    <m/>
    <m/>
    <m/>
    <m/>
    <m/>
    <m/>
    <m/>
    <m/>
  </r>
  <r>
    <x v="178"/>
    <n v="88"/>
    <s v="46Y78"/>
    <s v="46Y78"/>
    <s v="46Y78"/>
    <x v="0"/>
    <s v="YoungBP"/>
    <n v="2008"/>
    <d v="2008-07-14T00:00:00"/>
    <n v="1"/>
    <d v="2008-04-17T00:00:00"/>
    <s v="17-Apr"/>
    <n v="17"/>
    <s v="Apr"/>
    <s v="UG"/>
    <x v="1"/>
    <n v="212.10540914448964"/>
    <m/>
    <m/>
    <m/>
    <m/>
    <m/>
    <m/>
    <m/>
    <m/>
    <m/>
    <m/>
    <m/>
    <m/>
    <m/>
    <m/>
    <m/>
    <m/>
    <m/>
    <m/>
    <m/>
    <m/>
  </r>
  <r>
    <x v="179"/>
    <n v="75"/>
    <s v="46Y78"/>
    <s v="46Y78"/>
    <s v="46Y78"/>
    <x v="0"/>
    <s v="YoungBP"/>
    <n v="2008"/>
    <d v="2008-07-14T00:00:00"/>
    <n v="2"/>
    <d v="2008-04-30T00:00:00"/>
    <s v="30-Apr"/>
    <n v="30"/>
    <s v="Apr"/>
    <s v="UG"/>
    <x v="1"/>
    <n v="132.25994599336764"/>
    <m/>
    <m/>
    <m/>
    <m/>
    <m/>
    <m/>
    <m/>
    <m/>
    <m/>
    <m/>
    <m/>
    <m/>
    <m/>
    <m/>
    <m/>
    <m/>
    <m/>
    <m/>
    <m/>
    <m/>
  </r>
  <r>
    <x v="180"/>
    <n v="63"/>
    <s v="46Y78"/>
    <s v="46Y78"/>
    <s v="46Y78"/>
    <x v="0"/>
    <s v="YoungBP"/>
    <n v="2008"/>
    <d v="2008-07-14T00:00:00"/>
    <n v="3"/>
    <d v="2008-05-12T00:00:00"/>
    <s v="12-May"/>
    <n v="12"/>
    <s v="May"/>
    <s v="UG"/>
    <x v="1"/>
    <n v="33.649300997154086"/>
    <m/>
    <m/>
    <m/>
    <m/>
    <m/>
    <m/>
    <m/>
    <m/>
    <m/>
    <m/>
    <m/>
    <m/>
    <m/>
    <m/>
    <m/>
    <m/>
    <m/>
    <m/>
    <m/>
    <m/>
  </r>
  <r>
    <x v="181"/>
    <n v="75"/>
    <s v="Beacon"/>
    <s v="Beacon"/>
    <s v="Beacon"/>
    <x v="0"/>
    <s v="YoungBP"/>
    <n v="2008"/>
    <d v="2008-07-14T00:00:00"/>
    <n v="2"/>
    <d v="2008-04-30T00:00:00"/>
    <s v="30-Apr"/>
    <n v="30"/>
    <s v="Apr"/>
    <s v="UG"/>
    <x v="1"/>
    <n v="68.967301549956161"/>
    <m/>
    <m/>
    <m/>
    <m/>
    <m/>
    <m/>
    <m/>
    <m/>
    <m/>
    <m/>
    <m/>
    <m/>
    <m/>
    <m/>
    <m/>
    <m/>
    <m/>
    <m/>
    <m/>
    <m/>
  </r>
  <r>
    <x v="182"/>
    <n v="75"/>
    <s v="Skipton"/>
    <s v="Skipton"/>
    <s v="Skipton"/>
    <x v="0"/>
    <s v="YoungBP"/>
    <n v="2008"/>
    <d v="2008-07-14T00:00:00"/>
    <n v="2"/>
    <d v="2008-04-30T00:00:00"/>
    <s v="30-Apr"/>
    <n v="30"/>
    <s v="Apr"/>
    <s v="UG"/>
    <x v="1"/>
    <n v="94.002814312432207"/>
    <m/>
    <m/>
    <m/>
    <m/>
    <m/>
    <m/>
    <m/>
    <m/>
    <m/>
    <m/>
    <m/>
    <m/>
    <m/>
    <m/>
    <m/>
    <m/>
    <m/>
    <m/>
    <m/>
    <m/>
  </r>
  <r>
    <x v="183"/>
    <n v="75"/>
    <s v="Surpass_501"/>
    <s v="Surpass_501"/>
    <s v="Surpass500"/>
    <x v="0"/>
    <s v="YoungBP"/>
    <n v="2008"/>
    <d v="2008-07-14T00:00:00"/>
    <n v="2"/>
    <d v="2008-04-30T00:00:00"/>
    <s v="30-Apr"/>
    <n v="30"/>
    <s v="Apr"/>
    <s v="UG"/>
    <x v="1"/>
    <n v="39.809981212629957"/>
    <m/>
    <m/>
    <m/>
    <m/>
    <m/>
    <m/>
    <m/>
    <m/>
    <m/>
    <m/>
    <m/>
    <m/>
    <m/>
    <m/>
    <m/>
    <m/>
    <m/>
    <m/>
    <m/>
    <m/>
  </r>
  <r>
    <x v="178"/>
    <n v="102"/>
    <s v="46Y78"/>
    <s v="46Y78"/>
    <s v="46Y78"/>
    <x v="0"/>
    <s v="YoungBP"/>
    <n v="2008"/>
    <d v="2008-07-28T00:00:00"/>
    <n v="1"/>
    <d v="2008-04-17T00:00:00"/>
    <s v="17-Apr"/>
    <n v="17"/>
    <s v="Apr"/>
    <s v="UG"/>
    <x v="1"/>
    <n v="260.9741495246522"/>
    <m/>
    <m/>
    <m/>
    <m/>
    <m/>
    <m/>
    <m/>
    <m/>
    <m/>
    <m/>
    <m/>
    <m/>
    <m/>
    <m/>
    <m/>
    <m/>
    <m/>
    <m/>
    <m/>
    <m/>
  </r>
  <r>
    <x v="179"/>
    <n v="89"/>
    <s v="46Y78"/>
    <s v="46Y78"/>
    <s v="46Y78"/>
    <x v="0"/>
    <s v="YoungBP"/>
    <n v="2008"/>
    <d v="2008-07-28T00:00:00"/>
    <n v="2"/>
    <d v="2008-04-30T00:00:00"/>
    <s v="30-Apr"/>
    <n v="30"/>
    <s v="Apr"/>
    <s v="UG"/>
    <x v="1"/>
    <n v="212.18066601381591"/>
    <m/>
    <m/>
    <m/>
    <m/>
    <m/>
    <m/>
    <m/>
    <m/>
    <m/>
    <m/>
    <m/>
    <m/>
    <m/>
    <m/>
    <m/>
    <m/>
    <m/>
    <m/>
    <m/>
    <m/>
  </r>
  <r>
    <x v="180"/>
    <n v="77"/>
    <s v="46Y78"/>
    <s v="46Y78"/>
    <s v="46Y78"/>
    <x v="0"/>
    <s v="YoungBP"/>
    <n v="2008"/>
    <d v="2008-07-28T00:00:00"/>
    <n v="3"/>
    <d v="2008-05-12T00:00:00"/>
    <s v="12-May"/>
    <n v="12"/>
    <s v="May"/>
    <s v="UG"/>
    <x v="1"/>
    <n v="83.352637269364095"/>
    <m/>
    <m/>
    <m/>
    <m/>
    <m/>
    <m/>
    <m/>
    <m/>
    <m/>
    <m/>
    <m/>
    <m/>
    <m/>
    <m/>
    <m/>
    <m/>
    <m/>
    <m/>
    <m/>
    <m/>
  </r>
  <r>
    <x v="181"/>
    <n v="89"/>
    <s v="Beacon"/>
    <s v="Beacon"/>
    <s v="Beacon"/>
    <x v="0"/>
    <s v="YoungBP"/>
    <n v="2008"/>
    <d v="2008-07-28T00:00:00"/>
    <n v="2"/>
    <d v="2008-04-30T00:00:00"/>
    <s v="30-Apr"/>
    <n v="30"/>
    <s v="Apr"/>
    <s v="UG"/>
    <x v="1"/>
    <n v="121.52686151486292"/>
    <m/>
    <m/>
    <m/>
    <m/>
    <m/>
    <m/>
    <m/>
    <m/>
    <m/>
    <m/>
    <m/>
    <m/>
    <m/>
    <m/>
    <m/>
    <m/>
    <m/>
    <m/>
    <m/>
    <m/>
  </r>
  <r>
    <x v="182"/>
    <n v="89"/>
    <s v="Skipton"/>
    <s v="Skipton"/>
    <s v="Skipton"/>
    <x v="0"/>
    <s v="YoungBP"/>
    <n v="2008"/>
    <d v="2008-07-28T00:00:00"/>
    <n v="2"/>
    <d v="2008-04-30T00:00:00"/>
    <s v="30-Apr"/>
    <n v="30"/>
    <s v="Apr"/>
    <s v="UG"/>
    <x v="1"/>
    <n v="174.94639700748965"/>
    <m/>
    <m/>
    <m/>
    <m/>
    <m/>
    <m/>
    <m/>
    <m/>
    <m/>
    <m/>
    <m/>
    <m/>
    <m/>
    <m/>
    <m/>
    <m/>
    <m/>
    <m/>
    <m/>
    <m/>
  </r>
  <r>
    <x v="183"/>
    <n v="89"/>
    <s v="Surpass_501"/>
    <s v="Surpass_501"/>
    <s v="Surpass500"/>
    <x v="0"/>
    <s v="YoungBP"/>
    <n v="2008"/>
    <d v="2008-07-28T00:00:00"/>
    <n v="2"/>
    <d v="2008-04-30T00:00:00"/>
    <s v="30-Apr"/>
    <n v="30"/>
    <s v="Apr"/>
    <s v="UG"/>
    <x v="1"/>
    <n v="86.36237258399801"/>
    <m/>
    <m/>
    <m/>
    <m/>
    <m/>
    <m/>
    <m/>
    <m/>
    <m/>
    <m/>
    <m/>
    <m/>
    <m/>
    <m/>
    <m/>
    <m/>
    <m/>
    <m/>
    <m/>
    <m/>
  </r>
  <r>
    <x v="178"/>
    <n v="116"/>
    <s v="46Y78"/>
    <s v="46Y78"/>
    <s v="46Y78"/>
    <x v="0"/>
    <s v="YoungBP"/>
    <n v="2008"/>
    <d v="2008-08-11T00:00:00"/>
    <n v="1"/>
    <d v="2008-04-17T00:00:00"/>
    <s v="17-Apr"/>
    <n v="17"/>
    <s v="Apr"/>
    <s v="UG"/>
    <x v="1"/>
    <n v="380.52620256451479"/>
    <m/>
    <m/>
    <m/>
    <m/>
    <m/>
    <m/>
    <m/>
    <m/>
    <m/>
    <m/>
    <m/>
    <m/>
    <m/>
    <m/>
    <m/>
    <m/>
    <m/>
    <m/>
    <m/>
    <m/>
  </r>
  <r>
    <x v="179"/>
    <n v="103"/>
    <s v="46Y78"/>
    <s v="46Y78"/>
    <s v="46Y78"/>
    <x v="0"/>
    <s v="YoungBP"/>
    <n v="2008"/>
    <d v="2008-08-11T00:00:00"/>
    <n v="2"/>
    <d v="2008-04-30T00:00:00"/>
    <s v="30-Apr"/>
    <n v="30"/>
    <s v="Apr"/>
    <s v="UG"/>
    <x v="1"/>
    <n v="348.05499710691907"/>
    <m/>
    <m/>
    <m/>
    <m/>
    <m/>
    <m/>
    <m/>
    <m/>
    <m/>
    <m/>
    <m/>
    <m/>
    <m/>
    <m/>
    <m/>
    <m/>
    <m/>
    <m/>
    <m/>
    <m/>
  </r>
  <r>
    <x v="180"/>
    <n v="91"/>
    <s v="46Y78"/>
    <s v="46Y78"/>
    <s v="46Y78"/>
    <x v="0"/>
    <s v="YoungBP"/>
    <n v="2008"/>
    <d v="2008-08-11T00:00:00"/>
    <n v="3"/>
    <d v="2008-05-12T00:00:00"/>
    <s v="12-May"/>
    <n v="12"/>
    <s v="May"/>
    <s v="UG"/>
    <x v="1"/>
    <n v="195.58585020344992"/>
    <m/>
    <m/>
    <m/>
    <m/>
    <m/>
    <m/>
    <m/>
    <m/>
    <m/>
    <m/>
    <m/>
    <m/>
    <m/>
    <m/>
    <m/>
    <m/>
    <m/>
    <m/>
    <m/>
    <m/>
  </r>
  <r>
    <x v="181"/>
    <n v="103"/>
    <s v="Beacon"/>
    <s v="Beacon"/>
    <s v="Beacon"/>
    <x v="0"/>
    <s v="YoungBP"/>
    <n v="2008"/>
    <d v="2008-08-11T00:00:00"/>
    <n v="2"/>
    <d v="2008-04-30T00:00:00"/>
    <s v="30-Apr"/>
    <n v="30"/>
    <s v="Apr"/>
    <s v="UG"/>
    <x v="1"/>
    <n v="175.72387926949696"/>
    <m/>
    <m/>
    <m/>
    <m/>
    <m/>
    <m/>
    <m/>
    <m/>
    <m/>
    <m/>
    <m/>
    <m/>
    <m/>
    <m/>
    <m/>
    <m/>
    <m/>
    <m/>
    <m/>
    <m/>
  </r>
  <r>
    <x v="182"/>
    <n v="103"/>
    <s v="Skipton"/>
    <s v="Skipton"/>
    <s v="Skipton"/>
    <x v="0"/>
    <s v="YoungBP"/>
    <n v="2008"/>
    <d v="2008-08-11T00:00:00"/>
    <n v="2"/>
    <d v="2008-04-30T00:00:00"/>
    <s v="30-Apr"/>
    <n v="30"/>
    <s v="Apr"/>
    <s v="UG"/>
    <x v="1"/>
    <n v="309.06981675320844"/>
    <m/>
    <m/>
    <m/>
    <m/>
    <m/>
    <m/>
    <m/>
    <m/>
    <m/>
    <m/>
    <m/>
    <m/>
    <m/>
    <m/>
    <m/>
    <m/>
    <m/>
    <m/>
    <m/>
    <m/>
  </r>
  <r>
    <x v="183"/>
    <n v="103"/>
    <s v="Surpass_501"/>
    <s v="Surpass_501"/>
    <s v="Surpass500"/>
    <x v="0"/>
    <s v="YoungBP"/>
    <n v="2008"/>
    <d v="2008-08-11T00:00:00"/>
    <n v="2"/>
    <d v="2008-04-30T00:00:00"/>
    <s v="30-Apr"/>
    <n v="30"/>
    <s v="Apr"/>
    <s v="UG"/>
    <x v="1"/>
    <n v="213.33520045545882"/>
    <m/>
    <m/>
    <m/>
    <m/>
    <m/>
    <m/>
    <m/>
    <m/>
    <m/>
    <m/>
    <m/>
    <m/>
    <m/>
    <m/>
    <m/>
    <m/>
    <m/>
    <m/>
    <m/>
    <m/>
  </r>
  <r>
    <x v="178"/>
    <n v="130"/>
    <s v="46Y78"/>
    <s v="46Y78"/>
    <s v="46Y78"/>
    <x v="0"/>
    <s v="YoungBP"/>
    <n v="2008"/>
    <d v="2008-08-25T00:00:00"/>
    <n v="1"/>
    <d v="2008-04-17T00:00:00"/>
    <s v="17-Apr"/>
    <n v="17"/>
    <s v="Apr"/>
    <s v="UG"/>
    <x v="1"/>
    <n v="575.91007647229492"/>
    <m/>
    <m/>
    <m/>
    <m/>
    <m/>
    <m/>
    <m/>
    <m/>
    <m/>
    <m/>
    <m/>
    <m/>
    <m/>
    <m/>
    <m/>
    <m/>
    <m/>
    <m/>
    <m/>
    <m/>
  </r>
  <r>
    <x v="179"/>
    <n v="117"/>
    <s v="46Y78"/>
    <s v="46Y78"/>
    <s v="46Y78"/>
    <x v="0"/>
    <s v="YoungBP"/>
    <n v="2008"/>
    <d v="2008-08-25T00:00:00"/>
    <n v="2"/>
    <d v="2008-04-30T00:00:00"/>
    <s v="30-Apr"/>
    <n v="30"/>
    <s v="Apr"/>
    <s v="UG"/>
    <x v="1"/>
    <n v="555.0324766701093"/>
    <m/>
    <m/>
    <m/>
    <m/>
    <m/>
    <m/>
    <m/>
    <m/>
    <m/>
    <m/>
    <m/>
    <m/>
    <m/>
    <m/>
    <m/>
    <m/>
    <m/>
    <m/>
    <m/>
    <m/>
  </r>
  <r>
    <x v="180"/>
    <n v="105"/>
    <s v="46Y78"/>
    <s v="46Y78"/>
    <s v="46Y78"/>
    <x v="0"/>
    <s v="YoungBP"/>
    <n v="2008"/>
    <d v="2008-08-25T00:00:00"/>
    <n v="3"/>
    <d v="2008-05-12T00:00:00"/>
    <s v="12-May"/>
    <n v="12"/>
    <s v="May"/>
    <s v="UG"/>
    <x v="1"/>
    <n v="404.43379757714581"/>
    <m/>
    <m/>
    <m/>
    <m/>
    <m/>
    <m/>
    <m/>
    <m/>
    <m/>
    <m/>
    <m/>
    <m/>
    <m/>
    <m/>
    <m/>
    <m/>
    <m/>
    <m/>
    <m/>
    <m/>
  </r>
  <r>
    <x v="181"/>
    <n v="117"/>
    <s v="Beacon"/>
    <s v="Beacon"/>
    <s v="Beacon"/>
    <x v="0"/>
    <s v="YoungBP"/>
    <n v="2008"/>
    <d v="2008-08-25T00:00:00"/>
    <n v="2"/>
    <d v="2008-04-30T00:00:00"/>
    <s v="30-Apr"/>
    <n v="30"/>
    <s v="Apr"/>
    <s v="UG"/>
    <x v="1"/>
    <n v="301.98955556557007"/>
    <m/>
    <m/>
    <m/>
    <m/>
    <m/>
    <m/>
    <m/>
    <m/>
    <m/>
    <m/>
    <m/>
    <m/>
    <m/>
    <m/>
    <m/>
    <m/>
    <m/>
    <m/>
    <m/>
    <m/>
  </r>
  <r>
    <x v="182"/>
    <n v="117"/>
    <s v="Skipton"/>
    <s v="Skipton"/>
    <s v="Skipton"/>
    <x v="0"/>
    <s v="YoungBP"/>
    <n v="2008"/>
    <d v="2008-08-25T00:00:00"/>
    <n v="2"/>
    <d v="2008-04-30T00:00:00"/>
    <s v="30-Apr"/>
    <n v="30"/>
    <s v="Apr"/>
    <s v="UG"/>
    <x v="1"/>
    <n v="358.75026146185746"/>
    <m/>
    <m/>
    <m/>
    <m/>
    <m/>
    <m/>
    <m/>
    <m/>
    <m/>
    <m/>
    <m/>
    <m/>
    <m/>
    <m/>
    <m/>
    <m/>
    <m/>
    <m/>
    <m/>
    <m/>
  </r>
  <r>
    <x v="183"/>
    <n v="117"/>
    <s v="Surpass_501"/>
    <s v="Surpass_501"/>
    <s v="Surpass500"/>
    <x v="0"/>
    <s v="YoungBP"/>
    <n v="2008"/>
    <d v="2008-08-25T00:00:00"/>
    <n v="2"/>
    <d v="2008-04-30T00:00:00"/>
    <s v="30-Apr"/>
    <n v="30"/>
    <s v="Apr"/>
    <s v="UG"/>
    <x v="1"/>
    <n v="343.51009037084521"/>
    <m/>
    <m/>
    <m/>
    <m/>
    <m/>
    <m/>
    <m/>
    <m/>
    <m/>
    <m/>
    <m/>
    <m/>
    <m/>
    <m/>
    <m/>
    <m/>
    <m/>
    <m/>
    <m/>
    <m/>
  </r>
  <r>
    <x v="178"/>
    <n v="144"/>
    <s v="46Y78"/>
    <s v="46Y78"/>
    <s v="46Y78"/>
    <x v="0"/>
    <s v="YoungBP"/>
    <n v="2008"/>
    <d v="2008-09-08T00:00:00"/>
    <n v="1"/>
    <d v="2008-04-17T00:00:00"/>
    <s v="17-Apr"/>
    <n v="17"/>
    <s v="Apr"/>
    <s v="UG"/>
    <x v="1"/>
    <n v="781.46123386381964"/>
    <m/>
    <m/>
    <m/>
    <m/>
    <m/>
    <m/>
    <m/>
    <m/>
    <m/>
    <m/>
    <m/>
    <m/>
    <m/>
    <m/>
    <m/>
    <m/>
    <m/>
    <m/>
    <m/>
    <m/>
  </r>
  <r>
    <x v="179"/>
    <n v="131"/>
    <s v="46Y78"/>
    <s v="46Y78"/>
    <s v="46Y78"/>
    <x v="0"/>
    <s v="YoungBP"/>
    <n v="2008"/>
    <d v="2008-09-08T00:00:00"/>
    <n v="2"/>
    <d v="2008-04-30T00:00:00"/>
    <s v="30-Apr"/>
    <n v="30"/>
    <s v="Apr"/>
    <s v="UG"/>
    <x v="1"/>
    <n v="683.16755047843537"/>
    <m/>
    <m/>
    <m/>
    <m/>
    <m/>
    <m/>
    <m/>
    <m/>
    <m/>
    <m/>
    <m/>
    <m/>
    <m/>
    <m/>
    <m/>
    <m/>
    <m/>
    <m/>
    <m/>
    <m/>
  </r>
  <r>
    <x v="180"/>
    <n v="119"/>
    <s v="46Y78"/>
    <s v="46Y78"/>
    <s v="46Y78"/>
    <x v="0"/>
    <s v="YoungBP"/>
    <n v="2008"/>
    <d v="2008-09-08T00:00:00"/>
    <n v="3"/>
    <d v="2008-05-12T00:00:00"/>
    <s v="12-May"/>
    <n v="12"/>
    <s v="May"/>
    <s v="UG"/>
    <x v="1"/>
    <n v="437.95420434623577"/>
    <m/>
    <m/>
    <m/>
    <m/>
    <m/>
    <m/>
    <m/>
    <m/>
    <m/>
    <m/>
    <m/>
    <m/>
    <m/>
    <m/>
    <m/>
    <m/>
    <m/>
    <m/>
    <m/>
    <m/>
  </r>
  <r>
    <x v="181"/>
    <n v="131"/>
    <s v="Beacon"/>
    <s v="Beacon"/>
    <s v="Beacon"/>
    <x v="0"/>
    <s v="YoungBP"/>
    <n v="2008"/>
    <d v="2008-09-08T00:00:00"/>
    <n v="2"/>
    <d v="2008-04-30T00:00:00"/>
    <s v="30-Apr"/>
    <n v="30"/>
    <s v="Apr"/>
    <s v="UG"/>
    <x v="1"/>
    <n v="405.30016217378881"/>
    <m/>
    <m/>
    <m/>
    <m/>
    <m/>
    <m/>
    <m/>
    <m/>
    <m/>
    <m/>
    <m/>
    <m/>
    <m/>
    <m/>
    <m/>
    <m/>
    <m/>
    <m/>
    <m/>
    <m/>
  </r>
  <r>
    <x v="182"/>
    <n v="131"/>
    <s v="Skipton"/>
    <s v="Skipton"/>
    <s v="Skipton"/>
    <x v="0"/>
    <s v="YoungBP"/>
    <n v="2008"/>
    <d v="2008-09-08T00:00:00"/>
    <n v="2"/>
    <d v="2008-04-30T00:00:00"/>
    <s v="30-Apr"/>
    <n v="30"/>
    <s v="Apr"/>
    <s v="UG"/>
    <x v="1"/>
    <n v="550.78226016492124"/>
    <m/>
    <m/>
    <m/>
    <m/>
    <m/>
    <m/>
    <m/>
    <m/>
    <m/>
    <m/>
    <m/>
    <m/>
    <m/>
    <m/>
    <m/>
    <m/>
    <m/>
    <m/>
    <m/>
    <m/>
  </r>
  <r>
    <x v="183"/>
    <n v="131"/>
    <s v="Surpass_501"/>
    <s v="Surpass_501"/>
    <s v="Surpass500"/>
    <x v="0"/>
    <s v="YoungBP"/>
    <n v="2008"/>
    <d v="2008-09-08T00:00:00"/>
    <n v="2"/>
    <d v="2008-04-30T00:00:00"/>
    <s v="30-Apr"/>
    <n v="30"/>
    <s v="Apr"/>
    <s v="UG"/>
    <x v="1"/>
    <n v="446.46585254680559"/>
    <m/>
    <m/>
    <m/>
    <m/>
    <m/>
    <m/>
    <m/>
    <m/>
    <m/>
    <m/>
    <m/>
    <m/>
    <m/>
    <m/>
    <m/>
    <m/>
    <m/>
    <m/>
    <m/>
    <m/>
  </r>
  <r>
    <x v="178"/>
    <n v="165"/>
    <s v="46Y78"/>
    <s v="46Y78"/>
    <s v="46Y78"/>
    <x v="0"/>
    <s v="YoungBP"/>
    <n v="2008"/>
    <d v="2008-09-29T00:00:00"/>
    <n v="1"/>
    <d v="2008-04-17T00:00:00"/>
    <s v="17-Apr"/>
    <n v="17"/>
    <s v="Apr"/>
    <s v="UG"/>
    <x v="1"/>
    <n v="1035.098671867501"/>
    <m/>
    <m/>
    <m/>
    <m/>
    <m/>
    <m/>
    <m/>
    <m/>
    <m/>
    <m/>
    <m/>
    <m/>
    <m/>
    <m/>
    <m/>
    <m/>
    <m/>
    <m/>
    <m/>
    <m/>
  </r>
  <r>
    <x v="179"/>
    <n v="152"/>
    <s v="46Y78"/>
    <s v="46Y78"/>
    <s v="46Y78"/>
    <x v="0"/>
    <s v="YoungBP"/>
    <n v="2008"/>
    <d v="2008-09-29T00:00:00"/>
    <n v="2"/>
    <d v="2008-04-30T00:00:00"/>
    <s v="30-Apr"/>
    <n v="30"/>
    <s v="Apr"/>
    <s v="UG"/>
    <x v="1"/>
    <n v="764.39082412914195"/>
    <m/>
    <m/>
    <m/>
    <m/>
    <m/>
    <m/>
    <m/>
    <m/>
    <m/>
    <m/>
    <m/>
    <m/>
    <m/>
    <m/>
    <m/>
    <m/>
    <m/>
    <m/>
    <m/>
    <m/>
  </r>
  <r>
    <x v="180"/>
    <n v="140"/>
    <s v="46Y78"/>
    <s v="46Y78"/>
    <s v="46Y78"/>
    <x v="0"/>
    <s v="YoungBP"/>
    <n v="2008"/>
    <d v="2008-09-29T00:00:00"/>
    <n v="3"/>
    <d v="2008-05-12T00:00:00"/>
    <s v="12-May"/>
    <n v="12"/>
    <s v="May"/>
    <s v="UG"/>
    <x v="1"/>
    <n v="636.97643699224238"/>
    <m/>
    <m/>
    <m/>
    <m/>
    <m/>
    <m/>
    <m/>
    <m/>
    <m/>
    <m/>
    <m/>
    <m/>
    <m/>
    <m/>
    <m/>
    <m/>
    <m/>
    <m/>
    <m/>
    <m/>
  </r>
  <r>
    <x v="181"/>
    <n v="152"/>
    <s v="Beacon"/>
    <s v="Beacon"/>
    <s v="Beacon"/>
    <x v="0"/>
    <s v="YoungBP"/>
    <n v="2008"/>
    <d v="2008-09-29T00:00:00"/>
    <n v="2"/>
    <d v="2008-04-30T00:00:00"/>
    <s v="30-Apr"/>
    <n v="30"/>
    <s v="Apr"/>
    <s v="UG"/>
    <x v="1"/>
    <n v="553.82223520249227"/>
    <m/>
    <m/>
    <m/>
    <m/>
    <m/>
    <m/>
    <m/>
    <m/>
    <m/>
    <m/>
    <m/>
    <m/>
    <m/>
    <m/>
    <m/>
    <m/>
    <m/>
    <m/>
    <m/>
    <m/>
  </r>
  <r>
    <x v="182"/>
    <n v="152"/>
    <s v="Skipton"/>
    <s v="Skipton"/>
    <s v="Skipton"/>
    <x v="0"/>
    <s v="YoungBP"/>
    <n v="2008"/>
    <d v="2008-09-29T00:00:00"/>
    <n v="2"/>
    <d v="2008-04-30T00:00:00"/>
    <s v="30-Apr"/>
    <n v="30"/>
    <s v="Apr"/>
    <s v="UG"/>
    <x v="1"/>
    <n v="762.43399602496686"/>
    <m/>
    <m/>
    <m/>
    <m/>
    <m/>
    <m/>
    <m/>
    <m/>
    <m/>
    <m/>
    <m/>
    <m/>
    <m/>
    <m/>
    <m/>
    <m/>
    <m/>
    <m/>
    <m/>
    <m/>
  </r>
  <r>
    <x v="183"/>
    <n v="152"/>
    <s v="Surpass_501"/>
    <s v="Surpass_501"/>
    <s v="Surpass500"/>
    <x v="0"/>
    <s v="YoungBP"/>
    <n v="2008"/>
    <d v="2008-09-29T00:00:00"/>
    <n v="2"/>
    <d v="2008-04-30T00:00:00"/>
    <s v="30-Apr"/>
    <n v="30"/>
    <s v="Apr"/>
    <s v="UG"/>
    <x v="1"/>
    <n v="559.89356648482544"/>
    <m/>
    <m/>
    <m/>
    <m/>
    <m/>
    <m/>
    <m/>
    <m/>
    <m/>
    <m/>
    <m/>
    <m/>
    <m/>
    <m/>
    <m/>
    <m/>
    <m/>
    <m/>
    <m/>
    <m/>
  </r>
  <r>
    <x v="178"/>
    <n v="186"/>
    <s v="46Y78"/>
    <s v="46Y78"/>
    <s v="46Y78"/>
    <x v="0"/>
    <s v="YoungBP"/>
    <n v="2008"/>
    <d v="2008-10-20T00:00:00"/>
    <n v="1"/>
    <d v="2008-04-17T00:00:00"/>
    <s v="17-Apr"/>
    <n v="17"/>
    <s v="Apr"/>
    <s v="UG"/>
    <x v="1"/>
    <n v="1415.8391735979963"/>
    <m/>
    <m/>
    <m/>
    <m/>
    <m/>
    <m/>
    <m/>
    <m/>
    <m/>
    <m/>
    <m/>
    <m/>
    <m/>
    <m/>
    <m/>
    <m/>
    <m/>
    <m/>
    <m/>
    <m/>
  </r>
  <r>
    <x v="179"/>
    <n v="173"/>
    <s v="46Y78"/>
    <s v="46Y78"/>
    <s v="46Y78"/>
    <x v="0"/>
    <s v="YoungBP"/>
    <n v="2008"/>
    <d v="2008-10-20T00:00:00"/>
    <n v="2"/>
    <d v="2008-04-30T00:00:00"/>
    <s v="30-Apr"/>
    <n v="30"/>
    <s v="Apr"/>
    <s v="UG"/>
    <x v="1"/>
    <n v="1291.8861179796884"/>
    <m/>
    <m/>
    <m/>
    <m/>
    <m/>
    <m/>
    <m/>
    <m/>
    <m/>
    <m/>
    <m/>
    <m/>
    <m/>
    <m/>
    <m/>
    <m/>
    <m/>
    <m/>
    <m/>
    <m/>
  </r>
  <r>
    <x v="181"/>
    <n v="173"/>
    <s v="Beacon"/>
    <s v="Beacon"/>
    <s v="Beacon"/>
    <x v="0"/>
    <s v="YoungBP"/>
    <n v="2008"/>
    <d v="2008-10-20T00:00:00"/>
    <n v="2"/>
    <d v="2008-04-30T00:00:00"/>
    <s v="30-Apr"/>
    <n v="30"/>
    <s v="Apr"/>
    <s v="UG"/>
    <x v="1"/>
    <n v="800.00249848169835"/>
    <m/>
    <m/>
    <m/>
    <m/>
    <m/>
    <m/>
    <m/>
    <m/>
    <m/>
    <m/>
    <m/>
    <m/>
    <m/>
    <m/>
    <m/>
    <m/>
    <m/>
    <m/>
    <m/>
    <m/>
  </r>
  <r>
    <x v="182"/>
    <n v="173"/>
    <s v="Skipton"/>
    <s v="Skipton"/>
    <s v="Skipton"/>
    <x v="0"/>
    <s v="YoungBP"/>
    <n v="2008"/>
    <d v="2008-10-20T00:00:00"/>
    <n v="2"/>
    <d v="2008-04-30T00:00:00"/>
    <s v="30-Apr"/>
    <n v="30"/>
    <s v="Apr"/>
    <s v="UG"/>
    <x v="1"/>
    <n v="1036.6295992776256"/>
    <m/>
    <m/>
    <m/>
    <m/>
    <m/>
    <m/>
    <m/>
    <m/>
    <m/>
    <m/>
    <m/>
    <m/>
    <m/>
    <m/>
    <m/>
    <m/>
    <m/>
    <m/>
    <m/>
    <m/>
  </r>
  <r>
    <x v="178"/>
    <n v="212"/>
    <s v="46Y78"/>
    <s v="46Y78"/>
    <s v="46Y78"/>
    <x v="0"/>
    <s v="YoungBP"/>
    <n v="2008"/>
    <d v="2008-11-15T00:00:00"/>
    <n v="1"/>
    <d v="2008-04-17T00:00:00"/>
    <s v="17-Apr"/>
    <n v="17"/>
    <s v="Apr"/>
    <s v="UG"/>
    <x v="1"/>
    <n v="981.19545987417587"/>
    <n v="298.73591192084564"/>
    <m/>
    <n v="21.593344776937329"/>
    <n v="0.30446116409787932"/>
    <m/>
    <m/>
    <m/>
    <m/>
    <m/>
    <m/>
    <m/>
    <m/>
    <m/>
    <m/>
    <m/>
    <m/>
    <m/>
    <m/>
    <m/>
    <m/>
  </r>
  <r>
    <x v="179"/>
    <n v="199"/>
    <s v="46Y78"/>
    <s v="46Y78"/>
    <s v="46Y78"/>
    <x v="0"/>
    <s v="YoungBP"/>
    <n v="2008"/>
    <d v="2008-11-15T00:00:00"/>
    <n v="2"/>
    <d v="2008-04-30T00:00:00"/>
    <s v="30-Apr"/>
    <n v="30"/>
    <s v="Apr"/>
    <s v="UG"/>
    <x v="1"/>
    <n v="1036.9113825598758"/>
    <n v="312.07183695244589"/>
    <m/>
    <n v="23.877032230129764"/>
    <n v="0.30096288091853934"/>
    <m/>
    <m/>
    <m/>
    <m/>
    <m/>
    <m/>
    <m/>
    <m/>
    <m/>
    <m/>
    <m/>
    <m/>
    <m/>
    <m/>
    <m/>
    <m/>
  </r>
  <r>
    <x v="180"/>
    <n v="187"/>
    <s v="46Y78"/>
    <s v="46Y78"/>
    <s v="46Y78"/>
    <x v="0"/>
    <s v="YoungBP"/>
    <n v="2008"/>
    <d v="2008-11-15T00:00:00"/>
    <n v="3"/>
    <d v="2008-05-12T00:00:00"/>
    <s v="12-May"/>
    <n v="12"/>
    <s v="May"/>
    <s v="UG"/>
    <x v="1"/>
    <n v="1003.5868134268451"/>
    <n v="311.71400225792661"/>
    <m/>
    <n v="16.204217146834043"/>
    <n v="0.3105999382291092"/>
    <m/>
    <m/>
    <m/>
    <m/>
    <m/>
    <m/>
    <m/>
    <m/>
    <m/>
    <m/>
    <m/>
    <m/>
    <m/>
    <m/>
    <m/>
    <m/>
  </r>
  <r>
    <x v="181"/>
    <n v="199"/>
    <s v="Beacon"/>
    <s v="Beacon"/>
    <s v="Beacon"/>
    <x v="0"/>
    <s v="YoungBP"/>
    <n v="2008"/>
    <d v="2008-11-15T00:00:00"/>
    <n v="2"/>
    <d v="2008-04-30T00:00:00"/>
    <s v="30-Apr"/>
    <n v="30"/>
    <s v="Apr"/>
    <s v="UG"/>
    <x v="1"/>
    <n v="849.22976085762343"/>
    <n v="327.85003082688291"/>
    <m/>
    <n v="28.021412555450915"/>
    <n v="0.38605574832397827"/>
    <m/>
    <m/>
    <m/>
    <m/>
    <m/>
    <m/>
    <m/>
    <m/>
    <m/>
    <m/>
    <m/>
    <m/>
    <m/>
    <m/>
    <m/>
    <m/>
  </r>
  <r>
    <x v="182"/>
    <n v="199"/>
    <s v="Skipton"/>
    <s v="Skipton"/>
    <s v="Skipton"/>
    <x v="0"/>
    <s v="YoungBP"/>
    <n v="2008"/>
    <d v="2008-11-15T00:00:00"/>
    <n v="2"/>
    <d v="2008-04-30T00:00:00"/>
    <s v="30-Apr"/>
    <n v="30"/>
    <s v="Apr"/>
    <s v="UG"/>
    <x v="1"/>
    <n v="1077.9901497107483"/>
    <n v="349.3460744496374"/>
    <m/>
    <n v="27.916043518829294"/>
    <n v="0.32407167592707198"/>
    <m/>
    <m/>
    <m/>
    <m/>
    <m/>
    <m/>
    <m/>
    <m/>
    <m/>
    <m/>
    <m/>
    <m/>
    <m/>
    <m/>
    <m/>
    <m/>
  </r>
  <r>
    <x v="183"/>
    <n v="199"/>
    <s v="Surpass_501"/>
    <s v="Surpass_501"/>
    <s v="Surpass500"/>
    <x v="0"/>
    <s v="YoungBP"/>
    <n v="2008"/>
    <d v="2008-11-15T00:00:00"/>
    <n v="2"/>
    <d v="2008-04-30T00:00:00"/>
    <s v="30-Apr"/>
    <n v="30"/>
    <s v="Apr"/>
    <s v="UG"/>
    <x v="1"/>
    <n v="803.26853420485111"/>
    <n v="312.72914210428985"/>
    <m/>
    <n v="15.020927381873101"/>
    <n v="0.3893207922228123"/>
    <m/>
    <m/>
    <m/>
    <m/>
    <m/>
    <m/>
    <m/>
    <m/>
    <m/>
    <m/>
    <m/>
    <m/>
    <m/>
    <m/>
    <m/>
    <m/>
  </r>
  <r>
    <x v="184"/>
    <n v="77"/>
    <s v="46Y78"/>
    <s v="46Y78"/>
    <s v="46Y78"/>
    <x v="0"/>
    <s v="Wagga"/>
    <n v="2008"/>
    <d v="2008-07-05T00:00:00"/>
    <n v="1"/>
    <d v="2008-04-19T00:00:00"/>
    <s v="19-Apr"/>
    <n v="19"/>
    <s v="Apr"/>
    <s v="Control"/>
    <x v="1"/>
    <n v="167.26512499999998"/>
    <m/>
    <m/>
    <n v="0"/>
    <m/>
    <m/>
    <n v="52"/>
    <n v="108.05713749999998"/>
    <n v="59.215125000000015"/>
    <n v="0"/>
    <n v="7.8418877447361339"/>
    <n v="4.3066104827649232"/>
    <n v="3.5355939012243276"/>
    <n v="0"/>
    <m/>
    <n v="2.3822875000000003"/>
    <n v="0.1165865730280133"/>
    <m/>
    <m/>
    <m/>
    <m/>
  </r>
  <r>
    <x v="184"/>
    <n v="83"/>
    <s v="46Y78"/>
    <s v="46Y78"/>
    <s v="46Y78"/>
    <x v="0"/>
    <s v="Wagga"/>
    <n v="2008"/>
    <d v="2008-07-11T00:00:00"/>
    <n v="1"/>
    <d v="2008-04-19T00:00:00"/>
    <s v="19-Apr"/>
    <n v="19"/>
    <s v="Apr"/>
    <s v="Control"/>
    <x v="1"/>
    <n v="295.24955957256213"/>
    <m/>
    <m/>
    <n v="0"/>
    <m/>
    <m/>
    <n v="52"/>
    <n v="153.31251256710445"/>
    <n v="141.93704700545766"/>
    <n v="0"/>
    <n v="15.20219236099471"/>
    <n v="4.7709887640956659"/>
    <n v="11.410861808159197"/>
    <n v="0"/>
    <m/>
    <n v="3.9076324216577207"/>
    <n v="0.13400114437912114"/>
    <m/>
    <m/>
    <m/>
    <m/>
  </r>
  <r>
    <x v="184"/>
    <n v="97"/>
    <s v="46Y78"/>
    <s v="46Y78"/>
    <s v="46Y78"/>
    <x v="0"/>
    <s v="Wagga"/>
    <n v="2008"/>
    <d v="2008-07-25T00:00:00"/>
    <n v="1"/>
    <d v="2008-04-19T00:00:00"/>
    <s v="19-Apr"/>
    <n v="19"/>
    <s v="Apr"/>
    <s v="Control"/>
    <x v="1"/>
    <n v="407.86158664085781"/>
    <m/>
    <m/>
    <n v="0"/>
    <m/>
    <m/>
    <n v="52"/>
    <n v="169.19609616190365"/>
    <n v="238.66549047895424"/>
    <n v="0"/>
    <n v="36.971429316828505"/>
    <n v="12.797320263854219"/>
    <n v="24.988949188419546"/>
    <n v="0"/>
    <m/>
    <n v="4.4628529235146868"/>
    <n v="0.30389533878355118"/>
    <m/>
    <m/>
    <m/>
    <m/>
  </r>
  <r>
    <x v="184"/>
    <n v="111"/>
    <s v="46Y78"/>
    <s v="46Y78"/>
    <s v="46Y78"/>
    <x v="0"/>
    <s v="Wagga"/>
    <n v="2008"/>
    <d v="2008-08-08T00:00:00"/>
    <n v="1"/>
    <d v="2008-04-19T00:00:00"/>
    <s v="19-Apr"/>
    <n v="19"/>
    <s v="Apr"/>
    <s v="Control"/>
    <x v="1"/>
    <n v="539.2943515440129"/>
    <m/>
    <m/>
    <n v="0"/>
    <m/>
    <m/>
    <n v="52"/>
    <n v="193.67334388172011"/>
    <n v="345.62100766229275"/>
    <n v="0"/>
    <n v="39.659481977563757"/>
    <n v="7.800500277141083"/>
    <n v="33.718011974250494"/>
    <n v="0"/>
    <m/>
    <n v="4.988746263090662"/>
    <n v="0.32581914445781734"/>
    <m/>
    <m/>
    <m/>
    <m/>
  </r>
  <r>
    <x v="184"/>
    <n v="135.13066550926305"/>
    <s v="46Y78"/>
    <s v="46Y78"/>
    <s v="46Y78"/>
    <x v="14"/>
    <s v="Wagga"/>
    <n v="2008"/>
    <d v="2008-09-01T03:08:10"/>
    <n v="1"/>
    <d v="2008-04-19T00:00:00"/>
    <s v="19-Apr"/>
    <n v="19"/>
    <s v="Apr"/>
    <s v="Control"/>
    <x v="1"/>
    <n v="903.8876050959567"/>
    <m/>
    <n v="6"/>
    <m/>
    <m/>
    <m/>
    <n v="52"/>
    <n v="198.61961040593746"/>
    <n v="705.26799469001912"/>
    <m/>
    <n v="30.837381498085971"/>
    <n v="24.599815924245334"/>
    <n v="14.627685580411313"/>
    <m/>
    <m/>
    <n v="3.8304730573426986"/>
    <n v="0.39167322843413416"/>
    <m/>
    <m/>
    <m/>
    <m/>
  </r>
  <r>
    <x v="184"/>
    <n v="205"/>
    <s v="46Y78"/>
    <s v="46Y78"/>
    <s v="46Y78"/>
    <x v="0"/>
    <s v="Wagga"/>
    <n v="2008"/>
    <d v="2008-11-10T00:00:00"/>
    <n v="1"/>
    <d v="2008-04-19T00:00:00"/>
    <s v="19-Apr"/>
    <n v="19"/>
    <s v="Apr"/>
    <s v="Control"/>
    <x v="1"/>
    <n v="1152.1087962962961"/>
    <n v="154.10046296296298"/>
    <n v="10"/>
    <n v="32.52293970430987"/>
    <m/>
    <m/>
    <n v="52"/>
    <n v="0"/>
    <n v="579.78826096933881"/>
    <n v="235.49052475603372"/>
    <n v="88.630664452458433"/>
    <n v="0"/>
    <n v="51.1142553099669"/>
    <n v="43.324441327165445"/>
    <m/>
    <n v="0"/>
    <n v="0"/>
    <m/>
    <m/>
    <m/>
    <m/>
  </r>
  <r>
    <x v="185"/>
    <n v="77"/>
    <s v="Garnet"/>
    <s v="Garnet"/>
    <s v="AV_Garnet"/>
    <x v="0"/>
    <s v="Wagga"/>
    <n v="2008"/>
    <d v="2008-07-05T00:00:00"/>
    <n v="1"/>
    <d v="2008-04-19T00:00:00"/>
    <s v="19-Apr"/>
    <n v="19"/>
    <s v="Apr"/>
    <s v="Control"/>
    <x v="1"/>
    <n v="151.0124375"/>
    <m/>
    <m/>
    <n v="0"/>
    <m/>
    <m/>
    <n v="48"/>
    <n v="99.131481250000007"/>
    <n v="51.887437499999997"/>
    <n v="0"/>
    <n v="8.0305728108629886"/>
    <n v="4.4102326092443525"/>
    <n v="3.6206644595855977"/>
    <n v="0"/>
    <m/>
    <n v="2.1406562500000001"/>
    <n v="0.11939178345149647"/>
    <m/>
    <m/>
    <m/>
    <m/>
  </r>
  <r>
    <x v="185"/>
    <n v="83"/>
    <s v="Garnet"/>
    <s v="Garnet"/>
    <s v="AV_Garnet"/>
    <x v="0"/>
    <s v="Wagga"/>
    <n v="2008"/>
    <d v="2008-07-11T00:00:00"/>
    <n v="1"/>
    <d v="2008-04-19T00:00:00"/>
    <s v="19-Apr"/>
    <n v="19"/>
    <s v="Apr"/>
    <s v="Control"/>
    <x v="1"/>
    <n v="199.79467632060837"/>
    <m/>
    <m/>
    <n v="0"/>
    <m/>
    <m/>
    <n v="48"/>
    <n v="113.22715742045159"/>
    <n v="86.567518900156756"/>
    <n v="0"/>
    <n v="11.850290457474628"/>
    <n v="6.9603057796392633"/>
    <n v="7.2243313204092017"/>
    <n v="0"/>
    <m/>
    <n v="2.6862967705953569"/>
    <n v="0.160911606184963"/>
    <m/>
    <m/>
    <m/>
    <m/>
  </r>
  <r>
    <x v="185"/>
    <n v="97"/>
    <s v="Garnet"/>
    <s v="Garnet"/>
    <s v="AV_Garnet"/>
    <x v="0"/>
    <s v="Wagga"/>
    <n v="2008"/>
    <d v="2008-07-25T00:00:00"/>
    <n v="1"/>
    <d v="2008-04-19T00:00:00"/>
    <s v="19-Apr"/>
    <n v="19"/>
    <s v="Apr"/>
    <s v="Control"/>
    <x v="1"/>
    <n v="398.91995432757102"/>
    <m/>
    <m/>
    <n v="0"/>
    <m/>
    <m/>
    <n v="48"/>
    <n v="159.75682987272984"/>
    <n v="239.16312445484118"/>
    <n v="0"/>
    <n v="39.460115017432571"/>
    <n v="15.331953168740103"/>
    <n v="26.020027013855206"/>
    <n v="0"/>
    <m/>
    <n v="4.329883422530445"/>
    <n v="0.43174350839114034"/>
    <m/>
    <m/>
    <m/>
    <m/>
  </r>
  <r>
    <x v="185"/>
    <n v="111"/>
    <s v="Garnet"/>
    <s v="Garnet"/>
    <s v="AV_Garnet"/>
    <x v="0"/>
    <s v="Wagga"/>
    <n v="2008"/>
    <d v="2008-08-08T00:00:00"/>
    <n v="1"/>
    <d v="2008-04-19T00:00:00"/>
    <s v="19-Apr"/>
    <n v="19"/>
    <s v="Apr"/>
    <s v="Control"/>
    <x v="1"/>
    <n v="542.43893856380896"/>
    <m/>
    <m/>
    <n v="0"/>
    <m/>
    <m/>
    <n v="48"/>
    <n v="203.05621811444172"/>
    <n v="339.3827204493673"/>
    <n v="0"/>
    <n v="58.222463572187266"/>
    <n v="19.010704393089956"/>
    <n v="42.028371779392835"/>
    <n v="0"/>
    <m/>
    <n v="5.171604036254049"/>
    <n v="0.41117372728255241"/>
    <m/>
    <m/>
    <m/>
    <m/>
  </r>
  <r>
    <x v="185"/>
    <n v="125.69681423611473"/>
    <s v="Garnet"/>
    <s v="Garnet"/>
    <s v="AV_Garnet"/>
    <x v="15"/>
    <s v="Wagga"/>
    <n v="2008"/>
    <d v="2008-08-22T16:43:25"/>
    <n v="1"/>
    <d v="2008-04-19T00:00:00"/>
    <s v="19-Apr"/>
    <n v="19"/>
    <s v="Apr"/>
    <s v="Control"/>
    <x v="1"/>
    <n v="897.45448263632875"/>
    <m/>
    <n v="6"/>
    <m/>
    <m/>
    <m/>
    <n v="48"/>
    <n v="264.91120305487465"/>
    <n v="632.54327958145382"/>
    <m/>
    <n v="50.794174046056931"/>
    <n v="25.740287207044609"/>
    <n v="56.282426550212691"/>
    <m/>
    <m/>
    <n v="4.9238086681558517"/>
    <n v="0.58009284390710192"/>
    <m/>
    <m/>
    <m/>
    <m/>
  </r>
  <r>
    <x v="185"/>
    <n v="191"/>
    <s v="Garnet"/>
    <s v="Garnet"/>
    <s v="AV_Garnet"/>
    <x v="0"/>
    <s v="Wagga"/>
    <n v="2008"/>
    <d v="2008-10-27T00:00:00"/>
    <n v="1"/>
    <d v="2008-04-19T00:00:00"/>
    <s v="19-Apr"/>
    <n v="19"/>
    <s v="Apr"/>
    <s v="Control"/>
    <x v="1"/>
    <n v="1166.2847222222222"/>
    <n v="198.99305555555554"/>
    <n v="10"/>
    <n v="34.002756857681547"/>
    <m/>
    <m/>
    <n v="48"/>
    <n v="0"/>
    <n v="675.71223085966062"/>
    <n v="312.41868530034537"/>
    <n v="75.535263060228118"/>
    <n v="0"/>
    <n v="83.440314625131577"/>
    <n v="49.256366632276574"/>
    <m/>
    <n v="0"/>
    <n v="0"/>
    <m/>
    <m/>
    <m/>
    <m/>
  </r>
  <r>
    <x v="186"/>
    <n v="77"/>
    <s v="Marlin"/>
    <s v="Marlin"/>
    <s v="ATR_Marlin"/>
    <x v="0"/>
    <s v="Wagga"/>
    <n v="2008"/>
    <d v="2008-07-05T00:00:00"/>
    <n v="1"/>
    <d v="2008-04-19T00:00:00"/>
    <s v="19-Apr"/>
    <n v="19"/>
    <s v="Apr"/>
    <s v="Control"/>
    <x v="1"/>
    <n v="79.810187500000012"/>
    <m/>
    <m/>
    <n v="0"/>
    <m/>
    <m/>
    <n v="49"/>
    <n v="60.028606249999996"/>
    <n v="19.785187499999999"/>
    <n v="0"/>
    <n v="4.2625153804402007"/>
    <n v="2.3408895941761965"/>
    <n v="1.9217978978436456"/>
    <n v="0"/>
    <m/>
    <n v="1.0820812499999999"/>
    <n v="6.3371483609711926E-2"/>
    <m/>
    <m/>
    <m/>
    <m/>
  </r>
  <r>
    <x v="186"/>
    <n v="83"/>
    <s v="Marlin"/>
    <s v="Marlin"/>
    <s v="ATR_Marlin"/>
    <x v="0"/>
    <s v="Wagga"/>
    <n v="2008"/>
    <d v="2008-07-11T00:00:00"/>
    <n v="1"/>
    <d v="2008-04-19T00:00:00"/>
    <s v="19-Apr"/>
    <n v="19"/>
    <s v="Apr"/>
    <s v="Control"/>
    <x v="1"/>
    <n v="109.61180780105133"/>
    <m/>
    <m/>
    <n v="0"/>
    <m/>
    <m/>
    <n v="49"/>
    <n v="72.074755059755773"/>
    <n v="37.537052741295575"/>
    <n v="0"/>
    <n v="9.3709726918837752"/>
    <n v="4.4243469196111631"/>
    <n v="4.9537176370683724"/>
    <n v="0"/>
    <m/>
    <n v="1.6283435290673745"/>
    <n v="0.16643639221883622"/>
    <m/>
    <m/>
    <m/>
    <m/>
  </r>
  <r>
    <x v="186"/>
    <n v="97"/>
    <s v="Marlin"/>
    <s v="Marlin"/>
    <s v="ATR_Marlin"/>
    <x v="0"/>
    <s v="Wagga"/>
    <n v="2008"/>
    <d v="2008-07-25T00:00:00"/>
    <n v="1"/>
    <d v="2008-04-19T00:00:00"/>
    <s v="19-Apr"/>
    <n v="19"/>
    <s v="Apr"/>
    <s v="Control"/>
    <x v="1"/>
    <n v="228.98249970268944"/>
    <m/>
    <m/>
    <n v="0"/>
    <m/>
    <m/>
    <n v="49"/>
    <n v="125.21786853820315"/>
    <n v="103.76463116448633"/>
    <n v="0"/>
    <n v="20.470100494151335"/>
    <n v="9.3843852012718489"/>
    <n v="12.836458491274353"/>
    <n v="0"/>
    <m/>
    <n v="2.8150678814160059"/>
    <n v="0.21018975996529815"/>
    <m/>
    <m/>
    <m/>
    <m/>
  </r>
  <r>
    <x v="186"/>
    <n v="111"/>
    <s v="Marlin"/>
    <s v="Marlin"/>
    <s v="ATR_Marlin"/>
    <x v="0"/>
    <s v="Wagga"/>
    <n v="2008"/>
    <d v="2008-08-08T00:00:00"/>
    <n v="1"/>
    <d v="2008-04-19T00:00:00"/>
    <s v="19-Apr"/>
    <n v="19"/>
    <s v="Apr"/>
    <s v="Control"/>
    <x v="1"/>
    <n v="387.37696973618154"/>
    <m/>
    <m/>
    <n v="0"/>
    <m/>
    <m/>
    <n v="49"/>
    <n v="172.60958084810403"/>
    <n v="214.76738888807753"/>
    <n v="0"/>
    <n v="22.412803085263413"/>
    <n v="11.925083538547945"/>
    <n v="17.074916686886809"/>
    <n v="0"/>
    <m/>
    <n v="4.2497398802420951"/>
    <n v="0.30445401626449486"/>
    <m/>
    <m/>
    <m/>
    <m/>
  </r>
  <r>
    <x v="186"/>
    <n v="130.71356770833518"/>
    <s v="Marlin"/>
    <s v="Marlin"/>
    <s v="ATR_Marlin"/>
    <x v="16"/>
    <s v="Wagga"/>
    <n v="2008"/>
    <d v="2008-08-27T17:07:32"/>
    <n v="1"/>
    <d v="2008-04-19T00:00:00"/>
    <s v="19-Apr"/>
    <n v="19"/>
    <s v="Apr"/>
    <s v="Control"/>
    <x v="1"/>
    <n v="679.17959318582052"/>
    <m/>
    <n v="6"/>
    <m/>
    <m/>
    <m/>
    <n v="49"/>
    <n v="186.33481489014554"/>
    <n v="492.84477829567493"/>
    <m/>
    <n v="77.590489063983824"/>
    <n v="18.994740581537513"/>
    <n v="75.219163891856795"/>
    <m/>
    <m/>
    <n v="3.2458066327774651"/>
    <n v="0.39417864251927276"/>
    <m/>
    <m/>
    <m/>
    <m/>
  </r>
  <r>
    <x v="186"/>
    <n v="192"/>
    <s v="Marlin"/>
    <s v="Marlin"/>
    <s v="ATR_Marlin"/>
    <x v="0"/>
    <s v="Wagga"/>
    <n v="2008"/>
    <d v="2008-10-28T00:00:00"/>
    <n v="1"/>
    <d v="2008-04-19T00:00:00"/>
    <s v="19-Apr"/>
    <n v="19"/>
    <s v="Apr"/>
    <s v="Control"/>
    <x v="1"/>
    <n v="829.70601851851859"/>
    <n v="139.63032407407408"/>
    <n v="10"/>
    <n v="12.556582763111601"/>
    <m/>
    <m/>
    <n v="49"/>
    <n v="0"/>
    <n v="494.96228553672529"/>
    <n v="203.27686500288615"/>
    <n v="41.430053543702186"/>
    <n v="0"/>
    <n v="40.399310605759482"/>
    <n v="11.412395734338402"/>
    <m/>
    <n v="0"/>
    <n v="0"/>
    <m/>
    <m/>
    <m/>
    <m/>
  </r>
  <r>
    <x v="187"/>
    <n v="75"/>
    <s v="46Y78"/>
    <s v="46Y78"/>
    <s v="46Y78"/>
    <x v="0"/>
    <s v="Young "/>
    <n v="2010"/>
    <d v="2010-05-24T00:00:00"/>
    <n v="1"/>
    <d v="2010-03-10T00:00:00"/>
    <s v="10-Mar"/>
    <n v="10"/>
    <s v="Mar"/>
    <s v="UG"/>
    <x v="1"/>
    <n v="513"/>
    <m/>
    <m/>
    <m/>
    <m/>
    <m/>
    <n v="58"/>
    <m/>
    <m/>
    <m/>
    <m/>
    <m/>
    <m/>
    <m/>
    <m/>
    <m/>
    <m/>
    <m/>
    <m/>
    <m/>
    <m/>
  </r>
  <r>
    <x v="188"/>
    <n v="63"/>
    <s v="46Y78"/>
    <s v="46Y78"/>
    <s v="46Y78"/>
    <x v="0"/>
    <s v="Young "/>
    <n v="2010"/>
    <d v="2010-05-24T00:00:00"/>
    <n v="2"/>
    <d v="2010-03-22T00:00:00"/>
    <s v="22-Mar"/>
    <n v="22"/>
    <s v="Mar"/>
    <s v="UG"/>
    <x v="1"/>
    <n v="208"/>
    <m/>
    <m/>
    <m/>
    <m/>
    <m/>
    <n v="53"/>
    <m/>
    <m/>
    <m/>
    <m/>
    <m/>
    <m/>
    <m/>
    <m/>
    <m/>
    <m/>
    <m/>
    <m/>
    <m/>
    <m/>
  </r>
  <r>
    <x v="189"/>
    <n v="48"/>
    <s v="46Y78"/>
    <s v="46Y78"/>
    <s v="46Y78"/>
    <x v="0"/>
    <s v="Young "/>
    <n v="2010"/>
    <d v="2010-05-24T00:00:00"/>
    <n v="3"/>
    <d v="2010-04-06T00:00:00"/>
    <s v="6-Apr"/>
    <n v="6"/>
    <s v="Apr"/>
    <s v="UG"/>
    <x v="1"/>
    <n v="102"/>
    <m/>
    <m/>
    <m/>
    <m/>
    <m/>
    <n v="74"/>
    <m/>
    <m/>
    <m/>
    <m/>
    <m/>
    <m/>
    <m/>
    <m/>
    <m/>
    <m/>
    <m/>
    <m/>
    <m/>
    <m/>
  </r>
  <r>
    <x v="190"/>
    <n v="39"/>
    <s v="46Y78"/>
    <s v="46Y78"/>
    <s v="46Y78"/>
    <x v="0"/>
    <s v="Young "/>
    <n v="2010"/>
    <d v="2010-05-24T00:00:00"/>
    <n v="4"/>
    <d v="2010-04-15T00:00:00"/>
    <s v="15-Apr"/>
    <n v="15"/>
    <s v="Apr"/>
    <s v="UG"/>
    <x v="1"/>
    <n v="21"/>
    <m/>
    <m/>
    <m/>
    <m/>
    <m/>
    <n v="66"/>
    <m/>
    <m/>
    <m/>
    <m/>
    <m/>
    <m/>
    <m/>
    <m/>
    <m/>
    <m/>
    <m/>
    <m/>
    <m/>
    <m/>
  </r>
  <r>
    <x v="191"/>
    <n v="75"/>
    <s v="Taurus"/>
    <s v="Taurus"/>
    <s v="Taurus"/>
    <x v="0"/>
    <s v="Young "/>
    <n v="2010"/>
    <d v="2010-05-24T00:00:00"/>
    <n v="1"/>
    <d v="2010-03-10T00:00:00"/>
    <s v="10-Mar"/>
    <n v="10"/>
    <s v="Mar"/>
    <s v="UG"/>
    <x v="1"/>
    <n v="680"/>
    <m/>
    <m/>
    <m/>
    <m/>
    <m/>
    <n v="27"/>
    <m/>
    <m/>
    <m/>
    <m/>
    <m/>
    <m/>
    <m/>
    <m/>
    <m/>
    <m/>
    <m/>
    <m/>
    <m/>
    <m/>
  </r>
  <r>
    <x v="192"/>
    <n v="63"/>
    <s v="Taurus"/>
    <s v="Taurus"/>
    <s v="Taurus"/>
    <x v="0"/>
    <s v="Young "/>
    <n v="2010"/>
    <d v="2010-05-24T00:00:00"/>
    <n v="2"/>
    <d v="2010-03-22T00:00:00"/>
    <s v="22-Mar"/>
    <n v="22"/>
    <s v="Mar"/>
    <s v="UG"/>
    <x v="1"/>
    <n v="285"/>
    <m/>
    <m/>
    <m/>
    <m/>
    <m/>
    <n v="47"/>
    <m/>
    <m/>
    <m/>
    <m/>
    <m/>
    <m/>
    <m/>
    <m/>
    <m/>
    <m/>
    <m/>
    <m/>
    <m/>
    <m/>
  </r>
  <r>
    <x v="193"/>
    <n v="48"/>
    <s v="Taurus"/>
    <s v="Taurus"/>
    <s v="Taurus"/>
    <x v="0"/>
    <s v="Young "/>
    <n v="2010"/>
    <d v="2010-05-24T00:00:00"/>
    <n v="3"/>
    <d v="2010-04-06T00:00:00"/>
    <s v="6-Apr"/>
    <n v="6"/>
    <s v="Apr"/>
    <s v="UG"/>
    <x v="1"/>
    <n v="155"/>
    <m/>
    <m/>
    <m/>
    <m/>
    <m/>
    <n v="68"/>
    <m/>
    <m/>
    <m/>
    <m/>
    <m/>
    <m/>
    <m/>
    <m/>
    <m/>
    <m/>
    <m/>
    <m/>
    <m/>
    <m/>
  </r>
  <r>
    <x v="194"/>
    <n v="39"/>
    <s v="Taurus"/>
    <s v="Taurus"/>
    <s v="Taurus"/>
    <x v="0"/>
    <s v="Young "/>
    <n v="2010"/>
    <d v="2010-05-24T00:00:00"/>
    <n v="4"/>
    <d v="2010-04-15T00:00:00"/>
    <s v="15-Apr"/>
    <n v="15"/>
    <s v="Apr"/>
    <s v="UG"/>
    <x v="1"/>
    <n v="33"/>
    <m/>
    <m/>
    <m/>
    <m/>
    <m/>
    <n v="73"/>
    <m/>
    <m/>
    <m/>
    <m/>
    <m/>
    <m/>
    <m/>
    <m/>
    <m/>
    <m/>
    <m/>
    <m/>
    <m/>
    <m/>
  </r>
  <r>
    <x v="187"/>
    <n v="112"/>
    <s v="46Y78"/>
    <s v="46Y78"/>
    <s v="46Y78"/>
    <x v="0"/>
    <s v="Young "/>
    <n v="2010"/>
    <d v="2010-06-30T00:00:00"/>
    <n v="1"/>
    <d v="2010-03-10T00:00:00"/>
    <s v="10-Mar"/>
    <n v="10"/>
    <s v="Mar"/>
    <s v="UG"/>
    <x v="1"/>
    <n v="811"/>
    <m/>
    <m/>
    <m/>
    <m/>
    <m/>
    <n v="58"/>
    <m/>
    <m/>
    <m/>
    <m/>
    <m/>
    <m/>
    <m/>
    <m/>
    <m/>
    <m/>
    <m/>
    <m/>
    <m/>
    <m/>
  </r>
  <r>
    <x v="188"/>
    <n v="100"/>
    <s v="46Y78"/>
    <s v="46Y78"/>
    <s v="46Y78"/>
    <x v="0"/>
    <s v="Young "/>
    <n v="2010"/>
    <d v="2010-06-30T00:00:00"/>
    <n v="2"/>
    <d v="2010-03-22T00:00:00"/>
    <s v="22-Mar"/>
    <n v="22"/>
    <s v="Mar"/>
    <s v="UG"/>
    <x v="1"/>
    <n v="463"/>
    <m/>
    <m/>
    <m/>
    <m/>
    <m/>
    <n v="53"/>
    <m/>
    <m/>
    <m/>
    <m/>
    <m/>
    <m/>
    <m/>
    <m/>
    <m/>
    <m/>
    <m/>
    <m/>
    <m/>
    <m/>
  </r>
  <r>
    <x v="189"/>
    <n v="85"/>
    <s v="46Y78"/>
    <s v="46Y78"/>
    <s v="46Y78"/>
    <x v="0"/>
    <s v="Young "/>
    <n v="2010"/>
    <d v="2010-06-30T00:00:00"/>
    <n v="3"/>
    <d v="2010-04-06T00:00:00"/>
    <s v="6-Apr"/>
    <n v="6"/>
    <s v="Apr"/>
    <s v="UG"/>
    <x v="1"/>
    <n v="324"/>
    <m/>
    <m/>
    <m/>
    <m/>
    <m/>
    <n v="74"/>
    <m/>
    <m/>
    <m/>
    <m/>
    <m/>
    <m/>
    <m/>
    <m/>
    <m/>
    <m/>
    <m/>
    <m/>
    <m/>
    <m/>
  </r>
  <r>
    <x v="190"/>
    <n v="76"/>
    <s v="46Y78"/>
    <s v="46Y78"/>
    <s v="46Y78"/>
    <x v="0"/>
    <s v="Young "/>
    <n v="2010"/>
    <d v="2010-06-30T00:00:00"/>
    <n v="4"/>
    <d v="2010-04-15T00:00:00"/>
    <s v="15-Apr"/>
    <n v="15"/>
    <s v="Apr"/>
    <s v="UG"/>
    <x v="1"/>
    <n v="232"/>
    <m/>
    <m/>
    <m/>
    <m/>
    <m/>
    <n v="66"/>
    <m/>
    <m/>
    <m/>
    <m/>
    <m/>
    <m/>
    <m/>
    <m/>
    <m/>
    <m/>
    <m/>
    <m/>
    <m/>
    <m/>
  </r>
  <r>
    <x v="191"/>
    <n v="112"/>
    <s v="Taurus"/>
    <s v="Taurus"/>
    <s v="Taurus"/>
    <x v="0"/>
    <s v="Young "/>
    <n v="2010"/>
    <d v="2010-06-30T00:00:00"/>
    <n v="1"/>
    <d v="2010-03-10T00:00:00"/>
    <s v="10-Mar"/>
    <n v="10"/>
    <s v="Mar"/>
    <s v="UG"/>
    <x v="1"/>
    <n v="637"/>
    <m/>
    <m/>
    <m/>
    <m/>
    <m/>
    <n v="27"/>
    <m/>
    <m/>
    <m/>
    <m/>
    <m/>
    <m/>
    <m/>
    <m/>
    <m/>
    <m/>
    <m/>
    <m/>
    <m/>
    <m/>
  </r>
  <r>
    <x v="192"/>
    <n v="100"/>
    <s v="Taurus"/>
    <s v="Taurus"/>
    <s v="Taurus"/>
    <x v="0"/>
    <s v="Young "/>
    <n v="2010"/>
    <d v="2010-06-30T00:00:00"/>
    <n v="2"/>
    <d v="2010-03-22T00:00:00"/>
    <s v="22-Mar"/>
    <n v="22"/>
    <s v="Mar"/>
    <s v="UG"/>
    <x v="1"/>
    <n v="378"/>
    <m/>
    <m/>
    <m/>
    <m/>
    <m/>
    <n v="47"/>
    <m/>
    <m/>
    <m/>
    <m/>
    <m/>
    <m/>
    <m/>
    <m/>
    <m/>
    <m/>
    <m/>
    <m/>
    <m/>
    <m/>
  </r>
  <r>
    <x v="193"/>
    <n v="85"/>
    <s v="Taurus"/>
    <s v="Taurus"/>
    <s v="Taurus"/>
    <x v="0"/>
    <s v="Young "/>
    <n v="2010"/>
    <d v="2010-06-30T00:00:00"/>
    <n v="3"/>
    <d v="2010-04-06T00:00:00"/>
    <s v="6-Apr"/>
    <n v="6"/>
    <s v="Apr"/>
    <s v="UG"/>
    <x v="1"/>
    <n v="284"/>
    <m/>
    <m/>
    <m/>
    <m/>
    <m/>
    <n v="68"/>
    <m/>
    <m/>
    <m/>
    <m/>
    <m/>
    <m/>
    <m/>
    <m/>
    <m/>
    <m/>
    <m/>
    <m/>
    <m/>
    <m/>
  </r>
  <r>
    <x v="194"/>
    <n v="76"/>
    <s v="Taurus"/>
    <s v="Taurus"/>
    <s v="Taurus"/>
    <x v="0"/>
    <s v="Young "/>
    <n v="2010"/>
    <d v="2010-06-30T00:00:00"/>
    <n v="4"/>
    <d v="2010-04-15T00:00:00"/>
    <s v="15-Apr"/>
    <n v="15"/>
    <s v="Apr"/>
    <s v="UG"/>
    <x v="1"/>
    <n v="278"/>
    <m/>
    <m/>
    <m/>
    <m/>
    <m/>
    <n v="73"/>
    <m/>
    <m/>
    <m/>
    <m/>
    <m/>
    <m/>
    <m/>
    <m/>
    <m/>
    <m/>
    <m/>
    <m/>
    <m/>
    <m/>
  </r>
  <r>
    <x v="187"/>
    <m/>
    <s v="46Y78"/>
    <s v="46Y78"/>
    <s v="46Y78"/>
    <x v="0"/>
    <s v="Young "/>
    <n v="2010"/>
    <m/>
    <n v="1"/>
    <d v="2010-03-10T00:00:00"/>
    <s v="10-Mar"/>
    <n v="10"/>
    <s v="Mar"/>
    <s v="UG"/>
    <x v="1"/>
    <n v="1795.4545454545455"/>
    <n v="395"/>
    <n v="10"/>
    <m/>
    <n v="0.22"/>
    <s v="Harvest"/>
    <n v="58"/>
    <m/>
    <m/>
    <m/>
    <m/>
    <m/>
    <m/>
    <m/>
    <m/>
    <m/>
    <m/>
    <m/>
    <m/>
    <m/>
    <m/>
  </r>
  <r>
    <x v="188"/>
    <m/>
    <s v="46Y78"/>
    <s v="46Y78"/>
    <s v="46Y78"/>
    <x v="0"/>
    <s v="Young "/>
    <n v="2010"/>
    <m/>
    <n v="2"/>
    <d v="2010-03-22T00:00:00"/>
    <s v="22-Mar"/>
    <n v="22"/>
    <s v="Mar"/>
    <s v="UG"/>
    <x v="1"/>
    <n v="1244.8275862068967"/>
    <n v="361"/>
    <n v="10"/>
    <m/>
    <n v="0.28999999999999998"/>
    <s v="Harvest"/>
    <n v="53"/>
    <m/>
    <m/>
    <m/>
    <m/>
    <m/>
    <m/>
    <m/>
    <m/>
    <m/>
    <m/>
    <m/>
    <m/>
    <m/>
    <m/>
  </r>
  <r>
    <x v="189"/>
    <m/>
    <s v="46Y78"/>
    <s v="46Y78"/>
    <s v="46Y78"/>
    <x v="0"/>
    <s v="Young "/>
    <n v="2010"/>
    <m/>
    <n v="3"/>
    <d v="2010-04-06T00:00:00"/>
    <s v="6-Apr"/>
    <n v="6"/>
    <s v="Apr"/>
    <s v="UG"/>
    <x v="1"/>
    <n v="1144.4444444444443"/>
    <n v="309"/>
    <n v="10"/>
    <m/>
    <n v="0.27"/>
    <s v="Harvest"/>
    <n v="74"/>
    <m/>
    <m/>
    <m/>
    <m/>
    <m/>
    <m/>
    <m/>
    <m/>
    <m/>
    <m/>
    <m/>
    <m/>
    <m/>
    <m/>
  </r>
  <r>
    <x v="190"/>
    <m/>
    <s v="46Y78"/>
    <s v="46Y78"/>
    <s v="46Y78"/>
    <x v="0"/>
    <s v="Young "/>
    <n v="2010"/>
    <m/>
    <n v="4"/>
    <d v="2010-04-15T00:00:00"/>
    <s v="15-Apr"/>
    <n v="15"/>
    <s v="Apr"/>
    <s v="UG"/>
    <x v="1"/>
    <n v="1371.4285714285713"/>
    <n v="384"/>
    <n v="10"/>
    <m/>
    <n v="0.28000000000000003"/>
    <s v="Harvest"/>
    <n v="66"/>
    <m/>
    <m/>
    <m/>
    <m/>
    <m/>
    <m/>
    <m/>
    <m/>
    <m/>
    <m/>
    <m/>
    <m/>
    <m/>
    <m/>
  </r>
  <r>
    <x v="191"/>
    <m/>
    <s v="Taurus"/>
    <s v="Taurus"/>
    <s v="Taurus"/>
    <x v="0"/>
    <s v="Young "/>
    <n v="2010"/>
    <m/>
    <n v="1"/>
    <d v="2010-03-10T00:00:00"/>
    <s v="10-Mar"/>
    <n v="10"/>
    <s v="Mar"/>
    <s v="UG"/>
    <x v="1"/>
    <n v="1465.5172413793105"/>
    <n v="425"/>
    <n v="10"/>
    <m/>
    <n v="0.28999999999999998"/>
    <s v="Harvest"/>
    <n v="27"/>
    <m/>
    <m/>
    <m/>
    <m/>
    <m/>
    <m/>
    <m/>
    <m/>
    <m/>
    <m/>
    <m/>
    <m/>
    <m/>
    <m/>
  </r>
  <r>
    <x v="192"/>
    <m/>
    <s v="Taurus"/>
    <s v="Taurus"/>
    <s v="Taurus"/>
    <x v="0"/>
    <s v="Young "/>
    <n v="2010"/>
    <m/>
    <n v="2"/>
    <d v="2010-03-22T00:00:00"/>
    <s v="22-Mar"/>
    <n v="22"/>
    <s v="Mar"/>
    <s v="UG"/>
    <x v="1"/>
    <n v="1112.121212121212"/>
    <n v="367"/>
    <n v="10"/>
    <m/>
    <n v="0.33"/>
    <s v="Harvest"/>
    <n v="47"/>
    <m/>
    <m/>
    <m/>
    <m/>
    <m/>
    <m/>
    <m/>
    <m/>
    <m/>
    <m/>
    <m/>
    <m/>
    <m/>
    <m/>
  </r>
  <r>
    <x v="193"/>
    <m/>
    <s v="Taurus"/>
    <s v="Taurus"/>
    <s v="Taurus"/>
    <x v="0"/>
    <s v="Young "/>
    <n v="2010"/>
    <m/>
    <n v="3"/>
    <d v="2010-04-06T00:00:00"/>
    <s v="6-Apr"/>
    <n v="6"/>
    <s v="Apr"/>
    <s v="UG"/>
    <x v="1"/>
    <n v="1171.875"/>
    <n v="375"/>
    <n v="10"/>
    <m/>
    <n v="0.32"/>
    <s v="Harvest"/>
    <n v="68"/>
    <m/>
    <m/>
    <m/>
    <m/>
    <m/>
    <m/>
    <m/>
    <m/>
    <m/>
    <m/>
    <m/>
    <m/>
    <m/>
    <m/>
  </r>
  <r>
    <x v="194"/>
    <m/>
    <s v="Taurus"/>
    <s v="Taurus"/>
    <s v="Taurus"/>
    <x v="0"/>
    <s v="Young "/>
    <n v="2010"/>
    <m/>
    <n v="4"/>
    <d v="2010-04-15T00:00:00"/>
    <s v="15-Apr"/>
    <n v="15"/>
    <s v="Apr"/>
    <s v="UG"/>
    <x v="1"/>
    <n v="1117.6470588235293"/>
    <n v="380"/>
    <n v="10"/>
    <m/>
    <n v="0.34"/>
    <s v="Harvest"/>
    <n v="73"/>
    <m/>
    <m/>
    <m/>
    <m/>
    <m/>
    <m/>
    <m/>
    <m/>
    <m/>
    <m/>
    <m/>
    <m/>
    <m/>
    <m/>
  </r>
  <r>
    <x v="187"/>
    <n v="156"/>
    <s v="46Y78"/>
    <s v="46Y78"/>
    <s v="46Y78"/>
    <x v="1"/>
    <s v="Young "/>
    <n v="2010"/>
    <d v="2010-08-13T00:00:00"/>
    <n v="1"/>
    <d v="2010-03-10T00:00:00"/>
    <s v="10-Mar"/>
    <n v="10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88"/>
    <n v="175"/>
    <s v="46Y78"/>
    <s v="46Y78"/>
    <s v="46Y78"/>
    <x v="17"/>
    <s v="Young "/>
    <n v="2010"/>
    <d v="2010-09-13T00:00:00"/>
    <n v="2"/>
    <d v="2010-03-22T00:00:00"/>
    <s v="22-Mar"/>
    <n v="22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89"/>
    <n v="168"/>
    <s v="46Y78"/>
    <s v="46Y78"/>
    <s v="46Y78"/>
    <x v="18"/>
    <s v="Young "/>
    <n v="2010"/>
    <d v="2010-09-21T00:00:00"/>
    <n v="3"/>
    <d v="2010-04-06T00:00:00"/>
    <s v="6-Apr"/>
    <n v="6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0"/>
    <n v="160"/>
    <s v="46Y78"/>
    <s v="46Y78"/>
    <s v="46Y78"/>
    <x v="7"/>
    <s v="Young "/>
    <n v="2010"/>
    <d v="2010-09-22T00:00:00"/>
    <n v="4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1"/>
    <n v="261"/>
    <s v="Taurus"/>
    <s v="Taurus"/>
    <s v="Taurus"/>
    <x v="19"/>
    <s v="Young "/>
    <n v="2010"/>
    <d v="2010-11-26T00:00:00"/>
    <n v="1"/>
    <d v="2010-03-10T00:00:00"/>
    <s v="10-Mar"/>
    <n v="10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92"/>
    <n v="241"/>
    <s v="Taurus"/>
    <s v="Taurus"/>
    <s v="Taurus"/>
    <x v="20"/>
    <s v="Young "/>
    <n v="2010"/>
    <d v="2010-11-18T00:00:00"/>
    <n v="2"/>
    <d v="2010-03-22T00:00:00"/>
    <s v="22-Mar"/>
    <n v="22"/>
    <s v="Mar"/>
    <s v="UG"/>
    <x v="1"/>
    <m/>
    <m/>
    <n v="6"/>
    <m/>
    <m/>
    <s v="Flowering"/>
    <m/>
    <m/>
    <m/>
    <m/>
    <m/>
    <m/>
    <m/>
    <m/>
    <m/>
    <m/>
    <m/>
    <m/>
    <m/>
    <m/>
    <m/>
  </r>
  <r>
    <x v="193"/>
    <n v="215"/>
    <s v="Taurus"/>
    <s v="Taurus"/>
    <s v="Taurus"/>
    <x v="21"/>
    <s v="Young "/>
    <n v="2010"/>
    <d v="2010-11-07T00:00:00"/>
    <n v="3"/>
    <d v="2010-04-06T00:00:00"/>
    <s v="6-Apr"/>
    <n v="6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4"/>
    <n v="198"/>
    <s v="Taurus"/>
    <s v="Taurus"/>
    <s v="Taurus"/>
    <x v="22"/>
    <s v="Young "/>
    <n v="2010"/>
    <d v="2010-10-30T00:00:00"/>
    <n v="4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5"/>
    <n v="95"/>
    <s v="CBIW208"/>
    <s v="CBIW208"/>
    <s v="CBIW208"/>
    <x v="0"/>
    <s v="Goulburn"/>
    <n v="2010"/>
    <d v="2010-07-13T00:00:00"/>
    <n v="1"/>
    <d v="2010-04-09T00:00:00"/>
    <s v="9-Apr"/>
    <n v="9"/>
    <s v="Apr"/>
    <s v="UG"/>
    <x v="1"/>
    <n v="403"/>
    <m/>
    <m/>
    <m/>
    <m/>
    <m/>
    <m/>
    <m/>
    <m/>
    <m/>
    <m/>
    <m/>
    <m/>
    <m/>
    <m/>
    <m/>
    <m/>
    <m/>
    <m/>
    <m/>
    <m/>
  </r>
  <r>
    <x v="196"/>
    <n v="95"/>
    <s v="Taurus"/>
    <s v="Taurus"/>
    <s v="Taurus"/>
    <x v="0"/>
    <s v="Goulburn"/>
    <n v="2010"/>
    <d v="2010-07-13T00:00:00"/>
    <n v="1"/>
    <d v="2010-04-09T00:00:00"/>
    <s v="9-Apr"/>
    <n v="9"/>
    <s v="Apr"/>
    <s v="UG"/>
    <x v="1"/>
    <n v="338"/>
    <m/>
    <m/>
    <m/>
    <m/>
    <m/>
    <m/>
    <m/>
    <m/>
    <m/>
    <m/>
    <m/>
    <m/>
    <m/>
    <m/>
    <m/>
    <m/>
    <m/>
    <m/>
    <m/>
    <m/>
  </r>
  <r>
    <x v="197"/>
    <n v="95"/>
    <s v="CBI306"/>
    <s v="CBI306"/>
    <s v="CBI306"/>
    <x v="0"/>
    <s v="Goulburn"/>
    <n v="2010"/>
    <d v="2010-07-13T00:00:00"/>
    <n v="1"/>
    <d v="2010-04-09T00:00:00"/>
    <s v="9-Apr"/>
    <n v="9"/>
    <s v="Apr"/>
    <s v="UG"/>
    <x v="1"/>
    <n v="327"/>
    <m/>
    <m/>
    <m/>
    <m/>
    <m/>
    <m/>
    <m/>
    <m/>
    <m/>
    <m/>
    <m/>
    <m/>
    <m/>
    <m/>
    <m/>
    <m/>
    <m/>
    <m/>
    <m/>
    <m/>
  </r>
  <r>
    <x v="198"/>
    <n v="95"/>
    <s v="CBI406"/>
    <s v="CBI406"/>
    <s v="CBI406"/>
    <x v="0"/>
    <s v="Goulburn"/>
    <n v="2010"/>
    <d v="2010-07-13T00:00:00"/>
    <n v="1"/>
    <d v="2010-04-09T00:00:00"/>
    <s v="9-Apr"/>
    <n v="9"/>
    <s v="Apr"/>
    <s v="UG"/>
    <x v="1"/>
    <n v="405"/>
    <m/>
    <m/>
    <m/>
    <m/>
    <m/>
    <m/>
    <m/>
    <m/>
    <m/>
    <m/>
    <m/>
    <m/>
    <m/>
    <m/>
    <m/>
    <m/>
    <m/>
    <m/>
    <m/>
    <m/>
  </r>
  <r>
    <x v="199"/>
    <n v="95"/>
    <s v="46Y78"/>
    <s v="46Y78"/>
    <s v="46Y78"/>
    <x v="0"/>
    <s v="Goulburn"/>
    <n v="2010"/>
    <d v="2010-07-13T00:00:00"/>
    <n v="1"/>
    <d v="2010-04-09T00:00:00"/>
    <s v="9-Apr"/>
    <n v="9"/>
    <s v="Apr"/>
    <s v="UG"/>
    <x v="1"/>
    <n v="428"/>
    <m/>
    <m/>
    <m/>
    <m/>
    <m/>
    <m/>
    <m/>
    <m/>
    <m/>
    <m/>
    <m/>
    <m/>
    <m/>
    <m/>
    <m/>
    <m/>
    <m/>
    <m/>
    <m/>
    <m/>
  </r>
  <r>
    <x v="200"/>
    <n v="95"/>
    <s v="Garnet"/>
    <s v="Garnet"/>
    <s v="AV_Garnet"/>
    <x v="0"/>
    <s v="Goulburn"/>
    <n v="2010"/>
    <d v="2010-07-13T00:00:00"/>
    <n v="1"/>
    <d v="2010-04-09T00:00:00"/>
    <s v="9-Apr"/>
    <n v="9"/>
    <s v="Apr"/>
    <s v="UG"/>
    <x v="1"/>
    <n v="402"/>
    <m/>
    <m/>
    <m/>
    <m/>
    <m/>
    <m/>
    <m/>
    <m/>
    <m/>
    <m/>
    <m/>
    <m/>
    <m/>
    <m/>
    <m/>
    <m/>
    <m/>
    <m/>
    <m/>
    <m/>
  </r>
  <r>
    <x v="201"/>
    <n v="95"/>
    <s v="Marlin"/>
    <s v="Marlin"/>
    <s v="ATR_Marlin"/>
    <x v="0"/>
    <s v="Goulburn"/>
    <n v="2010"/>
    <d v="2010-07-13T00:00:00"/>
    <n v="1"/>
    <d v="2010-04-09T00:00:00"/>
    <s v="9-Apr"/>
    <n v="9"/>
    <s v="Apr"/>
    <s v="UG"/>
    <x v="1"/>
    <n v="132"/>
    <m/>
    <m/>
    <m/>
    <m/>
    <m/>
    <m/>
    <m/>
    <m/>
    <m/>
    <m/>
    <m/>
    <m/>
    <m/>
    <m/>
    <m/>
    <m/>
    <m/>
    <m/>
    <m/>
    <m/>
  </r>
  <r>
    <x v="195"/>
    <n v="176"/>
    <s v="CBIW208"/>
    <s v="CBIW208"/>
    <s v="CBIW208"/>
    <x v="23"/>
    <s v="Goulburn"/>
    <n v="2010"/>
    <d v="2010-10-02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6"/>
    <n v="169"/>
    <s v="Taurus"/>
    <s v="Taurus"/>
    <s v="Taurus"/>
    <x v="24"/>
    <s v="Goulburn"/>
    <n v="2010"/>
    <d v="2010-09-25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7"/>
    <n v="153"/>
    <s v="CBI306"/>
    <s v="CBI306"/>
    <s v="CBI306"/>
    <x v="25"/>
    <s v="Goulburn"/>
    <n v="2010"/>
    <d v="2010-09-0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8"/>
    <n v="153"/>
    <s v="CBI406"/>
    <s v="CBI406"/>
    <s v="CBI406"/>
    <x v="25"/>
    <s v="Goulburn"/>
    <n v="2010"/>
    <d v="2010-09-0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9"/>
    <n v="142"/>
    <s v="46Y78"/>
    <s v="46Y78"/>
    <s v="46Y78"/>
    <x v="26"/>
    <s v="Goulburn"/>
    <n v="2010"/>
    <d v="2010-08-2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0"/>
    <n v="138"/>
    <s v="Garnet"/>
    <s v="Garnet"/>
    <s v="AV_Garnet"/>
    <x v="27"/>
    <s v="Goulburn"/>
    <n v="2010"/>
    <d v="2010-08-25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1"/>
    <n v="142"/>
    <s v="Marlin"/>
    <s v="Marlin"/>
    <s v="ATR_Marlin"/>
    <x v="26"/>
    <s v="Goulburn"/>
    <n v="2010"/>
    <d v="2010-08-29T00:00:00"/>
    <n v="1"/>
    <d v="2010-04-09T00:00:00"/>
    <s v="9-Apr"/>
    <n v="9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195"/>
    <m/>
    <s v="CBIW208"/>
    <s v="CBIW208"/>
    <s v="CBIW208"/>
    <x v="0"/>
    <s v="Goulburn"/>
    <n v="2010"/>
    <m/>
    <n v="1"/>
    <d v="2010-04-09T00:00:00"/>
    <s v="9-Apr"/>
    <n v="9"/>
    <s v="Apr"/>
    <s v="UG"/>
    <x v="1"/>
    <n v="1037.9310344827586"/>
    <n v="301"/>
    <n v="10"/>
    <m/>
    <n v="0.28999999999999998"/>
    <s v="Harvest"/>
    <m/>
    <m/>
    <m/>
    <m/>
    <m/>
    <m/>
    <m/>
    <m/>
    <m/>
    <m/>
    <m/>
    <m/>
    <m/>
    <m/>
    <m/>
  </r>
  <r>
    <x v="196"/>
    <m/>
    <s v="Taurus"/>
    <s v="Taurus"/>
    <s v="Taurus"/>
    <x v="0"/>
    <s v="Goulburn"/>
    <n v="2010"/>
    <m/>
    <n v="1"/>
    <d v="2010-04-09T00:00:00"/>
    <s v="9-Apr"/>
    <n v="9"/>
    <s v="Apr"/>
    <s v="UG"/>
    <x v="1"/>
    <n v="969.69696969696963"/>
    <n v="320"/>
    <n v="10"/>
    <m/>
    <n v="0.33"/>
    <s v="Harvest"/>
    <m/>
    <m/>
    <m/>
    <m/>
    <m/>
    <m/>
    <m/>
    <m/>
    <m/>
    <m/>
    <m/>
    <m/>
    <m/>
    <m/>
    <m/>
  </r>
  <r>
    <x v="197"/>
    <m/>
    <s v="CBI306"/>
    <s v="CBI306"/>
    <s v="CBI306"/>
    <x v="0"/>
    <s v="Goulburn"/>
    <n v="2010"/>
    <m/>
    <n v="1"/>
    <d v="2010-04-09T00:00:00"/>
    <s v="9-Apr"/>
    <n v="9"/>
    <s v="Apr"/>
    <s v="UG"/>
    <x v="1"/>
    <n v="1103.2258064516129"/>
    <n v="342"/>
    <n v="10"/>
    <m/>
    <n v="0.31"/>
    <s v="Harvest"/>
    <m/>
    <m/>
    <m/>
    <m/>
    <m/>
    <m/>
    <m/>
    <m/>
    <m/>
    <m/>
    <m/>
    <m/>
    <m/>
    <m/>
    <m/>
  </r>
  <r>
    <x v="198"/>
    <m/>
    <s v="CBI406"/>
    <s v="CBI406"/>
    <s v="CBI406"/>
    <x v="0"/>
    <s v="Goulburn"/>
    <n v="2010"/>
    <m/>
    <n v="1"/>
    <d v="2010-04-09T00:00:00"/>
    <s v="9-Apr"/>
    <n v="9"/>
    <s v="Apr"/>
    <s v="UG"/>
    <x v="1"/>
    <n v="1110.344827586207"/>
    <n v="322"/>
    <n v="10"/>
    <m/>
    <n v="0.28999999999999998"/>
    <s v="Harvest"/>
    <m/>
    <m/>
    <m/>
    <m/>
    <m/>
    <m/>
    <m/>
    <m/>
    <m/>
    <m/>
    <m/>
    <m/>
    <m/>
    <m/>
    <m/>
  </r>
  <r>
    <x v="199"/>
    <m/>
    <s v="46Y78"/>
    <s v="46Y78"/>
    <s v="46Y78"/>
    <x v="0"/>
    <s v="Goulburn"/>
    <n v="2010"/>
    <m/>
    <n v="1"/>
    <d v="2010-04-09T00:00:00"/>
    <s v="9-Apr"/>
    <n v="9"/>
    <s v="Apr"/>
    <s v="UG"/>
    <x v="1"/>
    <n v="1214.2857142857142"/>
    <n v="340"/>
    <n v="10"/>
    <m/>
    <n v="0.28000000000000003"/>
    <s v="Harvest"/>
    <m/>
    <m/>
    <m/>
    <m/>
    <m/>
    <m/>
    <m/>
    <m/>
    <m/>
    <m/>
    <m/>
    <m/>
    <m/>
    <m/>
    <m/>
  </r>
  <r>
    <x v="200"/>
    <m/>
    <s v="Garnet"/>
    <s v="Garnet"/>
    <s v="AV_Garnet"/>
    <x v="0"/>
    <s v="Goulburn"/>
    <n v="2010"/>
    <m/>
    <n v="1"/>
    <d v="2010-04-09T00:00:00"/>
    <s v="9-Apr"/>
    <n v="9"/>
    <s v="Apr"/>
    <s v="UG"/>
    <x v="1"/>
    <n v="1046.6666666666667"/>
    <n v="314"/>
    <n v="10"/>
    <m/>
    <n v="0.3"/>
    <s v="Harvest"/>
    <m/>
    <m/>
    <m/>
    <m/>
    <m/>
    <m/>
    <m/>
    <m/>
    <m/>
    <m/>
    <m/>
    <m/>
    <m/>
    <m/>
    <m/>
  </r>
  <r>
    <x v="201"/>
    <m/>
    <s v="Marlin"/>
    <s v="Marlin"/>
    <s v="ATR_Marlin"/>
    <x v="0"/>
    <s v="Goulburn"/>
    <n v="2010"/>
    <m/>
    <n v="1"/>
    <d v="2010-04-09T00:00:00"/>
    <s v="9-Apr"/>
    <n v="9"/>
    <s v="Apr"/>
    <s v="UG"/>
    <x v="1"/>
    <n v="637.03703703703695"/>
    <n v="172"/>
    <n v="10"/>
    <m/>
    <n v="0.27"/>
    <s v="Harvest"/>
    <m/>
    <m/>
    <m/>
    <m/>
    <m/>
    <m/>
    <m/>
    <m/>
    <m/>
    <m/>
    <m/>
    <m/>
    <m/>
    <m/>
    <m/>
  </r>
  <r>
    <x v="202"/>
    <n v="64"/>
    <s v="Taurus"/>
    <s v="Taurus"/>
    <s v="Taurus"/>
    <x v="0"/>
    <s v="Gunnedah"/>
    <n v="2010"/>
    <d v="2010-06-24T00:00:00"/>
    <n v="1"/>
    <d v="2010-04-21T00:00:00"/>
    <s v="21-Apr"/>
    <n v="21"/>
    <s v="Apr"/>
    <s v="UG"/>
    <x v="1"/>
    <n v="226"/>
    <m/>
    <m/>
    <m/>
    <m/>
    <m/>
    <m/>
    <m/>
    <m/>
    <m/>
    <m/>
    <m/>
    <m/>
    <m/>
    <m/>
    <m/>
    <m/>
    <m/>
    <m/>
    <m/>
    <m/>
  </r>
  <r>
    <x v="203"/>
    <n v="64"/>
    <s v="CBI306"/>
    <s v="CBI306"/>
    <s v="CBI306"/>
    <x v="0"/>
    <s v="Gunnedah"/>
    <n v="2010"/>
    <d v="2010-06-24T00:00:00"/>
    <n v="1"/>
    <d v="2010-04-21T00:00:00"/>
    <s v="21-Apr"/>
    <n v="21"/>
    <s v="Apr"/>
    <s v="UG"/>
    <x v="1"/>
    <n v="220"/>
    <m/>
    <m/>
    <m/>
    <m/>
    <m/>
    <m/>
    <m/>
    <m/>
    <m/>
    <m/>
    <m/>
    <m/>
    <m/>
    <m/>
    <m/>
    <m/>
    <m/>
    <m/>
    <m/>
    <m/>
  </r>
  <r>
    <x v="204"/>
    <n v="64"/>
    <s v="CBI406"/>
    <s v="CBI406"/>
    <s v="CBI406"/>
    <x v="0"/>
    <s v="Gunnedah"/>
    <n v="2010"/>
    <d v="2010-06-24T00:00:00"/>
    <n v="1"/>
    <d v="2010-04-21T00:00:00"/>
    <s v="21-Apr"/>
    <n v="21"/>
    <s v="Apr"/>
    <s v="UG"/>
    <x v="1"/>
    <n v="230"/>
    <m/>
    <m/>
    <m/>
    <m/>
    <m/>
    <m/>
    <m/>
    <m/>
    <m/>
    <m/>
    <m/>
    <m/>
    <m/>
    <m/>
    <m/>
    <m/>
    <m/>
    <m/>
    <m/>
    <m/>
  </r>
  <r>
    <x v="205"/>
    <n v="64"/>
    <s v="46Y78"/>
    <s v="46Y78"/>
    <s v="46Y78"/>
    <x v="0"/>
    <s v="Gunnedah"/>
    <n v="2010"/>
    <d v="2010-06-24T00:00:00"/>
    <n v="1"/>
    <d v="2010-04-21T00:00:00"/>
    <s v="21-Apr"/>
    <n v="21"/>
    <s v="Apr"/>
    <s v="UG"/>
    <x v="1"/>
    <n v="213"/>
    <m/>
    <m/>
    <m/>
    <m/>
    <m/>
    <m/>
    <m/>
    <m/>
    <m/>
    <m/>
    <m/>
    <m/>
    <m/>
    <m/>
    <m/>
    <m/>
    <m/>
    <m/>
    <m/>
    <m/>
  </r>
  <r>
    <x v="206"/>
    <n v="64"/>
    <s v="Garnet"/>
    <s v="Garnet"/>
    <s v="AV_Garnet"/>
    <x v="0"/>
    <s v="Gunnedah"/>
    <n v="2010"/>
    <d v="2010-06-24T00:00:00"/>
    <n v="1"/>
    <d v="2010-04-21T00:00:00"/>
    <s v="21-Apr"/>
    <n v="21"/>
    <s v="Apr"/>
    <s v="UG"/>
    <x v="1"/>
    <n v="181"/>
    <m/>
    <m/>
    <m/>
    <m/>
    <m/>
    <m/>
    <m/>
    <m/>
    <m/>
    <m/>
    <m/>
    <m/>
    <m/>
    <m/>
    <m/>
    <m/>
    <m/>
    <m/>
    <m/>
    <m/>
  </r>
  <r>
    <x v="207"/>
    <n v="81"/>
    <s v="Taurus"/>
    <s v="Taurus"/>
    <s v="Taurus"/>
    <x v="0"/>
    <s v="Gunnedah"/>
    <n v="2010"/>
    <d v="2010-08-06T00:00:00"/>
    <n v="1"/>
    <d v="2010-05-17T00:00:00"/>
    <s v="17-May"/>
    <n v="17"/>
    <s v="May"/>
    <s v="UG"/>
    <x v="1"/>
    <n v="298"/>
    <m/>
    <m/>
    <m/>
    <m/>
    <m/>
    <m/>
    <m/>
    <m/>
    <m/>
    <m/>
    <m/>
    <m/>
    <m/>
    <m/>
    <m/>
    <m/>
    <m/>
    <m/>
    <m/>
    <m/>
  </r>
  <r>
    <x v="208"/>
    <n v="81"/>
    <s v="CBI306"/>
    <s v="CBI306"/>
    <s v="CBI306"/>
    <x v="0"/>
    <s v="Gunnedah"/>
    <n v="2010"/>
    <d v="2010-08-06T00:00:00"/>
    <n v="1"/>
    <d v="2010-05-17T00:00:00"/>
    <s v="17-May"/>
    <n v="17"/>
    <s v="May"/>
    <s v="UG"/>
    <x v="1"/>
    <n v="286"/>
    <m/>
    <m/>
    <m/>
    <m/>
    <m/>
    <m/>
    <m/>
    <m/>
    <m/>
    <m/>
    <m/>
    <m/>
    <m/>
    <m/>
    <m/>
    <m/>
    <m/>
    <m/>
    <m/>
    <m/>
  </r>
  <r>
    <x v="209"/>
    <n v="81"/>
    <s v="CBI406"/>
    <s v="CBI406"/>
    <s v="CBI406"/>
    <x v="0"/>
    <s v="Gunnedah"/>
    <n v="2010"/>
    <d v="2010-08-06T00:00:00"/>
    <n v="1"/>
    <d v="2010-05-17T00:00:00"/>
    <s v="17-May"/>
    <n v="17"/>
    <s v="May"/>
    <s v="UG"/>
    <x v="1"/>
    <n v="320"/>
    <m/>
    <m/>
    <m/>
    <m/>
    <m/>
    <m/>
    <m/>
    <m/>
    <m/>
    <m/>
    <m/>
    <m/>
    <m/>
    <m/>
    <m/>
    <m/>
    <m/>
    <m/>
    <m/>
    <m/>
  </r>
  <r>
    <x v="210"/>
    <n v="81"/>
    <s v="46Y78"/>
    <s v="46Y78"/>
    <s v="46Y78"/>
    <x v="0"/>
    <s v="Gunnedah"/>
    <n v="2010"/>
    <d v="2010-08-06T00:00:00"/>
    <n v="1"/>
    <d v="2010-05-17T00:00:00"/>
    <s v="17-May"/>
    <n v="17"/>
    <s v="May"/>
    <s v="UG"/>
    <x v="1"/>
    <n v="264"/>
    <m/>
    <m/>
    <m/>
    <m/>
    <m/>
    <m/>
    <m/>
    <m/>
    <m/>
    <m/>
    <m/>
    <m/>
    <m/>
    <m/>
    <m/>
    <m/>
    <m/>
    <m/>
    <m/>
    <m/>
  </r>
  <r>
    <x v="202"/>
    <n v="64"/>
    <s v="Taurus"/>
    <s v="Taurus"/>
    <s v="Taurus"/>
    <x v="0"/>
    <s v="Gunnedah"/>
    <n v="2010"/>
    <d v="2010-06-24T00:00:00"/>
    <n v="1"/>
    <d v="2010-04-21T00:00:00"/>
    <s v="21-Apr"/>
    <n v="21"/>
    <s v="Apr"/>
    <s v="UG"/>
    <x v="1"/>
    <n v="452.94117647058818"/>
    <n v="77"/>
    <n v="10"/>
    <m/>
    <n v="0.17"/>
    <s v="Harvest"/>
    <m/>
    <m/>
    <m/>
    <m/>
    <m/>
    <m/>
    <m/>
    <m/>
    <m/>
    <m/>
    <m/>
    <m/>
    <m/>
    <m/>
    <m/>
  </r>
  <r>
    <x v="203"/>
    <n v="64"/>
    <s v="CBI306"/>
    <s v="CBI306"/>
    <s v="CBI306"/>
    <x v="0"/>
    <s v="Gunnedah"/>
    <n v="2010"/>
    <d v="2010-06-24T00:00:00"/>
    <n v="1"/>
    <d v="2010-04-21T00:00:00"/>
    <s v="21-Apr"/>
    <n v="21"/>
    <s v="Apr"/>
    <s v="UG"/>
    <x v="1"/>
    <n v="530.76923076923072"/>
    <n v="69"/>
    <n v="10"/>
    <m/>
    <n v="0.13"/>
    <s v="Harvest"/>
    <m/>
    <m/>
    <m/>
    <m/>
    <m/>
    <m/>
    <m/>
    <m/>
    <m/>
    <m/>
    <m/>
    <m/>
    <m/>
    <m/>
    <m/>
  </r>
  <r>
    <x v="204"/>
    <n v="64"/>
    <s v="CBI406"/>
    <s v="CBI406"/>
    <s v="CBI406"/>
    <x v="0"/>
    <s v="Gunnedah"/>
    <n v="2010"/>
    <d v="2010-06-24T00:00:00"/>
    <n v="1"/>
    <d v="2010-04-21T00:00:00"/>
    <s v="21-Apr"/>
    <n v="21"/>
    <s v="Apr"/>
    <s v="UG"/>
    <x v="1"/>
    <n v="488"/>
    <n v="122"/>
    <n v="10"/>
    <m/>
    <n v="0.25"/>
    <s v="Harvest"/>
    <m/>
    <m/>
    <m/>
    <m/>
    <m/>
    <m/>
    <m/>
    <m/>
    <m/>
    <m/>
    <m/>
    <m/>
    <m/>
    <m/>
    <m/>
  </r>
  <r>
    <x v="205"/>
    <n v="64"/>
    <s v="46Y78"/>
    <s v="46Y78"/>
    <s v="46Y78"/>
    <x v="0"/>
    <s v="Gunnedah"/>
    <n v="2010"/>
    <d v="2010-06-24T00:00:00"/>
    <n v="1"/>
    <d v="2010-04-21T00:00:00"/>
    <s v="21-Apr"/>
    <n v="21"/>
    <s v="Apr"/>
    <s v="UG"/>
    <x v="1"/>
    <n v="965.38461538461536"/>
    <n v="251"/>
    <n v="10"/>
    <m/>
    <n v="0.26"/>
    <s v="Harvest"/>
    <m/>
    <m/>
    <m/>
    <m/>
    <m/>
    <m/>
    <m/>
    <m/>
    <m/>
    <m/>
    <m/>
    <m/>
    <m/>
    <m/>
    <m/>
  </r>
  <r>
    <x v="206"/>
    <n v="64"/>
    <s v="Garnet"/>
    <s v="Garnet"/>
    <s v="AV_Garnet"/>
    <x v="0"/>
    <s v="Gunnedah"/>
    <n v="2010"/>
    <d v="2010-06-24T00:00:00"/>
    <n v="1"/>
    <d v="2010-04-21T00:00:00"/>
    <s v="21-Apr"/>
    <n v="21"/>
    <s v="Apr"/>
    <s v="UG"/>
    <x v="1"/>
    <n v="912.90322580645159"/>
    <n v="283"/>
    <n v="10"/>
    <m/>
    <n v="0.31"/>
    <s v="Harvest"/>
    <m/>
    <m/>
    <m/>
    <m/>
    <m/>
    <m/>
    <m/>
    <m/>
    <m/>
    <m/>
    <m/>
    <m/>
    <m/>
    <m/>
    <m/>
  </r>
  <r>
    <x v="207"/>
    <n v="81"/>
    <s v="Taurus"/>
    <s v="Taurus"/>
    <s v="Taurus"/>
    <x v="0"/>
    <s v="Gunnedah"/>
    <n v="2010"/>
    <d v="2010-08-06T00:00:00"/>
    <n v="1"/>
    <d v="2010-05-17T00:00:00"/>
    <s v="17-May"/>
    <n v="17"/>
    <s v="May"/>
    <s v="UG"/>
    <x v="1"/>
    <n v="357.57575757575756"/>
    <n v="118"/>
    <n v="10"/>
    <m/>
    <n v="0.33"/>
    <s v="Harvest"/>
    <m/>
    <m/>
    <m/>
    <m/>
    <m/>
    <m/>
    <m/>
    <m/>
    <m/>
    <m/>
    <m/>
    <m/>
    <m/>
    <m/>
    <m/>
  </r>
  <r>
    <x v="208"/>
    <n v="81"/>
    <s v="CBI306"/>
    <s v="CBI306"/>
    <s v="CBI306"/>
    <x v="0"/>
    <s v="Gunnedah"/>
    <n v="2010"/>
    <d v="2010-08-06T00:00:00"/>
    <n v="1"/>
    <d v="2010-05-17T00:00:00"/>
    <s v="17-May"/>
    <n v="17"/>
    <s v="May"/>
    <s v="UG"/>
    <x v="1"/>
    <n v="737.5"/>
    <n v="236"/>
    <n v="10"/>
    <m/>
    <n v="0.32"/>
    <s v="Harvest"/>
    <m/>
    <m/>
    <m/>
    <m/>
    <m/>
    <m/>
    <m/>
    <m/>
    <m/>
    <m/>
    <m/>
    <m/>
    <m/>
    <m/>
    <m/>
  </r>
  <r>
    <x v="209"/>
    <n v="81"/>
    <s v="CBI406"/>
    <s v="CBI406"/>
    <s v="CBI406"/>
    <x v="0"/>
    <s v="Gunnedah"/>
    <n v="2010"/>
    <d v="2010-08-06T00:00:00"/>
    <n v="1"/>
    <d v="2010-05-17T00:00:00"/>
    <s v="17-May"/>
    <n v="17"/>
    <s v="May"/>
    <s v="UG"/>
    <x v="1"/>
    <n v="737.5"/>
    <n v="236"/>
    <n v="10"/>
    <m/>
    <n v="0.32"/>
    <s v="Harvest"/>
    <m/>
    <m/>
    <m/>
    <m/>
    <m/>
    <m/>
    <m/>
    <m/>
    <m/>
    <m/>
    <m/>
    <m/>
    <m/>
    <m/>
    <m/>
  </r>
  <r>
    <x v="210"/>
    <n v="81"/>
    <s v="46Y78"/>
    <s v="46Y78"/>
    <s v="46Y78"/>
    <x v="0"/>
    <s v="Gunnedah"/>
    <n v="2010"/>
    <d v="2010-08-06T00:00:00"/>
    <n v="1"/>
    <d v="2010-05-17T00:00:00"/>
    <s v="17-May"/>
    <n v="17"/>
    <s v="May"/>
    <s v="UG"/>
    <x v="1"/>
    <n v="962.5"/>
    <n v="308"/>
    <n v="10"/>
    <m/>
    <n v="0.32"/>
    <s v="Harvest"/>
    <m/>
    <m/>
    <m/>
    <m/>
    <m/>
    <m/>
    <m/>
    <m/>
    <m/>
    <m/>
    <m/>
    <m/>
    <m/>
    <m/>
    <m/>
  </r>
  <r>
    <x v="211"/>
    <n v="81"/>
    <s v="Garnet"/>
    <s v="Garnet"/>
    <s v="AV_Garnet"/>
    <x v="0"/>
    <s v="Gunnedah"/>
    <n v="2010"/>
    <d v="2010-08-06T00:00:00"/>
    <n v="1"/>
    <d v="2010-05-17T00:00:00"/>
    <s v="17-May"/>
    <n v="17"/>
    <s v="May"/>
    <s v="UG"/>
    <x v="1"/>
    <n v="867.5"/>
    <n v="347"/>
    <n v="10"/>
    <m/>
    <n v="0.4"/>
    <s v="Harvest"/>
    <m/>
    <m/>
    <m/>
    <m/>
    <m/>
    <m/>
    <m/>
    <m/>
    <m/>
    <m/>
    <m/>
    <m/>
    <m/>
    <m/>
    <m/>
  </r>
  <r>
    <x v="202"/>
    <n v="137"/>
    <s v="Taurus"/>
    <s v="Taurus"/>
    <s v="Taurus"/>
    <x v="28"/>
    <s v="Gunnedah"/>
    <n v="2010"/>
    <d v="2010-09-05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3"/>
    <n v="105"/>
    <s v="CBI306"/>
    <s v="CBI306"/>
    <s v="CBI306"/>
    <x v="29"/>
    <s v="Gunnedah"/>
    <n v="2010"/>
    <d v="2010-08-04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4"/>
    <n v="106"/>
    <s v="CBI406"/>
    <s v="CBI406"/>
    <s v="CBI406"/>
    <x v="30"/>
    <s v="Gunnedah"/>
    <n v="2010"/>
    <d v="2010-08-05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5"/>
    <n v="98"/>
    <s v="46Y78"/>
    <s v="46Y78"/>
    <s v="46Y78"/>
    <x v="31"/>
    <s v="Gunnedah"/>
    <n v="2010"/>
    <d v="2010-07-28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6"/>
    <n v="94"/>
    <s v="Garnet"/>
    <s v="Garnet"/>
    <s v="AV_Garnet"/>
    <x v="32"/>
    <s v="Gunnedah"/>
    <n v="2010"/>
    <d v="2010-07-24T00:00:00"/>
    <n v="1"/>
    <d v="2010-04-21T00:00:00"/>
    <s v="21-Apr"/>
    <n v="21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07"/>
    <n v="135"/>
    <s v="Taurus"/>
    <s v="Taurus"/>
    <s v="Taurus"/>
    <x v="33"/>
    <s v="Gunnedah"/>
    <n v="2010"/>
    <d v="2010-09-29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08"/>
    <n v="114"/>
    <s v="CBI306"/>
    <s v="CBI306"/>
    <s v="CBI306"/>
    <x v="34"/>
    <s v="Gunnedah"/>
    <n v="2010"/>
    <d v="2010-09-08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09"/>
    <n v="114"/>
    <s v="CBI406"/>
    <s v="CBI406"/>
    <s v="CBI406"/>
    <x v="34"/>
    <s v="Gunnedah"/>
    <n v="2010"/>
    <d v="2010-09-08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10"/>
    <n v="106"/>
    <s v="46Y78"/>
    <s v="46Y78"/>
    <s v="46Y78"/>
    <x v="30"/>
    <s v="Gunnedah"/>
    <n v="2010"/>
    <d v="2010-08-31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11"/>
    <n v="98"/>
    <s v="Garnet"/>
    <s v="Garnet"/>
    <s v="AV_Garnet"/>
    <x v="31"/>
    <s v="Gunnedah"/>
    <n v="2010"/>
    <d v="2010-08-23T00:00:00"/>
    <n v="1"/>
    <d v="2010-05-17T00:00:00"/>
    <s v="17-May"/>
    <n v="17"/>
    <s v="May"/>
    <s v="UG"/>
    <x v="1"/>
    <m/>
    <m/>
    <n v="6"/>
    <m/>
    <m/>
    <s v="Flowering"/>
    <m/>
    <m/>
    <m/>
    <m/>
    <m/>
    <m/>
    <m/>
    <m/>
    <m/>
    <m/>
    <m/>
    <m/>
    <m/>
    <m/>
    <m/>
  </r>
  <r>
    <x v="212"/>
    <n v="134"/>
    <s v="CBIW208"/>
    <s v="CBIW208"/>
    <s v="CBIW208"/>
    <x v="0"/>
    <s v="Armidale"/>
    <n v="2010"/>
    <d v="2010-08-19T00:00:00"/>
    <n v="1"/>
    <d v="2010-04-07T00:00:00"/>
    <s v="7-Apr"/>
    <n v="7"/>
    <s v="Apr"/>
    <s v="UG"/>
    <x v="1"/>
    <n v="309"/>
    <m/>
    <m/>
    <m/>
    <m/>
    <m/>
    <m/>
    <m/>
    <m/>
    <m/>
    <m/>
    <m/>
    <m/>
    <m/>
    <m/>
    <m/>
    <m/>
    <m/>
    <m/>
    <m/>
    <m/>
  </r>
  <r>
    <x v="213"/>
    <n v="134"/>
    <s v="Taurus"/>
    <s v="Taurus"/>
    <s v="Taurus"/>
    <x v="0"/>
    <s v="Armidale"/>
    <n v="2010"/>
    <d v="2010-08-19T00:00:00"/>
    <n v="1"/>
    <d v="2010-04-07T00:00:00"/>
    <s v="7-Apr"/>
    <n v="7"/>
    <s v="Apr"/>
    <s v="UG"/>
    <x v="1"/>
    <n v="333"/>
    <m/>
    <m/>
    <m/>
    <m/>
    <m/>
    <m/>
    <m/>
    <m/>
    <m/>
    <m/>
    <m/>
    <m/>
    <m/>
    <m/>
    <m/>
    <m/>
    <m/>
    <m/>
    <m/>
    <m/>
  </r>
  <r>
    <x v="214"/>
    <n v="134"/>
    <s v="CBI406"/>
    <s v="CBI406"/>
    <s v="CBI406"/>
    <x v="0"/>
    <s v="Armidale"/>
    <n v="2010"/>
    <d v="2010-08-19T00:00:00"/>
    <n v="1"/>
    <d v="2010-04-07T00:00:00"/>
    <s v="7-Apr"/>
    <n v="7"/>
    <s v="Apr"/>
    <s v="UG"/>
    <x v="1"/>
    <n v="307"/>
    <m/>
    <m/>
    <m/>
    <m/>
    <m/>
    <m/>
    <m/>
    <m/>
    <m/>
    <m/>
    <m/>
    <m/>
    <m/>
    <m/>
    <m/>
    <m/>
    <m/>
    <m/>
    <m/>
    <m/>
  </r>
  <r>
    <x v="215"/>
    <n v="134"/>
    <s v="46Y78"/>
    <s v="46Y78"/>
    <s v="46Y78"/>
    <x v="0"/>
    <s v="Armidale"/>
    <n v="2010"/>
    <d v="2010-08-19T00:00:00"/>
    <n v="1"/>
    <d v="2010-04-07T00:00:00"/>
    <s v="7-Apr"/>
    <n v="7"/>
    <s v="Apr"/>
    <s v="UG"/>
    <x v="1"/>
    <n v="349"/>
    <m/>
    <m/>
    <m/>
    <m/>
    <m/>
    <m/>
    <m/>
    <m/>
    <m/>
    <m/>
    <m/>
    <m/>
    <m/>
    <m/>
    <m/>
    <m/>
    <m/>
    <m/>
    <m/>
    <m/>
  </r>
  <r>
    <x v="213"/>
    <n v="169"/>
    <s v="Taurus"/>
    <s v="Taurus"/>
    <s v="Taurus"/>
    <x v="24"/>
    <s v="Armidale"/>
    <n v="2010"/>
    <d v="2010-09-23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6"/>
    <n v="166"/>
    <s v="CBI306"/>
    <s v="CBI306"/>
    <s v="CBI306"/>
    <x v="35"/>
    <s v="Armidale"/>
    <n v="2010"/>
    <d v="2010-09-20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4"/>
    <n v="151"/>
    <s v="CBI406"/>
    <s v="CBI406"/>
    <s v="CBI406"/>
    <x v="36"/>
    <s v="Armidale"/>
    <n v="2010"/>
    <d v="2010-09-05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5"/>
    <n v="140"/>
    <s v="46Y78"/>
    <s v="46Y78"/>
    <s v="46Y78"/>
    <x v="37"/>
    <s v="Armidale"/>
    <n v="2010"/>
    <d v="2010-08-25T00:00:00"/>
    <n v="1"/>
    <d v="2010-04-07T00:00:00"/>
    <s v="7-Apr"/>
    <n v="7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3"/>
    <m/>
    <s v="Taurus"/>
    <s v="Taurus"/>
    <s v="Taurus"/>
    <x v="0"/>
    <s v="Armidale"/>
    <n v="2010"/>
    <m/>
    <n v="1"/>
    <d v="2010-04-07T00:00:00"/>
    <s v="7-Apr"/>
    <n v="7"/>
    <s v="Apr"/>
    <s v="UG"/>
    <x v="1"/>
    <n v="1523.0769230769231"/>
    <n v="396"/>
    <n v="10"/>
    <m/>
    <n v="0.26"/>
    <s v="Harvest"/>
    <m/>
    <m/>
    <m/>
    <m/>
    <m/>
    <m/>
    <m/>
    <m/>
    <m/>
    <m/>
    <m/>
    <m/>
    <m/>
    <m/>
    <m/>
  </r>
  <r>
    <x v="216"/>
    <m/>
    <s v="CBI306"/>
    <s v="CBI306"/>
    <s v="CBI306"/>
    <x v="0"/>
    <s v="Armidale"/>
    <n v="2010"/>
    <m/>
    <n v="1"/>
    <d v="2010-04-07T00:00:00"/>
    <s v="7-Apr"/>
    <n v="7"/>
    <s v="Apr"/>
    <s v="UG"/>
    <x v="1"/>
    <n v="1453.3333333333335"/>
    <n v="436"/>
    <n v="10"/>
    <m/>
    <n v="0.3"/>
    <s v="Harvest"/>
    <m/>
    <m/>
    <m/>
    <m/>
    <m/>
    <m/>
    <m/>
    <m/>
    <m/>
    <m/>
    <m/>
    <m/>
    <m/>
    <m/>
    <m/>
  </r>
  <r>
    <x v="214"/>
    <m/>
    <s v="CBI406"/>
    <s v="CBI406"/>
    <s v="CBI406"/>
    <x v="0"/>
    <s v="Armidale"/>
    <n v="2010"/>
    <m/>
    <n v="1"/>
    <d v="2010-04-07T00:00:00"/>
    <s v="7-Apr"/>
    <n v="7"/>
    <s v="Apr"/>
    <s v="UG"/>
    <x v="1"/>
    <n v="1875.8620689655174"/>
    <n v="544"/>
    <n v="10"/>
    <m/>
    <n v="0.28999999999999998"/>
    <s v="Harvest"/>
    <m/>
    <m/>
    <m/>
    <m/>
    <m/>
    <m/>
    <m/>
    <m/>
    <m/>
    <m/>
    <m/>
    <m/>
    <m/>
    <m/>
    <m/>
  </r>
  <r>
    <x v="215"/>
    <m/>
    <s v="46Y78"/>
    <s v="46Y78"/>
    <s v="46Y78"/>
    <x v="0"/>
    <s v="Armidale"/>
    <n v="2010"/>
    <m/>
    <n v="1"/>
    <d v="2010-04-07T00:00:00"/>
    <s v="7-Apr"/>
    <n v="7"/>
    <s v="Apr"/>
    <s v="UG"/>
    <x v="1"/>
    <n v="1414.8148148148148"/>
    <n v="382"/>
    <n v="10"/>
    <m/>
    <n v="0.27"/>
    <s v="Harvest"/>
    <m/>
    <m/>
    <m/>
    <m/>
    <m/>
    <m/>
    <m/>
    <m/>
    <m/>
    <m/>
    <m/>
    <m/>
    <m/>
    <m/>
    <m/>
  </r>
  <r>
    <x v="217"/>
    <n v="62"/>
    <s v="CBIW208"/>
    <s v="CBIW208"/>
    <s v="CBIW208"/>
    <x v="0"/>
    <s v="Esperance"/>
    <n v="2010"/>
    <d v="2010-06-16T00:00:00"/>
    <n v="1"/>
    <d v="2010-04-15T00:00:00"/>
    <s v="15-Apr"/>
    <n v="15"/>
    <s v="Apr"/>
    <s v="UG"/>
    <x v="1"/>
    <n v="89"/>
    <m/>
    <m/>
    <m/>
    <m/>
    <m/>
    <m/>
    <m/>
    <m/>
    <m/>
    <m/>
    <m/>
    <m/>
    <m/>
    <m/>
    <m/>
    <m/>
    <m/>
    <m/>
    <m/>
    <m/>
  </r>
  <r>
    <x v="218"/>
    <n v="62"/>
    <s v="Taurus"/>
    <s v="Taurus"/>
    <s v="Taurus"/>
    <x v="0"/>
    <s v="Esperance"/>
    <n v="2010"/>
    <d v="2010-06-16T00:00:00"/>
    <n v="1"/>
    <d v="2010-04-15T00:00:00"/>
    <s v="15-Apr"/>
    <n v="15"/>
    <s v="Apr"/>
    <s v="UG"/>
    <x v="1"/>
    <n v="120"/>
    <m/>
    <m/>
    <m/>
    <m/>
    <m/>
    <m/>
    <m/>
    <m/>
    <m/>
    <m/>
    <m/>
    <m/>
    <m/>
    <m/>
    <m/>
    <m/>
    <m/>
    <m/>
    <m/>
    <m/>
  </r>
  <r>
    <x v="219"/>
    <n v="62"/>
    <s v="CBI306"/>
    <s v="CBI306"/>
    <s v="CBI306"/>
    <x v="0"/>
    <s v="Esperance"/>
    <n v="2010"/>
    <d v="2010-06-16T00:00:00"/>
    <n v="1"/>
    <d v="2010-04-15T00:00:00"/>
    <s v="15-Apr"/>
    <n v="15"/>
    <s v="Apr"/>
    <s v="UG"/>
    <x v="1"/>
    <n v="104"/>
    <m/>
    <m/>
    <m/>
    <m/>
    <m/>
    <m/>
    <m/>
    <m/>
    <m/>
    <m/>
    <m/>
    <m/>
    <m/>
    <m/>
    <m/>
    <m/>
    <m/>
    <m/>
    <m/>
    <m/>
  </r>
  <r>
    <x v="220"/>
    <n v="62"/>
    <s v="CBI406"/>
    <s v="CBI406"/>
    <s v="CBI406"/>
    <x v="0"/>
    <s v="Esperance"/>
    <n v="2010"/>
    <d v="2010-06-16T00:00:00"/>
    <n v="1"/>
    <d v="2010-04-15T00:00:00"/>
    <s v="15-Apr"/>
    <n v="15"/>
    <s v="Apr"/>
    <s v="UG"/>
    <x v="1"/>
    <n v="107"/>
    <m/>
    <m/>
    <m/>
    <m/>
    <m/>
    <m/>
    <m/>
    <m/>
    <m/>
    <m/>
    <m/>
    <m/>
    <m/>
    <m/>
    <m/>
    <m/>
    <m/>
    <m/>
    <m/>
    <m/>
  </r>
  <r>
    <x v="221"/>
    <n v="62"/>
    <s v="44Y84"/>
    <s v="44Y84"/>
    <s v="44Y84"/>
    <x v="0"/>
    <s v="Esperance"/>
    <n v="2010"/>
    <d v="2010-06-16T00:00:00"/>
    <n v="1"/>
    <d v="2010-04-15T00:00:00"/>
    <s v="15-Apr"/>
    <n v="15"/>
    <s v="Apr"/>
    <s v="UG"/>
    <x v="1"/>
    <n v="108"/>
    <m/>
    <m/>
    <m/>
    <m/>
    <m/>
    <m/>
    <m/>
    <m/>
    <m/>
    <m/>
    <m/>
    <m/>
    <m/>
    <m/>
    <m/>
    <m/>
    <m/>
    <m/>
    <m/>
    <m/>
  </r>
  <r>
    <x v="222"/>
    <n v="62"/>
    <s v="46Y83"/>
    <s v="46Y83"/>
    <s v="46Y83"/>
    <x v="0"/>
    <s v="Esperance"/>
    <n v="2010"/>
    <d v="2010-06-16T00:00:00"/>
    <n v="1"/>
    <d v="2010-04-15T00:00:00"/>
    <s v="15-Apr"/>
    <n v="15"/>
    <s v="Apr"/>
    <s v="UG"/>
    <x v="1"/>
    <n v="105"/>
    <m/>
    <m/>
    <m/>
    <m/>
    <m/>
    <m/>
    <m/>
    <m/>
    <m/>
    <m/>
    <m/>
    <m/>
    <m/>
    <m/>
    <m/>
    <m/>
    <m/>
    <m/>
    <m/>
    <m/>
  </r>
  <r>
    <x v="223"/>
    <n v="62"/>
    <s v="Garnet"/>
    <s v="Garnet"/>
    <s v="AV_Garnet"/>
    <x v="0"/>
    <s v="Esperance"/>
    <n v="2010"/>
    <d v="2010-06-16T00:00:00"/>
    <n v="1"/>
    <d v="2010-04-15T00:00:00"/>
    <s v="15-Apr"/>
    <n v="15"/>
    <s v="Apr"/>
    <s v="UG"/>
    <x v="1"/>
    <n v="86"/>
    <m/>
    <m/>
    <m/>
    <m/>
    <m/>
    <m/>
    <m/>
    <m/>
    <m/>
    <m/>
    <m/>
    <m/>
    <m/>
    <m/>
    <m/>
    <m/>
    <m/>
    <m/>
    <m/>
    <m/>
  </r>
  <r>
    <x v="224"/>
    <n v="62"/>
    <s v="Agamax"/>
    <s v="Agamax"/>
    <s v="CB_Agamax"/>
    <x v="0"/>
    <s v="Esperance"/>
    <n v="2010"/>
    <d v="2010-06-16T00:00:00"/>
    <n v="1"/>
    <d v="2010-04-15T00:00:00"/>
    <s v="15-Apr"/>
    <n v="15"/>
    <s v="Apr"/>
    <s v="UG"/>
    <x v="1"/>
    <n v="85"/>
    <m/>
    <m/>
    <m/>
    <m/>
    <m/>
    <m/>
    <m/>
    <m/>
    <m/>
    <m/>
    <m/>
    <m/>
    <m/>
    <m/>
    <m/>
    <m/>
    <m/>
    <m/>
    <m/>
    <m/>
  </r>
  <r>
    <x v="218"/>
    <n v="162"/>
    <s v="Taurus"/>
    <s v="Taurus"/>
    <s v="Taurus"/>
    <x v="2"/>
    <s v="Esperance"/>
    <n v="2010"/>
    <d v="2010-09-24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9"/>
    <n v="146"/>
    <s v="CBI306"/>
    <s v="CBI306"/>
    <s v="CBI306"/>
    <x v="38"/>
    <s v="Esperance"/>
    <n v="2010"/>
    <d v="2010-09-08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0"/>
    <n v="145"/>
    <s v="CBI406"/>
    <s v="CBI406"/>
    <s v="CBI406"/>
    <x v="39"/>
    <s v="Esperance"/>
    <n v="2010"/>
    <d v="2010-09-07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1"/>
    <n v="99"/>
    <s v="44Y84"/>
    <s v="44Y84"/>
    <s v="44Y84"/>
    <x v="40"/>
    <s v="Esperance"/>
    <n v="2010"/>
    <d v="2010-07-23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2"/>
    <n v="101"/>
    <s v="46Y83"/>
    <s v="46Y83"/>
    <s v="46Y83"/>
    <x v="41"/>
    <s v="Esperance"/>
    <n v="2010"/>
    <d v="2010-07-25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3"/>
    <n v="95"/>
    <s v="Garnet"/>
    <s v="Garnet"/>
    <s v="AV_Garnet"/>
    <x v="42"/>
    <s v="Esperance"/>
    <n v="2010"/>
    <d v="2010-07-19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24"/>
    <n v="96"/>
    <s v="Agamax"/>
    <s v="Agamax"/>
    <s v="CB_Agamax"/>
    <x v="43"/>
    <s v="Esperance"/>
    <n v="2010"/>
    <d v="2010-07-20T00:00:00"/>
    <n v="1"/>
    <d v="2010-04-15T00:00:00"/>
    <s v="15-Apr"/>
    <n v="15"/>
    <s v="Apr"/>
    <s v="UG"/>
    <x v="1"/>
    <m/>
    <m/>
    <n v="6"/>
    <m/>
    <m/>
    <s v="Flowering"/>
    <m/>
    <m/>
    <m/>
    <m/>
    <m/>
    <m/>
    <m/>
    <m/>
    <m/>
    <m/>
    <m/>
    <m/>
    <m/>
    <m/>
    <m/>
  </r>
  <r>
    <x v="217"/>
    <m/>
    <s v="CBIW208"/>
    <s v="CBIW208"/>
    <s v="CBIW208"/>
    <x v="0"/>
    <s v="Esperance"/>
    <n v="2010"/>
    <m/>
    <n v="1"/>
    <d v="2010-04-15T00:00:00"/>
    <s v="15-Apr"/>
    <n v="15"/>
    <s v="Apr"/>
    <s v="UG"/>
    <x v="1"/>
    <n v="506.25"/>
    <n v="81"/>
    <n v="10"/>
    <m/>
    <n v="0.16"/>
    <s v="Harvest"/>
    <m/>
    <m/>
    <m/>
    <m/>
    <m/>
    <m/>
    <m/>
    <m/>
    <m/>
    <m/>
    <m/>
    <m/>
    <m/>
    <m/>
    <m/>
  </r>
  <r>
    <x v="218"/>
    <m/>
    <s v="Taurus"/>
    <s v="Taurus"/>
    <s v="Taurus"/>
    <x v="0"/>
    <s v="Esperance"/>
    <n v="2010"/>
    <m/>
    <n v="1"/>
    <d v="2010-04-15T00:00:00"/>
    <s v="15-Apr"/>
    <n v="15"/>
    <s v="Apr"/>
    <s v="UG"/>
    <x v="1"/>
    <n v="593.54838709677415"/>
    <n v="184"/>
    <n v="10"/>
    <m/>
    <n v="0.31"/>
    <s v="Harvest"/>
    <m/>
    <m/>
    <m/>
    <m/>
    <m/>
    <m/>
    <m/>
    <m/>
    <m/>
    <m/>
    <m/>
    <m/>
    <m/>
    <m/>
    <m/>
  </r>
  <r>
    <x v="219"/>
    <m/>
    <s v="CBI306"/>
    <s v="CBI306"/>
    <s v="CBI306"/>
    <x v="0"/>
    <s v="Esperance"/>
    <n v="2010"/>
    <m/>
    <n v="1"/>
    <d v="2010-04-15T00:00:00"/>
    <s v="15-Apr"/>
    <n v="15"/>
    <s v="Apr"/>
    <s v="UG"/>
    <x v="1"/>
    <n v="980.76923076923072"/>
    <n v="255"/>
    <n v="10"/>
    <m/>
    <n v="0.26"/>
    <s v="Harvest"/>
    <m/>
    <m/>
    <m/>
    <m/>
    <m/>
    <m/>
    <m/>
    <m/>
    <m/>
    <m/>
    <m/>
    <m/>
    <m/>
    <m/>
    <m/>
  </r>
  <r>
    <x v="220"/>
    <m/>
    <s v="CBI406"/>
    <s v="CBI406"/>
    <s v="CBI406"/>
    <x v="0"/>
    <s v="Esperance"/>
    <n v="2010"/>
    <m/>
    <n v="1"/>
    <d v="2010-04-15T00:00:00"/>
    <s v="15-Apr"/>
    <n v="15"/>
    <s v="Apr"/>
    <s v="UG"/>
    <x v="1"/>
    <n v="952"/>
    <n v="238"/>
    <n v="10"/>
    <m/>
    <n v="0.25"/>
    <s v="Harvest"/>
    <m/>
    <m/>
    <m/>
    <m/>
    <m/>
    <m/>
    <m/>
    <m/>
    <m/>
    <m/>
    <m/>
    <m/>
    <m/>
    <m/>
    <m/>
  </r>
  <r>
    <x v="221"/>
    <m/>
    <s v="44Y84"/>
    <s v="44Y84"/>
    <s v="44Y84"/>
    <x v="0"/>
    <s v="Esperance"/>
    <n v="2010"/>
    <m/>
    <n v="1"/>
    <d v="2010-04-15T00:00:00"/>
    <s v="15-Apr"/>
    <n v="15"/>
    <s v="Apr"/>
    <s v="UG"/>
    <x v="1"/>
    <n v="1168.421052631579"/>
    <n v="222"/>
    <n v="10"/>
    <m/>
    <n v="0.19"/>
    <s v="Harvest"/>
    <m/>
    <m/>
    <m/>
    <m/>
    <m/>
    <m/>
    <m/>
    <m/>
    <m/>
    <m/>
    <m/>
    <m/>
    <m/>
    <m/>
    <m/>
  </r>
  <r>
    <x v="222"/>
    <m/>
    <s v="46Y83"/>
    <s v="46Y83"/>
    <s v="46Y83"/>
    <x v="0"/>
    <s v="Esperance"/>
    <n v="2010"/>
    <m/>
    <n v="1"/>
    <d v="2010-04-15T00:00:00"/>
    <s v="15-Apr"/>
    <n v="15"/>
    <s v="Apr"/>
    <s v="UG"/>
    <x v="1"/>
    <n v="1016.6666666666667"/>
    <n v="244"/>
    <n v="10"/>
    <m/>
    <n v="0.24"/>
    <s v="Harvest"/>
    <m/>
    <m/>
    <m/>
    <m/>
    <m/>
    <m/>
    <m/>
    <m/>
    <m/>
    <m/>
    <m/>
    <m/>
    <m/>
    <m/>
    <m/>
  </r>
  <r>
    <x v="223"/>
    <m/>
    <s v="Garnet"/>
    <s v="Garnet"/>
    <s v="AV_Garnet"/>
    <x v="0"/>
    <s v="Esperance"/>
    <n v="2010"/>
    <m/>
    <n v="1"/>
    <d v="2010-04-15T00:00:00"/>
    <s v="15-Apr"/>
    <n v="15"/>
    <s v="Apr"/>
    <s v="UG"/>
    <x v="1"/>
    <n v="744.82758620689663"/>
    <n v="216"/>
    <n v="10"/>
    <m/>
    <n v="0.28999999999999998"/>
    <s v="Harvest"/>
    <m/>
    <m/>
    <m/>
    <m/>
    <m/>
    <m/>
    <m/>
    <m/>
    <m/>
    <m/>
    <m/>
    <m/>
    <m/>
    <m/>
    <m/>
  </r>
  <r>
    <x v="224"/>
    <m/>
    <s v="Agamax"/>
    <s v="Agamax"/>
    <s v="CB_Agamax"/>
    <x v="0"/>
    <s v="Esperance"/>
    <n v="2010"/>
    <m/>
    <n v="1"/>
    <d v="2010-04-15T00:00:00"/>
    <s v="15-Apr"/>
    <n v="15"/>
    <s v="Apr"/>
    <s v="UG"/>
    <x v="1"/>
    <n v="780"/>
    <n v="234"/>
    <n v="10"/>
    <m/>
    <n v="0.3"/>
    <s v="Harvest"/>
    <m/>
    <m/>
    <m/>
    <m/>
    <m/>
    <m/>
    <m/>
    <m/>
    <m/>
    <m/>
    <m/>
    <m/>
    <m/>
    <m/>
    <m/>
  </r>
  <r>
    <x v="225"/>
    <m/>
    <s v="early-mid"/>
    <s v="44C79"/>
    <s v="44C79"/>
    <x v="0"/>
    <s v="Trangie"/>
    <n v="2009"/>
    <m/>
    <n v="1"/>
    <d v="2009-04-21T00:00:00"/>
    <s v="21-Apr"/>
    <n v="21"/>
    <s v="Apr"/>
    <s v="UG"/>
    <x v="1"/>
    <n v="962.5"/>
    <n v="77"/>
    <n v="10"/>
    <m/>
    <n v="0.08"/>
    <s v="Harvest"/>
    <m/>
    <m/>
    <m/>
    <m/>
    <m/>
    <m/>
    <m/>
    <n v="41.4"/>
    <m/>
    <m/>
    <m/>
    <m/>
    <m/>
    <m/>
    <m/>
  </r>
  <r>
    <x v="226"/>
    <m/>
    <s v="Hyola50"/>
    <s v="Hyola50"/>
    <s v="Hyola50"/>
    <x v="0"/>
    <s v="Trangie"/>
    <n v="2009"/>
    <m/>
    <n v="1"/>
    <d v="2009-04-21T00:00:00"/>
    <s v="21-Apr"/>
    <n v="21"/>
    <s v="Apr"/>
    <s v="UG"/>
    <x v="1"/>
    <n v="809.09090909090912"/>
    <n v="89"/>
    <n v="10"/>
    <m/>
    <n v="0.11"/>
    <s v="Harvest"/>
    <m/>
    <m/>
    <m/>
    <m/>
    <m/>
    <m/>
    <m/>
    <n v="36.5"/>
    <m/>
    <m/>
    <m/>
    <m/>
    <m/>
    <m/>
    <m/>
  </r>
  <r>
    <x v="227"/>
    <m/>
    <s v="early"/>
    <s v="Tarcoola"/>
    <s v="Tarcoola"/>
    <x v="0"/>
    <s v="Trangie"/>
    <n v="2009"/>
    <m/>
    <n v="1"/>
    <d v="2009-04-21T00:00:00"/>
    <s v="21-Apr"/>
    <n v="21"/>
    <s v="Apr"/>
    <s v="UG"/>
    <x v="1"/>
    <n v="742.10526315789468"/>
    <n v="141"/>
    <n v="10"/>
    <m/>
    <n v="0.19"/>
    <s v="Harvest"/>
    <m/>
    <m/>
    <m/>
    <m/>
    <m/>
    <m/>
    <m/>
    <n v="41.9"/>
    <m/>
    <m/>
    <m/>
    <m/>
    <m/>
    <m/>
    <m/>
  </r>
  <r>
    <x v="228"/>
    <m/>
    <s v="early-mid"/>
    <s v="44C79"/>
    <s v="44C79"/>
    <x v="0"/>
    <s v="Trangie"/>
    <n v="2009"/>
    <m/>
    <n v="2"/>
    <d v="2009-05-18T00:00:00"/>
    <s v="18-May"/>
    <n v="18"/>
    <s v="May"/>
    <s v="UG"/>
    <x v="1"/>
    <n v="575"/>
    <n v="69"/>
    <n v="10"/>
    <m/>
    <n v="0.12"/>
    <s v="Harvest"/>
    <m/>
    <m/>
    <m/>
    <m/>
    <m/>
    <m/>
    <m/>
    <n v="37.6"/>
    <m/>
    <m/>
    <m/>
    <m/>
    <m/>
    <m/>
    <m/>
  </r>
  <r>
    <x v="229"/>
    <m/>
    <s v="Hyola50"/>
    <s v="Hyola50"/>
    <s v="Hyola50"/>
    <x v="0"/>
    <s v="Trangie"/>
    <n v="2009"/>
    <m/>
    <n v="2"/>
    <d v="2009-05-18T00:00:00"/>
    <s v="18-May"/>
    <n v="18"/>
    <s v="May"/>
    <s v="UG"/>
    <x v="1"/>
    <n v="600"/>
    <n v="48"/>
    <n v="10"/>
    <m/>
    <n v="0.08"/>
    <s v="Harvest"/>
    <m/>
    <m/>
    <m/>
    <m/>
    <m/>
    <m/>
    <m/>
    <n v="33.200000000000003"/>
    <m/>
    <m/>
    <m/>
    <m/>
    <m/>
    <m/>
    <m/>
  </r>
  <r>
    <x v="230"/>
    <m/>
    <s v="early"/>
    <s v="Tarcoola"/>
    <s v="Tarcoola"/>
    <x v="0"/>
    <s v="Trangie"/>
    <n v="2009"/>
    <m/>
    <n v="2"/>
    <d v="2009-05-18T00:00:00"/>
    <s v="18-May"/>
    <n v="18"/>
    <s v="May"/>
    <s v="UG"/>
    <x v="1"/>
    <n v="476.47058823529409"/>
    <n v="81"/>
    <n v="10"/>
    <m/>
    <n v="0.17"/>
    <s v="Harvest"/>
    <m/>
    <m/>
    <m/>
    <m/>
    <m/>
    <m/>
    <m/>
    <n v="38"/>
    <m/>
    <m/>
    <m/>
    <m/>
    <m/>
    <m/>
    <m/>
  </r>
  <r>
    <x v="231"/>
    <m/>
    <s v="43C80"/>
    <s v="43C80"/>
    <s v="43C80"/>
    <x v="0"/>
    <s v="Trangie"/>
    <n v="2012"/>
    <m/>
    <n v="1"/>
    <d v="2012-04-13T00:00:00"/>
    <s v="13-Apr"/>
    <n v="13"/>
    <s v="Apr"/>
    <s v="UG"/>
    <x v="1"/>
    <n v="767.20351390922406"/>
    <n v="104.80000000000001"/>
    <n v="10"/>
    <m/>
    <n v="0.1366"/>
    <s v="Harvest"/>
    <m/>
    <m/>
    <m/>
    <m/>
    <m/>
    <m/>
    <m/>
    <n v="41.8"/>
    <m/>
    <m/>
    <m/>
    <m/>
    <m/>
    <m/>
    <m/>
  </r>
  <r>
    <x v="232"/>
    <m/>
    <s v="early"/>
    <s v="43Y85"/>
    <s v="43Y85"/>
    <x v="0"/>
    <s v="Trangie"/>
    <n v="2012"/>
    <m/>
    <n v="1"/>
    <d v="2012-04-13T00:00:00"/>
    <s v="13-Apr"/>
    <n v="13"/>
    <s v="Apr"/>
    <s v="UG"/>
    <x v="1"/>
    <n v="834.47548761201881"/>
    <n v="158.29999999999998"/>
    <n v="10"/>
    <m/>
    <n v="0.18970000000000001"/>
    <s v="Harvest"/>
    <m/>
    <m/>
    <m/>
    <m/>
    <m/>
    <m/>
    <m/>
    <n v="39.700000000000003"/>
    <m/>
    <m/>
    <m/>
    <m/>
    <m/>
    <m/>
    <m/>
  </r>
  <r>
    <x v="233"/>
    <m/>
    <s v="early-mid"/>
    <s v="44Y84"/>
    <s v="44Y84"/>
    <x v="0"/>
    <s v="Trangie"/>
    <n v="2012"/>
    <m/>
    <n v="1"/>
    <d v="2012-04-13T00:00:00"/>
    <s v="13-Apr"/>
    <n v="13"/>
    <s v="Apr"/>
    <s v="UG"/>
    <x v="1"/>
    <n v="883.7092731829573"/>
    <n v="176.29999999999998"/>
    <n v="10"/>
    <m/>
    <n v="0.19950000000000001"/>
    <s v="Harvest"/>
    <m/>
    <m/>
    <m/>
    <m/>
    <m/>
    <m/>
    <m/>
    <n v="42.3"/>
    <m/>
    <m/>
    <m/>
    <m/>
    <m/>
    <m/>
    <m/>
  </r>
  <r>
    <x v="234"/>
    <m/>
    <s v="Garnet"/>
    <s v="Garnet"/>
    <s v="AV_Garnet"/>
    <x v="0"/>
    <s v="Trangie"/>
    <n v="2012"/>
    <m/>
    <n v="1"/>
    <d v="2012-04-13T00:00:00"/>
    <s v="13-Apr"/>
    <n v="13"/>
    <s v="Apr"/>
    <s v="UG"/>
    <x v="1"/>
    <n v="687.44662681468833"/>
    <n v="161"/>
    <n v="10"/>
    <m/>
    <n v="0.23419999999999999"/>
    <s v="Harvest"/>
    <m/>
    <m/>
    <m/>
    <m/>
    <m/>
    <m/>
    <m/>
    <n v="41.8"/>
    <m/>
    <m/>
    <m/>
    <m/>
    <m/>
    <m/>
    <m/>
  </r>
  <r>
    <x v="235"/>
    <m/>
    <s v="Hyola555TT"/>
    <s v="Hyola555TT"/>
    <s v="Hyola555_TT"/>
    <x v="0"/>
    <s v="Trangie"/>
    <n v="2012"/>
    <m/>
    <n v="1"/>
    <d v="2012-04-13T00:00:00"/>
    <s v="13-Apr"/>
    <n v="13"/>
    <s v="Apr"/>
    <s v="UG"/>
    <x v="1"/>
    <n v="751.92012288786475"/>
    <n v="97.899999999999991"/>
    <n v="10"/>
    <m/>
    <n v="0.13020000000000001"/>
    <s v="Harvest"/>
    <m/>
    <m/>
    <m/>
    <m/>
    <m/>
    <m/>
    <m/>
    <n v="40.200000000000003"/>
    <m/>
    <m/>
    <m/>
    <m/>
    <m/>
    <m/>
    <m/>
  </r>
  <r>
    <x v="236"/>
    <m/>
    <s v="Jackpot"/>
    <s v="Jackpot"/>
    <s v="Jackpot"/>
    <x v="0"/>
    <s v="Trangie"/>
    <n v="2012"/>
    <m/>
    <n v="1"/>
    <d v="2012-04-13T00:00:00"/>
    <s v="13-Apr"/>
    <n v="13"/>
    <s v="Apr"/>
    <s v="UG"/>
    <x v="1"/>
    <n v="845.16765285996053"/>
    <n v="85.7"/>
    <n v="10"/>
    <m/>
    <n v="0.1014"/>
    <s v="Harvest"/>
    <m/>
    <m/>
    <m/>
    <m/>
    <m/>
    <m/>
    <m/>
    <n v="42.9"/>
    <m/>
    <m/>
    <m/>
    <m/>
    <m/>
    <m/>
    <m/>
  </r>
  <r>
    <x v="237"/>
    <m/>
    <s v="Stingray"/>
    <s v="Stingray"/>
    <s v="ATR_Stingray"/>
    <x v="0"/>
    <s v="Trangie"/>
    <n v="2012"/>
    <m/>
    <n v="1"/>
    <d v="2012-04-13T00:00:00"/>
    <s v="13-Apr"/>
    <n v="13"/>
    <s v="Apr"/>
    <s v="UG"/>
    <x v="1"/>
    <n v="731.19015047879611"/>
    <n v="106.89999999999999"/>
    <n v="10"/>
    <m/>
    <n v="0.1462"/>
    <s v="Harvest"/>
    <m/>
    <m/>
    <m/>
    <m/>
    <m/>
    <m/>
    <m/>
    <n v="41"/>
    <m/>
    <m/>
    <m/>
    <m/>
    <m/>
    <m/>
    <m/>
  </r>
  <r>
    <x v="238"/>
    <m/>
    <s v="43C80"/>
    <s v="43C80"/>
    <s v="43C80"/>
    <x v="0"/>
    <s v="Trangie"/>
    <n v="2012"/>
    <m/>
    <n v="2"/>
    <d v="2012-04-26T00:00:00"/>
    <s v="26-Apr"/>
    <n v="26"/>
    <s v="Apr"/>
    <s v="UG"/>
    <x v="1"/>
    <n v="551.64034021871203"/>
    <n v="136.20000000000002"/>
    <n v="10"/>
    <m/>
    <n v="0.24690000000000001"/>
    <s v="Harvest"/>
    <m/>
    <m/>
    <m/>
    <m/>
    <m/>
    <m/>
    <m/>
    <n v="41.7"/>
    <m/>
    <m/>
    <m/>
    <m/>
    <m/>
    <m/>
    <m/>
  </r>
  <r>
    <x v="239"/>
    <m/>
    <s v="early"/>
    <s v="43Y85"/>
    <s v="43Y85"/>
    <x v="0"/>
    <s v="Trangie"/>
    <n v="2012"/>
    <m/>
    <n v="2"/>
    <d v="2012-04-26T00:00:00"/>
    <s v="26-Apr"/>
    <n v="26"/>
    <s v="Apr"/>
    <s v="UG"/>
    <x v="1"/>
    <n v="534.48275862068965"/>
    <n v="99.2"/>
    <n v="10"/>
    <m/>
    <n v="0.18559999999999999"/>
    <s v="Harvest"/>
    <m/>
    <m/>
    <m/>
    <m/>
    <m/>
    <m/>
    <m/>
    <n v="41.1"/>
    <m/>
    <m/>
    <m/>
    <m/>
    <m/>
    <m/>
    <m/>
  </r>
  <r>
    <x v="240"/>
    <m/>
    <s v="early-mid"/>
    <s v="44Y84"/>
    <s v="44Y84"/>
    <x v="0"/>
    <s v="Trangie"/>
    <n v="2012"/>
    <m/>
    <n v="2"/>
    <d v="2012-04-26T00:00:00"/>
    <s v="26-Apr"/>
    <n v="26"/>
    <s v="Apr"/>
    <s v="UG"/>
    <x v="1"/>
    <n v="595.64777327935224"/>
    <n v="117.7"/>
    <n v="10"/>
    <m/>
    <n v="0.1976"/>
    <s v="Harvest"/>
    <m/>
    <m/>
    <m/>
    <m/>
    <m/>
    <m/>
    <m/>
    <n v="42.1"/>
    <m/>
    <m/>
    <m/>
    <m/>
    <m/>
    <m/>
    <m/>
  </r>
  <r>
    <x v="241"/>
    <m/>
    <s v="Garnet"/>
    <s v="Garnet"/>
    <s v="AV_Garnet"/>
    <x v="0"/>
    <s v="Trangie"/>
    <n v="2012"/>
    <m/>
    <n v="2"/>
    <d v="2012-04-26T00:00:00"/>
    <s v="26-Apr"/>
    <n v="26"/>
    <s v="Apr"/>
    <s v="UG"/>
    <x v="1"/>
    <n v="551.45797598627792"/>
    <n v="128.6"/>
    <n v="10"/>
    <m/>
    <n v="0.23319999999999999"/>
    <s v="Harvest"/>
    <m/>
    <m/>
    <m/>
    <m/>
    <m/>
    <m/>
    <m/>
    <n v="42"/>
    <m/>
    <m/>
    <m/>
    <m/>
    <m/>
    <m/>
    <m/>
  </r>
  <r>
    <x v="242"/>
    <m/>
    <s v="Hyola555TT"/>
    <s v="Hyola555TT"/>
    <s v="Hyola555_TT"/>
    <x v="0"/>
    <s v="Trangie"/>
    <n v="2012"/>
    <m/>
    <n v="2"/>
    <d v="2012-04-26T00:00:00"/>
    <s v="26-Apr"/>
    <n v="26"/>
    <s v="Apr"/>
    <s v="UG"/>
    <x v="1"/>
    <n v="497.66255843603909"/>
    <n v="117.10000000000001"/>
    <n v="10"/>
    <m/>
    <n v="0.23530000000000001"/>
    <s v="Harvest"/>
    <m/>
    <m/>
    <m/>
    <m/>
    <m/>
    <m/>
    <m/>
    <n v="41.2"/>
    <m/>
    <m/>
    <m/>
    <m/>
    <m/>
    <m/>
    <m/>
  </r>
  <r>
    <x v="243"/>
    <m/>
    <s v="Jackpot"/>
    <s v="Jackpot"/>
    <s v="Jackpot"/>
    <x v="0"/>
    <s v="Trangie"/>
    <n v="2012"/>
    <m/>
    <n v="2"/>
    <d v="2012-04-26T00:00:00"/>
    <s v="26-Apr"/>
    <n v="26"/>
    <s v="Apr"/>
    <s v="UG"/>
    <x v="1"/>
    <n v="430.10340865568747"/>
    <n v="112.3"/>
    <n v="10"/>
    <m/>
    <n v="0.2611"/>
    <s v="Harvest"/>
    <m/>
    <m/>
    <m/>
    <m/>
    <m/>
    <m/>
    <m/>
    <n v="43.5"/>
    <m/>
    <m/>
    <m/>
    <m/>
    <m/>
    <m/>
    <m/>
  </r>
  <r>
    <x v="244"/>
    <m/>
    <s v="Stingray"/>
    <s v="Stingray"/>
    <s v="ATR_Stingray"/>
    <x v="0"/>
    <s v="Trangie"/>
    <n v="2012"/>
    <m/>
    <n v="2"/>
    <d v="2012-04-26T00:00:00"/>
    <s v="26-Apr"/>
    <n v="26"/>
    <s v="Apr"/>
    <s v="UG"/>
    <x v="1"/>
    <n v="454.29666119321291"/>
    <n v="83"/>
    <n v="10"/>
    <m/>
    <n v="0.1827"/>
    <s v="Harvest"/>
    <m/>
    <m/>
    <m/>
    <m/>
    <m/>
    <m/>
    <m/>
    <n v="41"/>
    <m/>
    <m/>
    <m/>
    <m/>
    <m/>
    <m/>
    <m/>
  </r>
  <r>
    <x v="245"/>
    <m/>
    <s v="43C80"/>
    <s v="43C80"/>
    <s v="43C80"/>
    <x v="0"/>
    <s v="Trangie"/>
    <n v="2012"/>
    <m/>
    <n v="3"/>
    <d v="2012-05-14T00:00:00"/>
    <s v="14-May"/>
    <n v="14"/>
    <s v="May"/>
    <s v="UG"/>
    <x v="1"/>
    <n v="533.30430996952555"/>
    <n v="122.50000000000001"/>
    <n v="10"/>
    <m/>
    <n v="0.22969999999999999"/>
    <s v="Harvest"/>
    <m/>
    <m/>
    <m/>
    <m/>
    <m/>
    <m/>
    <m/>
    <n v="41.7"/>
    <m/>
    <m/>
    <m/>
    <m/>
    <m/>
    <m/>
    <m/>
  </r>
  <r>
    <x v="246"/>
    <m/>
    <s v="early"/>
    <s v="43Y85"/>
    <s v="43Y85"/>
    <x v="0"/>
    <s v="Trangie"/>
    <n v="2012"/>
    <m/>
    <n v="3"/>
    <d v="2012-05-14T00:00:00"/>
    <s v="14-May"/>
    <n v="14"/>
    <s v="May"/>
    <s v="UG"/>
    <x v="1"/>
    <n v="594.98031496062993"/>
    <n v="120.9"/>
    <n v="10"/>
    <m/>
    <n v="0.20319999999999999"/>
    <s v="Harvest"/>
    <m/>
    <m/>
    <m/>
    <m/>
    <m/>
    <m/>
    <m/>
    <n v="41.6"/>
    <m/>
    <m/>
    <m/>
    <m/>
    <m/>
    <m/>
    <m/>
  </r>
  <r>
    <x v="247"/>
    <m/>
    <s v="early-mid"/>
    <s v="44Y84"/>
    <s v="44Y84"/>
    <x v="0"/>
    <s v="Trangie"/>
    <n v="2012"/>
    <m/>
    <n v="3"/>
    <d v="2012-05-14T00:00:00"/>
    <s v="14-May"/>
    <n v="14"/>
    <s v="May"/>
    <s v="UG"/>
    <x v="1"/>
    <n v="538.01412546738675"/>
    <n v="129.5"/>
    <n v="10"/>
    <m/>
    <n v="0.2407"/>
    <s v="Harvest"/>
    <m/>
    <m/>
    <m/>
    <m/>
    <m/>
    <m/>
    <m/>
    <n v="41.9"/>
    <m/>
    <m/>
    <m/>
    <m/>
    <m/>
    <m/>
    <m/>
  </r>
  <r>
    <x v="248"/>
    <m/>
    <s v="Garnet"/>
    <s v="Garnet"/>
    <s v="AV_Garnet"/>
    <x v="0"/>
    <s v="Trangie"/>
    <n v="2012"/>
    <m/>
    <n v="3"/>
    <d v="2012-05-14T00:00:00"/>
    <s v="14-May"/>
    <n v="14"/>
    <s v="May"/>
    <s v="UG"/>
    <x v="1"/>
    <n v="456.32229756681295"/>
    <n v="114.39999999999999"/>
    <n v="10"/>
    <m/>
    <n v="0.25069999999999998"/>
    <s v="Harvest"/>
    <m/>
    <m/>
    <m/>
    <m/>
    <m/>
    <m/>
    <m/>
    <n v="41.7"/>
    <m/>
    <m/>
    <m/>
    <m/>
    <m/>
    <m/>
    <m/>
  </r>
  <r>
    <x v="249"/>
    <m/>
    <s v="Hyola555TT"/>
    <s v="Hyola555TT"/>
    <s v="Hyola555_TT"/>
    <x v="0"/>
    <s v="Trangie"/>
    <n v="2012"/>
    <m/>
    <n v="3"/>
    <d v="2012-05-14T00:00:00"/>
    <s v="14-May"/>
    <n v="14"/>
    <s v="May"/>
    <s v="UG"/>
    <x v="1"/>
    <n v="480.89983022071306"/>
    <n v="113.3"/>
    <n v="10"/>
    <m/>
    <n v="0.2356"/>
    <s v="Harvest"/>
    <m/>
    <m/>
    <m/>
    <m/>
    <m/>
    <m/>
    <m/>
    <n v="40.4"/>
    <m/>
    <m/>
    <m/>
    <m/>
    <m/>
    <m/>
    <m/>
  </r>
  <r>
    <x v="250"/>
    <m/>
    <s v="Jackpot"/>
    <s v="Jackpot"/>
    <s v="Jackpot"/>
    <x v="0"/>
    <s v="Trangie"/>
    <n v="2012"/>
    <m/>
    <n v="3"/>
    <d v="2012-05-14T00:00:00"/>
    <s v="14-May"/>
    <n v="14"/>
    <s v="May"/>
    <s v="UG"/>
    <x v="1"/>
    <n v="311.54192966636606"/>
    <n v="69.099999999999994"/>
    <n v="10"/>
    <m/>
    <n v="0.2218"/>
    <s v="Harvest"/>
    <m/>
    <m/>
    <m/>
    <m/>
    <m/>
    <m/>
    <m/>
    <n v="43.3"/>
    <m/>
    <m/>
    <m/>
    <m/>
    <m/>
    <m/>
    <m/>
  </r>
  <r>
    <x v="251"/>
    <m/>
    <s v="Stingray"/>
    <s v="Stingray"/>
    <s v="ATR_Stingray"/>
    <x v="0"/>
    <s v="Trangie"/>
    <n v="2012"/>
    <m/>
    <n v="3"/>
    <d v="2012-05-14T00:00:00"/>
    <s v="14-May"/>
    <n v="14"/>
    <s v="May"/>
    <s v="UG"/>
    <x v="1"/>
    <n v="442.37012987012992"/>
    <n v="109.00000000000001"/>
    <n v="10"/>
    <m/>
    <n v="0.24640000000000001"/>
    <s v="Harvest"/>
    <m/>
    <m/>
    <m/>
    <m/>
    <m/>
    <m/>
    <m/>
    <n v="41.7"/>
    <m/>
    <m/>
    <m/>
    <m/>
    <m/>
    <m/>
    <m/>
  </r>
  <r>
    <x v="252"/>
    <n v="191"/>
    <s v="early"/>
    <s v="Ag-Outback"/>
    <s v="Ag_Outback"/>
    <x v="0"/>
    <s v="Condobolin"/>
    <n v="2002"/>
    <d v="2002-10-30T00:00:00"/>
    <n v="1"/>
    <d v="2002-04-22T00:00:00"/>
    <s v="22-Apr"/>
    <n v="22"/>
    <s v="Apr"/>
    <s v="UG"/>
    <x v="1"/>
    <n v="412.23628691983123"/>
    <n v="97.7"/>
    <n v="10"/>
    <m/>
    <m/>
    <s v="Harvest"/>
    <m/>
    <m/>
    <m/>
    <m/>
    <m/>
    <m/>
    <m/>
    <m/>
    <m/>
    <m/>
    <m/>
    <m/>
    <m/>
    <m/>
    <m/>
  </r>
  <r>
    <x v="253"/>
    <n v="191"/>
    <s v="Rivette"/>
    <s v="Rivette"/>
    <s v="Rivette"/>
    <x v="0"/>
    <s v="Condobolin"/>
    <n v="2002"/>
    <d v="2002-10-30T00:00:00"/>
    <n v="1"/>
    <d v="2002-04-22T00:00:00"/>
    <s v="22-Apr"/>
    <n v="22"/>
    <s v="Apr"/>
    <s v="UG"/>
    <x v="1"/>
    <n v="481.43459915611817"/>
    <n v="114.1"/>
    <n v="10"/>
    <m/>
    <m/>
    <s v="Harvest"/>
    <m/>
    <m/>
    <m/>
    <m/>
    <m/>
    <m/>
    <m/>
    <m/>
    <m/>
    <m/>
    <m/>
    <m/>
    <m/>
    <m/>
    <m/>
  </r>
  <r>
    <x v="254"/>
    <n v="191"/>
    <s v="Ag-Emblem"/>
    <s v="Ag-Emblem"/>
    <s v="Ag_Emblem"/>
    <x v="0"/>
    <s v="Condobolin"/>
    <n v="2002"/>
    <d v="2002-10-30T00:00:00"/>
    <n v="1"/>
    <d v="2002-04-22T00:00:00"/>
    <s v="22-Apr"/>
    <n v="22"/>
    <s v="Apr"/>
    <s v="UG"/>
    <x v="1"/>
    <n v="404.21940928270044"/>
    <n v="95.8"/>
    <n v="10"/>
    <m/>
    <m/>
    <s v="Harvest"/>
    <m/>
    <m/>
    <m/>
    <m/>
    <m/>
    <m/>
    <m/>
    <m/>
    <m/>
    <m/>
    <m/>
    <m/>
    <m/>
    <m/>
    <m/>
  </r>
  <r>
    <x v="255"/>
    <n v="191"/>
    <s v="Rainbow"/>
    <s v="Rainbow"/>
    <s v="Rainbow"/>
    <x v="0"/>
    <s v="Condobolin"/>
    <n v="2002"/>
    <d v="2002-10-30T00:00:00"/>
    <n v="1"/>
    <d v="2002-04-22T00:00:00"/>
    <s v="22-Apr"/>
    <n v="22"/>
    <s v="Apr"/>
    <s v="UG"/>
    <x v="1"/>
    <n v="398.7341772151899"/>
    <n v="94.5"/>
    <n v="10"/>
    <m/>
    <m/>
    <s v="Harvest"/>
    <m/>
    <m/>
    <m/>
    <m/>
    <m/>
    <m/>
    <m/>
    <m/>
    <m/>
    <m/>
    <m/>
    <m/>
    <m/>
    <m/>
    <m/>
  </r>
  <r>
    <x v="256"/>
    <n v="191"/>
    <s v="late"/>
    <s v="Ripper"/>
    <s v="Ripper"/>
    <x v="0"/>
    <s v="Condobolin"/>
    <n v="2002"/>
    <d v="2002-10-30T00:00:00"/>
    <n v="1"/>
    <d v="2002-04-22T00:00:00"/>
    <s v="22-Apr"/>
    <n v="22"/>
    <s v="Apr"/>
    <s v="UG"/>
    <x v="1"/>
    <n v="371.72995780590719"/>
    <n v="88.1"/>
    <n v="10"/>
    <m/>
    <m/>
    <s v="Harvest"/>
    <m/>
    <m/>
    <m/>
    <m/>
    <m/>
    <m/>
    <m/>
    <m/>
    <m/>
    <m/>
    <m/>
    <m/>
    <m/>
    <m/>
    <m/>
  </r>
  <r>
    <x v="257"/>
    <n v="191"/>
    <s v="Oscar"/>
    <s v="Oscar"/>
    <s v="Oscar"/>
    <x v="0"/>
    <s v="Condobolin"/>
    <n v="2002"/>
    <d v="2002-10-30T00:00:00"/>
    <n v="1"/>
    <d v="2002-04-22T00:00:00"/>
    <s v="22-Apr"/>
    <n v="22"/>
    <s v="Apr"/>
    <s v="UG"/>
    <x v="1"/>
    <n v="397.46835443037969"/>
    <n v="94.199999999999989"/>
    <n v="10"/>
    <m/>
    <m/>
    <s v="Harvest"/>
    <m/>
    <m/>
    <m/>
    <m/>
    <m/>
    <m/>
    <m/>
    <m/>
    <m/>
    <m/>
    <m/>
    <m/>
    <m/>
    <m/>
    <m/>
  </r>
  <r>
    <x v="258"/>
    <n v="191"/>
    <s v="mid"/>
    <s v="Hyola60"/>
    <s v="Hyola60"/>
    <x v="0"/>
    <s v="Condobolin"/>
    <n v="2002"/>
    <d v="2002-10-30T00:00:00"/>
    <n v="1"/>
    <d v="2002-04-22T00:00:00"/>
    <s v="22-Apr"/>
    <n v="22"/>
    <s v="Apr"/>
    <s v="UG"/>
    <x v="1"/>
    <n v="454.00843881856548"/>
    <n v="107.60000000000001"/>
    <n v="10"/>
    <m/>
    <m/>
    <s v="Harvest"/>
    <m/>
    <m/>
    <m/>
    <m/>
    <m/>
    <m/>
    <m/>
    <m/>
    <m/>
    <m/>
    <m/>
    <m/>
    <m/>
    <m/>
    <m/>
  </r>
  <r>
    <x v="259"/>
    <n v="191"/>
    <s v="Dunkeld"/>
    <s v="Dunkeld"/>
    <s v="Dunkeld"/>
    <x v="0"/>
    <s v="Condobolin"/>
    <n v="2002"/>
    <d v="2002-10-30T00:00:00"/>
    <n v="1"/>
    <d v="2002-04-22T00:00:00"/>
    <s v="22-Apr"/>
    <n v="22"/>
    <s v="Apr"/>
    <s v="UG"/>
    <x v="1"/>
    <n v="413.08016877637129"/>
    <n v="97.899999999999991"/>
    <n v="10"/>
    <m/>
    <m/>
    <s v="Harvest"/>
    <m/>
    <m/>
    <m/>
    <m/>
    <m/>
    <m/>
    <m/>
    <m/>
    <m/>
    <m/>
    <m/>
    <m/>
    <m/>
    <m/>
    <m/>
  </r>
  <r>
    <x v="260"/>
    <n v="166"/>
    <s v="early"/>
    <s v="Ag-Outback"/>
    <s v="Ag_Outback"/>
    <x v="0"/>
    <s v="Condobolin"/>
    <n v="2002"/>
    <d v="2002-10-30T00:00:00"/>
    <n v="2"/>
    <d v="2002-05-17T00:00:00"/>
    <s v="17-May"/>
    <n v="17"/>
    <s v="May"/>
    <s v="UG"/>
    <x v="1"/>
    <n v="291.93548387096769"/>
    <n v="72.399999999999991"/>
    <n v="10"/>
    <m/>
    <m/>
    <s v="Harvest"/>
    <m/>
    <m/>
    <m/>
    <m/>
    <m/>
    <m/>
    <m/>
    <m/>
    <m/>
    <m/>
    <m/>
    <m/>
    <m/>
    <m/>
    <m/>
  </r>
  <r>
    <x v="261"/>
    <n v="166"/>
    <s v="Rivette"/>
    <s v="Rivette"/>
    <s v="Rivette"/>
    <x v="0"/>
    <s v="Condobolin"/>
    <n v="2002"/>
    <d v="2002-10-30T00:00:00"/>
    <n v="2"/>
    <d v="2002-05-17T00:00:00"/>
    <s v="17-May"/>
    <n v="17"/>
    <s v="May"/>
    <s v="UG"/>
    <x v="1"/>
    <n v="320.56451612903226"/>
    <n v="79.5"/>
    <n v="10"/>
    <m/>
    <m/>
    <s v="Harvest"/>
    <m/>
    <m/>
    <m/>
    <m/>
    <m/>
    <m/>
    <m/>
    <m/>
    <m/>
    <m/>
    <m/>
    <m/>
    <m/>
    <m/>
    <m/>
  </r>
  <r>
    <x v="262"/>
    <n v="166"/>
    <s v="Ag-Emblem"/>
    <s v="Ag-Emblem"/>
    <s v="Ag_Emblem"/>
    <x v="0"/>
    <s v="Condobolin"/>
    <n v="2002"/>
    <d v="2002-10-30T00:00:00"/>
    <n v="2"/>
    <d v="2002-05-17T00:00:00"/>
    <s v="17-May"/>
    <n v="17"/>
    <s v="May"/>
    <s v="UG"/>
    <x v="1"/>
    <n v="262.50000000000006"/>
    <n v="65.100000000000009"/>
    <n v="10"/>
    <m/>
    <m/>
    <s v="Harvest"/>
    <m/>
    <m/>
    <m/>
    <m/>
    <m/>
    <m/>
    <m/>
    <m/>
    <m/>
    <m/>
    <m/>
    <m/>
    <m/>
    <m/>
    <m/>
  </r>
  <r>
    <x v="263"/>
    <n v="166"/>
    <s v="Rainbow"/>
    <s v="Rainbow"/>
    <s v="Rainbow"/>
    <x v="0"/>
    <s v="Condobolin"/>
    <n v="2002"/>
    <d v="2002-10-30T00:00:00"/>
    <n v="2"/>
    <d v="2002-05-17T00:00:00"/>
    <s v="17-May"/>
    <n v="17"/>
    <s v="May"/>
    <s v="UG"/>
    <x v="1"/>
    <n v="300"/>
    <n v="74.400000000000006"/>
    <n v="10"/>
    <m/>
    <m/>
    <s v="Harvest"/>
    <m/>
    <m/>
    <m/>
    <m/>
    <m/>
    <m/>
    <m/>
    <m/>
    <m/>
    <m/>
    <m/>
    <m/>
    <m/>
    <m/>
    <m/>
  </r>
  <r>
    <x v="264"/>
    <n v="166"/>
    <s v="late"/>
    <s v="Ripper"/>
    <s v="Ripper"/>
    <x v="0"/>
    <s v="Condobolin"/>
    <n v="2002"/>
    <d v="2002-10-30T00:00:00"/>
    <n v="2"/>
    <d v="2002-05-17T00:00:00"/>
    <s v="17-May"/>
    <n v="17"/>
    <s v="May"/>
    <s v="UG"/>
    <x v="1"/>
    <n v="281.04838709677415"/>
    <n v="69.699999999999989"/>
    <n v="10"/>
    <m/>
    <m/>
    <s v="Harvest"/>
    <m/>
    <m/>
    <m/>
    <m/>
    <m/>
    <m/>
    <m/>
    <m/>
    <m/>
    <m/>
    <m/>
    <m/>
    <m/>
    <m/>
    <m/>
  </r>
  <r>
    <x v="265"/>
    <n v="166"/>
    <s v="Oscar"/>
    <s v="Oscar"/>
    <s v="Oscar"/>
    <x v="0"/>
    <s v="Condobolin"/>
    <n v="2002"/>
    <d v="2002-10-30T00:00:00"/>
    <n v="2"/>
    <d v="2002-05-17T00:00:00"/>
    <s v="17-May"/>
    <n v="17"/>
    <s v="May"/>
    <s v="UG"/>
    <x v="1"/>
    <n v="279.83870967741933"/>
    <n v="69.399999999999991"/>
    <n v="10"/>
    <m/>
    <m/>
    <s v="Harvest"/>
    <m/>
    <m/>
    <m/>
    <m/>
    <m/>
    <m/>
    <m/>
    <m/>
    <m/>
    <m/>
    <m/>
    <m/>
    <m/>
    <m/>
    <m/>
  </r>
  <r>
    <x v="266"/>
    <n v="166"/>
    <s v="mid"/>
    <s v="Hyola60"/>
    <s v="Hyola60"/>
    <x v="0"/>
    <s v="Condobolin"/>
    <n v="2002"/>
    <d v="2002-10-30T00:00:00"/>
    <n v="2"/>
    <d v="2002-05-17T00:00:00"/>
    <s v="17-May"/>
    <n v="17"/>
    <s v="May"/>
    <s v="UG"/>
    <x v="1"/>
    <n v="338.70967741935482"/>
    <n v="84"/>
    <n v="10"/>
    <m/>
    <m/>
    <s v="Harvest"/>
    <m/>
    <m/>
    <m/>
    <m/>
    <m/>
    <m/>
    <m/>
    <m/>
    <m/>
    <m/>
    <m/>
    <m/>
    <m/>
    <m/>
    <m/>
  </r>
  <r>
    <x v="267"/>
    <n v="166"/>
    <s v="Dunkeld"/>
    <s v="Dunkeld"/>
    <s v="Dunkeld"/>
    <x v="0"/>
    <s v="Condobolin"/>
    <n v="2002"/>
    <d v="2002-10-30T00:00:00"/>
    <n v="2"/>
    <d v="2002-05-17T00:00:00"/>
    <s v="17-May"/>
    <n v="17"/>
    <s v="May"/>
    <s v="UG"/>
    <x v="1"/>
    <n v="258.46774193548384"/>
    <n v="64.099999999999994"/>
    <n v="10"/>
    <m/>
    <m/>
    <s v="Harvest"/>
    <m/>
    <m/>
    <m/>
    <m/>
    <m/>
    <m/>
    <m/>
    <m/>
    <m/>
    <m/>
    <m/>
    <m/>
    <m/>
    <m/>
    <m/>
  </r>
  <r>
    <x v="268"/>
    <n v="138"/>
    <s v="early"/>
    <s v="Ag-Outback"/>
    <s v="Ag_Outback"/>
    <x v="0"/>
    <s v="Condobolin"/>
    <n v="2002"/>
    <d v="2002-10-30T00:00:00"/>
    <n v="3"/>
    <d v="2002-06-14T00:00:00"/>
    <s v="14-Jun"/>
    <n v="14"/>
    <s v="Jun"/>
    <s v="UG"/>
    <x v="1"/>
    <n v="347.27272727272731"/>
    <n v="38.200000000000003"/>
    <n v="10"/>
    <m/>
    <m/>
    <s v="Harvest"/>
    <m/>
    <m/>
    <m/>
    <m/>
    <m/>
    <m/>
    <m/>
    <m/>
    <m/>
    <m/>
    <m/>
    <m/>
    <m/>
    <m/>
    <m/>
  </r>
  <r>
    <x v="269"/>
    <n v="138"/>
    <s v="Rivette"/>
    <s v="Rivette"/>
    <s v="Rivette"/>
    <x v="0"/>
    <s v="Condobolin"/>
    <n v="2002"/>
    <d v="2002-10-30T00:00:00"/>
    <n v="3"/>
    <d v="2002-06-14T00:00:00"/>
    <s v="14-Jun"/>
    <n v="14"/>
    <s v="Jun"/>
    <s v="UG"/>
    <x v="1"/>
    <n v="147.27272727272725"/>
    <n v="16.2"/>
    <n v="10"/>
    <m/>
    <m/>
    <s v="Harvest"/>
    <m/>
    <m/>
    <m/>
    <m/>
    <m/>
    <m/>
    <m/>
    <m/>
    <m/>
    <m/>
    <m/>
    <m/>
    <m/>
    <m/>
    <m/>
  </r>
  <r>
    <x v="270"/>
    <n v="138"/>
    <s v="Ag-Emblem"/>
    <s v="Ag-Emblem"/>
    <s v="Ag_Emblem"/>
    <x v="0"/>
    <s v="Condobolin"/>
    <n v="2002"/>
    <d v="2002-10-30T00:00:00"/>
    <n v="3"/>
    <d v="2002-06-14T00:00:00"/>
    <s v="14-Jun"/>
    <n v="14"/>
    <s v="Jun"/>
    <s v="UG"/>
    <x v="1"/>
    <n v="164.54545454545453"/>
    <n v="18.099999999999998"/>
    <n v="10"/>
    <m/>
    <m/>
    <s v="Harvest"/>
    <m/>
    <m/>
    <m/>
    <m/>
    <m/>
    <m/>
    <m/>
    <m/>
    <m/>
    <m/>
    <m/>
    <m/>
    <m/>
    <m/>
    <m/>
  </r>
  <r>
    <x v="271"/>
    <n v="138"/>
    <s v="Rainbow"/>
    <s v="Rainbow"/>
    <s v="Rainbow"/>
    <x v="0"/>
    <s v="Condobolin"/>
    <n v="2002"/>
    <d v="2002-10-30T00:00:00"/>
    <n v="3"/>
    <d v="2002-06-14T00:00:00"/>
    <s v="14-Jun"/>
    <n v="14"/>
    <s v="Jun"/>
    <s v="UG"/>
    <x v="1"/>
    <n v="173.63636363636365"/>
    <n v="19.100000000000001"/>
    <n v="10"/>
    <m/>
    <m/>
    <s v="Harvest"/>
    <m/>
    <m/>
    <m/>
    <m/>
    <m/>
    <m/>
    <m/>
    <m/>
    <m/>
    <m/>
    <m/>
    <m/>
    <m/>
    <m/>
    <m/>
  </r>
  <r>
    <x v="272"/>
    <n v="138"/>
    <s v="late"/>
    <s v="Ripper"/>
    <s v="Ripper"/>
    <x v="0"/>
    <s v="Condobolin"/>
    <n v="2002"/>
    <d v="2002-10-30T00:00:00"/>
    <n v="3"/>
    <d v="2002-06-14T00:00:00"/>
    <s v="14-Jun"/>
    <n v="14"/>
    <s v="Jun"/>
    <s v="UG"/>
    <x v="1"/>
    <n v="84.545454545454547"/>
    <n v="9.3000000000000007"/>
    <n v="10"/>
    <m/>
    <m/>
    <s v="Harvest"/>
    <m/>
    <m/>
    <m/>
    <m/>
    <m/>
    <m/>
    <m/>
    <m/>
    <m/>
    <m/>
    <m/>
    <m/>
    <m/>
    <m/>
    <m/>
  </r>
  <r>
    <x v="273"/>
    <n v="138"/>
    <s v="Oscar"/>
    <s v="Oscar"/>
    <s v="Oscar"/>
    <x v="0"/>
    <s v="Condobolin"/>
    <n v="2002"/>
    <d v="2002-10-30T00:00:00"/>
    <n v="3"/>
    <d v="2002-06-14T00:00:00"/>
    <s v="14-Jun"/>
    <n v="14"/>
    <s v="Jun"/>
    <s v="UG"/>
    <x v="1"/>
    <n v="109.09090909090909"/>
    <n v="12"/>
    <n v="10"/>
    <m/>
    <m/>
    <s v="Harvest"/>
    <m/>
    <m/>
    <m/>
    <m/>
    <m/>
    <m/>
    <m/>
    <m/>
    <m/>
    <m/>
    <m/>
    <m/>
    <m/>
    <m/>
    <m/>
  </r>
  <r>
    <x v="274"/>
    <n v="138"/>
    <s v="mid"/>
    <s v="Hyola60"/>
    <s v="Hyola60"/>
    <x v="0"/>
    <s v="Condobolin"/>
    <n v="2002"/>
    <d v="2002-10-30T00:00:00"/>
    <n v="3"/>
    <d v="2002-06-14T00:00:00"/>
    <s v="14-Jun"/>
    <n v="14"/>
    <s v="Jun"/>
    <s v="UG"/>
    <x v="1"/>
    <n v="355.45454545454544"/>
    <n v="39.1"/>
    <n v="10"/>
    <m/>
    <m/>
    <s v="Harvest"/>
    <m/>
    <m/>
    <m/>
    <m/>
    <m/>
    <m/>
    <m/>
    <m/>
    <m/>
    <m/>
    <m/>
    <m/>
    <m/>
    <m/>
    <m/>
  </r>
  <r>
    <x v="275"/>
    <n v="138"/>
    <s v="Dunkeld"/>
    <s v="Dunkeld"/>
    <s v="Dunkeld"/>
    <x v="0"/>
    <s v="Condobolin"/>
    <n v="2002"/>
    <d v="2002-10-30T00:00:00"/>
    <n v="3"/>
    <d v="2002-06-14T00:00:00"/>
    <s v="14-Jun"/>
    <n v="14"/>
    <s v="Jun"/>
    <s v="UG"/>
    <x v="1"/>
    <n v="94.545454545454547"/>
    <n v="10.4"/>
    <n v="10"/>
    <m/>
    <m/>
    <s v="Harvest"/>
    <m/>
    <m/>
    <m/>
    <m/>
    <m/>
    <m/>
    <m/>
    <m/>
    <m/>
    <m/>
    <m/>
    <m/>
    <m/>
    <m/>
    <m/>
  </r>
  <r>
    <x v="276"/>
    <n v="210"/>
    <s v="early"/>
    <s v="Ag-Outback"/>
    <s v="Ag_Outback"/>
    <x v="0"/>
    <s v="Condobolin"/>
    <n v="2003"/>
    <d v="2003-10-29T00:00:00"/>
    <n v="1"/>
    <d v="2003-04-02T00:00:00"/>
    <s v="2-Apr"/>
    <n v="2"/>
    <s v="Apr"/>
    <s v="average dry/irrig"/>
    <x v="1"/>
    <n v="643.85964912280701"/>
    <n v="146.80000000000001"/>
    <n v="10"/>
    <m/>
    <m/>
    <s v="Harvest"/>
    <m/>
    <m/>
    <m/>
    <m/>
    <m/>
    <m/>
    <m/>
    <m/>
    <m/>
    <m/>
    <m/>
    <m/>
    <m/>
    <m/>
    <m/>
  </r>
  <r>
    <x v="277"/>
    <n v="210"/>
    <s v="Rainbow"/>
    <s v="Rainbow"/>
    <s v="Rainbow"/>
    <x v="0"/>
    <s v="Condobolin"/>
    <n v="2003"/>
    <d v="2003-10-29T00:00:00"/>
    <n v="1"/>
    <d v="2003-04-02T00:00:00"/>
    <s v="2-Apr"/>
    <n v="2"/>
    <s v="Apr"/>
    <s v="average dry/irrig"/>
    <x v="1"/>
    <n v="756.14035087719299"/>
    <n v="172.4"/>
    <n v="10"/>
    <m/>
    <m/>
    <s v="Harvest"/>
    <m/>
    <m/>
    <m/>
    <m/>
    <m/>
    <m/>
    <m/>
    <m/>
    <m/>
    <m/>
    <m/>
    <m/>
    <m/>
    <m/>
    <m/>
  </r>
  <r>
    <x v="278"/>
    <n v="210"/>
    <s v="late"/>
    <s v="Ripper"/>
    <s v="Ripper"/>
    <x v="0"/>
    <s v="Condobolin"/>
    <n v="2003"/>
    <d v="2003-10-29T00:00:00"/>
    <n v="1"/>
    <d v="2003-04-02T00:00:00"/>
    <s v="2-Apr"/>
    <n v="2"/>
    <s v="Apr"/>
    <s v="average dry/irrig"/>
    <x v="1"/>
    <n v="588.15789473684208"/>
    <n v="134.1"/>
    <n v="10"/>
    <m/>
    <m/>
    <s v="Harvest"/>
    <m/>
    <m/>
    <m/>
    <m/>
    <m/>
    <m/>
    <m/>
    <m/>
    <m/>
    <m/>
    <m/>
    <m/>
    <m/>
    <m/>
    <m/>
  </r>
  <r>
    <x v="279"/>
    <n v="210"/>
    <s v="Oscar"/>
    <s v="Oscar"/>
    <s v="Oscar"/>
    <x v="0"/>
    <s v="Condobolin"/>
    <n v="2003"/>
    <d v="2003-10-29T00:00:00"/>
    <n v="1"/>
    <d v="2003-04-02T00:00:00"/>
    <s v="2-Apr"/>
    <n v="2"/>
    <s v="Apr"/>
    <s v="average dry/irrig"/>
    <x v="1"/>
    <n v="789.03508771929819"/>
    <n v="179.9"/>
    <n v="10"/>
    <m/>
    <m/>
    <s v="Harvest"/>
    <m/>
    <m/>
    <m/>
    <m/>
    <m/>
    <m/>
    <m/>
    <m/>
    <m/>
    <m/>
    <m/>
    <m/>
    <m/>
    <m/>
    <m/>
  </r>
  <r>
    <x v="280"/>
    <n v="210"/>
    <s v="mid"/>
    <s v="Hyola60"/>
    <s v="Hyola60"/>
    <x v="0"/>
    <s v="Condobolin"/>
    <n v="2003"/>
    <d v="2003-10-29T00:00:00"/>
    <n v="1"/>
    <d v="2003-04-02T00:00:00"/>
    <s v="2-Apr"/>
    <n v="2"/>
    <s v="Apr"/>
    <s v="average dry/irrig"/>
    <x v="1"/>
    <n v="580.70175438596493"/>
    <n v="132.4"/>
    <n v="10"/>
    <m/>
    <m/>
    <s v="Harvest"/>
    <m/>
    <m/>
    <m/>
    <m/>
    <m/>
    <m/>
    <m/>
    <m/>
    <m/>
    <m/>
    <m/>
    <m/>
    <m/>
    <m/>
    <m/>
  </r>
  <r>
    <x v="281"/>
    <n v="210"/>
    <s v="Dunkeld"/>
    <s v="Dunkeld"/>
    <s v="Dunkeld"/>
    <x v="0"/>
    <s v="Condobolin"/>
    <n v="2003"/>
    <d v="2003-10-29T00:00:00"/>
    <n v="1"/>
    <d v="2003-04-02T00:00:00"/>
    <s v="2-Apr"/>
    <n v="2"/>
    <s v="Apr"/>
    <s v="average dry/irrig"/>
    <x v="1"/>
    <n v="630.70175438596482"/>
    <n v="143.79999999999998"/>
    <n v="10"/>
    <m/>
    <m/>
    <s v="Harvest"/>
    <m/>
    <m/>
    <m/>
    <m/>
    <m/>
    <m/>
    <m/>
    <m/>
    <m/>
    <m/>
    <m/>
    <m/>
    <m/>
    <m/>
    <m/>
  </r>
  <r>
    <x v="282"/>
    <n v="190"/>
    <s v="early"/>
    <s v="Ag-Outback"/>
    <s v="Ag_Outback"/>
    <x v="0"/>
    <s v="Condobolin"/>
    <n v="2003"/>
    <d v="2003-10-29T00:00:00"/>
    <n v="2"/>
    <d v="2003-04-22T00:00:00"/>
    <s v="22-Apr"/>
    <n v="22"/>
    <s v="Apr"/>
    <s v="average dry/irrig"/>
    <x v="1"/>
    <n v="456.57894736842098"/>
    <n v="104.1"/>
    <n v="10"/>
    <m/>
    <m/>
    <s v="Harvest"/>
    <m/>
    <m/>
    <m/>
    <m/>
    <m/>
    <m/>
    <m/>
    <m/>
    <m/>
    <m/>
    <m/>
    <m/>
    <m/>
    <m/>
    <m/>
  </r>
  <r>
    <x v="283"/>
    <n v="190"/>
    <s v="Rainbow"/>
    <s v="Rainbow"/>
    <s v="Rainbow"/>
    <x v="0"/>
    <s v="Condobolin"/>
    <n v="2003"/>
    <d v="2003-10-29T00:00:00"/>
    <n v="2"/>
    <d v="2003-04-22T00:00:00"/>
    <s v="22-Apr"/>
    <n v="22"/>
    <s v="Apr"/>
    <s v="average dry/irrig"/>
    <x v="1"/>
    <n v="525.87719298245611"/>
    <n v="119.9"/>
    <n v="10"/>
    <m/>
    <m/>
    <s v="Harvest"/>
    <m/>
    <m/>
    <m/>
    <m/>
    <m/>
    <m/>
    <m/>
    <m/>
    <m/>
    <m/>
    <m/>
    <m/>
    <m/>
    <m/>
    <m/>
  </r>
  <r>
    <x v="284"/>
    <n v="190"/>
    <s v="late"/>
    <s v="Ripper"/>
    <s v="Ripper"/>
    <x v="0"/>
    <s v="Condobolin"/>
    <n v="2003"/>
    <d v="2003-10-29T00:00:00"/>
    <n v="2"/>
    <d v="2003-04-22T00:00:00"/>
    <s v="22-Apr"/>
    <n v="22"/>
    <s v="Apr"/>
    <s v="average dry/irrig"/>
    <x v="1"/>
    <n v="414.4736842105263"/>
    <n v="94.5"/>
    <n v="10"/>
    <m/>
    <m/>
    <s v="Harvest"/>
    <m/>
    <m/>
    <m/>
    <m/>
    <m/>
    <m/>
    <m/>
    <m/>
    <m/>
    <m/>
    <m/>
    <m/>
    <m/>
    <m/>
    <m/>
  </r>
  <r>
    <x v="285"/>
    <n v="190"/>
    <s v="Oscar"/>
    <s v="Oscar"/>
    <s v="Oscar"/>
    <x v="0"/>
    <s v="Condobolin"/>
    <n v="2003"/>
    <d v="2003-10-29T00:00:00"/>
    <n v="2"/>
    <d v="2003-04-22T00:00:00"/>
    <s v="22-Apr"/>
    <n v="22"/>
    <s v="Apr"/>
    <s v="average dry/irrig"/>
    <x v="1"/>
    <n v="539.47368421052624"/>
    <n v="123"/>
    <n v="10"/>
    <m/>
    <m/>
    <s v="Harvest"/>
    <m/>
    <m/>
    <m/>
    <m/>
    <m/>
    <m/>
    <m/>
    <m/>
    <m/>
    <m/>
    <m/>
    <m/>
    <m/>
    <m/>
    <m/>
  </r>
  <r>
    <x v="286"/>
    <n v="190"/>
    <s v="mid"/>
    <s v="Hyola60"/>
    <s v="Hyola60"/>
    <x v="0"/>
    <s v="Condobolin"/>
    <n v="2003"/>
    <d v="2003-10-29T00:00:00"/>
    <n v="2"/>
    <d v="2003-04-22T00:00:00"/>
    <s v="22-Apr"/>
    <n v="22"/>
    <s v="Apr"/>
    <s v="average dry/irrig"/>
    <x v="1"/>
    <n v="488.59649122807019"/>
    <n v="111.4"/>
    <n v="10"/>
    <m/>
    <m/>
    <s v="Harvest"/>
    <m/>
    <m/>
    <m/>
    <m/>
    <m/>
    <m/>
    <m/>
    <m/>
    <m/>
    <m/>
    <m/>
    <m/>
    <m/>
    <m/>
    <m/>
  </r>
  <r>
    <x v="287"/>
    <n v="190"/>
    <s v="Dunkeld"/>
    <s v="Dunkeld"/>
    <s v="Dunkeld"/>
    <x v="0"/>
    <s v="Condobolin"/>
    <n v="2003"/>
    <d v="2003-10-29T00:00:00"/>
    <n v="2"/>
    <d v="2003-04-22T00:00:00"/>
    <s v="22-Apr"/>
    <n v="22"/>
    <s v="Apr"/>
    <s v="average dry/irrig"/>
    <x v="1"/>
    <n v="455.26315789473682"/>
    <n v="103.8"/>
    <n v="10"/>
    <m/>
    <m/>
    <s v="Harvest"/>
    <m/>
    <m/>
    <m/>
    <m/>
    <m/>
    <m/>
    <m/>
    <m/>
    <m/>
    <m/>
    <m/>
    <m/>
    <m/>
    <m/>
    <m/>
  </r>
  <r>
    <x v="288"/>
    <n v="169"/>
    <s v="early"/>
    <s v="Ag-Outback"/>
    <s v="Ag_Outback"/>
    <x v="0"/>
    <s v="Condobolin"/>
    <n v="2003"/>
    <d v="2003-10-29T00:00:00"/>
    <n v="3"/>
    <d v="2003-05-13T00:00:00"/>
    <s v="13-May"/>
    <n v="13"/>
    <s v="May"/>
    <s v="average dry/irrig"/>
    <x v="1"/>
    <n v="480.5128205128205"/>
    <n v="93.7"/>
    <n v="10"/>
    <m/>
    <m/>
    <s v="Harvest"/>
    <m/>
    <m/>
    <m/>
    <m/>
    <m/>
    <m/>
    <m/>
    <m/>
    <m/>
    <m/>
    <m/>
    <m/>
    <m/>
    <m/>
    <m/>
  </r>
  <r>
    <x v="289"/>
    <n v="169"/>
    <s v="Rainbow"/>
    <s v="Rainbow"/>
    <s v="Rainbow"/>
    <x v="0"/>
    <s v="Condobolin"/>
    <n v="2003"/>
    <d v="2003-10-29T00:00:00"/>
    <n v="3"/>
    <d v="2003-05-13T00:00:00"/>
    <s v="13-May"/>
    <n v="13"/>
    <s v="May"/>
    <s v="average dry/irrig"/>
    <x v="1"/>
    <n v="504.10256410256409"/>
    <n v="98.3"/>
    <n v="10"/>
    <m/>
    <m/>
    <s v="Harvest"/>
    <m/>
    <m/>
    <m/>
    <m/>
    <m/>
    <m/>
    <m/>
    <m/>
    <m/>
    <m/>
    <m/>
    <m/>
    <m/>
    <m/>
    <m/>
  </r>
  <r>
    <x v="290"/>
    <n v="169"/>
    <s v="late"/>
    <s v="Ripper"/>
    <s v="Ripper"/>
    <x v="0"/>
    <s v="Condobolin"/>
    <n v="2003"/>
    <d v="2003-10-29T00:00:00"/>
    <n v="3"/>
    <d v="2003-05-13T00:00:00"/>
    <s v="13-May"/>
    <n v="13"/>
    <s v="May"/>
    <s v="average dry/irrig"/>
    <x v="1"/>
    <n v="436.41025641025635"/>
    <n v="85.1"/>
    <n v="10"/>
    <m/>
    <m/>
    <s v="Harvest"/>
    <m/>
    <m/>
    <m/>
    <m/>
    <m/>
    <m/>
    <m/>
    <m/>
    <m/>
    <m/>
    <m/>
    <m/>
    <m/>
    <m/>
    <m/>
  </r>
  <r>
    <x v="291"/>
    <n v="169"/>
    <s v="Oscar"/>
    <s v="Oscar"/>
    <s v="Oscar"/>
    <x v="0"/>
    <s v="Condobolin"/>
    <n v="2003"/>
    <d v="2003-10-29T00:00:00"/>
    <n v="3"/>
    <d v="2003-05-13T00:00:00"/>
    <s v="13-May"/>
    <n v="13"/>
    <s v="May"/>
    <s v="average dry/irrig"/>
    <x v="1"/>
    <n v="495.89743589743591"/>
    <n v="96.7"/>
    <n v="10"/>
    <m/>
    <m/>
    <s v="Harvest"/>
    <m/>
    <m/>
    <m/>
    <m/>
    <m/>
    <m/>
    <m/>
    <m/>
    <m/>
    <m/>
    <m/>
    <m/>
    <m/>
    <m/>
    <m/>
  </r>
  <r>
    <x v="292"/>
    <n v="169"/>
    <s v="mid"/>
    <s v="Hyola60"/>
    <s v="Hyola60"/>
    <x v="0"/>
    <s v="Condobolin"/>
    <n v="2003"/>
    <d v="2003-10-29T00:00:00"/>
    <n v="3"/>
    <d v="2003-05-13T00:00:00"/>
    <s v="13-May"/>
    <n v="13"/>
    <s v="May"/>
    <s v="average dry/irrig"/>
    <x v="1"/>
    <n v="427.69230769230762"/>
    <n v="83.399999999999991"/>
    <n v="10"/>
    <m/>
    <m/>
    <s v="Harvest"/>
    <m/>
    <m/>
    <m/>
    <m/>
    <m/>
    <m/>
    <m/>
    <m/>
    <m/>
    <m/>
    <m/>
    <m/>
    <m/>
    <m/>
    <m/>
  </r>
  <r>
    <x v="293"/>
    <n v="169"/>
    <s v="Dunkeld"/>
    <s v="Dunkeld"/>
    <s v="Dunkeld"/>
    <x v="0"/>
    <s v="Condobolin"/>
    <n v="2003"/>
    <d v="2003-10-29T00:00:00"/>
    <n v="3"/>
    <d v="2003-05-13T00:00:00"/>
    <s v="13-May"/>
    <n v="13"/>
    <s v="May"/>
    <s v="average dry/irrig"/>
    <x v="1"/>
    <n v="508.71794871794873"/>
    <n v="99.2"/>
    <n v="10"/>
    <m/>
    <m/>
    <s v="Harvest"/>
    <m/>
    <m/>
    <m/>
    <m/>
    <m/>
    <m/>
    <m/>
    <m/>
    <m/>
    <m/>
    <m/>
    <m/>
    <m/>
    <m/>
    <m/>
  </r>
  <r>
    <x v="294"/>
    <n v="145"/>
    <s v="early"/>
    <s v="Ag-Outback"/>
    <s v="Ag_Outback"/>
    <x v="0"/>
    <s v="Condobolin"/>
    <n v="2003"/>
    <d v="2003-10-29T00:00:00"/>
    <n v="4"/>
    <d v="2003-06-06T00:00:00"/>
    <s v="6-Jun"/>
    <n v="6"/>
    <s v="Jun"/>
    <s v="average dry/irrig"/>
    <x v="1"/>
    <n v="375.82417582417588"/>
    <n v="68.400000000000006"/>
    <n v="10"/>
    <m/>
    <m/>
    <s v="Harvest"/>
    <m/>
    <m/>
    <m/>
    <m/>
    <m/>
    <m/>
    <m/>
    <m/>
    <m/>
    <m/>
    <m/>
    <m/>
    <m/>
    <m/>
    <m/>
  </r>
  <r>
    <x v="295"/>
    <n v="145"/>
    <s v="Rainbow"/>
    <s v="Rainbow"/>
    <s v="Rainbow"/>
    <x v="0"/>
    <s v="Condobolin"/>
    <n v="2003"/>
    <d v="2003-10-29T00:00:00"/>
    <n v="4"/>
    <d v="2003-06-06T00:00:00"/>
    <s v="6-Jun"/>
    <n v="6"/>
    <s v="Jun"/>
    <s v="average dry/irrig"/>
    <x v="1"/>
    <n v="386.26373626373623"/>
    <n v="70.3"/>
    <n v="10"/>
    <m/>
    <m/>
    <s v="Harvest"/>
    <m/>
    <m/>
    <m/>
    <m/>
    <m/>
    <m/>
    <m/>
    <m/>
    <m/>
    <m/>
    <m/>
    <m/>
    <m/>
    <m/>
    <m/>
  </r>
  <r>
    <x v="296"/>
    <n v="145"/>
    <s v="late"/>
    <s v="Ripper"/>
    <s v="Ripper"/>
    <x v="0"/>
    <s v="Condobolin"/>
    <n v="2003"/>
    <d v="2003-10-29T00:00:00"/>
    <n v="4"/>
    <d v="2003-06-06T00:00:00"/>
    <s v="6-Jun"/>
    <n v="6"/>
    <s v="Jun"/>
    <s v="average dry/irrig"/>
    <x v="1"/>
    <n v="338.46153846153845"/>
    <n v="61.6"/>
    <n v="10"/>
    <m/>
    <m/>
    <s v="Harvest"/>
    <m/>
    <m/>
    <m/>
    <m/>
    <m/>
    <m/>
    <m/>
    <m/>
    <m/>
    <m/>
    <m/>
    <m/>
    <m/>
    <m/>
    <m/>
  </r>
  <r>
    <x v="297"/>
    <n v="145"/>
    <s v="Oscar"/>
    <s v="Oscar"/>
    <s v="Oscar"/>
    <x v="0"/>
    <s v="Condobolin"/>
    <n v="2003"/>
    <d v="2003-10-29T00:00:00"/>
    <n v="4"/>
    <d v="2003-06-06T00:00:00"/>
    <s v="6-Jun"/>
    <n v="6"/>
    <s v="Jun"/>
    <s v="average dry/irrig"/>
    <x v="1"/>
    <n v="320.32967032967031"/>
    <n v="58.3"/>
    <n v="10"/>
    <m/>
    <m/>
    <s v="Harvest"/>
    <m/>
    <m/>
    <m/>
    <m/>
    <m/>
    <m/>
    <m/>
    <m/>
    <m/>
    <m/>
    <m/>
    <m/>
    <m/>
    <m/>
    <m/>
  </r>
  <r>
    <x v="298"/>
    <n v="145"/>
    <s v="mid"/>
    <s v="Hyola60"/>
    <s v="Hyola60"/>
    <x v="0"/>
    <s v="Condobolin"/>
    <n v="2003"/>
    <d v="2003-10-29T00:00:00"/>
    <n v="4"/>
    <d v="2003-06-06T00:00:00"/>
    <s v="6-Jun"/>
    <n v="6"/>
    <s v="Jun"/>
    <s v="average dry/irrig"/>
    <x v="1"/>
    <n v="329.67032967032969"/>
    <n v="60"/>
    <n v="10"/>
    <m/>
    <m/>
    <s v="Harvest"/>
    <m/>
    <m/>
    <m/>
    <m/>
    <m/>
    <m/>
    <m/>
    <m/>
    <m/>
    <m/>
    <m/>
    <m/>
    <m/>
    <m/>
    <m/>
  </r>
  <r>
    <x v="299"/>
    <n v="145"/>
    <s v="Dunkeld"/>
    <s v="Dunkeld"/>
    <s v="Dunkeld"/>
    <x v="0"/>
    <s v="Condobolin"/>
    <n v="2003"/>
    <d v="2003-10-29T00:00:00"/>
    <n v="4"/>
    <d v="2003-06-06T00:00:00"/>
    <s v="6-Jun"/>
    <n v="6"/>
    <s v="Jun"/>
    <s v="average dry/irrig"/>
    <x v="1"/>
    <n v="371.97802197802201"/>
    <n v="67.7"/>
    <n v="10"/>
    <m/>
    <m/>
    <s v="Harvest"/>
    <m/>
    <m/>
    <m/>
    <m/>
    <m/>
    <m/>
    <m/>
    <m/>
    <m/>
    <m/>
    <m/>
    <m/>
    <m/>
    <m/>
    <m/>
  </r>
  <r>
    <x v="300"/>
    <n v="234"/>
    <s v="Beacon"/>
    <s v="Beacon"/>
    <s v="Beacon"/>
    <x v="0"/>
    <s v="Grenfell"/>
    <n v="2003"/>
    <d v="2003-12-07T00:00:00"/>
    <n v="1"/>
    <d v="2003-04-17T00:00:00"/>
    <s v="17-Apr"/>
    <n v="17"/>
    <s v="Apr"/>
    <s v="UG"/>
    <x v="1"/>
    <m/>
    <n v="307.2"/>
    <n v="10"/>
    <m/>
    <m/>
    <s v="Harvest"/>
    <n v="30"/>
    <m/>
    <m/>
    <m/>
    <m/>
    <m/>
    <m/>
    <m/>
    <m/>
    <m/>
    <m/>
    <m/>
    <m/>
    <m/>
    <m/>
  </r>
  <r>
    <x v="301"/>
    <n v="234"/>
    <s v="Surpass501"/>
    <s v="Surpass501"/>
    <s v="Surpass501"/>
    <x v="0"/>
    <s v="Grenfell"/>
    <n v="2003"/>
    <d v="2003-12-07T00:00:00"/>
    <n v="1"/>
    <d v="2003-04-17T00:00:00"/>
    <s v="17-Apr"/>
    <n v="17"/>
    <s v="Apr"/>
    <s v="UG"/>
    <x v="1"/>
    <m/>
    <n v="303.3"/>
    <n v="10"/>
    <m/>
    <m/>
    <s v="Harvest"/>
    <n v="30"/>
    <m/>
    <m/>
    <m/>
    <m/>
    <m/>
    <m/>
    <m/>
    <m/>
    <m/>
    <m/>
    <m/>
    <m/>
    <m/>
    <m/>
  </r>
  <r>
    <x v="302"/>
    <n v="209"/>
    <s v="Beacon"/>
    <s v="Beacon"/>
    <s v="Beacon"/>
    <x v="0"/>
    <s v="Grenfell"/>
    <n v="2003"/>
    <d v="2003-12-07T00:00:00"/>
    <n v="2"/>
    <d v="2003-05-12T00:00:00"/>
    <s v="12-May"/>
    <n v="12"/>
    <s v="May"/>
    <s v="UG"/>
    <x v="1"/>
    <m/>
    <n v="179.6"/>
    <n v="10"/>
    <m/>
    <m/>
    <s v="Harvest"/>
    <n v="30"/>
    <m/>
    <m/>
    <m/>
    <m/>
    <m/>
    <m/>
    <m/>
    <m/>
    <m/>
    <m/>
    <m/>
    <m/>
    <m/>
    <m/>
  </r>
  <r>
    <x v="303"/>
    <n v="209"/>
    <s v="Surpass501"/>
    <s v="Surpass501"/>
    <s v="Surpass501"/>
    <x v="0"/>
    <s v="Grenfell"/>
    <n v="2003"/>
    <d v="2003-12-07T00:00:00"/>
    <n v="2"/>
    <d v="2003-05-12T00:00:00"/>
    <s v="12-May"/>
    <n v="12"/>
    <s v="May"/>
    <s v="UG"/>
    <x v="1"/>
    <m/>
    <n v="208.3"/>
    <n v="10"/>
    <m/>
    <m/>
    <s v="Harvest"/>
    <n v="30"/>
    <m/>
    <m/>
    <m/>
    <m/>
    <m/>
    <m/>
    <m/>
    <m/>
    <m/>
    <m/>
    <m/>
    <m/>
    <m/>
    <m/>
  </r>
  <r>
    <x v="304"/>
    <n v="179"/>
    <s v="Beacon"/>
    <s v="Beacon"/>
    <s v="Beacon"/>
    <x v="0"/>
    <s v="Grenfell"/>
    <n v="2003"/>
    <d v="2003-12-07T00:00:00"/>
    <n v="3"/>
    <d v="2003-06-11T00:00:00"/>
    <s v="11-Jun"/>
    <n v="11"/>
    <s v="Jun"/>
    <s v="UG"/>
    <x v="1"/>
    <m/>
    <n v="121.6"/>
    <n v="10"/>
    <m/>
    <m/>
    <s v="Harvest"/>
    <n v="30"/>
    <m/>
    <m/>
    <m/>
    <m/>
    <m/>
    <m/>
    <m/>
    <m/>
    <m/>
    <m/>
    <m/>
    <m/>
    <m/>
    <m/>
  </r>
  <r>
    <x v="305"/>
    <n v="179"/>
    <s v="Surpass501"/>
    <s v="Surpass501"/>
    <s v="Surpass501"/>
    <x v="0"/>
    <s v="Grenfell"/>
    <n v="2003"/>
    <d v="2003-12-07T00:00:00"/>
    <n v="3"/>
    <d v="2003-06-11T00:00:00"/>
    <s v="11-Jun"/>
    <n v="11"/>
    <s v="Jun"/>
    <s v="UG"/>
    <x v="1"/>
    <m/>
    <n v="146.1"/>
    <n v="10"/>
    <m/>
    <m/>
    <s v="Harvest"/>
    <n v="30"/>
    <m/>
    <m/>
    <m/>
    <m/>
    <m/>
    <m/>
    <m/>
    <m/>
    <m/>
    <m/>
    <m/>
    <m/>
    <m/>
    <m/>
  </r>
  <r>
    <x v="306"/>
    <m/>
    <s v="Hyola75"/>
    <s v="Hyola75"/>
    <s v="Hyola75"/>
    <x v="0"/>
    <s v="Canberra"/>
    <n v="2007"/>
    <m/>
    <n v="1"/>
    <d v="2007-03-21T00:00:00"/>
    <s v="21-Mar"/>
    <n v="21"/>
    <s v="Mar"/>
    <s v="UG"/>
    <x v="1"/>
    <n v="1167.420814479638"/>
    <n v="258"/>
    <n v="10"/>
    <m/>
    <n v="0.221"/>
    <s v="Harvest"/>
    <m/>
    <m/>
    <m/>
    <m/>
    <m/>
    <m/>
    <m/>
    <m/>
    <n v="39.97"/>
    <m/>
    <m/>
    <m/>
    <m/>
    <m/>
    <m/>
  </r>
  <r>
    <x v="307"/>
    <m/>
    <s v="Garnet"/>
    <s v="Garnet"/>
    <s v="AV_Garnet"/>
    <x v="0"/>
    <s v="Canberra"/>
    <n v="2007"/>
    <m/>
    <n v="1"/>
    <d v="2007-03-21T00:00:00"/>
    <s v="21-Mar"/>
    <n v="21"/>
    <s v="Mar"/>
    <s v="UG"/>
    <x v="1"/>
    <n v="1546.7625899280574"/>
    <n v="215"/>
    <n v="10"/>
    <m/>
    <n v="0.13900000000000001"/>
    <s v="Harvest"/>
    <m/>
    <m/>
    <m/>
    <m/>
    <m/>
    <m/>
    <m/>
    <m/>
    <n v="37.74"/>
    <m/>
    <m/>
    <m/>
    <m/>
    <m/>
    <m/>
  </r>
  <r>
    <x v="308"/>
    <m/>
    <s v="Skipton"/>
    <s v="Skipton"/>
    <s v="Skipton"/>
    <x v="0"/>
    <s v="Canberra"/>
    <n v="2007"/>
    <m/>
    <n v="1"/>
    <d v="2007-03-21T00:00:00"/>
    <s v="21-Mar"/>
    <n v="21"/>
    <s v="Mar"/>
    <s v="UG"/>
    <x v="1"/>
    <n v="1497.041420118343"/>
    <n v="252.99999999999997"/>
    <n v="10"/>
    <m/>
    <n v="0.16900000000000001"/>
    <s v="Harvest"/>
    <m/>
    <m/>
    <m/>
    <m/>
    <m/>
    <m/>
    <m/>
    <m/>
    <n v="40.119999999999997"/>
    <m/>
    <m/>
    <m/>
    <m/>
    <m/>
    <m/>
  </r>
  <r>
    <x v="309"/>
    <m/>
    <s v="Hyola75"/>
    <s v="Hyola75"/>
    <s v="Hyola75"/>
    <x v="0"/>
    <s v="Canberra"/>
    <n v="2007"/>
    <m/>
    <n v="2"/>
    <d v="2007-04-05T00:00:00"/>
    <s v="5-Apr"/>
    <n v="5"/>
    <s v="Apr"/>
    <s v="UG"/>
    <x v="1"/>
    <n v="1166.6666666666667"/>
    <n v="329"/>
    <n v="10"/>
    <m/>
    <n v="0.28199999999999997"/>
    <s v="Harvest"/>
    <m/>
    <m/>
    <m/>
    <m/>
    <m/>
    <m/>
    <m/>
    <m/>
    <n v="41.44"/>
    <m/>
    <m/>
    <m/>
    <m/>
    <m/>
    <m/>
  </r>
  <r>
    <x v="310"/>
    <m/>
    <s v="Garnet"/>
    <s v="Garnet"/>
    <s v="AV_Garnet"/>
    <x v="0"/>
    <s v="Canberra"/>
    <n v="2007"/>
    <m/>
    <n v="2"/>
    <d v="2007-04-05T00:00:00"/>
    <s v="5-Apr"/>
    <n v="5"/>
    <s v="Apr"/>
    <s v="UG"/>
    <x v="1"/>
    <n v="1239.5833333333335"/>
    <n v="357"/>
    <n v="10"/>
    <m/>
    <n v="0.28799999999999998"/>
    <s v="Harvest"/>
    <m/>
    <m/>
    <m/>
    <m/>
    <m/>
    <m/>
    <m/>
    <m/>
    <n v="42.85"/>
    <m/>
    <m/>
    <m/>
    <m/>
    <m/>
    <m/>
  </r>
  <r>
    <x v="311"/>
    <m/>
    <s v="Skipton"/>
    <s v="Skipton"/>
    <s v="Skipton"/>
    <x v="0"/>
    <s v="Canberra"/>
    <n v="2007"/>
    <m/>
    <n v="2"/>
    <d v="2007-04-05T00:00:00"/>
    <s v="5-Apr"/>
    <n v="5"/>
    <s v="Apr"/>
    <s v="UG"/>
    <x v="1"/>
    <n v="1541.1764705882354"/>
    <n v="393"/>
    <n v="10"/>
    <m/>
    <n v="0.255"/>
    <s v="Harvest"/>
    <m/>
    <m/>
    <m/>
    <m/>
    <m/>
    <m/>
    <m/>
    <m/>
    <n v="45.19"/>
    <m/>
    <m/>
    <m/>
    <m/>
    <m/>
    <m/>
  </r>
  <r>
    <x v="312"/>
    <m/>
    <s v="Hyola75"/>
    <s v="Hyola75"/>
    <s v="Hyola75"/>
    <x v="0"/>
    <s v="Canberra"/>
    <n v="2007"/>
    <m/>
    <n v="3"/>
    <d v="2007-05-05T00:00:00"/>
    <s v="5-May"/>
    <n v="5"/>
    <s v="May"/>
    <s v="UG"/>
    <x v="1"/>
    <n v="545.4545454545455"/>
    <n v="174"/>
    <n v="10"/>
    <m/>
    <n v="0.31900000000000001"/>
    <s v="Harvest"/>
    <m/>
    <m/>
    <m/>
    <m/>
    <m/>
    <m/>
    <m/>
    <m/>
    <n v="42.33"/>
    <m/>
    <m/>
    <m/>
    <m/>
    <m/>
    <m/>
  </r>
  <r>
    <x v="313"/>
    <m/>
    <s v="Garnet"/>
    <s v="Garnet"/>
    <s v="AV_Garnet"/>
    <x v="0"/>
    <s v="Canberra"/>
    <n v="2007"/>
    <m/>
    <n v="3"/>
    <d v="2007-05-05T00:00:00"/>
    <s v="5-May"/>
    <n v="5"/>
    <s v="May"/>
    <s v="UG"/>
    <x v="1"/>
    <n v="832.14285714285711"/>
    <n v="233"/>
    <n v="10"/>
    <m/>
    <n v="0.28000000000000003"/>
    <s v="Harvest"/>
    <m/>
    <m/>
    <m/>
    <m/>
    <m/>
    <m/>
    <m/>
    <m/>
    <n v="41.59"/>
    <m/>
    <m/>
    <m/>
    <m/>
    <m/>
    <m/>
  </r>
  <r>
    <x v="314"/>
    <m/>
    <s v="Skipton"/>
    <s v="Skipton"/>
    <s v="Skipton"/>
    <x v="0"/>
    <s v="Canberra"/>
    <n v="2007"/>
    <m/>
    <n v="3"/>
    <d v="2007-05-05T00:00:00"/>
    <s v="5-May"/>
    <n v="5"/>
    <s v="May"/>
    <s v="UG"/>
    <x v="1"/>
    <n v="723.32015810276675"/>
    <n v="183"/>
    <n v="10"/>
    <m/>
    <n v="0.253"/>
    <s v="Harvest"/>
    <m/>
    <m/>
    <m/>
    <m/>
    <m/>
    <m/>
    <m/>
    <m/>
    <n v="43.04"/>
    <m/>
    <m/>
    <m/>
    <m/>
    <m/>
    <m/>
  </r>
  <r>
    <x v="315"/>
    <m/>
    <s v="early"/>
    <s v="43C80"/>
    <s v="43C80"/>
    <x v="0"/>
    <s v="Tamworth"/>
    <n v="2012"/>
    <m/>
    <n v="1"/>
    <d v="2012-04-20T00:00:00"/>
    <s v="20-Apr"/>
    <n v="20"/>
    <s v="Apr"/>
    <s v="UG"/>
    <x v="1"/>
    <n v="972.41379310344837"/>
    <n v="282"/>
    <n v="10"/>
    <m/>
    <n v="0.28999999999999998"/>
    <s v="Harvest"/>
    <m/>
    <m/>
    <m/>
    <m/>
    <m/>
    <m/>
    <m/>
    <m/>
    <n v="41.5"/>
    <m/>
    <m/>
    <m/>
    <m/>
    <m/>
    <m/>
  </r>
  <r>
    <x v="316"/>
    <m/>
    <s v="early"/>
    <s v="43Y85"/>
    <s v="43Y85"/>
    <x v="0"/>
    <s v="Tamworth"/>
    <n v="2012"/>
    <m/>
    <n v="1"/>
    <d v="2012-04-20T00:00:00"/>
    <s v="20-Apr"/>
    <n v="20"/>
    <s v="Apr"/>
    <s v="UG"/>
    <x v="1"/>
    <n v="1237.037037037037"/>
    <n v="334"/>
    <n v="10"/>
    <m/>
    <n v="0.27"/>
    <s v="Harvest"/>
    <m/>
    <m/>
    <m/>
    <m/>
    <m/>
    <m/>
    <m/>
    <m/>
    <n v="42.03"/>
    <m/>
    <m/>
    <m/>
    <m/>
    <m/>
    <m/>
  </r>
  <r>
    <x v="317"/>
    <m/>
    <s v="early-mid"/>
    <s v="44Y84"/>
    <s v="44Y84"/>
    <x v="0"/>
    <s v="Tamworth"/>
    <n v="2012"/>
    <m/>
    <n v="1"/>
    <d v="2012-04-20T00:00:00"/>
    <s v="20-Apr"/>
    <n v="20"/>
    <s v="Apr"/>
    <s v="UG"/>
    <x v="1"/>
    <n v="1257.1428571428571"/>
    <n v="352"/>
    <n v="10"/>
    <m/>
    <n v="0.28000000000000003"/>
    <s v="Harvest"/>
    <m/>
    <m/>
    <m/>
    <m/>
    <m/>
    <m/>
    <m/>
    <m/>
    <n v="42.53"/>
    <m/>
    <m/>
    <m/>
    <m/>
    <m/>
    <m/>
  </r>
  <r>
    <x v="318"/>
    <m/>
    <s v="early-mid"/>
    <s v="45Y82"/>
    <s v="45Y82"/>
    <x v="0"/>
    <s v="Tamworth"/>
    <n v="2012"/>
    <m/>
    <n v="1"/>
    <d v="2012-04-20T00:00:00"/>
    <s v="20-Apr"/>
    <n v="20"/>
    <s v="Apr"/>
    <s v="UG"/>
    <x v="1"/>
    <n v="1237.037037037037"/>
    <n v="334"/>
    <n v="10"/>
    <m/>
    <n v="0.27"/>
    <s v="Harvest"/>
    <m/>
    <m/>
    <m/>
    <m/>
    <m/>
    <m/>
    <m/>
    <m/>
    <n v="42.03"/>
    <m/>
    <m/>
    <m/>
    <m/>
    <m/>
    <m/>
  </r>
  <r>
    <x v="319"/>
    <m/>
    <s v="ATR-GEM"/>
    <s v="ATR-GEM"/>
    <s v="ATR_Gem"/>
    <x v="0"/>
    <s v="Tamworth"/>
    <n v="2012"/>
    <m/>
    <n v="1"/>
    <d v="2012-04-20T00:00:00"/>
    <s v="20-Apr"/>
    <n v="20"/>
    <s v="Apr"/>
    <s v="UG"/>
    <x v="1"/>
    <n v="1003.3333333333334"/>
    <n v="301"/>
    <n v="10"/>
    <m/>
    <n v="0.3"/>
    <s v="Harvest"/>
    <m/>
    <m/>
    <m/>
    <m/>
    <m/>
    <m/>
    <m/>
    <m/>
    <n v="42.33"/>
    <m/>
    <m/>
    <m/>
    <m/>
    <m/>
    <m/>
  </r>
  <r>
    <x v="320"/>
    <m/>
    <s v="early"/>
    <s v="ATR-Stingray"/>
    <s v="ATR_Stingray"/>
    <x v="0"/>
    <s v="Tamworth"/>
    <n v="2012"/>
    <m/>
    <n v="1"/>
    <d v="2012-04-20T00:00:00"/>
    <s v="20-Apr"/>
    <n v="20"/>
    <s v="Apr"/>
    <s v="UG"/>
    <x v="1"/>
    <n v="1121.2121212121212"/>
    <n v="370"/>
    <n v="10"/>
    <m/>
    <n v="0.33"/>
    <s v="Harvest"/>
    <m/>
    <m/>
    <m/>
    <m/>
    <m/>
    <m/>
    <m/>
    <m/>
    <n v="44.33"/>
    <m/>
    <m/>
    <m/>
    <m/>
    <m/>
    <m/>
  </r>
  <r>
    <x v="321"/>
    <m/>
    <s v="Garnet"/>
    <s v="Garnet"/>
    <s v="AV_Garnet"/>
    <x v="0"/>
    <s v="Tamworth"/>
    <n v="2012"/>
    <m/>
    <n v="1"/>
    <d v="2012-04-20T00:00:00"/>
    <s v="20-Apr"/>
    <n v="20"/>
    <s v="Apr"/>
    <s v="UG"/>
    <x v="1"/>
    <n v="1145.1612903225807"/>
    <n v="355"/>
    <n v="10"/>
    <m/>
    <n v="0.31"/>
    <s v="Harvest"/>
    <m/>
    <m/>
    <m/>
    <m/>
    <m/>
    <m/>
    <m/>
    <m/>
    <n v="41.4"/>
    <m/>
    <m/>
    <m/>
    <m/>
    <m/>
    <m/>
  </r>
  <r>
    <x v="322"/>
    <m/>
    <s v="early-mid"/>
    <s v="CB-Agamax"/>
    <s v="CB_Agamax"/>
    <x v="0"/>
    <s v="Tamworth"/>
    <n v="2012"/>
    <m/>
    <n v="1"/>
    <d v="2012-04-20T00:00:00"/>
    <s v="20-Apr"/>
    <n v="20"/>
    <s v="Apr"/>
    <s v="UG"/>
    <x v="1"/>
    <n v="1100"/>
    <n v="319"/>
    <n v="10"/>
    <m/>
    <n v="0.28999999999999998"/>
    <s v="Harvest"/>
    <m/>
    <m/>
    <m/>
    <m/>
    <m/>
    <m/>
    <m/>
    <m/>
    <n v="41.4"/>
    <m/>
    <m/>
    <m/>
    <m/>
    <m/>
    <m/>
  </r>
  <r>
    <x v="323"/>
    <m/>
    <s v="CB-Junee-TT"/>
    <s v="CB-Junee-TT"/>
    <s v="CB_Junee_TT"/>
    <x v="0"/>
    <s v="Tamworth"/>
    <n v="2012"/>
    <m/>
    <n v="1"/>
    <d v="2012-04-20T00:00:00"/>
    <s v="20-Apr"/>
    <n v="20"/>
    <s v="Apr"/>
    <s v="UG"/>
    <x v="1"/>
    <n v="1110.344827586207"/>
    <n v="322"/>
    <n v="10"/>
    <m/>
    <n v="0.28999999999999998"/>
    <s v="Harvest"/>
    <m/>
    <m/>
    <m/>
    <m/>
    <m/>
    <m/>
    <m/>
    <m/>
    <n v="41.13"/>
    <m/>
    <m/>
    <m/>
    <m/>
    <m/>
    <m/>
  </r>
  <r>
    <x v="324"/>
    <m/>
    <s v="Exceed-OasisCL"/>
    <s v="Exceed-OasisCL"/>
    <s v="ExceedOasisCL"/>
    <x v="0"/>
    <s v="Tamworth"/>
    <n v="2012"/>
    <m/>
    <n v="1"/>
    <d v="2012-04-20T00:00:00"/>
    <s v="20-Apr"/>
    <n v="20"/>
    <s v="Apr"/>
    <s v="UG"/>
    <x v="1"/>
    <n v="1637.5"/>
    <n v="393"/>
    <n v="10"/>
    <m/>
    <n v="0.24"/>
    <s v="Harvest"/>
    <m/>
    <m/>
    <m/>
    <m/>
    <m/>
    <m/>
    <m/>
    <m/>
    <n v="41.73"/>
    <m/>
    <m/>
    <m/>
    <m/>
    <m/>
    <m/>
  </r>
  <r>
    <x v="325"/>
    <m/>
    <s v="Hyola50"/>
    <s v="Hyola50"/>
    <s v="Hyola50"/>
    <x v="0"/>
    <s v="Tamworth"/>
    <n v="2012"/>
    <m/>
    <n v="1"/>
    <d v="2012-04-20T00:00:00"/>
    <s v="20-Apr"/>
    <n v="20"/>
    <s v="Apr"/>
    <s v="UG"/>
    <x v="1"/>
    <n v="1189.6551724137933"/>
    <n v="345"/>
    <n v="10"/>
    <m/>
    <n v="0.28999999999999998"/>
    <s v="Harvest"/>
    <m/>
    <m/>
    <m/>
    <m/>
    <m/>
    <m/>
    <m/>
    <m/>
    <n v="42"/>
    <m/>
    <m/>
    <m/>
    <m/>
    <m/>
    <m/>
  </r>
  <r>
    <x v="326"/>
    <m/>
    <s v="Hyola555TT"/>
    <s v="Hyola555TT"/>
    <s v="Hyola555_TT"/>
    <x v="0"/>
    <s v="Tamworth"/>
    <n v="2012"/>
    <m/>
    <n v="1"/>
    <d v="2012-04-20T00:00:00"/>
    <s v="20-Apr"/>
    <n v="20"/>
    <s v="Apr"/>
    <s v="UG"/>
    <x v="1"/>
    <n v="1143.75"/>
    <n v="366"/>
    <n v="10"/>
    <m/>
    <n v="0.32"/>
    <s v="Harvest"/>
    <m/>
    <m/>
    <m/>
    <m/>
    <m/>
    <m/>
    <m/>
    <m/>
    <n v="42.53"/>
    <m/>
    <m/>
    <m/>
    <m/>
    <m/>
    <m/>
  </r>
  <r>
    <x v="327"/>
    <m/>
    <s v="Hyola559TT"/>
    <s v="Hyola559TT"/>
    <s v="Hyola559_TT"/>
    <x v="0"/>
    <s v="Tamworth"/>
    <n v="2012"/>
    <m/>
    <n v="1"/>
    <d v="2012-04-20T00:00:00"/>
    <s v="20-Apr"/>
    <n v="20"/>
    <s v="Apr"/>
    <s v="UG"/>
    <x v="1"/>
    <n v="1090.9090909090908"/>
    <n v="360"/>
    <n v="10"/>
    <m/>
    <n v="0.33"/>
    <s v="Harvest"/>
    <m/>
    <m/>
    <m/>
    <m/>
    <m/>
    <m/>
    <m/>
    <m/>
    <n v="44.1"/>
    <m/>
    <m/>
    <m/>
    <m/>
    <m/>
    <m/>
  </r>
  <r>
    <x v="328"/>
    <m/>
    <s v="Hyola575CL"/>
    <s v="Hyola575CL"/>
    <s v="Hyola575_CL"/>
    <x v="0"/>
    <s v="Tamworth"/>
    <n v="2012"/>
    <m/>
    <n v="1"/>
    <d v="2012-04-20T00:00:00"/>
    <s v="20-Apr"/>
    <n v="20"/>
    <s v="Apr"/>
    <s v="UG"/>
    <x v="1"/>
    <n v="1346.4285714285713"/>
    <n v="377"/>
    <n v="10"/>
    <m/>
    <n v="0.28000000000000003"/>
    <s v="Harvest"/>
    <m/>
    <m/>
    <m/>
    <m/>
    <m/>
    <m/>
    <m/>
    <m/>
    <n v="43.267000000000003"/>
    <m/>
    <m/>
    <m/>
    <m/>
    <m/>
    <m/>
  </r>
  <r>
    <x v="329"/>
    <m/>
    <s v="VictoryV3002"/>
    <s v="VictoryV3002"/>
    <s v="VictoryV3002"/>
    <x v="0"/>
    <s v="Tamworth"/>
    <n v="2012"/>
    <m/>
    <n v="1"/>
    <d v="2012-04-20T00:00:00"/>
    <s v="20-Apr"/>
    <n v="20"/>
    <s v="Apr"/>
    <s v="UG"/>
    <x v="1"/>
    <n v="1285.7142857142856"/>
    <n v="360"/>
    <n v="10"/>
    <m/>
    <n v="0.28000000000000003"/>
    <s v="Harvest"/>
    <m/>
    <m/>
    <m/>
    <m/>
    <m/>
    <m/>
    <m/>
    <m/>
    <n v="43.23"/>
    <m/>
    <m/>
    <m/>
    <m/>
    <m/>
    <m/>
  </r>
  <r>
    <x v="330"/>
    <m/>
    <s v="early"/>
    <s v="43C80"/>
    <s v="43C80"/>
    <x v="0"/>
    <s v="Tamworth"/>
    <n v="2012"/>
    <m/>
    <n v="2"/>
    <d v="2012-05-16T00:00:00"/>
    <s v="16-May"/>
    <n v="16"/>
    <s v="May"/>
    <s v="UG"/>
    <x v="1"/>
    <n v="1035.2941176470588"/>
    <n v="352"/>
    <n v="10"/>
    <m/>
    <n v="0.34"/>
    <s v="Harvest"/>
    <m/>
    <m/>
    <m/>
    <m/>
    <m/>
    <m/>
    <m/>
    <m/>
    <n v="42.03"/>
    <m/>
    <m/>
    <m/>
    <m/>
    <m/>
    <m/>
  </r>
  <r>
    <x v="331"/>
    <m/>
    <s v="early"/>
    <s v="43Y85"/>
    <s v="43Y85"/>
    <x v="0"/>
    <s v="Tamworth"/>
    <n v="2012"/>
    <m/>
    <n v="2"/>
    <d v="2012-05-16T00:00:00"/>
    <s v="16-May"/>
    <n v="16"/>
    <s v="May"/>
    <s v="UG"/>
    <x v="1"/>
    <n v="1064.516129032258"/>
    <n v="330"/>
    <n v="10"/>
    <m/>
    <n v="0.31"/>
    <s v="Harvest"/>
    <m/>
    <m/>
    <m/>
    <m/>
    <m/>
    <m/>
    <m/>
    <m/>
    <n v="42.13"/>
    <m/>
    <m/>
    <m/>
    <m/>
    <m/>
    <m/>
  </r>
  <r>
    <x v="332"/>
    <m/>
    <s v="44Y84"/>
    <s v="44Y84"/>
    <s v="44Y84"/>
    <x v="0"/>
    <s v="Tamworth"/>
    <n v="2012"/>
    <m/>
    <n v="2"/>
    <d v="2012-05-16T00:00:00"/>
    <s v="16-May"/>
    <n v="16"/>
    <s v="May"/>
    <s v="UG"/>
    <x v="1"/>
    <n v="1148.3870967741937"/>
    <n v="356"/>
    <n v="10"/>
    <m/>
    <n v="0.31"/>
    <s v="Harvest"/>
    <m/>
    <m/>
    <m/>
    <m/>
    <m/>
    <m/>
    <m/>
    <m/>
    <n v="41.97"/>
    <m/>
    <m/>
    <m/>
    <m/>
    <m/>
    <m/>
  </r>
  <r>
    <x v="333"/>
    <m/>
    <s v="45Y82"/>
    <s v="45Y82"/>
    <s v="45Y82"/>
    <x v="0"/>
    <s v="Tamworth"/>
    <n v="2012"/>
    <m/>
    <n v="2"/>
    <d v="2012-05-16T00:00:00"/>
    <s v="16-May"/>
    <n v="16"/>
    <s v="May"/>
    <s v="UG"/>
    <x v="1"/>
    <n v="1161.2903225806451"/>
    <n v="360"/>
    <n v="10"/>
    <m/>
    <n v="0.31"/>
    <s v="Harvest"/>
    <m/>
    <m/>
    <m/>
    <m/>
    <m/>
    <m/>
    <m/>
    <m/>
    <n v="42.33"/>
    <m/>
    <m/>
    <m/>
    <m/>
    <m/>
    <m/>
  </r>
  <r>
    <x v="334"/>
    <m/>
    <s v="ATR-GEM"/>
    <s v="ATR-GEM"/>
    <s v="ATR_Gem"/>
    <x v="0"/>
    <s v="Tamworth"/>
    <n v="2012"/>
    <m/>
    <n v="2"/>
    <d v="2012-05-16T00:00:00"/>
    <s v="16-May"/>
    <n v="16"/>
    <s v="May"/>
    <s v="UG"/>
    <x v="1"/>
    <n v="938.23529411764696"/>
    <n v="319"/>
    <n v="10"/>
    <m/>
    <n v="0.34"/>
    <s v="Harvest"/>
    <m/>
    <m/>
    <m/>
    <m/>
    <m/>
    <m/>
    <m/>
    <m/>
    <n v="41.27"/>
    <m/>
    <m/>
    <m/>
    <m/>
    <m/>
    <m/>
  </r>
  <r>
    <x v="335"/>
    <m/>
    <s v="early"/>
    <s v="ATR-Stingray"/>
    <s v="ATR_Stingray"/>
    <x v="0"/>
    <s v="Tamworth"/>
    <n v="2012"/>
    <m/>
    <n v="2"/>
    <d v="2012-05-16T00:00:00"/>
    <s v="16-May"/>
    <n v="16"/>
    <s v="May"/>
    <s v="UG"/>
    <x v="1"/>
    <n v="830.55555555555554"/>
    <n v="299"/>
    <n v="10"/>
    <m/>
    <n v="0.36"/>
    <s v="Harvest"/>
    <m/>
    <m/>
    <m/>
    <m/>
    <m/>
    <m/>
    <m/>
    <m/>
    <n v="42.6"/>
    <m/>
    <m/>
    <m/>
    <m/>
    <m/>
    <m/>
  </r>
  <r>
    <x v="336"/>
    <m/>
    <s v="Garnet"/>
    <s v="Garnet"/>
    <s v="AV_Garnet"/>
    <x v="0"/>
    <s v="Tamworth"/>
    <n v="2012"/>
    <m/>
    <n v="2"/>
    <d v="2012-05-16T00:00:00"/>
    <s v="16-May"/>
    <n v="16"/>
    <s v="May"/>
    <s v="UG"/>
    <x v="1"/>
    <n v="985.71428571428578"/>
    <n v="345"/>
    <n v="10"/>
    <m/>
    <n v="0.35"/>
    <s v="Harvest"/>
    <m/>
    <m/>
    <m/>
    <m/>
    <m/>
    <m/>
    <m/>
    <m/>
    <n v="41.27"/>
    <m/>
    <m/>
    <m/>
    <m/>
    <m/>
    <m/>
  </r>
  <r>
    <x v="337"/>
    <m/>
    <s v="early-mid"/>
    <s v="CB-Agamax"/>
    <s v="CB_Agamax"/>
    <x v="0"/>
    <s v="Tamworth"/>
    <n v="2012"/>
    <m/>
    <n v="2"/>
    <d v="2012-05-16T00:00:00"/>
    <s v="16-May"/>
    <n v="16"/>
    <s v="May"/>
    <s v="UG"/>
    <x v="1"/>
    <n v="1121.875"/>
    <n v="359"/>
    <n v="10"/>
    <m/>
    <n v="0.32"/>
    <s v="Harvest"/>
    <m/>
    <m/>
    <m/>
    <m/>
    <m/>
    <m/>
    <m/>
    <m/>
    <n v="40.369999999999997"/>
    <m/>
    <m/>
    <m/>
    <m/>
    <m/>
    <m/>
  </r>
  <r>
    <x v="338"/>
    <m/>
    <s v="CB-Junee-TT"/>
    <s v="CB-Junee-TT"/>
    <s v="CB_Junee_TT"/>
    <x v="0"/>
    <s v="Tamworth"/>
    <n v="2012"/>
    <m/>
    <n v="2"/>
    <d v="2012-05-16T00:00:00"/>
    <s v="16-May"/>
    <n v="16"/>
    <s v="May"/>
    <s v="UG"/>
    <x v="1"/>
    <n v="1050"/>
    <n v="336"/>
    <n v="10"/>
    <m/>
    <n v="0.32"/>
    <s v="Harvest"/>
    <m/>
    <m/>
    <m/>
    <m/>
    <m/>
    <m/>
    <m/>
    <m/>
    <n v="39.799999999999997"/>
    <m/>
    <m/>
    <m/>
    <m/>
    <m/>
    <m/>
  </r>
  <r>
    <x v="339"/>
    <m/>
    <s v="Exceed-OasisCL"/>
    <s v="Exceed-OasisCL"/>
    <s v="ExceedOasisCL"/>
    <x v="0"/>
    <s v="Tamworth"/>
    <n v="2012"/>
    <m/>
    <n v="2"/>
    <d v="2012-05-16T00:00:00"/>
    <s v="16-May"/>
    <n v="16"/>
    <s v="May"/>
    <s v="UG"/>
    <x v="1"/>
    <n v="1249.9999999999998"/>
    <n v="350"/>
    <n v="10"/>
    <m/>
    <n v="0.28000000000000003"/>
    <s v="Harvest"/>
    <m/>
    <m/>
    <m/>
    <m/>
    <m/>
    <m/>
    <m/>
    <m/>
    <n v="42.37"/>
    <m/>
    <m/>
    <m/>
    <m/>
    <m/>
    <m/>
  </r>
  <r>
    <x v="340"/>
    <m/>
    <s v="Hyola50"/>
    <s v="Hyola50"/>
    <s v="Hyola50"/>
    <x v="0"/>
    <s v="Tamworth"/>
    <n v="2012"/>
    <m/>
    <n v="2"/>
    <d v="2012-05-16T00:00:00"/>
    <s v="16-May"/>
    <n v="16"/>
    <s v="May"/>
    <s v="UG"/>
    <x v="1"/>
    <n v="1088.5714285714287"/>
    <n v="381"/>
    <n v="10"/>
    <m/>
    <n v="0.35"/>
    <s v="Harvest"/>
    <m/>
    <m/>
    <m/>
    <m/>
    <m/>
    <m/>
    <m/>
    <m/>
    <n v="42.17"/>
    <m/>
    <m/>
    <m/>
    <m/>
    <m/>
    <m/>
  </r>
  <r>
    <x v="341"/>
    <m/>
    <s v="Hyola555TT"/>
    <s v="Hyola555TT"/>
    <s v="Hyola555_TT"/>
    <x v="0"/>
    <s v="Tamworth"/>
    <n v="2012"/>
    <m/>
    <n v="2"/>
    <d v="2012-05-16T00:00:00"/>
    <s v="16-May"/>
    <n v="16"/>
    <s v="May"/>
    <s v="UG"/>
    <x v="1"/>
    <n v="997.14285714285722"/>
    <n v="349"/>
    <n v="10"/>
    <m/>
    <n v="0.35"/>
    <s v="Harvest"/>
    <m/>
    <m/>
    <m/>
    <m/>
    <m/>
    <m/>
    <m/>
    <m/>
    <n v="41"/>
    <m/>
    <m/>
    <m/>
    <m/>
    <m/>
    <m/>
  </r>
  <r>
    <x v="342"/>
    <m/>
    <s v="Hyola559TT"/>
    <s v="Hyola559TT"/>
    <s v="Hyola559_TT"/>
    <x v="0"/>
    <s v="Tamworth"/>
    <n v="2012"/>
    <m/>
    <n v="2"/>
    <d v="2012-05-16T00:00:00"/>
    <s v="16-May"/>
    <n v="16"/>
    <s v="May"/>
    <s v="UG"/>
    <x v="1"/>
    <n v="1021.2121212121211"/>
    <n v="337"/>
    <n v="10"/>
    <m/>
    <n v="0.33"/>
    <s v="Harvest"/>
    <m/>
    <m/>
    <m/>
    <m/>
    <m/>
    <m/>
    <m/>
    <m/>
    <n v="42.3"/>
    <m/>
    <m/>
    <m/>
    <m/>
    <m/>
    <m/>
  </r>
  <r>
    <x v="343"/>
    <m/>
    <s v="Hyola575CL"/>
    <s v="Hyola575CL"/>
    <s v="Hyola575_CL"/>
    <x v="0"/>
    <s v="Tamworth"/>
    <n v="2012"/>
    <m/>
    <n v="2"/>
    <d v="2012-05-16T00:00:00"/>
    <s v="16-May"/>
    <n v="16"/>
    <s v="May"/>
    <s v="UG"/>
    <x v="1"/>
    <n v="1153.3333333333335"/>
    <n v="346"/>
    <n v="10"/>
    <m/>
    <n v="0.3"/>
    <s v="Harvest"/>
    <m/>
    <m/>
    <m/>
    <m/>
    <m/>
    <m/>
    <m/>
    <m/>
    <n v="41.433"/>
    <m/>
    <m/>
    <m/>
    <m/>
    <m/>
    <m/>
  </r>
  <r>
    <x v="344"/>
    <m/>
    <s v="VictoryV3002"/>
    <s v="VictoryV3002"/>
    <s v="VictoryV3002"/>
    <x v="0"/>
    <s v="Tamworth"/>
    <n v="2012"/>
    <m/>
    <n v="2"/>
    <d v="2012-05-16T00:00:00"/>
    <s v="16-May"/>
    <n v="16"/>
    <s v="May"/>
    <s v="UG"/>
    <x v="1"/>
    <n v="1146.6666666666667"/>
    <n v="344"/>
    <n v="10"/>
    <m/>
    <n v="0.3"/>
    <s v="Harvest"/>
    <m/>
    <m/>
    <m/>
    <m/>
    <m/>
    <m/>
    <m/>
    <m/>
    <n v="42.7"/>
    <m/>
    <m/>
    <m/>
    <m/>
    <m/>
    <m/>
  </r>
  <r>
    <x v="345"/>
    <m/>
    <s v="early"/>
    <s v="43C80"/>
    <s v="43C80"/>
    <x v="0"/>
    <s v="Tamworth"/>
    <n v="2012"/>
    <m/>
    <n v="3"/>
    <d v="2012-06-12T00:00:00"/>
    <s v="12-Jun"/>
    <n v="12"/>
    <s v="Jun"/>
    <s v="UG"/>
    <x v="1"/>
    <n v="742.42424242424249"/>
    <n v="245.00000000000003"/>
    <n v="10"/>
    <m/>
    <n v="0.33"/>
    <s v="Harvest"/>
    <m/>
    <m/>
    <m/>
    <m/>
    <m/>
    <m/>
    <m/>
    <m/>
    <n v="40.700000000000003"/>
    <m/>
    <m/>
    <m/>
    <m/>
    <m/>
    <m/>
  </r>
  <r>
    <x v="346"/>
    <m/>
    <s v="early"/>
    <s v="43Y85"/>
    <s v="43Y85"/>
    <x v="0"/>
    <s v="Tamworth"/>
    <n v="2012"/>
    <m/>
    <n v="3"/>
    <d v="2012-06-12T00:00:00"/>
    <s v="12-Jun"/>
    <n v="12"/>
    <s v="Jun"/>
    <s v="UG"/>
    <x v="1"/>
    <n v="752.77777777777783"/>
    <n v="271"/>
    <n v="10"/>
    <m/>
    <n v="0.36"/>
    <s v="Harvest"/>
    <m/>
    <m/>
    <m/>
    <m/>
    <m/>
    <m/>
    <m/>
    <m/>
    <n v="40.6"/>
    <m/>
    <m/>
    <m/>
    <m/>
    <m/>
    <m/>
  </r>
  <r>
    <x v="347"/>
    <m/>
    <s v="hyola50"/>
    <s v="44Y84"/>
    <s v="44Y84"/>
    <x v="0"/>
    <s v="Tamworth"/>
    <n v="2012"/>
    <m/>
    <n v="3"/>
    <d v="2012-06-12T00:00:00"/>
    <s v="12-Jun"/>
    <n v="12"/>
    <s v="Jun"/>
    <s v="UG"/>
    <x v="1"/>
    <n v="872.41379310344826"/>
    <n v="252.99999999999997"/>
    <n v="10"/>
    <m/>
    <n v="0.28999999999999998"/>
    <s v="Harvest"/>
    <m/>
    <m/>
    <m/>
    <m/>
    <m/>
    <m/>
    <m/>
    <m/>
    <n v="41.27"/>
    <m/>
    <m/>
    <m/>
    <m/>
    <m/>
    <m/>
  </r>
  <r>
    <x v="348"/>
    <m/>
    <s v="45Y82"/>
    <s v="45Y82"/>
    <s v="45Y82"/>
    <x v="0"/>
    <s v="Tamworth"/>
    <n v="2012"/>
    <m/>
    <n v="3"/>
    <d v="2012-06-12T00:00:00"/>
    <s v="12-Jun"/>
    <n v="12"/>
    <s v="Jun"/>
    <s v="UG"/>
    <x v="1"/>
    <n v="920"/>
    <n v="276"/>
    <n v="10"/>
    <m/>
    <n v="0.3"/>
    <s v="Harvest"/>
    <m/>
    <m/>
    <m/>
    <m/>
    <m/>
    <m/>
    <m/>
    <m/>
    <n v="40.630000000000003"/>
    <m/>
    <m/>
    <m/>
    <m/>
    <m/>
    <m/>
  </r>
  <r>
    <x v="349"/>
    <m/>
    <s v="ATR-GEM"/>
    <s v="ATR-GEM"/>
    <s v="ATR_Gem"/>
    <x v="0"/>
    <s v="Tamworth"/>
    <n v="2012"/>
    <m/>
    <n v="3"/>
    <d v="2012-06-12T00:00:00"/>
    <s v="12-Jun"/>
    <n v="12"/>
    <s v="Jun"/>
    <s v="UG"/>
    <x v="1"/>
    <n v="685.29411764705878"/>
    <n v="233"/>
    <n v="10"/>
    <m/>
    <n v="0.34"/>
    <s v="Harvest"/>
    <m/>
    <m/>
    <m/>
    <m/>
    <m/>
    <m/>
    <m/>
    <m/>
    <n v="40.97"/>
    <m/>
    <m/>
    <m/>
    <m/>
    <m/>
    <m/>
  </r>
  <r>
    <x v="350"/>
    <m/>
    <s v="early"/>
    <s v="ATR-Stingray"/>
    <s v="ATR_Stingray"/>
    <x v="0"/>
    <s v="Tamworth"/>
    <n v="2012"/>
    <m/>
    <n v="3"/>
    <d v="2012-06-12T00:00:00"/>
    <s v="12-Jun"/>
    <n v="12"/>
    <s v="Jun"/>
    <s v="UG"/>
    <x v="1"/>
    <n v="630.55555555555554"/>
    <n v="227"/>
    <n v="10"/>
    <m/>
    <n v="0.36"/>
    <s v="Harvest"/>
    <m/>
    <m/>
    <m/>
    <m/>
    <m/>
    <m/>
    <m/>
    <m/>
    <n v="41.1"/>
    <m/>
    <m/>
    <m/>
    <m/>
    <m/>
    <m/>
  </r>
  <r>
    <x v="351"/>
    <m/>
    <s v="Garnet"/>
    <s v="Garnet"/>
    <s v="AV_Garnet"/>
    <x v="0"/>
    <s v="Tamworth"/>
    <n v="2012"/>
    <m/>
    <n v="3"/>
    <d v="2012-06-12T00:00:00"/>
    <s v="12-Jun"/>
    <n v="12"/>
    <s v="Jun"/>
    <s v="UG"/>
    <x v="1"/>
    <n v="745.71428571428578"/>
    <n v="261"/>
    <n v="10"/>
    <m/>
    <n v="0.35"/>
    <s v="Harvest"/>
    <m/>
    <m/>
    <m/>
    <m/>
    <m/>
    <m/>
    <m/>
    <m/>
    <n v="41.47"/>
    <m/>
    <m/>
    <m/>
    <m/>
    <m/>
    <m/>
  </r>
  <r>
    <x v="352"/>
    <m/>
    <s v="early-mid"/>
    <s v="CB-Agamax"/>
    <s v="CB_Agamax"/>
    <x v="0"/>
    <s v="Tamworth"/>
    <n v="2012"/>
    <m/>
    <n v="3"/>
    <d v="2012-06-12T00:00:00"/>
    <s v="12-Jun"/>
    <n v="12"/>
    <s v="Jun"/>
    <s v="UG"/>
    <x v="1"/>
    <n v="759.99999999999989"/>
    <n v="227.99999999999997"/>
    <n v="10"/>
    <m/>
    <n v="0.3"/>
    <s v="Harvest"/>
    <m/>
    <m/>
    <m/>
    <m/>
    <m/>
    <m/>
    <m/>
    <m/>
    <n v="40.17"/>
    <m/>
    <m/>
    <m/>
    <m/>
    <m/>
    <m/>
  </r>
  <r>
    <x v="353"/>
    <m/>
    <s v="CB-Junee-TT"/>
    <s v="CB-Junee-TT"/>
    <s v="CB_Junee_TT"/>
    <x v="0"/>
    <s v="Tamworth"/>
    <n v="2012"/>
    <m/>
    <n v="3"/>
    <d v="2012-06-12T00:00:00"/>
    <s v="12-Jun"/>
    <n v="12"/>
    <s v="Jun"/>
    <s v="UG"/>
    <x v="1"/>
    <n v="733.33333333333348"/>
    <n v="220.00000000000003"/>
    <n v="10"/>
    <m/>
    <n v="0.3"/>
    <s v="Harvest"/>
    <m/>
    <m/>
    <m/>
    <m/>
    <m/>
    <m/>
    <m/>
    <m/>
    <n v="39.869999999999997"/>
    <m/>
    <m/>
    <m/>
    <m/>
    <m/>
    <m/>
  </r>
  <r>
    <x v="354"/>
    <m/>
    <s v="Exceed-OasisCL"/>
    <s v="Exceed-OasisCL"/>
    <s v="ExceedOasisCL"/>
    <x v="0"/>
    <s v="Tamworth"/>
    <n v="2012"/>
    <m/>
    <n v="3"/>
    <d v="2012-06-12T00:00:00"/>
    <s v="12-Jun"/>
    <n v="12"/>
    <s v="Jun"/>
    <s v="UG"/>
    <x v="1"/>
    <n v="916.66666666666674"/>
    <n v="275"/>
    <n v="10"/>
    <m/>
    <n v="0.3"/>
    <s v="Harvest"/>
    <m/>
    <m/>
    <m/>
    <m/>
    <m/>
    <m/>
    <m/>
    <m/>
    <n v="40.270000000000003"/>
    <m/>
    <m/>
    <m/>
    <m/>
    <m/>
    <m/>
  </r>
  <r>
    <x v="355"/>
    <m/>
    <s v="weird"/>
    <s v="Hyola50"/>
    <s v="Hyola50"/>
    <x v="0"/>
    <s v="Tamworth"/>
    <n v="2012"/>
    <m/>
    <n v="3"/>
    <d v="2012-06-12T00:00:00"/>
    <s v="12-Jun"/>
    <n v="12"/>
    <s v="Jun"/>
    <s v="UG"/>
    <x v="1"/>
    <n v="894.11764705882342"/>
    <n v="304"/>
    <n v="10"/>
    <m/>
    <n v="0.34"/>
    <s v="Harvest"/>
    <m/>
    <m/>
    <m/>
    <m/>
    <m/>
    <m/>
    <m/>
    <m/>
    <n v="40.799999999999997"/>
    <m/>
    <m/>
    <m/>
    <m/>
    <m/>
    <m/>
  </r>
  <r>
    <x v="356"/>
    <m/>
    <s v="Hyola555TT"/>
    <s v="Hyola555TT"/>
    <s v="Hyola555_TT"/>
    <x v="0"/>
    <s v="Tamworth"/>
    <n v="2012"/>
    <m/>
    <n v="3"/>
    <d v="2012-06-12T00:00:00"/>
    <s v="12-Jun"/>
    <n v="12"/>
    <s v="Jun"/>
    <s v="UG"/>
    <x v="1"/>
    <n v="712.49999999999989"/>
    <n v="227.99999999999997"/>
    <n v="10"/>
    <m/>
    <n v="0.32"/>
    <s v="Harvest"/>
    <m/>
    <m/>
    <m/>
    <m/>
    <m/>
    <m/>
    <m/>
    <m/>
    <n v="40.270000000000003"/>
    <m/>
    <m/>
    <m/>
    <m/>
    <m/>
    <m/>
  </r>
  <r>
    <x v="357"/>
    <m/>
    <s v="Hyola559TT"/>
    <s v="Hyola559TT"/>
    <s v="Hyola559_TT"/>
    <x v="0"/>
    <s v="Tamworth"/>
    <n v="2012"/>
    <m/>
    <n v="3"/>
    <d v="2012-06-12T00:00:00"/>
    <s v="12-Jun"/>
    <n v="12"/>
    <s v="Jun"/>
    <s v="UG"/>
    <x v="1"/>
    <n v="762.85714285714289"/>
    <n v="267"/>
    <n v="10"/>
    <m/>
    <n v="0.35"/>
    <s v="Harvest"/>
    <m/>
    <m/>
    <m/>
    <m/>
    <m/>
    <m/>
    <m/>
    <m/>
    <n v="41.83"/>
    <m/>
    <m/>
    <m/>
    <m/>
    <m/>
    <m/>
  </r>
  <r>
    <x v="358"/>
    <m/>
    <s v="Hyola575CL"/>
    <s v="Hyola575CL"/>
    <s v="Hyola575_CL"/>
    <x v="0"/>
    <s v="Tamworth"/>
    <n v="2012"/>
    <m/>
    <n v="3"/>
    <d v="2012-06-12T00:00:00"/>
    <s v="12-Jun"/>
    <n v="12"/>
    <s v="Jun"/>
    <s v="UG"/>
    <x v="1"/>
    <n v="706.66666666666674"/>
    <n v="212"/>
    <n v="10"/>
    <m/>
    <n v="0.3"/>
    <s v="Harvest"/>
    <m/>
    <m/>
    <m/>
    <m/>
    <m/>
    <m/>
    <m/>
    <m/>
    <n v="40.767000000000003"/>
    <m/>
    <m/>
    <m/>
    <m/>
    <m/>
    <m/>
  </r>
  <r>
    <x v="359"/>
    <m/>
    <s v="VictoryV3002"/>
    <s v="VictoryV3002"/>
    <s v="VictoryV3002"/>
    <x v="0"/>
    <s v="Tamworth"/>
    <n v="2012"/>
    <m/>
    <n v="3"/>
    <d v="2012-06-12T00:00:00"/>
    <s v="12-Jun"/>
    <n v="12"/>
    <s v="Jun"/>
    <s v="UG"/>
    <x v="1"/>
    <n v="854.83870967741939"/>
    <n v="265"/>
    <n v="10"/>
    <m/>
    <n v="0.31"/>
    <s v="Harvest"/>
    <m/>
    <m/>
    <m/>
    <m/>
    <m/>
    <m/>
    <m/>
    <m/>
    <n v="42.366999999999997"/>
    <m/>
    <m/>
    <m/>
    <m/>
    <m/>
    <m/>
  </r>
  <r>
    <x v="360"/>
    <n v="43"/>
    <s v="Hyola971"/>
    <s v="Hyola971"/>
    <s v="Hyola971_CL"/>
    <x v="0"/>
    <s v="Greenethorpe"/>
    <n v="2013"/>
    <d v="2013-05-07T00:00:00"/>
    <s v="x1"/>
    <d v="2013-03-25T00:00:00"/>
    <s v="25-Mar"/>
    <n v="25"/>
    <s v="Mar"/>
    <s v="UG"/>
    <x v="1"/>
    <n v="123.78432494279177"/>
    <m/>
    <m/>
    <m/>
    <m/>
    <m/>
    <m/>
    <n v="89.599073542400802"/>
    <n v="24.714967472275703"/>
    <m/>
    <n v="11.670445170503337"/>
    <n v="7.7653005619169004"/>
    <n v="2.6805826365285617"/>
    <m/>
    <m/>
    <n v="1.5199433069618407"/>
    <n v="0.14637471973939553"/>
    <m/>
    <m/>
    <n v="0"/>
    <n v="169.2789298121954"/>
  </r>
  <r>
    <x v="360"/>
    <n v="86"/>
    <s v="Hyola971"/>
    <s v="Hyola971"/>
    <s v="Hyola971_CL"/>
    <x v="0"/>
    <s v="Greenethorpe"/>
    <n v="2013"/>
    <d v="2013-06-19T00:00:00"/>
    <s v="x1"/>
    <d v="2013-03-25T00:00:00"/>
    <s v="25-Mar"/>
    <n v="25"/>
    <s v="Mar"/>
    <s v="UG"/>
    <x v="1"/>
    <n v="429.71497687426512"/>
    <m/>
    <m/>
    <m/>
    <m/>
    <m/>
    <m/>
    <n v="163.90903950369363"/>
    <n v="200.63079856925432"/>
    <m/>
    <n v="43.520336620502128"/>
    <n v="11.627198395391355"/>
    <n v="27.533667658944328"/>
    <m/>
    <m/>
    <n v="3.419590781741412"/>
    <n v="0.29847570045207111"/>
    <m/>
    <m/>
    <n v="0"/>
    <n v="207.81369023093174"/>
  </r>
  <r>
    <x v="360"/>
    <n v="121"/>
    <s v="Hyola971"/>
    <s v="Hyola971"/>
    <s v="Hyola971_CL"/>
    <x v="0"/>
    <s v="Greenethorpe"/>
    <n v="2013"/>
    <d v="2013-07-24T00:00:00"/>
    <s v="x1"/>
    <d v="2013-03-25T00:00:00"/>
    <s v="25-Mar"/>
    <n v="25"/>
    <s v="Mar"/>
    <s v="UG"/>
    <x v="1"/>
    <n v="539.0717556646149"/>
    <m/>
    <m/>
    <m/>
    <m/>
    <m/>
    <m/>
    <n v="217.07980846504609"/>
    <n v="278.74032480306812"/>
    <m/>
    <n v="63.172173773850062"/>
    <n v="28.976100607489961"/>
    <n v="51.527935644396784"/>
    <m/>
    <m/>
    <n v="3.9653998734401217"/>
    <n v="0.55212314232586857"/>
    <m/>
    <m/>
    <n v="43.251622396500728"/>
    <n v="182.68263614623135"/>
  </r>
  <r>
    <x v="360"/>
    <n v="134"/>
    <s v="Hyola971"/>
    <s v="Hyola971"/>
    <s v="Hyola971_CL"/>
    <x v="0"/>
    <s v="Greenethorpe"/>
    <n v="2013"/>
    <d v="2013-08-06T00:00:00"/>
    <s v="x1"/>
    <d v="2013-03-25T00:00:00"/>
    <s v="25-Mar"/>
    <n v="25"/>
    <s v="Mar"/>
    <s v="UG"/>
    <x v="1"/>
    <n v="720.40517313047201"/>
    <m/>
    <m/>
    <m/>
    <m/>
    <m/>
    <m/>
    <n v="213.77105169415739"/>
    <n v="398.96878989763786"/>
    <m/>
    <n v="70.877719222607709"/>
    <n v="23.331889537422256"/>
    <n v="41.435879522238913"/>
    <m/>
    <m/>
    <n v="4.4445032867495566"/>
    <n v="0.73031437046067516"/>
    <m/>
    <m/>
    <n v="107.66533153867671"/>
    <n v="206.05977613321301"/>
  </r>
  <r>
    <x v="360"/>
    <n v="170"/>
    <s v="Hyola971"/>
    <s v="Hyola971"/>
    <s v="Hyola971_CL"/>
    <x v="0"/>
    <s v="Greenethorpe"/>
    <n v="2013"/>
    <d v="2013-09-11T00:00:00"/>
    <s v="x1"/>
    <d v="2013-03-25T00:00:00"/>
    <s v="25-Mar"/>
    <n v="25"/>
    <s v="Mar"/>
    <s v="UG"/>
    <x v="1"/>
    <n v="1325.831872366404"/>
    <m/>
    <m/>
    <m/>
    <m/>
    <m/>
    <m/>
    <n v="185.12642841822191"/>
    <n v="1037.2265259771002"/>
    <m/>
    <n v="129.06831052932921"/>
    <n v="23.168989006624866"/>
    <n v="83.644495475011581"/>
    <m/>
    <m/>
    <n v="2.9605154267997218"/>
    <n v="0.45131545104294302"/>
    <m/>
    <m/>
    <n v="103.47891797108203"/>
    <n v="158.68843896970228"/>
  </r>
  <r>
    <x v="360"/>
    <n v="205"/>
    <s v="Hyola971"/>
    <s v="Hyola971"/>
    <s v="Hyola971_CL"/>
    <x v="0"/>
    <s v="Greenethorpe"/>
    <n v="2013"/>
    <d v="2013-10-16T00:00:00"/>
    <s v="x1"/>
    <d v="2013-03-25T00:00:00"/>
    <s v="25-Mar"/>
    <n v="25"/>
    <s v="Mar"/>
    <s v="UG"/>
    <x v="1"/>
    <n v="961.09308521635876"/>
    <m/>
    <m/>
    <m/>
    <m/>
    <m/>
    <m/>
    <n v="9.2528493985235905"/>
    <n v="674.67277026703232"/>
    <m/>
    <n v="66.898387505514222"/>
    <n v="2.7960770088532145"/>
    <n v="37.756843929079942"/>
    <m/>
    <m/>
    <n v="0"/>
    <n v="0"/>
    <m/>
    <m/>
    <n v="0"/>
    <m/>
  </r>
  <r>
    <x v="360"/>
    <n v="224"/>
    <s v="Hyola971"/>
    <s v="Hyola971"/>
    <s v="Hyola971_CL"/>
    <x v="0"/>
    <s v="Greenethorpe"/>
    <n v="2013"/>
    <d v="2013-11-04T00:00:00"/>
    <s v="x1"/>
    <d v="2013-03-25T00:00:00"/>
    <s v="25-Mar"/>
    <n v="25"/>
    <s v="Mar"/>
    <s v="UG"/>
    <x v="1"/>
    <n v="989.2505720823799"/>
    <n v="279.3978832951945"/>
    <m/>
    <m/>
    <m/>
    <m/>
    <m/>
    <n v="0"/>
    <n v="558.79506414302443"/>
    <n v="151.05762464416091"/>
    <n v="83.405424447460518"/>
    <n v="0"/>
    <n v="50.25880336825935"/>
    <m/>
    <m/>
    <n v="0"/>
    <n v="0"/>
    <n v="1360.9328396905867"/>
    <n v="52.042131884974133"/>
    <n v="0"/>
    <m/>
  </r>
  <r>
    <x v="361"/>
    <n v="83"/>
    <s v="Hyola575CL"/>
    <s v="Hyola575CL"/>
    <s v="Hyola575_CL"/>
    <x v="0"/>
    <s v="Greenethorpe"/>
    <n v="2013"/>
    <d v="2013-07-15T00:00:00"/>
    <s v="x2"/>
    <d v="2013-04-23T00:00:00"/>
    <s v="23-Apr"/>
    <n v="23"/>
    <s v="Apr"/>
    <s v="UG"/>
    <x v="1"/>
    <n v="90.704614797864224"/>
    <m/>
    <m/>
    <m/>
    <m/>
    <m/>
    <m/>
    <m/>
    <m/>
    <m/>
    <n v="18.968461134721824"/>
    <n v="0"/>
    <n v="0"/>
    <m/>
    <m/>
    <m/>
    <n v="0"/>
    <m/>
    <m/>
    <n v="0"/>
    <m/>
  </r>
  <r>
    <x v="361"/>
    <n v="92"/>
    <s v="Hyola575CL"/>
    <s v="Hyola575CL"/>
    <s v="Hyola575_CL"/>
    <x v="0"/>
    <s v="Greenethorpe"/>
    <n v="2013"/>
    <d v="2013-07-24T00:00:00"/>
    <s v="x2"/>
    <d v="2013-04-23T00:00:00"/>
    <s v="23-Apr"/>
    <n v="23"/>
    <s v="Apr"/>
    <s v="UG"/>
    <x v="1"/>
    <n v="134.62814645308924"/>
    <m/>
    <m/>
    <m/>
    <m/>
    <m/>
    <m/>
    <n v="83.562207689210268"/>
    <n v="46.331886890758732"/>
    <m/>
    <n v="25.590381496969016"/>
    <n v="15.681928317122845"/>
    <n v="9.0608425580568568"/>
    <m/>
    <m/>
    <n v="2.1458613875330395"/>
    <n v="0.46290655207318526"/>
    <m/>
    <m/>
    <n v="4.7340518731202419"/>
    <n v="251.83291589296209"/>
  </r>
  <r>
    <x v="361"/>
    <n v="98"/>
    <s v="Hyola575CL"/>
    <s v="Hyola575CL"/>
    <s v="Hyola575_CL"/>
    <x v="0"/>
    <s v="Greenethorpe"/>
    <n v="2013"/>
    <d v="2013-07-30T00:00:00"/>
    <s v="x2"/>
    <d v="2013-04-23T00:00:00"/>
    <s v="23-Apr"/>
    <n v="23"/>
    <s v="Apr"/>
    <s v="UG"/>
    <x v="1"/>
    <n v="212.23959196021366"/>
    <m/>
    <m/>
    <m/>
    <m/>
    <m/>
    <m/>
    <n v="113.93122388701138"/>
    <n v="94.794925080433856"/>
    <m/>
    <n v="24.855104307523188"/>
    <n v="10.439384842583165"/>
    <n v="13.959732090260445"/>
    <m/>
    <m/>
    <n v="3.4232674871953304"/>
    <n v="0.21033603667931886"/>
    <m/>
    <m/>
    <n v="3.5134429927684385"/>
    <n v="302.84007948100896"/>
  </r>
  <r>
    <x v="361"/>
    <n v="105"/>
    <s v="Hyola575CL"/>
    <s v="Hyola575CL"/>
    <s v="Hyola575_CL"/>
    <x v="0"/>
    <s v="Greenethorpe"/>
    <n v="2013"/>
    <d v="2013-08-06T00:00:00"/>
    <s v="x2"/>
    <d v="2013-04-23T00:00:00"/>
    <s v="23-Apr"/>
    <n v="23"/>
    <s v="Apr"/>
    <s v="UG"/>
    <x v="1"/>
    <n v="353.12585929583719"/>
    <m/>
    <m/>
    <m/>
    <m/>
    <m/>
    <m/>
    <n v="158.36059405505847"/>
    <n v="186.52026178440377"/>
    <m/>
    <n v="37.92168761478473"/>
    <n v="17.635761617064304"/>
    <n v="19.760055163376926"/>
    <m/>
    <m/>
    <n v="4.5119708933423031"/>
    <n v="0.51133342230024592"/>
    <m/>
    <m/>
    <n v="8.2450034563749259"/>
    <n v="286.22026283097279"/>
  </r>
  <r>
    <x v="361"/>
    <n v="128"/>
    <s v="Hyola575CL"/>
    <s v="Hyola575CL"/>
    <s v="Hyola575_CL"/>
    <x v="0"/>
    <s v="Greenethorpe"/>
    <n v="2013"/>
    <d v="2013-08-29T00:00:00"/>
    <s v="x2"/>
    <d v="2013-04-23T00:00:00"/>
    <s v="23-Apr"/>
    <n v="23"/>
    <s v="Apr"/>
    <s v="UG"/>
    <x v="1"/>
    <n v="693.79042834907204"/>
    <m/>
    <m/>
    <m/>
    <m/>
    <m/>
    <m/>
    <n v="127.95740287623552"/>
    <n v="538.15308284893513"/>
    <m/>
    <n v="93.391552266964538"/>
    <n v="14.324314314168584"/>
    <n v="75.170896077149067"/>
    <m/>
    <m/>
    <n v="3.6636960002971706"/>
    <n v="0.53442165103242856"/>
    <m/>
    <m/>
    <n v="27.679942623901379"/>
    <n v="286.03670531400962"/>
  </r>
  <r>
    <x v="361"/>
    <n v="183"/>
    <s v="Hyola575CL"/>
    <s v="Hyola575CL"/>
    <s v="Hyola575_CL"/>
    <x v="0"/>
    <s v="Greenethorpe"/>
    <n v="2013"/>
    <d v="2013-10-23T00:00:00"/>
    <s v="x2"/>
    <d v="2013-04-23T00:00:00"/>
    <s v="23-Apr"/>
    <n v="23"/>
    <s v="Apr"/>
    <s v="UG"/>
    <x v="1"/>
    <n v="1067.9271548436309"/>
    <n v="281.61231884057969"/>
    <m/>
    <m/>
    <m/>
    <m/>
    <m/>
    <n v="0"/>
    <n v="544.69423976779149"/>
    <n v="241.6205962352596"/>
    <n v="73.348839257320549"/>
    <n v="0"/>
    <n v="52.614034062590328"/>
    <m/>
    <m/>
    <n v="0"/>
    <n v="0"/>
    <n v="3101.5942321039379"/>
    <n v="27.487599345121126"/>
    <n v="0"/>
    <m/>
  </r>
  <r>
    <x v="362"/>
    <n v="92"/>
    <s v="Garnet"/>
    <s v="Garnet"/>
    <s v="AV_Garnet"/>
    <x v="0"/>
    <s v="Greenethorpe"/>
    <n v="2013"/>
    <d v="2013-07-24T00:00:00"/>
    <s v="x3"/>
    <d v="2013-04-23T00:00:00"/>
    <s v="23-Apr"/>
    <n v="23"/>
    <s v="Apr"/>
    <s v="UG"/>
    <x v="1"/>
    <n v="101.85259344012204"/>
    <m/>
    <m/>
    <m/>
    <m/>
    <m/>
    <m/>
    <n v="63.087082040080965"/>
    <n v="36.962214241724922"/>
    <m/>
    <n v="11.802391013861106"/>
    <n v="7.8345065569675185"/>
    <n v="4.3674488241381262"/>
    <m/>
    <m/>
    <n v="1.5991179021292998"/>
    <n v="0.30417178639981729"/>
    <m/>
    <m/>
    <n v="1.8032971583161628"/>
    <n v="248.28038859940651"/>
  </r>
  <r>
    <x v="362"/>
    <n v="98"/>
    <s v="Garnet"/>
    <s v="Garnet"/>
    <s v="AV_Garnet"/>
    <x v="0"/>
    <s v="Greenethorpe"/>
    <n v="2013"/>
    <d v="2013-07-30T00:00:00"/>
    <s v="x3"/>
    <d v="2013-04-23T00:00:00"/>
    <s v="23-Apr"/>
    <n v="23"/>
    <s v="Apr"/>
    <s v="UG"/>
    <x v="1"/>
    <n v="162.50878025897163"/>
    <m/>
    <m/>
    <m/>
    <m/>
    <m/>
    <m/>
    <n v="92.833907157911"/>
    <n v="64.736058678528437"/>
    <m/>
    <n v="26.87028243383207"/>
    <n v="17.367015515612842"/>
    <n v="12.253219580728201"/>
    <m/>
    <m/>
    <n v="2.7648540207451009"/>
    <n v="0.56702102303844326"/>
    <m/>
    <m/>
    <n v="4.9388144225322117"/>
    <n v="295.51893907286353"/>
  </r>
  <r>
    <x v="362"/>
    <n v="128"/>
    <s v="Garnet"/>
    <s v="Garnet"/>
    <s v="AV_Garnet"/>
    <x v="0"/>
    <s v="Greenethorpe"/>
    <n v="2013"/>
    <d v="2013-08-29T00:00:00"/>
    <s v="x3"/>
    <d v="2013-04-23T00:00:00"/>
    <s v="23-Apr"/>
    <n v="23"/>
    <s v="Apr"/>
    <s v="UG"/>
    <x v="1"/>
    <n v="598.00157021493931"/>
    <m/>
    <m/>
    <m/>
    <m/>
    <m/>
    <m/>
    <n v="108.37158156480864"/>
    <n v="469.36370902669222"/>
    <m/>
    <n v="63.461851917032504"/>
    <n v="12.267436223235157"/>
    <n v="50.014791041961168"/>
    <m/>
    <m/>
    <n v="3.1044002647674329"/>
    <n v="0.52070330764848427"/>
    <m/>
    <m/>
    <n v="20.266279623438518"/>
    <n v="282.43086889527012"/>
  </r>
  <r>
    <x v="362"/>
    <n v="156"/>
    <s v="Garnet"/>
    <s v="Garnet"/>
    <s v="AV_Garnet"/>
    <x v="0"/>
    <s v="Greenethorpe"/>
    <n v="2013"/>
    <d v="2013-09-26T00:00:00"/>
    <s v="x3"/>
    <d v="2013-04-23T00:00:00"/>
    <s v="23-Apr"/>
    <n v="23"/>
    <s v="Apr"/>
    <s v="UG"/>
    <x v="1"/>
    <n v="1157.399476033931"/>
    <m/>
    <m/>
    <m/>
    <m/>
    <m/>
    <m/>
    <n v="35.550848387506456"/>
    <n v="666.00920004916316"/>
    <m/>
    <n v="191.3646219154389"/>
    <n v="7.1246574953354758"/>
    <n v="88.753614132985689"/>
    <m/>
    <m/>
    <n v="0"/>
    <n v="0"/>
    <m/>
    <m/>
    <n v="0"/>
    <m/>
  </r>
  <r>
    <x v="362"/>
    <n v="183"/>
    <s v="Garnet"/>
    <s v="Garnet"/>
    <s v="AV_Garnet"/>
    <x v="0"/>
    <s v="Greenethorpe"/>
    <n v="2013"/>
    <d v="2013-10-23T00:00:00"/>
    <s v="x3"/>
    <d v="2013-04-23T00:00:00"/>
    <s v="23-Apr"/>
    <n v="23"/>
    <s v="Apr"/>
    <s v="UG"/>
    <x v="1"/>
    <n v="1140.9973302822275"/>
    <n v="335.26649504195268"/>
    <m/>
    <m/>
    <m/>
    <m/>
    <m/>
    <n v="0"/>
    <n v="457.0893486563142"/>
    <n v="348.64148658396039"/>
    <n v="64.818771271119743"/>
    <n v="0"/>
    <n v="50.140062480383925"/>
    <m/>
    <m/>
    <n v="0"/>
    <n v="0"/>
    <n v="3084.7746885674128"/>
    <n v="34.639803168150671"/>
    <n v="0"/>
    <m/>
  </r>
  <r>
    <x v="363"/>
    <n v="92"/>
    <s v="CrusherTT"/>
    <s v="CrusherTT"/>
    <s v="Crusher_TT"/>
    <x v="0"/>
    <s v="Greenethorpe"/>
    <n v="2013"/>
    <d v="2013-07-24T00:00:00"/>
    <s v="x3"/>
    <d v="2013-04-23T00:00:00"/>
    <s v="23-Apr"/>
    <n v="23"/>
    <s v="Apr"/>
    <s v="UG"/>
    <x v="1"/>
    <n v="87.226353928299005"/>
    <m/>
    <m/>
    <m/>
    <m/>
    <m/>
    <m/>
    <n v="56.940816036298187"/>
    <n v="28.125936705682165"/>
    <m/>
    <n v="8.4042559161360479"/>
    <n v="4.548530918652026"/>
    <n v="3.1439892443284072"/>
    <m/>
    <m/>
    <n v="1.2996788093343912"/>
    <n v="0.13548408890005709"/>
    <m/>
    <m/>
    <n v="2.159601186318663"/>
    <n v="227.20908795823743"/>
  </r>
  <r>
    <x v="363"/>
    <n v="98"/>
    <s v="CrusherTT"/>
    <s v="CrusherTT"/>
    <s v="Crusher_TT"/>
    <x v="0"/>
    <s v="Greenethorpe"/>
    <n v="2013"/>
    <d v="2013-07-30T00:00:00"/>
    <s v="x3"/>
    <d v="2013-04-23T00:00:00"/>
    <s v="23-Apr"/>
    <n v="23"/>
    <s v="Apr"/>
    <s v="UG"/>
    <x v="1"/>
    <n v="118.03271943108501"/>
    <m/>
    <m/>
    <m/>
    <m/>
    <m/>
    <m/>
    <n v="67.880321958307448"/>
    <n v="46.82800939684499"/>
    <m/>
    <n v="13.465666452224234"/>
    <n v="5.980984694364853"/>
    <n v="6.6286708274986852"/>
    <m/>
    <m/>
    <n v="2.066333515576368"/>
    <n v="0.20853864207061909"/>
    <m/>
    <m/>
    <n v="3.3243880759325721"/>
    <n v="304.1324509583975"/>
  </r>
  <r>
    <x v="363"/>
    <n v="128"/>
    <s v="CrusherTT"/>
    <s v="CrusherTT"/>
    <s v="Crusher_TT"/>
    <x v="0"/>
    <s v="Greenethorpe"/>
    <n v="2013"/>
    <d v="2013-08-29T00:00:00"/>
    <s v="x3"/>
    <d v="2013-04-23T00:00:00"/>
    <s v="23-Apr"/>
    <n v="23"/>
    <s v="Apr"/>
    <s v="UG"/>
    <x v="1"/>
    <n v="362.10317182140665"/>
    <m/>
    <m/>
    <m/>
    <m/>
    <m/>
    <m/>
    <n v="82.484644934401885"/>
    <n v="259.64621529413233"/>
    <m/>
    <n v="34.291355498507464"/>
    <n v="5.5823253939742621"/>
    <n v="29.867255781831513"/>
    <m/>
    <m/>
    <n v="2.2315807198123516"/>
    <n v="0.24300999326798928"/>
    <m/>
    <m/>
    <n v="19.972311592872444"/>
    <n v="271.61446901436091"/>
  </r>
  <r>
    <x v="363"/>
    <n v="156"/>
    <s v="CrusherTT"/>
    <s v="CrusherTT"/>
    <s v="Crusher_TT"/>
    <x v="0"/>
    <s v="Greenethorpe"/>
    <n v="2013"/>
    <d v="2013-09-26T00:00:00"/>
    <s v="x3"/>
    <d v="2013-04-23T00:00:00"/>
    <s v="23-Apr"/>
    <n v="23"/>
    <s v="Apr"/>
    <s v="UG"/>
    <x v="1"/>
    <n v="745.24384241864209"/>
    <m/>
    <m/>
    <m/>
    <m/>
    <m/>
    <m/>
    <n v="37.972575823572129"/>
    <n v="422.53837706800789"/>
    <m/>
    <n v="49.043976811133874"/>
    <n v="8.693087359715161"/>
    <n v="46.236793427829987"/>
    <m/>
    <m/>
    <n v="0"/>
    <n v="0"/>
    <m/>
    <m/>
    <n v="0"/>
    <m/>
  </r>
  <r>
    <x v="363"/>
    <n v="183"/>
    <s v="CrusherTT"/>
    <s v="CrusherTT"/>
    <s v="Crusher_TT"/>
    <x v="0"/>
    <s v="Greenethorpe"/>
    <n v="2013"/>
    <d v="2013-10-23T00:00:00"/>
    <s v="x3"/>
    <d v="2013-04-23T00:00:00"/>
    <s v="23-Apr"/>
    <n v="23"/>
    <s v="Apr"/>
    <s v="UG"/>
    <x v="1"/>
    <n v="769.59620518688018"/>
    <n v="209.84935163996954"/>
    <m/>
    <m/>
    <m/>
    <m/>
    <m/>
    <n v="0"/>
    <n v="375.06271703073469"/>
    <m/>
    <n v="115.72394939934038"/>
    <n v="0"/>
    <n v="27.334667581219126"/>
    <m/>
    <m/>
    <n v="0"/>
    <n v="0"/>
    <m/>
    <m/>
    <n v="0"/>
    <m/>
  </r>
  <r>
    <x v="361"/>
    <n v="92"/>
    <s v="Hyola575CL"/>
    <s v="Hyola575CL"/>
    <s v="Hyola575_CL"/>
    <x v="0"/>
    <s v="Greenethorpe"/>
    <n v="2013"/>
    <d v="2013-07-24T00:00:00"/>
    <s v="x3"/>
    <d v="2013-04-23T00:00:00"/>
    <s v="23-Apr"/>
    <n v="23"/>
    <s v="Apr"/>
    <s v="UG"/>
    <x v="1"/>
    <n v="155.52345537757441"/>
    <m/>
    <m/>
    <m/>
    <m/>
    <m/>
    <m/>
    <n v="93.838806355688703"/>
    <n v="58.557162004486386"/>
    <m/>
    <n v="19.540898340324038"/>
    <n v="12.491923187018772"/>
    <n v="8.5633770931445987"/>
    <m/>
    <m/>
    <n v="2.369575221916207"/>
    <n v="0.28481262133445034"/>
    <m/>
    <m/>
    <n v="3.1274870173993055"/>
    <n v="253.76228254359361"/>
  </r>
  <r>
    <x v="361"/>
    <n v="98"/>
    <s v="Hyola575CL"/>
    <s v="Hyola575CL"/>
    <s v="Hyola575_CL"/>
    <x v="0"/>
    <s v="Greenethorpe"/>
    <n v="2013"/>
    <d v="2013-07-30T00:00:00"/>
    <s v="x3"/>
    <d v="2013-04-23T00:00:00"/>
    <s v="23-Apr"/>
    <n v="23"/>
    <s v="Apr"/>
    <s v="UG"/>
    <x v="1"/>
    <n v="222.09542659741746"/>
    <m/>
    <m/>
    <m/>
    <m/>
    <m/>
    <m/>
    <n v="117.59685145363909"/>
    <n v="98.735454347166751"/>
    <m/>
    <n v="25.028826352637033"/>
    <n v="12.744756096493605"/>
    <n v="12.875615861079179"/>
    <m/>
    <m/>
    <n v="3.5666479036893293"/>
    <n v="0.32784513553526234"/>
    <m/>
    <m/>
    <n v="5.7631207966116431"/>
    <n v="306.03257622525609"/>
  </r>
  <r>
    <x v="361"/>
    <n v="128"/>
    <s v="Hyola575CL"/>
    <s v="Hyola575CL"/>
    <s v="Hyola575_CL"/>
    <x v="0"/>
    <s v="Greenethorpe"/>
    <n v="2013"/>
    <d v="2013-08-29T00:00:00"/>
    <s v="x3"/>
    <d v="2013-04-23T00:00:00"/>
    <s v="23-Apr"/>
    <n v="23"/>
    <s v="Apr"/>
    <s v="UG"/>
    <x v="1"/>
    <n v="673.6989111896969"/>
    <m/>
    <m/>
    <m/>
    <m/>
    <m/>
    <m/>
    <n v="119.64248602515984"/>
    <n v="523.51197992243169"/>
    <m/>
    <n v="20.498820113596992"/>
    <n v="9.8769850405515989"/>
    <n v="14.245983056473118"/>
    <m/>
    <m/>
    <n v="3.146427286065506"/>
    <n v="0.50143509772653927"/>
    <m/>
    <m/>
    <n v="30.544445242105287"/>
    <n v="257.75700287015258"/>
  </r>
  <r>
    <x v="361"/>
    <n v="156"/>
    <s v="Hyola575CL"/>
    <s v="Hyola575CL"/>
    <s v="Hyola575_CL"/>
    <x v="0"/>
    <s v="Greenethorpe"/>
    <n v="2013"/>
    <d v="2013-09-26T00:00:00"/>
    <s v="x3"/>
    <d v="2013-04-23T00:00:00"/>
    <s v="23-Apr"/>
    <n v="23"/>
    <s v="Apr"/>
    <s v="UG"/>
    <x v="1"/>
    <n v="1078.2827010320802"/>
    <m/>
    <m/>
    <m/>
    <m/>
    <m/>
    <m/>
    <n v="55.205769149143478"/>
    <n v="642.66080985199505"/>
    <m/>
    <n v="140.06944078782831"/>
    <n v="5.6446803829274588"/>
    <n v="28.231512865332718"/>
    <m/>
    <m/>
    <n v="0"/>
    <n v="0"/>
    <m/>
    <m/>
    <n v="0"/>
    <m/>
  </r>
  <r>
    <x v="361"/>
    <n v="183"/>
    <s v="Hyola575CL"/>
    <s v="Hyola575CL"/>
    <s v="Hyola575_CL"/>
    <x v="0"/>
    <s v="Greenethorpe"/>
    <n v="2013"/>
    <d v="2013-10-23T00:00:00"/>
    <s v="x3"/>
    <d v="2013-04-23T00:00:00"/>
    <s v="23-Apr"/>
    <n v="23"/>
    <s v="Apr"/>
    <s v="UG"/>
    <x v="1"/>
    <n v="1336.9879862700229"/>
    <n v="329.68392448512589"/>
    <m/>
    <m/>
    <m/>
    <m/>
    <m/>
    <n v="0"/>
    <n v="657.72001053177064"/>
    <n v="349.5840512531264"/>
    <n v="72.27491764635046"/>
    <n v="0"/>
    <n v="30.718936148537342"/>
    <m/>
    <m/>
    <n v="0"/>
    <n v="0"/>
    <n v="4279.2039932578991"/>
    <n v="22.43876188927522"/>
    <n v="0"/>
    <m/>
  </r>
  <r>
    <x v="364"/>
    <n v="31"/>
    <s v="Hyola971CL"/>
    <s v="Hyola971CL"/>
    <s v="Hyola971_CL"/>
    <x v="0"/>
    <s v="Greenethorpe"/>
    <n v="2014"/>
    <d v="2014-04-15T00:00:00"/>
    <s v="x1"/>
    <d v="2014-03-15T00:00:00"/>
    <s v="15-Mar"/>
    <n v="15"/>
    <s v="Mar"/>
    <s v="UG"/>
    <x v="1"/>
    <n v="66"/>
    <m/>
    <m/>
    <m/>
    <m/>
    <m/>
    <m/>
    <m/>
    <m/>
    <m/>
    <m/>
    <m/>
    <m/>
    <m/>
    <m/>
    <m/>
    <m/>
    <m/>
    <m/>
    <m/>
    <m/>
  </r>
  <r>
    <x v="364"/>
    <n v="67"/>
    <s v="Hyola971CL"/>
    <s v="Hyola971CL"/>
    <s v="Hyola971_CL"/>
    <x v="0"/>
    <s v="Greenethorpe"/>
    <n v="2014"/>
    <d v="2014-05-21T00:00:00"/>
    <s v="x1"/>
    <d v="2014-03-15T00:00:00"/>
    <s v="15-Mar"/>
    <n v="15"/>
    <s v="Mar"/>
    <s v="UG"/>
    <x v="1"/>
    <n v="482"/>
    <m/>
    <m/>
    <m/>
    <m/>
    <m/>
    <m/>
    <m/>
    <m/>
    <m/>
    <m/>
    <m/>
    <m/>
    <m/>
    <m/>
    <m/>
    <m/>
    <m/>
    <m/>
    <m/>
    <m/>
  </r>
  <r>
    <x v="364"/>
    <n v="115"/>
    <s v="Hyola971CL"/>
    <s v="Hyola971CL"/>
    <s v="Hyola971_CL"/>
    <x v="0"/>
    <s v="Greenethorpe"/>
    <n v="2014"/>
    <d v="2014-07-08T00:00:00"/>
    <s v="x1"/>
    <d v="2014-03-15T00:00:00"/>
    <s v="15-Mar"/>
    <n v="15"/>
    <s v="Mar"/>
    <s v="UG"/>
    <x v="1"/>
    <n v="694"/>
    <m/>
    <m/>
    <m/>
    <m/>
    <m/>
    <m/>
    <m/>
    <m/>
    <m/>
    <m/>
    <m/>
    <m/>
    <m/>
    <m/>
    <m/>
    <m/>
    <m/>
    <m/>
    <m/>
    <m/>
  </r>
  <r>
    <x v="365"/>
    <n v="50"/>
    <s v="Hyola575CL"/>
    <s v="Hyola575CL"/>
    <s v="Hyola575_CL"/>
    <x v="0"/>
    <s v="Greenethorpe"/>
    <n v="2014"/>
    <d v="2014-06-05T00:00:00"/>
    <s v="x2"/>
    <d v="2014-04-16T00:00:00"/>
    <s v="16-Apr"/>
    <n v="16"/>
    <s v="Apr"/>
    <s v="UG"/>
    <x v="1"/>
    <n v="130"/>
    <m/>
    <m/>
    <m/>
    <m/>
    <m/>
    <m/>
    <m/>
    <m/>
    <m/>
    <m/>
    <m/>
    <m/>
    <m/>
    <m/>
    <m/>
    <m/>
    <m/>
    <m/>
    <m/>
    <m/>
  </r>
  <r>
    <x v="365"/>
    <n v="71"/>
    <s v="Hyola575CL"/>
    <s v="Hyola575CL"/>
    <s v="Hyola575_CL"/>
    <x v="0"/>
    <s v="Greenethorpe"/>
    <n v="2014"/>
    <d v="2014-06-26T00:00:00"/>
    <s v="x2"/>
    <d v="2014-04-16T00:00:00"/>
    <s v="16-Apr"/>
    <n v="16"/>
    <s v="Apr"/>
    <s v="UG"/>
    <x v="1"/>
    <n v="296"/>
    <m/>
    <m/>
    <m/>
    <m/>
    <m/>
    <m/>
    <m/>
    <m/>
    <m/>
    <m/>
    <m/>
    <m/>
    <m/>
    <m/>
    <m/>
    <m/>
    <m/>
    <m/>
    <m/>
    <m/>
  </r>
  <r>
    <x v="365"/>
    <n v="83"/>
    <s v="Hyola575CL"/>
    <s v="Hyola575CL"/>
    <s v="Hyola575_CL"/>
    <x v="0"/>
    <s v="Greenethorpe"/>
    <n v="2014"/>
    <d v="2014-07-08T00:00:00"/>
    <s v="x2"/>
    <d v="2014-04-16T00:00:00"/>
    <s v="16-Apr"/>
    <n v="16"/>
    <s v="Apr"/>
    <s v="UG"/>
    <x v="1"/>
    <n v="417"/>
    <m/>
    <m/>
    <m/>
    <m/>
    <m/>
    <m/>
    <m/>
    <m/>
    <m/>
    <m/>
    <m/>
    <m/>
    <m/>
    <m/>
    <m/>
    <m/>
    <m/>
    <m/>
    <m/>
    <m/>
  </r>
  <r>
    <x v="365"/>
    <n v="97"/>
    <s v="Hyola575CL"/>
    <s v="Hyola575CL"/>
    <s v="Hyola575_CL"/>
    <x v="0"/>
    <s v="Greenethorpe"/>
    <n v="2014"/>
    <d v="2014-07-22T00:00:00"/>
    <s v="x2"/>
    <d v="2014-04-16T00:00:00"/>
    <s v="16-Apr"/>
    <n v="16"/>
    <s v="Apr"/>
    <s v="UG"/>
    <x v="1"/>
    <n v="498.00000000000006"/>
    <m/>
    <m/>
    <m/>
    <m/>
    <m/>
    <m/>
    <m/>
    <m/>
    <m/>
    <m/>
    <m/>
    <m/>
    <m/>
    <m/>
    <m/>
    <m/>
    <m/>
    <m/>
    <m/>
    <m/>
  </r>
  <r>
    <x v="365"/>
    <n v="188"/>
    <s v="Hyola575CL"/>
    <s v="Hyola575CL"/>
    <s v="Hyola575_CL"/>
    <x v="0"/>
    <s v="Greenethorpe"/>
    <n v="2014"/>
    <d v="2014-10-21T00:00:00"/>
    <s v="x2"/>
    <d v="2014-04-16T00:00:00"/>
    <s v="16-Apr"/>
    <n v="16"/>
    <s v="Apr"/>
    <s v="UG"/>
    <x v="1"/>
    <n v="1800"/>
    <n v="496"/>
    <n v="10"/>
    <n v="29"/>
    <n v="0.28000000000000003"/>
    <s v="Harvest"/>
    <m/>
    <m/>
    <n v="1182"/>
    <m/>
    <m/>
    <m/>
    <m/>
    <m/>
    <m/>
    <m/>
    <m/>
    <m/>
    <m/>
    <m/>
    <m/>
  </r>
  <r>
    <x v="364"/>
    <n v="234"/>
    <s v="Hyola971CL"/>
    <s v="Hyola971CL"/>
    <s v="Hyola971_CL"/>
    <x v="0"/>
    <s v="Greenethorpe"/>
    <n v="2014"/>
    <d v="2014-11-04T00:00:00"/>
    <s v="x1"/>
    <d v="2014-03-15T00:00:00"/>
    <s v="15-Mar"/>
    <n v="15"/>
    <s v="Mar"/>
    <s v="UG"/>
    <x v="1"/>
    <n v="1140"/>
    <n v="236"/>
    <n v="10"/>
    <n v="18"/>
    <n v="0.21"/>
    <s v="Harvest"/>
    <m/>
    <m/>
    <n v="832"/>
    <m/>
    <m/>
    <m/>
    <m/>
    <m/>
    <m/>
    <m/>
    <m/>
    <m/>
    <m/>
    <m/>
    <m/>
  </r>
  <r>
    <x v="366"/>
    <n v="198"/>
    <s v="44Y87CL"/>
    <s v="44Y87CL"/>
    <s v="44Y87_CL"/>
    <x v="0"/>
    <s v="Greenethorpe"/>
    <n v="2014"/>
    <d v="2014-10-16T00:00:00"/>
    <s v="Sow1"/>
    <d v="2014-04-01T00:00:00"/>
    <s v="1-Apr"/>
    <n v="1"/>
    <s v="Apr"/>
    <s v="UG"/>
    <x v="1"/>
    <n v="1702.6267257716468"/>
    <n v="601"/>
    <n v="10"/>
    <m/>
    <n v="0.35298400459890644"/>
    <s v="Harvest"/>
    <m/>
    <m/>
    <m/>
    <m/>
    <m/>
    <m/>
    <m/>
    <m/>
    <n v="44.85"/>
    <m/>
    <m/>
    <m/>
    <m/>
    <m/>
    <m/>
  </r>
  <r>
    <x v="367"/>
    <n v="198"/>
    <s v="45Y88CL"/>
    <s v="45Y88CL"/>
    <s v="45Y88_CL"/>
    <x v="0"/>
    <s v="Greenethorpe"/>
    <n v="2014"/>
    <d v="2014-10-16T00:00:00"/>
    <s v="Sow1"/>
    <d v="2014-04-01T00:00:00"/>
    <s v="1-Apr"/>
    <n v="1"/>
    <s v="Apr"/>
    <s v="UG"/>
    <x v="1"/>
    <n v="1787.4693032915511"/>
    <n v="569"/>
    <n v="10"/>
    <m/>
    <n v="0.31832714494856496"/>
    <s v="Harvest"/>
    <m/>
    <m/>
    <m/>
    <m/>
    <m/>
    <m/>
    <m/>
    <m/>
    <n v="44.183333333333337"/>
    <m/>
    <m/>
    <m/>
    <m/>
    <m/>
    <m/>
  </r>
  <r>
    <x v="368"/>
    <n v="201.33333333333576"/>
    <s v="ATR-Gem"/>
    <s v="ATR-Gem"/>
    <s v="ATR_Gem"/>
    <x v="0"/>
    <s v="Greenethorpe"/>
    <n v="2014"/>
    <d v="2014-10-19T08:00:00"/>
    <s v="Sow1"/>
    <d v="2014-04-01T00:00:00"/>
    <s v="1-Apr"/>
    <n v="1"/>
    <s v="Apr"/>
    <s v="UG"/>
    <x v="1"/>
    <n v="1586.4247821273291"/>
    <n v="593"/>
    <n v="10"/>
    <m/>
    <n v="0.37379648041353203"/>
    <s v="Harvest"/>
    <m/>
    <m/>
    <m/>
    <m/>
    <m/>
    <m/>
    <m/>
    <m/>
    <n v="46.556666666666665"/>
    <m/>
    <m/>
    <m/>
    <m/>
    <m/>
    <m/>
  </r>
  <r>
    <x v="369"/>
    <n v="203"/>
    <s v="Hyola559TT"/>
    <s v="Hyola559TT"/>
    <s v="Hyola559_TT"/>
    <x v="0"/>
    <s v="Greenethorpe"/>
    <n v="2014"/>
    <d v="2014-10-21T00:00:00"/>
    <s v="Sow1"/>
    <d v="2014-04-01T00:00:00"/>
    <s v="1-Apr"/>
    <n v="1"/>
    <s v="Apr"/>
    <s v="UG"/>
    <x v="1"/>
    <n v="1770.7154380493421"/>
    <n v="601"/>
    <n v="10"/>
    <m/>
    <n v="0.33941083196409833"/>
    <s v="Harvest"/>
    <m/>
    <m/>
    <m/>
    <m/>
    <m/>
    <m/>
    <m/>
    <m/>
    <n v="47.093333333333334"/>
    <m/>
    <m/>
    <m/>
    <m/>
    <m/>
    <m/>
  </r>
  <r>
    <x v="370"/>
    <n v="198"/>
    <s v="Hyola575CL"/>
    <s v="Hyola575CL"/>
    <s v="Hyola575_CL"/>
    <x v="0"/>
    <s v="Greenethorpe"/>
    <n v="2014"/>
    <d v="2014-10-16T00:00:00"/>
    <s v="Sow1"/>
    <d v="2014-04-01T00:00:00"/>
    <s v="1-Apr"/>
    <n v="1"/>
    <s v="Apr"/>
    <s v="UG"/>
    <x v="1"/>
    <n v="1641.4693443916003"/>
    <n v="560"/>
    <n v="10"/>
    <m/>
    <n v="0.3411577571724681"/>
    <s v="Harvest"/>
    <m/>
    <m/>
    <m/>
    <m/>
    <m/>
    <m/>
    <m/>
    <m/>
    <n v="43.773333333333333"/>
    <m/>
    <m/>
    <m/>
    <m/>
    <m/>
    <m/>
  </r>
  <r>
    <x v="371"/>
    <n v="224"/>
    <s v="Hyola971CL"/>
    <s v="Hyola971CL"/>
    <s v="Hyola971_CL"/>
    <x v="0"/>
    <s v="Greenethorpe"/>
    <n v="2014"/>
    <d v="2014-11-11T00:00:00"/>
    <s v="Sow1"/>
    <d v="2014-04-01T00:00:00"/>
    <s v="1-Apr"/>
    <n v="1"/>
    <s v="Apr"/>
    <s v="UG"/>
    <x v="1"/>
    <n v="1395.46783625731"/>
    <n v="340.54707379134862"/>
    <n v="10"/>
    <m/>
    <n v="0.24403792401601093"/>
    <s v="Harvest"/>
    <m/>
    <m/>
    <m/>
    <m/>
    <m/>
    <m/>
    <m/>
    <m/>
    <n v="38.49"/>
    <m/>
    <m/>
    <m/>
    <m/>
    <m/>
    <m/>
  </r>
  <r>
    <x v="372"/>
    <n v="195"/>
    <s v="44Y87CL"/>
    <s v="44Y87CL"/>
    <s v="44Y87_CL"/>
    <x v="0"/>
    <s v="Greenethorpe"/>
    <n v="2014"/>
    <d v="2014-10-28T00:00:00"/>
    <s v="Sow2"/>
    <d v="2014-04-16T00:00:00"/>
    <s v="16-Apr"/>
    <n v="16"/>
    <s v="Apr"/>
    <s v="UG"/>
    <x v="1"/>
    <n v="1859.4266463259601"/>
    <n v="534.03307888040706"/>
    <n v="10"/>
    <m/>
    <n v="0.28720309022977741"/>
    <s v="Harvest"/>
    <m/>
    <m/>
    <m/>
    <m/>
    <m/>
    <m/>
    <m/>
    <m/>
    <n v="45.220000000000006"/>
    <m/>
    <m/>
    <m/>
    <m/>
    <m/>
    <m/>
  </r>
  <r>
    <x v="373"/>
    <n v="195"/>
    <s v="45Y88CL"/>
    <s v="45Y88CL"/>
    <s v="45Y88_CL"/>
    <x v="0"/>
    <s v="Greenethorpe"/>
    <n v="2014"/>
    <d v="2014-10-28T00:00:00"/>
    <s v="Sow2"/>
    <d v="2014-04-16T00:00:00"/>
    <s v="16-Apr"/>
    <n v="16"/>
    <s v="Apr"/>
    <s v="UG"/>
    <x v="1"/>
    <n v="1791.9527078565982"/>
    <n v="517.11195928753182"/>
    <n v="10"/>
    <m/>
    <n v="0.28857455725272069"/>
    <s v="Harvest"/>
    <m/>
    <m/>
    <m/>
    <m/>
    <m/>
    <m/>
    <m/>
    <m/>
    <n v="44.556666666666672"/>
    <m/>
    <m/>
    <m/>
    <m/>
    <m/>
    <m/>
  </r>
  <r>
    <x v="374"/>
    <n v="195"/>
    <s v="ATR-Gem"/>
    <s v="ATR-Gem"/>
    <s v="ATR_Gem"/>
    <x v="0"/>
    <s v="Greenethorpe"/>
    <n v="2014"/>
    <d v="2014-10-28T00:00:00"/>
    <s v="Sow2"/>
    <d v="2014-04-16T00:00:00"/>
    <s v="16-Apr"/>
    <n v="16"/>
    <s v="Apr"/>
    <s v="UG"/>
    <x v="1"/>
    <n v="1448.0040681413677"/>
    <n v="456.66666666666663"/>
    <n v="10"/>
    <m/>
    <n v="0.31537664618086042"/>
    <s v="Harvest"/>
    <m/>
    <m/>
    <m/>
    <m/>
    <m/>
    <m/>
    <m/>
    <m/>
    <n v="47.206666666666671"/>
    <m/>
    <m/>
    <m/>
    <m/>
    <m/>
    <m/>
  </r>
  <r>
    <x v="375"/>
    <n v="195"/>
    <s v="Hyola559TT"/>
    <s v="Hyola559TT"/>
    <s v="Hyola559_TT"/>
    <x v="0"/>
    <s v="Greenethorpe"/>
    <n v="2014"/>
    <d v="2014-10-28T00:00:00"/>
    <s v="Sow2"/>
    <d v="2014-04-16T00:00:00"/>
    <s v="16-Apr"/>
    <n v="16"/>
    <s v="Apr"/>
    <s v="UG"/>
    <x v="1"/>
    <n v="1556.8268497330282"/>
    <n v="497.29325699745539"/>
    <n v="10"/>
    <m/>
    <n v="0.31942746689057522"/>
    <s v="Harvest"/>
    <m/>
    <m/>
    <m/>
    <m/>
    <m/>
    <m/>
    <m/>
    <m/>
    <n v="46.373333333333335"/>
    <m/>
    <m/>
    <m/>
    <m/>
    <m/>
    <m/>
  </r>
  <r>
    <x v="365"/>
    <n v="195"/>
    <s v="Hyola575CL"/>
    <s v="Hyola575CL"/>
    <s v="Hyola575_CL"/>
    <x v="0"/>
    <s v="Greenethorpe"/>
    <n v="2014"/>
    <d v="2014-10-28T00:00:00"/>
    <s v="Sow2"/>
    <d v="2014-04-16T00:00:00"/>
    <s v="16-Apr"/>
    <n v="16"/>
    <s v="Apr"/>
    <s v="UG"/>
    <x v="1"/>
    <n v="1945.5568268497332"/>
    <n v="540.01272264631041"/>
    <n v="10"/>
    <m/>
    <n v="0.27756204043687843"/>
    <s v="Harvest"/>
    <m/>
    <m/>
    <m/>
    <m/>
    <m/>
    <m/>
    <m/>
    <m/>
    <n v="46.303333333333335"/>
    <m/>
    <m/>
    <m/>
    <m/>
    <m/>
    <m/>
  </r>
  <r>
    <x v="376"/>
    <n v="209"/>
    <s v="Hyola971CL"/>
    <s v="Hyola971CL"/>
    <s v="Hyola971_CL"/>
    <x v="0"/>
    <s v="Greenethorpe"/>
    <n v="2014"/>
    <d v="2014-11-11T00:00:00"/>
    <s v="Sow2"/>
    <d v="2014-04-16T00:00:00"/>
    <s v="16-Apr"/>
    <n v="16"/>
    <s v="Apr"/>
    <s v="UG"/>
    <x v="1"/>
    <n v="1283.8482074752098"/>
    <n v="330.97328244274809"/>
    <n v="10"/>
    <m/>
    <n v="0.25779783039432169"/>
    <s v="Harvest"/>
    <m/>
    <m/>
    <m/>
    <m/>
    <m/>
    <m/>
    <m/>
    <m/>
    <n v="37.096666666666664"/>
    <m/>
    <m/>
    <m/>
    <m/>
    <m/>
    <m/>
  </r>
  <r>
    <x v="377"/>
    <n v="183"/>
    <s v="44Y87CL"/>
    <s v="44Y87CL"/>
    <s v="44Y87_CL"/>
    <x v="0"/>
    <s v="Greenethorpe"/>
    <n v="2014"/>
    <d v="2014-10-28T00:00:00"/>
    <s v="Sow3"/>
    <d v="2014-04-28T00:00:00"/>
    <s v="28-Apr"/>
    <n v="28"/>
    <s v="Apr"/>
    <s v="UG"/>
    <x v="1"/>
    <n v="1688.3740147470126"/>
    <n v="470.34987277353696"/>
    <n v="10"/>
    <m/>
    <n v="0.27858156348373714"/>
    <s v="Harvest"/>
    <m/>
    <m/>
    <m/>
    <m/>
    <m/>
    <m/>
    <m/>
    <m/>
    <n v="44.076666666666661"/>
    <m/>
    <m/>
    <m/>
    <m/>
    <m/>
    <m/>
  </r>
  <r>
    <x v="378"/>
    <n v="183"/>
    <s v="45Y88CL"/>
    <s v="45Y88CL"/>
    <s v="45Y88_CL"/>
    <x v="0"/>
    <s v="Greenethorpe"/>
    <n v="2014"/>
    <d v="2014-10-28T00:00:00"/>
    <s v="Sow3"/>
    <d v="2014-04-28T00:00:00"/>
    <s v="28-Apr"/>
    <n v="28"/>
    <s v="Apr"/>
    <s v="UG"/>
    <x v="1"/>
    <n v="1776.4747012458681"/>
    <n v="480.62977099236645"/>
    <n v="10"/>
    <m/>
    <n v="0.27055255594424937"/>
    <s v="Harvest"/>
    <m/>
    <m/>
    <m/>
    <m/>
    <m/>
    <m/>
    <m/>
    <m/>
    <n v="43.04"/>
    <m/>
    <m/>
    <m/>
    <m/>
    <m/>
    <m/>
  </r>
  <r>
    <x v="379"/>
    <n v="183"/>
    <s v="ATR-Gem"/>
    <s v="ATR-Gem"/>
    <s v="ATR_Gem"/>
    <x v="0"/>
    <s v="Greenethorpe"/>
    <n v="2014"/>
    <d v="2014-10-28T00:00:00"/>
    <s v="Sow3"/>
    <d v="2014-04-28T00:00:00"/>
    <s v="28-Apr"/>
    <n v="28"/>
    <s v="Apr"/>
    <s v="UG"/>
    <x v="1"/>
    <n v="1335.6852275616579"/>
    <n v="395.62022900763361"/>
    <n v="10"/>
    <m/>
    <n v="0.29619271130957459"/>
    <s v="Harvest"/>
    <m/>
    <m/>
    <m/>
    <m/>
    <m/>
    <m/>
    <m/>
    <m/>
    <n v="44.726666666666667"/>
    <m/>
    <m/>
    <m/>
    <m/>
    <m/>
    <m/>
  </r>
  <r>
    <x v="380"/>
    <n v="183"/>
    <s v="Hyola559TT"/>
    <s v="Hyola559TT"/>
    <s v="Hyola559_TT"/>
    <x v="0"/>
    <s v="Greenethorpe"/>
    <n v="2014"/>
    <d v="2014-10-28T00:00:00"/>
    <s v="Sow3"/>
    <d v="2014-04-28T00:00:00"/>
    <s v="28-Apr"/>
    <n v="28"/>
    <s v="Apr"/>
    <s v="UG"/>
    <x v="1"/>
    <n v="1623.7604881769641"/>
    <n v="506.39312977099235"/>
    <n v="10"/>
    <m/>
    <n v="0.31186442425356242"/>
    <s v="Harvest"/>
    <m/>
    <m/>
    <m/>
    <m/>
    <m/>
    <m/>
    <m/>
    <m/>
    <n v="44.336666666666666"/>
    <m/>
    <m/>
    <m/>
    <m/>
    <m/>
    <m/>
  </r>
  <r>
    <x v="381"/>
    <n v="184.33333333333576"/>
    <s v="Hyola575CL"/>
    <s v="Hyola575CL"/>
    <s v="Hyola575_CL"/>
    <x v="0"/>
    <s v="Greenethorpe"/>
    <n v="2014"/>
    <d v="2014-10-29T08:00:00"/>
    <s v="Sow3"/>
    <d v="2014-04-28T00:00:00"/>
    <s v="28-Apr"/>
    <n v="28"/>
    <s v="Apr"/>
    <s v="UG"/>
    <x v="1"/>
    <n v="1771.1352657004834"/>
    <n v="417.4332061068701"/>
    <n v="10"/>
    <m/>
    <n v="0.23568680167506878"/>
    <s v="Harvest"/>
    <m/>
    <m/>
    <m/>
    <m/>
    <m/>
    <m/>
    <m/>
    <m/>
    <n v="44.45333333333334"/>
    <m/>
    <m/>
    <m/>
    <m/>
    <m/>
    <m/>
  </r>
  <r>
    <x v="382"/>
    <n v="197"/>
    <s v="Hyola971CL"/>
    <s v="Hyola971CL"/>
    <s v="Hyola971_CL"/>
    <x v="0"/>
    <s v="Greenethorpe"/>
    <n v="2014"/>
    <d v="2014-11-11T00:00:00"/>
    <s v="Sow3"/>
    <d v="2014-04-28T00:00:00"/>
    <s v="28-Apr"/>
    <n v="28"/>
    <s v="Apr"/>
    <s v="UG"/>
    <x v="1"/>
    <n v="967.64556318332075"/>
    <n v="175.35941475826971"/>
    <n v="10"/>
    <m/>
    <n v="0.18122277560120206"/>
    <s v="Harvest"/>
    <m/>
    <m/>
    <m/>
    <m/>
    <m/>
    <m/>
    <m/>
    <m/>
    <n v="32.146666666666668"/>
    <m/>
    <m/>
    <m/>
    <m/>
    <m/>
    <m/>
  </r>
  <r>
    <x v="383"/>
    <n v="168"/>
    <s v="44Y87CL"/>
    <s v="44Y87CL"/>
    <s v="44Y87_CL"/>
    <x v="0"/>
    <s v="Greenethorpe"/>
    <n v="2014"/>
    <d v="2014-10-28T00:00:00"/>
    <s v="Sow4"/>
    <d v="2014-05-13T00:00:00"/>
    <s v="13-May"/>
    <n v="13"/>
    <s v="May"/>
    <s v="UG"/>
    <x v="1"/>
    <n v="1368.9613526570049"/>
    <n v="377.30597964376591"/>
    <n v="10"/>
    <m/>
    <n v="0.27561477824882058"/>
    <s v="Harvest"/>
    <m/>
    <m/>
    <m/>
    <m/>
    <m/>
    <m/>
    <m/>
    <m/>
    <n v="42.893333333333338"/>
    <m/>
    <m/>
    <m/>
    <m/>
    <m/>
    <m/>
  </r>
  <r>
    <x v="384"/>
    <n v="170"/>
    <s v="45Y88CL"/>
    <s v="45Y88CL"/>
    <s v="45Y88_CL"/>
    <x v="0"/>
    <s v="Greenethorpe"/>
    <n v="2014"/>
    <d v="2014-10-30T00:00:00"/>
    <s v="Sow4"/>
    <d v="2014-05-13T00:00:00"/>
    <s v="13-May"/>
    <n v="13"/>
    <s v="May"/>
    <s v="UG"/>
    <x v="1"/>
    <n v="1460.3038393084159"/>
    <n v="387.7290076335878"/>
    <n v="10"/>
    <m/>
    <n v="0.26551255786413053"/>
    <s v="Harvest"/>
    <m/>
    <m/>
    <m/>
    <m/>
    <m/>
    <m/>
    <m/>
    <m/>
    <n v="41.52"/>
    <m/>
    <m/>
    <m/>
    <m/>
    <m/>
    <m/>
  </r>
  <r>
    <x v="385"/>
    <n v="170"/>
    <s v="ATR-Gem"/>
    <s v="ATR-Gem"/>
    <s v="ATR_Gem"/>
    <x v="0"/>
    <s v="Greenethorpe"/>
    <n v="2014"/>
    <d v="2014-10-30T00:00:00"/>
    <s v="Sow4"/>
    <d v="2014-05-13T00:00:00"/>
    <s v="13-May"/>
    <n v="13"/>
    <s v="May"/>
    <s v="UG"/>
    <x v="1"/>
    <n v="1122.6798881261122"/>
    <n v="299.58651399491089"/>
    <n v="10"/>
    <m/>
    <n v="0.26684945295934426"/>
    <s v="Harvest"/>
    <m/>
    <m/>
    <m/>
    <m/>
    <m/>
    <m/>
    <m/>
    <m/>
    <n v="43.35"/>
    <m/>
    <m/>
    <m/>
    <m/>
    <m/>
    <m/>
  </r>
  <r>
    <x v="386"/>
    <n v="170"/>
    <s v="Hyola559TT"/>
    <s v="Hyola559TT"/>
    <s v="Hyola559_TT"/>
    <x v="0"/>
    <s v="Greenethorpe"/>
    <n v="2014"/>
    <d v="2014-10-30T00:00:00"/>
    <s v="Sow4"/>
    <d v="2014-05-13T00:00:00"/>
    <s v="13-May"/>
    <n v="13"/>
    <s v="May"/>
    <s v="UG"/>
    <x v="1"/>
    <n v="1104.1825578438852"/>
    <n v="325.78244274809157"/>
    <n v="10"/>
    <m/>
    <n v="0.29504400375988582"/>
    <s v="Harvest"/>
    <m/>
    <m/>
    <m/>
    <m/>
    <m/>
    <m/>
    <m/>
    <m/>
    <n v="42.29666666666666"/>
    <m/>
    <m/>
    <m/>
    <m/>
    <m/>
    <m/>
  </r>
  <r>
    <x v="387"/>
    <n v="170"/>
    <s v="Hyola575CL"/>
    <s v="Hyola575CL"/>
    <s v="Hyola575_CL"/>
    <x v="0"/>
    <s v="Greenethorpe"/>
    <n v="2014"/>
    <d v="2014-10-30T00:00:00"/>
    <s v="Sow4"/>
    <d v="2014-05-13T00:00:00"/>
    <s v="13-May"/>
    <n v="13"/>
    <s v="May"/>
    <s v="UG"/>
    <x v="1"/>
    <n v="1237.7669717772696"/>
    <n v="356.32951653944019"/>
    <n v="10"/>
    <m/>
    <n v="0.28788093774048451"/>
    <s v="Harvest"/>
    <m/>
    <m/>
    <m/>
    <m/>
    <m/>
    <m/>
    <m/>
    <m/>
    <n v="43.126666666666665"/>
    <m/>
    <m/>
    <m/>
    <m/>
    <m/>
    <m/>
  </r>
  <r>
    <x v="388"/>
    <n v="182"/>
    <s v="Hyola971CL"/>
    <s v="Hyola971CL"/>
    <s v="Hyola971_CL"/>
    <x v="0"/>
    <s v="Greenethorpe"/>
    <n v="2014"/>
    <d v="2014-11-11T00:00:00"/>
    <s v="Sow4"/>
    <d v="2014-05-13T00:00:00"/>
    <s v="13-May"/>
    <n v="13"/>
    <s v="May"/>
    <s v="UG"/>
    <x v="1"/>
    <n v="783.91177218408347"/>
    <n v="134.24618320610685"/>
    <n v="10"/>
    <m/>
    <n v="0.17125164842476975"/>
    <s v="Harvest"/>
    <m/>
    <m/>
    <m/>
    <m/>
    <m/>
    <m/>
    <m/>
    <m/>
    <n v="36.783333333333331"/>
    <m/>
    <m/>
    <m/>
    <m/>
    <m/>
    <m/>
  </r>
  <r>
    <x v="366"/>
    <n v="37"/>
    <s v="44Y87CL"/>
    <s v="44Y87CL"/>
    <s v="44Y87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5.135999999999996"/>
    <m/>
    <m/>
    <m/>
    <m/>
    <m/>
    <m/>
    <m/>
    <m/>
    <m/>
    <m/>
    <m/>
    <m/>
    <m/>
    <m/>
  </r>
  <r>
    <x v="367"/>
    <n v="37"/>
    <s v="45Y88CL"/>
    <s v="45Y88CL"/>
    <s v="45Y88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8.318666666666665"/>
    <m/>
    <m/>
    <m/>
    <m/>
    <m/>
    <m/>
    <m/>
    <m/>
    <m/>
    <m/>
    <m/>
    <m/>
    <m/>
    <m/>
  </r>
  <r>
    <x v="368"/>
    <n v="37"/>
    <s v="ATR-Gem"/>
    <s v="ATR-Gem"/>
    <s v="ATR_Gem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21.410666666666668"/>
    <m/>
    <m/>
    <m/>
    <m/>
    <m/>
    <m/>
    <m/>
    <m/>
    <m/>
    <m/>
    <m/>
    <m/>
    <m/>
    <m/>
  </r>
  <r>
    <x v="369"/>
    <n v="37"/>
    <s v="Hyola559TT"/>
    <s v="Hyola559TT"/>
    <s v="Hyola559_TT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3.4"/>
    <m/>
    <m/>
    <m/>
    <m/>
    <m/>
    <m/>
    <m/>
    <m/>
    <m/>
    <m/>
    <m/>
    <m/>
    <m/>
    <m/>
  </r>
  <r>
    <x v="370"/>
    <n v="37"/>
    <s v="Hyola575CL"/>
    <s v="Hyola575CL"/>
    <s v="Hyola575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6.871999999999993"/>
    <m/>
    <m/>
    <m/>
    <m/>
    <m/>
    <m/>
    <m/>
    <m/>
    <m/>
    <m/>
    <m/>
    <m/>
    <m/>
    <m/>
  </r>
  <r>
    <x v="371"/>
    <n v="37"/>
    <s v="Hyola971CL"/>
    <s v="Hyola971CL"/>
    <s v="Hyola971_CL"/>
    <x v="0"/>
    <s v="Greenethorpe"/>
    <n v="2014"/>
    <d v="2014-05-08T00:00:00"/>
    <s v="Sow1"/>
    <d v="2014-04-01T00:00:00"/>
    <s v="1-Apr"/>
    <n v="1"/>
    <s v="Apr"/>
    <s v="UG"/>
    <x v="1"/>
    <m/>
    <m/>
    <m/>
    <m/>
    <m/>
    <m/>
    <n v="49.765333333333331"/>
    <m/>
    <m/>
    <m/>
    <m/>
    <m/>
    <m/>
    <m/>
    <m/>
    <m/>
    <m/>
    <m/>
    <m/>
    <m/>
    <m/>
  </r>
  <r>
    <x v="372"/>
    <n v="22"/>
    <s v="44Y87CL"/>
    <s v="44Y87CL"/>
    <s v="44Y87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8.897333333333336"/>
    <m/>
    <m/>
    <m/>
    <m/>
    <m/>
    <m/>
    <m/>
    <m/>
    <m/>
    <m/>
    <m/>
    <m/>
    <m/>
    <m/>
  </r>
  <r>
    <x v="373"/>
    <n v="22"/>
    <s v="45Y88CL"/>
    <s v="45Y88CL"/>
    <s v="45Y88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3.4"/>
    <m/>
    <m/>
    <m/>
    <m/>
    <m/>
    <m/>
    <m/>
    <m/>
    <m/>
    <m/>
    <m/>
    <m/>
    <m/>
    <m/>
  </r>
  <r>
    <x v="374"/>
    <n v="22"/>
    <s v="ATR-Gem"/>
    <s v="ATR-Gem"/>
    <s v="ATR_Gem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26.040000000000003"/>
    <m/>
    <m/>
    <m/>
    <m/>
    <m/>
    <m/>
    <m/>
    <m/>
    <m/>
    <m/>
    <m/>
    <m/>
    <m/>
    <m/>
  </r>
  <r>
    <x v="375"/>
    <n v="22"/>
    <s v="Hyola559TT"/>
    <s v="Hyola559TT"/>
    <s v="Hyola559_TT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5.425333333333327"/>
    <m/>
    <m/>
    <m/>
    <m/>
    <m/>
    <m/>
    <m/>
    <m/>
    <m/>
    <m/>
    <m/>
    <m/>
    <m/>
    <m/>
  </r>
  <r>
    <x v="365"/>
    <n v="22"/>
    <s v="Hyola575CL"/>
    <s v="Hyola575CL"/>
    <s v="Hyola575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8.029333333333334"/>
    <m/>
    <m/>
    <m/>
    <m/>
    <m/>
    <m/>
    <m/>
    <m/>
    <m/>
    <m/>
    <m/>
    <m/>
    <m/>
    <m/>
  </r>
  <r>
    <x v="376"/>
    <n v="22"/>
    <s v="Hyola971CL"/>
    <s v="Hyola971CL"/>
    <s v="Hyola971_CL"/>
    <x v="0"/>
    <s v="Greenethorpe"/>
    <n v="2014"/>
    <d v="2014-05-08T00:00:00"/>
    <s v="Sow2"/>
    <d v="2014-04-16T00:00:00"/>
    <s v="16-Apr"/>
    <n v="16"/>
    <s v="Apr"/>
    <s v="UG"/>
    <x v="1"/>
    <m/>
    <m/>
    <m/>
    <m/>
    <m/>
    <m/>
    <n v="45.714666666666666"/>
    <m/>
    <m/>
    <m/>
    <m/>
    <m/>
    <m/>
    <m/>
    <m/>
    <m/>
    <m/>
    <m/>
    <m/>
    <m/>
    <m/>
  </r>
  <r>
    <x v="366"/>
    <n v="106"/>
    <s v="44Y87CL"/>
    <s v="44Y87CL"/>
    <s v="44Y87_CL"/>
    <x v="30"/>
    <s v="Greenethorpe"/>
    <n v="2014"/>
    <d v="2014-07-16T00:00:00"/>
    <s v="Sow1"/>
    <d v="2014-04-01T00:00:00"/>
    <s v="1-Apr"/>
    <n v="1"/>
    <s v="Apr"/>
    <s v="UG"/>
    <x v="1"/>
    <n v="622.40086904051486"/>
    <m/>
    <n v="6"/>
    <m/>
    <m/>
    <m/>
    <n v="21.612001017035343"/>
    <m/>
    <m/>
    <m/>
    <n v="51.971093661441294"/>
    <m/>
    <m/>
    <m/>
    <m/>
    <m/>
    <m/>
    <m/>
    <m/>
    <m/>
    <m/>
  </r>
  <r>
    <x v="367"/>
    <n v="106"/>
    <s v="45Y88CL"/>
    <s v="45Y88CL"/>
    <s v="45Y88_CL"/>
    <x v="30"/>
    <s v="Greenethorpe"/>
    <n v="2014"/>
    <d v="2014-07-16T00:00:00"/>
    <s v="Sow1"/>
    <d v="2014-04-01T00:00:00"/>
    <s v="1-Apr"/>
    <n v="1"/>
    <s v="Apr"/>
    <s v="UG"/>
    <x v="1"/>
    <n v="670.29952956585839"/>
    <m/>
    <n v="6"/>
    <m/>
    <m/>
    <m/>
    <n v="27.332824815662345"/>
    <m/>
    <m/>
    <m/>
    <n v="94.926130188539275"/>
    <m/>
    <m/>
    <m/>
    <m/>
    <m/>
    <m/>
    <m/>
    <m/>
    <m/>
    <m/>
  </r>
  <r>
    <x v="368"/>
    <n v="86"/>
    <s v="ATR-Gem"/>
    <s v="ATR-Gem"/>
    <s v="ATR_Gem"/>
    <x v="44"/>
    <s v="Greenethorpe"/>
    <n v="2014"/>
    <d v="2014-06-26T00:00:00"/>
    <s v="Sow1"/>
    <d v="2014-04-01T00:00:00"/>
    <s v="1-Apr"/>
    <n v="1"/>
    <s v="Apr"/>
    <s v="UG"/>
    <x v="1"/>
    <n v="440.40257488685171"/>
    <m/>
    <n v="6"/>
    <m/>
    <m/>
    <m/>
    <n v="31.782354436816679"/>
    <m/>
    <m/>
    <m/>
    <n v="53.947831289053319"/>
    <m/>
    <m/>
    <m/>
    <m/>
    <m/>
    <m/>
    <m/>
    <m/>
    <m/>
    <m/>
  </r>
  <r>
    <x v="369"/>
    <n v="106"/>
    <s v="Hyola559TT"/>
    <s v="Hyola559TT"/>
    <s v="Hyola559_TT"/>
    <x v="30"/>
    <s v="Greenethorpe"/>
    <n v="2014"/>
    <d v="2014-07-16T00:00:00"/>
    <s v="Sow1"/>
    <d v="2014-04-01T00:00:00"/>
    <s v="1-Apr"/>
    <n v="1"/>
    <s v="Apr"/>
    <s v="UG"/>
    <x v="1"/>
    <n v="507.15298594143519"/>
    <m/>
    <n v="6"/>
    <m/>
    <m/>
    <m/>
    <n v="27.332824815662345"/>
    <m/>
    <m/>
    <m/>
    <n v="31.25347067533702"/>
    <m/>
    <m/>
    <m/>
    <m/>
    <m/>
    <m/>
    <m/>
    <m/>
    <m/>
    <m/>
  </r>
  <r>
    <x v="370"/>
    <n v="77"/>
    <s v="Hyola575CL"/>
    <s v="Hyola575CL"/>
    <s v="Hyola575_CL"/>
    <x v="45"/>
    <s v="Greenethorpe"/>
    <n v="2014"/>
    <d v="2014-06-17T00:00:00"/>
    <s v="Sow1"/>
    <d v="2014-04-01T00:00:00"/>
    <s v="1-Apr"/>
    <n v="1"/>
    <s v="Apr"/>
    <s v="UG"/>
    <x v="1"/>
    <n v="481.33639684572245"/>
    <m/>
    <n v="6"/>
    <m/>
    <m/>
    <m/>
    <n v="27.96847190439868"/>
    <m/>
    <m/>
    <m/>
    <n v="16.191403317564454"/>
    <m/>
    <m/>
    <m/>
    <m/>
    <m/>
    <m/>
    <m/>
    <m/>
    <m/>
    <m/>
  </r>
  <r>
    <x v="371"/>
    <n v="176"/>
    <s v="Hyola971CL"/>
    <s v="Hyola971CL"/>
    <s v="Hyola971_CL"/>
    <x v="23"/>
    <s v="Greenethorpe"/>
    <n v="2014"/>
    <d v="2014-09-24T00:00:00"/>
    <s v="Sow1"/>
    <d v="2014-04-01T00:00:00"/>
    <s v="1-Apr"/>
    <n v="1"/>
    <s v="Apr"/>
    <s v="UG"/>
    <x v="1"/>
    <n v="957.0960539238198"/>
    <m/>
    <n v="6"/>
    <m/>
    <m/>
    <m/>
    <n v="18.433765573353675"/>
    <m/>
    <m/>
    <m/>
    <n v="107.17086000861397"/>
    <m/>
    <m/>
    <m/>
    <m/>
    <m/>
    <m/>
    <m/>
    <m/>
    <m/>
    <m/>
  </r>
  <r>
    <x v="372"/>
    <n v="112"/>
    <s v="44Y87CL"/>
    <s v="44Y87CL"/>
    <s v="44Y87_CL"/>
    <x v="46"/>
    <s v="Greenethorpe"/>
    <n v="2014"/>
    <d v="2014-08-06T00:00:00"/>
    <s v="Sow2"/>
    <d v="2014-04-16T00:00:00"/>
    <s v="16-Apr"/>
    <n v="16"/>
    <s v="Apr"/>
    <s v="UG"/>
    <x v="1"/>
    <n v="764.3765588939516"/>
    <m/>
    <n v="6"/>
    <m/>
    <m/>
    <m/>
    <n v="44.495296211543355"/>
    <m/>
    <m/>
    <m/>
    <n v="28.357711672025559"/>
    <m/>
    <m/>
    <m/>
    <m/>
    <m/>
    <m/>
    <m/>
    <m/>
    <m/>
    <m/>
  </r>
  <r>
    <x v="373"/>
    <n v="112"/>
    <s v="45Y88CL"/>
    <s v="45Y88CL"/>
    <s v="45Y88_CL"/>
    <x v="46"/>
    <s v="Greenethorpe"/>
    <n v="2014"/>
    <d v="2014-08-06T00:00:00"/>
    <s v="Sow2"/>
    <d v="2014-04-16T00:00:00"/>
    <s v="16-Apr"/>
    <n v="16"/>
    <s v="Apr"/>
    <s v="UG"/>
    <x v="1"/>
    <n v="707.65553203043328"/>
    <m/>
    <n v="6"/>
    <m/>
    <m/>
    <m/>
    <n v="40.681413679125349"/>
    <m/>
    <m/>
    <m/>
    <n v="67.525523696321628"/>
    <m/>
    <m/>
    <m/>
    <m/>
    <m/>
    <m/>
    <m/>
    <m/>
    <m/>
    <m/>
  </r>
  <r>
    <x v="374"/>
    <n v="105"/>
    <s v="ATR-Gem"/>
    <s v="ATR-Gem"/>
    <s v="ATR_Gem"/>
    <x v="29"/>
    <s v="Greenethorpe"/>
    <n v="2014"/>
    <d v="2014-07-30T00:00:00"/>
    <s v="Sow2"/>
    <d v="2014-04-16T00:00:00"/>
    <s v="16-Apr"/>
    <n v="16"/>
    <s v="Apr"/>
    <s v="UG"/>
    <x v="1"/>
    <n v="541.95588533389366"/>
    <m/>
    <n v="6"/>
    <m/>
    <m/>
    <m/>
    <n v="43.859649122807014"/>
    <m/>
    <m/>
    <m/>
    <n v="19.421327435951405"/>
    <m/>
    <m/>
    <m/>
    <m/>
    <m/>
    <m/>
    <m/>
    <m/>
    <m/>
    <m/>
  </r>
  <r>
    <x v="375"/>
    <n v="112"/>
    <s v="Hyola559TT"/>
    <s v="Hyola559TT"/>
    <s v="Hyola559_TT"/>
    <x v="46"/>
    <s v="Greenethorpe"/>
    <n v="2014"/>
    <d v="2014-08-06T00:00:00"/>
    <s v="Sow2"/>
    <d v="2014-04-16T00:00:00"/>
    <s v="16-Apr"/>
    <n v="16"/>
    <s v="Apr"/>
    <s v="UG"/>
    <x v="1"/>
    <n v="603.01444934461335"/>
    <m/>
    <n v="6"/>
    <m/>
    <m/>
    <m/>
    <n v="37.503178235443684"/>
    <m/>
    <m/>
    <m/>
    <n v="86.121015171701643"/>
    <m/>
    <m/>
    <m/>
    <m/>
    <m/>
    <m/>
    <m/>
    <m/>
    <m/>
    <m/>
  </r>
  <r>
    <x v="365"/>
    <n v="105"/>
    <s v="Hyola575CL"/>
    <s v="Hyola575CL"/>
    <s v="Hyola575_CL"/>
    <x v="29"/>
    <s v="Greenethorpe"/>
    <n v="2014"/>
    <d v="2014-07-30T00:00:00"/>
    <s v="Sow2"/>
    <d v="2014-04-16T00:00:00"/>
    <s v="16-Apr"/>
    <n v="16"/>
    <s v="Apr"/>
    <s v="UG"/>
    <x v="1"/>
    <n v="513.86167662648222"/>
    <m/>
    <n v="6"/>
    <m/>
    <m/>
    <m/>
    <n v="22.883295194508008"/>
    <m/>
    <m/>
    <m/>
    <n v="52.757534970976785"/>
    <m/>
    <m/>
    <m/>
    <m/>
    <m/>
    <m/>
    <m/>
    <m/>
    <m/>
    <m/>
  </r>
  <r>
    <x v="376"/>
    <n v="161"/>
    <s v="Hyola971CL"/>
    <s v="Hyola971CL"/>
    <s v="Hyola971_CL"/>
    <x v="47"/>
    <s v="Greenethorpe"/>
    <n v="2014"/>
    <d v="2014-09-24T00:00:00"/>
    <s v="Sow2"/>
    <d v="2014-04-16T00:00:00"/>
    <s v="16-Apr"/>
    <n v="16"/>
    <s v="Apr"/>
    <s v="UG"/>
    <x v="1"/>
    <n v="814.38283225481155"/>
    <m/>
    <n v="6"/>
    <m/>
    <m/>
    <m/>
    <n v="27.96847190439868"/>
    <m/>
    <m/>
    <m/>
    <n v="89.685066008581742"/>
    <m/>
    <m/>
    <m/>
    <m/>
    <m/>
    <m/>
    <m/>
    <m/>
    <m/>
    <m/>
  </r>
  <r>
    <x v="377"/>
    <n v="113"/>
    <s v="44Y87CL"/>
    <s v="44Y87CL"/>
    <s v="44Y87_CL"/>
    <x v="48"/>
    <s v="Greenethorpe"/>
    <n v="2014"/>
    <d v="2014-08-19T00:00:00"/>
    <s v="Sow3"/>
    <d v="2014-04-28T00:00:00"/>
    <s v="28-Apr"/>
    <n v="28"/>
    <s v="Apr"/>
    <s v="UG"/>
    <x v="1"/>
    <n v="737.4146713646312"/>
    <m/>
    <n v="6"/>
    <m/>
    <m/>
    <m/>
    <n v="38.138825324180019"/>
    <m/>
    <m/>
    <m/>
    <n v="84.85734381345496"/>
    <m/>
    <m/>
    <m/>
    <m/>
    <m/>
    <m/>
    <m/>
    <m/>
    <m/>
    <m/>
  </r>
  <r>
    <x v="378"/>
    <n v="113"/>
    <s v="45Y88CL"/>
    <s v="45Y88CL"/>
    <s v="45Y88_CL"/>
    <x v="48"/>
    <s v="Greenethorpe"/>
    <n v="2014"/>
    <d v="2014-08-19T00:00:00"/>
    <s v="Sow3"/>
    <d v="2014-04-28T00:00:00"/>
    <s v="28-Apr"/>
    <n v="28"/>
    <s v="Apr"/>
    <s v="UG"/>
    <x v="1"/>
    <n v="763.37080114818457"/>
    <m/>
    <n v="6"/>
    <m/>
    <m/>
    <m/>
    <n v="34.32494279176202"/>
    <m/>
    <m/>
    <m/>
    <n v="170.70680807903557"/>
    <m/>
    <m/>
    <m/>
    <m/>
    <m/>
    <m/>
    <m/>
    <m/>
    <m/>
    <m/>
  </r>
  <r>
    <x v="379"/>
    <n v="106"/>
    <s v="ATR-Gem"/>
    <s v="ATR-Gem"/>
    <s v="ATR_Gem"/>
    <x v="30"/>
    <s v="Greenethorpe"/>
    <n v="2014"/>
    <d v="2014-08-12T00:00:00"/>
    <s v="Sow3"/>
    <d v="2014-04-28T00:00:00"/>
    <s v="28-Apr"/>
    <n v="28"/>
    <s v="Apr"/>
    <s v="UG"/>
    <x v="1"/>
    <n v="392.27935830692041"/>
    <m/>
    <n v="6"/>
    <m/>
    <m/>
    <m/>
    <n v="36.867531146707357"/>
    <m/>
    <m/>
    <m/>
    <n v="24.209574609182109"/>
    <m/>
    <m/>
    <m/>
    <m/>
    <m/>
    <m/>
    <m/>
    <m/>
    <m/>
    <m/>
  </r>
  <r>
    <x v="380"/>
    <n v="113"/>
    <s v="Hyola559TT"/>
    <s v="Hyola559TT"/>
    <s v="Hyola559_TT"/>
    <x v="48"/>
    <s v="Greenethorpe"/>
    <n v="2014"/>
    <d v="2014-08-19T00:00:00"/>
    <s v="Sow3"/>
    <d v="2014-04-28T00:00:00"/>
    <s v="28-Apr"/>
    <n v="28"/>
    <s v="Apr"/>
    <s v="UG"/>
    <x v="1"/>
    <n v="642.70712864031771"/>
    <m/>
    <n v="6"/>
    <m/>
    <m/>
    <m/>
    <n v="33.053648614289351"/>
    <m/>
    <m/>
    <m/>
    <n v="56.964378581029571"/>
    <m/>
    <m/>
    <m/>
    <m/>
    <m/>
    <m/>
    <m/>
    <m/>
    <m/>
    <m/>
  </r>
  <r>
    <x v="381"/>
    <n v="106"/>
    <s v="Hyola575CL"/>
    <s v="Hyola575CL"/>
    <s v="Hyola575_CL"/>
    <x v="30"/>
    <s v="Greenethorpe"/>
    <n v="2014"/>
    <d v="2014-08-12T00:00:00"/>
    <s v="Sow3"/>
    <d v="2014-04-28T00:00:00"/>
    <s v="28-Apr"/>
    <n v="28"/>
    <s v="Apr"/>
    <s v="UG"/>
    <x v="1"/>
    <n v="589.7041431176516"/>
    <m/>
    <n v="6"/>
    <m/>
    <m/>
    <m/>
    <n v="36.231884057971023"/>
    <m/>
    <m/>
    <m/>
    <n v="57.012557548470909"/>
    <m/>
    <m/>
    <m/>
    <m/>
    <m/>
    <m/>
    <m/>
    <m/>
    <m/>
    <m/>
  </r>
  <r>
    <x v="382"/>
    <n v="155"/>
    <s v="Hyola971CL"/>
    <s v="Hyola971CL"/>
    <s v="Hyola971_CL"/>
    <x v="49"/>
    <s v="Greenethorpe"/>
    <n v="2014"/>
    <d v="2014-09-30T00:00:00"/>
    <s v="Sow3"/>
    <d v="2014-04-28T00:00:00"/>
    <s v="28-Apr"/>
    <n v="28"/>
    <s v="Apr"/>
    <s v="UG"/>
    <x v="1"/>
    <n v="1048.3160384178925"/>
    <m/>
    <n v="6"/>
    <m/>
    <m/>
    <m/>
    <n v="33.053648614289351"/>
    <m/>
    <m/>
    <m/>
    <n v="136.04867057452722"/>
    <m/>
    <m/>
    <m/>
    <m/>
    <m/>
    <m/>
    <m/>
    <m/>
    <m/>
    <m/>
  </r>
  <r>
    <x v="383"/>
    <n v="113"/>
    <s v="44Y87CL"/>
    <s v="44Y87CL"/>
    <s v="44Y87_CL"/>
    <x v="48"/>
    <s v="Greenethorpe"/>
    <n v="2014"/>
    <d v="2014-09-03T00:00:00"/>
    <s v="Sow4"/>
    <d v="2014-05-13T00:00:00"/>
    <s v="13-May"/>
    <n v="13"/>
    <s v="May"/>
    <s v="UG"/>
    <x v="1"/>
    <n v="516.81920074215429"/>
    <m/>
    <n v="6"/>
    <m/>
    <m/>
    <m/>
    <n v="31.782354436816679"/>
    <m/>
    <m/>
    <m/>
    <n v="69.320855064107306"/>
    <m/>
    <m/>
    <m/>
    <m/>
    <m/>
    <m/>
    <m/>
    <m/>
    <m/>
    <m/>
  </r>
  <r>
    <x v="384"/>
    <n v="113"/>
    <s v="45Y88CL"/>
    <s v="45Y88CL"/>
    <s v="45Y88_CL"/>
    <x v="48"/>
    <s v="Greenethorpe"/>
    <n v="2014"/>
    <d v="2014-09-03T00:00:00"/>
    <s v="Sow4"/>
    <d v="2014-05-13T00:00:00"/>
    <s v="13-May"/>
    <n v="13"/>
    <s v="May"/>
    <s v="UG"/>
    <x v="1"/>
    <n v="592.85703012063698"/>
    <m/>
    <n v="6"/>
    <m/>
    <m/>
    <m/>
    <n v="30.51106025934401"/>
    <m/>
    <m/>
    <m/>
    <n v="60.939817372752579"/>
    <m/>
    <m/>
    <m/>
    <m/>
    <m/>
    <m/>
    <m/>
    <m/>
    <m/>
    <m/>
  </r>
  <r>
    <x v="385"/>
    <n v="113"/>
    <s v="ATR-Gem"/>
    <s v="ATR-Gem"/>
    <s v="ATR_Gem"/>
    <x v="48"/>
    <s v="Greenethorpe"/>
    <n v="2014"/>
    <d v="2014-09-03T00:00:00"/>
    <s v="Sow4"/>
    <d v="2014-05-13T00:00:00"/>
    <s v="13-May"/>
    <n v="13"/>
    <s v="May"/>
    <s v="UG"/>
    <x v="1"/>
    <n v="482.366107057725"/>
    <m/>
    <n v="6"/>
    <m/>
    <m/>
    <m/>
    <n v="45.766590389016017"/>
    <m/>
    <m/>
    <m/>
    <n v="69.858040012937963"/>
    <m/>
    <m/>
    <m/>
    <m/>
    <m/>
    <m/>
    <m/>
    <m/>
    <m/>
    <m/>
  </r>
  <r>
    <x v="386"/>
    <n v="113"/>
    <s v="Hyola559TT"/>
    <s v="Hyola559TT"/>
    <s v="Hyola559_TT"/>
    <x v="48"/>
    <s v="Greenethorpe"/>
    <n v="2014"/>
    <d v="2014-09-03T00:00:00"/>
    <s v="Sow4"/>
    <d v="2014-05-13T00:00:00"/>
    <s v="13-May"/>
    <n v="13"/>
    <s v="May"/>
    <s v="UG"/>
    <x v="1"/>
    <n v="440.18601887178937"/>
    <m/>
    <n v="6"/>
    <m/>
    <m/>
    <m/>
    <n v="33.053648614289351"/>
    <m/>
    <m/>
    <m/>
    <n v="17.302658692083"/>
    <m/>
    <m/>
    <m/>
    <m/>
    <m/>
    <m/>
    <m/>
    <m/>
    <m/>
    <m/>
  </r>
  <r>
    <x v="387"/>
    <n v="113"/>
    <s v="Hyola575CL"/>
    <s v="Hyola575CL"/>
    <s v="Hyola575_CL"/>
    <x v="48"/>
    <s v="Greenethorpe"/>
    <n v="2014"/>
    <d v="2014-09-03T00:00:00"/>
    <s v="Sow4"/>
    <d v="2014-05-13T00:00:00"/>
    <s v="13-May"/>
    <n v="13"/>
    <s v="May"/>
    <s v="UG"/>
    <x v="1"/>
    <n v="569.78366957754247"/>
    <m/>
    <n v="6"/>
    <m/>
    <m/>
    <m/>
    <n v="40.681413679125349"/>
    <m/>
    <m/>
    <m/>
    <n v="47.2965989560198"/>
    <m/>
    <m/>
    <m/>
    <m/>
    <m/>
    <m/>
    <m/>
    <m/>
    <m/>
    <m/>
  </r>
  <r>
    <x v="388"/>
    <n v="147"/>
    <s v="Hyola971CL"/>
    <s v="Hyola971CL"/>
    <s v="Hyola971_CL"/>
    <x v="50"/>
    <s v="Greenethorpe"/>
    <n v="2014"/>
    <d v="2014-10-07T00:00:00"/>
    <s v="Sow4"/>
    <d v="2014-05-13T00:00:00"/>
    <s v="13-May"/>
    <n v="13"/>
    <s v="May"/>
    <s v="UG"/>
    <x v="1"/>
    <n v="606.85380110168478"/>
    <m/>
    <n v="6"/>
    <m/>
    <m/>
    <m/>
    <n v="36.231884057971008"/>
    <m/>
    <m/>
    <m/>
    <n v="26.765494497057425"/>
    <m/>
    <m/>
    <m/>
    <m/>
    <m/>
    <m/>
    <m/>
    <m/>
    <m/>
    <m/>
  </r>
  <r>
    <x v="389"/>
    <m/>
    <s v="maxol"/>
    <s v="maxol"/>
    <s v="Maxol"/>
    <x v="0"/>
    <s v="YoungFP"/>
    <n v="2008"/>
    <m/>
    <m/>
    <d v="2008-04-07T00:00:00"/>
    <s v="7-Apr"/>
    <n v="7"/>
    <s v="Apr"/>
    <s v="UG"/>
    <x v="1"/>
    <m/>
    <m/>
    <m/>
    <m/>
    <m/>
    <m/>
    <m/>
    <m/>
    <m/>
    <m/>
    <m/>
    <m/>
    <m/>
    <m/>
    <m/>
    <m/>
    <m/>
    <m/>
    <m/>
    <m/>
    <m/>
  </r>
  <r>
    <x v="390"/>
    <m/>
    <s v="maxol"/>
    <s v="maxol"/>
    <s v="Maxol"/>
    <x v="0"/>
    <s v="YoungFP"/>
    <n v="2008"/>
    <m/>
    <m/>
    <d v="2008-04-16T00:00:00"/>
    <s v="16-Apr"/>
    <n v="16"/>
    <s v="Apr"/>
    <s v="UG"/>
    <x v="1"/>
    <m/>
    <m/>
    <m/>
    <m/>
    <m/>
    <m/>
    <m/>
    <m/>
    <m/>
    <m/>
    <m/>
    <m/>
    <m/>
    <m/>
    <m/>
    <m/>
    <m/>
    <m/>
    <m/>
    <m/>
    <m/>
  </r>
  <r>
    <x v="391"/>
    <m/>
    <s v="46Y78"/>
    <s v="46Y78"/>
    <s v="46Y78"/>
    <x v="0"/>
    <s v="YoungFP"/>
    <n v="2008"/>
    <m/>
    <m/>
    <d v="2008-04-16T00:00:00"/>
    <s v="16-Apr"/>
    <n v="16"/>
    <s v="Apr"/>
    <s v="UG"/>
    <x v="1"/>
    <m/>
    <m/>
    <m/>
    <m/>
    <m/>
    <m/>
    <m/>
    <m/>
    <m/>
    <m/>
    <m/>
    <m/>
    <m/>
    <m/>
    <m/>
    <m/>
    <m/>
    <m/>
    <m/>
    <m/>
    <m/>
  </r>
  <r>
    <x v="392"/>
    <m/>
    <s v="46Y78"/>
    <s v="46Y78"/>
    <s v="46Y78"/>
    <x v="0"/>
    <s v="YoungFP"/>
    <n v="2008"/>
    <m/>
    <m/>
    <d v="2008-05-12T00:00:00"/>
    <s v="12-May"/>
    <n v="12"/>
    <s v="May"/>
    <s v="UG"/>
    <x v="1"/>
    <m/>
    <m/>
    <m/>
    <m/>
    <m/>
    <m/>
    <m/>
    <m/>
    <m/>
    <m/>
    <m/>
    <m/>
    <m/>
    <m/>
    <m/>
    <m/>
    <m/>
    <m/>
    <m/>
    <m/>
    <m/>
  </r>
  <r>
    <x v="306"/>
    <n v="125"/>
    <s v="Hyola75"/>
    <s v="Hyola75"/>
    <s v="Hyola75"/>
    <x v="51"/>
    <s v="Canberra"/>
    <n v="2007"/>
    <d v="2007-07-24T00:00:00"/>
    <n v="1"/>
    <d v="2007-03-21T00:00:00"/>
    <s v="21-Mar"/>
    <n v="21"/>
    <s v="Mar"/>
    <s v="UG"/>
    <x v="1"/>
    <m/>
    <m/>
    <n v="6"/>
    <m/>
    <m/>
    <s v="Flowering"/>
    <n v="60"/>
    <m/>
    <m/>
    <m/>
    <m/>
    <m/>
    <m/>
    <m/>
    <m/>
    <m/>
    <m/>
    <m/>
    <m/>
    <m/>
    <m/>
  </r>
  <r>
    <x v="307"/>
    <n v="111"/>
    <s v="Garnet"/>
    <s v="Garnet"/>
    <s v="AV_Garnet"/>
    <x v="52"/>
    <s v="Canberra"/>
    <n v="2007"/>
    <d v="2007-07-10T00:00:00"/>
    <n v="1"/>
    <d v="2007-03-21T00:00:00"/>
    <s v="21-Mar"/>
    <n v="21"/>
    <s v="Mar"/>
    <s v="UG"/>
    <x v="1"/>
    <m/>
    <m/>
    <n v="6"/>
    <m/>
    <m/>
    <s v="Flowering"/>
    <n v="60"/>
    <m/>
    <m/>
    <m/>
    <m/>
    <m/>
    <m/>
    <m/>
    <m/>
    <m/>
    <m/>
    <m/>
    <m/>
    <m/>
    <m/>
  </r>
  <r>
    <x v="308"/>
    <n v="113"/>
    <s v="Skipton"/>
    <s v="Skipton"/>
    <s v="Skipton"/>
    <x v="48"/>
    <s v="Canberra"/>
    <n v="2007"/>
    <d v="2007-07-12T00:00:00"/>
    <n v="1"/>
    <d v="2007-03-21T00:00:00"/>
    <s v="21-Mar"/>
    <n v="21"/>
    <s v="Mar"/>
    <s v="UG"/>
    <x v="1"/>
    <m/>
    <m/>
    <n v="6"/>
    <m/>
    <m/>
    <s v="Flowering"/>
    <n v="60"/>
    <m/>
    <m/>
    <m/>
    <m/>
    <m/>
    <m/>
    <m/>
    <m/>
    <m/>
    <m/>
    <m/>
    <m/>
    <m/>
    <m/>
  </r>
  <r>
    <x v="309"/>
    <n v="131"/>
    <s v="Hyola75"/>
    <s v="Hyola75"/>
    <s v="Hyola75"/>
    <x v="53"/>
    <s v="Canberra"/>
    <n v="2007"/>
    <d v="2007-08-14T00:00:00"/>
    <n v="2"/>
    <d v="2007-04-05T00:00:00"/>
    <s v="5-Apr"/>
    <n v="5"/>
    <s v="Apr"/>
    <s v="UG"/>
    <x v="1"/>
    <m/>
    <m/>
    <n v="6"/>
    <m/>
    <m/>
    <s v="Flowering"/>
    <n v="60"/>
    <m/>
    <m/>
    <m/>
    <m/>
    <m/>
    <m/>
    <m/>
    <m/>
    <m/>
    <m/>
    <m/>
    <m/>
    <m/>
    <m/>
  </r>
  <r>
    <x v="310"/>
    <n v="128"/>
    <s v="Garnet"/>
    <s v="Garnet"/>
    <s v="AV_Garnet"/>
    <x v="54"/>
    <s v="Canberra"/>
    <n v="2007"/>
    <d v="2007-08-11T00:00:00"/>
    <n v="2"/>
    <d v="2007-04-05T00:00:00"/>
    <s v="5-Apr"/>
    <n v="5"/>
    <s v="Apr"/>
    <s v="UG"/>
    <x v="1"/>
    <m/>
    <m/>
    <n v="6"/>
    <m/>
    <m/>
    <s v="Flowering"/>
    <n v="60"/>
    <m/>
    <m/>
    <m/>
    <m/>
    <m/>
    <m/>
    <m/>
    <m/>
    <m/>
    <m/>
    <m/>
    <m/>
    <m/>
    <m/>
  </r>
  <r>
    <x v="311"/>
    <n v="128"/>
    <s v="Skipton"/>
    <s v="Skipton"/>
    <s v="Skipton"/>
    <x v="54"/>
    <s v="Canberra"/>
    <n v="2007"/>
    <d v="2007-08-11T00:00:00"/>
    <n v="2"/>
    <d v="2007-04-05T00:00:00"/>
    <s v="5-Apr"/>
    <n v="5"/>
    <s v="Apr"/>
    <s v="UG"/>
    <x v="1"/>
    <m/>
    <m/>
    <n v="6"/>
    <m/>
    <m/>
    <s v="Flowering"/>
    <n v="60"/>
    <m/>
    <m/>
    <m/>
    <m/>
    <m/>
    <m/>
    <m/>
    <m/>
    <m/>
    <m/>
    <m/>
    <m/>
    <m/>
    <m/>
  </r>
  <r>
    <x v="312"/>
    <n v="125"/>
    <s v="Hyola75"/>
    <s v="Hyola75"/>
    <s v="Hyola75"/>
    <x v="51"/>
    <s v="Canberra"/>
    <n v="2007"/>
    <d v="2007-09-07T00:00:00"/>
    <n v="3"/>
    <d v="2007-05-05T00:00:00"/>
    <s v="5-May"/>
    <n v="5"/>
    <s v="May"/>
    <s v="UG"/>
    <x v="1"/>
    <m/>
    <m/>
    <n v="6"/>
    <m/>
    <m/>
    <s v="Flowering"/>
    <n v="60"/>
    <m/>
    <m/>
    <m/>
    <m/>
    <m/>
    <m/>
    <m/>
    <m/>
    <m/>
    <m/>
    <m/>
    <m/>
    <m/>
    <m/>
  </r>
  <r>
    <x v="313"/>
    <n v="125"/>
    <s v="Garnet"/>
    <s v="Garnet"/>
    <s v="AV_Garnet"/>
    <x v="51"/>
    <s v="Canberra"/>
    <n v="2007"/>
    <d v="2007-09-07T00:00:00"/>
    <n v="3"/>
    <d v="2007-05-05T00:00:00"/>
    <s v="5-May"/>
    <n v="5"/>
    <s v="May"/>
    <s v="UG"/>
    <x v="1"/>
    <m/>
    <m/>
    <n v="6"/>
    <m/>
    <m/>
    <s v="Flowering"/>
    <n v="60"/>
    <m/>
    <m/>
    <m/>
    <m/>
    <m/>
    <m/>
    <m/>
    <m/>
    <m/>
    <m/>
    <m/>
    <m/>
    <m/>
    <m/>
  </r>
  <r>
    <x v="314"/>
    <n v="122"/>
    <s v="Skipton"/>
    <s v="Skipton"/>
    <s v="Skipton"/>
    <x v="55"/>
    <s v="Canberra"/>
    <n v="2007"/>
    <d v="2007-09-04T00:00:00"/>
    <n v="3"/>
    <d v="2007-05-05T00:00:00"/>
    <s v="5-May"/>
    <n v="5"/>
    <s v="May"/>
    <s v="UG"/>
    <x v="1"/>
    <m/>
    <m/>
    <n v="6"/>
    <m/>
    <m/>
    <s v="Flowering"/>
    <n v="60"/>
    <m/>
    <m/>
    <m/>
    <m/>
    <m/>
    <m/>
    <m/>
    <m/>
    <m/>
    <m/>
    <m/>
    <m/>
    <m/>
    <m/>
  </r>
  <r>
    <x v="306"/>
    <n v="145"/>
    <s v="Hyola75"/>
    <s v="Hyola75"/>
    <s v="Hyola75"/>
    <x v="0"/>
    <s v="Canberra"/>
    <n v="2007"/>
    <d v="2007-08-13T00:00:00"/>
    <n v="1"/>
    <d v="2007-03-21T00:00:00"/>
    <s v="21-Mar"/>
    <n v="21"/>
    <s v="Mar"/>
    <s v="UG"/>
    <x v="1"/>
    <n v="991"/>
    <m/>
    <m/>
    <m/>
    <m/>
    <m/>
    <n v="60"/>
    <m/>
    <m/>
    <m/>
    <m/>
    <m/>
    <m/>
    <m/>
    <m/>
    <m/>
    <m/>
    <m/>
    <m/>
    <m/>
    <m/>
  </r>
  <r>
    <x v="307"/>
    <n v="145"/>
    <s v="Garnet"/>
    <s v="Garnet"/>
    <s v="AV_Garnet"/>
    <x v="0"/>
    <s v="Canberra"/>
    <n v="2007"/>
    <d v="2007-08-13T00:00:00"/>
    <n v="1"/>
    <d v="2007-03-21T00:00:00"/>
    <s v="21-Mar"/>
    <n v="21"/>
    <s v="Mar"/>
    <s v="UG"/>
    <x v="1"/>
    <n v="1202"/>
    <m/>
    <m/>
    <m/>
    <m/>
    <m/>
    <n v="60"/>
    <m/>
    <m/>
    <m/>
    <m/>
    <m/>
    <m/>
    <m/>
    <m/>
    <m/>
    <m/>
    <m/>
    <m/>
    <m/>
    <m/>
  </r>
  <r>
    <x v="308"/>
    <n v="145"/>
    <s v="Skipton"/>
    <s v="Skipton"/>
    <s v="Skipton"/>
    <x v="0"/>
    <s v="Canberra"/>
    <n v="2007"/>
    <d v="2007-08-13T00:00:00"/>
    <n v="1"/>
    <d v="2007-03-21T00:00:00"/>
    <s v="21-Mar"/>
    <n v="21"/>
    <s v="Mar"/>
    <s v="UG"/>
    <x v="1"/>
    <n v="1197"/>
    <m/>
    <m/>
    <m/>
    <m/>
    <m/>
    <n v="60"/>
    <m/>
    <m/>
    <m/>
    <m/>
    <m/>
    <m/>
    <m/>
    <m/>
    <m/>
    <m/>
    <m/>
    <m/>
    <m/>
    <m/>
  </r>
  <r>
    <x v="309"/>
    <n v="130"/>
    <s v="Hyola75"/>
    <s v="Hyola75"/>
    <s v="Hyola75"/>
    <x v="0"/>
    <s v="Canberra"/>
    <n v="2007"/>
    <d v="2007-08-13T00:00:00"/>
    <n v="2"/>
    <d v="2007-04-05T00:00:00"/>
    <s v="5-Apr"/>
    <n v="5"/>
    <s v="Apr"/>
    <s v="UG"/>
    <x v="1"/>
    <n v="632"/>
    <m/>
    <m/>
    <m/>
    <m/>
    <m/>
    <n v="60"/>
    <m/>
    <m/>
    <m/>
    <m/>
    <m/>
    <m/>
    <m/>
    <m/>
    <m/>
    <m/>
    <m/>
    <m/>
    <m/>
    <m/>
  </r>
  <r>
    <x v="310"/>
    <n v="130"/>
    <s v="Garnet"/>
    <s v="Garnet"/>
    <s v="AV_Garnet"/>
    <x v="0"/>
    <s v="Canberra"/>
    <n v="2007"/>
    <d v="2007-08-13T00:00:00"/>
    <n v="2"/>
    <d v="2007-04-05T00:00:00"/>
    <s v="5-Apr"/>
    <n v="5"/>
    <s v="Apr"/>
    <s v="UG"/>
    <x v="1"/>
    <n v="905.00000000000011"/>
    <m/>
    <m/>
    <m/>
    <m/>
    <m/>
    <n v="60"/>
    <m/>
    <m/>
    <m/>
    <m/>
    <m/>
    <m/>
    <m/>
    <m/>
    <m/>
    <m/>
    <m/>
    <m/>
    <m/>
    <m/>
  </r>
  <r>
    <x v="311"/>
    <n v="130"/>
    <s v="Skipton"/>
    <s v="Skipton"/>
    <s v="Skipton"/>
    <x v="0"/>
    <s v="Canberra"/>
    <n v="2007"/>
    <d v="2007-08-13T00:00:00"/>
    <n v="2"/>
    <d v="2007-04-05T00:00:00"/>
    <s v="5-Apr"/>
    <n v="5"/>
    <s v="Apr"/>
    <s v="UG"/>
    <x v="1"/>
    <n v="661"/>
    <m/>
    <m/>
    <m/>
    <m/>
    <m/>
    <n v="60"/>
    <m/>
    <m/>
    <m/>
    <m/>
    <m/>
    <m/>
    <m/>
    <m/>
    <m/>
    <m/>
    <m/>
    <m/>
    <m/>
    <m/>
  </r>
  <r>
    <x v="312"/>
    <n v="100"/>
    <s v="Hyola75"/>
    <s v="Hyola75"/>
    <s v="Hyola75"/>
    <x v="0"/>
    <s v="Canberra"/>
    <n v="2007"/>
    <d v="2007-08-13T00:00:00"/>
    <n v="3"/>
    <d v="2007-05-05T00:00:00"/>
    <s v="5-May"/>
    <n v="5"/>
    <s v="May"/>
    <s v="UG"/>
    <x v="1"/>
    <n v="55.000000000000007"/>
    <m/>
    <m/>
    <m/>
    <m/>
    <m/>
    <n v="60"/>
    <m/>
    <m/>
    <m/>
    <m/>
    <m/>
    <m/>
    <m/>
    <m/>
    <m/>
    <m/>
    <m/>
    <m/>
    <m/>
    <m/>
  </r>
  <r>
    <x v="313"/>
    <n v="100"/>
    <s v="Garnet"/>
    <s v="Garnet"/>
    <s v="AV_Garnet"/>
    <x v="0"/>
    <s v="Canberra"/>
    <n v="2007"/>
    <d v="2007-08-13T00:00:00"/>
    <n v="3"/>
    <d v="2007-05-05T00:00:00"/>
    <s v="5-May"/>
    <n v="5"/>
    <s v="May"/>
    <s v="UG"/>
    <x v="1"/>
    <n v="49"/>
    <m/>
    <m/>
    <m/>
    <m/>
    <m/>
    <n v="60"/>
    <m/>
    <m/>
    <m/>
    <m/>
    <m/>
    <m/>
    <m/>
    <m/>
    <m/>
    <m/>
    <m/>
    <m/>
    <m/>
    <m/>
  </r>
  <r>
    <x v="314"/>
    <n v="100"/>
    <s v="Skipton"/>
    <s v="Skipton"/>
    <s v="Skipton"/>
    <x v="0"/>
    <s v="Canberra"/>
    <n v="2007"/>
    <d v="2007-08-13T00:00:00"/>
    <n v="3"/>
    <d v="2007-05-05T00:00:00"/>
    <s v="5-May"/>
    <n v="5"/>
    <s v="May"/>
    <s v="UG"/>
    <x v="1"/>
    <n v="46"/>
    <m/>
    <m/>
    <m/>
    <m/>
    <m/>
    <n v="60"/>
    <m/>
    <m/>
    <m/>
    <m/>
    <m/>
    <m/>
    <m/>
    <m/>
    <m/>
    <m/>
    <m/>
    <m/>
    <m/>
    <m/>
  </r>
  <r>
    <x v="306"/>
    <n v="61"/>
    <s v="Hyola75"/>
    <s v="Hyola75"/>
    <s v="Hyola75"/>
    <x v="0"/>
    <s v="Canberra"/>
    <n v="2007"/>
    <d v="2007-05-21T00:00:00"/>
    <n v="1"/>
    <d v="2007-03-21T00:00:00"/>
    <s v="21-Mar"/>
    <n v="21"/>
    <s v="Mar"/>
    <s v="UG"/>
    <x v="1"/>
    <n v="175"/>
    <m/>
    <m/>
    <m/>
    <m/>
    <m/>
    <n v="60"/>
    <m/>
    <m/>
    <m/>
    <m/>
    <m/>
    <m/>
    <m/>
    <m/>
    <m/>
    <m/>
    <m/>
    <m/>
    <m/>
    <m/>
  </r>
  <r>
    <x v="307"/>
    <n v="61"/>
    <s v="Garnet"/>
    <s v="Garnet"/>
    <s v="AV_Garnet"/>
    <x v="0"/>
    <s v="Canberra"/>
    <n v="2007"/>
    <d v="2007-05-21T00:00:00"/>
    <n v="1"/>
    <d v="2007-03-21T00:00:00"/>
    <s v="21-Mar"/>
    <n v="21"/>
    <s v="Mar"/>
    <s v="UG"/>
    <x v="1"/>
    <n v="160"/>
    <m/>
    <m/>
    <m/>
    <m/>
    <m/>
    <n v="60"/>
    <m/>
    <m/>
    <m/>
    <m/>
    <m/>
    <m/>
    <m/>
    <m/>
    <m/>
    <m/>
    <m/>
    <m/>
    <m/>
    <m/>
  </r>
  <r>
    <x v="308"/>
    <n v="61"/>
    <s v="Skipton"/>
    <s v="Skipton"/>
    <s v="Skipton"/>
    <x v="0"/>
    <s v="Canberra"/>
    <n v="2007"/>
    <d v="2007-05-21T00:00:00"/>
    <n v="1"/>
    <d v="2007-03-21T00:00:00"/>
    <s v="21-Mar"/>
    <n v="21"/>
    <s v="Mar"/>
    <s v="UG"/>
    <x v="1"/>
    <n v="141"/>
    <m/>
    <m/>
    <m/>
    <m/>
    <m/>
    <n v="60"/>
    <m/>
    <m/>
    <m/>
    <m/>
    <m/>
    <m/>
    <m/>
    <m/>
    <m/>
    <m/>
    <m/>
    <m/>
    <m/>
    <m/>
  </r>
  <r>
    <x v="309"/>
    <n v="46"/>
    <s v="Hyola75"/>
    <s v="Hyola75"/>
    <s v="Hyola75"/>
    <x v="0"/>
    <s v="Canberra"/>
    <n v="2007"/>
    <d v="2007-05-21T00:00:00"/>
    <n v="2"/>
    <d v="2007-04-05T00:00:00"/>
    <s v="5-Apr"/>
    <n v="5"/>
    <s v="Apr"/>
    <s v="UG"/>
    <x v="1"/>
    <n v="209"/>
    <m/>
    <m/>
    <m/>
    <m/>
    <m/>
    <n v="60"/>
    <m/>
    <m/>
    <m/>
    <m/>
    <m/>
    <m/>
    <m/>
    <m/>
    <m/>
    <m/>
    <m/>
    <m/>
    <m/>
    <m/>
  </r>
  <r>
    <x v="310"/>
    <n v="46"/>
    <s v="Garnet"/>
    <s v="Garnet"/>
    <s v="AV_Garnet"/>
    <x v="0"/>
    <s v="Canberra"/>
    <n v="2007"/>
    <d v="2007-05-21T00:00:00"/>
    <n v="2"/>
    <d v="2007-04-05T00:00:00"/>
    <s v="5-Apr"/>
    <n v="5"/>
    <s v="Apr"/>
    <s v="UG"/>
    <x v="1"/>
    <n v="135"/>
    <m/>
    <m/>
    <m/>
    <m/>
    <m/>
    <n v="60"/>
    <m/>
    <m/>
    <m/>
    <m/>
    <m/>
    <m/>
    <m/>
    <m/>
    <m/>
    <m/>
    <m/>
    <m/>
    <m/>
    <m/>
  </r>
  <r>
    <x v="311"/>
    <n v="46"/>
    <s v="Skipton"/>
    <s v="Skipton"/>
    <s v="Skipton"/>
    <x v="0"/>
    <s v="Canberra"/>
    <n v="2007"/>
    <d v="2007-05-21T00:00:00"/>
    <n v="2"/>
    <d v="2007-04-05T00:00:00"/>
    <s v="5-Apr"/>
    <n v="5"/>
    <s v="Apr"/>
    <s v="UG"/>
    <x v="1"/>
    <n v="127"/>
    <m/>
    <m/>
    <m/>
    <m/>
    <m/>
    <n v="60"/>
    <m/>
    <m/>
    <m/>
    <m/>
    <m/>
    <m/>
    <m/>
    <m/>
    <m/>
    <m/>
    <m/>
    <m/>
    <m/>
    <m/>
  </r>
  <r>
    <x v="115"/>
    <n v="121"/>
    <s v="Garnet"/>
    <s v="Garnet"/>
    <s v="AV_Garnet"/>
    <x v="56"/>
    <s v="Wagga"/>
    <n v="2007"/>
    <d v="2007-08-03T00:00:00"/>
    <n v="1"/>
    <d v="2007-04-04T00:00:00"/>
    <s v="4-Apr"/>
    <n v="4"/>
    <s v="Apr"/>
    <s v="Uncut"/>
    <x v="1"/>
    <m/>
    <m/>
    <n v="6"/>
    <m/>
    <m/>
    <m/>
    <m/>
    <m/>
    <m/>
    <m/>
    <m/>
    <m/>
    <m/>
    <m/>
    <m/>
    <m/>
    <m/>
    <m/>
    <m/>
    <m/>
    <m/>
  </r>
  <r>
    <x v="116"/>
    <n v="127"/>
    <s v="Hyola75"/>
    <s v="Hyola75"/>
    <s v="Hyola75"/>
    <x v="57"/>
    <s v="Wagga"/>
    <n v="2007"/>
    <d v="2007-08-09T00:00:00"/>
    <n v="1"/>
    <d v="2007-04-04T00:00:00"/>
    <s v="4-Apr"/>
    <n v="4"/>
    <s v="Apr"/>
    <s v="Uncut"/>
    <x v="1"/>
    <m/>
    <m/>
    <n v="6"/>
    <m/>
    <m/>
    <m/>
    <m/>
    <m/>
    <m/>
    <m/>
    <m/>
    <m/>
    <m/>
    <m/>
    <m/>
    <m/>
    <m/>
    <m/>
    <m/>
    <m/>
    <m/>
  </r>
  <r>
    <x v="123"/>
    <n v="122"/>
    <s v="Skipton"/>
    <s v="Skipton"/>
    <s v="Skipton"/>
    <x v="55"/>
    <s v="Wagga"/>
    <n v="2007"/>
    <d v="2007-08-04T00:00:00"/>
    <n v="1"/>
    <d v="2007-04-04T00:00:00"/>
    <s v="4-Apr"/>
    <n v="4"/>
    <s v="Apr"/>
    <s v="Uncut"/>
    <x v="1"/>
    <m/>
    <m/>
    <n v="6"/>
    <m/>
    <m/>
    <m/>
    <m/>
    <m/>
    <m/>
    <m/>
    <m/>
    <m/>
    <m/>
    <m/>
    <m/>
    <m/>
    <m/>
    <m/>
    <m/>
    <m/>
    <m/>
  </r>
  <r>
    <x v="135"/>
    <n v="115"/>
    <s v="Garnet"/>
    <s v="Garnet"/>
    <s v="AV_Garnet"/>
    <x v="58"/>
    <s v="Wagga"/>
    <n v="2007"/>
    <d v="2007-08-11T00:00:00"/>
    <n v="2"/>
    <d v="2007-04-18T00:00:00"/>
    <s v="18-Apr"/>
    <n v="18"/>
    <s v="Apr"/>
    <s v="Uncut"/>
    <x v="1"/>
    <m/>
    <m/>
    <n v="6"/>
    <m/>
    <m/>
    <m/>
    <m/>
    <m/>
    <m/>
    <m/>
    <m/>
    <m/>
    <m/>
    <m/>
    <m/>
    <m/>
    <m/>
    <m/>
    <m/>
    <m/>
    <m/>
  </r>
  <r>
    <x v="137"/>
    <n v="121"/>
    <s v="Hyola75"/>
    <s v="Hyola75"/>
    <s v="Hyola75"/>
    <x v="56"/>
    <s v="Wagga"/>
    <n v="2007"/>
    <d v="2007-08-17T00:00:00"/>
    <n v="2"/>
    <d v="2007-04-18T00:00:00"/>
    <s v="18-Apr"/>
    <n v="18"/>
    <s v="Apr"/>
    <s v="Uncut"/>
    <x v="1"/>
    <m/>
    <m/>
    <n v="6"/>
    <m/>
    <m/>
    <m/>
    <m/>
    <m/>
    <m/>
    <m/>
    <m/>
    <m/>
    <m/>
    <m/>
    <m/>
    <m/>
    <m/>
    <m/>
    <m/>
    <m/>
    <m/>
  </r>
  <r>
    <x v="154"/>
    <n v="110"/>
    <s v="Skipton"/>
    <s v="Skipton"/>
    <s v="Skipton"/>
    <x v="59"/>
    <s v="Wagga"/>
    <n v="2007"/>
    <d v="2007-08-06T00:00:00"/>
    <n v="2"/>
    <d v="2007-04-18T00:00:00"/>
    <s v="18-Apr"/>
    <n v="18"/>
    <s v="Apr"/>
    <s v="Uncut"/>
    <x v="1"/>
    <m/>
    <m/>
    <n v="6"/>
    <m/>
    <m/>
    <m/>
    <m/>
    <m/>
    <m/>
    <m/>
    <m/>
    <m/>
    <m/>
    <m/>
    <m/>
    <m/>
    <m/>
    <m/>
    <m/>
    <m/>
    <m/>
  </r>
  <r>
    <x v="163"/>
    <n v="113"/>
    <s v="Garnet"/>
    <s v="Garnet"/>
    <s v="AV_Garnet"/>
    <x v="48"/>
    <s v="Wagga"/>
    <n v="2007"/>
    <d v="2007-08-24T00:00:00"/>
    <n v="3"/>
    <d v="2007-05-03T00:00:00"/>
    <s v="3-May"/>
    <n v="3"/>
    <s v="May"/>
    <s v="Uncut"/>
    <x v="1"/>
    <m/>
    <m/>
    <n v="6"/>
    <m/>
    <m/>
    <m/>
    <m/>
    <m/>
    <m/>
    <m/>
    <m/>
    <m/>
    <m/>
    <m/>
    <m/>
    <m/>
    <m/>
    <m/>
    <m/>
    <m/>
    <m/>
  </r>
  <r>
    <x v="165"/>
    <n v="118"/>
    <s v="Hyola75"/>
    <s v="Hyola75"/>
    <s v="Hyola75"/>
    <x v="60"/>
    <s v="Wagga"/>
    <n v="2007"/>
    <d v="2007-08-29T00:00:00"/>
    <n v="3"/>
    <d v="2007-05-03T00:00:00"/>
    <s v="3-May"/>
    <n v="3"/>
    <s v="May"/>
    <s v="Uncut"/>
    <x v="1"/>
    <m/>
    <m/>
    <n v="6"/>
    <m/>
    <m/>
    <m/>
    <m/>
    <m/>
    <m/>
    <m/>
    <m/>
    <m/>
    <m/>
    <m/>
    <m/>
    <m/>
    <m/>
    <m/>
    <m/>
    <m/>
    <m/>
  </r>
  <r>
    <x v="170"/>
    <n v="115"/>
    <s v="Skipton"/>
    <s v="Skipton"/>
    <s v="Skipton"/>
    <x v="58"/>
    <s v="Wagga"/>
    <n v="2007"/>
    <d v="2007-08-26T00:00:00"/>
    <n v="3"/>
    <d v="2007-05-03T00:00:00"/>
    <s v="3-May"/>
    <n v="3"/>
    <s v="May"/>
    <s v="Uncut"/>
    <x v="1"/>
    <m/>
    <m/>
    <n v="6"/>
    <m/>
    <m/>
    <m/>
    <m/>
    <m/>
    <m/>
    <m/>
    <m/>
    <m/>
    <m/>
    <m/>
    <m/>
    <m/>
    <m/>
    <m/>
    <m/>
    <m/>
    <m/>
  </r>
  <r>
    <x v="225"/>
    <n v="77"/>
    <s v="early-mid"/>
    <s v="44C79"/>
    <s v="44C79"/>
    <x v="45"/>
    <s v="Trangie"/>
    <n v="2009"/>
    <d v="2009-07-07T00:00:00"/>
    <n v="1"/>
    <d v="2009-04-21T00:00:00"/>
    <s v="21-Apr"/>
    <n v="21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26"/>
    <n v="80"/>
    <s v="Hyola50"/>
    <s v="Hyola50"/>
    <s v="Hyola50"/>
    <x v="61"/>
    <s v="Trangie"/>
    <n v="2009"/>
    <d v="2009-07-10T00:00:00"/>
    <n v="1"/>
    <d v="2009-04-21T00:00:00"/>
    <s v="21-Apr"/>
    <n v="21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27"/>
    <n v="70"/>
    <s v="early"/>
    <s v="Tarcoola"/>
    <s v="Tarcoola"/>
    <x v="62"/>
    <s v="Trangie"/>
    <n v="2009"/>
    <d v="2009-06-30T00:00:00"/>
    <n v="1"/>
    <d v="2009-04-21T00:00:00"/>
    <s v="21-Apr"/>
    <n v="21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28"/>
    <n v="93"/>
    <s v="early-mid"/>
    <s v="44C79"/>
    <s v="44C79"/>
    <x v="63"/>
    <s v="Trangie"/>
    <n v="2009"/>
    <d v="2009-08-19T00:00:00"/>
    <n v="2"/>
    <d v="2009-05-18T00:00:00"/>
    <s v="18-May"/>
    <n v="18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29"/>
    <n v="93"/>
    <s v="Hyola50"/>
    <s v="Hyola50"/>
    <s v="Hyola50"/>
    <x v="63"/>
    <s v="Trangie"/>
    <n v="2009"/>
    <d v="2009-08-19T00:00:00"/>
    <n v="2"/>
    <d v="2009-05-18T00:00:00"/>
    <s v="18-May"/>
    <n v="18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30"/>
    <n v="89"/>
    <s v="early"/>
    <s v="Tarcoola"/>
    <s v="Tarcoola"/>
    <x v="64"/>
    <s v="Trangie"/>
    <n v="2009"/>
    <d v="2009-08-15T00:00:00"/>
    <n v="2"/>
    <d v="2009-05-18T00:00:00"/>
    <s v="18-May"/>
    <n v="18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31"/>
    <n v="96"/>
    <s v="43C80"/>
    <s v="43C80"/>
    <s v="43C80"/>
    <x v="43"/>
    <s v="Trangie"/>
    <n v="2012"/>
    <d v="2012-07-18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2"/>
    <n v="84"/>
    <s v="early"/>
    <s v="43Y85"/>
    <s v="43Y85"/>
    <x v="65"/>
    <s v="Trangie"/>
    <n v="2012"/>
    <d v="2012-07-06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3"/>
    <n v="91"/>
    <s v="early-mid"/>
    <s v="44Y84"/>
    <s v="44Y84"/>
    <x v="66"/>
    <s v="Trangie"/>
    <n v="2012"/>
    <d v="2012-07-13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4"/>
    <n v="104"/>
    <s v="Garnet"/>
    <s v="Garnet"/>
    <s v="AV_Garnet"/>
    <x v="67"/>
    <s v="Trangie"/>
    <n v="2012"/>
    <d v="2012-07-26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5"/>
    <n v="93"/>
    <s v="Hyola555TT"/>
    <s v="Hyola555TT"/>
    <s v="Hyola555_TT"/>
    <x v="63"/>
    <s v="Trangie"/>
    <n v="2012"/>
    <d v="2012-07-15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6"/>
    <n v="107"/>
    <s v="Jackpot"/>
    <s v="Jackpot"/>
    <s v="Jackpot"/>
    <x v="68"/>
    <s v="Trangie"/>
    <n v="2012"/>
    <d v="2012-07-29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7"/>
    <n v="91"/>
    <s v="Stingray"/>
    <s v="Stingray"/>
    <s v="ATR_Stingray"/>
    <x v="66"/>
    <s v="Trangie"/>
    <n v="2012"/>
    <d v="2012-07-13T00:00:00"/>
    <n v="1"/>
    <d v="2012-04-13T00:00:00"/>
    <s v="13-Apr"/>
    <n v="13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8"/>
    <n v="97"/>
    <s v="43C80"/>
    <s v="43C80"/>
    <s v="43C80"/>
    <x v="69"/>
    <s v="Trangie"/>
    <n v="2012"/>
    <d v="2012-08-01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39"/>
    <n v="93"/>
    <s v="early"/>
    <s v="43Y85"/>
    <s v="43Y85"/>
    <x v="63"/>
    <s v="Trangie"/>
    <n v="2012"/>
    <d v="2012-07-28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0"/>
    <n v="97"/>
    <s v="early-mid"/>
    <s v="44Y84"/>
    <s v="44Y84"/>
    <x v="69"/>
    <s v="Trangie"/>
    <n v="2012"/>
    <d v="2012-08-01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1"/>
    <n v="101"/>
    <s v="Garnet"/>
    <s v="Garnet"/>
    <s v="AV_Garnet"/>
    <x v="41"/>
    <s v="Trangie"/>
    <n v="2012"/>
    <d v="2012-08-05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2"/>
    <n v="95"/>
    <s v="Hyola555TT"/>
    <s v="Hyola555TT"/>
    <s v="Hyola555_TT"/>
    <x v="42"/>
    <s v="Trangie"/>
    <n v="2012"/>
    <d v="2012-07-30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3"/>
    <n v="108"/>
    <s v="Jackpot"/>
    <s v="Jackpot"/>
    <s v="Jackpot"/>
    <x v="70"/>
    <s v="Trangie"/>
    <n v="2012"/>
    <d v="2012-08-12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4"/>
    <n v="93"/>
    <s v="Stingray"/>
    <s v="Stingray"/>
    <s v="ATR_Stingray"/>
    <x v="63"/>
    <s v="Trangie"/>
    <n v="2012"/>
    <d v="2012-07-28T00:00:00"/>
    <n v="2"/>
    <d v="2012-04-26T00:00:00"/>
    <s v="26-Apr"/>
    <n v="26"/>
    <s v="Apr"/>
    <s v="UG"/>
    <x v="1"/>
    <m/>
    <m/>
    <n v="6"/>
    <m/>
    <m/>
    <s v="1stFlower"/>
    <m/>
    <m/>
    <m/>
    <m/>
    <m/>
    <m/>
    <m/>
    <m/>
    <m/>
    <m/>
    <m/>
    <m/>
    <m/>
    <m/>
    <m/>
  </r>
  <r>
    <x v="245"/>
    <n v="91"/>
    <s v="43C80"/>
    <s v="43C80"/>
    <s v="43C80"/>
    <x v="66"/>
    <s v="Trangie"/>
    <n v="2012"/>
    <d v="2012-08-13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6"/>
    <n v="93"/>
    <s v="early"/>
    <s v="43Y85"/>
    <s v="43Y85"/>
    <x v="63"/>
    <s v="Trangie"/>
    <n v="2012"/>
    <d v="2012-08-15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7"/>
    <n v="94"/>
    <s v="early-mid"/>
    <s v="44Y84"/>
    <s v="44Y84"/>
    <x v="32"/>
    <s v="Trangie"/>
    <n v="2012"/>
    <d v="2012-08-16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8"/>
    <n v="95"/>
    <s v="Garnet"/>
    <s v="Garnet"/>
    <s v="AV_Garnet"/>
    <x v="42"/>
    <s v="Trangie"/>
    <n v="2012"/>
    <d v="2012-08-17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49"/>
    <n v="93"/>
    <s v="Hyola555TT"/>
    <s v="Hyola555TT"/>
    <s v="Hyola555_TT"/>
    <x v="63"/>
    <s v="Trangie"/>
    <n v="2012"/>
    <d v="2012-08-15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50"/>
    <n v="97"/>
    <s v="Jackpot"/>
    <s v="Jackpot"/>
    <s v="Jackpot"/>
    <x v="69"/>
    <s v="Trangie"/>
    <n v="2012"/>
    <d v="2012-08-19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251"/>
    <n v="92"/>
    <s v="Stingray"/>
    <s v="Stingray"/>
    <s v="ATR_Stingray"/>
    <x v="71"/>
    <s v="Trangie"/>
    <n v="2012"/>
    <d v="2012-08-14T00:00:00"/>
    <n v="3"/>
    <d v="2012-05-14T00:00:00"/>
    <s v="14-May"/>
    <n v="14"/>
    <s v="May"/>
    <s v="UG"/>
    <x v="1"/>
    <m/>
    <m/>
    <n v="6"/>
    <m/>
    <m/>
    <s v="1stFlower"/>
    <m/>
    <m/>
    <m/>
    <m/>
    <m/>
    <m/>
    <m/>
    <m/>
    <m/>
    <m/>
    <m/>
    <m/>
    <m/>
    <m/>
    <m/>
  </r>
  <r>
    <x v="35"/>
    <n v="119"/>
    <s v="46C76"/>
    <s v="46C76"/>
    <s v="46C76"/>
    <x v="72"/>
    <s v="Young"/>
    <n v="2009"/>
    <d v="2009-08-13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36"/>
    <n v="128"/>
    <s v="46C76"/>
    <s v="46C76"/>
    <s v="46C76"/>
    <x v="54"/>
    <s v="Young"/>
    <n v="2009"/>
    <d v="2009-09-04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37"/>
    <n v="119"/>
    <s v="46Y20"/>
    <s v="46Y20"/>
    <s v="46Y20"/>
    <x v="72"/>
    <s v="Young"/>
    <n v="2009"/>
    <d v="2009-08-13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38"/>
    <n v="120"/>
    <s v="46Y20"/>
    <s v="46Y20"/>
    <s v="46Y20"/>
    <x v="73"/>
    <s v="Young"/>
    <n v="2009"/>
    <d v="2009-08-27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39"/>
    <n v="123"/>
    <s v="46Y78"/>
    <s v="46Y78"/>
    <s v="46Y78"/>
    <x v="74"/>
    <s v="Young"/>
    <n v="2009"/>
    <d v="2009-08-17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0"/>
    <n v="128"/>
    <s v="46Y78"/>
    <s v="46Y78"/>
    <s v="46Y78"/>
    <x v="54"/>
    <s v="Young"/>
    <n v="2009"/>
    <d v="2009-09-04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1"/>
    <n v="114"/>
    <s v="Garnet"/>
    <s v="Garnet"/>
    <s v="AV_Garnet"/>
    <x v="34"/>
    <s v="Young"/>
    <n v="2009"/>
    <d v="2009-08-08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2"/>
    <n v="118"/>
    <s v="Garnet"/>
    <s v="Garnet"/>
    <s v="AV_Garnet"/>
    <x v="60"/>
    <s v="Young"/>
    <n v="2009"/>
    <d v="2009-08-25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3"/>
    <n v="116"/>
    <s v="Hyola50"/>
    <s v="Hyola50"/>
    <s v="Hyola50"/>
    <x v="75"/>
    <s v="Young"/>
    <n v="2009"/>
    <d v="2009-08-10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4"/>
    <n v="120"/>
    <s v="Hyola50"/>
    <s v="Hyola50"/>
    <s v="Hyola50"/>
    <x v="73"/>
    <s v="Young"/>
    <n v="2009"/>
    <d v="2009-08-27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5"/>
    <n v="119"/>
    <s v="Hyola601RR"/>
    <s v="Hyola601RR"/>
    <s v="Hyola601_RR"/>
    <x v="72"/>
    <s v="Young"/>
    <n v="2009"/>
    <d v="2009-08-13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6"/>
    <n v="120"/>
    <s v="Hyola601RR"/>
    <s v="Hyola601RR"/>
    <s v="Hyola601_RR"/>
    <x v="73"/>
    <s v="Young"/>
    <n v="2009"/>
    <d v="2009-08-27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7"/>
    <n v="113"/>
    <s v="Tawriffic"/>
    <s v="Tawriffic"/>
    <s v="Tawriffic"/>
    <x v="48"/>
    <s v="Young"/>
    <n v="2009"/>
    <d v="2009-08-07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48"/>
    <n v="118"/>
    <s v="Tawriffic"/>
    <s v="Tawriffic"/>
    <s v="Tawriffic"/>
    <x v="60"/>
    <s v="Young"/>
    <n v="2009"/>
    <d v="2009-08-25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49"/>
    <n v="120"/>
    <s v="Triumph"/>
    <s v="Triumph"/>
    <s v="Triumph"/>
    <x v="73"/>
    <s v="Young"/>
    <n v="2009"/>
    <d v="2009-08-14T00:00:00"/>
    <n v="1"/>
    <d v="2009-04-16T00:00:00"/>
    <s v="16-Apr"/>
    <n v="16"/>
    <s v="Apr"/>
    <s v="Ungrazed"/>
    <x v="1"/>
    <m/>
    <m/>
    <n v="6"/>
    <m/>
    <m/>
    <m/>
    <m/>
    <m/>
    <m/>
    <m/>
    <m/>
    <m/>
    <m/>
    <m/>
    <m/>
    <m/>
    <m/>
    <m/>
    <m/>
    <m/>
    <m/>
  </r>
  <r>
    <x v="50"/>
    <n v="121"/>
    <s v="Triumph"/>
    <s v="Triumph"/>
    <s v="Triumph"/>
    <x v="56"/>
    <s v="Young"/>
    <n v="2009"/>
    <d v="2009-08-28T00:00:00"/>
    <n v="2"/>
    <d v="2009-04-29T00:00:00"/>
    <s v="29-Apr"/>
    <n v="29"/>
    <s v="Apr"/>
    <s v="Ungrazed"/>
    <x v="1"/>
    <m/>
    <m/>
    <n v="6"/>
    <m/>
    <m/>
    <m/>
    <m/>
    <m/>
    <m/>
    <m/>
    <m/>
    <m/>
    <m/>
    <m/>
    <m/>
    <m/>
    <m/>
    <m/>
    <m/>
    <m/>
    <m/>
  </r>
  <r>
    <x v="252"/>
    <n v="101"/>
    <s v="early"/>
    <s v="Ag-Outback"/>
    <s v="Ag_Outback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3"/>
    <n v="101"/>
    <s v="Rivette"/>
    <s v="Rivette"/>
    <s v="Rivette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4"/>
    <n v="101"/>
    <s v="Ag-Emblem"/>
    <s v="Ag-Emblem"/>
    <s v="Ag_Emblem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5"/>
    <n v="101"/>
    <s v="Rainbow"/>
    <s v="Rainbow"/>
    <s v="Rainbow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6"/>
    <n v="101"/>
    <s v="late"/>
    <s v="Ripper"/>
    <s v="Ripper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7"/>
    <n v="101"/>
    <s v="Oscar"/>
    <s v="Oscar"/>
    <s v="Oscar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8"/>
    <n v="101"/>
    <s v="mid"/>
    <s v="Hyola60"/>
    <s v="Hyola60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59"/>
    <n v="101"/>
    <s v="Dunkeld"/>
    <s v="Dunkeld"/>
    <s v="Dunkeld"/>
    <x v="41"/>
    <s v="Condobolin"/>
    <n v="2002"/>
    <d v="2002-08-01T00:00:00"/>
    <n v="1"/>
    <d v="2002-04-22T00:00:00"/>
    <s v="22-Apr"/>
    <n v="22"/>
    <s v="Apr"/>
    <s v="UG"/>
    <x v="1"/>
    <m/>
    <m/>
    <n v="6"/>
    <m/>
    <m/>
    <m/>
    <m/>
    <m/>
    <m/>
    <m/>
    <m/>
    <m/>
    <m/>
    <m/>
    <m/>
    <m/>
    <m/>
    <m/>
    <m/>
    <m/>
    <m/>
  </r>
  <r>
    <x v="260"/>
    <n v="95"/>
    <s v="early"/>
    <s v="Ag-Outback"/>
    <s v="Ag_Outback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1"/>
    <n v="95"/>
    <s v="Rivette"/>
    <s v="Rivette"/>
    <s v="Rivette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2"/>
    <n v="95"/>
    <s v="Ag-Emblem"/>
    <s v="Ag-Emblem"/>
    <s v="Ag_Emblem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3"/>
    <n v="95"/>
    <s v="Rainbow"/>
    <s v="Rainbow"/>
    <s v="Rainbow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4"/>
    <n v="95"/>
    <s v="late"/>
    <s v="Ripper"/>
    <s v="Ripper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5"/>
    <n v="95"/>
    <s v="Oscar"/>
    <s v="Oscar"/>
    <s v="Oscar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6"/>
    <n v="95"/>
    <s v="mid"/>
    <s v="Hyola60"/>
    <s v="Hyola60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7"/>
    <n v="95"/>
    <s v="Dunkeld"/>
    <s v="Dunkeld"/>
    <s v="Dunkeld"/>
    <x v="42"/>
    <s v="Condobolin"/>
    <n v="2002"/>
    <d v="2002-08-20T00:00:00"/>
    <n v="2"/>
    <d v="2002-05-17T00:00:00"/>
    <s v="17-May"/>
    <n v="17"/>
    <s v="May"/>
    <s v="UG"/>
    <x v="1"/>
    <m/>
    <m/>
    <n v="6"/>
    <m/>
    <m/>
    <m/>
    <m/>
    <m/>
    <m/>
    <m/>
    <m/>
    <m/>
    <m/>
    <m/>
    <m/>
    <m/>
    <m/>
    <m/>
    <m/>
    <m/>
    <m/>
  </r>
  <r>
    <x v="268"/>
    <n v="83"/>
    <s v="early"/>
    <s v="Ag-Outback"/>
    <s v="Ag_Outback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69"/>
    <n v="83"/>
    <s v="Rivette"/>
    <s v="Rivette"/>
    <s v="Rivette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0"/>
    <n v="83"/>
    <s v="Ag-Emblem"/>
    <s v="Ag-Emblem"/>
    <s v="Ag_Emblem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1"/>
    <n v="83"/>
    <s v="Rainbow"/>
    <s v="Rainbow"/>
    <s v="Rainbow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2"/>
    <n v="83"/>
    <s v="late"/>
    <s v="Ripper"/>
    <s v="Ripper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3"/>
    <n v="83"/>
    <s v="Oscar"/>
    <s v="Oscar"/>
    <s v="Oscar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4"/>
    <n v="83"/>
    <s v="mid"/>
    <s v="Hyola60"/>
    <s v="Hyola60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5"/>
    <n v="83"/>
    <s v="Dunkeld"/>
    <s v="Dunkeld"/>
    <s v="Dunkeld"/>
    <x v="76"/>
    <s v="Condobolin"/>
    <n v="2002"/>
    <d v="2002-09-05T00:00:00"/>
    <n v="3"/>
    <d v="2002-06-14T00:00:00"/>
    <s v="14-Jun"/>
    <n v="14"/>
    <s v="Jun"/>
    <s v="UG"/>
    <x v="1"/>
    <m/>
    <m/>
    <n v="6"/>
    <m/>
    <m/>
    <m/>
    <m/>
    <m/>
    <m/>
    <m/>
    <m/>
    <m/>
    <m/>
    <m/>
    <m/>
    <m/>
    <m/>
    <m/>
    <m/>
    <m/>
    <m/>
  </r>
  <r>
    <x v="276"/>
    <n v="104"/>
    <s v="early"/>
    <s v="Ag-Outback"/>
    <s v="Ag_Outback"/>
    <x v="67"/>
    <s v="Condobolin"/>
    <n v="2003"/>
    <d v="2003-07-15T00:00:00"/>
    <n v="1"/>
    <d v="2003-04-02T00:00:00"/>
    <s v="2-Apr"/>
    <n v="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78"/>
    <n v="132"/>
    <s v="late"/>
    <s v="Ripper"/>
    <s v="Ripper"/>
    <x v="77"/>
    <s v="Condobolin"/>
    <n v="2003"/>
    <d v="2003-08-12T00:00:00"/>
    <n v="1"/>
    <d v="2003-04-02T00:00:00"/>
    <s v="2-Apr"/>
    <n v="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0"/>
    <n v="132"/>
    <s v="mid"/>
    <s v="Hyola60"/>
    <s v="Hyola60"/>
    <x v="77"/>
    <s v="Condobolin"/>
    <n v="2003"/>
    <d v="2003-08-12T00:00:00"/>
    <n v="1"/>
    <d v="2003-04-02T00:00:00"/>
    <s v="2-Apr"/>
    <n v="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2"/>
    <n v="106"/>
    <s v="early"/>
    <s v="Ag-Outback"/>
    <s v="Ag_Outback"/>
    <x v="30"/>
    <s v="Condobolin"/>
    <n v="2003"/>
    <d v="2003-08-06T00:00:00"/>
    <n v="2"/>
    <d v="2003-04-22T00:00:00"/>
    <s v="22-Apr"/>
    <n v="2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4"/>
    <n v="119"/>
    <s v="late"/>
    <s v="Ripper"/>
    <s v="Ripper"/>
    <x v="72"/>
    <s v="Condobolin"/>
    <n v="2003"/>
    <d v="2003-08-19T00:00:00"/>
    <n v="2"/>
    <d v="2003-04-22T00:00:00"/>
    <s v="22-Apr"/>
    <n v="2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6"/>
    <n v="113"/>
    <s v="mid"/>
    <s v="Hyola60"/>
    <s v="Hyola60"/>
    <x v="48"/>
    <s v="Condobolin"/>
    <n v="2003"/>
    <d v="2003-08-13T00:00:00"/>
    <n v="2"/>
    <d v="2003-04-22T00:00:00"/>
    <s v="22-Apr"/>
    <n v="22"/>
    <s v="Apr"/>
    <s v="average dry/irrig"/>
    <x v="1"/>
    <m/>
    <m/>
    <n v="6"/>
    <m/>
    <m/>
    <m/>
    <m/>
    <m/>
    <m/>
    <m/>
    <m/>
    <m/>
    <m/>
    <m/>
    <m/>
    <m/>
    <m/>
    <m/>
    <m/>
    <m/>
    <m/>
  </r>
  <r>
    <x v="288"/>
    <n v="97"/>
    <s v="early"/>
    <s v="Ag-Outback"/>
    <s v="Ag_Outback"/>
    <x v="69"/>
    <s v="Condobolin"/>
    <n v="2003"/>
    <d v="2003-08-18T00:00:00"/>
    <n v="3"/>
    <d v="2003-05-13T00:00:00"/>
    <s v="13-May"/>
    <n v="13"/>
    <s v="May"/>
    <s v="average dry/irrig"/>
    <x v="1"/>
    <m/>
    <m/>
    <n v="6"/>
    <m/>
    <m/>
    <m/>
    <m/>
    <m/>
    <m/>
    <m/>
    <m/>
    <m/>
    <m/>
    <m/>
    <m/>
    <m/>
    <m/>
    <m/>
    <m/>
    <m/>
    <m/>
  </r>
  <r>
    <x v="290"/>
    <n v="130"/>
    <s v="late"/>
    <s v="Ripper"/>
    <s v="Ripper"/>
    <x v="78"/>
    <s v="Condobolin"/>
    <n v="2003"/>
    <d v="2003-09-20T00:00:00"/>
    <n v="3"/>
    <d v="2003-05-13T00:00:00"/>
    <s v="13-May"/>
    <n v="13"/>
    <s v="May"/>
    <s v="average dry/irrig"/>
    <x v="1"/>
    <m/>
    <m/>
    <n v="6"/>
    <m/>
    <m/>
    <m/>
    <m/>
    <m/>
    <m/>
    <m/>
    <m/>
    <m/>
    <m/>
    <m/>
    <m/>
    <m/>
    <m/>
    <m/>
    <m/>
    <m/>
    <m/>
  </r>
  <r>
    <x v="292"/>
    <n v="112"/>
    <s v="mid"/>
    <s v="Hyola60"/>
    <s v="Hyola60"/>
    <x v="46"/>
    <s v="Condobolin"/>
    <n v="2003"/>
    <d v="2003-09-02T00:00:00"/>
    <n v="3"/>
    <d v="2003-05-13T00:00:00"/>
    <s v="13-May"/>
    <n v="13"/>
    <s v="May"/>
    <s v="average dry/irrig"/>
    <x v="1"/>
    <m/>
    <m/>
    <n v="6"/>
    <m/>
    <m/>
    <m/>
    <m/>
    <m/>
    <m/>
    <m/>
    <m/>
    <m/>
    <m/>
    <m/>
    <m/>
    <m/>
    <m/>
    <m/>
    <m/>
    <m/>
    <m/>
  </r>
  <r>
    <x v="294"/>
    <n v="90"/>
    <s v="early"/>
    <s v="Ag-Outback"/>
    <s v="Ag_Outback"/>
    <x v="79"/>
    <s v="Condobolin"/>
    <n v="2003"/>
    <d v="2003-09-04T00:00:00"/>
    <n v="4"/>
    <d v="2003-06-06T00:00:00"/>
    <s v="6-Jun"/>
    <n v="6"/>
    <s v="Jun"/>
    <s v="average dry/irrig"/>
    <x v="1"/>
    <m/>
    <m/>
    <n v="6"/>
    <m/>
    <m/>
    <m/>
    <m/>
    <m/>
    <m/>
    <m/>
    <m/>
    <m/>
    <m/>
    <m/>
    <m/>
    <m/>
    <m/>
    <m/>
    <m/>
    <m/>
    <m/>
  </r>
  <r>
    <x v="296"/>
    <n v="98"/>
    <s v="late"/>
    <s v="Ripper"/>
    <s v="Ripper"/>
    <x v="31"/>
    <s v="Condobolin"/>
    <n v="2003"/>
    <d v="2003-09-12T00:00:00"/>
    <n v="4"/>
    <d v="2003-06-06T00:00:00"/>
    <s v="6-Jun"/>
    <n v="6"/>
    <s v="Jun"/>
    <s v="average dry/irrig"/>
    <x v="1"/>
    <m/>
    <m/>
    <n v="6"/>
    <m/>
    <m/>
    <m/>
    <m/>
    <m/>
    <m/>
    <m/>
    <m/>
    <m/>
    <m/>
    <m/>
    <m/>
    <m/>
    <m/>
    <m/>
    <m/>
    <m/>
    <m/>
  </r>
  <r>
    <x v="298"/>
    <n v="92"/>
    <s v="mid"/>
    <s v="Hyola60"/>
    <s v="Hyola60"/>
    <x v="71"/>
    <s v="Condobolin"/>
    <n v="2003"/>
    <d v="2003-09-06T00:00:00"/>
    <n v="4"/>
    <d v="2003-06-06T00:00:00"/>
    <s v="6-Jun"/>
    <n v="6"/>
    <s v="Jun"/>
    <s v="average dry/irrig"/>
    <x v="1"/>
    <m/>
    <m/>
    <n v="6"/>
    <m/>
    <m/>
    <m/>
    <m/>
    <m/>
    <m/>
    <m/>
    <m/>
    <m/>
    <m/>
    <m/>
    <m/>
    <m/>
    <m/>
    <m/>
    <m/>
    <m/>
    <m/>
  </r>
  <r>
    <x v="315"/>
    <n v="87"/>
    <s v="early"/>
    <s v="43C80"/>
    <s v="43C80"/>
    <x v="80"/>
    <s v="Tamworth"/>
    <n v="2012"/>
    <d v="2012-07-16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6"/>
    <n v="85"/>
    <s v="early"/>
    <s v="43Y85"/>
    <s v="43Y85"/>
    <x v="81"/>
    <s v="Tamworth"/>
    <n v="2012"/>
    <d v="2012-07-14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7"/>
    <n v="93"/>
    <s v="early-mid"/>
    <s v="44Y84"/>
    <s v="44Y84"/>
    <x v="63"/>
    <s v="Tamworth"/>
    <n v="2012"/>
    <d v="2012-07-22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8"/>
    <n v="88"/>
    <s v="early-mid"/>
    <s v="45Y82"/>
    <s v="45Y82"/>
    <x v="82"/>
    <s v="Tamworth"/>
    <n v="2012"/>
    <d v="2012-07-17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19"/>
    <n v="96"/>
    <s v="ATR-GEM"/>
    <s v="ATR-GEM"/>
    <s v="ATR_Gem"/>
    <x v="43"/>
    <s v="Tamworth"/>
    <n v="2012"/>
    <d v="2012-07-25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0"/>
    <n v="81"/>
    <s v="early"/>
    <s v="ATR-Stingray"/>
    <s v="ATR_Stingray"/>
    <x v="83"/>
    <s v="Tamworth"/>
    <n v="2012"/>
    <d v="2012-07-10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1"/>
    <n v="95"/>
    <s v="Garnet"/>
    <s v="Garnet"/>
    <s v="AV_Garnet"/>
    <x v="42"/>
    <s v="Tamworth"/>
    <n v="2012"/>
    <d v="2012-07-24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2"/>
    <n v="92"/>
    <s v="early-mid"/>
    <s v="CB-Agamax"/>
    <s v="CB_Agamax"/>
    <x v="71"/>
    <s v="Tamworth"/>
    <n v="2012"/>
    <d v="2012-07-21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3"/>
    <n v="88"/>
    <s v="CB-Junee-TT"/>
    <s v="CB-Junee-TT"/>
    <s v="CB_Junee_TT"/>
    <x v="82"/>
    <s v="Tamworth"/>
    <n v="2012"/>
    <d v="2012-07-17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4"/>
    <n v="101"/>
    <s v="Exceed-OasisCL"/>
    <s v="Exceed-OasisCL"/>
    <s v="ExceedOasisCL"/>
    <x v="41"/>
    <s v="Tamworth"/>
    <n v="2012"/>
    <d v="2012-07-30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5"/>
    <n v="92"/>
    <s v="Hyola50"/>
    <s v="Hyola50"/>
    <s v="Hyola50"/>
    <x v="71"/>
    <s v="Tamworth"/>
    <n v="2012"/>
    <d v="2012-07-21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6"/>
    <n v="91"/>
    <s v="Hyola555TT"/>
    <s v="Hyola555TT"/>
    <s v="Hyola555_TT"/>
    <x v="66"/>
    <s v="Tamworth"/>
    <n v="2012"/>
    <d v="2012-07-20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7"/>
    <n v="93"/>
    <s v="Hyola559TT"/>
    <s v="Hyola559TT"/>
    <s v="Hyola559_TT"/>
    <x v="63"/>
    <s v="Tamworth"/>
    <n v="2012"/>
    <d v="2012-07-22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8"/>
    <n v="83"/>
    <s v="Hyola575CL"/>
    <s v="Hyola575CL"/>
    <s v="Hyola575_CL"/>
    <x v="76"/>
    <s v="Tamworth"/>
    <n v="2012"/>
    <d v="2012-07-12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29"/>
    <n v="95"/>
    <s v="VictoryV3002"/>
    <s v="VictoryV3002"/>
    <s v="VictoryV3002"/>
    <x v="42"/>
    <s v="Tamworth"/>
    <n v="2012"/>
    <d v="2012-07-24T00:00:00"/>
    <n v="1"/>
    <d v="2012-04-20T00:00:00"/>
    <s v="20-Apr"/>
    <n v="20"/>
    <s v="Apr"/>
    <s v="UG"/>
    <x v="1"/>
    <m/>
    <m/>
    <n v="6"/>
    <m/>
    <m/>
    <m/>
    <m/>
    <m/>
    <m/>
    <m/>
    <m/>
    <m/>
    <m/>
    <m/>
    <m/>
    <m/>
    <m/>
    <m/>
    <m/>
    <m/>
    <m/>
  </r>
  <r>
    <x v="330"/>
    <n v="94"/>
    <s v="early"/>
    <s v="43C80"/>
    <s v="43C80"/>
    <x v="32"/>
    <s v="Tamworth"/>
    <n v="2012"/>
    <d v="2012-08-18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1"/>
    <n v="95"/>
    <s v="early"/>
    <s v="43Y85"/>
    <s v="43Y85"/>
    <x v="42"/>
    <s v="Tamworth"/>
    <n v="2012"/>
    <d v="2012-08-19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2"/>
    <n v="96"/>
    <s v="44Y84"/>
    <s v="44Y84"/>
    <s v="44Y84"/>
    <x v="43"/>
    <s v="Tamworth"/>
    <n v="2012"/>
    <d v="2012-08-20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3"/>
    <n v="96"/>
    <s v="45Y82"/>
    <s v="45Y82"/>
    <s v="45Y82"/>
    <x v="43"/>
    <s v="Tamworth"/>
    <n v="2012"/>
    <d v="2012-08-20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4"/>
    <n v="100"/>
    <s v="ATR-GEM"/>
    <s v="ATR-GEM"/>
    <s v="ATR_Gem"/>
    <x v="84"/>
    <s v="Tamworth"/>
    <n v="2012"/>
    <d v="2012-08-24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5"/>
    <n v="93"/>
    <s v="early"/>
    <s v="ATR-Stingray"/>
    <s v="ATR_Stingray"/>
    <x v="63"/>
    <s v="Tamworth"/>
    <n v="2012"/>
    <d v="2012-08-17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6"/>
    <n v="98"/>
    <s v="Garnet"/>
    <s v="Garnet"/>
    <s v="AV_Garnet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7"/>
    <n v="98"/>
    <s v="early-mid"/>
    <s v="CB-Agamax"/>
    <s v="CB_Agamax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8"/>
    <n v="94"/>
    <s v="CB-Junee-TT"/>
    <s v="CB-Junee-TT"/>
    <s v="CB_Junee_TT"/>
    <x v="32"/>
    <s v="Tamworth"/>
    <n v="2012"/>
    <d v="2012-08-18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39"/>
    <n v="89"/>
    <s v="Exceed-OasisCL"/>
    <s v="Exceed-OasisCL"/>
    <s v="ExceedOasisCL"/>
    <x v="64"/>
    <s v="Tamworth"/>
    <n v="2012"/>
    <d v="2012-08-13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0"/>
    <n v="98"/>
    <s v="Hyola50"/>
    <s v="Hyola50"/>
    <s v="Hyola50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1"/>
    <n v="97"/>
    <s v="Hyola555TT"/>
    <s v="Hyola555TT"/>
    <s v="Hyola555_TT"/>
    <x v="69"/>
    <s v="Tamworth"/>
    <n v="2012"/>
    <d v="2012-08-21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2"/>
    <n v="98"/>
    <s v="Hyola559TT"/>
    <s v="Hyola559TT"/>
    <s v="Hyola559_TT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3"/>
    <n v="98"/>
    <s v="Hyola575CL"/>
    <s v="Hyola575CL"/>
    <s v="Hyola575_CL"/>
    <x v="31"/>
    <s v="Tamworth"/>
    <n v="2012"/>
    <d v="2012-08-22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4"/>
    <n v="100"/>
    <s v="VictoryV3002"/>
    <s v="VictoryV3002"/>
    <s v="VictoryV3002"/>
    <x v="84"/>
    <s v="Tamworth"/>
    <n v="2012"/>
    <d v="2012-08-24T00:00:00"/>
    <n v="2"/>
    <d v="2012-05-16T00:00:00"/>
    <s v="16-May"/>
    <n v="16"/>
    <s v="May"/>
    <s v="UG"/>
    <x v="1"/>
    <m/>
    <m/>
    <n v="6"/>
    <m/>
    <m/>
    <m/>
    <m/>
    <m/>
    <m/>
    <m/>
    <m/>
    <m/>
    <m/>
    <m/>
    <m/>
    <m/>
    <m/>
    <m/>
    <m/>
    <m/>
    <m/>
  </r>
  <r>
    <x v="345"/>
    <n v="85"/>
    <s v="early"/>
    <s v="43C80"/>
    <s v="43C80"/>
    <x v="81"/>
    <s v="Tamworth"/>
    <n v="2012"/>
    <d v="2012-09-05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6"/>
    <n v="82"/>
    <s v="early"/>
    <s v="43Y85"/>
    <s v="43Y85"/>
    <x v="85"/>
    <s v="Tamworth"/>
    <n v="2012"/>
    <d v="2012-09-02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7"/>
    <n v="86"/>
    <s v="44Y84"/>
    <s v="44Y84"/>
    <s v="44Y84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8"/>
    <n v="85"/>
    <s v="45Y82"/>
    <s v="45Y82"/>
    <s v="45Y82"/>
    <x v="81"/>
    <s v="Tamworth"/>
    <n v="2012"/>
    <d v="2012-09-05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49"/>
    <n v="88"/>
    <s v="ATR-GEM"/>
    <s v="ATR-GEM"/>
    <s v="ATR_Gem"/>
    <x v="82"/>
    <s v="Tamworth"/>
    <n v="2012"/>
    <d v="2012-09-08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0"/>
    <n v="86"/>
    <s v="early"/>
    <s v="ATR-Stingray"/>
    <s v="ATR_Stingray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1"/>
    <n v="87"/>
    <s v="Garnet"/>
    <s v="Garnet"/>
    <s v="AV_Garnet"/>
    <x v="80"/>
    <s v="Tamworth"/>
    <n v="2012"/>
    <d v="2012-09-07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2"/>
    <n v="87"/>
    <s v="early-mid"/>
    <s v="CB-Agamax"/>
    <s v="CB_Agamax"/>
    <x v="80"/>
    <s v="Tamworth"/>
    <n v="2012"/>
    <d v="2012-09-07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3"/>
    <n v="86"/>
    <s v="CB-Junee-TT"/>
    <s v="CB-Junee-TT"/>
    <s v="CB_Junee_TT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4"/>
    <n v="79"/>
    <s v="Exceed-OasisCL"/>
    <s v="Exceed-OasisCL"/>
    <s v="ExceedOasisCL"/>
    <x v="86"/>
    <s v="Tamworth"/>
    <n v="2012"/>
    <d v="2012-08-30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5"/>
    <n v="86"/>
    <s v="Hyola50"/>
    <s v="Hyola50"/>
    <s v="Hyola50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6"/>
    <n v="86"/>
    <s v="Hyola555TT"/>
    <s v="Hyola555TT"/>
    <s v="Hyola555_TT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7"/>
    <n v="86"/>
    <s v="Hyola559TT"/>
    <s v="Hyola559TT"/>
    <s v="Hyola559_TT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8"/>
    <n v="86"/>
    <s v="Hyola575CL"/>
    <s v="Hyola575CL"/>
    <s v="Hyola575_CL"/>
    <x v="44"/>
    <s v="Tamworth"/>
    <n v="2012"/>
    <d v="2012-09-06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59"/>
    <n v="88"/>
    <s v="VictoryV3002"/>
    <s v="VictoryV3002"/>
    <s v="VictoryV3002"/>
    <x v="82"/>
    <s v="Tamworth"/>
    <n v="2012"/>
    <d v="2012-09-08T00:00:00"/>
    <n v="3"/>
    <d v="2012-06-12T00:00:00"/>
    <s v="12-Jun"/>
    <n v="12"/>
    <s v="Jun"/>
    <s v="UG"/>
    <x v="1"/>
    <m/>
    <m/>
    <n v="6"/>
    <m/>
    <m/>
    <m/>
    <m/>
    <m/>
    <m/>
    <m/>
    <m/>
    <m/>
    <m/>
    <m/>
    <m/>
    <m/>
    <m/>
    <m/>
    <m/>
    <m/>
    <m/>
  </r>
  <r>
    <x v="393"/>
    <n v="210"/>
    <s v="early"/>
    <s v="Ag-Outback"/>
    <s v="Ag_Outback"/>
    <x v="0"/>
    <s v="Condobolin"/>
    <n v="2003"/>
    <d v="2003-10-29T00:00:00"/>
    <n v="1"/>
    <d v="2003-04-02T00:00:00"/>
    <s v="2-Apr"/>
    <n v="2"/>
    <s v="Apr"/>
    <s v="Dry"/>
    <x v="3"/>
    <m/>
    <n v="131.28319444444446"/>
    <n v="10"/>
    <m/>
    <m/>
    <s v="Harvest"/>
    <m/>
    <m/>
    <m/>
    <m/>
    <m/>
    <m/>
    <m/>
    <m/>
    <m/>
    <m/>
    <m/>
    <m/>
    <m/>
    <m/>
    <m/>
  </r>
  <r>
    <x v="394"/>
    <n v="210"/>
    <s v="Rainbow"/>
    <s v="Rainbow"/>
    <s v="Rainbow"/>
    <x v="0"/>
    <s v="Condobolin"/>
    <n v="2003"/>
    <d v="2003-10-29T00:00:00"/>
    <n v="1"/>
    <d v="2003-04-02T00:00:00"/>
    <s v="2-Apr"/>
    <n v="2"/>
    <s v="Apr"/>
    <s v="Dry"/>
    <x v="3"/>
    <m/>
    <n v="146.80329365079362"/>
    <n v="10"/>
    <m/>
    <m/>
    <s v="Harvest"/>
    <m/>
    <m/>
    <m/>
    <m/>
    <m/>
    <m/>
    <m/>
    <m/>
    <m/>
    <m/>
    <m/>
    <m/>
    <m/>
    <m/>
    <m/>
  </r>
  <r>
    <x v="395"/>
    <n v="210"/>
    <s v="late"/>
    <s v="Ripper"/>
    <s v="Ripper"/>
    <x v="0"/>
    <s v="Condobolin"/>
    <n v="2003"/>
    <d v="2003-10-29T00:00:00"/>
    <n v="1"/>
    <d v="2003-04-02T00:00:00"/>
    <s v="2-Apr"/>
    <n v="2"/>
    <s v="Apr"/>
    <s v="Dry"/>
    <x v="3"/>
    <m/>
    <n v="116.35517857142857"/>
    <n v="10"/>
    <m/>
    <m/>
    <s v="Harvest"/>
    <m/>
    <m/>
    <m/>
    <m/>
    <m/>
    <m/>
    <m/>
    <m/>
    <m/>
    <m/>
    <m/>
    <m/>
    <m/>
    <m/>
    <m/>
  </r>
  <r>
    <x v="396"/>
    <n v="210"/>
    <s v="Oscar"/>
    <s v="Oscar"/>
    <s v="Oscar"/>
    <x v="0"/>
    <s v="Condobolin"/>
    <n v="2003"/>
    <d v="2003-10-29T00:00:00"/>
    <n v="1"/>
    <d v="2003-04-02T00:00:00"/>
    <s v="2-Apr"/>
    <n v="2"/>
    <s v="Apr"/>
    <s v="Dry"/>
    <x v="3"/>
    <m/>
    <n v="149.47003968253966"/>
    <n v="10"/>
    <m/>
    <m/>
    <s v="Harvest"/>
    <m/>
    <m/>
    <m/>
    <m/>
    <m/>
    <m/>
    <m/>
    <m/>
    <m/>
    <m/>
    <m/>
    <m/>
    <m/>
    <m/>
    <m/>
  </r>
  <r>
    <x v="397"/>
    <n v="210"/>
    <s v="mid"/>
    <s v="Hyola60"/>
    <s v="Hyola60"/>
    <x v="0"/>
    <s v="Condobolin"/>
    <n v="2003"/>
    <d v="2003-10-29T00:00:00"/>
    <n v="1"/>
    <d v="2003-04-02T00:00:00"/>
    <s v="2-Apr"/>
    <n v="2"/>
    <s v="Apr"/>
    <s v="Dry"/>
    <x v="3"/>
    <m/>
    <n v="112.20935515873016"/>
    <n v="10"/>
    <m/>
    <m/>
    <s v="Harvest"/>
    <m/>
    <m/>
    <m/>
    <m/>
    <m/>
    <m/>
    <m/>
    <m/>
    <m/>
    <m/>
    <m/>
    <m/>
    <m/>
    <m/>
    <m/>
  </r>
  <r>
    <x v="398"/>
    <n v="210"/>
    <s v="Dunkeld"/>
    <s v="Dunkeld"/>
    <s v="Dunkeld"/>
    <x v="0"/>
    <s v="Condobolin"/>
    <n v="2003"/>
    <d v="2003-10-29T00:00:00"/>
    <n v="1"/>
    <d v="2003-04-02T00:00:00"/>
    <s v="2-Apr"/>
    <n v="2"/>
    <s v="Apr"/>
    <s v="Dry"/>
    <x v="3"/>
    <m/>
    <n v="122.75977182539684"/>
    <n v="10"/>
    <m/>
    <m/>
    <s v="Harvest"/>
    <m/>
    <m/>
    <m/>
    <m/>
    <m/>
    <m/>
    <m/>
    <m/>
    <m/>
    <m/>
    <m/>
    <m/>
    <m/>
    <m/>
    <m/>
  </r>
  <r>
    <x v="399"/>
    <n v="190"/>
    <s v="early"/>
    <s v="Ag-Outback"/>
    <s v="Ag_Outback"/>
    <x v="0"/>
    <s v="Condobolin"/>
    <n v="2003"/>
    <d v="2003-10-29T00:00:00"/>
    <n v="2"/>
    <d v="2003-04-22T00:00:00"/>
    <s v="22-Apr"/>
    <n v="22"/>
    <s v="Apr"/>
    <s v="Dry"/>
    <x v="3"/>
    <m/>
    <n v="82.966388888888872"/>
    <n v="10"/>
    <m/>
    <m/>
    <s v="Harvest"/>
    <m/>
    <m/>
    <m/>
    <m/>
    <m/>
    <m/>
    <m/>
    <m/>
    <m/>
    <m/>
    <m/>
    <m/>
    <m/>
    <m/>
    <m/>
  </r>
  <r>
    <x v="400"/>
    <n v="190"/>
    <s v="Rainbow"/>
    <s v="Rainbow"/>
    <s v="Rainbow"/>
    <x v="0"/>
    <s v="Condobolin"/>
    <n v="2003"/>
    <d v="2003-10-29T00:00:00"/>
    <n v="2"/>
    <d v="2003-04-22T00:00:00"/>
    <s v="22-Apr"/>
    <n v="22"/>
    <s v="Apr"/>
    <s v="Dry"/>
    <x v="3"/>
    <m/>
    <n v="91.241626984126981"/>
    <n v="10"/>
    <m/>
    <m/>
    <s v="Harvest"/>
    <m/>
    <m/>
    <m/>
    <m/>
    <m/>
    <m/>
    <m/>
    <m/>
    <m/>
    <m/>
    <m/>
    <m/>
    <m/>
    <m/>
    <m/>
  </r>
  <r>
    <x v="401"/>
    <n v="190"/>
    <s v="late"/>
    <s v="Ripper"/>
    <s v="Ripper"/>
    <x v="0"/>
    <s v="Condobolin"/>
    <n v="2003"/>
    <d v="2003-10-29T00:00:00"/>
    <n v="2"/>
    <d v="2003-04-22T00:00:00"/>
    <s v="22-Apr"/>
    <n v="22"/>
    <s v="Apr"/>
    <s v="Dry"/>
    <x v="3"/>
    <m/>
    <n v="77.108244047619053"/>
    <n v="10"/>
    <m/>
    <m/>
    <s v="Harvest"/>
    <m/>
    <m/>
    <m/>
    <m/>
    <m/>
    <m/>
    <m/>
    <m/>
    <m/>
    <m/>
    <m/>
    <m/>
    <m/>
    <m/>
    <m/>
  </r>
  <r>
    <x v="402"/>
    <n v="190"/>
    <s v="Oscar"/>
    <s v="Oscar"/>
    <s v="Oscar"/>
    <x v="0"/>
    <s v="Condobolin"/>
    <n v="2003"/>
    <d v="2003-10-29T00:00:00"/>
    <n v="2"/>
    <d v="2003-04-22T00:00:00"/>
    <s v="22-Apr"/>
    <n v="22"/>
    <s v="Apr"/>
    <s v="Dry"/>
    <x v="3"/>
    <m/>
    <n v="97.154603174603153"/>
    <n v="10"/>
    <m/>
    <m/>
    <s v="Harvest"/>
    <m/>
    <m/>
    <m/>
    <m/>
    <m/>
    <m/>
    <m/>
    <m/>
    <m/>
    <m/>
    <m/>
    <m/>
    <m/>
    <m/>
    <m/>
  </r>
  <r>
    <x v="403"/>
    <n v="190"/>
    <s v="mid"/>
    <s v="Hyola60"/>
    <s v="Hyola60"/>
    <x v="0"/>
    <s v="Condobolin"/>
    <n v="2003"/>
    <d v="2003-10-29T00:00:00"/>
    <n v="2"/>
    <d v="2003-04-22T00:00:00"/>
    <s v="22-Apr"/>
    <n v="22"/>
    <s v="Apr"/>
    <s v="Dry"/>
    <x v="3"/>
    <m/>
    <n v="83.378377976190478"/>
    <n v="10"/>
    <m/>
    <m/>
    <s v="Harvest"/>
    <m/>
    <m/>
    <m/>
    <m/>
    <m/>
    <m/>
    <m/>
    <m/>
    <m/>
    <m/>
    <m/>
    <m/>
    <m/>
    <m/>
    <m/>
  </r>
  <r>
    <x v="404"/>
    <n v="190"/>
    <s v="Dunkeld"/>
    <s v="Dunkeld"/>
    <s v="Dunkeld"/>
    <x v="0"/>
    <s v="Condobolin"/>
    <n v="2003"/>
    <d v="2003-10-29T00:00:00"/>
    <n v="2"/>
    <d v="2003-04-22T00:00:00"/>
    <s v="22-Apr"/>
    <n v="22"/>
    <s v="Apr"/>
    <s v="Dry"/>
    <x v="3"/>
    <m/>
    <n v="81.345624999999984"/>
    <n v="10"/>
    <m/>
    <m/>
    <s v="Harvest"/>
    <m/>
    <m/>
    <m/>
    <m/>
    <m/>
    <m/>
    <m/>
    <m/>
    <m/>
    <m/>
    <m/>
    <m/>
    <m/>
    <m/>
    <m/>
  </r>
  <r>
    <x v="405"/>
    <n v="169"/>
    <s v="early"/>
    <s v="Ag-Outback"/>
    <s v="Ag_Outback"/>
    <x v="0"/>
    <s v="Condobolin"/>
    <n v="2003"/>
    <d v="2003-10-29T00:00:00"/>
    <n v="3"/>
    <d v="2003-05-13T00:00:00"/>
    <s v="13-May"/>
    <n v="13"/>
    <s v="May"/>
    <s v="Dry"/>
    <x v="3"/>
    <m/>
    <n v="81.632291666666674"/>
    <n v="10"/>
    <m/>
    <m/>
    <s v="Harvest"/>
    <m/>
    <m/>
    <m/>
    <m/>
    <m/>
    <m/>
    <m/>
    <m/>
    <m/>
    <m/>
    <m/>
    <m/>
    <m/>
    <m/>
    <m/>
  </r>
  <r>
    <x v="406"/>
    <n v="169"/>
    <s v="Rainbow"/>
    <s v="Rainbow"/>
    <s v="Rainbow"/>
    <x v="0"/>
    <s v="Condobolin"/>
    <n v="2003"/>
    <d v="2003-10-29T00:00:00"/>
    <n v="3"/>
    <d v="2003-05-13T00:00:00"/>
    <s v="13-May"/>
    <n v="13"/>
    <s v="May"/>
    <s v="Dry"/>
    <x v="3"/>
    <m/>
    <n v="79.499811507936485"/>
    <n v="10"/>
    <m/>
    <m/>
    <s v="Harvest"/>
    <m/>
    <m/>
    <m/>
    <m/>
    <m/>
    <m/>
    <m/>
    <m/>
    <m/>
    <m/>
    <m/>
    <m/>
    <m/>
    <m/>
    <m/>
  </r>
  <r>
    <x v="407"/>
    <n v="169"/>
    <s v="late"/>
    <s v="Ripper"/>
    <s v="Ripper"/>
    <x v="0"/>
    <s v="Condobolin"/>
    <n v="2003"/>
    <d v="2003-10-29T00:00:00"/>
    <n v="3"/>
    <d v="2003-05-13T00:00:00"/>
    <s v="13-May"/>
    <n v="13"/>
    <s v="May"/>
    <s v="Dry"/>
    <x v="3"/>
    <m/>
    <n v="64.618730158730159"/>
    <n v="10"/>
    <m/>
    <m/>
    <s v="Harvest"/>
    <m/>
    <m/>
    <m/>
    <m/>
    <m/>
    <m/>
    <m/>
    <m/>
    <m/>
    <m/>
    <m/>
    <m/>
    <m/>
    <m/>
    <m/>
  </r>
  <r>
    <x v="408"/>
    <n v="169"/>
    <s v="Oscar"/>
    <s v="Oscar"/>
    <s v="Oscar"/>
    <x v="0"/>
    <s v="Condobolin"/>
    <n v="2003"/>
    <d v="2003-10-29T00:00:00"/>
    <n v="3"/>
    <d v="2003-05-13T00:00:00"/>
    <s v="13-May"/>
    <n v="13"/>
    <s v="May"/>
    <s v="Dry"/>
    <x v="3"/>
    <m/>
    <n v="69.67488095238096"/>
    <n v="10"/>
    <m/>
    <m/>
    <s v="Harvest"/>
    <m/>
    <m/>
    <m/>
    <m/>
    <m/>
    <m/>
    <m/>
    <m/>
    <m/>
    <m/>
    <m/>
    <m/>
    <m/>
    <m/>
    <m/>
  </r>
  <r>
    <x v="409"/>
    <n v="169"/>
    <s v="mid"/>
    <s v="Hyola60"/>
    <s v="Hyola60"/>
    <x v="0"/>
    <s v="Condobolin"/>
    <n v="2003"/>
    <d v="2003-10-29T00:00:00"/>
    <n v="3"/>
    <d v="2003-05-13T00:00:00"/>
    <s v="13-May"/>
    <n v="13"/>
    <s v="May"/>
    <s v="Dry"/>
    <x v="3"/>
    <m/>
    <n v="64.896051587301599"/>
    <n v="10"/>
    <m/>
    <m/>
    <s v="Harvest"/>
    <m/>
    <m/>
    <m/>
    <m/>
    <m/>
    <m/>
    <m/>
    <m/>
    <m/>
    <m/>
    <m/>
    <m/>
    <m/>
    <m/>
    <m/>
  </r>
  <r>
    <x v="410"/>
    <n v="169"/>
    <s v="Dunkeld"/>
    <s v="Dunkeld"/>
    <s v="Dunkeld"/>
    <x v="0"/>
    <s v="Condobolin"/>
    <n v="2003"/>
    <d v="2003-10-29T00:00:00"/>
    <n v="3"/>
    <d v="2003-05-13T00:00:00"/>
    <s v="13-May"/>
    <n v="13"/>
    <s v="May"/>
    <s v="Dry"/>
    <x v="3"/>
    <m/>
    <n v="72.052073412698419"/>
    <n v="10"/>
    <m/>
    <m/>
    <s v="Harvest"/>
    <m/>
    <m/>
    <m/>
    <m/>
    <m/>
    <m/>
    <m/>
    <m/>
    <m/>
    <m/>
    <m/>
    <m/>
    <m/>
    <m/>
    <m/>
  </r>
  <r>
    <x v="411"/>
    <n v="145"/>
    <s v="early"/>
    <s v="Ag-Outback"/>
    <s v="Ag_Outback"/>
    <x v="0"/>
    <s v="Condobolin"/>
    <n v="2003"/>
    <d v="2003-10-29T00:00:00"/>
    <n v="4"/>
    <d v="2003-06-06T00:00:00"/>
    <s v="6-Jun"/>
    <n v="6"/>
    <s v="Jun"/>
    <s v="Dry"/>
    <x v="3"/>
    <m/>
    <n v="53.897212301587295"/>
    <n v="10"/>
    <m/>
    <m/>
    <s v="Harvest"/>
    <m/>
    <m/>
    <m/>
    <m/>
    <m/>
    <m/>
    <m/>
    <m/>
    <m/>
    <m/>
    <m/>
    <m/>
    <m/>
    <m/>
    <m/>
  </r>
  <r>
    <x v="412"/>
    <n v="145"/>
    <s v="Rainbow"/>
    <s v="Rainbow"/>
    <s v="Rainbow"/>
    <x v="0"/>
    <s v="Condobolin"/>
    <n v="2003"/>
    <d v="2003-10-29T00:00:00"/>
    <n v="4"/>
    <d v="2003-06-06T00:00:00"/>
    <s v="6-Jun"/>
    <n v="6"/>
    <s v="Jun"/>
    <s v="Dry"/>
    <x v="3"/>
    <m/>
    <n v="46.600892857142853"/>
    <n v="10"/>
    <m/>
    <m/>
    <s v="Harvest"/>
    <m/>
    <m/>
    <m/>
    <m/>
    <m/>
    <m/>
    <m/>
    <m/>
    <m/>
    <m/>
    <m/>
    <m/>
    <m/>
    <m/>
    <m/>
  </r>
  <r>
    <x v="413"/>
    <n v="145"/>
    <s v="late"/>
    <s v="Ripper"/>
    <s v="Ripper"/>
    <x v="0"/>
    <s v="Condobolin"/>
    <n v="2003"/>
    <d v="2003-10-29T00:00:00"/>
    <n v="4"/>
    <d v="2003-06-06T00:00:00"/>
    <s v="6-Jun"/>
    <n v="6"/>
    <s v="Jun"/>
    <s v="Dry"/>
    <x v="3"/>
    <m/>
    <n v="48.279424603174597"/>
    <n v="10"/>
    <m/>
    <m/>
    <s v="Harvest"/>
    <m/>
    <m/>
    <m/>
    <m/>
    <m/>
    <m/>
    <m/>
    <m/>
    <m/>
    <m/>
    <m/>
    <m/>
    <m/>
    <m/>
    <m/>
  </r>
  <r>
    <x v="414"/>
    <n v="145"/>
    <s v="Oscar"/>
    <s v="Oscar"/>
    <s v="Oscar"/>
    <x v="0"/>
    <s v="Condobolin"/>
    <n v="2003"/>
    <d v="2003-10-29T00:00:00"/>
    <n v="4"/>
    <d v="2003-06-06T00:00:00"/>
    <s v="6-Jun"/>
    <n v="6"/>
    <s v="Jun"/>
    <s v="Dry"/>
    <x v="3"/>
    <m/>
    <n v="50.26585317460318"/>
    <n v="10"/>
    <m/>
    <m/>
    <s v="Harvest"/>
    <m/>
    <m/>
    <m/>
    <m/>
    <m/>
    <m/>
    <m/>
    <m/>
    <m/>
    <m/>
    <m/>
    <m/>
    <m/>
    <m/>
    <m/>
  </r>
  <r>
    <x v="415"/>
    <n v="145"/>
    <s v="mid"/>
    <s v="Hyola60"/>
    <s v="Hyola60"/>
    <x v="0"/>
    <s v="Condobolin"/>
    <n v="2003"/>
    <d v="2003-10-29T00:00:00"/>
    <n v="4"/>
    <d v="2003-06-06T00:00:00"/>
    <s v="6-Jun"/>
    <n v="6"/>
    <s v="Jun"/>
    <s v="Dry"/>
    <x v="3"/>
    <m/>
    <n v="48.040575396825396"/>
    <n v="10"/>
    <m/>
    <m/>
    <s v="Harvest"/>
    <m/>
    <m/>
    <m/>
    <m/>
    <m/>
    <m/>
    <m/>
    <m/>
    <m/>
    <m/>
    <m/>
    <m/>
    <m/>
    <m/>
    <m/>
  </r>
  <r>
    <x v="416"/>
    <n v="145"/>
    <s v="Dunkeld"/>
    <s v="Dunkeld"/>
    <s v="Dunkeld"/>
    <x v="0"/>
    <s v="Condobolin"/>
    <n v="2003"/>
    <d v="2003-10-29T00:00:00"/>
    <n v="4"/>
    <d v="2003-06-06T00:00:00"/>
    <s v="6-Jun"/>
    <n v="6"/>
    <s v="Jun"/>
    <s v="Dry"/>
    <x v="3"/>
    <m/>
    <n v="45.814117063492063"/>
    <n v="10"/>
    <m/>
    <m/>
    <s v="Harvest"/>
    <m/>
    <m/>
    <m/>
    <m/>
    <m/>
    <m/>
    <m/>
    <m/>
    <m/>
    <m/>
    <m/>
    <m/>
    <m/>
    <m/>
    <m/>
  </r>
  <r>
    <x v="393"/>
    <n v="90"/>
    <s v="early"/>
    <s v="Ag-Outback"/>
    <s v="Ag_Outback"/>
    <x v="79"/>
    <s v="Condobolin"/>
    <n v="2003"/>
    <d v="2003-07-01T00:00:00"/>
    <n v="1"/>
    <d v="2003-04-02T00:00:00"/>
    <s v="2-Apr"/>
    <n v="2"/>
    <s v="Apr"/>
    <s v="Dry"/>
    <x v="3"/>
    <m/>
    <m/>
    <n v="6"/>
    <m/>
    <m/>
    <m/>
    <m/>
    <m/>
    <m/>
    <m/>
    <m/>
    <m/>
    <m/>
    <m/>
    <m/>
    <m/>
    <m/>
    <m/>
    <m/>
    <m/>
    <m/>
  </r>
  <r>
    <x v="395"/>
    <n v="107"/>
    <s v="late"/>
    <s v="Ripper"/>
    <s v="Ripper"/>
    <x v="68"/>
    <s v="Condobolin"/>
    <n v="2003"/>
    <d v="2003-07-18T00:00:00"/>
    <n v="1"/>
    <d v="2003-04-02T00:00:00"/>
    <s v="2-Apr"/>
    <n v="2"/>
    <s v="Apr"/>
    <s v="Dry"/>
    <x v="3"/>
    <m/>
    <m/>
    <n v="6"/>
    <m/>
    <m/>
    <m/>
    <m/>
    <m/>
    <m/>
    <m/>
    <m/>
    <m/>
    <m/>
    <m/>
    <m/>
    <m/>
    <m/>
    <m/>
    <m/>
    <m/>
    <m/>
  </r>
  <r>
    <x v="397"/>
    <n v="107"/>
    <s v="mid"/>
    <s v="Hyola60"/>
    <s v="Hyola60"/>
    <x v="68"/>
    <s v="Condobolin"/>
    <n v="2003"/>
    <d v="2003-07-18T00:00:00"/>
    <n v="1"/>
    <d v="2003-04-02T00:00:00"/>
    <s v="2-Apr"/>
    <n v="2"/>
    <s v="Apr"/>
    <s v="Dry"/>
    <x v="3"/>
    <m/>
    <m/>
    <n v="6"/>
    <m/>
    <m/>
    <m/>
    <m/>
    <m/>
    <m/>
    <m/>
    <m/>
    <m/>
    <m/>
    <m/>
    <m/>
    <m/>
    <m/>
    <m/>
    <m/>
    <m/>
    <m/>
  </r>
  <r>
    <x v="399"/>
    <n v="94"/>
    <s v="early"/>
    <s v="Ag-Outback"/>
    <s v="Ag_Outback"/>
    <x v="32"/>
    <s v="Condobolin"/>
    <n v="2003"/>
    <d v="2003-07-25T00:00:00"/>
    <n v="2"/>
    <d v="2003-04-22T00:00:00"/>
    <s v="22-Apr"/>
    <n v="22"/>
    <s v="Apr"/>
    <s v="Dry"/>
    <x v="3"/>
    <m/>
    <m/>
    <n v="6"/>
    <m/>
    <m/>
    <m/>
    <m/>
    <m/>
    <m/>
    <m/>
    <m/>
    <m/>
    <m/>
    <m/>
    <m/>
    <m/>
    <m/>
    <m/>
    <m/>
    <m/>
    <m/>
  </r>
  <r>
    <x v="401"/>
    <n v="110"/>
    <s v="late"/>
    <s v="Ripper"/>
    <s v="Ripper"/>
    <x v="59"/>
    <s v="Condobolin"/>
    <n v="2003"/>
    <d v="2003-08-10T00:00:00"/>
    <n v="2"/>
    <d v="2003-04-22T00:00:00"/>
    <s v="22-Apr"/>
    <n v="22"/>
    <s v="Apr"/>
    <s v="Dry"/>
    <x v="3"/>
    <m/>
    <m/>
    <n v="6"/>
    <m/>
    <m/>
    <m/>
    <m/>
    <m/>
    <m/>
    <m/>
    <m/>
    <m/>
    <m/>
    <m/>
    <m/>
    <m/>
    <m/>
    <m/>
    <m/>
    <m/>
    <m/>
  </r>
  <r>
    <x v="403"/>
    <n v="102"/>
    <s v="mid"/>
    <s v="Hyola60"/>
    <s v="Hyola60"/>
    <x v="87"/>
    <s v="Condobolin"/>
    <n v="2003"/>
    <d v="2003-08-02T00:00:00"/>
    <n v="2"/>
    <d v="2003-04-22T00:00:00"/>
    <s v="22-Apr"/>
    <n v="22"/>
    <s v="Apr"/>
    <s v="Dry"/>
    <x v="3"/>
    <m/>
    <m/>
    <n v="6"/>
    <m/>
    <m/>
    <m/>
    <m/>
    <m/>
    <m/>
    <m/>
    <m/>
    <m/>
    <m/>
    <m/>
    <m/>
    <m/>
    <m/>
    <m/>
    <m/>
    <m/>
    <m/>
  </r>
  <r>
    <x v="405"/>
    <n v="86"/>
    <s v="early"/>
    <s v="Ag-Outback"/>
    <s v="Ag_Outback"/>
    <x v="44"/>
    <s v="Condobolin"/>
    <n v="2003"/>
    <d v="2003-08-07T00:00:00"/>
    <n v="3"/>
    <d v="2003-05-13T00:00:00"/>
    <s v="13-May"/>
    <n v="13"/>
    <s v="May"/>
    <s v="Dry"/>
    <x v="3"/>
    <m/>
    <m/>
    <n v="6"/>
    <m/>
    <m/>
    <m/>
    <m/>
    <m/>
    <m/>
    <m/>
    <m/>
    <m/>
    <m/>
    <m/>
    <m/>
    <m/>
    <m/>
    <m/>
    <m/>
    <m/>
    <m/>
  </r>
  <r>
    <x v="407"/>
    <n v="104"/>
    <s v="late"/>
    <s v="Ripper"/>
    <s v="Ripper"/>
    <x v="67"/>
    <s v="Condobolin"/>
    <n v="2003"/>
    <d v="2003-08-25T00:00:00"/>
    <n v="3"/>
    <d v="2003-05-13T00:00:00"/>
    <s v="13-May"/>
    <n v="13"/>
    <s v="May"/>
    <s v="Dry"/>
    <x v="3"/>
    <m/>
    <m/>
    <n v="6"/>
    <m/>
    <m/>
    <m/>
    <m/>
    <m/>
    <m/>
    <m/>
    <m/>
    <m/>
    <m/>
    <m/>
    <m/>
    <m/>
    <m/>
    <m/>
    <m/>
    <m/>
    <m/>
  </r>
  <r>
    <x v="409"/>
    <n v="94"/>
    <s v="mid"/>
    <s v="Hyola60"/>
    <s v="Hyola60"/>
    <x v="32"/>
    <s v="Condobolin"/>
    <n v="2003"/>
    <d v="2003-08-15T00:00:00"/>
    <n v="3"/>
    <d v="2003-05-13T00:00:00"/>
    <s v="13-May"/>
    <n v="13"/>
    <s v="May"/>
    <s v="Dry"/>
    <x v="3"/>
    <m/>
    <m/>
    <n v="6"/>
    <m/>
    <m/>
    <m/>
    <m/>
    <m/>
    <m/>
    <m/>
    <m/>
    <m/>
    <m/>
    <m/>
    <m/>
    <m/>
    <m/>
    <m/>
    <m/>
    <m/>
    <m/>
  </r>
  <r>
    <x v="411"/>
    <n v="87"/>
    <s v="early"/>
    <s v="Ag-Outback"/>
    <s v="Ag_Outback"/>
    <x v="80"/>
    <s v="Condobolin"/>
    <n v="2003"/>
    <d v="2003-09-01T00:00:00"/>
    <n v="4"/>
    <d v="2003-06-06T00:00:00"/>
    <s v="6-Jun"/>
    <n v="6"/>
    <s v="Jun"/>
    <s v="Dry"/>
    <x v="3"/>
    <m/>
    <m/>
    <n v="6"/>
    <m/>
    <m/>
    <m/>
    <m/>
    <m/>
    <m/>
    <m/>
    <m/>
    <m/>
    <m/>
    <m/>
    <m/>
    <m/>
    <m/>
    <m/>
    <m/>
    <m/>
    <m/>
  </r>
  <r>
    <x v="413"/>
    <n v="92"/>
    <s v="late"/>
    <s v="Ripper"/>
    <s v="Ripper"/>
    <x v="71"/>
    <s v="Condobolin"/>
    <n v="2003"/>
    <d v="2003-09-06T00:00:00"/>
    <n v="4"/>
    <d v="2003-06-06T00:00:00"/>
    <s v="6-Jun"/>
    <n v="6"/>
    <s v="Jun"/>
    <s v="Dry"/>
    <x v="3"/>
    <m/>
    <m/>
    <n v="6"/>
    <m/>
    <m/>
    <m/>
    <m/>
    <m/>
    <m/>
    <m/>
    <m/>
    <m/>
    <m/>
    <m/>
    <m/>
    <m/>
    <m/>
    <m/>
    <m/>
    <m/>
    <m/>
  </r>
  <r>
    <x v="415"/>
    <n v="89"/>
    <s v="mid"/>
    <s v="Hyola60"/>
    <s v="Hyola60"/>
    <x v="64"/>
    <s v="Condobolin"/>
    <n v="2003"/>
    <d v="2003-09-03T00:00:00"/>
    <n v="4"/>
    <d v="2003-06-06T00:00:00"/>
    <s v="6-Jun"/>
    <n v="6"/>
    <s v="Jun"/>
    <s v="Dry"/>
    <x v="3"/>
    <m/>
    <m/>
    <n v="6"/>
    <m/>
    <m/>
    <m/>
    <m/>
    <m/>
    <m/>
    <m/>
    <m/>
    <m/>
    <m/>
    <m/>
    <m/>
    <m/>
    <m/>
    <m/>
    <m/>
    <m/>
    <m/>
  </r>
  <r>
    <x v="417"/>
    <n v="210"/>
    <s v="early"/>
    <s v="Ag-Outback"/>
    <s v="Ag_Outback"/>
    <x v="0"/>
    <s v="Condobolin"/>
    <n v="2003"/>
    <d v="2003-10-29T00:00:00"/>
    <n v="1"/>
    <d v="2003-04-02T00:00:00"/>
    <s v="2-Apr"/>
    <n v="2"/>
    <s v="Apr"/>
    <s v="irrig"/>
    <x v="4"/>
    <m/>
    <n v="156.79596230158731"/>
    <n v="10"/>
    <m/>
    <m/>
    <s v="Harvest"/>
    <m/>
    <m/>
    <m/>
    <m/>
    <m/>
    <m/>
    <m/>
    <m/>
    <m/>
    <m/>
    <m/>
    <m/>
    <m/>
    <m/>
    <m/>
  </r>
  <r>
    <x v="418"/>
    <n v="210"/>
    <s v="Rainbow"/>
    <s v="Rainbow"/>
    <s v="Rainbow"/>
    <x v="0"/>
    <s v="Condobolin"/>
    <n v="2003"/>
    <d v="2003-10-29T00:00:00"/>
    <n v="1"/>
    <d v="2003-04-02T00:00:00"/>
    <s v="2-Apr"/>
    <n v="2"/>
    <s v="Apr"/>
    <s v="irrig"/>
    <x v="4"/>
    <m/>
    <n v="192.83498015873013"/>
    <n v="10"/>
    <m/>
    <m/>
    <s v="Harvest"/>
    <m/>
    <m/>
    <m/>
    <m/>
    <m/>
    <m/>
    <m/>
    <m/>
    <m/>
    <m/>
    <m/>
    <m/>
    <m/>
    <m/>
    <m/>
  </r>
  <r>
    <x v="419"/>
    <n v="210"/>
    <s v="late"/>
    <s v="Ripper"/>
    <s v="Ripper"/>
    <x v="0"/>
    <s v="Condobolin"/>
    <n v="2003"/>
    <d v="2003-10-29T00:00:00"/>
    <n v="1"/>
    <d v="2003-04-02T00:00:00"/>
    <s v="2-Apr"/>
    <n v="2"/>
    <s v="Apr"/>
    <s v="irrig"/>
    <x v="4"/>
    <m/>
    <n v="142.99768849206347"/>
    <n v="10"/>
    <m/>
    <m/>
    <s v="Harvest"/>
    <m/>
    <m/>
    <m/>
    <m/>
    <m/>
    <m/>
    <m/>
    <m/>
    <m/>
    <m/>
    <m/>
    <m/>
    <m/>
    <m/>
    <m/>
  </r>
  <r>
    <x v="420"/>
    <n v="210"/>
    <s v="Oscar"/>
    <s v="Oscar"/>
    <s v="Oscar"/>
    <x v="0"/>
    <s v="Condobolin"/>
    <n v="2003"/>
    <d v="2003-10-29T00:00:00"/>
    <n v="1"/>
    <d v="2003-04-02T00:00:00"/>
    <s v="2-Apr"/>
    <n v="2"/>
    <s v="Apr"/>
    <s v="irrig"/>
    <x v="4"/>
    <m/>
    <n v="207.933373015873"/>
    <n v="10"/>
    <m/>
    <m/>
    <s v="Harvest"/>
    <m/>
    <m/>
    <m/>
    <m/>
    <m/>
    <m/>
    <m/>
    <m/>
    <m/>
    <m/>
    <m/>
    <m/>
    <m/>
    <m/>
    <m/>
  </r>
  <r>
    <x v="421"/>
    <n v="210"/>
    <s v="mid"/>
    <s v="Hyola60"/>
    <s v="Hyola60"/>
    <x v="0"/>
    <s v="Condobolin"/>
    <n v="2003"/>
    <d v="2003-10-29T00:00:00"/>
    <n v="1"/>
    <d v="2003-04-02T00:00:00"/>
    <s v="2-Apr"/>
    <n v="2"/>
    <s v="Apr"/>
    <s v="irrig"/>
    <x v="4"/>
    <m/>
    <n v="145.20369047619047"/>
    <n v="10"/>
    <m/>
    <m/>
    <s v="Harvest"/>
    <m/>
    <m/>
    <m/>
    <m/>
    <m/>
    <m/>
    <m/>
    <m/>
    <m/>
    <m/>
    <m/>
    <m/>
    <m/>
    <m/>
    <m/>
  </r>
  <r>
    <x v="422"/>
    <n v="210"/>
    <s v="Dunkeld"/>
    <s v="Dunkeld"/>
    <s v="Dunkeld"/>
    <x v="0"/>
    <s v="Condobolin"/>
    <n v="2003"/>
    <d v="2003-10-29T00:00:00"/>
    <n v="1"/>
    <d v="2003-04-02T00:00:00"/>
    <s v="2-Apr"/>
    <n v="2"/>
    <s v="Apr"/>
    <s v="irrig"/>
    <x v="4"/>
    <m/>
    <n v="159.16261904761905"/>
    <n v="10"/>
    <m/>
    <m/>
    <s v="Harvest"/>
    <m/>
    <m/>
    <m/>
    <m/>
    <m/>
    <m/>
    <m/>
    <m/>
    <m/>
    <m/>
    <m/>
    <m/>
    <m/>
    <m/>
    <m/>
  </r>
  <r>
    <x v="423"/>
    <n v="190"/>
    <s v="early"/>
    <s v="Ag-Outback"/>
    <s v="Ag_Outback"/>
    <x v="0"/>
    <s v="Condobolin"/>
    <n v="2003"/>
    <d v="2003-10-29T00:00:00"/>
    <n v="2"/>
    <d v="2003-04-22T00:00:00"/>
    <s v="22-Apr"/>
    <n v="22"/>
    <s v="Apr"/>
    <s v="irrig"/>
    <x v="4"/>
    <m/>
    <n v="127.02237103174603"/>
    <n v="10"/>
    <m/>
    <m/>
    <s v="Harvest"/>
    <m/>
    <m/>
    <m/>
    <m/>
    <m/>
    <m/>
    <m/>
    <m/>
    <m/>
    <m/>
    <m/>
    <m/>
    <m/>
    <m/>
    <m/>
  </r>
  <r>
    <x v="424"/>
    <n v="190"/>
    <s v="Rainbow"/>
    <s v="Rainbow"/>
    <s v="Rainbow"/>
    <x v="0"/>
    <s v="Condobolin"/>
    <n v="2003"/>
    <d v="2003-10-29T00:00:00"/>
    <n v="2"/>
    <d v="2003-04-22T00:00:00"/>
    <s v="22-Apr"/>
    <n v="22"/>
    <s v="Apr"/>
    <s v="irrig"/>
    <x v="4"/>
    <m/>
    <n v="150.58333333333331"/>
    <n v="10"/>
    <m/>
    <m/>
    <s v="Harvest"/>
    <m/>
    <m/>
    <m/>
    <m/>
    <m/>
    <m/>
    <m/>
    <m/>
    <m/>
    <m/>
    <m/>
    <m/>
    <m/>
    <m/>
    <m/>
  </r>
  <r>
    <x v="425"/>
    <n v="190"/>
    <s v="late"/>
    <s v="Ripper"/>
    <s v="Ripper"/>
    <x v="0"/>
    <s v="Condobolin"/>
    <n v="2003"/>
    <d v="2003-10-29T00:00:00"/>
    <n v="2"/>
    <d v="2003-04-22T00:00:00"/>
    <s v="22-Apr"/>
    <n v="22"/>
    <s v="Apr"/>
    <s v="irrig"/>
    <x v="4"/>
    <m/>
    <n v="111.34599206349208"/>
    <n v="10"/>
    <m/>
    <m/>
    <s v="Harvest"/>
    <m/>
    <m/>
    <m/>
    <m/>
    <m/>
    <m/>
    <m/>
    <m/>
    <m/>
    <m/>
    <m/>
    <m/>
    <m/>
    <m/>
    <m/>
  </r>
  <r>
    <x v="426"/>
    <n v="190"/>
    <s v="Oscar"/>
    <s v="Oscar"/>
    <s v="Oscar"/>
    <x v="0"/>
    <s v="Condobolin"/>
    <n v="2003"/>
    <d v="2003-10-29T00:00:00"/>
    <n v="2"/>
    <d v="2003-04-22T00:00:00"/>
    <s v="22-Apr"/>
    <n v="22"/>
    <s v="Apr"/>
    <s v="irrig"/>
    <x v="4"/>
    <m/>
    <n v="156.38847222222222"/>
    <n v="10"/>
    <m/>
    <m/>
    <s v="Harvest"/>
    <m/>
    <m/>
    <m/>
    <m/>
    <m/>
    <m/>
    <m/>
    <m/>
    <m/>
    <m/>
    <m/>
    <m/>
    <m/>
    <m/>
    <m/>
  </r>
  <r>
    <x v="427"/>
    <n v="190"/>
    <s v="mid"/>
    <s v="Hyola60"/>
    <s v="Hyola60"/>
    <x v="0"/>
    <s v="Condobolin"/>
    <n v="2003"/>
    <d v="2003-10-29T00:00:00"/>
    <n v="2"/>
    <d v="2003-04-22T00:00:00"/>
    <s v="22-Apr"/>
    <n v="22"/>
    <s v="Apr"/>
    <s v="irrig"/>
    <x v="4"/>
    <m/>
    <n v="138.70385416666667"/>
    <n v="10"/>
    <m/>
    <m/>
    <s v="Harvest"/>
    <m/>
    <m/>
    <m/>
    <m/>
    <m/>
    <m/>
    <m/>
    <m/>
    <m/>
    <m/>
    <m/>
    <m/>
    <m/>
    <m/>
    <m/>
  </r>
  <r>
    <x v="428"/>
    <n v="190"/>
    <s v="Dunkeld"/>
    <s v="Dunkeld"/>
    <s v="Dunkeld"/>
    <x v="0"/>
    <s v="Condobolin"/>
    <n v="2003"/>
    <d v="2003-10-29T00:00:00"/>
    <n v="2"/>
    <d v="2003-04-22T00:00:00"/>
    <s v="22-Apr"/>
    <n v="22"/>
    <s v="Apr"/>
    <s v="irrig"/>
    <x v="4"/>
    <m/>
    <n v="128.37757936507936"/>
    <n v="10"/>
    <m/>
    <m/>
    <s v="Harvest"/>
    <m/>
    <m/>
    <m/>
    <m/>
    <m/>
    <m/>
    <m/>
    <m/>
    <m/>
    <m/>
    <m/>
    <m/>
    <m/>
    <m/>
    <m/>
  </r>
  <r>
    <x v="429"/>
    <n v="169"/>
    <s v="early"/>
    <s v="Ag-Outback"/>
    <s v="Ag_Outback"/>
    <x v="0"/>
    <s v="Condobolin"/>
    <n v="2003"/>
    <d v="2003-10-29T00:00:00"/>
    <n v="3"/>
    <d v="2003-05-13T00:00:00"/>
    <s v="13-May"/>
    <n v="13"/>
    <s v="May"/>
    <s v="irrig"/>
    <x v="4"/>
    <m/>
    <n v="112.7705357142857"/>
    <n v="10"/>
    <m/>
    <m/>
    <s v="Harvest"/>
    <m/>
    <m/>
    <m/>
    <m/>
    <m/>
    <m/>
    <m/>
    <m/>
    <m/>
    <m/>
    <m/>
    <m/>
    <m/>
    <m/>
    <m/>
  </r>
  <r>
    <x v="430"/>
    <n v="169"/>
    <s v="Rainbow"/>
    <s v="Rainbow"/>
    <s v="Rainbow"/>
    <x v="0"/>
    <s v="Condobolin"/>
    <n v="2003"/>
    <d v="2003-10-29T00:00:00"/>
    <n v="3"/>
    <d v="2003-05-13T00:00:00"/>
    <s v="13-May"/>
    <n v="13"/>
    <s v="May"/>
    <s v="irrig"/>
    <x v="4"/>
    <m/>
    <n v="132.3757341269841"/>
    <n v="10"/>
    <m/>
    <m/>
    <s v="Harvest"/>
    <m/>
    <m/>
    <m/>
    <m/>
    <m/>
    <m/>
    <m/>
    <m/>
    <m/>
    <m/>
    <m/>
    <m/>
    <m/>
    <m/>
    <m/>
  </r>
  <r>
    <x v="431"/>
    <n v="169"/>
    <s v="late"/>
    <s v="Ripper"/>
    <s v="Ripper"/>
    <x v="0"/>
    <s v="Condobolin"/>
    <n v="2003"/>
    <d v="2003-10-29T00:00:00"/>
    <n v="3"/>
    <d v="2003-05-13T00:00:00"/>
    <s v="13-May"/>
    <n v="13"/>
    <s v="May"/>
    <s v="irrig"/>
    <x v="4"/>
    <m/>
    <n v="105.72940476190476"/>
    <n v="10"/>
    <m/>
    <m/>
    <s v="Harvest"/>
    <m/>
    <m/>
    <m/>
    <m/>
    <m/>
    <m/>
    <m/>
    <m/>
    <m/>
    <m/>
    <m/>
    <m/>
    <m/>
    <m/>
    <m/>
  </r>
  <r>
    <x v="432"/>
    <n v="169"/>
    <s v="Oscar"/>
    <s v="Oscar"/>
    <s v="Oscar"/>
    <x v="0"/>
    <s v="Condobolin"/>
    <n v="2003"/>
    <d v="2003-10-29T00:00:00"/>
    <n v="3"/>
    <d v="2003-05-13T00:00:00"/>
    <s v="13-May"/>
    <n v="13"/>
    <s v="May"/>
    <s v="irrig"/>
    <x v="4"/>
    <m/>
    <n v="128.42619047619047"/>
    <n v="10"/>
    <m/>
    <m/>
    <s v="Harvest"/>
    <m/>
    <m/>
    <m/>
    <m/>
    <m/>
    <m/>
    <m/>
    <m/>
    <m/>
    <m/>
    <m/>
    <m/>
    <m/>
    <m/>
    <m/>
  </r>
  <r>
    <x v="433"/>
    <n v="169"/>
    <s v="mid"/>
    <s v="Hyola60"/>
    <s v="Hyola60"/>
    <x v="0"/>
    <s v="Condobolin"/>
    <n v="2003"/>
    <d v="2003-10-29T00:00:00"/>
    <n v="3"/>
    <d v="2003-05-13T00:00:00"/>
    <s v="13-May"/>
    <n v="13"/>
    <s v="May"/>
    <s v="irrig"/>
    <x v="4"/>
    <m/>
    <n v="104.95002976190474"/>
    <n v="10"/>
    <m/>
    <m/>
    <s v="Harvest"/>
    <m/>
    <m/>
    <m/>
    <m/>
    <m/>
    <m/>
    <m/>
    <m/>
    <m/>
    <m/>
    <m/>
    <m/>
    <m/>
    <m/>
    <m/>
  </r>
  <r>
    <x v="434"/>
    <n v="169"/>
    <s v="Dunkeld"/>
    <s v="Dunkeld"/>
    <s v="Dunkeld"/>
    <x v="0"/>
    <s v="Condobolin"/>
    <n v="2003"/>
    <d v="2003-10-29T00:00:00"/>
    <n v="3"/>
    <d v="2003-05-13T00:00:00"/>
    <s v="13-May"/>
    <n v="13"/>
    <s v="May"/>
    <s v="irrig"/>
    <x v="4"/>
    <m/>
    <n v="121.38001984126984"/>
    <n v="10"/>
    <m/>
    <m/>
    <s v="Harvest"/>
    <m/>
    <m/>
    <m/>
    <m/>
    <m/>
    <m/>
    <m/>
    <m/>
    <m/>
    <m/>
    <m/>
    <m/>
    <m/>
    <m/>
    <m/>
  </r>
  <r>
    <x v="435"/>
    <n v="145"/>
    <s v="early"/>
    <s v="Ag-Outback"/>
    <s v="Ag_Outback"/>
    <x v="0"/>
    <s v="Condobolin"/>
    <n v="2003"/>
    <d v="2003-10-29T00:00:00"/>
    <n v="4"/>
    <d v="2003-06-06T00:00:00"/>
    <s v="6-Jun"/>
    <n v="6"/>
    <s v="Jun"/>
    <s v="irrig"/>
    <x v="4"/>
    <m/>
    <n v="84.028839285714284"/>
    <n v="10"/>
    <m/>
    <m/>
    <s v="Harvest"/>
    <m/>
    <m/>
    <m/>
    <m/>
    <m/>
    <m/>
    <m/>
    <m/>
    <m/>
    <m/>
    <m/>
    <m/>
    <m/>
    <m/>
    <m/>
  </r>
  <r>
    <x v="436"/>
    <n v="145"/>
    <s v="Rainbow"/>
    <s v="Rainbow"/>
    <s v="Rainbow"/>
    <x v="0"/>
    <s v="Condobolin"/>
    <n v="2003"/>
    <d v="2003-10-29T00:00:00"/>
    <n v="4"/>
    <d v="2003-06-06T00:00:00"/>
    <s v="6-Jun"/>
    <n v="6"/>
    <s v="Jun"/>
    <s v="irrig"/>
    <x v="4"/>
    <m/>
    <n v="97.630198412698419"/>
    <n v="10"/>
    <m/>
    <m/>
    <s v="Harvest"/>
    <m/>
    <m/>
    <m/>
    <m/>
    <m/>
    <m/>
    <m/>
    <m/>
    <m/>
    <m/>
    <m/>
    <m/>
    <m/>
    <m/>
    <m/>
  </r>
  <r>
    <x v="437"/>
    <n v="145"/>
    <s v="late"/>
    <s v="Ripper"/>
    <s v="Ripper"/>
    <x v="0"/>
    <s v="Condobolin"/>
    <n v="2003"/>
    <d v="2003-10-29T00:00:00"/>
    <n v="4"/>
    <d v="2003-06-06T00:00:00"/>
    <s v="6-Jun"/>
    <n v="6"/>
    <s v="Jun"/>
    <s v="irrig"/>
    <x v="4"/>
    <m/>
    <n v="66.523392857142852"/>
    <n v="10"/>
    <m/>
    <m/>
    <s v="Harvest"/>
    <m/>
    <m/>
    <m/>
    <m/>
    <m/>
    <m/>
    <m/>
    <m/>
    <m/>
    <m/>
    <m/>
    <m/>
    <m/>
    <m/>
    <m/>
  </r>
  <r>
    <x v="438"/>
    <n v="145"/>
    <s v="Oscar"/>
    <s v="Oscar"/>
    <s v="Oscar"/>
    <x v="0"/>
    <s v="Condobolin"/>
    <n v="2003"/>
    <d v="2003-10-29T00:00:00"/>
    <n v="4"/>
    <d v="2003-06-06T00:00:00"/>
    <s v="6-Jun"/>
    <n v="6"/>
    <s v="Jun"/>
    <s v="irrig"/>
    <x v="4"/>
    <m/>
    <n v="69.921547619047601"/>
    <n v="10"/>
    <m/>
    <m/>
    <s v="Harvest"/>
    <m/>
    <m/>
    <m/>
    <m/>
    <m/>
    <m/>
    <m/>
    <m/>
    <m/>
    <m/>
    <m/>
    <m/>
    <m/>
    <m/>
    <m/>
  </r>
  <r>
    <x v="439"/>
    <n v="145"/>
    <s v="mid"/>
    <s v="Hyola60"/>
    <s v="Hyola60"/>
    <x v="0"/>
    <s v="Condobolin"/>
    <n v="2003"/>
    <d v="2003-10-29T00:00:00"/>
    <n v="4"/>
    <d v="2003-06-06T00:00:00"/>
    <s v="6-Jun"/>
    <n v="6"/>
    <s v="Jun"/>
    <s v="irrig"/>
    <x v="4"/>
    <m/>
    <n v="65.511488095238093"/>
    <n v="10"/>
    <m/>
    <m/>
    <s v="Harvest"/>
    <m/>
    <m/>
    <m/>
    <m/>
    <m/>
    <m/>
    <m/>
    <m/>
    <m/>
    <m/>
    <m/>
    <m/>
    <m/>
    <m/>
    <m/>
  </r>
  <r>
    <x v="440"/>
    <n v="145"/>
    <s v="Dunkeld"/>
    <s v="Dunkeld"/>
    <s v="Dunkeld"/>
    <x v="0"/>
    <s v="Condobolin"/>
    <n v="2003"/>
    <d v="2003-10-29T00:00:00"/>
    <n v="4"/>
    <d v="2003-06-06T00:00:00"/>
    <s v="6-Jun"/>
    <n v="6"/>
    <s v="Jun"/>
    <s v="irrig"/>
    <x v="4"/>
    <m/>
    <n v="81.195119047619045"/>
    <n v="10"/>
    <m/>
    <m/>
    <s v="Harvest"/>
    <m/>
    <m/>
    <m/>
    <m/>
    <m/>
    <m/>
    <m/>
    <m/>
    <m/>
    <m/>
    <m/>
    <m/>
    <m/>
    <m/>
    <m/>
  </r>
  <r>
    <x v="417"/>
    <n v="90"/>
    <s v="early"/>
    <s v="Ag-Outback"/>
    <s v="Ag_Outback"/>
    <x v="79"/>
    <s v="Condobolin"/>
    <n v="2003"/>
    <d v="2003-07-01T00:00:00"/>
    <n v="1"/>
    <d v="2003-04-02T00:00:00"/>
    <s v="2-Apr"/>
    <n v="2"/>
    <s v="Apr"/>
    <s v="irrig"/>
    <x v="4"/>
    <m/>
    <m/>
    <n v="6"/>
    <m/>
    <m/>
    <m/>
    <m/>
    <m/>
    <m/>
    <m/>
    <m/>
    <m/>
    <m/>
    <m/>
    <m/>
    <m/>
    <m/>
    <m/>
    <m/>
    <m/>
    <m/>
  </r>
  <r>
    <x v="419"/>
    <n v="107"/>
    <s v="late"/>
    <s v="Ripper"/>
    <s v="Ripper"/>
    <x v="68"/>
    <s v="Condobolin"/>
    <n v="2003"/>
    <d v="2003-07-18T00:00:00"/>
    <n v="1"/>
    <d v="2003-04-02T00:00:00"/>
    <s v="2-Apr"/>
    <n v="2"/>
    <s v="Apr"/>
    <s v="irrig"/>
    <x v="4"/>
    <m/>
    <m/>
    <n v="6"/>
    <m/>
    <m/>
    <m/>
    <m/>
    <m/>
    <m/>
    <m/>
    <m/>
    <m/>
    <m/>
    <m/>
    <m/>
    <m/>
    <m/>
    <m/>
    <m/>
    <m/>
    <m/>
  </r>
  <r>
    <x v="421"/>
    <n v="107"/>
    <s v="mid"/>
    <s v="Hyola60"/>
    <s v="Hyola60"/>
    <x v="68"/>
    <s v="Condobolin"/>
    <n v="2003"/>
    <d v="2003-07-18T00:00:00"/>
    <n v="1"/>
    <d v="2003-04-02T00:00:00"/>
    <s v="2-Apr"/>
    <n v="2"/>
    <s v="Apr"/>
    <s v="irrig"/>
    <x v="4"/>
    <m/>
    <m/>
    <n v="6"/>
    <m/>
    <m/>
    <m/>
    <m/>
    <m/>
    <m/>
    <m/>
    <m/>
    <m/>
    <m/>
    <m/>
    <m/>
    <m/>
    <m/>
    <m/>
    <m/>
    <m/>
    <m/>
  </r>
  <r>
    <x v="423"/>
    <n v="94"/>
    <s v="early"/>
    <s v="Ag-Outback"/>
    <s v="Ag_Outback"/>
    <x v="32"/>
    <s v="Condobolin"/>
    <n v="2003"/>
    <d v="2003-07-25T00:00:00"/>
    <n v="2"/>
    <d v="2003-04-22T00:00:00"/>
    <s v="22-Apr"/>
    <n v="22"/>
    <s v="Apr"/>
    <s v="irrig"/>
    <x v="4"/>
    <m/>
    <m/>
    <n v="6"/>
    <m/>
    <m/>
    <m/>
    <m/>
    <m/>
    <m/>
    <m/>
    <m/>
    <m/>
    <m/>
    <m/>
    <m/>
    <m/>
    <m/>
    <m/>
    <m/>
    <m/>
    <m/>
  </r>
  <r>
    <x v="425"/>
    <n v="110"/>
    <s v="late"/>
    <s v="Ripper"/>
    <s v="Ripper"/>
    <x v="59"/>
    <s v="Condobolin"/>
    <n v="2003"/>
    <d v="2003-08-10T00:00:00"/>
    <n v="2"/>
    <d v="2003-04-22T00:00:00"/>
    <s v="22-Apr"/>
    <n v="22"/>
    <s v="Apr"/>
    <s v="irrig"/>
    <x v="4"/>
    <m/>
    <m/>
    <n v="6"/>
    <m/>
    <m/>
    <m/>
    <m/>
    <m/>
    <m/>
    <m/>
    <m/>
    <m/>
    <m/>
    <m/>
    <m/>
    <m/>
    <m/>
    <m/>
    <m/>
    <m/>
    <m/>
  </r>
  <r>
    <x v="427"/>
    <n v="102"/>
    <s v="mid"/>
    <s v="Hyola60"/>
    <s v="Hyola60"/>
    <x v="87"/>
    <s v="Condobolin"/>
    <n v="2003"/>
    <d v="2003-08-02T00:00:00"/>
    <n v="2"/>
    <d v="2003-04-22T00:00:00"/>
    <s v="22-Apr"/>
    <n v="22"/>
    <s v="Apr"/>
    <s v="irrig"/>
    <x v="4"/>
    <m/>
    <m/>
    <n v="6"/>
    <m/>
    <m/>
    <m/>
    <m/>
    <m/>
    <m/>
    <m/>
    <m/>
    <m/>
    <m/>
    <m/>
    <m/>
    <m/>
    <m/>
    <m/>
    <m/>
    <m/>
    <m/>
  </r>
  <r>
    <x v="429"/>
    <n v="86"/>
    <s v="early"/>
    <s v="Ag-Outback"/>
    <s v="Ag_Outback"/>
    <x v="44"/>
    <s v="Condobolin"/>
    <n v="2003"/>
    <d v="2003-08-07T00:00:00"/>
    <n v="3"/>
    <d v="2003-05-13T00:00:00"/>
    <s v="13-May"/>
    <n v="13"/>
    <s v="May"/>
    <s v="irrig"/>
    <x v="4"/>
    <m/>
    <m/>
    <n v="6"/>
    <m/>
    <m/>
    <m/>
    <m/>
    <m/>
    <m/>
    <m/>
    <m/>
    <m/>
    <m/>
    <m/>
    <m/>
    <m/>
    <m/>
    <m/>
    <m/>
    <m/>
    <m/>
  </r>
  <r>
    <x v="431"/>
    <n v="104"/>
    <s v="late"/>
    <s v="Ripper"/>
    <s v="Ripper"/>
    <x v="67"/>
    <s v="Condobolin"/>
    <n v="2003"/>
    <d v="2003-08-25T00:00:00"/>
    <n v="3"/>
    <d v="2003-05-13T00:00:00"/>
    <s v="13-May"/>
    <n v="13"/>
    <s v="May"/>
    <s v="irrig"/>
    <x v="4"/>
    <m/>
    <m/>
    <n v="6"/>
    <m/>
    <m/>
    <m/>
    <m/>
    <m/>
    <m/>
    <m/>
    <m/>
    <m/>
    <m/>
    <m/>
    <m/>
    <m/>
    <m/>
    <m/>
    <m/>
    <m/>
    <m/>
  </r>
  <r>
    <x v="433"/>
    <n v="94"/>
    <s v="mid"/>
    <s v="Hyola60"/>
    <s v="Hyola60"/>
    <x v="32"/>
    <s v="Condobolin"/>
    <n v="2003"/>
    <d v="2003-08-15T00:00:00"/>
    <n v="3"/>
    <d v="2003-05-13T00:00:00"/>
    <s v="13-May"/>
    <n v="13"/>
    <s v="May"/>
    <s v="irrig"/>
    <x v="4"/>
    <m/>
    <m/>
    <n v="6"/>
    <m/>
    <m/>
    <m/>
    <m/>
    <m/>
    <m/>
    <m/>
    <m/>
    <m/>
    <m/>
    <m/>
    <m/>
    <m/>
    <m/>
    <m/>
    <m/>
    <m/>
    <m/>
  </r>
  <r>
    <x v="435"/>
    <n v="87"/>
    <s v="early"/>
    <s v="Ag-Outback"/>
    <s v="Ag_Outback"/>
    <x v="80"/>
    <s v="Condobolin"/>
    <n v="2003"/>
    <d v="2003-09-01T00:00:00"/>
    <n v="4"/>
    <d v="2003-06-06T00:00:00"/>
    <s v="6-Jun"/>
    <n v="6"/>
    <s v="Jun"/>
    <s v="irrig"/>
    <x v="4"/>
    <m/>
    <m/>
    <n v="6"/>
    <m/>
    <m/>
    <m/>
    <m/>
    <m/>
    <m/>
    <m/>
    <m/>
    <m/>
    <m/>
    <m/>
    <m/>
    <m/>
    <m/>
    <m/>
    <m/>
    <m/>
    <m/>
  </r>
  <r>
    <x v="437"/>
    <n v="92"/>
    <s v="late"/>
    <s v="Ripper"/>
    <s v="Ripper"/>
    <x v="71"/>
    <s v="Condobolin"/>
    <n v="2003"/>
    <d v="2003-09-06T00:00:00"/>
    <n v="4"/>
    <d v="2003-06-06T00:00:00"/>
    <s v="6-Jun"/>
    <n v="6"/>
    <s v="Jun"/>
    <s v="irrig"/>
    <x v="4"/>
    <m/>
    <m/>
    <n v="6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382AE-C70E-4FAE-8605-0077BECD8D0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1:K21" firstHeaderRow="1" firstDataRow="1" firstDataCol="1"/>
  <pivotFields count="3">
    <pivotField axis="axisRow" showAll="0">
      <items count="10">
        <item x="6"/>
        <item x="5"/>
        <item x="3"/>
        <item x="7"/>
        <item x="8"/>
        <item x="0"/>
        <item x="4"/>
        <item x="1"/>
        <item x="2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nola.AboveGround.W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E02DE-F196-456D-ACBA-776563D0A8CC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135" firstHeaderRow="1" firstDataRow="1" firstDataCol="2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4">
        <item x="21"/>
        <item x="56"/>
        <item x="30"/>
        <item x="51"/>
        <item x="79"/>
        <item x="31"/>
        <item x="74"/>
        <item x="80"/>
        <item x="15"/>
        <item x="16"/>
        <item x="1"/>
        <item x="52"/>
        <item x="53"/>
        <item x="61"/>
        <item x="81"/>
        <item x="68"/>
        <item x="49"/>
        <item x="22"/>
        <item x="13"/>
        <item x="7"/>
        <item x="6"/>
        <item x="32"/>
        <item x="33"/>
        <item x="34"/>
        <item x="9"/>
        <item x="69"/>
        <item x="77"/>
        <item x="66"/>
        <item x="55"/>
        <item x="54"/>
        <item x="70"/>
        <item x="5"/>
        <item x="14"/>
        <item x="57"/>
        <item x="71"/>
        <item x="72"/>
        <item x="82"/>
        <item x="17"/>
        <item x="23"/>
        <item x="2"/>
        <item x="76"/>
        <item x="78"/>
        <item x="58"/>
        <item x="35"/>
        <item x="36"/>
        <item x="37"/>
        <item x="63"/>
        <item x="0"/>
        <item x="3"/>
        <item x="65"/>
        <item x="24"/>
        <item x="38"/>
        <item x="25"/>
        <item x="26"/>
        <item x="39"/>
        <item x="10"/>
        <item x="11"/>
        <item x="40"/>
        <item x="27"/>
        <item x="28"/>
        <item x="41"/>
        <item x="42"/>
        <item x="43"/>
        <item x="44"/>
        <item x="64"/>
        <item x="62"/>
        <item x="83"/>
        <item x="60"/>
        <item x="29"/>
        <item x="59"/>
        <item x="45"/>
        <item x="46"/>
        <item x="50"/>
        <item x="67"/>
        <item x="47"/>
        <item x="8"/>
        <item x="18"/>
        <item x="48"/>
        <item x="19"/>
        <item x="20"/>
        <item x="73"/>
        <item x="75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x="20"/>
        <item x="54"/>
        <item x="55"/>
        <item x="53"/>
        <item x="29"/>
        <item x="50"/>
        <item x="80"/>
        <item x="30"/>
        <item x="68"/>
        <item x="81"/>
        <item x="14"/>
        <item x="15"/>
        <item x="1"/>
        <item x="51"/>
        <item x="52"/>
        <item x="61"/>
        <item x="59"/>
        <item x="69"/>
        <item x="70"/>
        <item x="48"/>
        <item x="71"/>
        <item x="21"/>
        <item x="12"/>
        <item x="7"/>
        <item x="6"/>
        <item x="31"/>
        <item x="32"/>
        <item x="33"/>
        <item x="9"/>
        <item x="72"/>
        <item x="78"/>
        <item x="66"/>
        <item x="73"/>
        <item x="5"/>
        <item x="13"/>
        <item x="56"/>
        <item x="74"/>
        <item x="75"/>
        <item x="65"/>
        <item x="16"/>
        <item x="22"/>
        <item x="2"/>
        <item x="77"/>
        <item x="79"/>
        <item x="57"/>
        <item x="34"/>
        <item x="35"/>
        <item x="36"/>
        <item x="0"/>
        <item x="3"/>
        <item x="23"/>
        <item x="37"/>
        <item x="24"/>
        <item x="25"/>
        <item x="38"/>
        <item x="10"/>
        <item x="11"/>
        <item x="39"/>
        <item x="26"/>
        <item x="27"/>
        <item x="40"/>
        <item x="41"/>
        <item x="42"/>
        <item x="43"/>
        <item x="64"/>
        <item x="62"/>
        <item x="63"/>
        <item x="60"/>
        <item x="28"/>
        <item x="58"/>
        <item x="44"/>
        <item x="45"/>
        <item x="49"/>
        <item x="67"/>
        <item x="46"/>
        <item x="8"/>
        <item x="17"/>
        <item x="47"/>
        <item x="18"/>
        <item x="19"/>
        <item x="7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32">
    <i>
      <x/>
      <x/>
    </i>
    <i>
      <x v="1"/>
      <x v="1"/>
    </i>
    <i>
      <x v="2"/>
      <x v="4"/>
    </i>
    <i>
      <x v="3"/>
      <x v="5"/>
    </i>
    <i>
      <x v="4"/>
      <x v="6"/>
    </i>
    <i>
      <x v="5"/>
      <x v="7"/>
    </i>
    <i>
      <x v="6"/>
      <x v="8"/>
    </i>
    <i>
      <x v="7"/>
      <x v="9"/>
    </i>
    <i>
      <x v="8"/>
      <x v="10"/>
    </i>
    <i>
      <x v="9"/>
      <x v="11"/>
    </i>
    <i>
      <x v="10"/>
      <x v="12"/>
    </i>
    <i>
      <x v="11"/>
      <x v="13"/>
    </i>
    <i>
      <x v="12"/>
      <x v="14"/>
    </i>
    <i>
      <x v="13"/>
      <x v="15"/>
    </i>
    <i>
      <x v="14"/>
      <x v="16"/>
    </i>
    <i>
      <x v="15"/>
      <x v="17"/>
    </i>
    <i>
      <x v="16"/>
      <x v="19"/>
    </i>
    <i>
      <x v="17"/>
      <x v="21"/>
    </i>
    <i>
      <x v="18"/>
      <x v="22"/>
    </i>
    <i>
      <x v="19"/>
      <x v="23"/>
    </i>
    <i>
      <x v="20"/>
      <x v="24"/>
    </i>
    <i>
      <x v="21"/>
      <x v="25"/>
    </i>
    <i>
      <x v="22"/>
      <x v="26"/>
    </i>
    <i>
      <x v="23"/>
      <x v="27"/>
    </i>
    <i>
      <x v="24"/>
      <x v="28"/>
    </i>
    <i>
      <x v="25"/>
      <x v="29"/>
    </i>
    <i>
      <x v="26"/>
      <x v="30"/>
    </i>
    <i>
      <x v="27"/>
      <x v="31"/>
    </i>
    <i>
      <x v="28"/>
      <x v="1"/>
    </i>
    <i r="1">
      <x v="2"/>
    </i>
    <i r="1">
      <x v="16"/>
    </i>
    <i r="1">
      <x v="18"/>
    </i>
    <i r="1">
      <x v="74"/>
    </i>
    <i>
      <x v="29"/>
      <x v="3"/>
    </i>
    <i r="1">
      <x v="5"/>
    </i>
    <i r="1">
      <x v="8"/>
    </i>
    <i r="1">
      <x v="20"/>
    </i>
    <i>
      <x v="30"/>
      <x v="32"/>
    </i>
    <i>
      <x v="31"/>
      <x v="33"/>
    </i>
    <i>
      <x v="32"/>
      <x v="5"/>
    </i>
    <i r="1">
      <x v="34"/>
    </i>
    <i>
      <x v="33"/>
      <x v="35"/>
    </i>
    <i>
      <x v="34"/>
      <x v="36"/>
    </i>
    <i>
      <x v="35"/>
      <x v="37"/>
    </i>
    <i>
      <x v="36"/>
      <x v="38"/>
    </i>
    <i>
      <x v="37"/>
      <x v="39"/>
    </i>
    <i>
      <x v="38"/>
      <x v="40"/>
    </i>
    <i>
      <x v="39"/>
      <x v="41"/>
    </i>
    <i>
      <x v="40"/>
      <x v="42"/>
    </i>
    <i>
      <x v="41"/>
      <x v="43"/>
    </i>
    <i>
      <x v="42"/>
      <x v="44"/>
    </i>
    <i>
      <x v="43"/>
      <x v="45"/>
    </i>
    <i>
      <x v="44"/>
      <x v="46"/>
    </i>
    <i>
      <x v="45"/>
      <x v="47"/>
    </i>
    <i>
      <x v="46"/>
      <x v="66"/>
    </i>
    <i>
      <x v="47"/>
      <x v="48"/>
    </i>
    <i>
      <x v="48"/>
      <x v="49"/>
    </i>
    <i>
      <x v="49"/>
      <x v="38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34"/>
    </i>
    <i>
      <x v="82"/>
      <x v="81"/>
    </i>
    <i>
      <x v="83"/>
      <x/>
    </i>
    <i r="1">
      <x v="4"/>
    </i>
    <i r="1">
      <x v="7"/>
    </i>
    <i r="1">
      <x v="12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3"/>
    </i>
    <i r="1">
      <x v="34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8"/>
    </i>
    <i r="1">
      <x v="70"/>
    </i>
    <i r="1">
      <x v="71"/>
    </i>
    <i r="1">
      <x v="74"/>
    </i>
    <i r="1">
      <x v="75"/>
    </i>
    <i r="1">
      <x v="77"/>
    </i>
    <i r="1">
      <x v="81"/>
    </i>
  </rowItems>
  <colItems count="1">
    <i/>
  </colItems>
  <dataFields count="1">
    <dataField name="Count of d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B3DBB-BA76-4770-92AA-BB6D1EE97F2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1:T254" firstHeaderRow="0" firstDataRow="1" firstDataCol="1" rowPageCount="2" colPageCount="1"/>
  <pivotFields count="37">
    <pivotField axis="axisRow" showAll="0">
      <items count="442">
        <item x="215"/>
        <item x="216"/>
        <item x="214"/>
        <item x="212"/>
        <item x="213"/>
        <item x="307"/>
        <item x="306"/>
        <item x="308"/>
        <item x="310"/>
        <item x="309"/>
        <item x="311"/>
        <item x="313"/>
        <item x="312"/>
        <item x="314"/>
        <item x="270"/>
        <item x="268"/>
        <item x="275"/>
        <item x="274"/>
        <item x="273"/>
        <item x="271"/>
        <item x="272"/>
        <item x="269"/>
        <item x="262"/>
        <item x="260"/>
        <item x="267"/>
        <item x="266"/>
        <item x="265"/>
        <item x="263"/>
        <item x="264"/>
        <item x="261"/>
        <item x="254"/>
        <item x="252"/>
        <item x="259"/>
        <item x="258"/>
        <item x="257"/>
        <item x="255"/>
        <item x="256"/>
        <item x="253"/>
        <item x="288"/>
        <item x="405"/>
        <item x="429"/>
        <item x="293"/>
        <item x="410"/>
        <item x="434"/>
        <item x="292"/>
        <item x="409"/>
        <item x="433"/>
        <item x="291"/>
        <item x="408"/>
        <item x="432"/>
        <item x="289"/>
        <item x="406"/>
        <item x="430"/>
        <item x="290"/>
        <item x="407"/>
        <item x="431"/>
        <item x="282"/>
        <item x="399"/>
        <item x="423"/>
        <item x="287"/>
        <item x="404"/>
        <item x="428"/>
        <item x="286"/>
        <item x="403"/>
        <item x="427"/>
        <item x="285"/>
        <item x="402"/>
        <item x="426"/>
        <item x="283"/>
        <item x="400"/>
        <item x="424"/>
        <item x="284"/>
        <item x="401"/>
        <item x="425"/>
        <item x="276"/>
        <item x="393"/>
        <item x="417"/>
        <item x="281"/>
        <item x="398"/>
        <item x="422"/>
        <item x="280"/>
        <item x="397"/>
        <item x="421"/>
        <item x="279"/>
        <item x="396"/>
        <item x="420"/>
        <item x="277"/>
        <item x="394"/>
        <item x="418"/>
        <item x="278"/>
        <item x="395"/>
        <item x="419"/>
        <item x="294"/>
        <item x="411"/>
        <item x="435"/>
        <item x="299"/>
        <item x="416"/>
        <item x="440"/>
        <item x="298"/>
        <item x="415"/>
        <item x="439"/>
        <item x="297"/>
        <item x="414"/>
        <item x="438"/>
        <item x="295"/>
        <item x="412"/>
        <item x="436"/>
        <item x="296"/>
        <item x="413"/>
        <item x="437"/>
        <item x="11"/>
        <item x="17"/>
        <item x="15"/>
        <item x="12"/>
        <item x="13"/>
        <item x="14"/>
        <item x="16"/>
        <item x="18"/>
        <item x="19"/>
        <item x="20"/>
        <item x="2"/>
        <item x="21"/>
        <item x="1"/>
        <item x="27"/>
        <item x="6"/>
        <item x="25"/>
        <item x="8"/>
        <item x="22"/>
        <item x="7"/>
        <item x="23"/>
        <item x="10"/>
        <item x="24"/>
        <item x="3"/>
        <item x="26"/>
        <item x="4"/>
        <item x="28"/>
        <item x="9"/>
        <item x="29"/>
        <item x="5"/>
        <item x="30"/>
        <item x="221"/>
        <item x="222"/>
        <item x="223"/>
        <item x="224"/>
        <item x="219"/>
        <item x="220"/>
        <item x="217"/>
        <item x="218"/>
        <item x="199"/>
        <item x="201"/>
        <item x="200"/>
        <item x="197"/>
        <item x="198"/>
        <item x="195"/>
        <item x="196"/>
        <item x="362"/>
        <item x="363"/>
        <item x="361"/>
        <item x="360"/>
        <item x="383"/>
        <item x="384"/>
        <item x="385"/>
        <item x="386"/>
        <item x="387"/>
        <item x="388"/>
        <item x="364"/>
        <item x="372"/>
        <item x="373"/>
        <item x="374"/>
        <item x="375"/>
        <item x="365"/>
        <item x="376"/>
        <item x="366"/>
        <item x="367"/>
        <item x="368"/>
        <item x="369"/>
        <item x="370"/>
        <item x="371"/>
        <item x="377"/>
        <item x="378"/>
        <item x="379"/>
        <item x="380"/>
        <item x="381"/>
        <item x="382"/>
        <item x="304"/>
        <item x="305"/>
        <item x="302"/>
        <item x="303"/>
        <item x="300"/>
        <item x="301"/>
        <item x="210"/>
        <item x="211"/>
        <item x="208"/>
        <item x="209"/>
        <item x="207"/>
        <item x="205"/>
        <item x="206"/>
        <item x="203"/>
        <item x="204"/>
        <item x="202"/>
        <item x="33"/>
        <item x="34"/>
        <item x="31"/>
        <item x="32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228"/>
        <item x="229"/>
        <item x="230"/>
        <item x="225"/>
        <item x="226"/>
        <item x="227"/>
        <item x="231"/>
        <item x="232"/>
        <item x="233"/>
        <item x="237"/>
        <item x="234"/>
        <item x="235"/>
        <item x="236"/>
        <item x="245"/>
        <item x="246"/>
        <item x="247"/>
        <item x="251"/>
        <item x="248"/>
        <item x="249"/>
        <item x="250"/>
        <item x="238"/>
        <item x="239"/>
        <item x="240"/>
        <item x="244"/>
        <item x="241"/>
        <item x="242"/>
        <item x="243"/>
        <item x="124"/>
        <item x="64"/>
        <item x="125"/>
        <item x="65"/>
        <item x="126"/>
        <item x="66"/>
        <item x="127"/>
        <item x="67"/>
        <item x="135"/>
        <item x="75"/>
        <item x="176"/>
        <item x="173"/>
        <item x="128"/>
        <item x="68"/>
        <item x="129"/>
        <item x="69"/>
        <item x="130"/>
        <item x="70"/>
        <item x="131"/>
        <item x="71"/>
        <item x="132"/>
        <item x="72"/>
        <item x="133"/>
        <item x="73"/>
        <item x="134"/>
        <item x="74"/>
        <item x="136"/>
        <item x="76"/>
        <item x="137"/>
        <item x="77"/>
        <item x="138"/>
        <item x="78"/>
        <item x="139"/>
        <item x="79"/>
        <item x="140"/>
        <item x="80"/>
        <item x="141"/>
        <item x="81"/>
        <item x="142"/>
        <item x="82"/>
        <item x="143"/>
        <item x="83"/>
        <item x="144"/>
        <item x="84"/>
        <item x="145"/>
        <item x="85"/>
        <item x="146"/>
        <item x="86"/>
        <item x="147"/>
        <item x="87"/>
        <item x="148"/>
        <item x="88"/>
        <item x="149"/>
        <item x="89"/>
        <item x="150"/>
        <item x="90"/>
        <item x="151"/>
        <item x="91"/>
        <item x="152"/>
        <item x="92"/>
        <item x="153"/>
        <item x="93"/>
        <item x="154"/>
        <item x="94"/>
        <item x="155"/>
        <item x="95"/>
        <item x="156"/>
        <item x="96"/>
        <item x="157"/>
        <item x="97"/>
        <item x="158"/>
        <item x="98"/>
        <item x="159"/>
        <item x="99"/>
        <item x="160"/>
        <item x="100"/>
        <item x="161"/>
        <item x="101"/>
        <item x="163"/>
        <item x="103"/>
        <item x="177"/>
        <item x="174"/>
        <item x="162"/>
        <item x="102"/>
        <item x="164"/>
        <item x="104"/>
        <item x="165"/>
        <item x="105"/>
        <item x="166"/>
        <item x="106"/>
        <item x="167"/>
        <item x="107"/>
        <item x="168"/>
        <item x="108"/>
        <item x="169"/>
        <item x="109"/>
        <item x="170"/>
        <item x="110"/>
        <item x="171"/>
        <item x="111"/>
        <item x="112"/>
        <item x="52"/>
        <item x="115"/>
        <item x="55"/>
        <item x="175"/>
        <item x="172"/>
        <item x="113"/>
        <item x="53"/>
        <item x="114"/>
        <item x="54"/>
        <item x="116"/>
        <item x="56"/>
        <item x="117"/>
        <item x="57"/>
        <item x="118"/>
        <item x="58"/>
        <item x="119"/>
        <item x="59"/>
        <item x="120"/>
        <item x="60"/>
        <item x="121"/>
        <item x="61"/>
        <item x="122"/>
        <item x="62"/>
        <item x="123"/>
        <item x="63"/>
        <item x="184"/>
        <item x="186"/>
        <item x="185"/>
        <item x="187"/>
        <item x="191"/>
        <item x="190"/>
        <item x="194"/>
        <item x="188"/>
        <item x="192"/>
        <item x="189"/>
        <item x="193"/>
        <item x="35"/>
        <item x="37"/>
        <item x="39"/>
        <item x="41"/>
        <item x="43"/>
        <item x="45"/>
        <item x="47"/>
        <item x="49"/>
        <item x="51"/>
        <item x="36"/>
        <item x="38"/>
        <item x="40"/>
        <item x="42"/>
        <item x="44"/>
        <item x="46"/>
        <item x="48"/>
        <item x="50"/>
        <item x="180"/>
        <item x="178"/>
        <item x="179"/>
        <item x="181"/>
        <item x="182"/>
        <item x="183"/>
        <item x="392"/>
        <item x="391"/>
        <item x="390"/>
        <item x="389"/>
        <item x="0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89">
        <item x="62"/>
        <item x="45"/>
        <item x="86"/>
        <item x="61"/>
        <item x="83"/>
        <item x="85"/>
        <item x="76"/>
        <item x="65"/>
        <item x="81"/>
        <item x="44"/>
        <item x="80"/>
        <item x="82"/>
        <item x="64"/>
        <item x="79"/>
        <item x="66"/>
        <item x="71"/>
        <item x="63"/>
        <item x="32"/>
        <item x="42"/>
        <item x="43"/>
        <item x="69"/>
        <item x="31"/>
        <item x="40"/>
        <item x="84"/>
        <item x="41"/>
        <item x="87"/>
        <item x="67"/>
        <item x="29"/>
        <item x="30"/>
        <item x="68"/>
        <item x="70"/>
        <item x="59"/>
        <item x="52"/>
        <item x="46"/>
        <item x="48"/>
        <item x="34"/>
        <item x="58"/>
        <item x="75"/>
        <item x="60"/>
        <item x="72"/>
        <item x="73"/>
        <item x="56"/>
        <item x="55"/>
        <item x="74"/>
        <item x="51"/>
        <item x="15"/>
        <item x="57"/>
        <item x="54"/>
        <item x="78"/>
        <item x="16"/>
        <item x="53"/>
        <item x="77"/>
        <item x="33"/>
        <item x="14"/>
        <item x="28"/>
        <item x="27"/>
        <item x="37"/>
        <item x="26"/>
        <item x="39"/>
        <item x="38"/>
        <item x="50"/>
        <item x="36"/>
        <item x="25"/>
        <item x="49"/>
        <item x="1"/>
        <item x="6"/>
        <item x="7"/>
        <item x="47"/>
        <item x="2"/>
        <item x="35"/>
        <item x="18"/>
        <item x="24"/>
        <item x="3"/>
        <item x="9"/>
        <item x="11"/>
        <item x="17"/>
        <item x="23"/>
        <item x="12"/>
        <item x="13"/>
        <item x="4"/>
        <item x="5"/>
        <item x="22"/>
        <item x="8"/>
        <item x="10"/>
        <item x="21"/>
        <item x="20"/>
        <item x="1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1"/>
        <item h="1"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4"/>
    </i>
    <i>
      <x v="45"/>
    </i>
    <i>
      <x v="46"/>
    </i>
    <i>
      <x v="53"/>
    </i>
    <i>
      <x v="54"/>
    </i>
    <i>
      <x v="55"/>
    </i>
    <i>
      <x v="56"/>
    </i>
    <i>
      <x v="57"/>
    </i>
    <i>
      <x v="58"/>
    </i>
    <i>
      <x v="62"/>
    </i>
    <i>
      <x v="63"/>
    </i>
    <i>
      <x v="64"/>
    </i>
    <i>
      <x v="71"/>
    </i>
    <i>
      <x v="72"/>
    </i>
    <i>
      <x v="73"/>
    </i>
    <i>
      <x v="74"/>
    </i>
    <i>
      <x v="75"/>
    </i>
    <i>
      <x v="76"/>
    </i>
    <i>
      <x v="80"/>
    </i>
    <i>
      <x v="81"/>
    </i>
    <i>
      <x v="82"/>
    </i>
    <i>
      <x v="89"/>
    </i>
    <i>
      <x v="90"/>
    </i>
    <i>
      <x v="91"/>
    </i>
    <i>
      <x v="92"/>
    </i>
    <i>
      <x v="93"/>
    </i>
    <i>
      <x v="94"/>
    </i>
    <i>
      <x v="98"/>
    </i>
    <i>
      <x v="99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8"/>
    </i>
    <i>
      <x v="120"/>
    </i>
    <i>
      <x v="122"/>
    </i>
    <i>
      <x v="124"/>
    </i>
    <i>
      <x v="126"/>
    </i>
    <i>
      <x v="128"/>
    </i>
    <i>
      <x v="130"/>
    </i>
    <i>
      <x v="136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84"/>
    </i>
    <i>
      <x v="304"/>
    </i>
    <i>
      <x v="338"/>
    </i>
    <i>
      <x v="354"/>
    </i>
    <i>
      <x v="362"/>
    </i>
    <i>
      <x v="372"/>
    </i>
    <i>
      <x v="378"/>
    </i>
    <i>
      <x v="386"/>
    </i>
    <i>
      <x v="400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5" hier="-1"/>
  </pageFields>
  <dataFields count="2">
    <dataField name="Sum of Canola.Phenology.StartFlowering.DAS" fld="5" baseField="0" baseItem="0"/>
    <dataField name="Count of Canola.Phenology.StartFlowering.DAS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7D8A-6EE1-4C57-8B69-C28A9CB73BDC}">
  <sheetPr codeName="Sheet1"/>
  <dimension ref="A2:AL1093"/>
  <sheetViews>
    <sheetView tabSelected="1" topLeftCell="E1" workbookViewId="0">
      <pane ySplit="3" topLeftCell="A4" activePane="bottomLeft" state="frozen"/>
      <selection pane="bottomLeft" activeCell="S2" sqref="S2"/>
    </sheetView>
  </sheetViews>
  <sheetFormatPr defaultRowHeight="12.6"/>
  <cols>
    <col min="1" max="1" width="38.88671875" bestFit="1" customWidth="1"/>
    <col min="2" max="2" width="18.109375" bestFit="1" customWidth="1"/>
    <col min="3" max="4" width="14.21875" bestFit="1" customWidth="1"/>
    <col min="5" max="5" width="13.6640625" bestFit="1" customWidth="1"/>
    <col min="6" max="6" width="31.44140625" bestFit="1" customWidth="1"/>
    <col min="7" max="7" width="12.109375" bestFit="1" customWidth="1"/>
    <col min="8" max="8" width="9.21875" bestFit="1" customWidth="1"/>
    <col min="9" max="9" width="15.33203125" style="87" bestFit="1" customWidth="1"/>
    <col min="10" max="10" width="11.88671875" bestFit="1" customWidth="1"/>
    <col min="11" max="11" width="14" bestFit="1" customWidth="1"/>
    <col min="12" max="12" width="9.44140625" bestFit="1" customWidth="1"/>
    <col min="13" max="13" width="3.77734375" bestFit="1" customWidth="1"/>
    <col min="14" max="14" width="6" bestFit="1" customWidth="1"/>
    <col min="15" max="15" width="14.5546875" bestFit="1" customWidth="1"/>
    <col min="16" max="16" width="9.77734375" bestFit="1" customWidth="1"/>
    <col min="17" max="17" width="20.88671875" style="2" bestFit="1" customWidth="1"/>
    <col min="18" max="18" width="14.109375" bestFit="1" customWidth="1"/>
    <col min="19" max="19" width="19.109375" bestFit="1" customWidth="1"/>
    <col min="20" max="20" width="11.77734375" bestFit="1" customWidth="1"/>
    <col min="21" max="21" width="18.109375" bestFit="1" customWidth="1"/>
    <col min="22" max="23" width="12" bestFit="1" customWidth="1"/>
    <col min="24" max="24" width="12.88671875" bestFit="1" customWidth="1"/>
    <col min="25" max="25" width="16.88671875" bestFit="1" customWidth="1"/>
    <col min="26" max="26" width="14" bestFit="1" customWidth="1"/>
    <col min="27" max="27" width="12.77734375" bestFit="1" customWidth="1"/>
    <col min="28" max="28" width="24.44140625" bestFit="1" customWidth="1"/>
    <col min="29" max="29" width="20.88671875" bestFit="1" customWidth="1"/>
    <col min="30" max="30" width="18" bestFit="1" customWidth="1"/>
    <col min="31" max="31" width="16.77734375" bestFit="1" customWidth="1"/>
    <col min="32" max="33" width="13.88671875" bestFit="1" customWidth="1"/>
    <col min="34" max="34" width="13.77734375" bestFit="1" customWidth="1"/>
    <col min="35" max="35" width="16.88671875" bestFit="1" customWidth="1"/>
    <col min="36" max="36" width="12.44140625" bestFit="1" customWidth="1"/>
    <col min="37" max="37" width="18.21875" bestFit="1" customWidth="1"/>
    <col min="38" max="38" width="21.33203125" bestFit="1" customWidth="1"/>
  </cols>
  <sheetData>
    <row r="2" spans="1:38" ht="26.4">
      <c r="A2" t="s">
        <v>210</v>
      </c>
      <c r="B2" t="s">
        <v>463</v>
      </c>
      <c r="C2" t="s">
        <v>156</v>
      </c>
      <c r="D2" t="s">
        <v>161</v>
      </c>
      <c r="E2" t="s">
        <v>157</v>
      </c>
      <c r="F2" t="s">
        <v>462</v>
      </c>
      <c r="G2" s="3" t="s">
        <v>2</v>
      </c>
      <c r="H2" s="4" t="s">
        <v>3</v>
      </c>
      <c r="I2" s="87" t="s">
        <v>158</v>
      </c>
      <c r="J2" s="1" t="s">
        <v>159</v>
      </c>
      <c r="K2" t="s">
        <v>160</v>
      </c>
      <c r="L2" t="s">
        <v>205</v>
      </c>
      <c r="M2" t="s">
        <v>4</v>
      </c>
      <c r="N2" t="s">
        <v>206</v>
      </c>
      <c r="O2" t="s">
        <v>9</v>
      </c>
      <c r="P2" t="s">
        <v>207</v>
      </c>
      <c r="Q2" t="s">
        <v>162</v>
      </c>
      <c r="R2" t="s">
        <v>163</v>
      </c>
      <c r="S2" t="s">
        <v>464</v>
      </c>
      <c r="T2" t="s">
        <v>164</v>
      </c>
      <c r="U2" t="s">
        <v>165</v>
      </c>
      <c r="V2" t="s">
        <v>166</v>
      </c>
      <c r="W2" s="4" t="s">
        <v>15</v>
      </c>
      <c r="X2" t="s">
        <v>167</v>
      </c>
      <c r="Y2" t="s">
        <v>168</v>
      </c>
      <c r="Z2" t="s">
        <v>169</v>
      </c>
      <c r="AA2" t="s">
        <v>170</v>
      </c>
      <c r="AB2" t="s">
        <v>174</v>
      </c>
      <c r="AC2" t="s">
        <v>171</v>
      </c>
      <c r="AD2" t="s">
        <v>172</v>
      </c>
      <c r="AE2" t="s">
        <v>173</v>
      </c>
      <c r="AF2" t="s">
        <v>175</v>
      </c>
      <c r="AG2" t="s">
        <v>176</v>
      </c>
      <c r="AH2" t="s">
        <v>177</v>
      </c>
      <c r="AI2" t="s">
        <v>179</v>
      </c>
      <c r="AJ2" t="s">
        <v>181</v>
      </c>
      <c r="AK2" t="s">
        <v>178</v>
      </c>
      <c r="AL2" t="s">
        <v>180</v>
      </c>
    </row>
    <row r="3" spans="1:38" ht="26.4">
      <c r="B3" t="s">
        <v>0</v>
      </c>
      <c r="C3" t="s">
        <v>1</v>
      </c>
      <c r="D3" s="4" t="s">
        <v>8</v>
      </c>
      <c r="G3" s="3" t="s">
        <v>2</v>
      </c>
      <c r="H3" s="4" t="s">
        <v>3</v>
      </c>
      <c r="I3" s="88" t="s">
        <v>5</v>
      </c>
      <c r="J3" s="4" t="s">
        <v>6</v>
      </c>
      <c r="K3" s="5" t="s">
        <v>7</v>
      </c>
      <c r="L3" s="5"/>
      <c r="M3" s="5"/>
      <c r="N3" s="4"/>
      <c r="O3" s="4" t="s">
        <v>9</v>
      </c>
      <c r="P3" s="4"/>
      <c r="Q3" s="6" t="s">
        <v>10</v>
      </c>
      <c r="R3" s="4" t="s">
        <v>11</v>
      </c>
      <c r="S3" s="4" t="s">
        <v>11</v>
      </c>
      <c r="T3" s="7" t="s">
        <v>12</v>
      </c>
      <c r="U3" s="8" t="s">
        <v>13</v>
      </c>
      <c r="V3" s="8" t="s">
        <v>14</v>
      </c>
      <c r="W3" s="4" t="s">
        <v>15</v>
      </c>
      <c r="X3" s="4" t="s">
        <v>16</v>
      </c>
      <c r="Y3" s="9" t="s">
        <v>17</v>
      </c>
      <c r="Z3" s="9" t="s">
        <v>18</v>
      </c>
      <c r="AA3" s="9" t="s">
        <v>19</v>
      </c>
      <c r="AB3" s="10" t="s">
        <v>20</v>
      </c>
      <c r="AC3" s="10" t="s">
        <v>21</v>
      </c>
      <c r="AD3" s="10" t="s">
        <v>22</v>
      </c>
      <c r="AE3" s="10" t="s">
        <v>23</v>
      </c>
      <c r="AF3" s="11" t="s">
        <v>24</v>
      </c>
      <c r="AG3" s="4" t="s">
        <v>25</v>
      </c>
      <c r="AH3" s="4" t="s">
        <v>26</v>
      </c>
      <c r="AI3" s="4" t="s">
        <v>27</v>
      </c>
      <c r="AJ3" s="4" t="s">
        <v>28</v>
      </c>
      <c r="AK3" s="4" t="s">
        <v>29</v>
      </c>
      <c r="AL3" s="4" t="s">
        <v>30</v>
      </c>
    </row>
    <row r="4" spans="1:38" ht="13.2">
      <c r="A4" t="str">
        <f>G4&amp;H4&amp;"TOS"&amp;L4&amp;"Cv"&amp;E4&amp;P4</f>
        <v>Delegate2010TOS14-AprCvATR_Marlin</v>
      </c>
      <c r="B4">
        <f>I4-K4</f>
        <v>21</v>
      </c>
      <c r="C4" t="str">
        <f t="shared" ref="C4:C45" si="0">D4</f>
        <v>Marlin</v>
      </c>
      <c r="D4" s="15" t="s">
        <v>32</v>
      </c>
      <c r="E4" t="str">
        <f>VLOOKUP(D4,Sheet1!$E$11:$F$92,2)</f>
        <v>ATR_Marlin</v>
      </c>
      <c r="G4" s="12" t="s">
        <v>31</v>
      </c>
      <c r="H4" s="13">
        <v>2010</v>
      </c>
      <c r="I4" s="89">
        <v>40303</v>
      </c>
      <c r="J4" s="13">
        <v>2</v>
      </c>
      <c r="K4" s="14">
        <v>40282</v>
      </c>
      <c r="L4" s="14" t="str">
        <f>M4&amp;"-"&amp;N4</f>
        <v>14-Apr</v>
      </c>
      <c r="M4" s="9">
        <f>DAY(K4)</f>
        <v>14</v>
      </c>
      <c r="N4" s="9" t="str">
        <f>TEXT(K4,"mmm")</f>
        <v>Apr</v>
      </c>
      <c r="O4" s="13" t="s">
        <v>33</v>
      </c>
      <c r="P4" s="13" t="str">
        <f>IF(VLOOKUP(O4,Sheet1!$N$12:$O$20,2)=0,"",VLOOKUP(O4,Sheet1!$N$12:$O$20,2))</f>
        <v/>
      </c>
      <c r="Q4" s="16">
        <v>78.949923076923071</v>
      </c>
      <c r="R4" s="9"/>
      <c r="S4" s="9"/>
      <c r="T4" s="17"/>
      <c r="U4" s="13"/>
      <c r="V4" s="13"/>
      <c r="W4" s="13"/>
      <c r="X4" s="13"/>
      <c r="Y4" s="18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9"/>
    </row>
    <row r="5" spans="1:38" ht="13.2">
      <c r="A5" t="str">
        <f t="shared" ref="A5:A68" si="1">G5&amp;H5&amp;"TOS"&amp;L5&amp;"Cv"&amp;E5&amp;P5</f>
        <v>Delegate2010TOS14-AprCv46Y78</v>
      </c>
      <c r="B5">
        <f t="shared" ref="B5:B45" si="2">I5-K5</f>
        <v>21</v>
      </c>
      <c r="C5" t="str">
        <f t="shared" si="0"/>
        <v>46Y78</v>
      </c>
      <c r="D5" s="19" t="s">
        <v>34</v>
      </c>
      <c r="E5" t="str">
        <f>VLOOKUP(D5,Sheet1!$E$11:$F$92,2)</f>
        <v>46Y78</v>
      </c>
      <c r="F5" s="19"/>
      <c r="G5" s="12" t="s">
        <v>31</v>
      </c>
      <c r="H5" s="13">
        <v>2010</v>
      </c>
      <c r="I5" s="89">
        <v>40303</v>
      </c>
      <c r="J5" s="13">
        <v>2</v>
      </c>
      <c r="K5" s="14">
        <v>40282</v>
      </c>
      <c r="L5" s="14" t="str">
        <f t="shared" ref="L5:L68" si="3">M5&amp;"-"&amp;N5</f>
        <v>14-Apr</v>
      </c>
      <c r="M5" s="9">
        <f t="shared" ref="M5:M14" si="4">DAY(K5)</f>
        <v>14</v>
      </c>
      <c r="N5" s="9" t="str">
        <f t="shared" ref="N5:N68" si="5">TEXT(K5,"mmm")</f>
        <v>Apr</v>
      </c>
      <c r="O5" s="13" t="s">
        <v>33</v>
      </c>
      <c r="P5" s="13" t="str">
        <f>IF(VLOOKUP(O5,Sheet1!$N$12:$O$20,2)=0,"",VLOOKUP(O5,Sheet1!$N$12:$O$20,2))</f>
        <v/>
      </c>
      <c r="Q5" s="16">
        <v>263.47745454545458</v>
      </c>
      <c r="R5" s="9"/>
      <c r="S5" s="9"/>
      <c r="T5" s="17"/>
      <c r="U5" s="13"/>
      <c r="V5" s="13"/>
      <c r="W5" s="13"/>
      <c r="X5" s="13"/>
      <c r="Y5" s="18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9"/>
    </row>
    <row r="6" spans="1:38" ht="13.2">
      <c r="A6" t="str">
        <f t="shared" si="1"/>
        <v>Delegate2010TOS14-AprCvHyola76</v>
      </c>
      <c r="B6">
        <f t="shared" si="2"/>
        <v>21</v>
      </c>
      <c r="C6" t="str">
        <f t="shared" si="0"/>
        <v>Hyola76</v>
      </c>
      <c r="D6" s="19" t="s">
        <v>35</v>
      </c>
      <c r="E6" t="str">
        <f>VLOOKUP(D6,Sheet1!$E$11:$F$92,2)</f>
        <v>Hyola76</v>
      </c>
      <c r="F6" s="19"/>
      <c r="G6" s="12" t="s">
        <v>31</v>
      </c>
      <c r="H6" s="13">
        <v>2010</v>
      </c>
      <c r="I6" s="89">
        <v>40303</v>
      </c>
      <c r="J6" s="13">
        <v>2</v>
      </c>
      <c r="K6" s="14">
        <v>40282</v>
      </c>
      <c r="L6" s="14" t="str">
        <f t="shared" si="3"/>
        <v>14-Apr</v>
      </c>
      <c r="M6" s="9">
        <f t="shared" si="4"/>
        <v>14</v>
      </c>
      <c r="N6" s="9" t="str">
        <f t="shared" si="5"/>
        <v>Apr</v>
      </c>
      <c r="O6" s="13" t="s">
        <v>33</v>
      </c>
      <c r="P6" s="13" t="str">
        <f>IF(VLOOKUP(O6,Sheet1!$N$12:$O$20,2)=0,"",VLOOKUP(O6,Sheet1!$N$12:$O$20,2))</f>
        <v/>
      </c>
      <c r="Q6" s="16">
        <v>176.38400000000001</v>
      </c>
      <c r="R6" s="9"/>
      <c r="S6" s="9"/>
      <c r="T6" s="17"/>
      <c r="U6" s="13"/>
      <c r="V6" s="13"/>
      <c r="W6" s="13"/>
      <c r="X6" s="13"/>
      <c r="Y6" s="18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9"/>
    </row>
    <row r="7" spans="1:38" ht="13.2">
      <c r="A7" t="str">
        <f t="shared" si="1"/>
        <v>Delegate2010TOS14-AprCvMaxol</v>
      </c>
      <c r="B7">
        <f t="shared" si="2"/>
        <v>21</v>
      </c>
      <c r="C7" t="str">
        <f t="shared" si="0"/>
        <v>Maxol</v>
      </c>
      <c r="D7" s="19" t="s">
        <v>36</v>
      </c>
      <c r="E7" t="str">
        <f>VLOOKUP(D7,Sheet1!$E$11:$F$92,2)</f>
        <v>Maxol</v>
      </c>
      <c r="F7" s="19"/>
      <c r="G7" s="12" t="s">
        <v>31</v>
      </c>
      <c r="H7" s="13">
        <v>2010</v>
      </c>
      <c r="I7" s="89">
        <v>40303</v>
      </c>
      <c r="J7" s="13">
        <v>2</v>
      </c>
      <c r="K7" s="14">
        <v>40282</v>
      </c>
      <c r="L7" s="14" t="str">
        <f t="shared" si="3"/>
        <v>14-Apr</v>
      </c>
      <c r="M7" s="9">
        <f t="shared" si="4"/>
        <v>14</v>
      </c>
      <c r="N7" s="9" t="str">
        <f t="shared" si="5"/>
        <v>Apr</v>
      </c>
      <c r="O7" s="13" t="s">
        <v>33</v>
      </c>
      <c r="P7" s="13" t="str">
        <f>IF(VLOOKUP(O7,Sheet1!$N$12:$O$20,2)=0,"",VLOOKUP(O7,Sheet1!$N$12:$O$20,2))</f>
        <v/>
      </c>
      <c r="Q7" s="16">
        <v>159.8605714285714</v>
      </c>
      <c r="R7" s="9"/>
      <c r="S7" s="9"/>
      <c r="T7" s="17"/>
      <c r="U7" s="13"/>
      <c r="V7" s="13"/>
      <c r="W7" s="13"/>
      <c r="X7" s="13"/>
      <c r="Y7" s="18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84"/>
      <c r="AK7" s="13"/>
      <c r="AL7" s="9"/>
    </row>
    <row r="8" spans="1:38" ht="13.2">
      <c r="A8" t="str">
        <f t="shared" si="1"/>
        <v>Delegate2010TOS14-AprCvWinfred</v>
      </c>
      <c r="B8">
        <f t="shared" si="2"/>
        <v>21</v>
      </c>
      <c r="C8" t="str">
        <f t="shared" si="0"/>
        <v>Winfred</v>
      </c>
      <c r="D8" s="18" t="s">
        <v>45</v>
      </c>
      <c r="E8" t="str">
        <f>VLOOKUP(D8,Sheet1!$E$11:$F$92,2)</f>
        <v>Winfred</v>
      </c>
      <c r="F8" s="18"/>
      <c r="G8" s="12" t="s">
        <v>31</v>
      </c>
      <c r="H8" s="13">
        <v>2010</v>
      </c>
      <c r="I8" s="89">
        <v>40303</v>
      </c>
      <c r="J8" s="13">
        <v>2</v>
      </c>
      <c r="K8" s="14">
        <v>40282</v>
      </c>
      <c r="L8" s="14" t="str">
        <f t="shared" si="3"/>
        <v>14-Apr</v>
      </c>
      <c r="M8" s="9">
        <f t="shared" si="4"/>
        <v>14</v>
      </c>
      <c r="N8" s="9" t="str">
        <f t="shared" si="5"/>
        <v>Apr</v>
      </c>
      <c r="O8" s="13" t="s">
        <v>33</v>
      </c>
      <c r="P8" s="13" t="str">
        <f>IF(VLOOKUP(O8,Sheet1!$N$12:$O$20,2)=0,"",VLOOKUP(O8,Sheet1!$N$12:$O$20,2))</f>
        <v/>
      </c>
      <c r="Q8" s="16">
        <v>657.88199999999995</v>
      </c>
      <c r="R8" s="9"/>
      <c r="S8" s="9"/>
      <c r="T8" s="17"/>
      <c r="U8" s="13"/>
      <c r="V8" s="13"/>
      <c r="W8" s="13"/>
      <c r="X8" s="13"/>
      <c r="Y8" s="18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9"/>
    </row>
    <row r="9" spans="1:38" ht="13.2">
      <c r="A9" t="str">
        <f t="shared" si="1"/>
        <v>Delegate2010TOS14-AprCvAV_Garnet</v>
      </c>
      <c r="B9">
        <f t="shared" si="2"/>
        <v>21</v>
      </c>
      <c r="C9" t="str">
        <f t="shared" si="0"/>
        <v>Garnet</v>
      </c>
      <c r="D9" s="19" t="s">
        <v>37</v>
      </c>
      <c r="E9" t="str">
        <f>VLOOKUP(D9,Sheet1!$E$11:$F$92,2)</f>
        <v>AV_Garnet</v>
      </c>
      <c r="F9" s="19"/>
      <c r="G9" s="12" t="s">
        <v>31</v>
      </c>
      <c r="H9" s="13">
        <v>2010</v>
      </c>
      <c r="I9" s="89">
        <v>40303</v>
      </c>
      <c r="J9" s="13">
        <v>2</v>
      </c>
      <c r="K9" s="14">
        <v>40282</v>
      </c>
      <c r="L9" s="14" t="str">
        <f t="shared" si="3"/>
        <v>14-Apr</v>
      </c>
      <c r="M9" s="9">
        <f t="shared" si="4"/>
        <v>14</v>
      </c>
      <c r="N9" s="9" t="str">
        <f t="shared" si="5"/>
        <v>Apr</v>
      </c>
      <c r="O9" s="13" t="s">
        <v>33</v>
      </c>
      <c r="P9" s="13" t="str">
        <f>IF(VLOOKUP(O9,Sheet1!$N$12:$O$20,2)=0,"",VLOOKUP(O9,Sheet1!$N$12:$O$20,2))</f>
        <v/>
      </c>
      <c r="Q9" s="16">
        <v>141.01239999999999</v>
      </c>
      <c r="R9" s="9"/>
      <c r="S9" s="9"/>
      <c r="T9" s="17"/>
      <c r="U9" s="13"/>
      <c r="V9" s="13"/>
      <c r="W9" s="13"/>
      <c r="X9" s="13"/>
      <c r="Y9" s="18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9"/>
    </row>
    <row r="10" spans="1:38" ht="13.2">
      <c r="A10" t="str">
        <f t="shared" si="1"/>
        <v>Delegate2010TOS14-AprCvCBI406</v>
      </c>
      <c r="B10">
        <f t="shared" si="2"/>
        <v>21</v>
      </c>
      <c r="C10" t="str">
        <f t="shared" si="0"/>
        <v>CBI406</v>
      </c>
      <c r="D10" s="19" t="s">
        <v>38</v>
      </c>
      <c r="E10" t="str">
        <f>VLOOKUP(D10,Sheet1!$E$11:$F$92,2)</f>
        <v>CBI406</v>
      </c>
      <c r="F10" s="19"/>
      <c r="G10" s="12" t="s">
        <v>31</v>
      </c>
      <c r="H10" s="13">
        <v>2010</v>
      </c>
      <c r="I10" s="89">
        <v>40303</v>
      </c>
      <c r="J10" s="13">
        <v>2</v>
      </c>
      <c r="K10" s="14">
        <v>40282</v>
      </c>
      <c r="L10" s="14" t="str">
        <f t="shared" si="3"/>
        <v>14-Apr</v>
      </c>
      <c r="M10" s="9">
        <f t="shared" si="4"/>
        <v>14</v>
      </c>
      <c r="N10" s="9" t="str">
        <f t="shared" si="5"/>
        <v>Apr</v>
      </c>
      <c r="O10" s="13" t="s">
        <v>33</v>
      </c>
      <c r="P10" s="13" t="str">
        <f>IF(VLOOKUP(O10,Sheet1!$N$12:$O$20,2)=0,"",VLOOKUP(O10,Sheet1!$N$12:$O$20,2))</f>
        <v/>
      </c>
      <c r="Q10" s="16">
        <v>424.57542857142857</v>
      </c>
      <c r="R10" s="9"/>
      <c r="S10" s="9"/>
      <c r="T10" s="17"/>
      <c r="U10" s="13"/>
      <c r="V10" s="13"/>
      <c r="W10" s="13"/>
      <c r="X10" s="13"/>
      <c r="Y10" s="18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9"/>
    </row>
    <row r="11" spans="1:38" ht="13.2">
      <c r="A11" t="str">
        <f t="shared" si="1"/>
        <v>Delegate2010TOS14-AprCvCBI306</v>
      </c>
      <c r="B11">
        <f t="shared" si="2"/>
        <v>21</v>
      </c>
      <c r="C11" t="str">
        <f t="shared" si="0"/>
        <v>CBI306</v>
      </c>
      <c r="D11" s="19" t="s">
        <v>39</v>
      </c>
      <c r="E11" t="str">
        <f>VLOOKUP(D11,Sheet1!$E$11:$F$92,2)</f>
        <v>CBI306</v>
      </c>
      <c r="F11" s="19"/>
      <c r="G11" s="12" t="s">
        <v>31</v>
      </c>
      <c r="H11" s="13">
        <v>2010</v>
      </c>
      <c r="I11" s="89">
        <v>40303</v>
      </c>
      <c r="J11" s="13">
        <v>2</v>
      </c>
      <c r="K11" s="14">
        <v>40282</v>
      </c>
      <c r="L11" s="14" t="str">
        <f t="shared" si="3"/>
        <v>14-Apr</v>
      </c>
      <c r="M11" s="9">
        <f t="shared" si="4"/>
        <v>14</v>
      </c>
      <c r="N11" s="9" t="str">
        <f t="shared" si="5"/>
        <v>Apr</v>
      </c>
      <c r="O11" s="13" t="s">
        <v>33</v>
      </c>
      <c r="P11" s="13" t="str">
        <f>IF(VLOOKUP(O11,Sheet1!$N$12:$O$20,2)=0,"",VLOOKUP(O11,Sheet1!$N$12:$O$20,2))</f>
        <v/>
      </c>
      <c r="Q11" s="16">
        <v>387.55200000000002</v>
      </c>
      <c r="R11" s="9"/>
      <c r="S11" s="9"/>
      <c r="T11" s="17"/>
      <c r="U11" s="13"/>
      <c r="V11" s="13"/>
      <c r="W11" s="13"/>
      <c r="X11" s="13"/>
      <c r="Y11" s="18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9"/>
    </row>
    <row r="12" spans="1:38" ht="13.2">
      <c r="A12" t="str">
        <f t="shared" si="1"/>
        <v>Delegate2010TOS14-AprCvTaurus</v>
      </c>
      <c r="B12">
        <f t="shared" si="2"/>
        <v>21</v>
      </c>
      <c r="C12" t="str">
        <f t="shared" si="0"/>
        <v>Taurus</v>
      </c>
      <c r="D12" s="19" t="s">
        <v>40</v>
      </c>
      <c r="E12" t="str">
        <f>VLOOKUP(D12,Sheet1!$E$11:$F$92,2)</f>
        <v>Taurus</v>
      </c>
      <c r="F12" s="19"/>
      <c r="G12" s="12" t="s">
        <v>31</v>
      </c>
      <c r="H12" s="13">
        <v>2010</v>
      </c>
      <c r="I12" s="89">
        <v>40303</v>
      </c>
      <c r="J12" s="13">
        <v>2</v>
      </c>
      <c r="K12" s="14">
        <v>40282</v>
      </c>
      <c r="L12" s="14" t="str">
        <f t="shared" si="3"/>
        <v>14-Apr</v>
      </c>
      <c r="M12" s="9">
        <f t="shared" si="4"/>
        <v>14</v>
      </c>
      <c r="N12" s="9" t="str">
        <f t="shared" si="5"/>
        <v>Apr</v>
      </c>
      <c r="O12" s="13" t="s">
        <v>33</v>
      </c>
      <c r="P12" s="13" t="str">
        <f>IF(VLOOKUP(O12,Sheet1!$N$12:$O$20,2)=0,"",VLOOKUP(O12,Sheet1!$N$12:$O$20,2))</f>
        <v/>
      </c>
      <c r="Q12" s="16">
        <v>395.70857142857136</v>
      </c>
      <c r="R12" s="9"/>
      <c r="S12" s="9"/>
      <c r="T12" s="17"/>
      <c r="U12" s="13"/>
      <c r="V12" s="13"/>
      <c r="W12" s="13"/>
      <c r="X12" s="13"/>
      <c r="Y12" s="18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9"/>
    </row>
    <row r="13" spans="1:38" ht="13.2">
      <c r="A13" t="str">
        <f t="shared" si="1"/>
        <v>Delegate2010TOS14-AprCvCBIW208</v>
      </c>
      <c r="B13">
        <f t="shared" si="2"/>
        <v>21</v>
      </c>
      <c r="C13" t="str">
        <f t="shared" si="0"/>
        <v>CBIW208</v>
      </c>
      <c r="D13" s="19" t="s">
        <v>41</v>
      </c>
      <c r="E13" t="str">
        <f>VLOOKUP(D13,Sheet1!$E$11:$F$92,2)</f>
        <v>CBIW208</v>
      </c>
      <c r="F13" s="19"/>
      <c r="G13" s="12" t="s">
        <v>31</v>
      </c>
      <c r="H13" s="13">
        <v>2010</v>
      </c>
      <c r="I13" s="89">
        <v>40303</v>
      </c>
      <c r="J13" s="13">
        <v>2</v>
      </c>
      <c r="K13" s="14">
        <v>40282</v>
      </c>
      <c r="L13" s="14" t="str">
        <f t="shared" si="3"/>
        <v>14-Apr</v>
      </c>
      <c r="M13" s="9">
        <f t="shared" si="4"/>
        <v>14</v>
      </c>
      <c r="N13" s="9" t="str">
        <f t="shared" si="5"/>
        <v>Apr</v>
      </c>
      <c r="O13" s="13" t="s">
        <v>33</v>
      </c>
      <c r="P13" s="13" t="str">
        <f>IF(VLOOKUP(O13,Sheet1!$N$12:$O$20,2)=0,"",VLOOKUP(O13,Sheet1!$N$12:$O$20,2))</f>
        <v/>
      </c>
      <c r="Q13" s="16">
        <v>219.63500000000002</v>
      </c>
      <c r="R13" s="9"/>
      <c r="S13" s="9"/>
      <c r="T13" s="17"/>
      <c r="U13" s="13"/>
      <c r="V13" s="13"/>
      <c r="W13" s="13"/>
      <c r="X13" s="13"/>
      <c r="Y13" s="18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9"/>
    </row>
    <row r="14" spans="1:38" ht="13.2">
      <c r="A14" t="str">
        <f t="shared" si="1"/>
        <v>Delegate2010TOS11-MarCv46Y78</v>
      </c>
      <c r="B14">
        <f t="shared" si="2"/>
        <v>64</v>
      </c>
      <c r="C14" t="str">
        <f t="shared" si="0"/>
        <v>new_h46Y78</v>
      </c>
      <c r="D14" s="22" t="s">
        <v>42</v>
      </c>
      <c r="E14" t="str">
        <f>VLOOKUP(D14,Sheet1!$E$11:$F$92,2)</f>
        <v>46Y78</v>
      </c>
      <c r="F14" s="22"/>
      <c r="G14" t="s">
        <v>31</v>
      </c>
      <c r="H14" s="13">
        <v>2010</v>
      </c>
      <c r="I14" s="87">
        <v>40312</v>
      </c>
      <c r="J14" s="9">
        <v>1</v>
      </c>
      <c r="K14" s="21">
        <v>40248</v>
      </c>
      <c r="L14" s="14" t="str">
        <f t="shared" si="3"/>
        <v>11-Mar</v>
      </c>
      <c r="M14" s="9">
        <f t="shared" si="4"/>
        <v>11</v>
      </c>
      <c r="N14" s="9" t="str">
        <f t="shared" si="5"/>
        <v>Mar</v>
      </c>
      <c r="O14" s="9" t="s">
        <v>43</v>
      </c>
      <c r="P14" s="13" t="str">
        <f>IF(VLOOKUP(O14,Sheet1!$N$12:$O$20,2)=0,"",VLOOKUP(O14,Sheet1!$N$12:$O$20,2))</f>
        <v/>
      </c>
      <c r="Q14" s="23">
        <v>205.83806315295575</v>
      </c>
      <c r="R14" s="23"/>
      <c r="S14" s="23"/>
      <c r="T14" s="24"/>
      <c r="U14" s="25"/>
      <c r="V14" s="26"/>
      <c r="W14" s="26"/>
      <c r="X14" s="26"/>
      <c r="Y14" s="27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13.2">
      <c r="A15" t="str">
        <f t="shared" si="1"/>
        <v>Delegate2010TOS11-MarCvCBI306</v>
      </c>
      <c r="B15">
        <f t="shared" si="2"/>
        <v>64</v>
      </c>
      <c r="C15" t="str">
        <f t="shared" si="0"/>
        <v>CBI306</v>
      </c>
      <c r="D15" s="22" t="s">
        <v>39</v>
      </c>
      <c r="E15" t="str">
        <f>VLOOKUP(D15,Sheet1!$E$11:$F$92,2)</f>
        <v>CBI306</v>
      </c>
      <c r="F15" s="9"/>
      <c r="G15" t="s">
        <v>31</v>
      </c>
      <c r="H15" s="13">
        <v>2010</v>
      </c>
      <c r="I15" s="87">
        <v>40312</v>
      </c>
      <c r="J15" s="9">
        <v>1</v>
      </c>
      <c r="K15" s="21">
        <v>40248</v>
      </c>
      <c r="L15" s="14" t="str">
        <f t="shared" si="3"/>
        <v>11-Mar</v>
      </c>
      <c r="M15" s="9">
        <f t="shared" ref="M15:M78" si="6">DAY(K15)</f>
        <v>11</v>
      </c>
      <c r="N15" s="9" t="str">
        <f t="shared" si="5"/>
        <v>Mar</v>
      </c>
      <c r="O15" s="9" t="s">
        <v>43</v>
      </c>
      <c r="P15" s="13" t="str">
        <f>IF(VLOOKUP(O15,Sheet1!$N$12:$O$20,2)=0,"",VLOOKUP(O15,Sheet1!$N$12:$O$20,2))</f>
        <v/>
      </c>
      <c r="Q15" s="23">
        <v>256.68355517360885</v>
      </c>
      <c r="R15" s="23"/>
      <c r="S15" s="23"/>
      <c r="T15" s="24"/>
      <c r="U15" s="26"/>
      <c r="V15" s="26"/>
      <c r="W15" s="26"/>
      <c r="X15" s="26"/>
      <c r="Y15" s="27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ht="13.2">
      <c r="A16" t="str">
        <f t="shared" si="1"/>
        <v>Delegate2010TOS11-MarCvCBI406</v>
      </c>
      <c r="B16">
        <f t="shared" si="2"/>
        <v>64</v>
      </c>
      <c r="C16" t="str">
        <f t="shared" si="0"/>
        <v>CBI406</v>
      </c>
      <c r="D16" s="22" t="s">
        <v>38</v>
      </c>
      <c r="E16" t="str">
        <f>VLOOKUP(D16,Sheet1!$E$11:$F$92,2)</f>
        <v>CBI406</v>
      </c>
      <c r="G16" t="s">
        <v>31</v>
      </c>
      <c r="H16" s="13">
        <v>2010</v>
      </c>
      <c r="I16" s="87">
        <v>40312</v>
      </c>
      <c r="J16" s="9">
        <v>1</v>
      </c>
      <c r="K16" s="21">
        <v>40248</v>
      </c>
      <c r="L16" s="14" t="str">
        <f t="shared" si="3"/>
        <v>11-Mar</v>
      </c>
      <c r="M16" s="9">
        <f t="shared" si="6"/>
        <v>11</v>
      </c>
      <c r="N16" s="9" t="str">
        <f t="shared" si="5"/>
        <v>Mar</v>
      </c>
      <c r="O16" s="9" t="s">
        <v>43</v>
      </c>
      <c r="P16" s="13" t="str">
        <f>IF(VLOOKUP(O16,Sheet1!$N$12:$O$20,2)=0,"",VLOOKUP(O16,Sheet1!$N$12:$O$20,2))</f>
        <v/>
      </c>
      <c r="Q16" s="23">
        <v>202.1773298646074</v>
      </c>
      <c r="R16" s="23"/>
      <c r="S16" s="23"/>
      <c r="T16" s="24"/>
      <c r="U16" s="26"/>
      <c r="V16" s="26"/>
      <c r="W16" s="26"/>
      <c r="X16" s="26"/>
      <c r="Y16" s="27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ht="13.2">
      <c r="A17" t="str">
        <f t="shared" si="1"/>
        <v>Delegate2010TOS11-MarCvCBIW208</v>
      </c>
      <c r="B17">
        <f t="shared" si="2"/>
        <v>64</v>
      </c>
      <c r="C17" t="str">
        <f t="shared" si="0"/>
        <v>CBIW208</v>
      </c>
      <c r="D17" s="22" t="s">
        <v>41</v>
      </c>
      <c r="E17" t="str">
        <f>VLOOKUP(D17,Sheet1!$E$11:$F$92,2)</f>
        <v>CBIW208</v>
      </c>
      <c r="G17" t="s">
        <v>31</v>
      </c>
      <c r="H17" s="13">
        <v>2010</v>
      </c>
      <c r="I17" s="87">
        <v>40312</v>
      </c>
      <c r="J17" s="9">
        <v>1</v>
      </c>
      <c r="K17" s="21">
        <v>40248</v>
      </c>
      <c r="L17" s="14" t="str">
        <f t="shared" si="3"/>
        <v>11-Mar</v>
      </c>
      <c r="M17" s="9">
        <f t="shared" si="6"/>
        <v>11</v>
      </c>
      <c r="N17" s="9" t="str">
        <f t="shared" si="5"/>
        <v>Mar</v>
      </c>
      <c r="O17" s="9" t="s">
        <v>43</v>
      </c>
      <c r="P17" s="13" t="str">
        <f>IF(VLOOKUP(O17,Sheet1!$N$12:$O$20,2)=0,"",VLOOKUP(O17,Sheet1!$N$12:$O$20,2))</f>
        <v/>
      </c>
      <c r="Q17" s="23">
        <v>228.14361651710001</v>
      </c>
      <c r="R17" s="23"/>
      <c r="S17" s="23"/>
      <c r="T17" s="24"/>
      <c r="U17" s="26"/>
      <c r="V17" s="26"/>
      <c r="W17" s="26"/>
      <c r="X17" s="26"/>
      <c r="Y17" s="27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13.2">
      <c r="A18" t="str">
        <f t="shared" si="1"/>
        <v>Delegate2010TOS11-MarCvAV_Garnet</v>
      </c>
      <c r="B18">
        <f t="shared" si="2"/>
        <v>64</v>
      </c>
      <c r="C18" t="str">
        <f t="shared" si="0"/>
        <v>Garnet</v>
      </c>
      <c r="D18" s="22" t="s">
        <v>37</v>
      </c>
      <c r="E18" t="str">
        <f>VLOOKUP(D18,Sheet1!$E$11:$F$92,2)</f>
        <v>AV_Garnet</v>
      </c>
      <c r="G18" t="s">
        <v>31</v>
      </c>
      <c r="H18" s="13">
        <v>2010</v>
      </c>
      <c r="I18" s="87">
        <v>40312</v>
      </c>
      <c r="J18" s="9">
        <v>1</v>
      </c>
      <c r="K18" s="21">
        <v>40248</v>
      </c>
      <c r="L18" s="14" t="str">
        <f t="shared" si="3"/>
        <v>11-Mar</v>
      </c>
      <c r="M18" s="9">
        <f t="shared" si="6"/>
        <v>11</v>
      </c>
      <c r="N18" s="9" t="str">
        <f t="shared" si="5"/>
        <v>Mar</v>
      </c>
      <c r="O18" s="9" t="s">
        <v>43</v>
      </c>
      <c r="P18" s="13" t="str">
        <f>IF(VLOOKUP(O18,Sheet1!$N$12:$O$20,2)=0,"",VLOOKUP(O18,Sheet1!$N$12:$O$20,2))</f>
        <v/>
      </c>
      <c r="Q18" s="23">
        <v>201.71600838180149</v>
      </c>
      <c r="R18" s="23"/>
      <c r="S18" s="23"/>
      <c r="T18" s="24"/>
      <c r="U18" s="26"/>
      <c r="V18" s="26"/>
      <c r="W18" s="26"/>
      <c r="X18" s="26"/>
      <c r="Y18" s="27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13.2">
      <c r="A19" t="str">
        <f t="shared" si="1"/>
        <v>Delegate2010TOS11-MarCvHyola76</v>
      </c>
      <c r="B19">
        <f t="shared" si="2"/>
        <v>64</v>
      </c>
      <c r="C19" t="str">
        <f t="shared" si="0"/>
        <v>Hyola76</v>
      </c>
      <c r="D19" s="22" t="s">
        <v>35</v>
      </c>
      <c r="E19" t="str">
        <f>VLOOKUP(D19,Sheet1!$E$11:$F$92,2)</f>
        <v>Hyola76</v>
      </c>
      <c r="G19" t="s">
        <v>31</v>
      </c>
      <c r="H19" s="13">
        <v>2010</v>
      </c>
      <c r="I19" s="87">
        <v>40312</v>
      </c>
      <c r="J19" s="9">
        <v>1</v>
      </c>
      <c r="K19" s="21">
        <v>40248</v>
      </c>
      <c r="L19" s="14" t="str">
        <f t="shared" si="3"/>
        <v>11-Mar</v>
      </c>
      <c r="M19" s="9">
        <f t="shared" si="6"/>
        <v>11</v>
      </c>
      <c r="N19" s="9" t="str">
        <f t="shared" si="5"/>
        <v>Mar</v>
      </c>
      <c r="O19" s="9" t="s">
        <v>43</v>
      </c>
      <c r="P19" s="13" t="str">
        <f>IF(VLOOKUP(O19,Sheet1!$N$12:$O$20,2)=0,"",VLOOKUP(O19,Sheet1!$N$12:$O$20,2))</f>
        <v/>
      </c>
      <c r="Q19" s="23">
        <v>149.99058930866624</v>
      </c>
      <c r="R19" s="23"/>
      <c r="S19" s="23"/>
      <c r="T19" s="24"/>
      <c r="U19" s="26"/>
      <c r="V19" s="26"/>
      <c r="W19" s="26"/>
      <c r="X19" s="26"/>
      <c r="Y19" s="27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13.2">
      <c r="A20" t="str">
        <f t="shared" si="1"/>
        <v>Delegate2010TOS11-MarCvATR_Marlin</v>
      </c>
      <c r="B20">
        <f t="shared" si="2"/>
        <v>64</v>
      </c>
      <c r="C20" t="str">
        <f t="shared" si="0"/>
        <v>Marlin</v>
      </c>
      <c r="D20" s="22" t="s">
        <v>32</v>
      </c>
      <c r="E20" t="str">
        <f>VLOOKUP(D20,Sheet1!$E$11:$F$92,2)</f>
        <v>ATR_Marlin</v>
      </c>
      <c r="G20" t="s">
        <v>31</v>
      </c>
      <c r="H20" s="13">
        <v>2010</v>
      </c>
      <c r="I20" s="87">
        <v>40312</v>
      </c>
      <c r="J20" s="9">
        <v>1</v>
      </c>
      <c r="K20" s="21">
        <v>40248</v>
      </c>
      <c r="L20" s="14" t="str">
        <f t="shared" si="3"/>
        <v>11-Mar</v>
      </c>
      <c r="M20" s="9">
        <f t="shared" si="6"/>
        <v>11</v>
      </c>
      <c r="N20" s="9" t="str">
        <f t="shared" si="5"/>
        <v>Mar</v>
      </c>
      <c r="O20" s="9" t="s">
        <v>43</v>
      </c>
      <c r="P20" s="13" t="str">
        <f>IF(VLOOKUP(O20,Sheet1!$N$12:$O$20,2)=0,"",VLOOKUP(O20,Sheet1!$N$12:$O$20,2))</f>
        <v/>
      </c>
      <c r="Q20" s="23">
        <v>119.2833412272881</v>
      </c>
      <c r="R20" s="23"/>
      <c r="S20" s="23"/>
      <c r="T20" s="24"/>
      <c r="U20" s="26"/>
      <c r="V20" s="26"/>
      <c r="W20" s="26"/>
      <c r="X20" s="26"/>
      <c r="Y20" s="27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3.2">
      <c r="A21" t="str">
        <f t="shared" si="1"/>
        <v>Delegate2010TOS11-MarCvMaxol</v>
      </c>
      <c r="B21">
        <f t="shared" si="2"/>
        <v>64</v>
      </c>
      <c r="C21" t="str">
        <f t="shared" si="0"/>
        <v>Maxol</v>
      </c>
      <c r="D21" s="22" t="s">
        <v>36</v>
      </c>
      <c r="E21" t="str">
        <f>VLOOKUP(D21,Sheet1!$E$11:$F$92,2)</f>
        <v>Maxol</v>
      </c>
      <c r="G21" t="s">
        <v>31</v>
      </c>
      <c r="H21" s="13">
        <v>2010</v>
      </c>
      <c r="I21" s="87">
        <v>40312</v>
      </c>
      <c r="J21" s="9">
        <v>1</v>
      </c>
      <c r="K21" s="21">
        <v>40248</v>
      </c>
      <c r="L21" s="14" t="str">
        <f t="shared" si="3"/>
        <v>11-Mar</v>
      </c>
      <c r="M21" s="9">
        <f t="shared" si="6"/>
        <v>11</v>
      </c>
      <c r="N21" s="9" t="str">
        <f t="shared" si="5"/>
        <v>Mar</v>
      </c>
      <c r="O21" s="9" t="s">
        <v>43</v>
      </c>
      <c r="P21" s="13" t="str">
        <f>IF(VLOOKUP(O21,Sheet1!$N$12:$O$20,2)=0,"",VLOOKUP(O21,Sheet1!$N$12:$O$20,2))</f>
        <v/>
      </c>
      <c r="Q21" s="23">
        <v>154.79722229160052</v>
      </c>
      <c r="R21" s="23"/>
      <c r="S21" s="23"/>
      <c r="T21" s="24"/>
      <c r="U21" s="26"/>
      <c r="V21" s="26"/>
      <c r="W21" s="26"/>
      <c r="X21" s="26"/>
      <c r="Y21" s="27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3.2">
      <c r="A22" t="str">
        <f t="shared" si="1"/>
        <v>Delegate2010TOS11-MarCvTaurus</v>
      </c>
      <c r="B22">
        <f t="shared" si="2"/>
        <v>64</v>
      </c>
      <c r="C22" t="str">
        <f t="shared" si="0"/>
        <v>new_taurus</v>
      </c>
      <c r="D22" s="22" t="s">
        <v>44</v>
      </c>
      <c r="E22" t="str">
        <f>VLOOKUP(D22,Sheet1!$E$11:$F$92,2)</f>
        <v>Taurus</v>
      </c>
      <c r="G22" t="s">
        <v>31</v>
      </c>
      <c r="H22" s="13">
        <v>2010</v>
      </c>
      <c r="I22" s="87">
        <v>40312</v>
      </c>
      <c r="J22" s="9">
        <v>1</v>
      </c>
      <c r="K22" s="21">
        <v>40248</v>
      </c>
      <c r="L22" s="14" t="str">
        <f t="shared" si="3"/>
        <v>11-Mar</v>
      </c>
      <c r="M22" s="9">
        <f t="shared" si="6"/>
        <v>11</v>
      </c>
      <c r="N22" s="9" t="str">
        <f t="shared" si="5"/>
        <v>Mar</v>
      </c>
      <c r="O22" s="9" t="s">
        <v>43</v>
      </c>
      <c r="P22" s="13" t="str">
        <f>IF(VLOOKUP(O22,Sheet1!$N$12:$O$20,2)=0,"",VLOOKUP(O22,Sheet1!$N$12:$O$20,2))</f>
        <v/>
      </c>
      <c r="Q22" s="23">
        <v>224.78860335995896</v>
      </c>
      <c r="R22" s="23"/>
      <c r="S22" s="23"/>
      <c r="T22" s="24"/>
      <c r="U22" s="26"/>
      <c r="V22" s="26"/>
      <c r="W22" s="26"/>
      <c r="X22" s="26"/>
      <c r="Y22" s="27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13.2">
      <c r="A23" t="str">
        <f t="shared" si="1"/>
        <v>Delegate2010TOS11-MarCvWinfred</v>
      </c>
      <c r="B23">
        <f t="shared" si="2"/>
        <v>64</v>
      </c>
      <c r="C23" t="str">
        <f t="shared" si="0"/>
        <v>Winfred</v>
      </c>
      <c r="D23" s="22" t="s">
        <v>45</v>
      </c>
      <c r="E23" t="str">
        <f>VLOOKUP(D23,Sheet1!$E$11:$F$92,2)</f>
        <v>Winfred</v>
      </c>
      <c r="G23" t="s">
        <v>31</v>
      </c>
      <c r="H23" s="13">
        <v>2010</v>
      </c>
      <c r="I23" s="87">
        <v>40312</v>
      </c>
      <c r="J23" s="9">
        <v>1</v>
      </c>
      <c r="K23" s="21">
        <v>40248</v>
      </c>
      <c r="L23" s="14" t="str">
        <f t="shared" si="3"/>
        <v>11-Mar</v>
      </c>
      <c r="M23" s="9">
        <f t="shared" si="6"/>
        <v>11</v>
      </c>
      <c r="N23" s="9" t="str">
        <f t="shared" si="5"/>
        <v>Mar</v>
      </c>
      <c r="O23" s="9" t="s">
        <v>43</v>
      </c>
      <c r="P23" s="13" t="str">
        <f>IF(VLOOKUP(O23,Sheet1!$N$12:$O$20,2)=0,"",VLOOKUP(O23,Sheet1!$N$12:$O$20,2))</f>
        <v/>
      </c>
      <c r="Q23" s="23">
        <v>202.63056839482917</v>
      </c>
      <c r="R23" s="23"/>
      <c r="S23" s="23"/>
      <c r="T23" s="24"/>
      <c r="U23" s="26"/>
      <c r="V23" s="26"/>
      <c r="W23" s="26"/>
      <c r="X23" s="26"/>
      <c r="Y23" s="27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13.2">
      <c r="A24" t="str">
        <f t="shared" si="1"/>
        <v>Delegate2010TOS11-MarCv46Y78</v>
      </c>
      <c r="B24">
        <f t="shared" si="2"/>
        <v>90</v>
      </c>
      <c r="C24" t="str">
        <f t="shared" si="0"/>
        <v>new_h46Y78</v>
      </c>
      <c r="D24" s="22" t="s">
        <v>42</v>
      </c>
      <c r="E24" t="str">
        <f>VLOOKUP(D24,Sheet1!$E$11:$F$92,2)</f>
        <v>46Y78</v>
      </c>
      <c r="G24" t="s">
        <v>31</v>
      </c>
      <c r="H24" s="13">
        <v>2010</v>
      </c>
      <c r="I24" s="87">
        <v>40338</v>
      </c>
      <c r="J24" s="9">
        <v>1</v>
      </c>
      <c r="K24" s="21">
        <v>40248</v>
      </c>
      <c r="L24" s="14" t="str">
        <f t="shared" si="3"/>
        <v>11-Mar</v>
      </c>
      <c r="M24" s="9">
        <f t="shared" si="6"/>
        <v>11</v>
      </c>
      <c r="N24" s="9" t="str">
        <f t="shared" si="5"/>
        <v>Mar</v>
      </c>
      <c r="O24" s="9" t="s">
        <v>43</v>
      </c>
      <c r="P24" s="13" t="str">
        <f>IF(VLOOKUP(O24,Sheet1!$N$12:$O$20,2)=0,"",VLOOKUP(O24,Sheet1!$N$12:$O$20,2))</f>
        <v/>
      </c>
      <c r="Q24" s="23">
        <v>541</v>
      </c>
      <c r="R24" s="23"/>
      <c r="S24" s="23"/>
      <c r="T24" s="24"/>
      <c r="U24" s="26"/>
      <c r="V24" s="26"/>
      <c r="W24" s="26" t="s">
        <v>212</v>
      </c>
      <c r="X24" s="26"/>
      <c r="Y24" s="27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13.2">
      <c r="A25" t="str">
        <f t="shared" si="1"/>
        <v>Delegate2010TOS11-MarCvCBI306</v>
      </c>
      <c r="B25">
        <f t="shared" si="2"/>
        <v>90</v>
      </c>
      <c r="C25" t="str">
        <f t="shared" si="0"/>
        <v>CBI306</v>
      </c>
      <c r="D25" s="22" t="s">
        <v>39</v>
      </c>
      <c r="E25" t="str">
        <f>VLOOKUP(D25,Sheet1!$E$11:$F$92,2)</f>
        <v>CBI306</v>
      </c>
      <c r="G25" t="s">
        <v>31</v>
      </c>
      <c r="H25" s="13">
        <v>2010</v>
      </c>
      <c r="I25" s="87">
        <v>40338</v>
      </c>
      <c r="J25" s="9">
        <v>1</v>
      </c>
      <c r="K25" s="21">
        <v>40248</v>
      </c>
      <c r="L25" s="14" t="str">
        <f t="shared" si="3"/>
        <v>11-Mar</v>
      </c>
      <c r="M25" s="9">
        <f t="shared" si="6"/>
        <v>11</v>
      </c>
      <c r="N25" s="9" t="str">
        <f t="shared" si="5"/>
        <v>Mar</v>
      </c>
      <c r="O25" s="9" t="s">
        <v>43</v>
      </c>
      <c r="P25" s="13" t="str">
        <f>IF(VLOOKUP(O25,Sheet1!$N$12:$O$20,2)=0,"",VLOOKUP(O25,Sheet1!$N$12:$O$20,2))</f>
        <v/>
      </c>
      <c r="Q25" s="23">
        <v>527</v>
      </c>
      <c r="R25" s="23"/>
      <c r="S25" s="23"/>
      <c r="T25" s="24"/>
      <c r="U25" s="26"/>
      <c r="V25" s="26"/>
      <c r="W25" s="26" t="s">
        <v>46</v>
      </c>
      <c r="X25" s="26"/>
      <c r="Y25" s="27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3.2">
      <c r="A26" t="str">
        <f t="shared" si="1"/>
        <v>Delegate2010TOS11-MarCvCBI406</v>
      </c>
      <c r="B26">
        <f t="shared" si="2"/>
        <v>90</v>
      </c>
      <c r="C26" t="str">
        <f t="shared" si="0"/>
        <v>CBI406</v>
      </c>
      <c r="D26" s="22" t="s">
        <v>38</v>
      </c>
      <c r="E26" t="str">
        <f>VLOOKUP(D26,Sheet1!$E$11:$F$92,2)</f>
        <v>CBI406</v>
      </c>
      <c r="G26" t="s">
        <v>31</v>
      </c>
      <c r="H26" s="13">
        <v>2010</v>
      </c>
      <c r="I26" s="87">
        <v>40338</v>
      </c>
      <c r="J26" s="9">
        <v>1</v>
      </c>
      <c r="K26" s="21">
        <v>40248</v>
      </c>
      <c r="L26" s="14" t="str">
        <f t="shared" si="3"/>
        <v>11-Mar</v>
      </c>
      <c r="M26" s="9">
        <f t="shared" si="6"/>
        <v>11</v>
      </c>
      <c r="N26" s="9" t="str">
        <f t="shared" si="5"/>
        <v>Mar</v>
      </c>
      <c r="O26" s="9" t="s">
        <v>43</v>
      </c>
      <c r="P26" s="13" t="str">
        <f>IF(VLOOKUP(O26,Sheet1!$N$12:$O$20,2)=0,"",VLOOKUP(O26,Sheet1!$N$12:$O$20,2))</f>
        <v/>
      </c>
      <c r="Q26" s="23">
        <v>375</v>
      </c>
      <c r="R26" s="23"/>
      <c r="S26" s="23"/>
      <c r="T26" s="24"/>
      <c r="U26" s="26"/>
      <c r="V26" s="26"/>
      <c r="W26" s="26" t="s">
        <v>46</v>
      </c>
      <c r="X26" s="26"/>
      <c r="Y26" s="27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13.2">
      <c r="A27" t="str">
        <f t="shared" si="1"/>
        <v>Delegate2010TOS11-MarCvCBIW208</v>
      </c>
      <c r="B27">
        <f t="shared" si="2"/>
        <v>90</v>
      </c>
      <c r="C27" t="str">
        <f t="shared" si="0"/>
        <v>CBIW208</v>
      </c>
      <c r="D27" s="22" t="s">
        <v>41</v>
      </c>
      <c r="E27" t="str">
        <f>VLOOKUP(D27,Sheet1!$E$11:$F$92,2)</f>
        <v>CBIW208</v>
      </c>
      <c r="G27" t="s">
        <v>31</v>
      </c>
      <c r="H27" s="13">
        <v>2010</v>
      </c>
      <c r="I27" s="87">
        <v>40338</v>
      </c>
      <c r="J27" s="9">
        <v>1</v>
      </c>
      <c r="K27" s="21">
        <v>40248</v>
      </c>
      <c r="L27" s="14" t="str">
        <f t="shared" si="3"/>
        <v>11-Mar</v>
      </c>
      <c r="M27" s="9">
        <f t="shared" si="6"/>
        <v>11</v>
      </c>
      <c r="N27" s="9" t="str">
        <f t="shared" si="5"/>
        <v>Mar</v>
      </c>
      <c r="O27" s="9" t="s">
        <v>43</v>
      </c>
      <c r="P27" s="13" t="str">
        <f>IF(VLOOKUP(O27,Sheet1!$N$12:$O$20,2)=0,"",VLOOKUP(O27,Sheet1!$N$12:$O$20,2))</f>
        <v/>
      </c>
      <c r="Q27" s="23">
        <v>426</v>
      </c>
      <c r="R27" s="23"/>
      <c r="S27" s="23"/>
      <c r="T27" s="24"/>
      <c r="U27" s="26"/>
      <c r="V27" s="26"/>
      <c r="W27" s="26" t="s">
        <v>46</v>
      </c>
      <c r="X27" s="26"/>
      <c r="Y27" s="27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ht="13.2">
      <c r="A28" t="str">
        <f t="shared" si="1"/>
        <v>Delegate2010TOS11-MarCvAV_Garnet</v>
      </c>
      <c r="B28">
        <f t="shared" si="2"/>
        <v>90</v>
      </c>
      <c r="C28" t="str">
        <f t="shared" si="0"/>
        <v>Garnet</v>
      </c>
      <c r="D28" s="22" t="s">
        <v>37</v>
      </c>
      <c r="E28" t="str">
        <f>VLOOKUP(D28,Sheet1!$E$11:$F$92,2)</f>
        <v>AV_Garnet</v>
      </c>
      <c r="G28" t="s">
        <v>31</v>
      </c>
      <c r="H28" s="13">
        <v>2010</v>
      </c>
      <c r="I28" s="87">
        <v>40338</v>
      </c>
      <c r="J28" s="9">
        <v>1</v>
      </c>
      <c r="K28" s="21">
        <v>40248</v>
      </c>
      <c r="L28" s="14" t="str">
        <f t="shared" si="3"/>
        <v>11-Mar</v>
      </c>
      <c r="M28" s="9">
        <f t="shared" si="6"/>
        <v>11</v>
      </c>
      <c r="N28" s="9" t="str">
        <f t="shared" si="5"/>
        <v>Mar</v>
      </c>
      <c r="O28" s="9" t="s">
        <v>43</v>
      </c>
      <c r="P28" s="13" t="str">
        <f>IF(VLOOKUP(O28,Sheet1!$N$12:$O$20,2)=0,"",VLOOKUP(O28,Sheet1!$N$12:$O$20,2))</f>
        <v/>
      </c>
      <c r="Q28" s="23">
        <v>350</v>
      </c>
      <c r="R28" s="23"/>
      <c r="S28" s="23"/>
      <c r="T28" s="24"/>
      <c r="U28" s="26"/>
      <c r="V28" s="26"/>
      <c r="W28" s="26" t="s">
        <v>214</v>
      </c>
      <c r="X28" s="26"/>
      <c r="Y28" s="27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ht="13.2">
      <c r="A29" t="str">
        <f t="shared" si="1"/>
        <v>Delegate2010TOS11-MarCvHyola76</v>
      </c>
      <c r="B29">
        <f t="shared" si="2"/>
        <v>90</v>
      </c>
      <c r="C29" t="str">
        <f t="shared" si="0"/>
        <v>Hyola76</v>
      </c>
      <c r="D29" s="22" t="s">
        <v>35</v>
      </c>
      <c r="E29" t="str">
        <f>VLOOKUP(D29,Sheet1!$E$11:$F$92,2)</f>
        <v>Hyola76</v>
      </c>
      <c r="G29" t="s">
        <v>31</v>
      </c>
      <c r="H29" s="13">
        <v>2010</v>
      </c>
      <c r="I29" s="87">
        <v>40338</v>
      </c>
      <c r="J29" s="9">
        <v>1</v>
      </c>
      <c r="K29" s="21">
        <v>40248</v>
      </c>
      <c r="L29" s="14" t="str">
        <f t="shared" si="3"/>
        <v>11-Mar</v>
      </c>
      <c r="M29" s="9">
        <f t="shared" si="6"/>
        <v>11</v>
      </c>
      <c r="N29" s="9" t="str">
        <f t="shared" si="5"/>
        <v>Mar</v>
      </c>
      <c r="O29" s="9" t="s">
        <v>43</v>
      </c>
      <c r="P29" s="13" t="str">
        <f>IF(VLOOKUP(O29,Sheet1!$N$12:$O$20,2)=0,"",VLOOKUP(O29,Sheet1!$N$12:$O$20,2))</f>
        <v/>
      </c>
      <c r="Q29" s="23">
        <v>278</v>
      </c>
      <c r="R29" s="23"/>
      <c r="S29" s="23"/>
      <c r="T29" s="24"/>
      <c r="U29" s="26"/>
      <c r="V29" s="26"/>
      <c r="W29" s="26" t="s">
        <v>212</v>
      </c>
      <c r="X29" s="26"/>
      <c r="Y29" s="27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ht="13.2">
      <c r="A30" t="str">
        <f t="shared" si="1"/>
        <v>Delegate2010TOS11-MarCvATR_Marlin</v>
      </c>
      <c r="B30">
        <f t="shared" si="2"/>
        <v>90</v>
      </c>
      <c r="C30" t="str">
        <f t="shared" si="0"/>
        <v>Marlin</v>
      </c>
      <c r="D30" s="22" t="s">
        <v>32</v>
      </c>
      <c r="E30" t="str">
        <f>VLOOKUP(D30,Sheet1!$E$11:$F$92,2)</f>
        <v>ATR_Marlin</v>
      </c>
      <c r="G30" t="s">
        <v>31</v>
      </c>
      <c r="H30" s="13">
        <v>2010</v>
      </c>
      <c r="I30" s="87">
        <v>40338</v>
      </c>
      <c r="J30" s="9">
        <v>1</v>
      </c>
      <c r="K30" s="21">
        <v>40248</v>
      </c>
      <c r="L30" s="14" t="str">
        <f t="shared" si="3"/>
        <v>11-Mar</v>
      </c>
      <c r="M30" s="9">
        <f t="shared" si="6"/>
        <v>11</v>
      </c>
      <c r="N30" s="9" t="str">
        <f t="shared" si="5"/>
        <v>Mar</v>
      </c>
      <c r="O30" s="9" t="s">
        <v>43</v>
      </c>
      <c r="P30" s="13" t="str">
        <f>IF(VLOOKUP(O30,Sheet1!$N$12:$O$20,2)=0,"",VLOOKUP(O30,Sheet1!$N$12:$O$20,2))</f>
        <v/>
      </c>
      <c r="Q30" s="23">
        <v>222.00000000000003</v>
      </c>
      <c r="R30" s="23"/>
      <c r="S30" s="23"/>
      <c r="T30" s="24"/>
      <c r="U30" s="26"/>
      <c r="V30" s="26"/>
      <c r="W30" s="26" t="s">
        <v>213</v>
      </c>
      <c r="X30" s="26"/>
      <c r="Y30" s="27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ht="13.2">
      <c r="A31" t="str">
        <f t="shared" si="1"/>
        <v>Delegate2010TOS11-MarCvMaxol</v>
      </c>
      <c r="B31">
        <f t="shared" si="2"/>
        <v>90</v>
      </c>
      <c r="C31" t="str">
        <f t="shared" si="0"/>
        <v>Maxol</v>
      </c>
      <c r="D31" s="22" t="s">
        <v>36</v>
      </c>
      <c r="E31" t="str">
        <f>VLOOKUP(D31,Sheet1!$E$11:$F$92,2)</f>
        <v>Maxol</v>
      </c>
      <c r="G31" t="s">
        <v>31</v>
      </c>
      <c r="H31" s="13">
        <v>2010</v>
      </c>
      <c r="I31" s="87">
        <v>40338</v>
      </c>
      <c r="J31" s="9">
        <v>1</v>
      </c>
      <c r="K31" s="21">
        <v>40248</v>
      </c>
      <c r="L31" s="14" t="str">
        <f t="shared" si="3"/>
        <v>11-Mar</v>
      </c>
      <c r="M31" s="9">
        <f t="shared" si="6"/>
        <v>11</v>
      </c>
      <c r="N31" s="9" t="str">
        <f t="shared" si="5"/>
        <v>Mar</v>
      </c>
      <c r="O31" s="9" t="s">
        <v>43</v>
      </c>
      <c r="P31" s="13" t="str">
        <f>IF(VLOOKUP(O31,Sheet1!$N$12:$O$20,2)=0,"",VLOOKUP(O31,Sheet1!$N$12:$O$20,2))</f>
        <v/>
      </c>
      <c r="Q31" s="23">
        <v>221</v>
      </c>
      <c r="R31" s="23"/>
      <c r="S31" s="23"/>
      <c r="T31" s="24"/>
      <c r="U31" s="26"/>
      <c r="V31" s="26"/>
      <c r="W31" s="26" t="s">
        <v>46</v>
      </c>
      <c r="X31" s="26"/>
      <c r="Y31" s="27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38" ht="13.2">
      <c r="A32" t="str">
        <f t="shared" si="1"/>
        <v>Delegate2010TOS11-MarCvTaurus</v>
      </c>
      <c r="B32">
        <f t="shared" si="2"/>
        <v>90</v>
      </c>
      <c r="C32" t="str">
        <f t="shared" si="0"/>
        <v>new_taurus</v>
      </c>
      <c r="D32" s="22" t="s">
        <v>44</v>
      </c>
      <c r="E32" t="str">
        <f>VLOOKUP(D32,Sheet1!$E$11:$F$92,2)</f>
        <v>Taurus</v>
      </c>
      <c r="G32" t="s">
        <v>31</v>
      </c>
      <c r="H32" s="13">
        <v>2010</v>
      </c>
      <c r="I32" s="87">
        <v>40338</v>
      </c>
      <c r="J32" s="9">
        <v>1</v>
      </c>
      <c r="K32" s="21">
        <v>40248</v>
      </c>
      <c r="L32" s="14" t="str">
        <f t="shared" si="3"/>
        <v>11-Mar</v>
      </c>
      <c r="M32" s="9">
        <f t="shared" si="6"/>
        <v>11</v>
      </c>
      <c r="N32" s="9" t="str">
        <f t="shared" si="5"/>
        <v>Mar</v>
      </c>
      <c r="O32" s="9" t="s">
        <v>43</v>
      </c>
      <c r="P32" s="13" t="str">
        <f>IF(VLOOKUP(O32,Sheet1!$N$12:$O$20,2)=0,"",VLOOKUP(O32,Sheet1!$N$12:$O$20,2))</f>
        <v/>
      </c>
      <c r="Q32" s="23">
        <v>443</v>
      </c>
      <c r="R32" s="23"/>
      <c r="S32" s="23"/>
      <c r="T32" s="24"/>
      <c r="U32" s="26"/>
      <c r="V32" s="26"/>
      <c r="W32" s="26" t="s">
        <v>46</v>
      </c>
      <c r="X32" s="26"/>
      <c r="Y32" s="27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38" ht="13.2">
      <c r="A33" t="str">
        <f t="shared" si="1"/>
        <v>Delegate2010TOS11-MarCvWinfred</v>
      </c>
      <c r="B33">
        <f t="shared" si="2"/>
        <v>90</v>
      </c>
      <c r="C33" t="str">
        <f t="shared" si="0"/>
        <v>Winfred</v>
      </c>
      <c r="D33" s="22" t="s">
        <v>45</v>
      </c>
      <c r="E33" t="str">
        <f>VLOOKUP(D33,Sheet1!$E$11:$F$92,2)</f>
        <v>Winfred</v>
      </c>
      <c r="G33" t="s">
        <v>31</v>
      </c>
      <c r="H33" s="13">
        <v>2010</v>
      </c>
      <c r="I33" s="87">
        <v>40338</v>
      </c>
      <c r="J33" s="9">
        <v>1</v>
      </c>
      <c r="K33" s="21">
        <v>40248</v>
      </c>
      <c r="L33" s="14" t="str">
        <f t="shared" si="3"/>
        <v>11-Mar</v>
      </c>
      <c r="M33" s="9">
        <f t="shared" si="6"/>
        <v>11</v>
      </c>
      <c r="N33" s="9" t="str">
        <f t="shared" si="5"/>
        <v>Mar</v>
      </c>
      <c r="O33" s="9" t="s">
        <v>43</v>
      </c>
      <c r="P33" s="13" t="str">
        <f>IF(VLOOKUP(O33,Sheet1!$N$12:$O$20,2)=0,"",VLOOKUP(O33,Sheet1!$N$12:$O$20,2))</f>
        <v/>
      </c>
      <c r="Q33" s="23">
        <v>496</v>
      </c>
      <c r="R33" s="23"/>
      <c r="S33" s="23"/>
      <c r="T33" s="24"/>
      <c r="U33" s="26"/>
      <c r="V33" s="26"/>
      <c r="W33" s="26" t="s">
        <v>46</v>
      </c>
      <c r="X33" s="26"/>
      <c r="Y33" s="27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38" ht="13.2">
      <c r="A34" t="str">
        <f t="shared" si="1"/>
        <v>Delegate2010TOS11-MarCvAV_Garnet</v>
      </c>
      <c r="B34">
        <f t="shared" si="2"/>
        <v>156</v>
      </c>
      <c r="C34" t="str">
        <f t="shared" si="0"/>
        <v>Garnet</v>
      </c>
      <c r="D34" s="22" t="s">
        <v>37</v>
      </c>
      <c r="E34" t="str">
        <f>VLOOKUP(D34,Sheet1!$E$11:$F$92,2)</f>
        <v>AV_Garnet</v>
      </c>
      <c r="F34">
        <f>B34</f>
        <v>156</v>
      </c>
      <c r="G34" t="s">
        <v>31</v>
      </c>
      <c r="H34" s="13">
        <v>2010</v>
      </c>
      <c r="I34" s="87">
        <v>40404</v>
      </c>
      <c r="J34" s="9">
        <v>1</v>
      </c>
      <c r="K34" s="21">
        <v>40248</v>
      </c>
      <c r="L34" s="14" t="str">
        <f t="shared" si="3"/>
        <v>11-Mar</v>
      </c>
      <c r="M34" s="9">
        <f t="shared" si="6"/>
        <v>11</v>
      </c>
      <c r="N34" s="9" t="str">
        <f t="shared" si="5"/>
        <v>Mar</v>
      </c>
      <c r="O34" s="9" t="s">
        <v>43</v>
      </c>
      <c r="P34" s="13" t="str">
        <f>IF(VLOOKUP(O34,Sheet1!$N$12:$O$20,2)=0,"",VLOOKUP(O34,Sheet1!$N$12:$O$20,2))</f>
        <v/>
      </c>
      <c r="Q34" s="9"/>
      <c r="R34" s="9"/>
      <c r="S34" s="9"/>
      <c r="T34" s="24">
        <v>6</v>
      </c>
      <c r="U34" s="27"/>
      <c r="V34" s="27"/>
      <c r="W34" s="9"/>
      <c r="X34" s="9"/>
      <c r="Y34" s="27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38" ht="13.2">
      <c r="A35" t="str">
        <f t="shared" si="1"/>
        <v>Delegate2010TOS11-MarCv46Y78</v>
      </c>
      <c r="B35">
        <f t="shared" si="2"/>
        <v>162</v>
      </c>
      <c r="C35" t="str">
        <f t="shared" si="0"/>
        <v>new_h46Y78</v>
      </c>
      <c r="D35" s="22" t="s">
        <v>42</v>
      </c>
      <c r="E35" t="str">
        <f>VLOOKUP(D35,Sheet1!$E$11:$F$92,2)</f>
        <v>46Y78</v>
      </c>
      <c r="F35">
        <f>B35</f>
        <v>162</v>
      </c>
      <c r="G35" t="s">
        <v>31</v>
      </c>
      <c r="H35" s="13">
        <v>2010</v>
      </c>
      <c r="I35" s="87">
        <v>40410</v>
      </c>
      <c r="J35" s="9">
        <v>1</v>
      </c>
      <c r="K35" s="21">
        <v>40248</v>
      </c>
      <c r="L35" s="14" t="str">
        <f t="shared" si="3"/>
        <v>11-Mar</v>
      </c>
      <c r="M35" s="9">
        <f t="shared" si="6"/>
        <v>11</v>
      </c>
      <c r="N35" s="9" t="str">
        <f t="shared" si="5"/>
        <v>Mar</v>
      </c>
      <c r="O35" s="9" t="s">
        <v>43</v>
      </c>
      <c r="P35" s="13" t="str">
        <f>IF(VLOOKUP(O35,Sheet1!$N$12:$O$20,2)=0,"",VLOOKUP(O35,Sheet1!$N$12:$O$20,2))</f>
        <v/>
      </c>
      <c r="Q35" s="9"/>
      <c r="R35" s="9"/>
      <c r="S35" s="9"/>
      <c r="T35" s="24">
        <v>6</v>
      </c>
      <c r="U35" s="27"/>
      <c r="V35" s="27"/>
      <c r="W35" s="9"/>
      <c r="X35" s="9"/>
      <c r="Y35" s="27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38" ht="13.2">
      <c r="A36" t="str">
        <f t="shared" si="1"/>
        <v>Delegate2010TOS11-MarCv46Y78</v>
      </c>
      <c r="B36">
        <f t="shared" si="2"/>
        <v>166</v>
      </c>
      <c r="C36" t="str">
        <f t="shared" si="0"/>
        <v>new_h46Y78</v>
      </c>
      <c r="D36" s="22" t="s">
        <v>42</v>
      </c>
      <c r="E36" t="str">
        <f>VLOOKUP(D36,Sheet1!$E$11:$F$92,2)</f>
        <v>46Y78</v>
      </c>
      <c r="G36" t="s">
        <v>31</v>
      </c>
      <c r="H36" s="13">
        <v>2010</v>
      </c>
      <c r="I36" s="87">
        <v>40414</v>
      </c>
      <c r="J36" s="9">
        <v>1</v>
      </c>
      <c r="K36" s="21">
        <v>40248</v>
      </c>
      <c r="L36" s="14" t="str">
        <f t="shared" si="3"/>
        <v>11-Mar</v>
      </c>
      <c r="M36" s="9">
        <f t="shared" si="6"/>
        <v>11</v>
      </c>
      <c r="N36" s="9" t="str">
        <f t="shared" si="5"/>
        <v>Mar</v>
      </c>
      <c r="O36" s="9" t="s">
        <v>43</v>
      </c>
      <c r="P36" s="13" t="str">
        <f>IF(VLOOKUP(O36,Sheet1!$N$12:$O$20,2)=0,"",VLOOKUP(O36,Sheet1!$N$12:$O$20,2))</f>
        <v/>
      </c>
      <c r="Q36" s="23">
        <v>612.11583986208768</v>
      </c>
      <c r="R36" s="23"/>
      <c r="S36" s="23"/>
      <c r="T36" s="24"/>
      <c r="U36" s="26"/>
      <c r="V36" s="26"/>
      <c r="W36" s="26"/>
      <c r="X36" s="26"/>
      <c r="Y36" s="27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ht="13.2">
      <c r="A37" t="str">
        <f t="shared" si="1"/>
        <v>Delegate2010TOS11-MarCvCBI306</v>
      </c>
      <c r="B37">
        <f t="shared" si="2"/>
        <v>166</v>
      </c>
      <c r="C37" t="str">
        <f t="shared" si="0"/>
        <v>CBI306</v>
      </c>
      <c r="D37" s="22" t="s">
        <v>39</v>
      </c>
      <c r="E37" t="str">
        <f>VLOOKUP(D37,Sheet1!$E$11:$F$92,2)</f>
        <v>CBI306</v>
      </c>
      <c r="G37" t="s">
        <v>31</v>
      </c>
      <c r="H37" s="13">
        <v>2010</v>
      </c>
      <c r="I37" s="87">
        <v>40414</v>
      </c>
      <c r="J37" s="9">
        <v>1</v>
      </c>
      <c r="K37" s="21">
        <v>40248</v>
      </c>
      <c r="L37" s="14" t="str">
        <f t="shared" si="3"/>
        <v>11-Mar</v>
      </c>
      <c r="M37" s="9">
        <f t="shared" si="6"/>
        <v>11</v>
      </c>
      <c r="N37" s="9" t="str">
        <f t="shared" si="5"/>
        <v>Mar</v>
      </c>
      <c r="O37" s="9" t="s">
        <v>43</v>
      </c>
      <c r="P37" s="13" t="str">
        <f>IF(VLOOKUP(O37,Sheet1!$N$12:$O$20,2)=0,"",VLOOKUP(O37,Sheet1!$N$12:$O$20,2))</f>
        <v/>
      </c>
      <c r="Q37" s="23">
        <v>424.77007957582657</v>
      </c>
      <c r="R37" s="23"/>
      <c r="S37" s="23"/>
      <c r="T37" s="24"/>
      <c r="U37" s="26"/>
      <c r="V37" s="26"/>
      <c r="W37" s="26"/>
      <c r="X37" s="26"/>
      <c r="Y37" s="27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ht="13.2">
      <c r="A38" t="str">
        <f t="shared" si="1"/>
        <v>Delegate2010TOS11-MarCvCBI406</v>
      </c>
      <c r="B38">
        <f t="shared" si="2"/>
        <v>166</v>
      </c>
      <c r="C38" t="str">
        <f t="shared" si="0"/>
        <v>CBI406</v>
      </c>
      <c r="D38" s="22" t="s">
        <v>38</v>
      </c>
      <c r="E38" t="str">
        <f>VLOOKUP(D38,Sheet1!$E$11:$F$92,2)</f>
        <v>CBI406</v>
      </c>
      <c r="G38" t="s">
        <v>31</v>
      </c>
      <c r="H38" s="13">
        <v>2010</v>
      </c>
      <c r="I38" s="87">
        <v>40414</v>
      </c>
      <c r="J38" s="9">
        <v>1</v>
      </c>
      <c r="K38" s="21">
        <v>40248</v>
      </c>
      <c r="L38" s="14" t="str">
        <f t="shared" si="3"/>
        <v>11-Mar</v>
      </c>
      <c r="M38" s="9">
        <f t="shared" si="6"/>
        <v>11</v>
      </c>
      <c r="N38" s="9" t="str">
        <f t="shared" si="5"/>
        <v>Mar</v>
      </c>
      <c r="O38" s="9" t="s">
        <v>43</v>
      </c>
      <c r="P38" s="13" t="str">
        <f>IF(VLOOKUP(O38,Sheet1!$N$12:$O$20,2)=0,"",VLOOKUP(O38,Sheet1!$N$12:$O$20,2))</f>
        <v/>
      </c>
      <c r="Q38" s="23">
        <v>444.01170424195965</v>
      </c>
      <c r="R38" s="23"/>
      <c r="S38" s="23"/>
      <c r="T38" s="24"/>
      <c r="U38" s="26"/>
      <c r="V38" s="26"/>
      <c r="W38" s="26"/>
      <c r="X38" s="26"/>
      <c r="Y38" s="27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13.2">
      <c r="A39" t="str">
        <f t="shared" si="1"/>
        <v>Delegate2010TOS11-MarCvCBIW208</v>
      </c>
      <c r="B39">
        <f t="shared" si="2"/>
        <v>166</v>
      </c>
      <c r="C39" t="str">
        <f t="shared" si="0"/>
        <v>CBIW208</v>
      </c>
      <c r="D39" s="22" t="s">
        <v>41</v>
      </c>
      <c r="E39" t="str">
        <f>VLOOKUP(D39,Sheet1!$E$11:$F$92,2)</f>
        <v>CBIW208</v>
      </c>
      <c r="G39" t="s">
        <v>31</v>
      </c>
      <c r="H39" s="13">
        <v>2010</v>
      </c>
      <c r="I39" s="87">
        <v>40414</v>
      </c>
      <c r="J39" s="9">
        <v>1</v>
      </c>
      <c r="K39" s="21">
        <v>40248</v>
      </c>
      <c r="L39" s="14" t="str">
        <f t="shared" si="3"/>
        <v>11-Mar</v>
      </c>
      <c r="M39" s="9">
        <f t="shared" si="6"/>
        <v>11</v>
      </c>
      <c r="N39" s="9" t="str">
        <f t="shared" si="5"/>
        <v>Mar</v>
      </c>
      <c r="O39" s="9" t="s">
        <v>43</v>
      </c>
      <c r="P39" s="13" t="str">
        <f>IF(VLOOKUP(O39,Sheet1!$N$12:$O$20,2)=0,"",VLOOKUP(O39,Sheet1!$N$12:$O$20,2))</f>
        <v/>
      </c>
      <c r="Q39" s="23">
        <v>311.43711089333993</v>
      </c>
      <c r="R39" s="23"/>
      <c r="S39" s="23"/>
      <c r="T39" s="24"/>
      <c r="U39" s="26"/>
      <c r="V39" s="26"/>
      <c r="W39" s="26"/>
      <c r="X39" s="26"/>
      <c r="Y39" s="27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ht="13.2">
      <c r="A40" t="str">
        <f t="shared" si="1"/>
        <v>Delegate2010TOS11-MarCvAV_Garnet</v>
      </c>
      <c r="B40">
        <f t="shared" si="2"/>
        <v>166</v>
      </c>
      <c r="C40" t="str">
        <f t="shared" si="0"/>
        <v>Garnet</v>
      </c>
      <c r="D40" s="22" t="s">
        <v>37</v>
      </c>
      <c r="E40" t="str">
        <f>VLOOKUP(D40,Sheet1!$E$11:$F$92,2)</f>
        <v>AV_Garnet</v>
      </c>
      <c r="G40" t="s">
        <v>31</v>
      </c>
      <c r="H40" s="13">
        <v>2010</v>
      </c>
      <c r="I40" s="87">
        <v>40414</v>
      </c>
      <c r="J40" s="9">
        <v>1</v>
      </c>
      <c r="K40" s="21">
        <v>40248</v>
      </c>
      <c r="L40" s="14" t="str">
        <f t="shared" si="3"/>
        <v>11-Mar</v>
      </c>
      <c r="M40" s="9">
        <f t="shared" si="6"/>
        <v>11</v>
      </c>
      <c r="N40" s="9" t="str">
        <f t="shared" si="5"/>
        <v>Mar</v>
      </c>
      <c r="O40" s="9" t="s">
        <v>43</v>
      </c>
      <c r="P40" s="13" t="str">
        <f>IF(VLOOKUP(O40,Sheet1!$N$12:$O$20,2)=0,"",VLOOKUP(O40,Sheet1!$N$12:$O$20,2))</f>
        <v/>
      </c>
      <c r="Q40" s="23">
        <v>648.04605485573177</v>
      </c>
      <c r="R40" s="23"/>
      <c r="S40" s="23"/>
      <c r="T40" s="24"/>
      <c r="U40" s="26"/>
      <c r="V40" s="26"/>
      <c r="W40" s="26"/>
      <c r="X40" s="26"/>
      <c r="Y40" s="27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1:38" ht="13.2">
      <c r="A41" t="str">
        <f t="shared" si="1"/>
        <v>Delegate2010TOS11-MarCvHyola76</v>
      </c>
      <c r="B41">
        <f t="shared" si="2"/>
        <v>166</v>
      </c>
      <c r="C41" t="str">
        <f t="shared" si="0"/>
        <v>Hyola76</v>
      </c>
      <c r="D41" s="22" t="s">
        <v>35</v>
      </c>
      <c r="E41" t="str">
        <f>VLOOKUP(D41,Sheet1!$E$11:$F$92,2)</f>
        <v>Hyola76</v>
      </c>
      <c r="G41" t="s">
        <v>31</v>
      </c>
      <c r="H41" s="13">
        <v>2010</v>
      </c>
      <c r="I41" s="87">
        <v>40414</v>
      </c>
      <c r="J41" s="9">
        <v>1</v>
      </c>
      <c r="K41" s="21">
        <v>40248</v>
      </c>
      <c r="L41" s="14" t="str">
        <f t="shared" si="3"/>
        <v>11-Mar</v>
      </c>
      <c r="M41" s="9">
        <f t="shared" si="6"/>
        <v>11</v>
      </c>
      <c r="N41" s="9" t="str">
        <f t="shared" si="5"/>
        <v>Mar</v>
      </c>
      <c r="O41" s="9" t="s">
        <v>43</v>
      </c>
      <c r="P41" s="13" t="str">
        <f>IF(VLOOKUP(O41,Sheet1!$N$12:$O$20,2)=0,"",VLOOKUP(O41,Sheet1!$N$12:$O$20,2))</f>
        <v/>
      </c>
      <c r="Q41" s="23">
        <v>847.75727031814426</v>
      </c>
      <c r="R41" s="23"/>
      <c r="S41" s="23"/>
      <c r="T41" s="24"/>
      <c r="U41" s="26"/>
      <c r="V41" s="26"/>
      <c r="W41" s="26"/>
      <c r="X41" s="26"/>
      <c r="Y41" s="27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1:38" ht="13.2">
      <c r="A42" t="str">
        <f t="shared" si="1"/>
        <v>Delegate2010TOS11-MarCvATR_Marlin</v>
      </c>
      <c r="B42">
        <f t="shared" si="2"/>
        <v>166</v>
      </c>
      <c r="C42" t="str">
        <f t="shared" si="0"/>
        <v>Marlin</v>
      </c>
      <c r="D42" s="22" t="s">
        <v>32</v>
      </c>
      <c r="E42" t="str">
        <f>VLOOKUP(D42,Sheet1!$E$11:$F$92,2)</f>
        <v>ATR_Marlin</v>
      </c>
      <c r="G42" t="s">
        <v>31</v>
      </c>
      <c r="H42" s="13">
        <v>2010</v>
      </c>
      <c r="I42" s="87">
        <v>40414</v>
      </c>
      <c r="J42" s="9">
        <v>1</v>
      </c>
      <c r="K42" s="21">
        <v>40248</v>
      </c>
      <c r="L42" s="14" t="str">
        <f t="shared" si="3"/>
        <v>11-Mar</v>
      </c>
      <c r="M42" s="9">
        <f t="shared" si="6"/>
        <v>11</v>
      </c>
      <c r="N42" s="9" t="str">
        <f t="shared" si="5"/>
        <v>Mar</v>
      </c>
      <c r="O42" s="9" t="s">
        <v>43</v>
      </c>
      <c r="P42" s="13" t="str">
        <f>IF(VLOOKUP(O42,Sheet1!$N$12:$O$20,2)=0,"",VLOOKUP(O42,Sheet1!$N$12:$O$20,2))</f>
        <v/>
      </c>
      <c r="Q42" s="23">
        <v>297.94764122620893</v>
      </c>
      <c r="R42" s="23"/>
      <c r="S42" s="23"/>
      <c r="T42" s="24"/>
      <c r="U42" s="26"/>
      <c r="V42" s="26"/>
      <c r="W42" s="26"/>
      <c r="X42" s="26"/>
      <c r="Y42" s="27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1:38" ht="13.2">
      <c r="A43" t="str">
        <f t="shared" si="1"/>
        <v>Delegate2010TOS11-MarCvMaxol</v>
      </c>
      <c r="B43">
        <f t="shared" si="2"/>
        <v>166</v>
      </c>
      <c r="C43" t="str">
        <f t="shared" si="0"/>
        <v>Maxol</v>
      </c>
      <c r="D43" s="22" t="s">
        <v>36</v>
      </c>
      <c r="E43" t="str">
        <f>VLOOKUP(D43,Sheet1!$E$11:$F$92,2)</f>
        <v>Maxol</v>
      </c>
      <c r="G43" t="s">
        <v>31</v>
      </c>
      <c r="H43" s="13">
        <v>2010</v>
      </c>
      <c r="I43" s="87">
        <v>40414</v>
      </c>
      <c r="J43" s="9">
        <v>1</v>
      </c>
      <c r="K43" s="21">
        <v>40248</v>
      </c>
      <c r="L43" s="14" t="str">
        <f t="shared" si="3"/>
        <v>11-Mar</v>
      </c>
      <c r="M43" s="9">
        <f t="shared" si="6"/>
        <v>11</v>
      </c>
      <c r="N43" s="9" t="str">
        <f t="shared" si="5"/>
        <v>Mar</v>
      </c>
      <c r="O43" s="9" t="s">
        <v>43</v>
      </c>
      <c r="P43" s="13" t="str">
        <f>IF(VLOOKUP(O43,Sheet1!$N$12:$O$20,2)=0,"",VLOOKUP(O43,Sheet1!$N$12:$O$20,2))</f>
        <v/>
      </c>
      <c r="Q43" s="23">
        <v>328.14337474295911</v>
      </c>
      <c r="R43" s="23"/>
      <c r="S43" s="23"/>
      <c r="T43" s="24"/>
      <c r="U43" s="26"/>
      <c r="V43" s="26"/>
      <c r="W43" s="26"/>
      <c r="X43" s="26"/>
      <c r="Y43" s="27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38" ht="13.2">
      <c r="A44" t="str">
        <f t="shared" si="1"/>
        <v>Delegate2010TOS11-MarCvTaurus</v>
      </c>
      <c r="B44">
        <f t="shared" si="2"/>
        <v>166</v>
      </c>
      <c r="C44" t="str">
        <f t="shared" si="0"/>
        <v>new_taurus</v>
      </c>
      <c r="D44" s="22" t="s">
        <v>44</v>
      </c>
      <c r="E44" t="str">
        <f>VLOOKUP(D44,Sheet1!$E$11:$F$92,2)</f>
        <v>Taurus</v>
      </c>
      <c r="G44" t="s">
        <v>31</v>
      </c>
      <c r="H44" s="13">
        <v>2010</v>
      </c>
      <c r="I44" s="87">
        <v>40414</v>
      </c>
      <c r="J44" s="9">
        <v>1</v>
      </c>
      <c r="K44" s="21">
        <v>40248</v>
      </c>
      <c r="L44" s="14" t="str">
        <f t="shared" si="3"/>
        <v>11-Mar</v>
      </c>
      <c r="M44" s="9">
        <f t="shared" si="6"/>
        <v>11</v>
      </c>
      <c r="N44" s="9" t="str">
        <f t="shared" si="5"/>
        <v>Mar</v>
      </c>
      <c r="O44" s="9" t="s">
        <v>43</v>
      </c>
      <c r="P44" s="13" t="str">
        <f>IF(VLOOKUP(O44,Sheet1!$N$12:$O$20,2)=0,"",VLOOKUP(O44,Sheet1!$N$12:$O$20,2))</f>
        <v/>
      </c>
      <c r="Q44" s="23">
        <v>395.42453702863372</v>
      </c>
      <c r="R44" s="23"/>
      <c r="S44" s="23"/>
      <c r="T44" s="24"/>
      <c r="U44" s="26"/>
      <c r="V44" s="26"/>
      <c r="W44" s="26"/>
      <c r="X44" s="26"/>
      <c r="Y44" s="27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38" ht="13.2">
      <c r="A45" t="str">
        <f t="shared" si="1"/>
        <v>Delegate2010TOS11-MarCvWinfred</v>
      </c>
      <c r="B45">
        <f t="shared" si="2"/>
        <v>166</v>
      </c>
      <c r="C45" t="str">
        <f t="shared" si="0"/>
        <v>Winfred</v>
      </c>
      <c r="D45" s="22" t="s">
        <v>45</v>
      </c>
      <c r="E45" t="str">
        <f>VLOOKUP(D45,Sheet1!$E$11:$F$92,2)</f>
        <v>Winfred</v>
      </c>
      <c r="G45" t="s">
        <v>31</v>
      </c>
      <c r="H45" s="13">
        <v>2010</v>
      </c>
      <c r="I45" s="87">
        <v>40414</v>
      </c>
      <c r="J45" s="9">
        <v>1</v>
      </c>
      <c r="K45" s="21">
        <v>40248</v>
      </c>
      <c r="L45" s="14" t="str">
        <f t="shared" si="3"/>
        <v>11-Mar</v>
      </c>
      <c r="M45" s="9">
        <f t="shared" si="6"/>
        <v>11</v>
      </c>
      <c r="N45" s="9" t="str">
        <f t="shared" si="5"/>
        <v>Mar</v>
      </c>
      <c r="O45" s="9" t="s">
        <v>43</v>
      </c>
      <c r="P45" s="13" t="str">
        <f>IF(VLOOKUP(O45,Sheet1!$N$12:$O$20,2)=0,"",VLOOKUP(O45,Sheet1!$N$12:$O$20,2))</f>
        <v/>
      </c>
      <c r="Q45" s="23">
        <v>418.5070152051016</v>
      </c>
      <c r="R45" s="23"/>
      <c r="S45" s="23"/>
      <c r="T45" s="24"/>
      <c r="U45" s="26"/>
      <c r="V45" s="26"/>
      <c r="W45" s="26"/>
      <c r="X45" s="26"/>
      <c r="Y45" s="27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ht="13.2">
      <c r="A46" t="str">
        <f t="shared" si="1"/>
        <v>Delegate2010TOS14-AprCv46Y78Cut</v>
      </c>
      <c r="B46">
        <f t="shared" ref="B46:B64" si="7">I46-K46</f>
        <v>132</v>
      </c>
      <c r="D46" s="22" t="s">
        <v>34</v>
      </c>
      <c r="E46" t="str">
        <f>VLOOKUP(D46,Sheet1!$E$11:$F$92,2)</f>
        <v>46Y78</v>
      </c>
      <c r="G46" t="s">
        <v>31</v>
      </c>
      <c r="H46" s="13">
        <v>2010</v>
      </c>
      <c r="I46" s="87">
        <v>40414</v>
      </c>
      <c r="J46" s="9">
        <v>2</v>
      </c>
      <c r="K46" s="21">
        <v>40282</v>
      </c>
      <c r="L46" s="14" t="str">
        <f t="shared" si="3"/>
        <v>14-Apr</v>
      </c>
      <c r="M46" s="9">
        <f t="shared" si="6"/>
        <v>14</v>
      </c>
      <c r="N46" s="9" t="str">
        <f t="shared" si="5"/>
        <v>Apr</v>
      </c>
      <c r="O46" s="9" t="s">
        <v>47</v>
      </c>
      <c r="P46" s="13" t="str">
        <f>IF(VLOOKUP(O46,Sheet1!$N$12:$O$20,2)=0,"",VLOOKUP(O46,Sheet1!$N$12:$O$20,2))</f>
        <v>Cut</v>
      </c>
      <c r="Q46" s="23">
        <v>110.07268951194185</v>
      </c>
      <c r="R46" s="23"/>
      <c r="S46" s="23"/>
      <c r="T46" s="23"/>
      <c r="U46" s="26"/>
      <c r="V46" s="26"/>
      <c r="W46" s="9"/>
      <c r="X46" s="26"/>
      <c r="Y46" s="27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38" ht="13.2">
      <c r="A47" t="str">
        <f t="shared" si="1"/>
        <v>Delegate2010TOS14-AprCv46Y78</v>
      </c>
      <c r="B47">
        <f t="shared" si="7"/>
        <v>132</v>
      </c>
      <c r="C47" t="str">
        <f>D47</f>
        <v>new_h46Y78</v>
      </c>
      <c r="D47" s="22" t="s">
        <v>42</v>
      </c>
      <c r="E47" t="str">
        <f>VLOOKUP(D47,Sheet1!$E$11:$F$92,2)</f>
        <v>46Y78</v>
      </c>
      <c r="G47" t="s">
        <v>31</v>
      </c>
      <c r="H47" s="13">
        <v>2010</v>
      </c>
      <c r="I47" s="87">
        <v>40414</v>
      </c>
      <c r="J47" s="9">
        <v>2</v>
      </c>
      <c r="K47" s="21">
        <v>40282</v>
      </c>
      <c r="L47" s="14" t="str">
        <f t="shared" si="3"/>
        <v>14-Apr</v>
      </c>
      <c r="M47" s="9">
        <f t="shared" si="6"/>
        <v>14</v>
      </c>
      <c r="N47" s="9" t="str">
        <f t="shared" si="5"/>
        <v>Apr</v>
      </c>
      <c r="O47" s="9" t="s">
        <v>33</v>
      </c>
      <c r="P47" s="13" t="str">
        <f>IF(VLOOKUP(O47,Sheet1!$N$12:$O$20,2)=0,"",VLOOKUP(O47,Sheet1!$N$12:$O$20,2))</f>
        <v/>
      </c>
      <c r="Q47" s="23">
        <v>246.83281412253373</v>
      </c>
      <c r="R47" s="23"/>
      <c r="S47" s="23"/>
      <c r="T47" s="24"/>
      <c r="U47" s="26"/>
      <c r="V47" s="26"/>
      <c r="W47" s="9"/>
      <c r="X47" s="26"/>
      <c r="Y47" s="27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ht="13.2">
      <c r="A48" t="str">
        <f t="shared" si="1"/>
        <v>Delegate2010TOS14-AprCvCBI306Cut</v>
      </c>
      <c r="B48">
        <f t="shared" si="7"/>
        <v>132</v>
      </c>
      <c r="D48" s="22" t="s">
        <v>39</v>
      </c>
      <c r="E48" t="str">
        <f>VLOOKUP(D48,Sheet1!$E$11:$F$92,2)</f>
        <v>CBI306</v>
      </c>
      <c r="G48" t="s">
        <v>31</v>
      </c>
      <c r="H48" s="13">
        <v>2010</v>
      </c>
      <c r="I48" s="87">
        <v>40414</v>
      </c>
      <c r="J48" s="9">
        <v>2</v>
      </c>
      <c r="K48" s="21">
        <v>40282</v>
      </c>
      <c r="L48" s="14" t="str">
        <f t="shared" si="3"/>
        <v>14-Apr</v>
      </c>
      <c r="M48" s="9">
        <f t="shared" si="6"/>
        <v>14</v>
      </c>
      <c r="N48" s="9" t="str">
        <f t="shared" si="5"/>
        <v>Apr</v>
      </c>
      <c r="O48" s="9" t="s">
        <v>47</v>
      </c>
      <c r="P48" s="13" t="str">
        <f>IF(VLOOKUP(O48,Sheet1!$N$12:$O$20,2)=0,"",VLOOKUP(O48,Sheet1!$N$12:$O$20,2))</f>
        <v>Cut</v>
      </c>
      <c r="Q48" s="23">
        <v>106.3343717549325</v>
      </c>
      <c r="R48" s="23"/>
      <c r="S48" s="23"/>
      <c r="T48" s="23"/>
      <c r="U48" s="26"/>
      <c r="V48" s="26"/>
      <c r="W48" s="9"/>
      <c r="X48" s="26"/>
      <c r="Y48" s="27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ht="13.2">
      <c r="A49" t="str">
        <f t="shared" si="1"/>
        <v>Delegate2010TOS14-AprCvCBI306</v>
      </c>
      <c r="B49">
        <f t="shared" si="7"/>
        <v>132</v>
      </c>
      <c r="C49" t="str">
        <f>D49</f>
        <v>CBI306</v>
      </c>
      <c r="D49" s="22" t="s">
        <v>39</v>
      </c>
      <c r="E49" t="str">
        <f>VLOOKUP(D49,Sheet1!$E$11:$F$92,2)</f>
        <v>CBI306</v>
      </c>
      <c r="G49" t="s">
        <v>31</v>
      </c>
      <c r="H49" s="13">
        <v>2010</v>
      </c>
      <c r="I49" s="87">
        <v>40414</v>
      </c>
      <c r="J49" s="9">
        <v>2</v>
      </c>
      <c r="K49" s="21">
        <v>40282</v>
      </c>
      <c r="L49" s="14" t="str">
        <f t="shared" si="3"/>
        <v>14-Apr</v>
      </c>
      <c r="M49" s="9">
        <f t="shared" si="6"/>
        <v>14</v>
      </c>
      <c r="N49" s="9" t="str">
        <f t="shared" si="5"/>
        <v>Apr</v>
      </c>
      <c r="O49" s="9" t="s">
        <v>33</v>
      </c>
      <c r="P49" s="13" t="str">
        <f>IF(VLOOKUP(O49,Sheet1!$N$12:$O$20,2)=0,"",VLOOKUP(O49,Sheet1!$N$12:$O$20,2))</f>
        <v/>
      </c>
      <c r="Q49" s="23">
        <v>173.83177570093454</v>
      </c>
      <c r="R49" s="23"/>
      <c r="S49" s="23"/>
      <c r="T49" s="24"/>
      <c r="U49" s="26"/>
      <c r="V49" s="26"/>
      <c r="W49" s="9"/>
      <c r="X49" s="26"/>
      <c r="Y49" s="27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:38" ht="13.2">
      <c r="A50" t="str">
        <f t="shared" si="1"/>
        <v>Delegate2010TOS14-AprCvCBI406Cut</v>
      </c>
      <c r="B50">
        <f t="shared" si="7"/>
        <v>132</v>
      </c>
      <c r="D50" s="22" t="s">
        <v>38</v>
      </c>
      <c r="E50" t="str">
        <f>VLOOKUP(D50,Sheet1!$E$11:$F$92,2)</f>
        <v>CBI406</v>
      </c>
      <c r="G50" t="s">
        <v>31</v>
      </c>
      <c r="H50" s="13">
        <v>2010</v>
      </c>
      <c r="I50" s="87">
        <v>40414</v>
      </c>
      <c r="J50" s="9">
        <v>2</v>
      </c>
      <c r="K50" s="21">
        <v>40282</v>
      </c>
      <c r="L50" s="14" t="str">
        <f t="shared" si="3"/>
        <v>14-Apr</v>
      </c>
      <c r="M50" s="9">
        <f t="shared" si="6"/>
        <v>14</v>
      </c>
      <c r="N50" s="9" t="str">
        <f t="shared" si="5"/>
        <v>Apr</v>
      </c>
      <c r="O50" s="9" t="s">
        <v>47</v>
      </c>
      <c r="P50" s="13" t="str">
        <f>IF(VLOOKUP(O50,Sheet1!$N$12:$O$20,2)=0,"",VLOOKUP(O50,Sheet1!$N$12:$O$20,2))</f>
        <v>Cut</v>
      </c>
      <c r="Q50" s="23">
        <v>122.32606438213914</v>
      </c>
      <c r="R50" s="23"/>
      <c r="S50" s="23"/>
      <c r="T50" s="23"/>
      <c r="U50" s="26"/>
      <c r="V50" s="26"/>
      <c r="W50" s="9"/>
      <c r="X50" s="26"/>
      <c r="Y50" s="27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:38" ht="13.2">
      <c r="A51" t="str">
        <f t="shared" si="1"/>
        <v>Delegate2010TOS14-AprCvCBI406</v>
      </c>
      <c r="B51">
        <f t="shared" si="7"/>
        <v>132</v>
      </c>
      <c r="C51" t="str">
        <f>D51</f>
        <v>CBI406</v>
      </c>
      <c r="D51" s="22" t="s">
        <v>38</v>
      </c>
      <c r="E51" t="str">
        <f>VLOOKUP(D51,Sheet1!$E$11:$F$92,2)</f>
        <v>CBI406</v>
      </c>
      <c r="G51" t="s">
        <v>31</v>
      </c>
      <c r="H51" s="13">
        <v>2010</v>
      </c>
      <c r="I51" s="87">
        <v>40414</v>
      </c>
      <c r="J51" s="9">
        <v>2</v>
      </c>
      <c r="K51" s="21">
        <v>40282</v>
      </c>
      <c r="L51" s="14" t="str">
        <f t="shared" si="3"/>
        <v>14-Apr</v>
      </c>
      <c r="M51" s="9">
        <f t="shared" si="6"/>
        <v>14</v>
      </c>
      <c r="N51" s="9" t="str">
        <f t="shared" si="5"/>
        <v>Apr</v>
      </c>
      <c r="O51" s="9" t="s">
        <v>33</v>
      </c>
      <c r="P51" s="13" t="str">
        <f>IF(VLOOKUP(O51,Sheet1!$N$12:$O$20,2)=0,"",VLOOKUP(O51,Sheet1!$N$12:$O$20,2))</f>
        <v/>
      </c>
      <c r="Q51" s="23">
        <v>232.50259605399793</v>
      </c>
      <c r="R51" s="23"/>
      <c r="S51" s="23"/>
      <c r="T51" s="24"/>
      <c r="U51" s="26"/>
      <c r="V51" s="26"/>
      <c r="W51" s="9"/>
      <c r="X51" s="26"/>
      <c r="Y51" s="27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13.2">
      <c r="A52" t="str">
        <f t="shared" si="1"/>
        <v>Delegate2010TOS14-AprCvCBIW208Cut</v>
      </c>
      <c r="B52">
        <f t="shared" si="7"/>
        <v>132</v>
      </c>
      <c r="D52" s="22" t="s">
        <v>41</v>
      </c>
      <c r="E52" t="str">
        <f>VLOOKUP(D52,Sheet1!$E$11:$F$92,2)</f>
        <v>CBIW208</v>
      </c>
      <c r="G52" t="s">
        <v>31</v>
      </c>
      <c r="H52" s="13">
        <v>2010</v>
      </c>
      <c r="I52" s="87">
        <v>40414</v>
      </c>
      <c r="J52" s="9">
        <v>2</v>
      </c>
      <c r="K52" s="21">
        <v>40282</v>
      </c>
      <c r="L52" s="14" t="str">
        <f t="shared" si="3"/>
        <v>14-Apr</v>
      </c>
      <c r="M52" s="9">
        <f t="shared" si="6"/>
        <v>14</v>
      </c>
      <c r="N52" s="9" t="str">
        <f t="shared" si="5"/>
        <v>Apr</v>
      </c>
      <c r="O52" s="9" t="s">
        <v>47</v>
      </c>
      <c r="P52" s="13" t="str">
        <f>IF(VLOOKUP(O52,Sheet1!$N$12:$O$20,2)=0,"",VLOOKUP(O52,Sheet1!$N$12:$O$20,2))</f>
        <v>Cut</v>
      </c>
      <c r="Q52" s="23">
        <v>125.8566978193146</v>
      </c>
      <c r="R52" s="23"/>
      <c r="S52" s="23"/>
      <c r="T52" s="23"/>
      <c r="U52" s="26"/>
      <c r="V52" s="26"/>
      <c r="W52" s="9"/>
      <c r="X52" s="26"/>
      <c r="Y52" s="27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1:38" ht="13.2">
      <c r="A53" t="str">
        <f t="shared" si="1"/>
        <v>Delegate2010TOS14-AprCvCBIW208</v>
      </c>
      <c r="B53">
        <f t="shared" si="7"/>
        <v>132</v>
      </c>
      <c r="C53" t="str">
        <f>D53</f>
        <v>CBIW208</v>
      </c>
      <c r="D53" s="22" t="s">
        <v>41</v>
      </c>
      <c r="E53" t="str">
        <f>VLOOKUP(D53,Sheet1!$E$11:$F$92,2)</f>
        <v>CBIW208</v>
      </c>
      <c r="G53" t="s">
        <v>31</v>
      </c>
      <c r="H53" s="13">
        <v>2010</v>
      </c>
      <c r="I53" s="87">
        <v>40414</v>
      </c>
      <c r="J53" s="9">
        <v>2</v>
      </c>
      <c r="K53" s="21">
        <v>40282</v>
      </c>
      <c r="L53" s="14" t="str">
        <f t="shared" si="3"/>
        <v>14-Apr</v>
      </c>
      <c r="M53" s="9">
        <f t="shared" si="6"/>
        <v>14</v>
      </c>
      <c r="N53" s="9" t="str">
        <f t="shared" si="5"/>
        <v>Apr</v>
      </c>
      <c r="O53" s="9" t="s">
        <v>33</v>
      </c>
      <c r="P53" s="13" t="str">
        <f>IF(VLOOKUP(O53,Sheet1!$N$12:$O$20,2)=0,"",VLOOKUP(O53,Sheet1!$N$12:$O$20,2))</f>
        <v/>
      </c>
      <c r="Q53" s="23">
        <v>206.12668743509866</v>
      </c>
      <c r="R53" s="23"/>
      <c r="S53" s="23"/>
      <c r="T53" s="24"/>
      <c r="U53" s="26"/>
      <c r="V53" s="26"/>
      <c r="W53" s="9"/>
      <c r="X53" s="26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38" ht="13.2">
      <c r="A54" t="str">
        <f t="shared" si="1"/>
        <v>Delegate2010TOS14-AprCvAV_GarnetCut</v>
      </c>
      <c r="B54">
        <f t="shared" si="7"/>
        <v>132</v>
      </c>
      <c r="D54" s="28" t="s">
        <v>37</v>
      </c>
      <c r="E54" t="str">
        <f>VLOOKUP(D54,Sheet1!$E$11:$F$92,2)</f>
        <v>AV_Garnet</v>
      </c>
      <c r="G54" t="s">
        <v>31</v>
      </c>
      <c r="H54" s="13">
        <v>2010</v>
      </c>
      <c r="I54" s="87">
        <v>40414</v>
      </c>
      <c r="J54" s="9">
        <v>2</v>
      </c>
      <c r="K54" s="21">
        <v>40282</v>
      </c>
      <c r="L54" s="14" t="str">
        <f t="shared" si="3"/>
        <v>14-Apr</v>
      </c>
      <c r="M54" s="9">
        <f t="shared" si="6"/>
        <v>14</v>
      </c>
      <c r="N54" s="9" t="str">
        <f t="shared" si="5"/>
        <v>Apr</v>
      </c>
      <c r="O54" s="9" t="s">
        <v>47</v>
      </c>
      <c r="P54" s="13" t="str">
        <f>IF(VLOOKUP(O54,Sheet1!$N$12:$O$20,2)=0,"",VLOOKUP(O54,Sheet1!$N$12:$O$20,2))</f>
        <v>Cut</v>
      </c>
      <c r="Q54" s="23">
        <v>78.296988577362413</v>
      </c>
      <c r="R54" s="23"/>
      <c r="S54" s="23"/>
      <c r="T54" s="23"/>
      <c r="U54" s="26"/>
      <c r="V54" s="26"/>
      <c r="W54" s="9"/>
      <c r="X54" s="26"/>
      <c r="Y54" s="27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38" ht="13.2">
      <c r="A55" t="str">
        <f t="shared" si="1"/>
        <v>Delegate2010TOS14-AprCvAV_Garnet</v>
      </c>
      <c r="B55">
        <f t="shared" si="7"/>
        <v>132</v>
      </c>
      <c r="C55" t="str">
        <f>D55</f>
        <v>Garnet</v>
      </c>
      <c r="D55" s="22" t="s">
        <v>37</v>
      </c>
      <c r="E55" t="str">
        <f>VLOOKUP(D55,Sheet1!$E$11:$F$92,2)</f>
        <v>AV_Garnet</v>
      </c>
      <c r="G55" t="s">
        <v>31</v>
      </c>
      <c r="H55" s="13">
        <v>2010</v>
      </c>
      <c r="I55" s="87">
        <v>40414</v>
      </c>
      <c r="J55" s="9">
        <v>2</v>
      </c>
      <c r="K55" s="21">
        <v>40282</v>
      </c>
      <c r="L55" s="14" t="str">
        <f t="shared" si="3"/>
        <v>14-Apr</v>
      </c>
      <c r="M55" s="9">
        <f t="shared" si="6"/>
        <v>14</v>
      </c>
      <c r="N55" s="9" t="str">
        <f t="shared" si="5"/>
        <v>Apr</v>
      </c>
      <c r="O55" s="9" t="s">
        <v>33</v>
      </c>
      <c r="P55" s="13" t="str">
        <f>IF(VLOOKUP(O55,Sheet1!$N$12:$O$20,2)=0,"",VLOOKUP(O55,Sheet1!$N$12:$O$20,2))</f>
        <v/>
      </c>
      <c r="Q55" s="23">
        <v>115.05711318795431</v>
      </c>
      <c r="R55" s="23"/>
      <c r="S55" s="23"/>
      <c r="T55" s="24"/>
      <c r="U55" s="26"/>
      <c r="V55" s="26"/>
      <c r="W55" s="9"/>
      <c r="X55" s="26"/>
      <c r="Y55" s="27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ht="13.2">
      <c r="A56" t="str">
        <f t="shared" si="1"/>
        <v>Delegate2010TOS14-AprCvHyola76Cut</v>
      </c>
      <c r="B56">
        <f t="shared" si="7"/>
        <v>132</v>
      </c>
      <c r="D56" s="22" t="s">
        <v>35</v>
      </c>
      <c r="E56" t="str">
        <f>VLOOKUP(D56,Sheet1!$E$11:$F$92,2)</f>
        <v>Hyola76</v>
      </c>
      <c r="G56" t="s">
        <v>31</v>
      </c>
      <c r="H56" s="13">
        <v>2010</v>
      </c>
      <c r="I56" s="87">
        <v>40414</v>
      </c>
      <c r="J56" s="9">
        <v>2</v>
      </c>
      <c r="K56" s="21">
        <v>40282</v>
      </c>
      <c r="L56" s="14" t="str">
        <f t="shared" si="3"/>
        <v>14-Apr</v>
      </c>
      <c r="M56" s="9">
        <f t="shared" si="6"/>
        <v>14</v>
      </c>
      <c r="N56" s="9" t="str">
        <f t="shared" si="5"/>
        <v>Apr</v>
      </c>
      <c r="O56" s="9" t="s">
        <v>47</v>
      </c>
      <c r="P56" s="13" t="str">
        <f>IF(VLOOKUP(O56,Sheet1!$N$12:$O$20,2)=0,"",VLOOKUP(O56,Sheet1!$N$12:$O$20,2))</f>
        <v>Cut</v>
      </c>
      <c r="Q56" s="23">
        <v>69.574247144340603</v>
      </c>
      <c r="R56" s="23"/>
      <c r="S56" s="23"/>
      <c r="T56" s="23"/>
      <c r="U56" s="26"/>
      <c r="V56" s="26"/>
      <c r="W56" s="9"/>
      <c r="X56" s="26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1:38" ht="13.2">
      <c r="A57" t="str">
        <f t="shared" si="1"/>
        <v>Delegate2010TOS14-AprCvHyola76</v>
      </c>
      <c r="B57">
        <f t="shared" si="7"/>
        <v>132</v>
      </c>
      <c r="C57" t="str">
        <f>D57</f>
        <v>Hyola76</v>
      </c>
      <c r="D57" s="22" t="s">
        <v>35</v>
      </c>
      <c r="E57" t="str">
        <f>VLOOKUP(D57,Sheet1!$E$11:$F$92,2)</f>
        <v>Hyola76</v>
      </c>
      <c r="G57" t="s">
        <v>31</v>
      </c>
      <c r="H57" s="13">
        <v>2010</v>
      </c>
      <c r="I57" s="87">
        <v>40414</v>
      </c>
      <c r="J57" s="9">
        <v>2</v>
      </c>
      <c r="K57" s="21">
        <v>40282</v>
      </c>
      <c r="L57" s="14" t="str">
        <f t="shared" si="3"/>
        <v>14-Apr</v>
      </c>
      <c r="M57" s="9">
        <f t="shared" si="6"/>
        <v>14</v>
      </c>
      <c r="N57" s="9" t="str">
        <f t="shared" si="5"/>
        <v>Apr</v>
      </c>
      <c r="O57" s="9" t="s">
        <v>33</v>
      </c>
      <c r="P57" s="13" t="str">
        <f>IF(VLOOKUP(O57,Sheet1!$N$12:$O$20,2)=0,"",VLOOKUP(O57,Sheet1!$N$12:$O$20,2))</f>
        <v/>
      </c>
      <c r="Q57" s="23">
        <v>140.39460020768433</v>
      </c>
      <c r="R57" s="23"/>
      <c r="S57" s="23"/>
      <c r="T57" s="24"/>
      <c r="U57" s="26"/>
      <c r="V57" s="26"/>
      <c r="W57" s="9"/>
      <c r="X57" s="26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1:38" ht="13.2">
      <c r="A58" t="str">
        <f t="shared" si="1"/>
        <v>Delegate2010TOS14-AprCvATR_MarlinCut</v>
      </c>
      <c r="B58">
        <f t="shared" si="7"/>
        <v>132</v>
      </c>
      <c r="D58" s="22" t="s">
        <v>32</v>
      </c>
      <c r="E58" t="str">
        <f>VLOOKUP(D58,Sheet1!$E$11:$F$92,2)</f>
        <v>ATR_Marlin</v>
      </c>
      <c r="G58" t="s">
        <v>31</v>
      </c>
      <c r="H58" s="13">
        <v>2010</v>
      </c>
      <c r="I58" s="87">
        <v>40414</v>
      </c>
      <c r="J58" s="9">
        <v>2</v>
      </c>
      <c r="K58" s="21">
        <v>40282</v>
      </c>
      <c r="L58" s="14" t="str">
        <f t="shared" si="3"/>
        <v>14-Apr</v>
      </c>
      <c r="M58" s="9">
        <f t="shared" si="6"/>
        <v>14</v>
      </c>
      <c r="N58" s="9" t="str">
        <f t="shared" si="5"/>
        <v>Apr</v>
      </c>
      <c r="O58" s="9" t="s">
        <v>47</v>
      </c>
      <c r="P58" s="13" t="str">
        <f>IF(VLOOKUP(O58,Sheet1!$N$12:$O$20,2)=0,"",VLOOKUP(O58,Sheet1!$N$12:$O$20,2))</f>
        <v>Cut</v>
      </c>
      <c r="Q58" s="23">
        <v>77.050882658359299</v>
      </c>
      <c r="R58" s="23"/>
      <c r="S58" s="23"/>
      <c r="T58" s="23"/>
      <c r="U58" s="26"/>
      <c r="V58" s="26"/>
      <c r="W58" s="9"/>
      <c r="X58" s="26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1:38" ht="13.2">
      <c r="A59" t="str">
        <f t="shared" si="1"/>
        <v>Delegate2010TOS14-AprCvATR_Marlin</v>
      </c>
      <c r="B59">
        <f t="shared" si="7"/>
        <v>132</v>
      </c>
      <c r="C59" t="str">
        <f>D59</f>
        <v>Marlin</v>
      </c>
      <c r="D59" s="22" t="s">
        <v>32</v>
      </c>
      <c r="E59" t="str">
        <f>VLOOKUP(D59,Sheet1!$E$11:$F$92,2)</f>
        <v>ATR_Marlin</v>
      </c>
      <c r="G59" t="s">
        <v>31</v>
      </c>
      <c r="H59" s="13">
        <v>2010</v>
      </c>
      <c r="I59" s="87">
        <v>40414</v>
      </c>
      <c r="J59" s="9">
        <v>2</v>
      </c>
      <c r="K59" s="21">
        <v>40282</v>
      </c>
      <c r="L59" s="14" t="str">
        <f t="shared" si="3"/>
        <v>14-Apr</v>
      </c>
      <c r="M59" s="9">
        <f t="shared" si="6"/>
        <v>14</v>
      </c>
      <c r="N59" s="9" t="str">
        <f t="shared" si="5"/>
        <v>Apr</v>
      </c>
      <c r="O59" s="9" t="s">
        <v>33</v>
      </c>
      <c r="P59" s="13" t="str">
        <f>IF(VLOOKUP(O59,Sheet1!$N$12:$O$20,2)=0,"",VLOOKUP(O59,Sheet1!$N$12:$O$20,2))</f>
        <v/>
      </c>
      <c r="Q59" s="23">
        <v>71.443406022845267</v>
      </c>
      <c r="R59" s="23"/>
      <c r="S59" s="23"/>
      <c r="T59" s="24"/>
      <c r="U59" s="26"/>
      <c r="V59" s="26"/>
      <c r="W59" s="9"/>
      <c r="X59" s="26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1:38" ht="13.2">
      <c r="A60" t="str">
        <f t="shared" si="1"/>
        <v>Delegate2010TOS14-AprCvMaxolCut</v>
      </c>
      <c r="B60">
        <f t="shared" si="7"/>
        <v>132</v>
      </c>
      <c r="D60" s="22" t="s">
        <v>36</v>
      </c>
      <c r="E60" t="str">
        <f>VLOOKUP(D60,Sheet1!$E$11:$F$92,2)</f>
        <v>Maxol</v>
      </c>
      <c r="G60" t="s">
        <v>31</v>
      </c>
      <c r="H60" s="13">
        <v>2010</v>
      </c>
      <c r="I60" s="87">
        <v>40414</v>
      </c>
      <c r="J60" s="9">
        <v>2</v>
      </c>
      <c r="K60" s="21">
        <v>40282</v>
      </c>
      <c r="L60" s="14" t="str">
        <f t="shared" si="3"/>
        <v>14-Apr</v>
      </c>
      <c r="M60" s="9">
        <f t="shared" si="6"/>
        <v>14</v>
      </c>
      <c r="N60" s="9" t="str">
        <f t="shared" si="5"/>
        <v>Apr</v>
      </c>
      <c r="O60" s="9" t="s">
        <v>47</v>
      </c>
      <c r="P60" s="13" t="str">
        <f>IF(VLOOKUP(O60,Sheet1!$N$12:$O$20,2)=0,"",VLOOKUP(O60,Sheet1!$N$12:$O$20,2))</f>
        <v>Cut</v>
      </c>
      <c r="Q60" s="23">
        <v>67.082035306334376</v>
      </c>
      <c r="R60" s="23"/>
      <c r="S60" s="23"/>
      <c r="T60" s="23"/>
      <c r="U60" s="26"/>
      <c r="V60" s="26"/>
      <c r="W60" s="9"/>
      <c r="X60" s="26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1:38" ht="13.2">
      <c r="A61" t="str">
        <f t="shared" si="1"/>
        <v>Delegate2010TOS14-AprCvMaxol</v>
      </c>
      <c r="B61">
        <f t="shared" si="7"/>
        <v>132</v>
      </c>
      <c r="C61" t="str">
        <f>D61</f>
        <v>Maxol</v>
      </c>
      <c r="D61" s="22" t="s">
        <v>36</v>
      </c>
      <c r="E61" t="str">
        <f>VLOOKUP(D61,Sheet1!$E$11:$F$92,2)</f>
        <v>Maxol</v>
      </c>
      <c r="G61" t="s">
        <v>31</v>
      </c>
      <c r="H61" s="13">
        <v>2010</v>
      </c>
      <c r="I61" s="87">
        <v>40414</v>
      </c>
      <c r="J61" s="9">
        <v>2</v>
      </c>
      <c r="K61" s="21">
        <v>40282</v>
      </c>
      <c r="L61" s="14" t="str">
        <f t="shared" si="3"/>
        <v>14-Apr</v>
      </c>
      <c r="M61" s="9">
        <f t="shared" si="6"/>
        <v>14</v>
      </c>
      <c r="N61" s="9" t="str">
        <f t="shared" si="5"/>
        <v>Apr</v>
      </c>
      <c r="O61" s="9" t="s">
        <v>33</v>
      </c>
      <c r="P61" s="13" t="str">
        <f>IF(VLOOKUP(O61,Sheet1!$N$12:$O$20,2)=0,"",VLOOKUP(O61,Sheet1!$N$12:$O$20,2))</f>
        <v/>
      </c>
      <c r="Q61" s="23">
        <v>129.38733125649014</v>
      </c>
      <c r="R61" s="23"/>
      <c r="S61" s="23"/>
      <c r="T61" s="24"/>
      <c r="U61" s="26"/>
      <c r="V61" s="26"/>
      <c r="W61" s="9"/>
      <c r="X61" s="26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1:38" ht="13.2">
      <c r="A62" t="str">
        <f t="shared" si="1"/>
        <v>Delegate2010TOS14-AprCvTaurusCut</v>
      </c>
      <c r="B62">
        <f t="shared" si="7"/>
        <v>132</v>
      </c>
      <c r="D62" s="22" t="s">
        <v>40</v>
      </c>
      <c r="E62" t="str">
        <f>VLOOKUP(D62,Sheet1!$E$11:$F$92,2)</f>
        <v>Taurus</v>
      </c>
      <c r="G62" t="s">
        <v>31</v>
      </c>
      <c r="H62" s="13">
        <v>2010</v>
      </c>
      <c r="I62" s="87">
        <v>40414</v>
      </c>
      <c r="J62" s="9">
        <v>2</v>
      </c>
      <c r="K62" s="21">
        <v>40282</v>
      </c>
      <c r="L62" s="14" t="str">
        <f t="shared" si="3"/>
        <v>14-Apr</v>
      </c>
      <c r="M62" s="9">
        <f t="shared" si="6"/>
        <v>14</v>
      </c>
      <c r="N62" s="9" t="str">
        <f t="shared" si="5"/>
        <v>Apr</v>
      </c>
      <c r="O62" s="9" t="s">
        <v>47</v>
      </c>
      <c r="P62" s="13" t="str">
        <f>IF(VLOOKUP(O62,Sheet1!$N$12:$O$20,2)=0,"",VLOOKUP(O62,Sheet1!$N$12:$O$20,2))</f>
        <v>Cut</v>
      </c>
      <c r="Q62" s="23">
        <v>131.87954309449637</v>
      </c>
      <c r="R62" s="23"/>
      <c r="S62" s="23"/>
      <c r="T62" s="23"/>
      <c r="U62" s="26"/>
      <c r="V62" s="26"/>
      <c r="W62" s="9"/>
      <c r="X62" s="26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1:38" ht="13.2">
      <c r="A63" t="str">
        <f t="shared" si="1"/>
        <v>Delegate2010TOS14-AprCvTaurus</v>
      </c>
      <c r="B63">
        <f t="shared" si="7"/>
        <v>132</v>
      </c>
      <c r="C63" t="str">
        <f>D63</f>
        <v>new_taurus</v>
      </c>
      <c r="D63" s="22" t="s">
        <v>44</v>
      </c>
      <c r="E63" t="str">
        <f>VLOOKUP(D63,Sheet1!$E$11:$F$92,2)</f>
        <v>Taurus</v>
      </c>
      <c r="G63" t="s">
        <v>31</v>
      </c>
      <c r="H63" s="13">
        <v>2010</v>
      </c>
      <c r="I63" s="87">
        <v>40414</v>
      </c>
      <c r="J63" s="9">
        <v>2</v>
      </c>
      <c r="K63" s="21">
        <v>40282</v>
      </c>
      <c r="L63" s="14" t="str">
        <f t="shared" si="3"/>
        <v>14-Apr</v>
      </c>
      <c r="M63" s="9">
        <f t="shared" si="6"/>
        <v>14</v>
      </c>
      <c r="N63" s="9" t="str">
        <f t="shared" si="5"/>
        <v>Apr</v>
      </c>
      <c r="O63" s="9" t="s">
        <v>33</v>
      </c>
      <c r="P63" s="13" t="str">
        <f>IF(VLOOKUP(O63,Sheet1!$N$12:$O$20,2)=0,"",VLOOKUP(O63,Sheet1!$N$12:$O$20,2))</f>
        <v/>
      </c>
      <c r="Q63" s="23">
        <v>200.93457943925236</v>
      </c>
      <c r="R63" s="23"/>
      <c r="S63" s="23"/>
      <c r="T63" s="24"/>
      <c r="U63" s="26"/>
      <c r="V63" s="26"/>
      <c r="W63" s="9"/>
      <c r="X63" s="26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ht="13.2">
      <c r="A64" t="str">
        <f t="shared" si="1"/>
        <v>Delegate2010TOS14-AprCvWinfredCut</v>
      </c>
      <c r="B64">
        <f t="shared" si="7"/>
        <v>132</v>
      </c>
      <c r="D64" s="22" t="s">
        <v>45</v>
      </c>
      <c r="E64" t="str">
        <f>VLOOKUP(D64,Sheet1!$E$11:$F$92,2)</f>
        <v>Winfred</v>
      </c>
      <c r="G64" t="s">
        <v>31</v>
      </c>
      <c r="H64" s="13">
        <v>2010</v>
      </c>
      <c r="I64" s="87">
        <v>40414</v>
      </c>
      <c r="J64" s="9">
        <v>2</v>
      </c>
      <c r="K64" s="21">
        <v>40282</v>
      </c>
      <c r="L64" s="14" t="str">
        <f t="shared" si="3"/>
        <v>14-Apr</v>
      </c>
      <c r="M64" s="9">
        <f t="shared" si="6"/>
        <v>14</v>
      </c>
      <c r="N64" s="9" t="str">
        <f t="shared" si="5"/>
        <v>Apr</v>
      </c>
      <c r="O64" s="9" t="s">
        <v>47</v>
      </c>
      <c r="P64" s="13" t="str">
        <f>IF(VLOOKUP(O64,Sheet1!$N$12:$O$20,2)=0,"",VLOOKUP(O64,Sheet1!$N$12:$O$20,2))</f>
        <v>Cut</v>
      </c>
      <c r="Q64" s="23">
        <v>118.38006230529594</v>
      </c>
      <c r="R64" s="23"/>
      <c r="S64" s="23"/>
      <c r="T64" s="23"/>
      <c r="U64" s="26"/>
      <c r="V64" s="26"/>
      <c r="W64" s="9"/>
      <c r="X64" s="26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t="13.2">
      <c r="A65" t="str">
        <f t="shared" si="1"/>
        <v>Delegate2010TOS14-AprCvWinfred</v>
      </c>
      <c r="B65">
        <f t="shared" ref="B65:B79" si="8">I65-K65</f>
        <v>132</v>
      </c>
      <c r="C65" t="str">
        <f t="shared" ref="C65:C79" si="9">D65</f>
        <v>Winfred</v>
      </c>
      <c r="D65" s="22" t="s">
        <v>45</v>
      </c>
      <c r="E65" t="str">
        <f>VLOOKUP(D65,Sheet1!$E$11:$F$92,2)</f>
        <v>Winfred</v>
      </c>
      <c r="G65" t="s">
        <v>31</v>
      </c>
      <c r="H65" s="13">
        <v>2010</v>
      </c>
      <c r="I65" s="87">
        <v>40414</v>
      </c>
      <c r="J65" s="9">
        <v>2</v>
      </c>
      <c r="K65" s="21">
        <v>40282</v>
      </c>
      <c r="L65" s="14" t="str">
        <f t="shared" si="3"/>
        <v>14-Apr</v>
      </c>
      <c r="M65" s="9">
        <f t="shared" si="6"/>
        <v>14</v>
      </c>
      <c r="N65" s="9" t="str">
        <f t="shared" si="5"/>
        <v>Apr</v>
      </c>
      <c r="O65" s="9" t="s">
        <v>33</v>
      </c>
      <c r="P65" s="13" t="str">
        <f>IF(VLOOKUP(O65,Sheet1!$N$12:$O$20,2)=0,"",VLOOKUP(O65,Sheet1!$N$12:$O$20,2))</f>
        <v/>
      </c>
      <c r="Q65" s="23">
        <v>276.2201453790239</v>
      </c>
      <c r="R65" s="23"/>
      <c r="S65" s="23"/>
      <c r="T65" s="24"/>
      <c r="U65" s="26"/>
      <c r="V65" s="26"/>
      <c r="W65" s="9"/>
      <c r="X65" s="26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ht="13.2">
      <c r="A66" t="str">
        <f t="shared" si="1"/>
        <v>Delegate2010TOS11-MarCvATR_Marlin</v>
      </c>
      <c r="B66">
        <f t="shared" si="8"/>
        <v>170</v>
      </c>
      <c r="C66" t="str">
        <f t="shared" si="9"/>
        <v>Marlin</v>
      </c>
      <c r="D66" s="22" t="s">
        <v>32</v>
      </c>
      <c r="E66" t="str">
        <f>VLOOKUP(D66,Sheet1!$E$11:$F$92,2)</f>
        <v>ATR_Marlin</v>
      </c>
      <c r="F66">
        <f t="shared" ref="F66:F77" si="10">B66</f>
        <v>170</v>
      </c>
      <c r="G66" t="s">
        <v>31</v>
      </c>
      <c r="H66" s="13">
        <v>2010</v>
      </c>
      <c r="I66" s="87">
        <v>40418</v>
      </c>
      <c r="J66" s="9">
        <v>1</v>
      </c>
      <c r="K66" s="21">
        <v>40248</v>
      </c>
      <c r="L66" s="14" t="str">
        <f t="shared" si="3"/>
        <v>11-Mar</v>
      </c>
      <c r="M66" s="9">
        <f t="shared" si="6"/>
        <v>11</v>
      </c>
      <c r="N66" s="9" t="str">
        <f t="shared" si="5"/>
        <v>Mar</v>
      </c>
      <c r="O66" s="9" t="s">
        <v>43</v>
      </c>
      <c r="P66" s="13" t="str">
        <f>IF(VLOOKUP(O66,Sheet1!$N$12:$O$20,2)=0,"",VLOOKUP(O66,Sheet1!$N$12:$O$20,2))</f>
        <v/>
      </c>
      <c r="Q66" s="9"/>
      <c r="R66" s="9"/>
      <c r="S66" s="9"/>
      <c r="T66" s="24">
        <v>6</v>
      </c>
      <c r="U66" s="27"/>
      <c r="V66" s="27"/>
      <c r="W66" s="9"/>
      <c r="X66" s="9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1:38" ht="13.2">
      <c r="A67" t="str">
        <f t="shared" si="1"/>
        <v>Delegate2010TOS11-MarCvCBI406</v>
      </c>
      <c r="B67">
        <f t="shared" si="8"/>
        <v>189</v>
      </c>
      <c r="C67" t="str">
        <f t="shared" si="9"/>
        <v>CBI406</v>
      </c>
      <c r="D67" s="22" t="s">
        <v>38</v>
      </c>
      <c r="E67" t="str">
        <f>VLOOKUP(D67,Sheet1!$E$11:$F$92,2)</f>
        <v>CBI406</v>
      </c>
      <c r="F67">
        <f t="shared" si="10"/>
        <v>189</v>
      </c>
      <c r="G67" t="s">
        <v>31</v>
      </c>
      <c r="H67" s="13">
        <v>2010</v>
      </c>
      <c r="I67" s="87">
        <v>40437</v>
      </c>
      <c r="J67" s="9">
        <v>1</v>
      </c>
      <c r="K67" s="21">
        <v>40248</v>
      </c>
      <c r="L67" s="14" t="str">
        <f t="shared" si="3"/>
        <v>11-Mar</v>
      </c>
      <c r="M67" s="9">
        <f t="shared" si="6"/>
        <v>11</v>
      </c>
      <c r="N67" s="9" t="str">
        <f t="shared" si="5"/>
        <v>Mar</v>
      </c>
      <c r="O67" s="9" t="s">
        <v>43</v>
      </c>
      <c r="P67" s="13" t="str">
        <f>IF(VLOOKUP(O67,Sheet1!$N$12:$O$20,2)=0,"",VLOOKUP(O67,Sheet1!$N$12:$O$20,2))</f>
        <v/>
      </c>
      <c r="Q67" s="9"/>
      <c r="R67" s="9"/>
      <c r="S67" s="9"/>
      <c r="T67" s="24">
        <v>6</v>
      </c>
      <c r="U67" s="27"/>
      <c r="V67" s="27"/>
      <c r="W67" s="9"/>
      <c r="X67" s="9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ht="13.2">
      <c r="A68" t="str">
        <f t="shared" si="1"/>
        <v>Delegate2010TOS11-MarCvCBI306</v>
      </c>
      <c r="B68">
        <f t="shared" si="8"/>
        <v>190</v>
      </c>
      <c r="C68" t="str">
        <f t="shared" si="9"/>
        <v>CBI306</v>
      </c>
      <c r="D68" s="22" t="s">
        <v>39</v>
      </c>
      <c r="E68" t="str">
        <f>VLOOKUP(D68,Sheet1!$E$11:$F$92,2)</f>
        <v>CBI306</v>
      </c>
      <c r="F68">
        <f t="shared" si="10"/>
        <v>190</v>
      </c>
      <c r="G68" t="s">
        <v>31</v>
      </c>
      <c r="H68" s="13">
        <v>2010</v>
      </c>
      <c r="I68" s="87">
        <v>40438</v>
      </c>
      <c r="J68" s="9">
        <v>1</v>
      </c>
      <c r="K68" s="21">
        <v>40248</v>
      </c>
      <c r="L68" s="14" t="str">
        <f t="shared" si="3"/>
        <v>11-Mar</v>
      </c>
      <c r="M68" s="9">
        <f t="shared" si="6"/>
        <v>11</v>
      </c>
      <c r="N68" s="9" t="str">
        <f t="shared" si="5"/>
        <v>Mar</v>
      </c>
      <c r="O68" s="9" t="s">
        <v>43</v>
      </c>
      <c r="P68" s="13" t="str">
        <f>IF(VLOOKUP(O68,Sheet1!$N$12:$O$20,2)=0,"",VLOOKUP(O68,Sheet1!$N$12:$O$20,2))</f>
        <v/>
      </c>
      <c r="Q68" s="9"/>
      <c r="R68" s="9"/>
      <c r="S68" s="9"/>
      <c r="T68" s="24">
        <v>6</v>
      </c>
      <c r="U68" s="27"/>
      <c r="V68" s="27"/>
      <c r="W68" s="9"/>
      <c r="X68" s="9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1:38" ht="13.2">
      <c r="A69" t="str">
        <f t="shared" ref="A69:A132" si="11">G69&amp;H69&amp;"TOS"&amp;L69&amp;"Cv"&amp;E69&amp;P69</f>
        <v>Delegate2010TOS14-AprCvAV_Garnet</v>
      </c>
      <c r="B69">
        <f t="shared" si="8"/>
        <v>159</v>
      </c>
      <c r="C69" t="str">
        <f t="shared" si="9"/>
        <v>Garnet</v>
      </c>
      <c r="D69" s="22" t="s">
        <v>37</v>
      </c>
      <c r="E69" t="str">
        <f>VLOOKUP(D69,Sheet1!$E$11:$F$92,2)</f>
        <v>AV_Garnet</v>
      </c>
      <c r="F69">
        <f t="shared" si="10"/>
        <v>159</v>
      </c>
      <c r="G69" t="s">
        <v>31</v>
      </c>
      <c r="H69" s="13">
        <v>2010</v>
      </c>
      <c r="I69" s="87">
        <v>40441</v>
      </c>
      <c r="J69" s="9">
        <v>2</v>
      </c>
      <c r="K69" s="21">
        <v>40282</v>
      </c>
      <c r="L69" s="14" t="str">
        <f t="shared" ref="L69:L132" si="12">M69&amp;"-"&amp;N69</f>
        <v>14-Apr</v>
      </c>
      <c r="M69" s="9">
        <f t="shared" si="6"/>
        <v>14</v>
      </c>
      <c r="N69" s="9" t="str">
        <f t="shared" ref="N69:N132" si="13">TEXT(K69,"mmm")</f>
        <v>Apr</v>
      </c>
      <c r="O69" s="9" t="s">
        <v>33</v>
      </c>
      <c r="P69" s="13" t="str">
        <f>IF(VLOOKUP(O69,Sheet1!$N$12:$O$20,2)=0,"",VLOOKUP(O69,Sheet1!$N$12:$O$20,2))</f>
        <v/>
      </c>
      <c r="Q69" s="9"/>
      <c r="R69" s="9"/>
      <c r="S69" s="9"/>
      <c r="T69" s="24">
        <v>6</v>
      </c>
      <c r="U69" s="27"/>
      <c r="V69" s="27"/>
      <c r="W69" s="9"/>
      <c r="X69" s="9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1:38" ht="13.2">
      <c r="A70" t="str">
        <f t="shared" si="11"/>
        <v>Delegate2010TOS14-AprCv46Y78</v>
      </c>
      <c r="B70">
        <f t="shared" si="8"/>
        <v>160</v>
      </c>
      <c r="C70" t="str">
        <f t="shared" si="9"/>
        <v>new_h46Y78</v>
      </c>
      <c r="D70" s="22" t="s">
        <v>42</v>
      </c>
      <c r="E70" t="str">
        <f>VLOOKUP(D70,Sheet1!$E$11:$F$92,2)</f>
        <v>46Y78</v>
      </c>
      <c r="F70">
        <f t="shared" si="10"/>
        <v>160</v>
      </c>
      <c r="G70" t="s">
        <v>31</v>
      </c>
      <c r="H70" s="13">
        <v>2010</v>
      </c>
      <c r="I70" s="87">
        <v>40442</v>
      </c>
      <c r="J70" s="9">
        <v>2</v>
      </c>
      <c r="K70" s="21">
        <v>40282</v>
      </c>
      <c r="L70" s="14" t="str">
        <f t="shared" si="12"/>
        <v>14-Apr</v>
      </c>
      <c r="M70" s="9">
        <f t="shared" si="6"/>
        <v>14</v>
      </c>
      <c r="N70" s="9" t="str">
        <f t="shared" si="13"/>
        <v>Apr</v>
      </c>
      <c r="O70" s="9" t="s">
        <v>33</v>
      </c>
      <c r="P70" s="13" t="str">
        <f>IF(VLOOKUP(O70,Sheet1!$N$12:$O$20,2)=0,"",VLOOKUP(O70,Sheet1!$N$12:$O$20,2))</f>
        <v/>
      </c>
      <c r="Q70" s="9"/>
      <c r="R70" s="9"/>
      <c r="S70" s="9"/>
      <c r="T70" s="24">
        <v>6</v>
      </c>
      <c r="U70" s="27"/>
      <c r="V70" s="27"/>
      <c r="W70" s="9"/>
      <c r="X70" s="9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1:38" ht="13.2">
      <c r="A71" t="str">
        <f t="shared" si="11"/>
        <v>Delegate2010TOS11-MarCvTaurus</v>
      </c>
      <c r="B71">
        <f t="shared" si="8"/>
        <v>204</v>
      </c>
      <c r="C71" t="str">
        <f t="shared" si="9"/>
        <v>new_taurus</v>
      </c>
      <c r="D71" s="22" t="s">
        <v>44</v>
      </c>
      <c r="E71" t="str">
        <f>VLOOKUP(D71,Sheet1!$E$11:$F$92,2)</f>
        <v>Taurus</v>
      </c>
      <c r="F71">
        <f t="shared" si="10"/>
        <v>204</v>
      </c>
      <c r="G71" t="s">
        <v>31</v>
      </c>
      <c r="H71" s="13">
        <v>2010</v>
      </c>
      <c r="I71" s="87">
        <v>40452</v>
      </c>
      <c r="J71" s="9">
        <v>1</v>
      </c>
      <c r="K71" s="21">
        <v>40248</v>
      </c>
      <c r="L71" s="14" t="str">
        <f t="shared" si="12"/>
        <v>11-Mar</v>
      </c>
      <c r="M71" s="9">
        <f t="shared" si="6"/>
        <v>11</v>
      </c>
      <c r="N71" s="9" t="str">
        <f t="shared" si="13"/>
        <v>Mar</v>
      </c>
      <c r="O71" s="9" t="s">
        <v>43</v>
      </c>
      <c r="P71" s="13" t="str">
        <f>IF(VLOOKUP(O71,Sheet1!$N$12:$O$20,2)=0,"",VLOOKUP(O71,Sheet1!$N$12:$O$20,2))</f>
        <v/>
      </c>
      <c r="Q71" s="9"/>
      <c r="R71" s="9"/>
      <c r="S71" s="9"/>
      <c r="T71" s="24">
        <v>6</v>
      </c>
      <c r="U71" s="27"/>
      <c r="V71" s="27"/>
      <c r="W71" s="9"/>
      <c r="X71" s="9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1:38" ht="13.2">
      <c r="A72" t="str">
        <f t="shared" si="11"/>
        <v>Delegate2010TOS14-AprCvATR_Marlin</v>
      </c>
      <c r="B72">
        <f t="shared" si="8"/>
        <v>170</v>
      </c>
      <c r="C72" t="str">
        <f t="shared" si="9"/>
        <v>Marlin</v>
      </c>
      <c r="D72" s="22" t="s">
        <v>32</v>
      </c>
      <c r="E72" t="str">
        <f>VLOOKUP(D72,Sheet1!$E$11:$F$92,2)</f>
        <v>ATR_Marlin</v>
      </c>
      <c r="F72">
        <f t="shared" si="10"/>
        <v>170</v>
      </c>
      <c r="G72" t="s">
        <v>31</v>
      </c>
      <c r="H72" s="13">
        <v>2010</v>
      </c>
      <c r="I72" s="87">
        <v>40452</v>
      </c>
      <c r="J72" s="9">
        <v>2</v>
      </c>
      <c r="K72" s="21">
        <v>40282</v>
      </c>
      <c r="L72" s="14" t="str">
        <f t="shared" si="12"/>
        <v>14-Apr</v>
      </c>
      <c r="M72" s="9">
        <f t="shared" si="6"/>
        <v>14</v>
      </c>
      <c r="N72" s="9" t="str">
        <f t="shared" si="13"/>
        <v>Apr</v>
      </c>
      <c r="O72" s="9" t="s">
        <v>33</v>
      </c>
      <c r="P72" s="13" t="str">
        <f>IF(VLOOKUP(O72,Sheet1!$N$12:$O$20,2)=0,"",VLOOKUP(O72,Sheet1!$N$12:$O$20,2))</f>
        <v/>
      </c>
      <c r="Q72" s="9"/>
      <c r="R72" s="9"/>
      <c r="S72" s="9"/>
      <c r="T72" s="24">
        <v>6</v>
      </c>
      <c r="U72" s="27"/>
      <c r="V72" s="27"/>
      <c r="W72" s="9"/>
      <c r="X72" s="9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1:38" ht="13.2">
      <c r="A73" t="str">
        <f t="shared" si="11"/>
        <v>Delegate2010TOS14-AprCvCBI306</v>
      </c>
      <c r="B73">
        <f t="shared" si="8"/>
        <v>172</v>
      </c>
      <c r="C73" t="str">
        <f t="shared" si="9"/>
        <v>CBI306</v>
      </c>
      <c r="D73" s="22" t="s">
        <v>39</v>
      </c>
      <c r="E73" t="str">
        <f>VLOOKUP(D73,Sheet1!$E$11:$F$92,2)</f>
        <v>CBI306</v>
      </c>
      <c r="F73">
        <f t="shared" si="10"/>
        <v>172</v>
      </c>
      <c r="G73" t="s">
        <v>31</v>
      </c>
      <c r="H73" s="13">
        <v>2010</v>
      </c>
      <c r="I73" s="87">
        <v>40454</v>
      </c>
      <c r="J73" s="9">
        <v>2</v>
      </c>
      <c r="K73" s="21">
        <v>40282</v>
      </c>
      <c r="L73" s="14" t="str">
        <f t="shared" si="12"/>
        <v>14-Apr</v>
      </c>
      <c r="M73" s="9">
        <f t="shared" si="6"/>
        <v>14</v>
      </c>
      <c r="N73" s="9" t="str">
        <f t="shared" si="13"/>
        <v>Apr</v>
      </c>
      <c r="O73" s="9" t="s">
        <v>33</v>
      </c>
      <c r="P73" s="13" t="str">
        <f>IF(VLOOKUP(O73,Sheet1!$N$12:$O$20,2)=0,"",VLOOKUP(O73,Sheet1!$N$12:$O$20,2))</f>
        <v/>
      </c>
      <c r="Q73" s="9"/>
      <c r="R73" s="9"/>
      <c r="S73" s="9"/>
      <c r="T73" s="24">
        <v>6</v>
      </c>
      <c r="U73" s="27"/>
      <c r="V73" s="27"/>
      <c r="W73" s="9"/>
      <c r="X73" s="9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ht="13.2">
      <c r="A74" t="str">
        <f t="shared" si="11"/>
        <v>Delegate2010TOS11-MarCvCBIW208</v>
      </c>
      <c r="B74">
        <f t="shared" si="8"/>
        <v>208</v>
      </c>
      <c r="C74" t="str">
        <f t="shared" si="9"/>
        <v>CBIW208</v>
      </c>
      <c r="D74" s="28" t="s">
        <v>41</v>
      </c>
      <c r="E74" t="str">
        <f>VLOOKUP(D74,Sheet1!$E$11:$F$92,2)</f>
        <v>CBIW208</v>
      </c>
      <c r="F74">
        <f t="shared" si="10"/>
        <v>208</v>
      </c>
      <c r="G74" t="s">
        <v>31</v>
      </c>
      <c r="H74" s="13">
        <v>2010</v>
      </c>
      <c r="I74" s="87">
        <v>40456</v>
      </c>
      <c r="J74" s="9">
        <v>1</v>
      </c>
      <c r="K74" s="21">
        <v>40248</v>
      </c>
      <c r="L74" s="14" t="str">
        <f t="shared" si="12"/>
        <v>11-Mar</v>
      </c>
      <c r="M74" s="9">
        <f t="shared" si="6"/>
        <v>11</v>
      </c>
      <c r="N74" s="9" t="str">
        <f t="shared" si="13"/>
        <v>Mar</v>
      </c>
      <c r="O74" s="9" t="s">
        <v>43</v>
      </c>
      <c r="P74" s="13" t="str">
        <f>IF(VLOOKUP(O74,Sheet1!$N$12:$O$20,2)=0,"",VLOOKUP(O74,Sheet1!$N$12:$O$20,2))</f>
        <v/>
      </c>
      <c r="Q74" s="9"/>
      <c r="R74" s="9"/>
      <c r="S74" s="9"/>
      <c r="T74" s="24">
        <v>6</v>
      </c>
      <c r="U74" s="27"/>
      <c r="V74" s="27"/>
      <c r="W74" s="9"/>
      <c r="X74" s="9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1:38" ht="13.2">
      <c r="A75" t="str">
        <f t="shared" si="11"/>
        <v>Delegate2010TOS14-AprCvCBI406</v>
      </c>
      <c r="B75">
        <f t="shared" si="8"/>
        <v>174</v>
      </c>
      <c r="C75" t="str">
        <f t="shared" si="9"/>
        <v>CBI406</v>
      </c>
      <c r="D75" s="22" t="s">
        <v>38</v>
      </c>
      <c r="E75" t="str">
        <f>VLOOKUP(D75,Sheet1!$E$11:$F$92,2)</f>
        <v>CBI406</v>
      </c>
      <c r="F75">
        <f t="shared" si="10"/>
        <v>174</v>
      </c>
      <c r="G75" t="s">
        <v>31</v>
      </c>
      <c r="H75" s="13">
        <v>2010</v>
      </c>
      <c r="I75" s="87">
        <v>40456</v>
      </c>
      <c r="J75" s="9">
        <v>2</v>
      </c>
      <c r="K75" s="21">
        <v>40282</v>
      </c>
      <c r="L75" s="14" t="str">
        <f t="shared" si="12"/>
        <v>14-Apr</v>
      </c>
      <c r="M75" s="9">
        <f t="shared" si="6"/>
        <v>14</v>
      </c>
      <c r="N75" s="9" t="str">
        <f t="shared" si="13"/>
        <v>Apr</v>
      </c>
      <c r="O75" s="9" t="s">
        <v>33</v>
      </c>
      <c r="P75" s="13" t="str">
        <f>IF(VLOOKUP(O75,Sheet1!$N$12:$O$20,2)=0,"",VLOOKUP(O75,Sheet1!$N$12:$O$20,2))</f>
        <v/>
      </c>
      <c r="Q75" s="9"/>
      <c r="R75" s="9"/>
      <c r="S75" s="9"/>
      <c r="T75" s="24">
        <v>6</v>
      </c>
      <c r="U75" s="27"/>
      <c r="V75" s="27"/>
      <c r="W75" s="9"/>
      <c r="X75" s="9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ht="13.2">
      <c r="A76" t="str">
        <f t="shared" si="11"/>
        <v>Delegate2010TOS14-AprCvTaurus</v>
      </c>
      <c r="B76">
        <f t="shared" si="8"/>
        <v>177</v>
      </c>
      <c r="C76" t="str">
        <f t="shared" si="9"/>
        <v>new_taurus</v>
      </c>
      <c r="D76" s="22" t="s">
        <v>44</v>
      </c>
      <c r="E76" t="str">
        <f>VLOOKUP(D76,Sheet1!$E$11:$F$92,2)</f>
        <v>Taurus</v>
      </c>
      <c r="F76">
        <f t="shared" si="10"/>
        <v>177</v>
      </c>
      <c r="G76" t="s">
        <v>31</v>
      </c>
      <c r="H76" s="13">
        <v>2010</v>
      </c>
      <c r="I76" s="87">
        <v>40459</v>
      </c>
      <c r="J76" s="9">
        <v>2</v>
      </c>
      <c r="K76" s="21">
        <v>40282</v>
      </c>
      <c r="L76" s="14" t="str">
        <f t="shared" si="12"/>
        <v>14-Apr</v>
      </c>
      <c r="M76" s="9">
        <f t="shared" si="6"/>
        <v>14</v>
      </c>
      <c r="N76" s="9" t="str">
        <f t="shared" si="13"/>
        <v>Apr</v>
      </c>
      <c r="O76" s="9" t="s">
        <v>33</v>
      </c>
      <c r="P76" s="13" t="str">
        <f>IF(VLOOKUP(O76,Sheet1!$N$12:$O$20,2)=0,"",VLOOKUP(O76,Sheet1!$N$12:$O$20,2))</f>
        <v/>
      </c>
      <c r="Q76" s="9"/>
      <c r="R76" s="9"/>
      <c r="S76" s="9"/>
      <c r="T76" s="24">
        <v>6</v>
      </c>
      <c r="U76" s="27"/>
      <c r="V76" s="27"/>
      <c r="W76" s="9"/>
      <c r="X76" s="9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1:38" ht="13.2">
      <c r="A77" t="str">
        <f t="shared" si="11"/>
        <v>Delegate2010TOS14-AprCvCBIW208</v>
      </c>
      <c r="B77">
        <f t="shared" si="8"/>
        <v>179</v>
      </c>
      <c r="C77" t="str">
        <f t="shared" si="9"/>
        <v>CBIW208</v>
      </c>
      <c r="D77" s="22" t="s">
        <v>41</v>
      </c>
      <c r="E77" t="str">
        <f>VLOOKUP(D77,Sheet1!$E$11:$F$92,2)</f>
        <v>CBIW208</v>
      </c>
      <c r="F77">
        <f t="shared" si="10"/>
        <v>179</v>
      </c>
      <c r="G77" t="s">
        <v>31</v>
      </c>
      <c r="H77" s="13">
        <v>2010</v>
      </c>
      <c r="I77" s="87">
        <v>40461</v>
      </c>
      <c r="J77" s="9">
        <v>2</v>
      </c>
      <c r="K77" s="21">
        <v>40282</v>
      </c>
      <c r="L77" s="14" t="str">
        <f t="shared" si="12"/>
        <v>14-Apr</v>
      </c>
      <c r="M77" s="9">
        <f t="shared" si="6"/>
        <v>14</v>
      </c>
      <c r="N77" s="9" t="str">
        <f t="shared" si="13"/>
        <v>Apr</v>
      </c>
      <c r="O77" s="9" t="s">
        <v>33</v>
      </c>
      <c r="P77" s="13" t="str">
        <f>IF(VLOOKUP(O77,Sheet1!$N$12:$O$20,2)=0,"",VLOOKUP(O77,Sheet1!$N$12:$O$20,2))</f>
        <v/>
      </c>
      <c r="Q77" s="9"/>
      <c r="R77" s="9"/>
      <c r="S77" s="9"/>
      <c r="T77" s="24">
        <v>6</v>
      </c>
      <c r="U77" s="27"/>
      <c r="V77" s="27"/>
      <c r="W77" s="9"/>
      <c r="X77" s="9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t="13.2">
      <c r="A78" t="str">
        <f t="shared" si="11"/>
        <v>Delegate2010TOS11-MarCv46Y78</v>
      </c>
      <c r="B78">
        <f t="shared" si="8"/>
        <v>242</v>
      </c>
      <c r="C78" t="str">
        <f t="shared" si="9"/>
        <v>new_h46Y78</v>
      </c>
      <c r="D78" s="22" t="s">
        <v>42</v>
      </c>
      <c r="E78" t="str">
        <f>VLOOKUP(D78,Sheet1!$E$11:$F$92,2)</f>
        <v>46Y78</v>
      </c>
      <c r="G78" t="s">
        <v>31</v>
      </c>
      <c r="H78" s="13">
        <v>2010</v>
      </c>
      <c r="I78" s="87">
        <v>40490</v>
      </c>
      <c r="J78" s="9">
        <v>1</v>
      </c>
      <c r="K78" s="21">
        <v>40248</v>
      </c>
      <c r="L78" s="14" t="str">
        <f t="shared" si="12"/>
        <v>11-Mar</v>
      </c>
      <c r="M78" s="9">
        <f t="shared" si="6"/>
        <v>11</v>
      </c>
      <c r="N78" s="9" t="str">
        <f t="shared" si="13"/>
        <v>Mar</v>
      </c>
      <c r="O78" s="9" t="s">
        <v>43</v>
      </c>
      <c r="P78" s="13" t="str">
        <f>IF(VLOOKUP(O78,Sheet1!$N$12:$O$20,2)=0,"",VLOOKUP(O78,Sheet1!$N$12:$O$20,2))</f>
        <v/>
      </c>
      <c r="Q78" s="23">
        <v>1004.1573944980109</v>
      </c>
      <c r="R78" s="23">
        <v>221.00431960363466</v>
      </c>
      <c r="S78" s="23">
        <v>221.00431960363466</v>
      </c>
      <c r="T78" s="24">
        <v>10</v>
      </c>
      <c r="U78" s="26">
        <v>14.406099079036384</v>
      </c>
      <c r="V78" s="26">
        <v>0.22008932146948643</v>
      </c>
      <c r="W78" s="26"/>
      <c r="X78" s="26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1:38" ht="13.2">
      <c r="A79" t="str">
        <f t="shared" si="11"/>
        <v>Delegate2010TOS14-AprCv46Y78</v>
      </c>
      <c r="B79">
        <f t="shared" si="8"/>
        <v>231</v>
      </c>
      <c r="C79" t="str">
        <f t="shared" si="9"/>
        <v>new_h46Y78</v>
      </c>
      <c r="D79" s="22" t="s">
        <v>42</v>
      </c>
      <c r="E79" t="str">
        <f>VLOOKUP(D79,Sheet1!$E$11:$F$92,2)</f>
        <v>46Y78</v>
      </c>
      <c r="G79" t="s">
        <v>31</v>
      </c>
      <c r="H79" s="13">
        <v>2010</v>
      </c>
      <c r="I79" s="87">
        <v>40513</v>
      </c>
      <c r="J79" s="9">
        <v>2</v>
      </c>
      <c r="K79" s="21">
        <v>40282</v>
      </c>
      <c r="L79" s="14" t="str">
        <f t="shared" si="12"/>
        <v>14-Apr</v>
      </c>
      <c r="M79" s="9">
        <f t="shared" ref="M79:M142" si="14">DAY(K79)</f>
        <v>14</v>
      </c>
      <c r="N79" s="9" t="str">
        <f t="shared" si="13"/>
        <v>Apr</v>
      </c>
      <c r="O79" s="9" t="s">
        <v>33</v>
      </c>
      <c r="P79" s="13" t="str">
        <f>IF(VLOOKUP(O79,Sheet1!$N$12:$O$20,2)=0,"",VLOOKUP(O79,Sheet1!$N$12:$O$20,2))</f>
        <v/>
      </c>
      <c r="Q79" s="23">
        <v>911.61146092500087</v>
      </c>
      <c r="R79" s="23">
        <v>281.55431105038917</v>
      </c>
      <c r="S79" s="23">
        <v>281.55431105038917</v>
      </c>
      <c r="T79" s="24">
        <v>10</v>
      </c>
      <c r="U79" s="26">
        <v>39.603336714459026</v>
      </c>
      <c r="V79" s="26"/>
      <c r="W79" s="9"/>
      <c r="X79" s="26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1:38" ht="13.2">
      <c r="A80" t="str">
        <f t="shared" si="11"/>
        <v>Delegate2010TOS14-AprCvAV_GarnetCut</v>
      </c>
      <c r="B80">
        <f>I80-K80</f>
        <v>231</v>
      </c>
      <c r="D80" s="22" t="s">
        <v>37</v>
      </c>
      <c r="E80" t="str">
        <f>VLOOKUP(D80,Sheet1!$E$11:$F$92,2)</f>
        <v>AV_Garnet</v>
      </c>
      <c r="G80" t="s">
        <v>31</v>
      </c>
      <c r="H80" s="13">
        <v>2010</v>
      </c>
      <c r="I80" s="87">
        <v>40513</v>
      </c>
      <c r="J80" s="9">
        <v>2</v>
      </c>
      <c r="K80" s="21">
        <v>40282</v>
      </c>
      <c r="L80" s="14" t="str">
        <f t="shared" si="12"/>
        <v>14-Apr</v>
      </c>
      <c r="M80" s="9">
        <f t="shared" si="14"/>
        <v>14</v>
      </c>
      <c r="N80" s="9" t="str">
        <f t="shared" si="13"/>
        <v>Apr</v>
      </c>
      <c r="O80" s="9" t="s">
        <v>47</v>
      </c>
      <c r="P80" s="13" t="str">
        <f>IF(VLOOKUP(O80,Sheet1!$N$12:$O$20,2)=0,"",VLOOKUP(O80,Sheet1!$N$12:$O$20,2))</f>
        <v>Cut</v>
      </c>
      <c r="Q80" s="23">
        <v>621.30626002133033</v>
      </c>
      <c r="R80" s="23">
        <v>208.49568488493895</v>
      </c>
      <c r="S80" s="23">
        <v>208.49568488493895</v>
      </c>
      <c r="T80" s="23">
        <v>10</v>
      </c>
      <c r="U80" s="26">
        <v>5.1890712322538732</v>
      </c>
      <c r="V80" s="26"/>
      <c r="W80" s="9"/>
      <c r="X80" s="26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1:38" ht="13.2">
      <c r="A81" t="str">
        <f t="shared" si="11"/>
        <v>Delegate2010TOS14-AprCvAV_Garnet</v>
      </c>
      <c r="B81">
        <f>I81-K81</f>
        <v>231</v>
      </c>
      <c r="C81" t="str">
        <f>D81</f>
        <v>Garnet</v>
      </c>
      <c r="D81" s="22" t="s">
        <v>37</v>
      </c>
      <c r="E81" t="str">
        <f>VLOOKUP(D81,Sheet1!$E$11:$F$92,2)</f>
        <v>AV_Garnet</v>
      </c>
      <c r="G81" t="s">
        <v>31</v>
      </c>
      <c r="H81" s="13">
        <v>2010</v>
      </c>
      <c r="I81" s="87">
        <v>40513</v>
      </c>
      <c r="J81" s="9">
        <v>2</v>
      </c>
      <c r="K81" s="21">
        <v>40282</v>
      </c>
      <c r="L81" s="14" t="str">
        <f t="shared" si="12"/>
        <v>14-Apr</v>
      </c>
      <c r="M81" s="9">
        <f t="shared" si="14"/>
        <v>14</v>
      </c>
      <c r="N81" s="9" t="str">
        <f t="shared" si="13"/>
        <v>Apr</v>
      </c>
      <c r="O81" s="9" t="s">
        <v>33</v>
      </c>
      <c r="P81" s="13" t="str">
        <f>IF(VLOOKUP(O81,Sheet1!$N$12:$O$20,2)=0,"",VLOOKUP(O81,Sheet1!$N$12:$O$20,2))</f>
        <v/>
      </c>
      <c r="Q81" s="23">
        <v>757.99281524010235</v>
      </c>
      <c r="R81" s="23">
        <v>265.60225794853721</v>
      </c>
      <c r="S81" s="23">
        <v>265.60225794853721</v>
      </c>
      <c r="T81" s="24">
        <v>10</v>
      </c>
      <c r="U81" s="26">
        <v>29.751859151600218</v>
      </c>
      <c r="V81" s="26"/>
      <c r="W81" s="9"/>
      <c r="X81" s="26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ht="13.2">
      <c r="A82" t="str">
        <f t="shared" si="11"/>
        <v>Delegate2010TOS14-AprCvHyola76</v>
      </c>
      <c r="B82">
        <f>I82-K82</f>
        <v>231</v>
      </c>
      <c r="C82" t="str">
        <f>D82</f>
        <v>Hyola76</v>
      </c>
      <c r="D82" s="22" t="s">
        <v>35</v>
      </c>
      <c r="E82" t="str">
        <f>VLOOKUP(D82,Sheet1!$E$11:$F$92,2)</f>
        <v>Hyola76</v>
      </c>
      <c r="G82" t="s">
        <v>31</v>
      </c>
      <c r="H82" s="13">
        <v>2010</v>
      </c>
      <c r="I82" s="87">
        <v>40513</v>
      </c>
      <c r="J82" s="9">
        <v>2</v>
      </c>
      <c r="K82" s="21">
        <v>40282</v>
      </c>
      <c r="L82" s="14" t="str">
        <f t="shared" si="12"/>
        <v>14-Apr</v>
      </c>
      <c r="M82" s="9">
        <f t="shared" si="14"/>
        <v>14</v>
      </c>
      <c r="N82" s="9" t="str">
        <f t="shared" si="13"/>
        <v>Apr</v>
      </c>
      <c r="O82" s="9" t="s">
        <v>33</v>
      </c>
      <c r="P82" s="13" t="str">
        <f>IF(VLOOKUP(O82,Sheet1!$N$12:$O$20,2)=0,"",VLOOKUP(O82,Sheet1!$N$12:$O$20,2))</f>
        <v/>
      </c>
      <c r="Q82" s="23">
        <v>752.16235827450578</v>
      </c>
      <c r="R82" s="23">
        <v>264.55833723715909</v>
      </c>
      <c r="S82" s="23">
        <v>264.55833723715909</v>
      </c>
      <c r="T82" s="24">
        <v>10</v>
      </c>
      <c r="U82" s="26">
        <v>9.8538539891017898</v>
      </c>
      <c r="V82" s="26"/>
      <c r="W82" s="9"/>
      <c r="X82" s="26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1:38" ht="13.2">
      <c r="A83" t="str">
        <f t="shared" si="11"/>
        <v>Delegate2010TOS14-AprCv46Y78Cut</v>
      </c>
      <c r="B83">
        <f t="shared" ref="B83:B84" si="15">I83-K83</f>
        <v>237</v>
      </c>
      <c r="D83" s="22" t="s">
        <v>34</v>
      </c>
      <c r="E83" t="str">
        <f>VLOOKUP(D83,Sheet1!$E$11:$F$92,2)</f>
        <v>46Y78</v>
      </c>
      <c r="G83" t="s">
        <v>31</v>
      </c>
      <c r="H83" s="13">
        <v>2010</v>
      </c>
      <c r="I83" s="87">
        <v>40519</v>
      </c>
      <c r="J83" s="9">
        <v>2</v>
      </c>
      <c r="K83" s="21">
        <v>40282</v>
      </c>
      <c r="L83" s="14" t="str">
        <f t="shared" si="12"/>
        <v>14-Apr</v>
      </c>
      <c r="M83" s="9">
        <f t="shared" si="14"/>
        <v>14</v>
      </c>
      <c r="N83" s="9" t="str">
        <f t="shared" si="13"/>
        <v>Apr</v>
      </c>
      <c r="O83" s="9" t="s">
        <v>47</v>
      </c>
      <c r="P83" s="13" t="str">
        <f>IF(VLOOKUP(O83,Sheet1!$N$12:$O$20,2)=0,"",VLOOKUP(O83,Sheet1!$N$12:$O$20,2))</f>
        <v>Cut</v>
      </c>
      <c r="Q83" s="23">
        <v>845.26174394880582</v>
      </c>
      <c r="R83" s="23">
        <v>276.56994313542668</v>
      </c>
      <c r="S83" s="23">
        <v>276.56994313542668</v>
      </c>
      <c r="T83" s="23"/>
      <c r="U83" s="26">
        <v>10.271049257134269</v>
      </c>
      <c r="V83" s="26"/>
      <c r="W83" s="9"/>
      <c r="X83" s="26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ht="13.2">
      <c r="A84" t="str">
        <f t="shared" si="11"/>
        <v>Delegate2010TOS14-AprCvCBI306Cut</v>
      </c>
      <c r="B84">
        <f t="shared" si="15"/>
        <v>237</v>
      </c>
      <c r="D84" s="22" t="s">
        <v>39</v>
      </c>
      <c r="E84" t="str">
        <f>VLOOKUP(D84,Sheet1!$E$11:$F$92,2)</f>
        <v>CBI306</v>
      </c>
      <c r="G84" t="s">
        <v>31</v>
      </c>
      <c r="H84" s="13">
        <v>2010</v>
      </c>
      <c r="I84" s="87">
        <v>40519</v>
      </c>
      <c r="J84" s="9">
        <v>2</v>
      </c>
      <c r="K84" s="21">
        <v>40282</v>
      </c>
      <c r="L84" s="14" t="str">
        <f t="shared" si="12"/>
        <v>14-Apr</v>
      </c>
      <c r="M84" s="9">
        <f t="shared" si="14"/>
        <v>14</v>
      </c>
      <c r="N84" s="9" t="str">
        <f t="shared" si="13"/>
        <v>Apr</v>
      </c>
      <c r="O84" s="9" t="s">
        <v>47</v>
      </c>
      <c r="P84" s="13" t="str">
        <f>IF(VLOOKUP(O84,Sheet1!$N$12:$O$20,2)=0,"",VLOOKUP(O84,Sheet1!$N$12:$O$20,2))</f>
        <v>Cut</v>
      </c>
      <c r="Q84" s="23">
        <v>691.7545960189243</v>
      </c>
      <c r="R84" s="23">
        <v>262.24007391725075</v>
      </c>
      <c r="S84" s="23">
        <v>262.24007391725075</v>
      </c>
      <c r="T84" s="23">
        <v>10</v>
      </c>
      <c r="U84" s="26">
        <v>28.655225035266596</v>
      </c>
      <c r="V84" s="26"/>
      <c r="W84" s="9"/>
      <c r="X84" s="26"/>
      <c r="Y84" s="27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1:38" ht="13.2">
      <c r="A85" t="str">
        <f t="shared" si="11"/>
        <v>Delegate2010TOS14-AprCvCBI306</v>
      </c>
      <c r="B85">
        <f>I85-K85</f>
        <v>237</v>
      </c>
      <c r="C85" t="str">
        <f>D85</f>
        <v>CBI306</v>
      </c>
      <c r="D85" s="22" t="s">
        <v>39</v>
      </c>
      <c r="E85" t="str">
        <f>VLOOKUP(D85,Sheet1!$E$11:$F$92,2)</f>
        <v>CBI306</v>
      </c>
      <c r="G85" t="s">
        <v>31</v>
      </c>
      <c r="H85" s="13">
        <v>2010</v>
      </c>
      <c r="I85" s="87">
        <v>40519</v>
      </c>
      <c r="J85" s="9">
        <v>2</v>
      </c>
      <c r="K85" s="21">
        <v>40282</v>
      </c>
      <c r="L85" s="14" t="str">
        <f t="shared" si="12"/>
        <v>14-Apr</v>
      </c>
      <c r="M85" s="9">
        <f t="shared" si="14"/>
        <v>14</v>
      </c>
      <c r="N85" s="9" t="str">
        <f t="shared" si="13"/>
        <v>Apr</v>
      </c>
      <c r="O85" s="9" t="s">
        <v>33</v>
      </c>
      <c r="P85" s="13" t="str">
        <f>IF(VLOOKUP(O85,Sheet1!$N$12:$O$20,2)=0,"",VLOOKUP(O85,Sheet1!$N$12:$O$20,2))</f>
        <v/>
      </c>
      <c r="Q85" s="23">
        <v>893.30002935238065</v>
      </c>
      <c r="R85" s="23">
        <v>324.92145209668786</v>
      </c>
      <c r="S85" s="23">
        <v>324.92145209668786</v>
      </c>
      <c r="T85" s="24">
        <v>10</v>
      </c>
      <c r="U85" s="26">
        <v>31.753342976505905</v>
      </c>
      <c r="V85" s="26"/>
      <c r="W85" s="9"/>
      <c r="X85" s="26"/>
      <c r="Y85" s="27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ht="13.2">
      <c r="A86" t="str">
        <f t="shared" si="11"/>
        <v>Delegate2010TOS14-AprCvCBI406Cut</v>
      </c>
      <c r="B86">
        <f>I86-K86</f>
        <v>237</v>
      </c>
      <c r="D86" s="22" t="s">
        <v>38</v>
      </c>
      <c r="E86" t="str">
        <f>VLOOKUP(D86,Sheet1!$E$11:$F$92,2)</f>
        <v>CBI406</v>
      </c>
      <c r="G86" t="s">
        <v>31</v>
      </c>
      <c r="H86" s="13">
        <v>2010</v>
      </c>
      <c r="I86" s="87">
        <v>40519</v>
      </c>
      <c r="J86" s="9">
        <v>2</v>
      </c>
      <c r="K86" s="21">
        <v>40282</v>
      </c>
      <c r="L86" s="14" t="str">
        <f t="shared" si="12"/>
        <v>14-Apr</v>
      </c>
      <c r="M86" s="9">
        <f t="shared" si="14"/>
        <v>14</v>
      </c>
      <c r="N86" s="9" t="str">
        <f t="shared" si="13"/>
        <v>Apr</v>
      </c>
      <c r="O86" s="9" t="s">
        <v>47</v>
      </c>
      <c r="P86" s="13" t="str">
        <f>IF(VLOOKUP(O86,Sheet1!$N$12:$O$20,2)=0,"",VLOOKUP(O86,Sheet1!$N$12:$O$20,2))</f>
        <v>Cut</v>
      </c>
      <c r="Q86" s="23">
        <v>776.93616245665044</v>
      </c>
      <c r="R86" s="23">
        <v>246.82240652645794</v>
      </c>
      <c r="S86" s="23">
        <v>246.82240652645794</v>
      </c>
      <c r="T86" s="23">
        <v>10</v>
      </c>
      <c r="U86" s="26">
        <v>4.6730715952096293</v>
      </c>
      <c r="V86" s="26"/>
      <c r="W86" s="9"/>
      <c r="X86" s="26"/>
      <c r="Y86" s="27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1:38" ht="13.2">
      <c r="A87" t="str">
        <f t="shared" si="11"/>
        <v>Delegate2010TOS14-AprCvCBI406</v>
      </c>
      <c r="B87">
        <f>I87-K87</f>
        <v>237</v>
      </c>
      <c r="C87" t="str">
        <f>D87</f>
        <v>CBI406</v>
      </c>
      <c r="D87" s="22" t="s">
        <v>38</v>
      </c>
      <c r="E87" t="str">
        <f>VLOOKUP(D87,Sheet1!$E$11:$F$92,2)</f>
        <v>CBI406</v>
      </c>
      <c r="G87" t="s">
        <v>31</v>
      </c>
      <c r="H87" s="13">
        <v>2010</v>
      </c>
      <c r="I87" s="87">
        <v>40519</v>
      </c>
      <c r="J87" s="9">
        <v>2</v>
      </c>
      <c r="K87" s="21">
        <v>40282</v>
      </c>
      <c r="L87" s="14" t="str">
        <f t="shared" si="12"/>
        <v>14-Apr</v>
      </c>
      <c r="M87" s="9">
        <f t="shared" si="14"/>
        <v>14</v>
      </c>
      <c r="N87" s="9" t="str">
        <f t="shared" si="13"/>
        <v>Apr</v>
      </c>
      <c r="O87" s="9" t="s">
        <v>33</v>
      </c>
      <c r="P87" s="13" t="str">
        <f>IF(VLOOKUP(O87,Sheet1!$N$12:$O$20,2)=0,"",VLOOKUP(O87,Sheet1!$N$12:$O$20,2))</f>
        <v/>
      </c>
      <c r="Q87" s="23">
        <v>1054.0599546136436</v>
      </c>
      <c r="R87" s="23">
        <v>274.64887124237657</v>
      </c>
      <c r="S87" s="23">
        <v>274.64887124237657</v>
      </c>
      <c r="T87" s="24">
        <v>10</v>
      </c>
      <c r="U87" s="26">
        <v>54.706217009366398</v>
      </c>
      <c r="V87" s="26"/>
      <c r="W87" s="9"/>
      <c r="X87" s="26"/>
      <c r="Y87" s="27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1:38" ht="13.2">
      <c r="A88" t="str">
        <f t="shared" si="11"/>
        <v>Delegate2010TOS14-AprCvHyola76Cut</v>
      </c>
      <c r="B88">
        <f t="shared" ref="B88:B89" si="16">I88-K88</f>
        <v>237</v>
      </c>
      <c r="D88" s="22" t="s">
        <v>35</v>
      </c>
      <c r="E88" t="str">
        <f>VLOOKUP(D88,Sheet1!$E$11:$F$92,2)</f>
        <v>Hyola76</v>
      </c>
      <c r="G88" t="s">
        <v>31</v>
      </c>
      <c r="H88" s="13">
        <v>2010</v>
      </c>
      <c r="I88" s="87">
        <v>40519</v>
      </c>
      <c r="J88" s="9">
        <v>2</v>
      </c>
      <c r="K88" s="21">
        <v>40282</v>
      </c>
      <c r="L88" s="14" t="str">
        <f t="shared" si="12"/>
        <v>14-Apr</v>
      </c>
      <c r="M88" s="9">
        <f t="shared" si="14"/>
        <v>14</v>
      </c>
      <c r="N88" s="9" t="str">
        <f t="shared" si="13"/>
        <v>Apr</v>
      </c>
      <c r="O88" s="9" t="s">
        <v>47</v>
      </c>
      <c r="P88" s="13" t="str">
        <f>IF(VLOOKUP(O88,Sheet1!$N$12:$O$20,2)=0,"",VLOOKUP(O88,Sheet1!$N$12:$O$20,2))</f>
        <v>Cut</v>
      </c>
      <c r="Q88" s="23">
        <v>595.34853181320568</v>
      </c>
      <c r="R88" s="23">
        <v>210.38051555293126</v>
      </c>
      <c r="S88" s="23">
        <v>210.38051555293126</v>
      </c>
      <c r="T88" s="23">
        <v>10</v>
      </c>
      <c r="U88" s="26">
        <v>18.167760954598656</v>
      </c>
      <c r="V88" s="26"/>
      <c r="W88" s="9"/>
      <c r="X88" s="26"/>
      <c r="Y88" s="27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38" ht="13.2">
      <c r="A89" t="str">
        <f t="shared" si="11"/>
        <v>Delegate2010TOS14-AprCvATR_MarlinCut</v>
      </c>
      <c r="B89">
        <f t="shared" si="16"/>
        <v>237</v>
      </c>
      <c r="D89" s="22" t="s">
        <v>32</v>
      </c>
      <c r="E89" t="str">
        <f>VLOOKUP(D89,Sheet1!$E$11:$F$92,2)</f>
        <v>ATR_Marlin</v>
      </c>
      <c r="G89" t="s">
        <v>31</v>
      </c>
      <c r="H89" s="13">
        <v>2010</v>
      </c>
      <c r="I89" s="87">
        <v>40519</v>
      </c>
      <c r="J89" s="9">
        <v>2</v>
      </c>
      <c r="K89" s="21">
        <v>40282</v>
      </c>
      <c r="L89" s="14" t="str">
        <f t="shared" si="12"/>
        <v>14-Apr</v>
      </c>
      <c r="M89" s="9">
        <f t="shared" si="14"/>
        <v>14</v>
      </c>
      <c r="N89" s="9" t="str">
        <f t="shared" si="13"/>
        <v>Apr</v>
      </c>
      <c r="O89" s="9" t="s">
        <v>47</v>
      </c>
      <c r="P89" s="13" t="str">
        <f>IF(VLOOKUP(O89,Sheet1!$N$12:$O$20,2)=0,"",VLOOKUP(O89,Sheet1!$N$12:$O$20,2))</f>
        <v>Cut</v>
      </c>
      <c r="Q89" s="23">
        <v>437.45185834699737</v>
      </c>
      <c r="R89" s="23">
        <v>144.97333833108615</v>
      </c>
      <c r="S89" s="23">
        <v>144.97333833108615</v>
      </c>
      <c r="T89" s="23"/>
      <c r="U89" s="26">
        <v>6.247213569705556</v>
      </c>
      <c r="V89" s="26"/>
      <c r="W89" s="9"/>
      <c r="X89" s="26"/>
      <c r="Y89" s="27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1:38" ht="13.2">
      <c r="A90" t="str">
        <f t="shared" si="11"/>
        <v>Delegate2010TOS14-AprCvATR_Marlin</v>
      </c>
      <c r="B90">
        <f t="shared" ref="B90:B99" si="17">I90-K90</f>
        <v>237</v>
      </c>
      <c r="C90" t="str">
        <f t="shared" ref="C90:C99" si="18">D90</f>
        <v>Marlin</v>
      </c>
      <c r="D90" s="22" t="s">
        <v>32</v>
      </c>
      <c r="E90" t="str">
        <f>VLOOKUP(D90,Sheet1!$E$11:$F$92,2)</f>
        <v>ATR_Marlin</v>
      </c>
      <c r="G90" t="s">
        <v>31</v>
      </c>
      <c r="H90" s="13">
        <v>2010</v>
      </c>
      <c r="I90" s="87">
        <v>40519</v>
      </c>
      <c r="J90" s="9">
        <v>2</v>
      </c>
      <c r="K90" s="21">
        <v>40282</v>
      </c>
      <c r="L90" s="14" t="str">
        <f t="shared" si="12"/>
        <v>14-Apr</v>
      </c>
      <c r="M90" s="9">
        <f t="shared" si="14"/>
        <v>14</v>
      </c>
      <c r="N90" s="9" t="str">
        <f t="shared" si="13"/>
        <v>Apr</v>
      </c>
      <c r="O90" s="9" t="s">
        <v>33</v>
      </c>
      <c r="P90" s="13" t="str">
        <f>IF(VLOOKUP(O90,Sheet1!$N$12:$O$20,2)=0,"",VLOOKUP(O90,Sheet1!$N$12:$O$20,2))</f>
        <v/>
      </c>
      <c r="Q90" s="23">
        <v>427.26943149539471</v>
      </c>
      <c r="R90" s="23">
        <v>153.57226675003258</v>
      </c>
      <c r="S90" s="23">
        <v>153.57226675003258</v>
      </c>
      <c r="T90" s="24">
        <v>10</v>
      </c>
      <c r="U90" s="26">
        <v>33.143295082005672</v>
      </c>
      <c r="V90" s="26"/>
      <c r="W90" s="9"/>
      <c r="X90" s="26"/>
      <c r="Y90" s="27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t="13.2">
      <c r="A91" t="str">
        <f t="shared" si="11"/>
        <v>Delegate2010TOS11-MarCvTaurus</v>
      </c>
      <c r="B91">
        <f t="shared" si="17"/>
        <v>272</v>
      </c>
      <c r="C91" t="str">
        <f t="shared" si="18"/>
        <v>new_taurus</v>
      </c>
      <c r="D91" s="22" t="s">
        <v>44</v>
      </c>
      <c r="E91" t="str">
        <f>VLOOKUP(D91,Sheet1!$E$11:$F$92,2)</f>
        <v>Taurus</v>
      </c>
      <c r="G91" t="s">
        <v>31</v>
      </c>
      <c r="H91" s="13">
        <v>2010</v>
      </c>
      <c r="I91" s="87">
        <v>40520</v>
      </c>
      <c r="J91" s="9">
        <v>1</v>
      </c>
      <c r="K91" s="21">
        <v>40248</v>
      </c>
      <c r="L91" s="14" t="str">
        <f t="shared" si="12"/>
        <v>11-Mar</v>
      </c>
      <c r="M91" s="9">
        <f t="shared" si="14"/>
        <v>11</v>
      </c>
      <c r="N91" s="9" t="str">
        <f t="shared" si="13"/>
        <v>Mar</v>
      </c>
      <c r="O91" s="9" t="s">
        <v>43</v>
      </c>
      <c r="P91" s="13" t="str">
        <f>IF(VLOOKUP(O91,Sheet1!$N$12:$O$20,2)=0,"",VLOOKUP(O91,Sheet1!$N$12:$O$20,2))</f>
        <v/>
      </c>
      <c r="Q91" s="23">
        <v>1025.1059433714738</v>
      </c>
      <c r="R91" s="23">
        <v>324.72416249738978</v>
      </c>
      <c r="S91" s="23">
        <v>324.72416249738978</v>
      </c>
      <c r="T91" s="24">
        <v>10</v>
      </c>
      <c r="U91" s="26">
        <v>38.992317112562567</v>
      </c>
      <c r="V91" s="26">
        <v>0.3167713196837037</v>
      </c>
      <c r="W91" s="26"/>
      <c r="X91" s="26"/>
      <c r="Y91" s="27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ht="13.2">
      <c r="A92" t="str">
        <f t="shared" si="11"/>
        <v>Delegate2010TOS11-MarCvCBI306</v>
      </c>
      <c r="B92">
        <f t="shared" si="17"/>
        <v>274</v>
      </c>
      <c r="C92" t="str">
        <f t="shared" si="18"/>
        <v>CBI306</v>
      </c>
      <c r="D92" s="22" t="s">
        <v>39</v>
      </c>
      <c r="E92" t="str">
        <f>VLOOKUP(D92,Sheet1!$E$11:$F$92,2)</f>
        <v>CBI306</v>
      </c>
      <c r="G92" t="s">
        <v>31</v>
      </c>
      <c r="H92" s="13">
        <v>2010</v>
      </c>
      <c r="I92" s="87">
        <v>40522</v>
      </c>
      <c r="J92" s="9">
        <v>1</v>
      </c>
      <c r="K92" s="21">
        <v>40248</v>
      </c>
      <c r="L92" s="14" t="str">
        <f t="shared" si="12"/>
        <v>11-Mar</v>
      </c>
      <c r="M92" s="9">
        <f t="shared" si="14"/>
        <v>11</v>
      </c>
      <c r="N92" s="9" t="str">
        <f t="shared" si="13"/>
        <v>Mar</v>
      </c>
      <c r="O92" s="9" t="s">
        <v>43</v>
      </c>
      <c r="P92" s="13" t="str">
        <f>IF(VLOOKUP(O92,Sheet1!$N$12:$O$20,2)=0,"",VLOOKUP(O92,Sheet1!$N$12:$O$20,2))</f>
        <v/>
      </c>
      <c r="Q92" s="23">
        <v>1295.0014386536573</v>
      </c>
      <c r="R92" s="23">
        <v>391.3353559737622</v>
      </c>
      <c r="S92" s="23">
        <v>391.3353559737622</v>
      </c>
      <c r="T92" s="24">
        <v>10</v>
      </c>
      <c r="U92" s="26">
        <v>48.142830304931863</v>
      </c>
      <c r="V92" s="26">
        <v>0.3021891283615965</v>
      </c>
      <c r="W92" s="26"/>
      <c r="X92" s="26"/>
      <c r="Y92" s="27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1:38" ht="13.2">
      <c r="A93" t="str">
        <f t="shared" si="11"/>
        <v>Delegate2010TOS11-MarCvCBI406</v>
      </c>
      <c r="B93">
        <f t="shared" si="17"/>
        <v>274</v>
      </c>
      <c r="C93" t="str">
        <f t="shared" si="18"/>
        <v>CBI406</v>
      </c>
      <c r="D93" s="22" t="s">
        <v>38</v>
      </c>
      <c r="E93" t="str">
        <f>VLOOKUP(D93,Sheet1!$E$11:$F$92,2)</f>
        <v>CBI406</v>
      </c>
      <c r="G93" t="s">
        <v>31</v>
      </c>
      <c r="H93" s="13">
        <v>2010</v>
      </c>
      <c r="I93" s="87">
        <v>40522</v>
      </c>
      <c r="J93" s="9">
        <v>1</v>
      </c>
      <c r="K93" s="21">
        <v>40248</v>
      </c>
      <c r="L93" s="14" t="str">
        <f t="shared" si="12"/>
        <v>11-Mar</v>
      </c>
      <c r="M93" s="9">
        <f t="shared" si="14"/>
        <v>11</v>
      </c>
      <c r="N93" s="9" t="str">
        <f t="shared" si="13"/>
        <v>Mar</v>
      </c>
      <c r="O93" s="9" t="s">
        <v>43</v>
      </c>
      <c r="P93" s="13" t="str">
        <f>IF(VLOOKUP(O93,Sheet1!$N$12:$O$20,2)=0,"",VLOOKUP(O93,Sheet1!$N$12:$O$20,2))</f>
        <v/>
      </c>
      <c r="Q93" s="23">
        <v>991.00584998740442</v>
      </c>
      <c r="R93" s="23">
        <v>250.81202970361898</v>
      </c>
      <c r="S93" s="23">
        <v>250.81202970361898</v>
      </c>
      <c r="T93" s="24">
        <v>10</v>
      </c>
      <c r="U93" s="26">
        <v>22.697489445030055</v>
      </c>
      <c r="V93" s="26">
        <v>0.2530883442381362</v>
      </c>
      <c r="W93" s="26"/>
      <c r="X93" s="26"/>
      <c r="Y93" s="27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ht="13.2">
      <c r="A94" t="str">
        <f t="shared" si="11"/>
        <v>Delegate2010TOS11-MarCvCBIW208</v>
      </c>
      <c r="B94">
        <f t="shared" si="17"/>
        <v>274</v>
      </c>
      <c r="C94" t="str">
        <f t="shared" si="18"/>
        <v>CBIW208</v>
      </c>
      <c r="D94" s="22" t="s">
        <v>41</v>
      </c>
      <c r="E94" t="str">
        <f>VLOOKUP(D94,Sheet1!$E$11:$F$92,2)</f>
        <v>CBIW208</v>
      </c>
      <c r="G94" t="s">
        <v>31</v>
      </c>
      <c r="H94" s="13">
        <v>2010</v>
      </c>
      <c r="I94" s="87">
        <v>40522</v>
      </c>
      <c r="J94" s="9">
        <v>1</v>
      </c>
      <c r="K94" s="21">
        <v>40248</v>
      </c>
      <c r="L94" s="14" t="str">
        <f t="shared" si="12"/>
        <v>11-Mar</v>
      </c>
      <c r="M94" s="9">
        <f t="shared" si="14"/>
        <v>11</v>
      </c>
      <c r="N94" s="9" t="str">
        <f t="shared" si="13"/>
        <v>Mar</v>
      </c>
      <c r="O94" s="9" t="s">
        <v>43</v>
      </c>
      <c r="P94" s="13" t="str">
        <f>IF(VLOOKUP(O94,Sheet1!$N$12:$O$20,2)=0,"",VLOOKUP(O94,Sheet1!$N$12:$O$20,2))</f>
        <v/>
      </c>
      <c r="Q94" s="23">
        <v>863.87978266766277</v>
      </c>
      <c r="R94" s="23">
        <v>272.96581591815254</v>
      </c>
      <c r="S94" s="23">
        <v>272.96581591815254</v>
      </c>
      <c r="T94" s="24">
        <v>10</v>
      </c>
      <c r="U94" s="26">
        <v>20.915976236754503</v>
      </c>
      <c r="V94" s="26">
        <v>0.31597662243609115</v>
      </c>
      <c r="W94" s="26"/>
      <c r="X94" s="26"/>
      <c r="Y94" s="27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1:38" ht="13.2">
      <c r="A95" t="str">
        <f t="shared" si="11"/>
        <v>Delegate2010TOS11-MarCvAV_Garnet</v>
      </c>
      <c r="B95">
        <f t="shared" si="17"/>
        <v>274</v>
      </c>
      <c r="C95" t="str">
        <f t="shared" si="18"/>
        <v>Garnet</v>
      </c>
      <c r="D95" s="22" t="s">
        <v>37</v>
      </c>
      <c r="E95" t="str">
        <f>VLOOKUP(D95,Sheet1!$E$11:$F$92,2)</f>
        <v>AV_Garnet</v>
      </c>
      <c r="G95" t="s">
        <v>31</v>
      </c>
      <c r="H95" s="13">
        <v>2010</v>
      </c>
      <c r="I95" s="87">
        <v>40522</v>
      </c>
      <c r="J95" s="9">
        <v>1</v>
      </c>
      <c r="K95" s="21">
        <v>40248</v>
      </c>
      <c r="L95" s="14" t="str">
        <f t="shared" si="12"/>
        <v>11-Mar</v>
      </c>
      <c r="M95" s="9">
        <f t="shared" si="14"/>
        <v>11</v>
      </c>
      <c r="N95" s="9" t="str">
        <f t="shared" si="13"/>
        <v>Mar</v>
      </c>
      <c r="O95" s="9" t="s">
        <v>43</v>
      </c>
      <c r="P95" s="13" t="str">
        <f>IF(VLOOKUP(O95,Sheet1!$N$12:$O$20,2)=0,"",VLOOKUP(O95,Sheet1!$N$12:$O$20,2))</f>
        <v/>
      </c>
      <c r="Q95" s="23">
        <v>1112.373508325107</v>
      </c>
      <c r="R95" s="23">
        <v>267.92408992418655</v>
      </c>
      <c r="S95" s="23">
        <v>267.92408992418655</v>
      </c>
      <c r="T95" s="24">
        <v>10</v>
      </c>
      <c r="U95" s="26">
        <v>13.906316793261771</v>
      </c>
      <c r="V95" s="26">
        <v>0.24085802827828753</v>
      </c>
      <c r="W95" s="26"/>
      <c r="X95" s="26"/>
      <c r="Y95" s="27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1:38" ht="13.2">
      <c r="A96" t="str">
        <f t="shared" si="11"/>
        <v>Delegate2010TOS11-MarCvHyola76</v>
      </c>
      <c r="B96">
        <f t="shared" si="17"/>
        <v>274</v>
      </c>
      <c r="C96" t="str">
        <f t="shared" si="18"/>
        <v>Hyola76</v>
      </c>
      <c r="D96" s="22" t="s">
        <v>35</v>
      </c>
      <c r="E96" t="str">
        <f>VLOOKUP(D96,Sheet1!$E$11:$F$92,2)</f>
        <v>Hyola76</v>
      </c>
      <c r="G96" t="s">
        <v>31</v>
      </c>
      <c r="H96" s="13">
        <v>2010</v>
      </c>
      <c r="I96" s="87">
        <v>40522</v>
      </c>
      <c r="J96" s="9">
        <v>1</v>
      </c>
      <c r="K96" s="21">
        <v>40248</v>
      </c>
      <c r="L96" s="14" t="str">
        <f t="shared" si="12"/>
        <v>11-Mar</v>
      </c>
      <c r="M96" s="9">
        <f t="shared" si="14"/>
        <v>11</v>
      </c>
      <c r="N96" s="9" t="str">
        <f t="shared" si="13"/>
        <v>Mar</v>
      </c>
      <c r="O96" s="9" t="s">
        <v>43</v>
      </c>
      <c r="P96" s="13" t="str">
        <f>IF(VLOOKUP(O96,Sheet1!$N$12:$O$20,2)=0,"",VLOOKUP(O96,Sheet1!$N$12:$O$20,2))</f>
        <v/>
      </c>
      <c r="Q96" s="23">
        <v>1373.6365473653432</v>
      </c>
      <c r="R96" s="23">
        <v>327.86729980229654</v>
      </c>
      <c r="S96" s="23">
        <v>327.86729980229654</v>
      </c>
      <c r="T96" s="24">
        <v>10</v>
      </c>
      <c r="U96" s="26">
        <v>52.439681240922795</v>
      </c>
      <c r="V96" s="26">
        <v>0.23868562643528321</v>
      </c>
      <c r="W96" s="26"/>
      <c r="X96" s="26"/>
      <c r="Y96" s="27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1:38" ht="13.2">
      <c r="A97" t="str">
        <f t="shared" si="11"/>
        <v>Delegate2010TOS11-MarCvATR_Marlin</v>
      </c>
      <c r="B97">
        <f t="shared" si="17"/>
        <v>274</v>
      </c>
      <c r="C97" t="str">
        <f t="shared" si="18"/>
        <v>Marlin</v>
      </c>
      <c r="D97" s="22" t="s">
        <v>32</v>
      </c>
      <c r="E97" t="str">
        <f>VLOOKUP(D97,Sheet1!$E$11:$F$92,2)</f>
        <v>ATR_Marlin</v>
      </c>
      <c r="G97" t="s">
        <v>31</v>
      </c>
      <c r="H97" s="13">
        <v>2010</v>
      </c>
      <c r="I97" s="87">
        <v>40522</v>
      </c>
      <c r="J97" s="9">
        <v>1</v>
      </c>
      <c r="K97" s="21">
        <v>40248</v>
      </c>
      <c r="L97" s="14" t="str">
        <f t="shared" si="12"/>
        <v>11-Mar</v>
      </c>
      <c r="M97" s="9">
        <f t="shared" si="14"/>
        <v>11</v>
      </c>
      <c r="N97" s="9" t="str">
        <f t="shared" si="13"/>
        <v>Mar</v>
      </c>
      <c r="O97" s="9" t="s">
        <v>43</v>
      </c>
      <c r="P97" s="13" t="str">
        <f>IF(VLOOKUP(O97,Sheet1!$N$12:$O$20,2)=0,"",VLOOKUP(O97,Sheet1!$N$12:$O$20,2))</f>
        <v/>
      </c>
      <c r="Q97" s="23">
        <v>849.25244814327743</v>
      </c>
      <c r="R97" s="23">
        <v>205.48740616580363</v>
      </c>
      <c r="S97" s="23">
        <v>205.48740616580363</v>
      </c>
      <c r="T97" s="24">
        <v>10</v>
      </c>
      <c r="U97" s="26">
        <v>36.990366449652868</v>
      </c>
      <c r="V97" s="26">
        <v>0.24196268920397138</v>
      </c>
      <c r="W97" s="26"/>
      <c r="X97" s="26"/>
      <c r="Y97" s="27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1:38" ht="13.2">
      <c r="A98" t="str">
        <f t="shared" si="11"/>
        <v>Delegate2010TOS11-MarCvMaxol</v>
      </c>
      <c r="B98">
        <f t="shared" si="17"/>
        <v>274</v>
      </c>
      <c r="C98" t="str">
        <f t="shared" si="18"/>
        <v>Maxol</v>
      </c>
      <c r="D98" s="22" t="s">
        <v>36</v>
      </c>
      <c r="E98" t="str">
        <f>VLOOKUP(D98,Sheet1!$E$11:$F$92,2)</f>
        <v>Maxol</v>
      </c>
      <c r="G98" t="s">
        <v>31</v>
      </c>
      <c r="H98" s="13">
        <v>2010</v>
      </c>
      <c r="I98" s="87">
        <v>40522</v>
      </c>
      <c r="J98" s="9">
        <v>1</v>
      </c>
      <c r="K98" s="21">
        <v>40248</v>
      </c>
      <c r="L98" s="14" t="str">
        <f t="shared" si="12"/>
        <v>11-Mar</v>
      </c>
      <c r="M98" s="9">
        <f t="shared" si="14"/>
        <v>11</v>
      </c>
      <c r="N98" s="9" t="str">
        <f t="shared" si="13"/>
        <v>Mar</v>
      </c>
      <c r="O98" s="9" t="s">
        <v>43</v>
      </c>
      <c r="P98" s="13" t="str">
        <f>IF(VLOOKUP(O98,Sheet1!$N$12:$O$20,2)=0,"",VLOOKUP(O98,Sheet1!$N$12:$O$20,2))</f>
        <v/>
      </c>
      <c r="Q98" s="23">
        <v>904.47663463155413</v>
      </c>
      <c r="R98" s="23">
        <v>273.894372339857</v>
      </c>
      <c r="S98" s="23">
        <v>273.894372339857</v>
      </c>
      <c r="T98" s="24">
        <v>10</v>
      </c>
      <c r="U98" s="26">
        <v>32.916146115876508</v>
      </c>
      <c r="V98" s="26">
        <v>0.30282083787761982</v>
      </c>
      <c r="W98" s="26"/>
      <c r="X98" s="26"/>
      <c r="Y98" s="27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1:38" ht="13.2">
      <c r="A99" t="str">
        <f t="shared" si="11"/>
        <v>Delegate2010TOS11-MarCvWinfred</v>
      </c>
      <c r="B99">
        <f t="shared" si="17"/>
        <v>274</v>
      </c>
      <c r="C99" t="str">
        <f t="shared" si="18"/>
        <v>Winfred</v>
      </c>
      <c r="D99" s="22" t="s">
        <v>45</v>
      </c>
      <c r="E99" t="str">
        <f>VLOOKUP(D99,Sheet1!$E$11:$F$92,2)</f>
        <v>Winfred</v>
      </c>
      <c r="G99" t="s">
        <v>31</v>
      </c>
      <c r="H99" s="13">
        <v>2010</v>
      </c>
      <c r="I99" s="87">
        <v>40522</v>
      </c>
      <c r="J99" s="9">
        <v>1</v>
      </c>
      <c r="K99" s="21">
        <v>40248</v>
      </c>
      <c r="L99" s="14" t="str">
        <f t="shared" si="12"/>
        <v>11-Mar</v>
      </c>
      <c r="M99" s="9">
        <f t="shared" si="14"/>
        <v>11</v>
      </c>
      <c r="N99" s="9" t="str">
        <f t="shared" si="13"/>
        <v>Mar</v>
      </c>
      <c r="O99" s="9" t="s">
        <v>43</v>
      </c>
      <c r="P99" s="13" t="str">
        <f>IF(VLOOKUP(O99,Sheet1!$N$12:$O$20,2)=0,"",VLOOKUP(O99,Sheet1!$N$12:$O$20,2))</f>
        <v/>
      </c>
      <c r="Q99" s="23">
        <v>967.91784984890137</v>
      </c>
      <c r="R99" s="23">
        <v>142.53557896218325</v>
      </c>
      <c r="S99" s="23">
        <v>142.53557896218325</v>
      </c>
      <c r="T99" s="24">
        <v>10</v>
      </c>
      <c r="U99" s="26">
        <v>12.606770870232561</v>
      </c>
      <c r="V99" s="26">
        <v>0.1472599962738925</v>
      </c>
      <c r="W99" s="26"/>
      <c r="X99" s="26"/>
      <c r="Y99" s="27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1:38" ht="13.2">
      <c r="A100" t="str">
        <f t="shared" si="11"/>
        <v>Delegate2010TOS14-AprCvCBIW208Cut</v>
      </c>
      <c r="B100">
        <f t="shared" ref="B100:B106" si="19">I100-K100</f>
        <v>245</v>
      </c>
      <c r="D100" s="22" t="s">
        <v>41</v>
      </c>
      <c r="E100" t="str">
        <f>VLOOKUP(D100,Sheet1!$E$11:$F$92,2)</f>
        <v>CBIW208</v>
      </c>
      <c r="G100" t="s">
        <v>31</v>
      </c>
      <c r="H100" s="13">
        <v>2010</v>
      </c>
      <c r="I100" s="87">
        <v>40527</v>
      </c>
      <c r="J100" s="9">
        <v>2</v>
      </c>
      <c r="K100" s="21">
        <v>40282</v>
      </c>
      <c r="L100" s="14" t="str">
        <f t="shared" si="12"/>
        <v>14-Apr</v>
      </c>
      <c r="M100" s="9">
        <f t="shared" si="14"/>
        <v>14</v>
      </c>
      <c r="N100" s="9" t="str">
        <f t="shared" si="13"/>
        <v>Apr</v>
      </c>
      <c r="O100" s="9" t="s">
        <v>47</v>
      </c>
      <c r="P100" s="13" t="str">
        <f>IF(VLOOKUP(O100,Sheet1!$N$12:$O$20,2)=0,"",VLOOKUP(O100,Sheet1!$N$12:$O$20,2))</f>
        <v>Cut</v>
      </c>
      <c r="Q100" s="23">
        <v>1000.3945791211329</v>
      </c>
      <c r="R100" s="23">
        <v>322.78369170238398</v>
      </c>
      <c r="S100" s="23">
        <v>322.78369170238398</v>
      </c>
      <c r="T100" s="23">
        <v>10</v>
      </c>
      <c r="U100" s="26">
        <v>32.538252514620723</v>
      </c>
      <c r="V100" s="26"/>
      <c r="W100" s="9"/>
      <c r="X100" s="26"/>
      <c r="Y100" s="27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spans="1:38" ht="13.2">
      <c r="A101" t="str">
        <f t="shared" si="11"/>
        <v>Delegate2010TOS14-AprCvCBIW208</v>
      </c>
      <c r="B101">
        <f t="shared" si="19"/>
        <v>245</v>
      </c>
      <c r="C101" t="str">
        <f>D101</f>
        <v>CBIW208</v>
      </c>
      <c r="D101" s="22" t="s">
        <v>41</v>
      </c>
      <c r="E101" t="str">
        <f>VLOOKUP(D101,Sheet1!$E$11:$F$92,2)</f>
        <v>CBIW208</v>
      </c>
      <c r="G101" t="s">
        <v>31</v>
      </c>
      <c r="H101" s="13">
        <v>2010</v>
      </c>
      <c r="I101" s="87">
        <v>40527</v>
      </c>
      <c r="J101" s="9">
        <v>2</v>
      </c>
      <c r="K101" s="21">
        <v>40282</v>
      </c>
      <c r="L101" s="14" t="str">
        <f t="shared" si="12"/>
        <v>14-Apr</v>
      </c>
      <c r="M101" s="9">
        <f t="shared" si="14"/>
        <v>14</v>
      </c>
      <c r="N101" s="9" t="str">
        <f t="shared" si="13"/>
        <v>Apr</v>
      </c>
      <c r="O101" s="9" t="s">
        <v>33</v>
      </c>
      <c r="P101" s="13" t="str">
        <f>IF(VLOOKUP(O101,Sheet1!$N$12:$O$20,2)=0,"",VLOOKUP(O101,Sheet1!$N$12:$O$20,2))</f>
        <v/>
      </c>
      <c r="Q101" s="23">
        <v>1185.1044766563498</v>
      </c>
      <c r="R101" s="23">
        <v>388.32500762569668</v>
      </c>
      <c r="S101" s="23">
        <v>388.32500762569668</v>
      </c>
      <c r="T101" s="24">
        <v>10</v>
      </c>
      <c r="U101" s="26">
        <v>48.823164272548233</v>
      </c>
      <c r="V101" s="26"/>
      <c r="W101" s="9"/>
      <c r="X101" s="26"/>
      <c r="Y101" s="27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ht="13.2">
      <c r="A102" t="str">
        <f t="shared" si="11"/>
        <v>Delegate2010TOS14-AprCvMaxolCut</v>
      </c>
      <c r="B102">
        <f t="shared" si="19"/>
        <v>245</v>
      </c>
      <c r="D102" s="22" t="s">
        <v>36</v>
      </c>
      <c r="E102" t="str">
        <f>VLOOKUP(D102,Sheet1!$E$11:$F$92,2)</f>
        <v>Maxol</v>
      </c>
      <c r="G102" t="s">
        <v>31</v>
      </c>
      <c r="H102" s="13">
        <v>2010</v>
      </c>
      <c r="I102" s="87">
        <v>40527</v>
      </c>
      <c r="J102" s="9">
        <v>2</v>
      </c>
      <c r="K102" s="21">
        <v>40282</v>
      </c>
      <c r="L102" s="14" t="str">
        <f t="shared" si="12"/>
        <v>14-Apr</v>
      </c>
      <c r="M102" s="9">
        <f t="shared" si="14"/>
        <v>14</v>
      </c>
      <c r="N102" s="9" t="str">
        <f t="shared" si="13"/>
        <v>Apr</v>
      </c>
      <c r="O102" s="9" t="s">
        <v>47</v>
      </c>
      <c r="P102" s="13" t="str">
        <f>IF(VLOOKUP(O102,Sheet1!$N$12:$O$20,2)=0,"",VLOOKUP(O102,Sheet1!$N$12:$O$20,2))</f>
        <v>Cut</v>
      </c>
      <c r="Q102" s="23">
        <v>889.97840906053261</v>
      </c>
      <c r="R102" s="23">
        <v>300.33039382081984</v>
      </c>
      <c r="S102" s="23">
        <v>300.33039382081984</v>
      </c>
      <c r="T102" s="23"/>
      <c r="U102" s="26">
        <v>54.39893611120381</v>
      </c>
      <c r="V102" s="26"/>
      <c r="W102" s="9"/>
      <c r="X102" s="26"/>
      <c r="Y102" s="27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spans="1:38" ht="13.2">
      <c r="A103" t="str">
        <f t="shared" si="11"/>
        <v>Delegate2010TOS14-AprCvMaxol</v>
      </c>
      <c r="B103">
        <f t="shared" si="19"/>
        <v>245</v>
      </c>
      <c r="C103" t="str">
        <f>D103</f>
        <v>Maxol</v>
      </c>
      <c r="D103" s="22" t="s">
        <v>36</v>
      </c>
      <c r="E103" t="str">
        <f>VLOOKUP(D103,Sheet1!$E$11:$F$92,2)</f>
        <v>Maxol</v>
      </c>
      <c r="G103" t="s">
        <v>31</v>
      </c>
      <c r="H103" s="13">
        <v>2010</v>
      </c>
      <c r="I103" s="87">
        <v>40527</v>
      </c>
      <c r="J103" s="9">
        <v>2</v>
      </c>
      <c r="K103" s="21">
        <v>40282</v>
      </c>
      <c r="L103" s="14" t="str">
        <f t="shared" si="12"/>
        <v>14-Apr</v>
      </c>
      <c r="M103" s="9">
        <f t="shared" si="14"/>
        <v>14</v>
      </c>
      <c r="N103" s="9" t="str">
        <f t="shared" si="13"/>
        <v>Apr</v>
      </c>
      <c r="O103" s="9" t="s">
        <v>33</v>
      </c>
      <c r="P103" s="13" t="str">
        <f>IF(VLOOKUP(O103,Sheet1!$N$12:$O$20,2)=0,"",VLOOKUP(O103,Sheet1!$N$12:$O$20,2))</f>
        <v/>
      </c>
      <c r="Q103" s="23">
        <v>992.15386022762448</v>
      </c>
      <c r="R103" s="23">
        <v>318.4702274400459</v>
      </c>
      <c r="S103" s="23">
        <v>318.4702274400459</v>
      </c>
      <c r="T103" s="24">
        <v>10</v>
      </c>
      <c r="U103" s="26">
        <v>29.183550583536512</v>
      </c>
      <c r="V103" s="26"/>
      <c r="W103" s="9"/>
      <c r="X103" s="26"/>
      <c r="Y103" s="27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t="13.2">
      <c r="A104" t="str">
        <f t="shared" si="11"/>
        <v>Delegate2010TOS14-AprCvTaurusCut</v>
      </c>
      <c r="B104">
        <f t="shared" si="19"/>
        <v>245</v>
      </c>
      <c r="D104" s="18" t="s">
        <v>40</v>
      </c>
      <c r="E104" t="str">
        <f>VLOOKUP(D104,Sheet1!$E$11:$F$92,2)</f>
        <v>Taurus</v>
      </c>
      <c r="G104" s="12" t="s">
        <v>31</v>
      </c>
      <c r="H104" s="13">
        <v>2010</v>
      </c>
      <c r="I104" s="89">
        <v>40527</v>
      </c>
      <c r="J104" s="13">
        <v>2</v>
      </c>
      <c r="K104" s="14">
        <v>40282</v>
      </c>
      <c r="L104" s="14" t="str">
        <f t="shared" si="12"/>
        <v>14-Apr</v>
      </c>
      <c r="M104" s="9">
        <f t="shared" si="14"/>
        <v>14</v>
      </c>
      <c r="N104" s="9" t="str">
        <f t="shared" si="13"/>
        <v>Apr</v>
      </c>
      <c r="O104" s="13" t="s">
        <v>47</v>
      </c>
      <c r="P104" s="13" t="str">
        <f>IF(VLOOKUP(O104,Sheet1!$N$12:$O$20,2)=0,"",VLOOKUP(O104,Sheet1!$N$12:$O$20,2))</f>
        <v>Cut</v>
      </c>
      <c r="Q104" s="29">
        <v>1008.7026569969266</v>
      </c>
      <c r="R104" s="29">
        <v>352.8800534618249</v>
      </c>
      <c r="S104" s="29">
        <v>352.8800534618249</v>
      </c>
      <c r="T104" s="29"/>
      <c r="U104" s="30">
        <v>24.09183568860432</v>
      </c>
      <c r="V104" s="30"/>
      <c r="W104" s="13"/>
      <c r="X104" s="30"/>
      <c r="Y104" s="18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ht="13.2">
      <c r="A105" t="str">
        <f t="shared" si="11"/>
        <v>Delegate2010TOS14-AprCvTaurus</v>
      </c>
      <c r="B105">
        <f t="shared" si="19"/>
        <v>245</v>
      </c>
      <c r="C105" t="str">
        <f>D105</f>
        <v>new_taurus</v>
      </c>
      <c r="D105" s="18" t="s">
        <v>44</v>
      </c>
      <c r="E105" t="str">
        <f>VLOOKUP(D105,Sheet1!$E$11:$F$92,2)</f>
        <v>Taurus</v>
      </c>
      <c r="G105" s="12" t="s">
        <v>31</v>
      </c>
      <c r="H105" s="13">
        <v>2010</v>
      </c>
      <c r="I105" s="89">
        <v>40527</v>
      </c>
      <c r="J105" s="13">
        <v>2</v>
      </c>
      <c r="K105" s="14">
        <v>40282</v>
      </c>
      <c r="L105" s="14" t="str">
        <f t="shared" si="12"/>
        <v>14-Apr</v>
      </c>
      <c r="M105" s="9">
        <f t="shared" si="14"/>
        <v>14</v>
      </c>
      <c r="N105" s="9" t="str">
        <f t="shared" si="13"/>
        <v>Apr</v>
      </c>
      <c r="O105" s="13" t="s">
        <v>33</v>
      </c>
      <c r="P105" s="13" t="str">
        <f>IF(VLOOKUP(O105,Sheet1!$N$12:$O$20,2)=0,"",VLOOKUP(O105,Sheet1!$N$12:$O$20,2))</f>
        <v/>
      </c>
      <c r="Q105" s="29">
        <v>1040.4026412220821</v>
      </c>
      <c r="R105" s="29">
        <v>387.50440737714291</v>
      </c>
      <c r="S105" s="29">
        <v>387.50440737714291</v>
      </c>
      <c r="T105" s="17">
        <v>10</v>
      </c>
      <c r="U105" s="30">
        <v>38.919345702546124</v>
      </c>
      <c r="V105" s="30"/>
      <c r="W105" s="13"/>
      <c r="X105" s="30"/>
      <c r="Y105" s="18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ht="13.2">
      <c r="A106" t="str">
        <f t="shared" si="11"/>
        <v>Delegate2010TOS14-AprCvWinfredCut</v>
      </c>
      <c r="B106">
        <f t="shared" si="19"/>
        <v>245</v>
      </c>
      <c r="D106" s="18" t="s">
        <v>45</v>
      </c>
      <c r="E106" t="str">
        <f>VLOOKUP(D106,Sheet1!$E$11:$F$92,2)</f>
        <v>Winfred</v>
      </c>
      <c r="G106" s="12" t="s">
        <v>31</v>
      </c>
      <c r="H106" s="13">
        <v>2010</v>
      </c>
      <c r="I106" s="89">
        <v>40527</v>
      </c>
      <c r="J106" s="13">
        <v>2</v>
      </c>
      <c r="K106" s="14">
        <v>40282</v>
      </c>
      <c r="L106" s="14" t="str">
        <f t="shared" si="12"/>
        <v>14-Apr</v>
      </c>
      <c r="M106" s="9">
        <f t="shared" si="14"/>
        <v>14</v>
      </c>
      <c r="N106" s="9" t="str">
        <f t="shared" si="13"/>
        <v>Apr</v>
      </c>
      <c r="O106" s="13" t="s">
        <v>47</v>
      </c>
      <c r="P106" s="13" t="str">
        <f>IF(VLOOKUP(O106,Sheet1!$N$12:$O$20,2)=0,"",VLOOKUP(O106,Sheet1!$N$12:$O$20,2))</f>
        <v>Cut</v>
      </c>
      <c r="Q106" s="29">
        <v>651.85228045651513</v>
      </c>
      <c r="R106" s="29">
        <v>121.91627078550398</v>
      </c>
      <c r="S106" s="29">
        <v>121.91627078550398</v>
      </c>
      <c r="T106" s="29"/>
      <c r="U106" s="30">
        <v>5.9416194017043669</v>
      </c>
      <c r="V106" s="30"/>
      <c r="W106" s="13"/>
      <c r="X106" s="30"/>
      <c r="Y106" s="18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ht="13.2">
      <c r="A107" t="str">
        <f t="shared" si="11"/>
        <v>Delegate2010TOS14-AprCvWinfred</v>
      </c>
      <c r="B107">
        <f t="shared" ref="B107:B170" si="20">I107-K107</f>
        <v>245</v>
      </c>
      <c r="C107" t="str">
        <f t="shared" ref="C107:C135" si="21">D107</f>
        <v>Winfred</v>
      </c>
      <c r="D107" s="18" t="s">
        <v>45</v>
      </c>
      <c r="E107" t="str">
        <f>VLOOKUP(D107,Sheet1!$E$11:$F$92,2)</f>
        <v>Winfred</v>
      </c>
      <c r="G107" s="12" t="s">
        <v>31</v>
      </c>
      <c r="H107" s="13">
        <v>2010</v>
      </c>
      <c r="I107" s="89">
        <v>40527</v>
      </c>
      <c r="J107" s="13">
        <v>2</v>
      </c>
      <c r="K107" s="14">
        <v>40282</v>
      </c>
      <c r="L107" s="14" t="str">
        <f t="shared" si="12"/>
        <v>14-Apr</v>
      </c>
      <c r="M107" s="9">
        <f t="shared" si="14"/>
        <v>14</v>
      </c>
      <c r="N107" s="9" t="str">
        <f t="shared" si="13"/>
        <v>Apr</v>
      </c>
      <c r="O107" s="13" t="s">
        <v>33</v>
      </c>
      <c r="P107" s="13" t="str">
        <f>IF(VLOOKUP(O107,Sheet1!$N$12:$O$20,2)=0,"",VLOOKUP(O107,Sheet1!$N$12:$O$20,2))</f>
        <v/>
      </c>
      <c r="Q107" s="29">
        <v>896.72706131591542</v>
      </c>
      <c r="R107" s="29">
        <v>172.93755862553459</v>
      </c>
      <c r="S107" s="29">
        <v>172.93755862553459</v>
      </c>
      <c r="T107" s="17">
        <v>10</v>
      </c>
      <c r="U107" s="30">
        <v>18.916885150294483</v>
      </c>
      <c r="V107" s="30"/>
      <c r="W107" s="13"/>
      <c r="X107" s="30"/>
      <c r="Y107" s="18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ht="13.2">
      <c r="A108" t="str">
        <f t="shared" si="11"/>
        <v>Hamilton2009TOS7-MayCvCBI206</v>
      </c>
      <c r="B108">
        <f t="shared" si="20"/>
        <v>214</v>
      </c>
      <c r="C108" t="str">
        <f t="shared" si="21"/>
        <v>CBI206</v>
      </c>
      <c r="D108" s="9" t="s">
        <v>49</v>
      </c>
      <c r="E108" t="str">
        <f>VLOOKUP(D108,Sheet1!$E$11:$F$92,2)</f>
        <v>CBI206</v>
      </c>
      <c r="G108" s="31" t="s">
        <v>48</v>
      </c>
      <c r="H108" s="13">
        <v>2009</v>
      </c>
      <c r="I108" s="87">
        <v>40154</v>
      </c>
      <c r="J108" s="9"/>
      <c r="K108" s="32">
        <v>39940</v>
      </c>
      <c r="L108" s="14" t="str">
        <f t="shared" si="12"/>
        <v>7-May</v>
      </c>
      <c r="M108" s="9">
        <f t="shared" si="14"/>
        <v>7</v>
      </c>
      <c r="N108" s="9" t="str">
        <f t="shared" si="13"/>
        <v>May</v>
      </c>
      <c r="O108" s="9" t="s">
        <v>43</v>
      </c>
      <c r="P108" s="13" t="str">
        <f>IF(VLOOKUP(O108,Sheet1!$N$12:$O$20,2)=0,"",VLOOKUP(O108,Sheet1!$N$12:$O$20,2))</f>
        <v/>
      </c>
      <c r="Q108" s="9">
        <v>1621.5</v>
      </c>
      <c r="R108" s="9">
        <v>604.70000000000005</v>
      </c>
      <c r="S108" s="9">
        <v>604.70000000000005</v>
      </c>
      <c r="T108" s="24"/>
      <c r="U108" s="33"/>
      <c r="V108" s="34">
        <v>0.37292630280604383</v>
      </c>
      <c r="W108" s="9"/>
      <c r="X108" s="9">
        <v>39</v>
      </c>
      <c r="Y108" s="27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1:38" ht="13.2">
      <c r="A109" t="str">
        <f t="shared" si="11"/>
        <v>Hamilton2009TOS9-MayCvTaurus</v>
      </c>
      <c r="B109">
        <f t="shared" si="20"/>
        <v>229</v>
      </c>
      <c r="C109" t="str">
        <f t="shared" si="21"/>
        <v>Taurus</v>
      </c>
      <c r="D109" s="10" t="s">
        <v>40</v>
      </c>
      <c r="E109" t="str">
        <f>VLOOKUP(D109,Sheet1!$E$11:$F$92,2)</f>
        <v>Taurus</v>
      </c>
      <c r="G109" s="31" t="s">
        <v>48</v>
      </c>
      <c r="H109" s="13">
        <v>2009</v>
      </c>
      <c r="I109" s="87">
        <v>40171</v>
      </c>
      <c r="J109" s="9"/>
      <c r="K109" s="32">
        <v>39942</v>
      </c>
      <c r="L109" s="14" t="str">
        <f t="shared" si="12"/>
        <v>9-May</v>
      </c>
      <c r="M109" s="9">
        <f t="shared" si="14"/>
        <v>9</v>
      </c>
      <c r="N109" s="9" t="str">
        <f t="shared" si="13"/>
        <v>May</v>
      </c>
      <c r="O109" s="9" t="s">
        <v>43</v>
      </c>
      <c r="P109" s="13" t="str">
        <f>IF(VLOOKUP(O109,Sheet1!$N$12:$O$20,2)=0,"",VLOOKUP(O109,Sheet1!$N$12:$O$20,2))</f>
        <v/>
      </c>
      <c r="Q109" s="9">
        <v>2245.8000000000002</v>
      </c>
      <c r="R109" s="9">
        <v>614</v>
      </c>
      <c r="S109" s="9">
        <v>614</v>
      </c>
      <c r="T109" s="24"/>
      <c r="U109" s="9"/>
      <c r="V109" s="34">
        <v>0.27339923412592393</v>
      </c>
      <c r="W109" s="9"/>
      <c r="X109" s="9">
        <v>46</v>
      </c>
      <c r="Y109" s="27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ht="13.2">
      <c r="A110" t="str">
        <f t="shared" si="11"/>
        <v>Hamilton2009TOS11-MayCvAV_Garnet</v>
      </c>
      <c r="B110">
        <f t="shared" si="20"/>
        <v>190</v>
      </c>
      <c r="C110" t="str">
        <f t="shared" si="21"/>
        <v>Garnet</v>
      </c>
      <c r="D110" s="9" t="s">
        <v>37</v>
      </c>
      <c r="E110" t="str">
        <f>VLOOKUP(D110,Sheet1!$E$11:$F$92,2)</f>
        <v>AV_Garnet</v>
      </c>
      <c r="G110" s="31" t="s">
        <v>48</v>
      </c>
      <c r="H110" s="13">
        <v>2009</v>
      </c>
      <c r="I110" s="87">
        <v>40134</v>
      </c>
      <c r="J110" s="9"/>
      <c r="K110" s="32">
        <v>39944</v>
      </c>
      <c r="L110" s="14" t="str">
        <f t="shared" si="12"/>
        <v>11-May</v>
      </c>
      <c r="M110" s="9">
        <f t="shared" si="14"/>
        <v>11</v>
      </c>
      <c r="N110" s="9" t="str">
        <f t="shared" si="13"/>
        <v>May</v>
      </c>
      <c r="O110" s="9" t="s">
        <v>43</v>
      </c>
      <c r="P110" s="13" t="str">
        <f>IF(VLOOKUP(O110,Sheet1!$N$12:$O$20,2)=0,"",VLOOKUP(O110,Sheet1!$N$12:$O$20,2))</f>
        <v/>
      </c>
      <c r="Q110" s="9">
        <v>1270.9000000000001</v>
      </c>
      <c r="R110" s="9">
        <v>458.7</v>
      </c>
      <c r="S110" s="9">
        <v>458.7</v>
      </c>
      <c r="T110" s="24"/>
      <c r="U110" s="9"/>
      <c r="V110" s="34">
        <v>0.36092532850735698</v>
      </c>
      <c r="W110" s="9"/>
      <c r="X110" s="9">
        <v>23</v>
      </c>
      <c r="Y110" s="27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1:38" ht="13.2">
      <c r="A111" t="str">
        <f t="shared" si="11"/>
        <v>Hamilton2009TOS13-MayCvHyola50</v>
      </c>
      <c r="B111">
        <f t="shared" si="20"/>
        <v>188</v>
      </c>
      <c r="C111" t="str">
        <f t="shared" si="21"/>
        <v>Hyola50</v>
      </c>
      <c r="D111" s="9" t="s">
        <v>50</v>
      </c>
      <c r="E111" t="str">
        <f>VLOOKUP(D111,Sheet1!$E$11:$F$92,2)</f>
        <v>Hyola50</v>
      </c>
      <c r="G111" s="31" t="s">
        <v>48</v>
      </c>
      <c r="H111" s="13">
        <v>2009</v>
      </c>
      <c r="I111" s="87">
        <v>40134</v>
      </c>
      <c r="J111" s="9"/>
      <c r="K111" s="32">
        <v>39946</v>
      </c>
      <c r="L111" s="14" t="str">
        <f t="shared" si="12"/>
        <v>13-May</v>
      </c>
      <c r="M111" s="9">
        <f t="shared" si="14"/>
        <v>13</v>
      </c>
      <c r="N111" s="9" t="str">
        <f t="shared" si="13"/>
        <v>May</v>
      </c>
      <c r="O111" s="9" t="s">
        <v>43</v>
      </c>
      <c r="P111" s="13" t="str">
        <f>IF(VLOOKUP(O111,Sheet1!$N$12:$O$20,2)=0,"",VLOOKUP(O111,Sheet1!$N$12:$O$20,2))</f>
        <v/>
      </c>
      <c r="Q111" s="9">
        <v>1444.7</v>
      </c>
      <c r="R111" s="9">
        <v>440.5</v>
      </c>
      <c r="S111" s="9">
        <v>440.5</v>
      </c>
      <c r="T111" s="24"/>
      <c r="U111" s="9"/>
      <c r="V111" s="34">
        <v>0.30490759327195954</v>
      </c>
      <c r="W111" s="9"/>
      <c r="X111" s="9">
        <v>26</v>
      </c>
      <c r="Y111" s="27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ht="13.2">
      <c r="A112" t="str">
        <f t="shared" si="11"/>
        <v>Young2009TOS16-AprCv46C76</v>
      </c>
      <c r="B112">
        <f t="shared" si="20"/>
        <v>208</v>
      </c>
      <c r="C112" t="str">
        <f t="shared" si="21"/>
        <v>46C76</v>
      </c>
      <c r="D112" s="37" t="s">
        <v>52</v>
      </c>
      <c r="E112" t="str">
        <f>VLOOKUP(D112,Sheet1!$E$11:$F$92,2)</f>
        <v>46C76</v>
      </c>
      <c r="G112" s="31" t="s">
        <v>51</v>
      </c>
      <c r="H112" s="13">
        <v>2009</v>
      </c>
      <c r="I112" s="90">
        <v>40127</v>
      </c>
      <c r="J112" s="35">
        <v>1</v>
      </c>
      <c r="K112" s="36">
        <v>39919</v>
      </c>
      <c r="L112" s="14" t="str">
        <f t="shared" si="12"/>
        <v>16-Apr</v>
      </c>
      <c r="M112" s="9">
        <f t="shared" si="14"/>
        <v>16</v>
      </c>
      <c r="N112" s="9" t="str">
        <f t="shared" si="13"/>
        <v>Apr</v>
      </c>
      <c r="O112" s="37" t="s">
        <v>43</v>
      </c>
      <c r="P112" s="13" t="str">
        <f>IF(VLOOKUP(O112,Sheet1!$N$12:$O$20,2)=0,"",VLOOKUP(O112,Sheet1!$N$12:$O$20,2))</f>
        <v/>
      </c>
      <c r="Q112" s="38">
        <v>1118.3406203722348</v>
      </c>
      <c r="R112" s="38">
        <v>329.50575559005557</v>
      </c>
      <c r="S112" s="38">
        <v>329.50575559005557</v>
      </c>
      <c r="T112" s="39">
        <v>10</v>
      </c>
      <c r="U112" s="39"/>
      <c r="V112" s="40">
        <v>0.29386299518884207</v>
      </c>
      <c r="W112" s="40" t="s">
        <v>53</v>
      </c>
      <c r="X112" s="39">
        <v>53.229665071770341</v>
      </c>
      <c r="Y112" s="10"/>
      <c r="Z112" s="38">
        <v>788.83486478217901</v>
      </c>
      <c r="AA112" s="10"/>
      <c r="AB112" s="10"/>
      <c r="AC112" s="10"/>
      <c r="AD112" s="10"/>
      <c r="AE112" s="10"/>
      <c r="AF112" s="39">
        <v>46</v>
      </c>
      <c r="AG112" s="10"/>
      <c r="AH112" s="10"/>
      <c r="AI112" s="10"/>
      <c r="AJ112" s="10"/>
      <c r="AK112" s="10"/>
      <c r="AL112" s="10"/>
    </row>
    <row r="113" spans="1:38" ht="13.2">
      <c r="A113" t="str">
        <f t="shared" si="11"/>
        <v>Young2009TOS29-AprCv46C76</v>
      </c>
      <c r="B113">
        <f t="shared" si="20"/>
        <v>195</v>
      </c>
      <c r="C113" t="str">
        <f t="shared" si="21"/>
        <v>46C76</v>
      </c>
      <c r="D113" s="37" t="s">
        <v>52</v>
      </c>
      <c r="E113" t="str">
        <f>VLOOKUP(D113,Sheet1!$E$11:$F$92,2)</f>
        <v>46C76</v>
      </c>
      <c r="G113" s="31" t="s">
        <v>51</v>
      </c>
      <c r="H113" s="13">
        <v>2009</v>
      </c>
      <c r="I113" s="90">
        <v>40127</v>
      </c>
      <c r="J113" s="35">
        <v>2</v>
      </c>
      <c r="K113" s="36">
        <v>39932</v>
      </c>
      <c r="L113" s="14" t="str">
        <f t="shared" si="12"/>
        <v>29-Apr</v>
      </c>
      <c r="M113" s="9">
        <f t="shared" si="14"/>
        <v>29</v>
      </c>
      <c r="N113" s="9" t="str">
        <f t="shared" si="13"/>
        <v>Apr</v>
      </c>
      <c r="O113" s="37" t="s">
        <v>43</v>
      </c>
      <c r="P113" s="13" t="str">
        <f>IF(VLOOKUP(O113,Sheet1!$N$12:$O$20,2)=0,"",VLOOKUP(O113,Sheet1!$N$12:$O$20,2))</f>
        <v/>
      </c>
      <c r="Q113" s="38">
        <v>999.98118315676732</v>
      </c>
      <c r="R113" s="38">
        <v>288.04551029883993</v>
      </c>
      <c r="S113" s="38">
        <v>288.04551029883993</v>
      </c>
      <c r="T113" s="39">
        <v>10</v>
      </c>
      <c r="U113" s="39"/>
      <c r="V113" s="40">
        <v>0.28805858183693239</v>
      </c>
      <c r="W113" s="40" t="s">
        <v>53</v>
      </c>
      <c r="X113" s="39">
        <v>53.229665071770341</v>
      </c>
      <c r="Y113" s="10"/>
      <c r="Z113" s="38">
        <v>711.93567285792744</v>
      </c>
      <c r="AA113" s="10"/>
      <c r="AB113" s="10"/>
      <c r="AC113" s="10"/>
      <c r="AD113" s="10"/>
      <c r="AE113" s="10"/>
      <c r="AF113" s="39">
        <v>43.7</v>
      </c>
      <c r="AG113" s="10"/>
      <c r="AH113" s="10"/>
      <c r="AI113" s="10"/>
      <c r="AJ113" s="10"/>
      <c r="AK113" s="10"/>
      <c r="AL113" s="10"/>
    </row>
    <row r="114" spans="1:38" ht="13.2">
      <c r="A114" t="str">
        <f t="shared" si="11"/>
        <v>Young2009TOS16-AprCv46Y20</v>
      </c>
      <c r="B114">
        <f t="shared" si="20"/>
        <v>208</v>
      </c>
      <c r="C114" t="str">
        <f t="shared" si="21"/>
        <v>46Y20</v>
      </c>
      <c r="D114" s="37" t="s">
        <v>54</v>
      </c>
      <c r="E114" t="str">
        <f>VLOOKUP(D114,Sheet1!$E$11:$F$92,2)</f>
        <v>46Y20</v>
      </c>
      <c r="G114" s="31" t="s">
        <v>51</v>
      </c>
      <c r="H114" s="13">
        <v>2009</v>
      </c>
      <c r="I114" s="90">
        <v>40127</v>
      </c>
      <c r="J114" s="35">
        <v>1</v>
      </c>
      <c r="K114" s="36">
        <v>39919</v>
      </c>
      <c r="L114" s="14" t="str">
        <f t="shared" si="12"/>
        <v>16-Apr</v>
      </c>
      <c r="M114" s="9">
        <f t="shared" si="14"/>
        <v>16</v>
      </c>
      <c r="N114" s="9" t="str">
        <f t="shared" si="13"/>
        <v>Apr</v>
      </c>
      <c r="O114" s="37" t="s">
        <v>43</v>
      </c>
      <c r="P114" s="13" t="str">
        <f>IF(VLOOKUP(O114,Sheet1!$N$12:$O$20,2)=0,"",VLOOKUP(O114,Sheet1!$N$12:$O$20,2))</f>
        <v/>
      </c>
      <c r="Q114" s="38">
        <v>1158.4626404258215</v>
      </c>
      <c r="R114" s="38">
        <v>311.99332147494221</v>
      </c>
      <c r="S114" s="38">
        <v>311.99332147494221</v>
      </c>
      <c r="T114" s="39">
        <v>10</v>
      </c>
      <c r="U114" s="39"/>
      <c r="V114" s="40">
        <v>0.26944565233786683</v>
      </c>
      <c r="W114" s="40" t="s">
        <v>53</v>
      </c>
      <c r="X114" s="39">
        <v>55.921052631578945</v>
      </c>
      <c r="Y114" s="10"/>
      <c r="Z114" s="38">
        <v>846.46931895087937</v>
      </c>
      <c r="AA114" s="10"/>
      <c r="AB114" s="10"/>
      <c r="AC114" s="10"/>
      <c r="AD114" s="10"/>
      <c r="AE114" s="10"/>
      <c r="AF114" s="39">
        <v>47.8</v>
      </c>
      <c r="AG114" s="10"/>
      <c r="AH114" s="10"/>
      <c r="AI114" s="10"/>
      <c r="AJ114" s="10"/>
      <c r="AK114" s="10"/>
      <c r="AL114" s="10"/>
    </row>
    <row r="115" spans="1:38" ht="13.2">
      <c r="A115" t="str">
        <f t="shared" si="11"/>
        <v>Young2009TOS29-AprCv46Y20</v>
      </c>
      <c r="B115">
        <f t="shared" si="20"/>
        <v>195</v>
      </c>
      <c r="C115" t="str">
        <f t="shared" si="21"/>
        <v>46Y20</v>
      </c>
      <c r="D115" s="37" t="s">
        <v>54</v>
      </c>
      <c r="E115" t="str">
        <f>VLOOKUP(D115,Sheet1!$E$11:$F$92,2)</f>
        <v>46Y20</v>
      </c>
      <c r="G115" s="31" t="s">
        <v>51</v>
      </c>
      <c r="H115" s="13">
        <v>2009</v>
      </c>
      <c r="I115" s="90">
        <v>40127</v>
      </c>
      <c r="J115" s="35">
        <v>2</v>
      </c>
      <c r="K115" s="36">
        <v>39932</v>
      </c>
      <c r="L115" s="14" t="str">
        <f t="shared" si="12"/>
        <v>29-Apr</v>
      </c>
      <c r="M115" s="9">
        <f t="shared" si="14"/>
        <v>29</v>
      </c>
      <c r="N115" s="9" t="str">
        <f t="shared" si="13"/>
        <v>Apr</v>
      </c>
      <c r="O115" s="37" t="s">
        <v>43</v>
      </c>
      <c r="P115" s="13" t="str">
        <f>IF(VLOOKUP(O115,Sheet1!$N$12:$O$20,2)=0,"",VLOOKUP(O115,Sheet1!$N$12:$O$20,2))</f>
        <v/>
      </c>
      <c r="Q115" s="38">
        <v>1194.9834642962969</v>
      </c>
      <c r="R115" s="38">
        <v>308.32017764250111</v>
      </c>
      <c r="S115" s="38">
        <v>308.32017764250111</v>
      </c>
      <c r="T115" s="39">
        <v>10</v>
      </c>
      <c r="U115" s="39"/>
      <c r="V115" s="40">
        <v>0.25777530977930557</v>
      </c>
      <c r="W115" s="40" t="s">
        <v>53</v>
      </c>
      <c r="X115" s="39">
        <v>55.622009569377994</v>
      </c>
      <c r="Y115" s="10"/>
      <c r="Z115" s="38">
        <v>886.66328665379592</v>
      </c>
      <c r="AA115" s="10"/>
      <c r="AB115" s="10"/>
      <c r="AC115" s="10"/>
      <c r="AD115" s="10"/>
      <c r="AE115" s="10"/>
      <c r="AF115" s="39">
        <v>48.6</v>
      </c>
      <c r="AG115" s="10"/>
      <c r="AH115" s="10"/>
      <c r="AI115" s="10"/>
      <c r="AJ115" s="10"/>
      <c r="AK115" s="10"/>
      <c r="AL115" s="10"/>
    </row>
    <row r="116" spans="1:38" ht="13.2">
      <c r="A116" t="str">
        <f t="shared" si="11"/>
        <v>Young2009TOS16-AprCv46Y78</v>
      </c>
      <c r="B116">
        <f t="shared" si="20"/>
        <v>208</v>
      </c>
      <c r="C116" t="str">
        <f t="shared" si="21"/>
        <v>46Y78</v>
      </c>
      <c r="D116" s="37" t="s">
        <v>34</v>
      </c>
      <c r="E116" t="str">
        <f>VLOOKUP(D116,Sheet1!$E$11:$F$92,2)</f>
        <v>46Y78</v>
      </c>
      <c r="G116" s="31" t="s">
        <v>51</v>
      </c>
      <c r="H116" s="13">
        <v>2009</v>
      </c>
      <c r="I116" s="90">
        <v>40127</v>
      </c>
      <c r="J116" s="35">
        <v>1</v>
      </c>
      <c r="K116" s="36">
        <v>39919</v>
      </c>
      <c r="L116" s="14" t="str">
        <f t="shared" si="12"/>
        <v>16-Apr</v>
      </c>
      <c r="M116" s="9">
        <f t="shared" si="14"/>
        <v>16</v>
      </c>
      <c r="N116" s="9" t="str">
        <f t="shared" si="13"/>
        <v>Apr</v>
      </c>
      <c r="O116" s="37" t="s">
        <v>43</v>
      </c>
      <c r="P116" s="13" t="str">
        <f>IF(VLOOKUP(O116,Sheet1!$N$12:$O$20,2)=0,"",VLOOKUP(O116,Sheet1!$N$12:$O$20,2))</f>
        <v/>
      </c>
      <c r="Q116" s="38">
        <v>1267.0058560140369</v>
      </c>
      <c r="R116" s="38">
        <v>319.01746103320454</v>
      </c>
      <c r="S116" s="38">
        <v>319.01746103320454</v>
      </c>
      <c r="T116" s="39">
        <v>10</v>
      </c>
      <c r="U116" s="39"/>
      <c r="V116" s="40">
        <v>0.25209430807173061</v>
      </c>
      <c r="W116" s="40" t="s">
        <v>53</v>
      </c>
      <c r="X116" s="39">
        <v>56.818181818181827</v>
      </c>
      <c r="Y116" s="10"/>
      <c r="Z116" s="38">
        <v>947.98839498083237</v>
      </c>
      <c r="AA116" s="10"/>
      <c r="AB116" s="10"/>
      <c r="AC116" s="10"/>
      <c r="AD116" s="10"/>
      <c r="AE116" s="10"/>
      <c r="AF116" s="39">
        <v>46.9</v>
      </c>
      <c r="AG116" s="10"/>
      <c r="AH116" s="10"/>
      <c r="AI116" s="10"/>
      <c r="AJ116" s="10"/>
      <c r="AK116" s="10"/>
      <c r="AL116" s="10"/>
    </row>
    <row r="117" spans="1:38" ht="13.2">
      <c r="A117" t="str">
        <f t="shared" si="11"/>
        <v>Young2009TOS29-AprCv46Y78</v>
      </c>
      <c r="B117">
        <f t="shared" si="20"/>
        <v>195</v>
      </c>
      <c r="C117" t="str">
        <f t="shared" si="21"/>
        <v>46Y78</v>
      </c>
      <c r="D117" s="37" t="s">
        <v>34</v>
      </c>
      <c r="E117" t="str">
        <f>VLOOKUP(D117,Sheet1!$E$11:$F$92,2)</f>
        <v>46Y78</v>
      </c>
      <c r="G117" s="31" t="s">
        <v>51</v>
      </c>
      <c r="H117" s="13">
        <v>2009</v>
      </c>
      <c r="I117" s="90">
        <v>40127</v>
      </c>
      <c r="J117" s="35">
        <v>2</v>
      </c>
      <c r="K117" s="36">
        <v>39932</v>
      </c>
      <c r="L117" s="14" t="str">
        <f t="shared" si="12"/>
        <v>29-Apr</v>
      </c>
      <c r="M117" s="9">
        <f t="shared" si="14"/>
        <v>29</v>
      </c>
      <c r="N117" s="9" t="str">
        <f t="shared" si="13"/>
        <v>Apr</v>
      </c>
      <c r="O117" s="37" t="s">
        <v>43</v>
      </c>
      <c r="P117" s="13" t="str">
        <f>IF(VLOOKUP(O117,Sheet1!$N$12:$O$20,2)=0,"",VLOOKUP(O117,Sheet1!$N$12:$O$20,2))</f>
        <v/>
      </c>
      <c r="Q117" s="38">
        <v>1121.1087039358515</v>
      </c>
      <c r="R117" s="38">
        <v>283.32084033003753</v>
      </c>
      <c r="S117" s="38">
        <v>283.32084033003753</v>
      </c>
      <c r="T117" s="39">
        <v>10</v>
      </c>
      <c r="U117" s="39"/>
      <c r="V117" s="40">
        <v>0.25244832888426855</v>
      </c>
      <c r="W117" s="40" t="s">
        <v>53</v>
      </c>
      <c r="X117" s="39">
        <v>59.21052631578948</v>
      </c>
      <c r="Y117" s="10"/>
      <c r="Z117" s="38">
        <v>837.78786360581421</v>
      </c>
      <c r="AA117" s="10"/>
      <c r="AB117" s="10"/>
      <c r="AC117" s="10"/>
      <c r="AD117" s="10"/>
      <c r="AE117" s="10"/>
      <c r="AF117" s="39">
        <v>44.5</v>
      </c>
      <c r="AG117" s="10"/>
      <c r="AH117" s="10"/>
      <c r="AI117" s="10"/>
      <c r="AJ117" s="10"/>
      <c r="AK117" s="10"/>
      <c r="AL117" s="10"/>
    </row>
    <row r="118" spans="1:38" ht="13.2">
      <c r="A118" t="str">
        <f t="shared" si="11"/>
        <v>Young2009TOS16-AprCvAV_Garnet</v>
      </c>
      <c r="B118">
        <f t="shared" si="20"/>
        <v>208</v>
      </c>
      <c r="C118" t="str">
        <f t="shared" si="21"/>
        <v>Garnet</v>
      </c>
      <c r="D118" s="37" t="s">
        <v>37</v>
      </c>
      <c r="E118" t="str">
        <f>VLOOKUP(D118,Sheet1!$E$11:$F$92,2)</f>
        <v>AV_Garnet</v>
      </c>
      <c r="G118" s="31" t="s">
        <v>51</v>
      </c>
      <c r="H118" s="13">
        <v>2009</v>
      </c>
      <c r="I118" s="90">
        <v>40127</v>
      </c>
      <c r="J118" s="35">
        <v>1</v>
      </c>
      <c r="K118" s="36">
        <v>39919</v>
      </c>
      <c r="L118" s="14" t="str">
        <f t="shared" si="12"/>
        <v>16-Apr</v>
      </c>
      <c r="M118" s="9">
        <f t="shared" si="14"/>
        <v>16</v>
      </c>
      <c r="N118" s="9" t="str">
        <f t="shared" si="13"/>
        <v>Apr</v>
      </c>
      <c r="O118" s="37" t="s">
        <v>43</v>
      </c>
      <c r="P118" s="13" t="str">
        <f>IF(VLOOKUP(O118,Sheet1!$N$12:$O$20,2)=0,"",VLOOKUP(O118,Sheet1!$N$12:$O$20,2))</f>
        <v/>
      </c>
      <c r="Q118" s="38">
        <v>1134.8033192282398</v>
      </c>
      <c r="R118" s="38">
        <v>368.61263847999356</v>
      </c>
      <c r="S118" s="38">
        <v>368.61263847999356</v>
      </c>
      <c r="T118" s="39">
        <v>10</v>
      </c>
      <c r="U118" s="39"/>
      <c r="V118" s="40">
        <v>0.32511480151360511</v>
      </c>
      <c r="W118" s="40" t="s">
        <v>53</v>
      </c>
      <c r="X118" s="39">
        <v>60.406698564593306</v>
      </c>
      <c r="Y118" s="10"/>
      <c r="Z118" s="38">
        <v>766.19068074824634</v>
      </c>
      <c r="AA118" s="10"/>
      <c r="AB118" s="10"/>
      <c r="AC118" s="10"/>
      <c r="AD118" s="10"/>
      <c r="AE118" s="10"/>
      <c r="AF118" s="39">
        <v>47.7</v>
      </c>
      <c r="AG118" s="10"/>
      <c r="AH118" s="10"/>
      <c r="AI118" s="10"/>
      <c r="AJ118" s="10"/>
      <c r="AK118" s="10"/>
      <c r="AL118" s="10"/>
    </row>
    <row r="119" spans="1:38" ht="13.2">
      <c r="A119" t="str">
        <f t="shared" si="11"/>
        <v>Young2009TOS29-AprCvAV_Garnet</v>
      </c>
      <c r="B119">
        <f t="shared" si="20"/>
        <v>195</v>
      </c>
      <c r="C119" t="str">
        <f t="shared" si="21"/>
        <v>Garnet</v>
      </c>
      <c r="D119" s="37" t="s">
        <v>37</v>
      </c>
      <c r="E119" t="str">
        <f>VLOOKUP(D119,Sheet1!$E$11:$F$92,2)</f>
        <v>AV_Garnet</v>
      </c>
      <c r="G119" s="31" t="s">
        <v>51</v>
      </c>
      <c r="H119" s="13">
        <v>2009</v>
      </c>
      <c r="I119" s="90">
        <v>40127</v>
      </c>
      <c r="J119" s="35">
        <v>2</v>
      </c>
      <c r="K119" s="36">
        <v>39932</v>
      </c>
      <c r="L119" s="14" t="str">
        <f t="shared" si="12"/>
        <v>29-Apr</v>
      </c>
      <c r="M119" s="9">
        <f t="shared" si="14"/>
        <v>29</v>
      </c>
      <c r="N119" s="9" t="str">
        <f t="shared" si="13"/>
        <v>Apr</v>
      </c>
      <c r="O119" s="37" t="s">
        <v>43</v>
      </c>
      <c r="P119" s="13" t="str">
        <f>IF(VLOOKUP(O119,Sheet1!$N$12:$O$20,2)=0,"",VLOOKUP(O119,Sheet1!$N$12:$O$20,2))</f>
        <v/>
      </c>
      <c r="Q119" s="38">
        <v>1091.7315880116241</v>
      </c>
      <c r="R119" s="38">
        <v>344.7086125404382</v>
      </c>
      <c r="S119" s="38">
        <v>344.7086125404382</v>
      </c>
      <c r="T119" s="39">
        <v>10</v>
      </c>
      <c r="U119" s="39"/>
      <c r="V119" s="40">
        <v>0.31560203532979408</v>
      </c>
      <c r="W119" s="40" t="s">
        <v>53</v>
      </c>
      <c r="X119" s="39">
        <v>63.098086124401924</v>
      </c>
      <c r="Y119" s="10"/>
      <c r="Z119" s="38">
        <v>747.02297547118576</v>
      </c>
      <c r="AA119" s="10"/>
      <c r="AB119" s="10"/>
      <c r="AC119" s="10"/>
      <c r="AD119" s="10"/>
      <c r="AE119" s="10"/>
      <c r="AF119" s="39">
        <v>46.7</v>
      </c>
      <c r="AG119" s="10"/>
      <c r="AH119" s="10"/>
      <c r="AI119" s="10"/>
      <c r="AJ119" s="10"/>
      <c r="AK119" s="10"/>
      <c r="AL119" s="10"/>
    </row>
    <row r="120" spans="1:38" ht="13.2">
      <c r="A120" t="str">
        <f t="shared" si="11"/>
        <v>Young2009TOS16-AprCvHyola50</v>
      </c>
      <c r="B120">
        <f t="shared" si="20"/>
        <v>208</v>
      </c>
      <c r="C120" t="str">
        <f t="shared" si="21"/>
        <v>Hyola50</v>
      </c>
      <c r="D120" s="37" t="s">
        <v>50</v>
      </c>
      <c r="E120" t="str">
        <f>VLOOKUP(D120,Sheet1!$E$11:$F$92,2)</f>
        <v>Hyola50</v>
      </c>
      <c r="G120" s="31" t="s">
        <v>51</v>
      </c>
      <c r="H120" s="13">
        <v>2009</v>
      </c>
      <c r="I120" s="90">
        <v>40127</v>
      </c>
      <c r="J120" s="35">
        <v>1</v>
      </c>
      <c r="K120" s="36">
        <v>39919</v>
      </c>
      <c r="L120" s="14" t="str">
        <f t="shared" si="12"/>
        <v>16-Apr</v>
      </c>
      <c r="M120" s="9">
        <f t="shared" si="14"/>
        <v>16</v>
      </c>
      <c r="N120" s="9" t="str">
        <f t="shared" si="13"/>
        <v>Apr</v>
      </c>
      <c r="O120" s="37" t="s">
        <v>43</v>
      </c>
      <c r="P120" s="13" t="str">
        <f>IF(VLOOKUP(O120,Sheet1!$N$12:$O$20,2)=0,"",VLOOKUP(O120,Sheet1!$N$12:$O$20,2))</f>
        <v/>
      </c>
      <c r="Q120" s="38">
        <v>1102.9810821976457</v>
      </c>
      <c r="R120" s="38">
        <v>321.14603398369417</v>
      </c>
      <c r="S120" s="38">
        <v>321.14603398369417</v>
      </c>
      <c r="T120" s="39">
        <v>10</v>
      </c>
      <c r="U120" s="39"/>
      <c r="V120" s="40">
        <v>0.29059515822056725</v>
      </c>
      <c r="W120" s="40" t="s">
        <v>53</v>
      </c>
      <c r="X120" s="39">
        <v>55.921052631578952</v>
      </c>
      <c r="Y120" s="10"/>
      <c r="Z120" s="38">
        <v>781.8350482139515</v>
      </c>
      <c r="AA120" s="10"/>
      <c r="AB120" s="10"/>
      <c r="AC120" s="10"/>
      <c r="AD120" s="10"/>
      <c r="AE120" s="10"/>
      <c r="AF120" s="39">
        <v>44.2</v>
      </c>
      <c r="AG120" s="10"/>
      <c r="AH120" s="10"/>
      <c r="AI120" s="10"/>
      <c r="AJ120" s="10"/>
      <c r="AK120" s="10"/>
      <c r="AL120" s="10"/>
    </row>
    <row r="121" spans="1:38" ht="13.2">
      <c r="A121" t="str">
        <f t="shared" si="11"/>
        <v>Young2009TOS29-AprCvHyola50</v>
      </c>
      <c r="B121">
        <f t="shared" si="20"/>
        <v>195</v>
      </c>
      <c r="C121" t="str">
        <f t="shared" si="21"/>
        <v>Hyola50</v>
      </c>
      <c r="D121" s="37" t="s">
        <v>50</v>
      </c>
      <c r="E121" t="str">
        <f>VLOOKUP(D121,Sheet1!$E$11:$F$92,2)</f>
        <v>Hyola50</v>
      </c>
      <c r="G121" s="31" t="s">
        <v>51</v>
      </c>
      <c r="H121" s="13">
        <v>2009</v>
      </c>
      <c r="I121" s="90">
        <v>40127</v>
      </c>
      <c r="J121" s="35">
        <v>2</v>
      </c>
      <c r="K121" s="36">
        <v>39932</v>
      </c>
      <c r="L121" s="14" t="str">
        <f t="shared" si="12"/>
        <v>29-Apr</v>
      </c>
      <c r="M121" s="9">
        <f t="shared" si="14"/>
        <v>29</v>
      </c>
      <c r="N121" s="9" t="str">
        <f t="shared" si="13"/>
        <v>Apr</v>
      </c>
      <c r="O121" s="37" t="s">
        <v>43</v>
      </c>
      <c r="P121" s="13" t="str">
        <f>IF(VLOOKUP(O121,Sheet1!$N$12:$O$20,2)=0,"",VLOOKUP(O121,Sheet1!$N$12:$O$20,2))</f>
        <v/>
      </c>
      <c r="Q121" s="38">
        <v>1184.7738683938624</v>
      </c>
      <c r="R121" s="38">
        <v>349.71069041370521</v>
      </c>
      <c r="S121" s="38">
        <v>349.71069041370521</v>
      </c>
      <c r="T121" s="39">
        <v>10</v>
      </c>
      <c r="U121" s="39"/>
      <c r="V121" s="40">
        <v>0.29511953517173789</v>
      </c>
      <c r="W121" s="40" t="s">
        <v>53</v>
      </c>
      <c r="X121" s="39">
        <v>53.229665071770341</v>
      </c>
      <c r="Y121" s="10"/>
      <c r="Z121" s="38">
        <v>835.06317798015709</v>
      </c>
      <c r="AA121" s="10"/>
      <c r="AB121" s="10"/>
      <c r="AC121" s="10"/>
      <c r="AD121" s="10"/>
      <c r="AE121" s="10"/>
      <c r="AF121" s="39">
        <v>47.5</v>
      </c>
      <c r="AG121" s="10"/>
      <c r="AH121" s="10"/>
      <c r="AI121" s="10"/>
      <c r="AJ121" s="10"/>
      <c r="AK121" s="10"/>
      <c r="AL121" s="10"/>
    </row>
    <row r="122" spans="1:38" ht="13.2">
      <c r="A122" t="str">
        <f t="shared" si="11"/>
        <v>Young2009TOS16-AprCvHyola601_RR</v>
      </c>
      <c r="B122">
        <f t="shared" si="20"/>
        <v>208</v>
      </c>
      <c r="C122" t="str">
        <f t="shared" si="21"/>
        <v>Hyola601RR</v>
      </c>
      <c r="D122" s="37" t="s">
        <v>55</v>
      </c>
      <c r="E122" t="str">
        <f>VLOOKUP(D122,Sheet1!$E$11:$F$92,2)</f>
        <v>Hyola601_RR</v>
      </c>
      <c r="G122" s="31" t="s">
        <v>51</v>
      </c>
      <c r="H122" s="13">
        <v>2009</v>
      </c>
      <c r="I122" s="90">
        <v>40127</v>
      </c>
      <c r="J122" s="35">
        <v>1</v>
      </c>
      <c r="K122" s="36">
        <v>39919</v>
      </c>
      <c r="L122" s="14" t="str">
        <f t="shared" si="12"/>
        <v>16-Apr</v>
      </c>
      <c r="M122" s="9">
        <f t="shared" si="14"/>
        <v>16</v>
      </c>
      <c r="N122" s="9" t="str">
        <f t="shared" si="13"/>
        <v>Apr</v>
      </c>
      <c r="O122" s="37" t="s">
        <v>43</v>
      </c>
      <c r="P122" s="13" t="str">
        <f>IF(VLOOKUP(O122,Sheet1!$N$12:$O$20,2)=0,"",VLOOKUP(O122,Sheet1!$N$12:$O$20,2))</f>
        <v/>
      </c>
      <c r="Q122" s="38">
        <v>1342.4718153962369</v>
      </c>
      <c r="R122" s="38">
        <v>365.38275135396009</v>
      </c>
      <c r="S122" s="38">
        <v>365.38275135396009</v>
      </c>
      <c r="T122" s="39">
        <v>10</v>
      </c>
      <c r="U122" s="39"/>
      <c r="V122" s="40">
        <v>0.27246261549599493</v>
      </c>
      <c r="W122" s="40" t="s">
        <v>53</v>
      </c>
      <c r="X122" s="39">
        <v>55.023923444976077</v>
      </c>
      <c r="Y122" s="10"/>
      <c r="Z122" s="38">
        <v>977.08906404227685</v>
      </c>
      <c r="AA122" s="10"/>
      <c r="AB122" s="10"/>
      <c r="AC122" s="10"/>
      <c r="AD122" s="10"/>
      <c r="AE122" s="10"/>
      <c r="AF122" s="39">
        <v>48.6</v>
      </c>
      <c r="AG122" s="10"/>
      <c r="AH122" s="10"/>
      <c r="AI122" s="10"/>
      <c r="AJ122" s="10"/>
      <c r="AK122" s="10"/>
      <c r="AL122" s="10"/>
    </row>
    <row r="123" spans="1:38" ht="13.2">
      <c r="A123" t="str">
        <f t="shared" si="11"/>
        <v>Young2009TOS29-AprCvHyola601_RR</v>
      </c>
      <c r="B123">
        <f t="shared" si="20"/>
        <v>195</v>
      </c>
      <c r="C123" t="str">
        <f t="shared" si="21"/>
        <v>Hyola601RR</v>
      </c>
      <c r="D123" s="37" t="s">
        <v>55</v>
      </c>
      <c r="E123" t="str">
        <f>VLOOKUP(D123,Sheet1!$E$11:$F$92,2)</f>
        <v>Hyola601_RR</v>
      </c>
      <c r="G123" s="31" t="s">
        <v>51</v>
      </c>
      <c r="H123" s="13">
        <v>2009</v>
      </c>
      <c r="I123" s="90">
        <v>40127</v>
      </c>
      <c r="J123" s="35">
        <v>2</v>
      </c>
      <c r="K123" s="36">
        <v>39932</v>
      </c>
      <c r="L123" s="14" t="str">
        <f t="shared" si="12"/>
        <v>29-Apr</v>
      </c>
      <c r="M123" s="9">
        <f t="shared" si="14"/>
        <v>29</v>
      </c>
      <c r="N123" s="9" t="str">
        <f t="shared" si="13"/>
        <v>Apr</v>
      </c>
      <c r="O123" s="37" t="s">
        <v>43</v>
      </c>
      <c r="P123" s="13" t="str">
        <f>IF(VLOOKUP(O123,Sheet1!$N$12:$O$20,2)=0,"",VLOOKUP(O123,Sheet1!$N$12:$O$20,2))</f>
        <v/>
      </c>
      <c r="Q123" s="38">
        <v>1197.3952300473679</v>
      </c>
      <c r="R123" s="38">
        <v>305.76156713248588</v>
      </c>
      <c r="S123" s="38">
        <v>305.76156713248588</v>
      </c>
      <c r="T123" s="39">
        <v>10</v>
      </c>
      <c r="U123" s="39"/>
      <c r="V123" s="40">
        <v>0.25540559587712308</v>
      </c>
      <c r="W123" s="40" t="s">
        <v>53</v>
      </c>
      <c r="X123" s="39">
        <v>61.004784688995215</v>
      </c>
      <c r="Y123" s="10"/>
      <c r="Z123" s="38">
        <v>891.63366291488217</v>
      </c>
      <c r="AA123" s="10"/>
      <c r="AB123" s="10"/>
      <c r="AC123" s="10"/>
      <c r="AD123" s="10"/>
      <c r="AE123" s="10"/>
      <c r="AF123" s="39">
        <v>46.1</v>
      </c>
      <c r="AG123" s="10"/>
      <c r="AH123" s="10"/>
      <c r="AI123" s="10"/>
      <c r="AJ123" s="10"/>
      <c r="AK123" s="10"/>
      <c r="AL123" s="10"/>
    </row>
    <row r="124" spans="1:38" ht="13.2">
      <c r="A124" t="str">
        <f t="shared" si="11"/>
        <v>Young2009TOS16-AprCvTawriffic</v>
      </c>
      <c r="B124">
        <f t="shared" si="20"/>
        <v>208</v>
      </c>
      <c r="C124" t="str">
        <f t="shared" si="21"/>
        <v>Tawriffic</v>
      </c>
      <c r="D124" s="37" t="s">
        <v>56</v>
      </c>
      <c r="E124" t="str">
        <f>VLOOKUP(D124,Sheet1!$E$11:$F$92,2)</f>
        <v>Tawriffic</v>
      </c>
      <c r="G124" s="31" t="s">
        <v>51</v>
      </c>
      <c r="H124" s="13">
        <v>2009</v>
      </c>
      <c r="I124" s="90">
        <v>40127</v>
      </c>
      <c r="J124" s="35">
        <v>1</v>
      </c>
      <c r="K124" s="36">
        <v>39919</v>
      </c>
      <c r="L124" s="14" t="str">
        <f t="shared" si="12"/>
        <v>16-Apr</v>
      </c>
      <c r="M124" s="9">
        <f t="shared" si="14"/>
        <v>16</v>
      </c>
      <c r="N124" s="9" t="str">
        <f t="shared" si="13"/>
        <v>Apr</v>
      </c>
      <c r="O124" s="37" t="s">
        <v>43</v>
      </c>
      <c r="P124" s="13" t="str">
        <f>IF(VLOOKUP(O124,Sheet1!$N$12:$O$20,2)=0,"",VLOOKUP(O124,Sheet1!$N$12:$O$20,2))</f>
        <v/>
      </c>
      <c r="Q124" s="38">
        <v>1133.931914471736</v>
      </c>
      <c r="R124" s="38">
        <v>344.84612325949257</v>
      </c>
      <c r="S124" s="38">
        <v>344.84612325949257</v>
      </c>
      <c r="T124" s="39">
        <v>10</v>
      </c>
      <c r="U124" s="39"/>
      <c r="V124" s="40">
        <v>0.30379499272849259</v>
      </c>
      <c r="W124" s="40" t="s">
        <v>53</v>
      </c>
      <c r="X124" s="39">
        <v>60.705741626794264</v>
      </c>
      <c r="Y124" s="10"/>
      <c r="Z124" s="38">
        <v>789.08579121224352</v>
      </c>
      <c r="AA124" s="10"/>
      <c r="AB124" s="10"/>
      <c r="AC124" s="10"/>
      <c r="AD124" s="10"/>
      <c r="AE124" s="10"/>
      <c r="AF124" s="39">
        <v>48.2</v>
      </c>
      <c r="AG124" s="10"/>
      <c r="AH124" s="10"/>
      <c r="AI124" s="10"/>
      <c r="AJ124" s="10"/>
      <c r="AK124" s="10"/>
      <c r="AL124" s="10"/>
    </row>
    <row r="125" spans="1:38" ht="13.2">
      <c r="A125" t="str">
        <f t="shared" si="11"/>
        <v>Young2009TOS29-AprCvTawriffic</v>
      </c>
      <c r="B125">
        <f t="shared" si="20"/>
        <v>195</v>
      </c>
      <c r="C125" t="str">
        <f t="shared" si="21"/>
        <v>Tawriffic</v>
      </c>
      <c r="D125" s="37" t="s">
        <v>56</v>
      </c>
      <c r="E125" t="str">
        <f>VLOOKUP(D125,Sheet1!$E$11:$F$92,2)</f>
        <v>Tawriffic</v>
      </c>
      <c r="G125" s="31" t="s">
        <v>51</v>
      </c>
      <c r="H125" s="13">
        <v>2009</v>
      </c>
      <c r="I125" s="90">
        <v>40127</v>
      </c>
      <c r="J125" s="35">
        <v>2</v>
      </c>
      <c r="K125" s="36">
        <v>39932</v>
      </c>
      <c r="L125" s="14" t="str">
        <f t="shared" si="12"/>
        <v>29-Apr</v>
      </c>
      <c r="M125" s="9">
        <f t="shared" si="14"/>
        <v>29</v>
      </c>
      <c r="N125" s="9" t="str">
        <f t="shared" si="13"/>
        <v>Apr</v>
      </c>
      <c r="O125" s="37" t="s">
        <v>43</v>
      </c>
      <c r="P125" s="13" t="str">
        <f>IF(VLOOKUP(O125,Sheet1!$N$12:$O$20,2)=0,"",VLOOKUP(O125,Sheet1!$N$12:$O$20,2))</f>
        <v/>
      </c>
      <c r="Q125" s="38">
        <v>986.88246893547444</v>
      </c>
      <c r="R125" s="38">
        <v>294.5307122776502</v>
      </c>
      <c r="S125" s="38">
        <v>294.5307122776502</v>
      </c>
      <c r="T125" s="39">
        <v>10</v>
      </c>
      <c r="U125" s="39"/>
      <c r="V125" s="40">
        <v>0.29746745915909728</v>
      </c>
      <c r="W125" s="40" t="s">
        <v>53</v>
      </c>
      <c r="X125" s="39">
        <v>50.837320574162682</v>
      </c>
      <c r="Y125" s="10"/>
      <c r="Z125" s="38">
        <v>692.35175665782424</v>
      </c>
      <c r="AA125" s="10"/>
      <c r="AB125" s="10"/>
      <c r="AC125" s="10"/>
      <c r="AD125" s="10"/>
      <c r="AE125" s="10"/>
      <c r="AF125" s="39">
        <v>45.6</v>
      </c>
      <c r="AG125" s="10"/>
      <c r="AH125" s="10"/>
      <c r="AI125" s="10"/>
      <c r="AJ125" s="10"/>
      <c r="AK125" s="10"/>
      <c r="AL125" s="10"/>
    </row>
    <row r="126" spans="1:38" ht="13.2">
      <c r="A126" t="str">
        <f t="shared" si="11"/>
        <v>Young2009TOS16-AprCvTriumph</v>
      </c>
      <c r="B126">
        <f t="shared" si="20"/>
        <v>208</v>
      </c>
      <c r="C126" t="str">
        <f t="shared" si="21"/>
        <v>Triumph</v>
      </c>
      <c r="D126" s="37" t="s">
        <v>57</v>
      </c>
      <c r="E126" t="str">
        <f>VLOOKUP(D126,Sheet1!$E$11:$F$92,2)</f>
        <v>Triumph</v>
      </c>
      <c r="G126" s="31" t="s">
        <v>51</v>
      </c>
      <c r="H126" s="13">
        <v>2009</v>
      </c>
      <c r="I126" s="90">
        <v>40127</v>
      </c>
      <c r="J126" s="35">
        <v>1</v>
      </c>
      <c r="K126" s="36">
        <v>39919</v>
      </c>
      <c r="L126" s="14" t="str">
        <f t="shared" si="12"/>
        <v>16-Apr</v>
      </c>
      <c r="M126" s="9">
        <f t="shared" si="14"/>
        <v>16</v>
      </c>
      <c r="N126" s="9" t="str">
        <f t="shared" si="13"/>
        <v>Apr</v>
      </c>
      <c r="O126" s="37" t="s">
        <v>43</v>
      </c>
      <c r="P126" s="13" t="str">
        <f>IF(VLOOKUP(O126,Sheet1!$N$12:$O$20,2)=0,"",VLOOKUP(O126,Sheet1!$N$12:$O$20,2))</f>
        <v/>
      </c>
      <c r="Q126" s="38">
        <v>1012.198472946044</v>
      </c>
      <c r="R126" s="38">
        <v>315.33906389957309</v>
      </c>
      <c r="S126" s="38">
        <v>315.33906389957309</v>
      </c>
      <c r="T126" s="39">
        <v>10</v>
      </c>
      <c r="U126" s="39"/>
      <c r="V126" s="40">
        <v>0.31144387102884674</v>
      </c>
      <c r="W126" s="40" t="s">
        <v>53</v>
      </c>
      <c r="X126" s="39">
        <v>61.303827751196174</v>
      </c>
      <c r="Y126" s="10"/>
      <c r="Z126" s="38">
        <v>696.85940904647089</v>
      </c>
      <c r="AA126" s="10"/>
      <c r="AB126" s="10"/>
      <c r="AC126" s="10"/>
      <c r="AD126" s="10"/>
      <c r="AE126" s="10"/>
      <c r="AF126" s="39">
        <v>47.5</v>
      </c>
      <c r="AG126" s="10"/>
      <c r="AH126" s="10"/>
      <c r="AI126" s="10"/>
      <c r="AJ126" s="10"/>
      <c r="AK126" s="10"/>
      <c r="AL126" s="10"/>
    </row>
    <row r="127" spans="1:38" ht="13.2">
      <c r="A127" t="str">
        <f t="shared" si="11"/>
        <v>Young2009TOS29-AprCvTriumph</v>
      </c>
      <c r="B127">
        <f t="shared" si="20"/>
        <v>195</v>
      </c>
      <c r="C127" t="str">
        <f t="shared" si="21"/>
        <v>Triumph</v>
      </c>
      <c r="D127" s="37" t="s">
        <v>57</v>
      </c>
      <c r="E127" t="str">
        <f>VLOOKUP(D127,Sheet1!$E$11:$F$92,2)</f>
        <v>Triumph</v>
      </c>
      <c r="G127" s="31" t="s">
        <v>51</v>
      </c>
      <c r="H127" s="13">
        <v>2009</v>
      </c>
      <c r="I127" s="90">
        <v>40127</v>
      </c>
      <c r="J127" s="35">
        <v>2</v>
      </c>
      <c r="K127" s="36">
        <v>39932</v>
      </c>
      <c r="L127" s="14" t="str">
        <f t="shared" si="12"/>
        <v>29-Apr</v>
      </c>
      <c r="M127" s="9">
        <f t="shared" si="14"/>
        <v>29</v>
      </c>
      <c r="N127" s="9" t="str">
        <f t="shared" si="13"/>
        <v>Apr</v>
      </c>
      <c r="O127" s="37" t="s">
        <v>43</v>
      </c>
      <c r="P127" s="13" t="str">
        <f>IF(VLOOKUP(O127,Sheet1!$N$12:$O$20,2)=0,"",VLOOKUP(O127,Sheet1!$N$12:$O$20,2))</f>
        <v/>
      </c>
      <c r="Q127" s="38">
        <v>915.5473111937024</v>
      </c>
      <c r="R127" s="38">
        <v>282.62168903569273</v>
      </c>
      <c r="S127" s="38">
        <v>282.62168903569273</v>
      </c>
      <c r="T127" s="39">
        <v>10</v>
      </c>
      <c r="U127" s="39"/>
      <c r="V127" s="40">
        <v>0.30883541200984294</v>
      </c>
      <c r="W127" s="40" t="s">
        <v>53</v>
      </c>
      <c r="X127" s="39">
        <v>61.004784688995215</v>
      </c>
      <c r="Y127" s="10"/>
      <c r="Z127" s="38">
        <v>632.92562215800979</v>
      </c>
      <c r="AA127" s="10"/>
      <c r="AB127" s="10"/>
      <c r="AC127" s="10"/>
      <c r="AD127" s="10"/>
      <c r="AE127" s="10"/>
      <c r="AF127" s="39">
        <v>43.6</v>
      </c>
      <c r="AG127" s="10"/>
      <c r="AH127" s="10"/>
      <c r="AI127" s="10"/>
      <c r="AJ127" s="10"/>
      <c r="AK127" s="10"/>
      <c r="AL127" s="10"/>
    </row>
    <row r="128" spans="1:38" ht="13.2">
      <c r="A128" t="str">
        <f t="shared" si="11"/>
        <v>Young2009TOS16-AprCv46C76</v>
      </c>
      <c r="B128">
        <f t="shared" si="20"/>
        <v>75</v>
      </c>
      <c r="C128" t="str">
        <f t="shared" si="21"/>
        <v>46C76</v>
      </c>
      <c r="D128" s="41" t="s">
        <v>52</v>
      </c>
      <c r="E128" t="str">
        <f>VLOOKUP(D128,Sheet1!$E$11:$F$92,2)</f>
        <v>46C76</v>
      </c>
      <c r="G128" s="31" t="s">
        <v>51</v>
      </c>
      <c r="H128" s="13">
        <v>2009</v>
      </c>
      <c r="I128" s="90">
        <v>39994</v>
      </c>
      <c r="J128" s="35">
        <v>1</v>
      </c>
      <c r="K128" s="36">
        <v>39919</v>
      </c>
      <c r="L128" s="14" t="str">
        <f t="shared" si="12"/>
        <v>16-Apr</v>
      </c>
      <c r="M128" s="9">
        <f t="shared" si="14"/>
        <v>16</v>
      </c>
      <c r="N128" s="9" t="str">
        <f t="shared" si="13"/>
        <v>Apr</v>
      </c>
      <c r="O128" s="37" t="s">
        <v>43</v>
      </c>
      <c r="P128" s="13" t="str">
        <f>IF(VLOOKUP(O128,Sheet1!$N$12:$O$20,2)=0,"",VLOOKUP(O128,Sheet1!$N$12:$O$20,2))</f>
        <v/>
      </c>
      <c r="Q128" s="38">
        <v>169.47717590481602</v>
      </c>
      <c r="R128" s="38"/>
      <c r="S128" s="38"/>
      <c r="T128" s="39"/>
      <c r="U128" s="39"/>
      <c r="V128" s="40"/>
      <c r="W128" s="40"/>
      <c r="X128" s="39"/>
      <c r="Y128" s="10"/>
      <c r="Z128" s="38"/>
      <c r="AA128" s="10"/>
      <c r="AB128" s="42">
        <v>21.164827956469217</v>
      </c>
      <c r="AC128" s="10"/>
      <c r="AD128" s="10"/>
      <c r="AE128" s="10"/>
      <c r="AF128" s="39"/>
      <c r="AG128" s="10"/>
      <c r="AH128" s="10"/>
      <c r="AI128" s="10"/>
      <c r="AJ128" s="10"/>
      <c r="AK128" s="10"/>
      <c r="AL128" s="10"/>
    </row>
    <row r="129" spans="1:38" ht="13.2">
      <c r="A129" t="str">
        <f t="shared" si="11"/>
        <v>Young2009TOS16-AprCv46Y20</v>
      </c>
      <c r="B129">
        <f t="shared" si="20"/>
        <v>75</v>
      </c>
      <c r="C129" t="str">
        <f t="shared" si="21"/>
        <v>46Y20</v>
      </c>
      <c r="D129" s="43" t="s">
        <v>54</v>
      </c>
      <c r="E129" t="str">
        <f>VLOOKUP(D129,Sheet1!$E$11:$F$92,2)</f>
        <v>46Y20</v>
      </c>
      <c r="G129" s="31" t="s">
        <v>51</v>
      </c>
      <c r="H129" s="13">
        <v>2009</v>
      </c>
      <c r="I129" s="90">
        <v>39994</v>
      </c>
      <c r="J129" s="35">
        <v>1</v>
      </c>
      <c r="K129" s="36">
        <v>39919</v>
      </c>
      <c r="L129" s="14" t="str">
        <f t="shared" si="12"/>
        <v>16-Apr</v>
      </c>
      <c r="M129" s="9">
        <f t="shared" si="14"/>
        <v>16</v>
      </c>
      <c r="N129" s="9" t="str">
        <f t="shared" si="13"/>
        <v>Apr</v>
      </c>
      <c r="O129" s="37" t="s">
        <v>43</v>
      </c>
      <c r="P129" s="13" t="str">
        <f>IF(VLOOKUP(O129,Sheet1!$N$12:$O$20,2)=0,"",VLOOKUP(O129,Sheet1!$N$12:$O$20,2))</f>
        <v/>
      </c>
      <c r="Q129" s="38">
        <v>271.28187869339462</v>
      </c>
      <c r="R129" s="38"/>
      <c r="S129" s="38"/>
      <c r="T129" s="39"/>
      <c r="U129" s="39"/>
      <c r="V129" s="40"/>
      <c r="W129" s="40"/>
      <c r="X129" s="39"/>
      <c r="Y129" s="10"/>
      <c r="Z129" s="38"/>
      <c r="AA129" s="10"/>
      <c r="AB129" s="42">
        <v>45.139525674284663</v>
      </c>
      <c r="AC129" s="10"/>
      <c r="AD129" s="10"/>
      <c r="AE129" s="10"/>
      <c r="AF129" s="39"/>
      <c r="AG129" s="10"/>
      <c r="AH129" s="10"/>
      <c r="AI129" s="10"/>
      <c r="AJ129" s="10"/>
      <c r="AK129" s="10"/>
      <c r="AL129" s="10"/>
    </row>
    <row r="130" spans="1:38" ht="13.2">
      <c r="A130" t="str">
        <f t="shared" si="11"/>
        <v>Young2009TOS16-AprCv46Y78</v>
      </c>
      <c r="B130">
        <f t="shared" si="20"/>
        <v>75</v>
      </c>
      <c r="C130" t="str">
        <f t="shared" si="21"/>
        <v>46Y78</v>
      </c>
      <c r="D130" s="43" t="s">
        <v>34</v>
      </c>
      <c r="E130" t="str">
        <f>VLOOKUP(D130,Sheet1!$E$11:$F$92,2)</f>
        <v>46Y78</v>
      </c>
      <c r="G130" s="31" t="s">
        <v>51</v>
      </c>
      <c r="H130" s="13">
        <v>2009</v>
      </c>
      <c r="I130" s="90">
        <v>39994</v>
      </c>
      <c r="J130" s="35">
        <v>1</v>
      </c>
      <c r="K130" s="36">
        <v>39919</v>
      </c>
      <c r="L130" s="14" t="str">
        <f t="shared" si="12"/>
        <v>16-Apr</v>
      </c>
      <c r="M130" s="9">
        <f t="shared" si="14"/>
        <v>16</v>
      </c>
      <c r="N130" s="9" t="str">
        <f t="shared" si="13"/>
        <v>Apr</v>
      </c>
      <c r="O130" s="37" t="s">
        <v>43</v>
      </c>
      <c r="P130" s="13" t="str">
        <f>IF(VLOOKUP(O130,Sheet1!$N$12:$O$20,2)=0,"",VLOOKUP(O130,Sheet1!$N$12:$O$20,2))</f>
        <v/>
      </c>
      <c r="Q130" s="38">
        <v>257.94956000716843</v>
      </c>
      <c r="R130" s="38"/>
      <c r="S130" s="38"/>
      <c r="T130" s="39"/>
      <c r="U130" s="39"/>
      <c r="V130" s="40"/>
      <c r="W130" s="40"/>
      <c r="X130" s="39"/>
      <c r="Y130" s="10"/>
      <c r="Z130" s="38"/>
      <c r="AA130" s="10"/>
      <c r="AB130" s="42">
        <v>6.9078988552391767</v>
      </c>
      <c r="AC130" s="10"/>
      <c r="AD130" s="10"/>
      <c r="AE130" s="10"/>
      <c r="AF130" s="39"/>
      <c r="AG130" s="10"/>
      <c r="AH130" s="10"/>
      <c r="AI130" s="10"/>
      <c r="AJ130" s="10"/>
      <c r="AK130" s="10"/>
      <c r="AL130" s="10"/>
    </row>
    <row r="131" spans="1:38" ht="13.2">
      <c r="A131" t="str">
        <f t="shared" si="11"/>
        <v>Young2009TOS16-AprCvAV_Garnet</v>
      </c>
      <c r="B131">
        <f t="shared" si="20"/>
        <v>75</v>
      </c>
      <c r="C131" t="str">
        <f t="shared" si="21"/>
        <v>Garnet</v>
      </c>
      <c r="D131" s="43" t="s">
        <v>37</v>
      </c>
      <c r="E131" t="str">
        <f>VLOOKUP(D131,Sheet1!$E$11:$F$92,2)</f>
        <v>AV_Garnet</v>
      </c>
      <c r="G131" s="31" t="s">
        <v>51</v>
      </c>
      <c r="H131" s="13">
        <v>2009</v>
      </c>
      <c r="I131" s="90">
        <v>39994</v>
      </c>
      <c r="J131" s="35">
        <v>1</v>
      </c>
      <c r="K131" s="36">
        <v>39919</v>
      </c>
      <c r="L131" s="14" t="str">
        <f t="shared" si="12"/>
        <v>16-Apr</v>
      </c>
      <c r="M131" s="9">
        <f t="shared" si="14"/>
        <v>16</v>
      </c>
      <c r="N131" s="9" t="str">
        <f t="shared" si="13"/>
        <v>Apr</v>
      </c>
      <c r="O131" s="37" t="s">
        <v>43</v>
      </c>
      <c r="P131" s="13" t="str">
        <f>IF(VLOOKUP(O131,Sheet1!$N$12:$O$20,2)=0,"",VLOOKUP(O131,Sheet1!$N$12:$O$20,2))</f>
        <v/>
      </c>
      <c r="Q131" s="38">
        <v>225.68095409479452</v>
      </c>
      <c r="R131" s="38"/>
      <c r="S131" s="38"/>
      <c r="T131" s="39"/>
      <c r="U131" s="39"/>
      <c r="V131" s="40"/>
      <c r="W131" s="40"/>
      <c r="X131" s="39"/>
      <c r="Y131" s="10"/>
      <c r="Z131" s="38"/>
      <c r="AA131" s="10"/>
      <c r="AB131" s="42">
        <v>18.937063968235009</v>
      </c>
      <c r="AC131" s="10"/>
      <c r="AD131" s="10"/>
      <c r="AE131" s="10"/>
      <c r="AF131" s="39"/>
      <c r="AG131" s="10"/>
      <c r="AH131" s="10"/>
      <c r="AI131" s="10"/>
      <c r="AJ131" s="10"/>
      <c r="AK131" s="10"/>
      <c r="AL131" s="10"/>
    </row>
    <row r="132" spans="1:38" ht="13.2">
      <c r="A132" t="str">
        <f t="shared" si="11"/>
        <v>Young2009TOS16-AprCvHyola50</v>
      </c>
      <c r="B132">
        <f t="shared" si="20"/>
        <v>75</v>
      </c>
      <c r="C132" t="str">
        <f t="shared" si="21"/>
        <v>Hyola50</v>
      </c>
      <c r="D132" s="43" t="s">
        <v>50</v>
      </c>
      <c r="E132" t="str">
        <f>VLOOKUP(D132,Sheet1!$E$11:$F$92,2)</f>
        <v>Hyola50</v>
      </c>
      <c r="G132" s="31" t="s">
        <v>51</v>
      </c>
      <c r="H132" s="13">
        <v>2009</v>
      </c>
      <c r="I132" s="90">
        <v>39994</v>
      </c>
      <c r="J132" s="35">
        <v>1</v>
      </c>
      <c r="K132" s="36">
        <v>39919</v>
      </c>
      <c r="L132" s="14" t="str">
        <f t="shared" si="12"/>
        <v>16-Apr</v>
      </c>
      <c r="M132" s="9">
        <f t="shared" si="14"/>
        <v>16</v>
      </c>
      <c r="N132" s="9" t="str">
        <f t="shared" si="13"/>
        <v>Apr</v>
      </c>
      <c r="O132" s="37" t="s">
        <v>43</v>
      </c>
      <c r="P132" s="13" t="str">
        <f>IF(VLOOKUP(O132,Sheet1!$N$12:$O$20,2)=0,"",VLOOKUP(O132,Sheet1!$N$12:$O$20,2))</f>
        <v/>
      </c>
      <c r="Q132" s="38">
        <v>280.26001368227401</v>
      </c>
      <c r="R132" s="38"/>
      <c r="S132" s="38"/>
      <c r="T132" s="39"/>
      <c r="U132" s="39"/>
      <c r="V132" s="40"/>
      <c r="W132" s="40"/>
      <c r="X132" s="39"/>
      <c r="Y132" s="10"/>
      <c r="Z132" s="38"/>
      <c r="AA132" s="10"/>
      <c r="AB132" s="42">
        <v>49.188375531765452</v>
      </c>
      <c r="AC132" s="10"/>
      <c r="AD132" s="10"/>
      <c r="AE132" s="10"/>
      <c r="AF132" s="39"/>
      <c r="AG132" s="10"/>
      <c r="AH132" s="10"/>
      <c r="AI132" s="10"/>
      <c r="AJ132" s="10"/>
      <c r="AK132" s="10"/>
      <c r="AL132" s="10"/>
    </row>
    <row r="133" spans="1:38" ht="13.2">
      <c r="A133" t="str">
        <f t="shared" ref="A133:A196" si="22">G133&amp;H133&amp;"TOS"&amp;L133&amp;"Cv"&amp;E133&amp;P133</f>
        <v>Young2009TOS16-AprCvHyola601_RR</v>
      </c>
      <c r="B133">
        <f t="shared" si="20"/>
        <v>75</v>
      </c>
      <c r="C133" t="str">
        <f t="shared" si="21"/>
        <v>Hyola601RR</v>
      </c>
      <c r="D133" s="43" t="s">
        <v>55</v>
      </c>
      <c r="E133" t="str">
        <f>VLOOKUP(D133,Sheet1!$E$11:$F$92,2)</f>
        <v>Hyola601_RR</v>
      </c>
      <c r="G133" s="31" t="s">
        <v>51</v>
      </c>
      <c r="H133" s="13">
        <v>2009</v>
      </c>
      <c r="I133" s="90">
        <v>39994</v>
      </c>
      <c r="J133" s="35">
        <v>1</v>
      </c>
      <c r="K133" s="36">
        <v>39919</v>
      </c>
      <c r="L133" s="14" t="str">
        <f t="shared" ref="L133:L196" si="23">M133&amp;"-"&amp;N133</f>
        <v>16-Apr</v>
      </c>
      <c r="M133" s="9">
        <f t="shared" si="14"/>
        <v>16</v>
      </c>
      <c r="N133" s="9" t="str">
        <f t="shared" ref="N133:N196" si="24">TEXT(K133,"mmm")</f>
        <v>Apr</v>
      </c>
      <c r="O133" s="37" t="s">
        <v>43</v>
      </c>
      <c r="P133" s="13" t="str">
        <f>IF(VLOOKUP(O133,Sheet1!$N$12:$O$20,2)=0,"",VLOOKUP(O133,Sheet1!$N$12:$O$20,2))</f>
        <v/>
      </c>
      <c r="Q133" s="38">
        <v>291.03086262862325</v>
      </c>
      <c r="R133" s="38"/>
      <c r="S133" s="38"/>
      <c r="T133" s="39"/>
      <c r="U133" s="39"/>
      <c r="V133" s="40"/>
      <c r="W133" s="40"/>
      <c r="X133" s="39"/>
      <c r="Y133" s="10"/>
      <c r="Z133" s="38"/>
      <c r="AA133" s="10"/>
      <c r="AB133" s="42">
        <v>34.162619559691208</v>
      </c>
      <c r="AC133" s="10"/>
      <c r="AD133" s="10"/>
      <c r="AE133" s="10"/>
      <c r="AF133" s="39"/>
      <c r="AG133" s="10"/>
      <c r="AH133" s="10"/>
      <c r="AI133" s="10"/>
      <c r="AJ133" s="10"/>
      <c r="AK133" s="10"/>
      <c r="AL133" s="10"/>
    </row>
    <row r="134" spans="1:38" ht="13.2">
      <c r="A134" t="str">
        <f t="shared" si="22"/>
        <v>Young2009TOS16-AprCvTawriffic</v>
      </c>
      <c r="B134">
        <f t="shared" si="20"/>
        <v>75</v>
      </c>
      <c r="C134" t="str">
        <f t="shared" si="21"/>
        <v>Tawriffic</v>
      </c>
      <c r="D134" s="43" t="s">
        <v>56</v>
      </c>
      <c r="E134" t="str">
        <f>VLOOKUP(D134,Sheet1!$E$11:$F$92,2)</f>
        <v>Tawriffic</v>
      </c>
      <c r="G134" s="31" t="s">
        <v>51</v>
      </c>
      <c r="H134" s="13">
        <v>2009</v>
      </c>
      <c r="I134" s="90">
        <v>39994</v>
      </c>
      <c r="J134" s="35">
        <v>1</v>
      </c>
      <c r="K134" s="36">
        <v>39919</v>
      </c>
      <c r="L134" s="14" t="str">
        <f t="shared" si="23"/>
        <v>16-Apr</v>
      </c>
      <c r="M134" s="9">
        <f t="shared" si="14"/>
        <v>16</v>
      </c>
      <c r="N134" s="9" t="str">
        <f t="shared" si="24"/>
        <v>Apr</v>
      </c>
      <c r="O134" s="37" t="s">
        <v>43</v>
      </c>
      <c r="P134" s="13" t="str">
        <f>IF(VLOOKUP(O134,Sheet1!$N$12:$O$20,2)=0,"",VLOOKUP(O134,Sheet1!$N$12:$O$20,2))</f>
        <v/>
      </c>
      <c r="Q134" s="38">
        <v>151.6993751861026</v>
      </c>
      <c r="R134" s="38"/>
      <c r="S134" s="38"/>
      <c r="T134" s="39"/>
      <c r="U134" s="39"/>
      <c r="V134" s="40"/>
      <c r="W134" s="40"/>
      <c r="X134" s="39"/>
      <c r="Y134" s="10"/>
      <c r="Z134" s="38"/>
      <c r="AA134" s="10"/>
      <c r="AB134" s="42">
        <v>10.983655070495555</v>
      </c>
      <c r="AC134" s="10"/>
      <c r="AD134" s="10"/>
      <c r="AE134" s="10"/>
      <c r="AF134" s="39"/>
      <c r="AG134" s="10"/>
      <c r="AH134" s="10"/>
      <c r="AI134" s="10"/>
      <c r="AJ134" s="10"/>
      <c r="AK134" s="10"/>
      <c r="AL134" s="10"/>
    </row>
    <row r="135" spans="1:38" ht="13.2">
      <c r="A135" t="str">
        <f t="shared" si="22"/>
        <v>Young2009TOS16-AprCvTtriumph</v>
      </c>
      <c r="B135">
        <f t="shared" si="20"/>
        <v>75</v>
      </c>
      <c r="C135" t="str">
        <f t="shared" si="21"/>
        <v>Ttriumph</v>
      </c>
      <c r="D135" s="43" t="s">
        <v>58</v>
      </c>
      <c r="E135" t="str">
        <f>VLOOKUP(D135,Sheet1!$E$11:$F$92,2)</f>
        <v>Ttriumph</v>
      </c>
      <c r="G135" s="31" t="s">
        <v>51</v>
      </c>
      <c r="H135" s="13">
        <v>2009</v>
      </c>
      <c r="I135" s="90">
        <v>39994</v>
      </c>
      <c r="J135" s="35">
        <v>1</v>
      </c>
      <c r="K135" s="36">
        <v>39919</v>
      </c>
      <c r="L135" s="14" t="str">
        <f t="shared" si="23"/>
        <v>16-Apr</v>
      </c>
      <c r="M135" s="9">
        <f t="shared" si="14"/>
        <v>16</v>
      </c>
      <c r="N135" s="9" t="str">
        <f t="shared" si="24"/>
        <v>Apr</v>
      </c>
      <c r="O135" s="37" t="s">
        <v>43</v>
      </c>
      <c r="P135" s="13" t="str">
        <f>IF(VLOOKUP(O135,Sheet1!$N$12:$O$20,2)=0,"",VLOOKUP(O135,Sheet1!$N$12:$O$20,2))</f>
        <v/>
      </c>
      <c r="Q135" s="38">
        <v>161.1768672506274</v>
      </c>
      <c r="R135" s="38"/>
      <c r="S135" s="38"/>
      <c r="T135" s="39"/>
      <c r="U135" s="39"/>
      <c r="V135" s="40"/>
      <c r="W135" s="40"/>
      <c r="X135" s="39"/>
      <c r="Y135" s="10"/>
      <c r="Z135" s="38"/>
      <c r="AA135" s="10"/>
      <c r="AB135" s="42">
        <v>22.36242917020596</v>
      </c>
      <c r="AC135" s="10"/>
      <c r="AD135" s="10"/>
      <c r="AE135" s="10"/>
      <c r="AF135" s="39"/>
      <c r="AG135" s="10"/>
      <c r="AH135" s="10"/>
      <c r="AI135" s="10"/>
      <c r="AJ135" s="10"/>
      <c r="AK135" s="10"/>
      <c r="AL135" s="10"/>
    </row>
    <row r="136" spans="1:38" ht="13.2">
      <c r="A136" t="str">
        <f t="shared" si="22"/>
        <v>Wagga2007TOS4-AprCv05N2891Cut</v>
      </c>
      <c r="B136">
        <f t="shared" si="20"/>
        <v>96</v>
      </c>
      <c r="D136" s="9" t="s">
        <v>60</v>
      </c>
      <c r="E136" t="str">
        <f>VLOOKUP(D136,Sheet1!$E$11:$F$92,2)</f>
        <v>05N2891</v>
      </c>
      <c r="G136" s="31" t="s">
        <v>59</v>
      </c>
      <c r="H136" s="13">
        <v>2007</v>
      </c>
      <c r="I136" s="87">
        <v>39272</v>
      </c>
      <c r="J136" s="9">
        <v>1</v>
      </c>
      <c r="K136" s="32">
        <v>39176</v>
      </c>
      <c r="L136" s="14" t="str">
        <f t="shared" si="23"/>
        <v>4-Apr</v>
      </c>
      <c r="M136" s="9">
        <f t="shared" si="14"/>
        <v>4</v>
      </c>
      <c r="N136" s="9" t="str">
        <f t="shared" si="24"/>
        <v>Apr</v>
      </c>
      <c r="O136" s="9" t="s">
        <v>47</v>
      </c>
      <c r="P136" s="13" t="str">
        <f>IF(VLOOKUP(O136,Sheet1!$N$12:$O$20,2)=0,"",VLOOKUP(O136,Sheet1!$N$12:$O$20,2))</f>
        <v>Cut</v>
      </c>
      <c r="Q136" s="45">
        <v>119.68673168107972</v>
      </c>
      <c r="R136" s="10"/>
      <c r="S136" s="10"/>
      <c r="T136" s="24"/>
      <c r="U136" s="10"/>
      <c r="V136" s="10"/>
      <c r="W136" s="9"/>
      <c r="X136" s="9"/>
      <c r="Y136" s="9"/>
      <c r="Z136" s="9"/>
      <c r="AA136" s="9"/>
      <c r="AB136" s="24">
        <v>31.221696656431504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ht="13.2">
      <c r="A137" t="str">
        <f t="shared" si="22"/>
        <v>Wagga2007TOS4-AprCvCBI106Cut</v>
      </c>
      <c r="B137">
        <f t="shared" si="20"/>
        <v>96</v>
      </c>
      <c r="D137" s="9" t="s">
        <v>61</v>
      </c>
      <c r="E137" t="str">
        <f>VLOOKUP(D137,Sheet1!$E$11:$F$92,2)</f>
        <v>CBI106</v>
      </c>
      <c r="G137" s="31" t="s">
        <v>59</v>
      </c>
      <c r="H137" s="13">
        <v>2007</v>
      </c>
      <c r="I137" s="87">
        <v>39272</v>
      </c>
      <c r="J137" s="9">
        <v>1</v>
      </c>
      <c r="K137" s="32">
        <v>39176</v>
      </c>
      <c r="L137" s="14" t="str">
        <f t="shared" si="23"/>
        <v>4-Apr</v>
      </c>
      <c r="M137" s="9">
        <f t="shared" si="14"/>
        <v>4</v>
      </c>
      <c r="N137" s="9" t="str">
        <f t="shared" si="24"/>
        <v>Apr</v>
      </c>
      <c r="O137" s="9" t="s">
        <v>47</v>
      </c>
      <c r="P137" s="13" t="str">
        <f>IF(VLOOKUP(O137,Sheet1!$N$12:$O$20,2)=0,"",VLOOKUP(O137,Sheet1!$N$12:$O$20,2))</f>
        <v>Cut</v>
      </c>
      <c r="Q137" s="45">
        <v>95.596421409961522</v>
      </c>
      <c r="R137" s="10"/>
      <c r="S137" s="10"/>
      <c r="T137" s="24"/>
      <c r="U137" s="10"/>
      <c r="V137" s="10"/>
      <c r="W137" s="9"/>
      <c r="X137" s="9"/>
      <c r="Y137" s="9"/>
      <c r="Z137" s="9"/>
      <c r="AA137" s="9"/>
      <c r="AB137" s="24">
        <v>8.6315769842016365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ht="13.2">
      <c r="A138" t="str">
        <f t="shared" si="22"/>
        <v>Wagga2007TOS4-AprCvCBI206Cut</v>
      </c>
      <c r="B138">
        <f t="shared" si="20"/>
        <v>96</v>
      </c>
      <c r="D138" s="9" t="s">
        <v>49</v>
      </c>
      <c r="E138" t="str">
        <f>VLOOKUP(D138,Sheet1!$E$11:$F$92,2)</f>
        <v>CBI206</v>
      </c>
      <c r="G138" s="31" t="s">
        <v>59</v>
      </c>
      <c r="H138" s="13">
        <v>2007</v>
      </c>
      <c r="I138" s="87">
        <v>39272</v>
      </c>
      <c r="J138" s="9">
        <v>1</v>
      </c>
      <c r="K138" s="32">
        <v>39176</v>
      </c>
      <c r="L138" s="14" t="str">
        <f t="shared" si="23"/>
        <v>4-Apr</v>
      </c>
      <c r="M138" s="9">
        <f t="shared" si="14"/>
        <v>4</v>
      </c>
      <c r="N138" s="9" t="str">
        <f t="shared" si="24"/>
        <v>Apr</v>
      </c>
      <c r="O138" s="9" t="s">
        <v>47</v>
      </c>
      <c r="P138" s="13" t="str">
        <f>IF(VLOOKUP(O138,Sheet1!$N$12:$O$20,2)=0,"",VLOOKUP(O138,Sheet1!$N$12:$O$20,2))</f>
        <v>Cut</v>
      </c>
      <c r="Q138" s="45">
        <v>136.44450225227169</v>
      </c>
      <c r="R138" s="10"/>
      <c r="S138" s="10"/>
      <c r="T138" s="24"/>
      <c r="U138" s="10"/>
      <c r="V138" s="10"/>
      <c r="W138" s="9"/>
      <c r="X138" s="9"/>
      <c r="Y138" s="9"/>
      <c r="Z138" s="9"/>
      <c r="AA138" s="9"/>
      <c r="AB138" s="24">
        <v>11.709033673218059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ht="13.2">
      <c r="A139" t="str">
        <f t="shared" si="22"/>
        <v>Wagga2007TOS4-AprCvAV_GarnetCut</v>
      </c>
      <c r="B139">
        <f t="shared" si="20"/>
        <v>96</v>
      </c>
      <c r="D139" s="9" t="s">
        <v>37</v>
      </c>
      <c r="E139" t="str">
        <f>VLOOKUP(D139,Sheet1!$E$11:$F$92,2)</f>
        <v>AV_Garnet</v>
      </c>
      <c r="G139" s="31" t="s">
        <v>59</v>
      </c>
      <c r="H139" s="13">
        <v>2007</v>
      </c>
      <c r="I139" s="87">
        <v>39272</v>
      </c>
      <c r="J139" s="9">
        <v>1</v>
      </c>
      <c r="K139" s="32">
        <v>39176</v>
      </c>
      <c r="L139" s="14" t="str">
        <f t="shared" si="23"/>
        <v>4-Apr</v>
      </c>
      <c r="M139" s="9">
        <f t="shared" si="14"/>
        <v>4</v>
      </c>
      <c r="N139" s="9" t="str">
        <f t="shared" si="24"/>
        <v>Apr</v>
      </c>
      <c r="O139" s="9" t="s">
        <v>47</v>
      </c>
      <c r="P139" s="13" t="str">
        <f>IF(VLOOKUP(O139,Sheet1!$N$12:$O$20,2)=0,"",VLOOKUP(O139,Sheet1!$N$12:$O$20,2))</f>
        <v>Cut</v>
      </c>
      <c r="Q139" s="45">
        <v>109.75309701461356</v>
      </c>
      <c r="R139" s="10"/>
      <c r="S139" s="10"/>
      <c r="T139" s="24"/>
      <c r="U139" s="10"/>
      <c r="V139" s="10"/>
      <c r="W139" s="9"/>
      <c r="X139" s="9"/>
      <c r="Y139" s="9"/>
      <c r="Z139" s="9"/>
      <c r="AA139" s="9"/>
      <c r="AB139" s="24">
        <v>5.4549437284585096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ht="13.2">
      <c r="A140" t="str">
        <f t="shared" si="22"/>
        <v>Wagga2007TOS4-AprCvHyola75Cut</v>
      </c>
      <c r="B140">
        <f t="shared" si="20"/>
        <v>96</v>
      </c>
      <c r="D140" s="9" t="s">
        <v>62</v>
      </c>
      <c r="E140" t="str">
        <f>VLOOKUP(D140,Sheet1!$E$11:$F$92,2)</f>
        <v>Hyola75</v>
      </c>
      <c r="G140" s="31" t="s">
        <v>59</v>
      </c>
      <c r="H140" s="13">
        <v>2007</v>
      </c>
      <c r="I140" s="87">
        <v>39272</v>
      </c>
      <c r="J140" s="9">
        <v>1</v>
      </c>
      <c r="K140" s="32">
        <v>39176</v>
      </c>
      <c r="L140" s="14" t="str">
        <f t="shared" si="23"/>
        <v>4-Apr</v>
      </c>
      <c r="M140" s="9">
        <f t="shared" si="14"/>
        <v>4</v>
      </c>
      <c r="N140" s="9" t="str">
        <f t="shared" si="24"/>
        <v>Apr</v>
      </c>
      <c r="O140" s="9" t="s">
        <v>47</v>
      </c>
      <c r="P140" s="13" t="str">
        <f>IF(VLOOKUP(O140,Sheet1!$N$12:$O$20,2)=0,"",VLOOKUP(O140,Sheet1!$N$12:$O$20,2))</f>
        <v>Cut</v>
      </c>
      <c r="Q140" s="45">
        <v>111.05867616956458</v>
      </c>
      <c r="R140" s="10"/>
      <c r="S140" s="10"/>
      <c r="T140" s="24"/>
      <c r="U140" s="10"/>
      <c r="V140" s="10"/>
      <c r="W140" s="9"/>
      <c r="X140" s="9"/>
      <c r="Y140" s="9"/>
      <c r="Z140" s="9"/>
      <c r="AA140" s="9"/>
      <c r="AB140" s="24">
        <v>19.539471069378703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ht="13.2">
      <c r="A141" t="str">
        <f t="shared" si="22"/>
        <v>Wagga2007TOS4-AprCvMaxolCut</v>
      </c>
      <c r="B141">
        <f t="shared" si="20"/>
        <v>96</v>
      </c>
      <c r="D141" s="9" t="s">
        <v>36</v>
      </c>
      <c r="E141" t="str">
        <f>VLOOKUP(D141,Sheet1!$E$11:$F$92,2)</f>
        <v>Maxol</v>
      </c>
      <c r="G141" s="31" t="s">
        <v>59</v>
      </c>
      <c r="H141" s="13">
        <v>2007</v>
      </c>
      <c r="I141" s="87">
        <v>39272</v>
      </c>
      <c r="J141" s="9">
        <v>1</v>
      </c>
      <c r="K141" s="32">
        <v>39176</v>
      </c>
      <c r="L141" s="14" t="str">
        <f t="shared" si="23"/>
        <v>4-Apr</v>
      </c>
      <c r="M141" s="9">
        <f t="shared" si="14"/>
        <v>4</v>
      </c>
      <c r="N141" s="9" t="str">
        <f t="shared" si="24"/>
        <v>Apr</v>
      </c>
      <c r="O141" s="9" t="s">
        <v>47</v>
      </c>
      <c r="P141" s="13" t="str">
        <f>IF(VLOOKUP(O141,Sheet1!$N$12:$O$20,2)=0,"",VLOOKUP(O141,Sheet1!$N$12:$O$20,2))</f>
        <v>Cut</v>
      </c>
      <c r="Q141" s="45">
        <v>131.37379255023802</v>
      </c>
      <c r="R141" s="10"/>
      <c r="S141" s="10"/>
      <c r="T141" s="24"/>
      <c r="U141" s="10"/>
      <c r="V141" s="10"/>
      <c r="W141" s="9"/>
      <c r="X141" s="9"/>
      <c r="Y141" s="9"/>
      <c r="Z141" s="9"/>
      <c r="AA141" s="9"/>
      <c r="AB141" s="24">
        <v>29.472898874145709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ht="13.2">
      <c r="A142" t="str">
        <f t="shared" si="22"/>
        <v>Wagga2007TOS4-AprCvNBIP1Cut</v>
      </c>
      <c r="B142">
        <f t="shared" si="20"/>
        <v>96</v>
      </c>
      <c r="D142" s="9" t="s">
        <v>63</v>
      </c>
      <c r="E142" t="str">
        <f>VLOOKUP(D142,Sheet1!$E$11:$F$92,2)</f>
        <v>NBIP1</v>
      </c>
      <c r="G142" s="31" t="s">
        <v>59</v>
      </c>
      <c r="H142" s="13">
        <v>2007</v>
      </c>
      <c r="I142" s="87">
        <v>39272</v>
      </c>
      <c r="J142" s="9">
        <v>1</v>
      </c>
      <c r="K142" s="32">
        <v>39176</v>
      </c>
      <c r="L142" s="14" t="str">
        <f t="shared" si="23"/>
        <v>4-Apr</v>
      </c>
      <c r="M142" s="9">
        <f t="shared" si="14"/>
        <v>4</v>
      </c>
      <c r="N142" s="9" t="str">
        <f t="shared" si="24"/>
        <v>Apr</v>
      </c>
      <c r="O142" s="9" t="s">
        <v>47</v>
      </c>
      <c r="P142" s="13" t="str">
        <f>IF(VLOOKUP(O142,Sheet1!$N$12:$O$20,2)=0,"",VLOOKUP(O142,Sheet1!$N$12:$O$20,2))</f>
        <v>Cut</v>
      </c>
      <c r="Q142" s="45">
        <v>95.271515830641789</v>
      </c>
      <c r="R142" s="10"/>
      <c r="S142" s="10"/>
      <c r="T142" s="24"/>
      <c r="U142" s="10"/>
      <c r="V142" s="10"/>
      <c r="W142" s="9"/>
      <c r="X142" s="9"/>
      <c r="Y142" s="9"/>
      <c r="Z142" s="9"/>
      <c r="AA142" s="9"/>
      <c r="AB142" s="24">
        <v>7.8195797309685098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ht="13.2">
      <c r="A143" t="str">
        <f t="shared" si="22"/>
        <v>Wagga2007TOS4-AprCvNBIP3Cut</v>
      </c>
      <c r="B143">
        <f t="shared" si="20"/>
        <v>96</v>
      </c>
      <c r="D143" s="9" t="s">
        <v>64</v>
      </c>
      <c r="E143" t="str">
        <f>VLOOKUP(D143,Sheet1!$E$11:$F$92,2)</f>
        <v>NBIP3</v>
      </c>
      <c r="G143" s="31" t="s">
        <v>59</v>
      </c>
      <c r="H143" s="13">
        <v>2007</v>
      </c>
      <c r="I143" s="87">
        <v>39272</v>
      </c>
      <c r="J143" s="9">
        <v>1</v>
      </c>
      <c r="K143" s="32">
        <v>39176</v>
      </c>
      <c r="L143" s="14" t="str">
        <f t="shared" si="23"/>
        <v>4-Apr</v>
      </c>
      <c r="M143" s="9">
        <f t="shared" ref="M143:M206" si="25">DAY(K143)</f>
        <v>4</v>
      </c>
      <c r="N143" s="9" t="str">
        <f t="shared" si="24"/>
        <v>Apr</v>
      </c>
      <c r="O143" s="9" t="s">
        <v>47</v>
      </c>
      <c r="P143" s="13" t="str">
        <f>IF(VLOOKUP(O143,Sheet1!$N$12:$O$20,2)=0,"",VLOOKUP(O143,Sheet1!$N$12:$O$20,2))</f>
        <v>Cut</v>
      </c>
      <c r="Q143" s="45">
        <v>106.20023186316432</v>
      </c>
      <c r="R143" s="10"/>
      <c r="S143" s="10"/>
      <c r="T143" s="24"/>
      <c r="U143" s="10"/>
      <c r="V143" s="10"/>
      <c r="W143" s="9"/>
      <c r="X143" s="9"/>
      <c r="Y143" s="9"/>
      <c r="Z143" s="9"/>
      <c r="AA143" s="9"/>
      <c r="AB143" s="24">
        <v>13.785624679669528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ht="13.2">
      <c r="A144" t="str">
        <f t="shared" si="22"/>
        <v>Wagga2007TOS4-AprCvNBIP4Cut</v>
      </c>
      <c r="B144">
        <f t="shared" si="20"/>
        <v>96</v>
      </c>
      <c r="D144" s="9" t="s">
        <v>65</v>
      </c>
      <c r="E144" t="str">
        <f>VLOOKUP(D144,Sheet1!$E$11:$F$92,2)</f>
        <v>NBIP4</v>
      </c>
      <c r="G144" s="31" t="s">
        <v>59</v>
      </c>
      <c r="H144" s="13">
        <v>2007</v>
      </c>
      <c r="I144" s="87">
        <v>39272</v>
      </c>
      <c r="J144" s="9">
        <v>1</v>
      </c>
      <c r="K144" s="32">
        <v>39176</v>
      </c>
      <c r="L144" s="14" t="str">
        <f t="shared" si="23"/>
        <v>4-Apr</v>
      </c>
      <c r="M144" s="9">
        <f t="shared" si="25"/>
        <v>4</v>
      </c>
      <c r="N144" s="9" t="str">
        <f t="shared" si="24"/>
        <v>Apr</v>
      </c>
      <c r="O144" s="9" t="s">
        <v>47</v>
      </c>
      <c r="P144" s="13" t="str">
        <f>IF(VLOOKUP(O144,Sheet1!$N$12:$O$20,2)=0,"",VLOOKUP(O144,Sheet1!$N$12:$O$20,2))</f>
        <v>Cut</v>
      </c>
      <c r="Q144" s="45">
        <v>110.56326661786665</v>
      </c>
      <c r="R144" s="10"/>
      <c r="S144" s="10"/>
      <c r="T144" s="24"/>
      <c r="U144" s="10"/>
      <c r="V144" s="10"/>
      <c r="W144" s="9"/>
      <c r="X144" s="9"/>
      <c r="Y144" s="9"/>
      <c r="Z144" s="9"/>
      <c r="AA144" s="9"/>
      <c r="AB144" s="24">
        <v>29.555118307336013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ht="13.2">
      <c r="A145" t="str">
        <f t="shared" si="22"/>
        <v>Wagga2007TOS4-AprCvNPZ2Cut</v>
      </c>
      <c r="B145">
        <f t="shared" si="20"/>
        <v>96</v>
      </c>
      <c r="D145" s="9" t="s">
        <v>66</v>
      </c>
      <c r="E145" t="str">
        <f>VLOOKUP(D145,Sheet1!$E$11:$F$92,2)</f>
        <v>NPZ2</v>
      </c>
      <c r="G145" s="31" t="s">
        <v>59</v>
      </c>
      <c r="H145" s="13">
        <v>2007</v>
      </c>
      <c r="I145" s="87">
        <v>39272</v>
      </c>
      <c r="J145" s="9">
        <v>1</v>
      </c>
      <c r="K145" s="32">
        <v>39176</v>
      </c>
      <c r="L145" s="14" t="str">
        <f t="shared" si="23"/>
        <v>4-Apr</v>
      </c>
      <c r="M145" s="9">
        <f t="shared" si="25"/>
        <v>4</v>
      </c>
      <c r="N145" s="9" t="str">
        <f t="shared" si="24"/>
        <v>Apr</v>
      </c>
      <c r="O145" s="9" t="s">
        <v>47</v>
      </c>
      <c r="P145" s="13" t="str">
        <f>IF(VLOOKUP(O145,Sheet1!$N$12:$O$20,2)=0,"",VLOOKUP(O145,Sheet1!$N$12:$O$20,2))</f>
        <v>Cut</v>
      </c>
      <c r="Q145" s="45">
        <v>120.25202788462155</v>
      </c>
      <c r="R145" s="10"/>
      <c r="S145" s="10"/>
      <c r="T145" s="24"/>
      <c r="U145" s="10"/>
      <c r="V145" s="10"/>
      <c r="W145" s="9"/>
      <c r="X145" s="9"/>
      <c r="Y145" s="9"/>
      <c r="Z145" s="9"/>
      <c r="AA145" s="9"/>
      <c r="AB145" s="24">
        <v>14.44611271212084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ht="13.2">
      <c r="A146" t="str">
        <f t="shared" si="22"/>
        <v>Wagga2007TOS4-AprCvNPZ3Cut</v>
      </c>
      <c r="B146">
        <f t="shared" si="20"/>
        <v>96</v>
      </c>
      <c r="D146" s="9" t="s">
        <v>67</v>
      </c>
      <c r="E146" t="str">
        <f>VLOOKUP(D146,Sheet1!$E$11:$F$92,2)</f>
        <v>NPZ3</v>
      </c>
      <c r="G146" s="31" t="s">
        <v>59</v>
      </c>
      <c r="H146" s="13">
        <v>2007</v>
      </c>
      <c r="I146" s="87">
        <v>39272</v>
      </c>
      <c r="J146" s="9">
        <v>1</v>
      </c>
      <c r="K146" s="32">
        <v>39176</v>
      </c>
      <c r="L146" s="14" t="str">
        <f t="shared" si="23"/>
        <v>4-Apr</v>
      </c>
      <c r="M146" s="9">
        <f t="shared" si="25"/>
        <v>4</v>
      </c>
      <c r="N146" s="9" t="str">
        <f t="shared" si="24"/>
        <v>Apr</v>
      </c>
      <c r="O146" s="9" t="s">
        <v>47</v>
      </c>
      <c r="P146" s="13" t="str">
        <f>IF(VLOOKUP(O146,Sheet1!$N$12:$O$20,2)=0,"",VLOOKUP(O146,Sheet1!$N$12:$O$20,2))</f>
        <v>Cut</v>
      </c>
      <c r="Q146" s="45">
        <v>155.45053111401691</v>
      </c>
      <c r="R146" s="10"/>
      <c r="S146" s="10"/>
      <c r="T146" s="24"/>
      <c r="U146" s="10"/>
      <c r="V146" s="10"/>
      <c r="W146" s="9"/>
      <c r="X146" s="9"/>
      <c r="Y146" s="9"/>
      <c r="Z146" s="9"/>
      <c r="AA146" s="9"/>
      <c r="AB146" s="24">
        <v>22.111178920333888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ht="13.2">
      <c r="A147" t="str">
        <f t="shared" si="22"/>
        <v>Wagga2007TOS4-AprCvSkiptonCut</v>
      </c>
      <c r="B147">
        <f t="shared" si="20"/>
        <v>96</v>
      </c>
      <c r="D147" s="9" t="s">
        <v>68</v>
      </c>
      <c r="E147" t="str">
        <f>VLOOKUP(D147,Sheet1!$E$11:$F$92,2)</f>
        <v>Skipton</v>
      </c>
      <c r="G147" s="31" t="s">
        <v>59</v>
      </c>
      <c r="H147" s="13">
        <v>2007</v>
      </c>
      <c r="I147" s="87">
        <v>39272</v>
      </c>
      <c r="J147" s="9">
        <v>1</v>
      </c>
      <c r="K147" s="32">
        <v>39176</v>
      </c>
      <c r="L147" s="14" t="str">
        <f t="shared" si="23"/>
        <v>4-Apr</v>
      </c>
      <c r="M147" s="9">
        <f t="shared" si="25"/>
        <v>4</v>
      </c>
      <c r="N147" s="9" t="str">
        <f t="shared" si="24"/>
        <v>Apr</v>
      </c>
      <c r="O147" s="9" t="s">
        <v>47</v>
      </c>
      <c r="P147" s="13" t="str">
        <f>IF(VLOOKUP(O147,Sheet1!$N$12:$O$20,2)=0,"",VLOOKUP(O147,Sheet1!$N$12:$O$20,2))</f>
        <v>Cut</v>
      </c>
      <c r="Q147" s="45">
        <v>96.380599049622205</v>
      </c>
      <c r="R147" s="10"/>
      <c r="S147" s="10"/>
      <c r="T147" s="24"/>
      <c r="U147" s="10"/>
      <c r="V147" s="10"/>
      <c r="W147" s="9"/>
      <c r="X147" s="9"/>
      <c r="Y147" s="9"/>
      <c r="Z147" s="9"/>
      <c r="AA147" s="9"/>
      <c r="AB147" s="24">
        <v>10.703645209945403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ht="13.2">
      <c r="A148" t="str">
        <f t="shared" si="22"/>
        <v>Wagga2007TOS18-AprCv05N2891Cut</v>
      </c>
      <c r="B148">
        <f t="shared" si="20"/>
        <v>82</v>
      </c>
      <c r="D148" s="9" t="s">
        <v>60</v>
      </c>
      <c r="E148" t="str">
        <f>VLOOKUP(D148,Sheet1!$E$11:$F$92,2)</f>
        <v>05N2891</v>
      </c>
      <c r="G148" s="31" t="s">
        <v>59</v>
      </c>
      <c r="H148" s="13">
        <v>2007</v>
      </c>
      <c r="I148" s="87">
        <v>39272</v>
      </c>
      <c r="J148" s="9">
        <v>2</v>
      </c>
      <c r="K148" s="32">
        <v>39190</v>
      </c>
      <c r="L148" s="14" t="str">
        <f t="shared" si="23"/>
        <v>18-Apr</v>
      </c>
      <c r="M148" s="9">
        <f t="shared" si="25"/>
        <v>18</v>
      </c>
      <c r="N148" s="9" t="str">
        <f t="shared" si="24"/>
        <v>Apr</v>
      </c>
      <c r="O148" s="9" t="s">
        <v>47</v>
      </c>
      <c r="P148" s="13" t="str">
        <f>IF(VLOOKUP(O148,Sheet1!$N$12:$O$20,2)=0,"",VLOOKUP(O148,Sheet1!$N$12:$O$20,2))</f>
        <v>Cut</v>
      </c>
      <c r="Q148" s="45">
        <v>55.651775577313686</v>
      </c>
      <c r="R148" s="10"/>
      <c r="S148" s="10"/>
      <c r="T148" s="24"/>
      <c r="U148" s="10"/>
      <c r="V148" s="10"/>
      <c r="W148" s="9"/>
      <c r="X148" s="9"/>
      <c r="Y148" s="9"/>
      <c r="Z148" s="9"/>
      <c r="AA148" s="9"/>
      <c r="AB148" s="24">
        <v>12.496287368841003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ht="13.2">
      <c r="A149" t="str">
        <f t="shared" si="22"/>
        <v>Wagga2007TOS18-AprCv44Y06Cut</v>
      </c>
      <c r="B149">
        <f t="shared" si="20"/>
        <v>82</v>
      </c>
      <c r="D149" s="9" t="s">
        <v>69</v>
      </c>
      <c r="E149" t="str">
        <f>VLOOKUP(D149,Sheet1!$E$11:$F$92,2)</f>
        <v>44Y06</v>
      </c>
      <c r="G149" s="31" t="s">
        <v>59</v>
      </c>
      <c r="H149" s="13">
        <v>2007</v>
      </c>
      <c r="I149" s="87">
        <v>39272</v>
      </c>
      <c r="J149" s="9">
        <v>2</v>
      </c>
      <c r="K149" s="32">
        <v>39190</v>
      </c>
      <c r="L149" s="14" t="str">
        <f t="shared" si="23"/>
        <v>18-Apr</v>
      </c>
      <c r="M149" s="9">
        <f t="shared" si="25"/>
        <v>18</v>
      </c>
      <c r="N149" s="9" t="str">
        <f t="shared" si="24"/>
        <v>Apr</v>
      </c>
      <c r="O149" s="9" t="s">
        <v>47</v>
      </c>
      <c r="P149" s="13" t="str">
        <f>IF(VLOOKUP(O149,Sheet1!$N$12:$O$20,2)=0,"",VLOOKUP(O149,Sheet1!$N$12:$O$20,2))</f>
        <v>Cut</v>
      </c>
      <c r="Q149" s="45">
        <v>79.70581712768444</v>
      </c>
      <c r="R149" s="10"/>
      <c r="S149" s="10"/>
      <c r="T149" s="24"/>
      <c r="U149" s="10"/>
      <c r="V149" s="10"/>
      <c r="W149" s="9"/>
      <c r="X149" s="9"/>
      <c r="Y149" s="9"/>
      <c r="Z149" s="9"/>
      <c r="AA149" s="9"/>
      <c r="AB149" s="24">
        <v>5.4395123067545894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ht="13.2">
      <c r="A150" t="str">
        <f t="shared" si="22"/>
        <v>Wagga2007TOS18-AprCv45Y77Cut</v>
      </c>
      <c r="B150">
        <f t="shared" si="20"/>
        <v>82</v>
      </c>
      <c r="D150" s="9" t="s">
        <v>70</v>
      </c>
      <c r="E150" t="str">
        <f>VLOOKUP(D150,Sheet1!$E$11:$F$92,2)</f>
        <v>45Y77</v>
      </c>
      <c r="G150" s="31" t="s">
        <v>59</v>
      </c>
      <c r="H150" s="13">
        <v>2007</v>
      </c>
      <c r="I150" s="87">
        <v>39272</v>
      </c>
      <c r="J150" s="9">
        <v>2</v>
      </c>
      <c r="K150" s="32">
        <v>39190</v>
      </c>
      <c r="L150" s="14" t="str">
        <f t="shared" si="23"/>
        <v>18-Apr</v>
      </c>
      <c r="M150" s="9">
        <f t="shared" si="25"/>
        <v>18</v>
      </c>
      <c r="N150" s="9" t="str">
        <f t="shared" si="24"/>
        <v>Apr</v>
      </c>
      <c r="O150" s="9" t="s">
        <v>47</v>
      </c>
      <c r="P150" s="13" t="str">
        <f>IF(VLOOKUP(O150,Sheet1!$N$12:$O$20,2)=0,"",VLOOKUP(O150,Sheet1!$N$12:$O$20,2))</f>
        <v>Cut</v>
      </c>
      <c r="Q150" s="45">
        <v>100.48118432610718</v>
      </c>
      <c r="R150" s="10"/>
      <c r="S150" s="10"/>
      <c r="T150" s="24"/>
      <c r="U150" s="10"/>
      <c r="V150" s="10"/>
      <c r="W150" s="9"/>
      <c r="X150" s="9"/>
      <c r="Y150" s="9"/>
      <c r="Z150" s="9"/>
      <c r="AA150" s="9"/>
      <c r="AB150" s="24">
        <v>9.5357005984997087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ht="13.2">
      <c r="A151" t="str">
        <f t="shared" si="22"/>
        <v>Wagga2007TOS18-AprCv46Y78Cut</v>
      </c>
      <c r="B151">
        <f t="shared" si="20"/>
        <v>82</v>
      </c>
      <c r="D151" s="9" t="s">
        <v>34</v>
      </c>
      <c r="E151" t="str">
        <f>VLOOKUP(D151,Sheet1!$E$11:$F$92,2)</f>
        <v>46Y78</v>
      </c>
      <c r="G151" s="31" t="s">
        <v>59</v>
      </c>
      <c r="H151" s="13">
        <v>2007</v>
      </c>
      <c r="I151" s="87">
        <v>39272</v>
      </c>
      <c r="J151" s="9">
        <v>2</v>
      </c>
      <c r="K151" s="32">
        <v>39190</v>
      </c>
      <c r="L151" s="14" t="str">
        <f t="shared" si="23"/>
        <v>18-Apr</v>
      </c>
      <c r="M151" s="9">
        <f t="shared" si="25"/>
        <v>18</v>
      </c>
      <c r="N151" s="9" t="str">
        <f t="shared" si="24"/>
        <v>Apr</v>
      </c>
      <c r="O151" s="9" t="s">
        <v>47</v>
      </c>
      <c r="P151" s="13" t="str">
        <f>IF(VLOOKUP(O151,Sheet1!$N$12:$O$20,2)=0,"",VLOOKUP(O151,Sheet1!$N$12:$O$20,2))</f>
        <v>Cut</v>
      </c>
      <c r="Q151" s="45">
        <v>82.818258115250117</v>
      </c>
      <c r="R151" s="10"/>
      <c r="S151" s="10"/>
      <c r="T151" s="24"/>
      <c r="U151" s="10"/>
      <c r="V151" s="10"/>
      <c r="W151" s="9"/>
      <c r="X151" s="9"/>
      <c r="Y151" s="9"/>
      <c r="Z151" s="9"/>
      <c r="AA151" s="9"/>
      <c r="AB151" s="24">
        <v>3.2055378456057286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ht="13.2">
      <c r="A152" t="str">
        <f t="shared" si="22"/>
        <v>Wagga2007TOS18-AprCvCBI106Cut</v>
      </c>
      <c r="B152">
        <f t="shared" si="20"/>
        <v>82</v>
      </c>
      <c r="D152" s="9" t="s">
        <v>61</v>
      </c>
      <c r="E152" t="str">
        <f>VLOOKUP(D152,Sheet1!$E$11:$F$92,2)</f>
        <v>CBI106</v>
      </c>
      <c r="G152" s="31" t="s">
        <v>59</v>
      </c>
      <c r="H152" s="13">
        <v>2007</v>
      </c>
      <c r="I152" s="87">
        <v>39272</v>
      </c>
      <c r="J152" s="9">
        <v>2</v>
      </c>
      <c r="K152" s="32">
        <v>39190</v>
      </c>
      <c r="L152" s="14" t="str">
        <f t="shared" si="23"/>
        <v>18-Apr</v>
      </c>
      <c r="M152" s="9">
        <f t="shared" si="25"/>
        <v>18</v>
      </c>
      <c r="N152" s="9" t="str">
        <f t="shared" si="24"/>
        <v>Apr</v>
      </c>
      <c r="O152" s="9" t="s">
        <v>47</v>
      </c>
      <c r="P152" s="13" t="str">
        <f>IF(VLOOKUP(O152,Sheet1!$N$12:$O$20,2)=0,"",VLOOKUP(O152,Sheet1!$N$12:$O$20,2))</f>
        <v>Cut</v>
      </c>
      <c r="Q152" s="45">
        <v>63.625257918317047</v>
      </c>
      <c r="R152" s="10"/>
      <c r="S152" s="10"/>
      <c r="T152" s="24"/>
      <c r="U152" s="10"/>
      <c r="V152" s="10"/>
      <c r="W152" s="9"/>
      <c r="X152" s="9"/>
      <c r="Y152" s="9"/>
      <c r="Z152" s="9"/>
      <c r="AA152" s="9"/>
      <c r="AB152" s="24">
        <v>5.2681868835102943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ht="13.2">
      <c r="A153" t="str">
        <f t="shared" si="22"/>
        <v>Wagga2007TOS18-AprCvCBI206Cut</v>
      </c>
      <c r="B153">
        <f t="shared" si="20"/>
        <v>82</v>
      </c>
      <c r="D153" s="9" t="s">
        <v>49</v>
      </c>
      <c r="E153" t="str">
        <f>VLOOKUP(D153,Sheet1!$E$11:$F$92,2)</f>
        <v>CBI206</v>
      </c>
      <c r="G153" s="31" t="s">
        <v>59</v>
      </c>
      <c r="H153" s="13">
        <v>2007</v>
      </c>
      <c r="I153" s="87">
        <v>39272</v>
      </c>
      <c r="J153" s="9">
        <v>2</v>
      </c>
      <c r="K153" s="32">
        <v>39190</v>
      </c>
      <c r="L153" s="14" t="str">
        <f t="shared" si="23"/>
        <v>18-Apr</v>
      </c>
      <c r="M153" s="9">
        <f t="shared" si="25"/>
        <v>18</v>
      </c>
      <c r="N153" s="9" t="str">
        <f t="shared" si="24"/>
        <v>Apr</v>
      </c>
      <c r="O153" s="9" t="s">
        <v>47</v>
      </c>
      <c r="P153" s="13" t="str">
        <f>IF(VLOOKUP(O153,Sheet1!$N$12:$O$20,2)=0,"",VLOOKUP(O153,Sheet1!$N$12:$O$20,2))</f>
        <v>Cut</v>
      </c>
      <c r="Q153" s="45">
        <v>103.40673443951079</v>
      </c>
      <c r="R153" s="10"/>
      <c r="S153" s="10"/>
      <c r="T153" s="24"/>
      <c r="U153" s="10"/>
      <c r="V153" s="10"/>
      <c r="W153" s="9"/>
      <c r="X153" s="9"/>
      <c r="Y153" s="9"/>
      <c r="Z153" s="9"/>
      <c r="AA153" s="9"/>
      <c r="AB153" s="24">
        <v>21.021293705785691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ht="13.2">
      <c r="A154" t="str">
        <f t="shared" si="22"/>
        <v>Wagga2007TOS18-AprCvCBI306Cut</v>
      </c>
      <c r="B154">
        <f t="shared" si="20"/>
        <v>82</v>
      </c>
      <c r="D154" s="9" t="s">
        <v>39</v>
      </c>
      <c r="E154" t="str">
        <f>VLOOKUP(D154,Sheet1!$E$11:$F$92,2)</f>
        <v>CBI306</v>
      </c>
      <c r="G154" s="31" t="s">
        <v>59</v>
      </c>
      <c r="H154" s="13">
        <v>2007</v>
      </c>
      <c r="I154" s="87">
        <v>39272</v>
      </c>
      <c r="J154" s="9">
        <v>2</v>
      </c>
      <c r="K154" s="32">
        <v>39190</v>
      </c>
      <c r="L154" s="14" t="str">
        <f t="shared" si="23"/>
        <v>18-Apr</v>
      </c>
      <c r="M154" s="9">
        <f t="shared" si="25"/>
        <v>18</v>
      </c>
      <c r="N154" s="9" t="str">
        <f t="shared" si="24"/>
        <v>Apr</v>
      </c>
      <c r="O154" s="9" t="s">
        <v>47</v>
      </c>
      <c r="P154" s="13" t="str">
        <f>IF(VLOOKUP(O154,Sheet1!$N$12:$O$20,2)=0,"",VLOOKUP(O154,Sheet1!$N$12:$O$20,2))</f>
        <v>Cut</v>
      </c>
      <c r="Q154" s="45">
        <v>98.341649455975926</v>
      </c>
      <c r="R154" s="10"/>
      <c r="S154" s="10"/>
      <c r="T154" s="24"/>
      <c r="U154" s="10"/>
      <c r="V154" s="10"/>
      <c r="W154" s="9"/>
      <c r="X154" s="9"/>
      <c r="Y154" s="9"/>
      <c r="Z154" s="9"/>
      <c r="AA154" s="9"/>
      <c r="AB154" s="24">
        <v>13.337130212374825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ht="13.2">
      <c r="A155" t="str">
        <f t="shared" si="22"/>
        <v>Wagga2007TOS18-AprCvCBI406Cut</v>
      </c>
      <c r="B155">
        <f t="shared" si="20"/>
        <v>82</v>
      </c>
      <c r="D155" s="9" t="s">
        <v>38</v>
      </c>
      <c r="E155" t="str">
        <f>VLOOKUP(D155,Sheet1!$E$11:$F$92,2)</f>
        <v>CBI406</v>
      </c>
      <c r="G155" s="31" t="s">
        <v>59</v>
      </c>
      <c r="H155" s="13">
        <v>2007</v>
      </c>
      <c r="I155" s="87">
        <v>39272</v>
      </c>
      <c r="J155" s="9">
        <v>2</v>
      </c>
      <c r="K155" s="32">
        <v>39190</v>
      </c>
      <c r="L155" s="14" t="str">
        <f t="shared" si="23"/>
        <v>18-Apr</v>
      </c>
      <c r="M155" s="9">
        <f t="shared" si="25"/>
        <v>18</v>
      </c>
      <c r="N155" s="9" t="str">
        <f t="shared" si="24"/>
        <v>Apr</v>
      </c>
      <c r="O155" s="9" t="s">
        <v>47</v>
      </c>
      <c r="P155" s="13" t="str">
        <f>IF(VLOOKUP(O155,Sheet1!$N$12:$O$20,2)=0,"",VLOOKUP(O155,Sheet1!$N$12:$O$20,2))</f>
        <v>Cut</v>
      </c>
      <c r="Q155" s="45">
        <v>70.933425853929194</v>
      </c>
      <c r="R155" s="10"/>
      <c r="S155" s="10"/>
      <c r="T155" s="24"/>
      <c r="U155" s="10"/>
      <c r="V155" s="10"/>
      <c r="W155" s="9"/>
      <c r="X155" s="9"/>
      <c r="Y155" s="9"/>
      <c r="Z155" s="9"/>
      <c r="AA155" s="9"/>
      <c r="AB155" s="24">
        <v>11.771240579556732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ht="13.2">
      <c r="A156" t="str">
        <f t="shared" si="22"/>
        <v>Wagga2007TOS18-AprCvCBI506Cut</v>
      </c>
      <c r="B156">
        <f t="shared" si="20"/>
        <v>82</v>
      </c>
      <c r="D156" s="9" t="s">
        <v>71</v>
      </c>
      <c r="E156" t="str">
        <f>VLOOKUP(D156,Sheet1!$E$11:$F$92,2)</f>
        <v>CBI506</v>
      </c>
      <c r="G156" s="31" t="s">
        <v>59</v>
      </c>
      <c r="H156" s="13">
        <v>2007</v>
      </c>
      <c r="I156" s="87">
        <v>39272</v>
      </c>
      <c r="J156" s="9">
        <v>2</v>
      </c>
      <c r="K156" s="32">
        <v>39190</v>
      </c>
      <c r="L156" s="14" t="str">
        <f t="shared" si="23"/>
        <v>18-Apr</v>
      </c>
      <c r="M156" s="9">
        <f t="shared" si="25"/>
        <v>18</v>
      </c>
      <c r="N156" s="9" t="str">
        <f t="shared" si="24"/>
        <v>Apr</v>
      </c>
      <c r="O156" s="9" t="s">
        <v>47</v>
      </c>
      <c r="P156" s="13" t="str">
        <f>IF(VLOOKUP(O156,Sheet1!$N$12:$O$20,2)=0,"",VLOOKUP(O156,Sheet1!$N$12:$O$20,2))</f>
        <v>Cut</v>
      </c>
      <c r="Q156" s="45">
        <v>86.422097887998376</v>
      </c>
      <c r="R156" s="10"/>
      <c r="S156" s="10"/>
      <c r="T156" s="24"/>
      <c r="U156" s="10"/>
      <c r="V156" s="10"/>
      <c r="W156" s="9"/>
      <c r="X156" s="9"/>
      <c r="Y156" s="9"/>
      <c r="Z156" s="9"/>
      <c r="AA156" s="9"/>
      <c r="AB156" s="24">
        <v>4.0493326694456853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ht="13.2">
      <c r="A157" t="str">
        <f t="shared" si="22"/>
        <v>Wagga2007TOS18-AprCvCBI606Cut</v>
      </c>
      <c r="B157">
        <f t="shared" si="20"/>
        <v>82</v>
      </c>
      <c r="D157" s="9" t="s">
        <v>72</v>
      </c>
      <c r="E157" t="str">
        <f>VLOOKUP(D157,Sheet1!$E$11:$F$92,2)</f>
        <v>CBI606</v>
      </c>
      <c r="G157" s="31" t="s">
        <v>59</v>
      </c>
      <c r="H157" s="13">
        <v>2007</v>
      </c>
      <c r="I157" s="87">
        <v>39272</v>
      </c>
      <c r="J157" s="9">
        <v>2</v>
      </c>
      <c r="K157" s="32">
        <v>39190</v>
      </c>
      <c r="L157" s="14" t="str">
        <f t="shared" si="23"/>
        <v>18-Apr</v>
      </c>
      <c r="M157" s="9">
        <f t="shared" si="25"/>
        <v>18</v>
      </c>
      <c r="N157" s="9" t="str">
        <f t="shared" si="24"/>
        <v>Apr</v>
      </c>
      <c r="O157" s="9" t="s">
        <v>47</v>
      </c>
      <c r="P157" s="13" t="str">
        <f>IF(VLOOKUP(O157,Sheet1!$N$12:$O$20,2)=0,"",VLOOKUP(O157,Sheet1!$N$12:$O$20,2))</f>
        <v>Cut</v>
      </c>
      <c r="Q157" s="45">
        <v>86.545999388645853</v>
      </c>
      <c r="R157" s="10"/>
      <c r="S157" s="10"/>
      <c r="T157" s="24"/>
      <c r="U157" s="10"/>
      <c r="V157" s="10"/>
      <c r="W157" s="9"/>
      <c r="X157" s="9"/>
      <c r="Y157" s="9"/>
      <c r="Z157" s="9"/>
      <c r="AA157" s="9"/>
      <c r="AB157" s="24">
        <v>10.516530623553974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ht="13.2">
      <c r="A158" t="str">
        <f t="shared" si="22"/>
        <v>Wagga2007TOS18-AprCvCBI6654Cut</v>
      </c>
      <c r="B158">
        <f t="shared" si="20"/>
        <v>82</v>
      </c>
      <c r="D158" s="9" t="s">
        <v>73</v>
      </c>
      <c r="E158" t="str">
        <f>VLOOKUP(D158,Sheet1!$E$11:$F$92,2)</f>
        <v>CBI6654</v>
      </c>
      <c r="G158" s="31" t="s">
        <v>59</v>
      </c>
      <c r="H158" s="13">
        <v>2007</v>
      </c>
      <c r="I158" s="87">
        <v>39272</v>
      </c>
      <c r="J158" s="9">
        <v>2</v>
      </c>
      <c r="K158" s="32">
        <v>39190</v>
      </c>
      <c r="L158" s="14" t="str">
        <f t="shared" si="23"/>
        <v>18-Apr</v>
      </c>
      <c r="M158" s="9">
        <f t="shared" si="25"/>
        <v>18</v>
      </c>
      <c r="N158" s="9" t="str">
        <f t="shared" si="24"/>
        <v>Apr</v>
      </c>
      <c r="O158" s="9" t="s">
        <v>47</v>
      </c>
      <c r="P158" s="13" t="str">
        <f>IF(VLOOKUP(O158,Sheet1!$N$12:$O$20,2)=0,"",VLOOKUP(O158,Sheet1!$N$12:$O$20,2))</f>
        <v>Cut</v>
      </c>
      <c r="Q158" s="45">
        <v>89.641530991145387</v>
      </c>
      <c r="R158" s="10"/>
      <c r="S158" s="10"/>
      <c r="T158" s="24"/>
      <c r="U158" s="10"/>
      <c r="V158" s="10"/>
      <c r="W158" s="9"/>
      <c r="X158" s="9"/>
      <c r="Y158" s="9"/>
      <c r="Z158" s="9"/>
      <c r="AA158" s="9"/>
      <c r="AB158" s="24">
        <v>16.622447729020116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ht="13.2">
      <c r="A159" t="str">
        <f t="shared" si="22"/>
        <v>Wagga2007TOS18-AprCvAV_GarnetCut</v>
      </c>
      <c r="B159">
        <f t="shared" si="20"/>
        <v>82</v>
      </c>
      <c r="D159" s="9" t="s">
        <v>37</v>
      </c>
      <c r="E159" t="str">
        <f>VLOOKUP(D159,Sheet1!$E$11:$F$92,2)</f>
        <v>AV_Garnet</v>
      </c>
      <c r="G159" s="31" t="s">
        <v>59</v>
      </c>
      <c r="H159" s="13">
        <v>2007</v>
      </c>
      <c r="I159" s="87">
        <v>39272</v>
      </c>
      <c r="J159" s="9">
        <v>2</v>
      </c>
      <c r="K159" s="32">
        <v>39190</v>
      </c>
      <c r="L159" s="14" t="str">
        <f t="shared" si="23"/>
        <v>18-Apr</v>
      </c>
      <c r="M159" s="9">
        <f t="shared" si="25"/>
        <v>18</v>
      </c>
      <c r="N159" s="9" t="str">
        <f t="shared" si="24"/>
        <v>Apr</v>
      </c>
      <c r="O159" s="9" t="s">
        <v>47</v>
      </c>
      <c r="P159" s="13" t="str">
        <f>IF(VLOOKUP(O159,Sheet1!$N$12:$O$20,2)=0,"",VLOOKUP(O159,Sheet1!$N$12:$O$20,2))</f>
        <v>Cut</v>
      </c>
      <c r="Q159" s="45">
        <v>64.671018674514187</v>
      </c>
      <c r="R159" s="10"/>
      <c r="S159" s="10"/>
      <c r="T159" s="24"/>
      <c r="U159" s="10"/>
      <c r="V159" s="10"/>
      <c r="W159" s="9"/>
      <c r="X159" s="9"/>
      <c r="Y159" s="9"/>
      <c r="Z159" s="9"/>
      <c r="AA159" s="9"/>
      <c r="AB159" s="24">
        <v>2.6368020656672382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ht="13.2">
      <c r="A160" t="str">
        <f t="shared" si="22"/>
        <v>Wagga2007TOS18-AprCvHyola50Cut</v>
      </c>
      <c r="B160">
        <f t="shared" si="20"/>
        <v>82</v>
      </c>
      <c r="D160" s="9" t="s">
        <v>50</v>
      </c>
      <c r="E160" t="str">
        <f>VLOOKUP(D160,Sheet1!$E$11:$F$92,2)</f>
        <v>Hyola50</v>
      </c>
      <c r="G160" s="31" t="s">
        <v>59</v>
      </c>
      <c r="H160" s="13">
        <v>2007</v>
      </c>
      <c r="I160" s="87">
        <v>39272</v>
      </c>
      <c r="J160" s="9">
        <v>2</v>
      </c>
      <c r="K160" s="32">
        <v>39190</v>
      </c>
      <c r="L160" s="14" t="str">
        <f t="shared" si="23"/>
        <v>18-Apr</v>
      </c>
      <c r="M160" s="9">
        <f t="shared" si="25"/>
        <v>18</v>
      </c>
      <c r="N160" s="9" t="str">
        <f t="shared" si="24"/>
        <v>Apr</v>
      </c>
      <c r="O160" s="9" t="s">
        <v>47</v>
      </c>
      <c r="P160" s="13" t="str">
        <f>IF(VLOOKUP(O160,Sheet1!$N$12:$O$20,2)=0,"",VLOOKUP(O160,Sheet1!$N$12:$O$20,2))</f>
        <v>Cut</v>
      </c>
      <c r="Q160" s="45">
        <v>71.418971457964531</v>
      </c>
      <c r="R160" s="10"/>
      <c r="S160" s="10"/>
      <c r="T160" s="24"/>
      <c r="U160" s="10"/>
      <c r="V160" s="10"/>
      <c r="W160" s="9"/>
      <c r="X160" s="9"/>
      <c r="Y160" s="9"/>
      <c r="Z160" s="9"/>
      <c r="AA160" s="9"/>
      <c r="AB160" s="24">
        <v>2.9039328230812509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ht="13.2">
      <c r="A161" t="str">
        <f t="shared" si="22"/>
        <v>Wagga2007TOS18-AprCvHyola75Cut</v>
      </c>
      <c r="B161">
        <f t="shared" si="20"/>
        <v>82</v>
      </c>
      <c r="D161" s="9" t="s">
        <v>62</v>
      </c>
      <c r="E161" t="str">
        <f>VLOOKUP(D161,Sheet1!$E$11:$F$92,2)</f>
        <v>Hyola75</v>
      </c>
      <c r="G161" s="31" t="s">
        <v>59</v>
      </c>
      <c r="H161" s="13">
        <v>2007</v>
      </c>
      <c r="I161" s="87">
        <v>39272</v>
      </c>
      <c r="J161" s="9">
        <v>2</v>
      </c>
      <c r="K161" s="32">
        <v>39190</v>
      </c>
      <c r="L161" s="14" t="str">
        <f t="shared" si="23"/>
        <v>18-Apr</v>
      </c>
      <c r="M161" s="9">
        <f t="shared" si="25"/>
        <v>18</v>
      </c>
      <c r="N161" s="9" t="str">
        <f t="shared" si="24"/>
        <v>Apr</v>
      </c>
      <c r="O161" s="9" t="s">
        <v>47</v>
      </c>
      <c r="P161" s="13" t="str">
        <f>IF(VLOOKUP(O161,Sheet1!$N$12:$O$20,2)=0,"",VLOOKUP(O161,Sheet1!$N$12:$O$20,2))</f>
        <v>Cut</v>
      </c>
      <c r="Q161" s="45">
        <v>66.865783716894185</v>
      </c>
      <c r="R161" s="10"/>
      <c r="S161" s="10"/>
      <c r="T161" s="24"/>
      <c r="U161" s="10"/>
      <c r="V161" s="10"/>
      <c r="W161" s="9"/>
      <c r="X161" s="9"/>
      <c r="Y161" s="9"/>
      <c r="Z161" s="9"/>
      <c r="AA161" s="9"/>
      <c r="AB161" s="24">
        <v>9.4824200531755078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ht="13.2">
      <c r="A162" t="str">
        <f t="shared" si="22"/>
        <v>Wagga2007TOS18-AprCvJC05006Cut</v>
      </c>
      <c r="B162">
        <f t="shared" si="20"/>
        <v>82</v>
      </c>
      <c r="D162" s="9" t="s">
        <v>74</v>
      </c>
      <c r="E162" t="str">
        <f>VLOOKUP(D162,Sheet1!$E$11:$F$92,2)</f>
        <v>JC05006</v>
      </c>
      <c r="G162" s="31" t="s">
        <v>59</v>
      </c>
      <c r="H162" s="13">
        <v>2007</v>
      </c>
      <c r="I162" s="87">
        <v>39272</v>
      </c>
      <c r="J162" s="9">
        <v>2</v>
      </c>
      <c r="K162" s="32">
        <v>39190</v>
      </c>
      <c r="L162" s="14" t="str">
        <f t="shared" si="23"/>
        <v>18-Apr</v>
      </c>
      <c r="M162" s="9">
        <f t="shared" si="25"/>
        <v>18</v>
      </c>
      <c r="N162" s="9" t="str">
        <f t="shared" si="24"/>
        <v>Apr</v>
      </c>
      <c r="O162" s="9" t="s">
        <v>47</v>
      </c>
      <c r="P162" s="13" t="str">
        <f>IF(VLOOKUP(O162,Sheet1!$N$12:$O$20,2)=0,"",VLOOKUP(O162,Sheet1!$N$12:$O$20,2))</f>
        <v>Cut</v>
      </c>
      <c r="Q162" s="45">
        <v>53.33379414467084</v>
      </c>
      <c r="R162" s="10"/>
      <c r="S162" s="10"/>
      <c r="T162" s="24"/>
      <c r="U162" s="10"/>
      <c r="V162" s="10"/>
      <c r="W162" s="9"/>
      <c r="X162" s="9"/>
      <c r="Y162" s="9"/>
      <c r="Z162" s="9"/>
      <c r="AA162" s="9"/>
      <c r="AB162" s="24">
        <v>9.62584659356137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ht="13.2">
      <c r="A163" t="str">
        <f t="shared" si="22"/>
        <v>Wagga2007TOS18-AprCvJC066019Cut</v>
      </c>
      <c r="B163">
        <f t="shared" si="20"/>
        <v>82</v>
      </c>
      <c r="D163" s="9" t="s">
        <v>75</v>
      </c>
      <c r="E163" t="str">
        <f>VLOOKUP(D163,Sheet1!$E$11:$F$92,2)</f>
        <v>JC066019</v>
      </c>
      <c r="G163" s="31" t="s">
        <v>59</v>
      </c>
      <c r="H163" s="13">
        <v>2007</v>
      </c>
      <c r="I163" s="87">
        <v>39272</v>
      </c>
      <c r="J163" s="9">
        <v>2</v>
      </c>
      <c r="K163" s="32">
        <v>39190</v>
      </c>
      <c r="L163" s="14" t="str">
        <f t="shared" si="23"/>
        <v>18-Apr</v>
      </c>
      <c r="M163" s="9">
        <f t="shared" si="25"/>
        <v>18</v>
      </c>
      <c r="N163" s="9" t="str">
        <f t="shared" si="24"/>
        <v>Apr</v>
      </c>
      <c r="O163" s="9" t="s">
        <v>47</v>
      </c>
      <c r="P163" s="13" t="str">
        <f>IF(VLOOKUP(O163,Sheet1!$N$12:$O$20,2)=0,"",VLOOKUP(O163,Sheet1!$N$12:$O$20,2))</f>
        <v>Cut</v>
      </c>
      <c r="Q163" s="45">
        <v>60.843044844330187</v>
      </c>
      <c r="R163" s="10"/>
      <c r="S163" s="10"/>
      <c r="T163" s="24"/>
      <c r="U163" s="10"/>
      <c r="V163" s="10"/>
      <c r="W163" s="9"/>
      <c r="X163" s="9"/>
      <c r="Y163" s="9"/>
      <c r="Z163" s="9"/>
      <c r="AA163" s="9"/>
      <c r="AB163" s="24">
        <v>11.782993735599602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ht="13.2">
      <c r="A164" t="str">
        <f t="shared" si="22"/>
        <v>Wagga2007TOS18-AprCvJR55Cut</v>
      </c>
      <c r="B164">
        <f t="shared" si="20"/>
        <v>82</v>
      </c>
      <c r="D164" s="9" t="s">
        <v>76</v>
      </c>
      <c r="E164" t="str">
        <f>VLOOKUP(D164,Sheet1!$E$11:$F$92,2)</f>
        <v>JR55</v>
      </c>
      <c r="G164" s="31" t="s">
        <v>59</v>
      </c>
      <c r="H164" s="13">
        <v>2007</v>
      </c>
      <c r="I164" s="87">
        <v>39272</v>
      </c>
      <c r="J164" s="9">
        <v>2</v>
      </c>
      <c r="K164" s="32">
        <v>39190</v>
      </c>
      <c r="L164" s="14" t="str">
        <f t="shared" si="23"/>
        <v>18-Apr</v>
      </c>
      <c r="M164" s="9">
        <f t="shared" si="25"/>
        <v>18</v>
      </c>
      <c r="N164" s="9" t="str">
        <f t="shared" si="24"/>
        <v>Apr</v>
      </c>
      <c r="O164" s="9" t="s">
        <v>47</v>
      </c>
      <c r="P164" s="13" t="str">
        <f>IF(VLOOKUP(O164,Sheet1!$N$12:$O$20,2)=0,"",VLOOKUP(O164,Sheet1!$N$12:$O$20,2))</f>
        <v>Cut</v>
      </c>
      <c r="Q164" s="45">
        <v>58.714690622145639</v>
      </c>
      <c r="R164" s="10"/>
      <c r="S164" s="10"/>
      <c r="T164" s="24"/>
      <c r="U164" s="10"/>
      <c r="V164" s="10"/>
      <c r="W164" s="9"/>
      <c r="X164" s="9"/>
      <c r="Y164" s="9"/>
      <c r="Z164" s="9"/>
      <c r="AA164" s="9"/>
      <c r="AB164" s="24">
        <v>14.438225999244137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ht="13.2">
      <c r="A165" t="str">
        <f t="shared" si="22"/>
        <v>Wagga2007TOS18-AprCvMaxolCut</v>
      </c>
      <c r="B165">
        <f t="shared" si="20"/>
        <v>82</v>
      </c>
      <c r="D165" s="9" t="s">
        <v>36</v>
      </c>
      <c r="E165" t="str">
        <f>VLOOKUP(D165,Sheet1!$E$11:$F$92,2)</f>
        <v>Maxol</v>
      </c>
      <c r="G165" s="31" t="s">
        <v>59</v>
      </c>
      <c r="H165" s="13">
        <v>2007</v>
      </c>
      <c r="I165" s="87">
        <v>39272</v>
      </c>
      <c r="J165" s="9">
        <v>2</v>
      </c>
      <c r="K165" s="32">
        <v>39190</v>
      </c>
      <c r="L165" s="14" t="str">
        <f t="shared" si="23"/>
        <v>18-Apr</v>
      </c>
      <c r="M165" s="9">
        <f t="shared" si="25"/>
        <v>18</v>
      </c>
      <c r="N165" s="9" t="str">
        <f t="shared" si="24"/>
        <v>Apr</v>
      </c>
      <c r="O165" s="9" t="s">
        <v>47</v>
      </c>
      <c r="P165" s="13" t="str">
        <f>IF(VLOOKUP(O165,Sheet1!$N$12:$O$20,2)=0,"",VLOOKUP(O165,Sheet1!$N$12:$O$20,2))</f>
        <v>Cut</v>
      </c>
      <c r="Q165" s="45">
        <v>86.80267422593144</v>
      </c>
      <c r="R165" s="10"/>
      <c r="S165" s="10"/>
      <c r="T165" s="24"/>
      <c r="U165" s="10"/>
      <c r="V165" s="10"/>
      <c r="W165" s="9"/>
      <c r="X165" s="9"/>
      <c r="Y165" s="9"/>
      <c r="Z165" s="9"/>
      <c r="AA165" s="9"/>
      <c r="AB165" s="24">
        <v>7.8118478804733584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ht="13.2">
      <c r="A166" t="str">
        <f t="shared" si="22"/>
        <v>Wagga2007TOS18-AprCvNBIP1Cut</v>
      </c>
      <c r="B166">
        <f t="shared" si="20"/>
        <v>82</v>
      </c>
      <c r="D166" s="9" t="s">
        <v>63</v>
      </c>
      <c r="E166" t="str">
        <f>VLOOKUP(D166,Sheet1!$E$11:$F$92,2)</f>
        <v>NBIP1</v>
      </c>
      <c r="G166" s="31" t="s">
        <v>59</v>
      </c>
      <c r="H166" s="13">
        <v>2007</v>
      </c>
      <c r="I166" s="87">
        <v>39272</v>
      </c>
      <c r="J166" s="9">
        <v>2</v>
      </c>
      <c r="K166" s="32">
        <v>39190</v>
      </c>
      <c r="L166" s="14" t="str">
        <f t="shared" si="23"/>
        <v>18-Apr</v>
      </c>
      <c r="M166" s="9">
        <f t="shared" si="25"/>
        <v>18</v>
      </c>
      <c r="N166" s="9" t="str">
        <f t="shared" si="24"/>
        <v>Apr</v>
      </c>
      <c r="O166" s="9" t="s">
        <v>47</v>
      </c>
      <c r="P166" s="13" t="str">
        <f>IF(VLOOKUP(O166,Sheet1!$N$12:$O$20,2)=0,"",VLOOKUP(O166,Sheet1!$N$12:$O$20,2))</f>
        <v>Cut</v>
      </c>
      <c r="Q166" s="45">
        <v>74.000186109448279</v>
      </c>
      <c r="R166" s="10"/>
      <c r="S166" s="10"/>
      <c r="T166" s="24"/>
      <c r="U166" s="10"/>
      <c r="V166" s="10"/>
      <c r="W166" s="9"/>
      <c r="X166" s="9"/>
      <c r="Y166" s="9"/>
      <c r="Z166" s="9"/>
      <c r="AA166" s="9"/>
      <c r="AB166" s="24">
        <v>4.7256137302916423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ht="13.2">
      <c r="A167" t="str">
        <f t="shared" si="22"/>
        <v>Wagga2007TOS18-AprCvNBIP2Cut</v>
      </c>
      <c r="B167">
        <f t="shared" si="20"/>
        <v>82</v>
      </c>
      <c r="D167" s="9" t="s">
        <v>77</v>
      </c>
      <c r="E167" t="str">
        <f>VLOOKUP(D167,Sheet1!$E$11:$F$92,2)</f>
        <v>NBIP2</v>
      </c>
      <c r="G167" s="31" t="s">
        <v>59</v>
      </c>
      <c r="H167" s="13">
        <v>2007</v>
      </c>
      <c r="I167" s="87">
        <v>39272</v>
      </c>
      <c r="J167" s="9">
        <v>2</v>
      </c>
      <c r="K167" s="32">
        <v>39190</v>
      </c>
      <c r="L167" s="14" t="str">
        <f t="shared" si="23"/>
        <v>18-Apr</v>
      </c>
      <c r="M167" s="9">
        <f t="shared" si="25"/>
        <v>18</v>
      </c>
      <c r="N167" s="9" t="str">
        <f t="shared" si="24"/>
        <v>Apr</v>
      </c>
      <c r="O167" s="9" t="s">
        <v>47</v>
      </c>
      <c r="P167" s="13" t="str">
        <f>IF(VLOOKUP(O167,Sheet1!$N$12:$O$20,2)=0,"",VLOOKUP(O167,Sheet1!$N$12:$O$20,2))</f>
        <v>Cut</v>
      </c>
      <c r="Q167" s="45">
        <v>69.171843758926016</v>
      </c>
      <c r="R167" s="10"/>
      <c r="S167" s="10"/>
      <c r="T167" s="24"/>
      <c r="U167" s="10"/>
      <c r="V167" s="10"/>
      <c r="W167" s="9"/>
      <c r="X167" s="9"/>
      <c r="Y167" s="9"/>
      <c r="Z167" s="9"/>
      <c r="AA167" s="9"/>
      <c r="AB167" s="24">
        <v>8.4623071630678872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ht="13.2">
      <c r="A168" t="str">
        <f t="shared" si="22"/>
        <v>Wagga2007TOS18-AprCvNBIP3Cut</v>
      </c>
      <c r="B168">
        <f t="shared" si="20"/>
        <v>82</v>
      </c>
      <c r="D168" s="9" t="s">
        <v>64</v>
      </c>
      <c r="E168" t="str">
        <f>VLOOKUP(D168,Sheet1!$E$11:$F$92,2)</f>
        <v>NBIP3</v>
      </c>
      <c r="G168" s="31" t="s">
        <v>59</v>
      </c>
      <c r="H168" s="13">
        <v>2007</v>
      </c>
      <c r="I168" s="87">
        <v>39272</v>
      </c>
      <c r="J168" s="9">
        <v>2</v>
      </c>
      <c r="K168" s="32">
        <v>39190</v>
      </c>
      <c r="L168" s="14" t="str">
        <f t="shared" si="23"/>
        <v>18-Apr</v>
      </c>
      <c r="M168" s="9">
        <f t="shared" si="25"/>
        <v>18</v>
      </c>
      <c r="N168" s="9" t="str">
        <f t="shared" si="24"/>
        <v>Apr</v>
      </c>
      <c r="O168" s="9" t="s">
        <v>47</v>
      </c>
      <c r="P168" s="13" t="str">
        <f>IF(VLOOKUP(O168,Sheet1!$N$12:$O$20,2)=0,"",VLOOKUP(O168,Sheet1!$N$12:$O$20,2))</f>
        <v>Cut</v>
      </c>
      <c r="Q168" s="45">
        <v>71.522089536243911</v>
      </c>
      <c r="R168" s="10"/>
      <c r="S168" s="10"/>
      <c r="T168" s="24"/>
      <c r="U168" s="10"/>
      <c r="V168" s="10"/>
      <c r="W168" s="9"/>
      <c r="X168" s="9"/>
      <c r="Y168" s="9"/>
      <c r="Z168" s="9"/>
      <c r="AA168" s="9"/>
      <c r="AB168" s="24">
        <v>1.0779897805714305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ht="13.2">
      <c r="A169" t="str">
        <f t="shared" si="22"/>
        <v>Wagga2007TOS18-AprCvNBIP4Cut</v>
      </c>
      <c r="B169">
        <f t="shared" si="20"/>
        <v>82</v>
      </c>
      <c r="D169" s="9" t="s">
        <v>65</v>
      </c>
      <c r="E169" t="str">
        <f>VLOOKUP(D169,Sheet1!$E$11:$F$92,2)</f>
        <v>NBIP4</v>
      </c>
      <c r="G169" s="31" t="s">
        <v>59</v>
      </c>
      <c r="H169" s="13">
        <v>2007</v>
      </c>
      <c r="I169" s="87">
        <v>39272</v>
      </c>
      <c r="J169" s="9">
        <v>2</v>
      </c>
      <c r="K169" s="32">
        <v>39190</v>
      </c>
      <c r="L169" s="14" t="str">
        <f t="shared" si="23"/>
        <v>18-Apr</v>
      </c>
      <c r="M169" s="9">
        <f t="shared" si="25"/>
        <v>18</v>
      </c>
      <c r="N169" s="9" t="str">
        <f t="shared" si="24"/>
        <v>Apr</v>
      </c>
      <c r="O169" s="9" t="s">
        <v>47</v>
      </c>
      <c r="P169" s="13" t="str">
        <f>IF(VLOOKUP(O169,Sheet1!$N$12:$O$20,2)=0,"",VLOOKUP(O169,Sheet1!$N$12:$O$20,2))</f>
        <v>Cut</v>
      </c>
      <c r="Q169" s="45">
        <v>63.373321908026284</v>
      </c>
      <c r="R169" s="10"/>
      <c r="S169" s="10"/>
      <c r="T169" s="24"/>
      <c r="U169" s="10"/>
      <c r="V169" s="10"/>
      <c r="W169" s="9"/>
      <c r="X169" s="9"/>
      <c r="Y169" s="9"/>
      <c r="Z169" s="9"/>
      <c r="AA169" s="9"/>
      <c r="AB169" s="24">
        <v>2.4034950181884245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ht="13.2">
      <c r="A170" t="str">
        <f t="shared" si="22"/>
        <v>Wagga2007TOS18-AprCvNBIP5Cut</v>
      </c>
      <c r="B170">
        <f t="shared" si="20"/>
        <v>82</v>
      </c>
      <c r="D170" s="9" t="s">
        <v>78</v>
      </c>
      <c r="E170" t="str">
        <f>VLOOKUP(D170,Sheet1!$E$11:$F$92,2)</f>
        <v>NBIP5</v>
      </c>
      <c r="G170" s="31" t="s">
        <v>59</v>
      </c>
      <c r="H170" s="13">
        <v>2007</v>
      </c>
      <c r="I170" s="87">
        <v>39272</v>
      </c>
      <c r="J170" s="9">
        <v>2</v>
      </c>
      <c r="K170" s="32">
        <v>39190</v>
      </c>
      <c r="L170" s="14" t="str">
        <f t="shared" si="23"/>
        <v>18-Apr</v>
      </c>
      <c r="M170" s="9">
        <f t="shared" si="25"/>
        <v>18</v>
      </c>
      <c r="N170" s="9" t="str">
        <f t="shared" si="24"/>
        <v>Apr</v>
      </c>
      <c r="O170" s="9" t="s">
        <v>47</v>
      </c>
      <c r="P170" s="13" t="str">
        <f>IF(VLOOKUP(O170,Sheet1!$N$12:$O$20,2)=0,"",VLOOKUP(O170,Sheet1!$N$12:$O$20,2))</f>
        <v>Cut</v>
      </c>
      <c r="Q170" s="45">
        <v>48.069455430316602</v>
      </c>
      <c r="R170" s="10"/>
      <c r="S170" s="10"/>
      <c r="T170" s="24"/>
      <c r="U170" s="10"/>
      <c r="V170" s="10"/>
      <c r="W170" s="9"/>
      <c r="X170" s="9"/>
      <c r="Y170" s="9"/>
      <c r="Z170" s="9"/>
      <c r="AA170" s="9"/>
      <c r="AB170" s="24">
        <v>7.9374597224000203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ht="13.2">
      <c r="A171" t="str">
        <f t="shared" si="22"/>
        <v>Wagga2007TOS18-AprCvNPZ1Cut</v>
      </c>
      <c r="B171">
        <f t="shared" ref="B171:B195" si="26">I171-K171</f>
        <v>82</v>
      </c>
      <c r="D171" s="9" t="s">
        <v>79</v>
      </c>
      <c r="E171" t="str">
        <f>VLOOKUP(D171,Sheet1!$E$11:$F$92,2)</f>
        <v>NPZ1</v>
      </c>
      <c r="G171" s="31" t="s">
        <v>59</v>
      </c>
      <c r="H171" s="13">
        <v>2007</v>
      </c>
      <c r="I171" s="87">
        <v>39272</v>
      </c>
      <c r="J171" s="9">
        <v>2</v>
      </c>
      <c r="K171" s="32">
        <v>39190</v>
      </c>
      <c r="L171" s="14" t="str">
        <f t="shared" si="23"/>
        <v>18-Apr</v>
      </c>
      <c r="M171" s="9">
        <f t="shared" si="25"/>
        <v>18</v>
      </c>
      <c r="N171" s="9" t="str">
        <f t="shared" si="24"/>
        <v>Apr</v>
      </c>
      <c r="O171" s="9" t="s">
        <v>47</v>
      </c>
      <c r="P171" s="13" t="str">
        <f>IF(VLOOKUP(O171,Sheet1!$N$12:$O$20,2)=0,"",VLOOKUP(O171,Sheet1!$N$12:$O$20,2))</f>
        <v>Cut</v>
      </c>
      <c r="Q171" s="45">
        <v>102.03511481713508</v>
      </c>
      <c r="R171" s="10"/>
      <c r="S171" s="10"/>
      <c r="T171" s="24"/>
      <c r="U171" s="10"/>
      <c r="V171" s="10"/>
      <c r="W171" s="9"/>
      <c r="X171" s="9"/>
      <c r="Y171" s="9"/>
      <c r="Z171" s="9"/>
      <c r="AA171" s="9"/>
      <c r="AB171" s="24">
        <v>9.2336475756638325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ht="13.2">
      <c r="A172" t="str">
        <f t="shared" si="22"/>
        <v>Wagga2007TOS18-AprCvNPZ2Cut</v>
      </c>
      <c r="B172">
        <f t="shared" si="26"/>
        <v>82</v>
      </c>
      <c r="D172" s="9" t="s">
        <v>66</v>
      </c>
      <c r="E172" t="str">
        <f>VLOOKUP(D172,Sheet1!$E$11:$F$92,2)</f>
        <v>NPZ2</v>
      </c>
      <c r="G172" s="31" t="s">
        <v>59</v>
      </c>
      <c r="H172" s="13">
        <v>2007</v>
      </c>
      <c r="I172" s="87">
        <v>39272</v>
      </c>
      <c r="J172" s="9">
        <v>2</v>
      </c>
      <c r="K172" s="32">
        <v>39190</v>
      </c>
      <c r="L172" s="14" t="str">
        <f t="shared" si="23"/>
        <v>18-Apr</v>
      </c>
      <c r="M172" s="9">
        <f t="shared" si="25"/>
        <v>18</v>
      </c>
      <c r="N172" s="9" t="str">
        <f t="shared" si="24"/>
        <v>Apr</v>
      </c>
      <c r="O172" s="9" t="s">
        <v>47</v>
      </c>
      <c r="P172" s="13" t="str">
        <f>IF(VLOOKUP(O172,Sheet1!$N$12:$O$20,2)=0,"",VLOOKUP(O172,Sheet1!$N$12:$O$20,2))</f>
        <v>Cut</v>
      </c>
      <c r="Q172" s="45">
        <v>114.41308966894137</v>
      </c>
      <c r="R172" s="10"/>
      <c r="S172" s="10"/>
      <c r="T172" s="24"/>
      <c r="U172" s="10"/>
      <c r="V172" s="10"/>
      <c r="W172" s="9"/>
      <c r="X172" s="9"/>
      <c r="Y172" s="9"/>
      <c r="Z172" s="9"/>
      <c r="AA172" s="9"/>
      <c r="AB172" s="24">
        <v>10.603346103659433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ht="13.2">
      <c r="A173" t="str">
        <f t="shared" si="22"/>
        <v>Wagga2007TOS18-AprCvNPZ3Cut</v>
      </c>
      <c r="B173">
        <f t="shared" si="26"/>
        <v>82</v>
      </c>
      <c r="D173" s="9" t="s">
        <v>67</v>
      </c>
      <c r="E173" t="str">
        <f>VLOOKUP(D173,Sheet1!$E$11:$F$92,2)</f>
        <v>NPZ3</v>
      </c>
      <c r="G173" s="31" t="s">
        <v>59</v>
      </c>
      <c r="H173" s="13">
        <v>2007</v>
      </c>
      <c r="I173" s="87">
        <v>39272</v>
      </c>
      <c r="J173" s="9">
        <v>2</v>
      </c>
      <c r="K173" s="32">
        <v>39190</v>
      </c>
      <c r="L173" s="14" t="str">
        <f t="shared" si="23"/>
        <v>18-Apr</v>
      </c>
      <c r="M173" s="9">
        <f t="shared" si="25"/>
        <v>18</v>
      </c>
      <c r="N173" s="9" t="str">
        <f t="shared" si="24"/>
        <v>Apr</v>
      </c>
      <c r="O173" s="9" t="s">
        <v>47</v>
      </c>
      <c r="P173" s="13" t="str">
        <f>IF(VLOOKUP(O173,Sheet1!$N$12:$O$20,2)=0,"",VLOOKUP(O173,Sheet1!$N$12:$O$20,2))</f>
        <v>Cut</v>
      </c>
      <c r="Q173" s="45">
        <v>101.77286153876427</v>
      </c>
      <c r="R173" s="10"/>
      <c r="S173" s="10"/>
      <c r="T173" s="24"/>
      <c r="U173" s="10"/>
      <c r="V173" s="10"/>
      <c r="W173" s="9"/>
      <c r="X173" s="9"/>
      <c r="Y173" s="9"/>
      <c r="Z173" s="9"/>
      <c r="AA173" s="9"/>
      <c r="AB173" s="24">
        <v>2.3089572841530837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ht="13.2">
      <c r="A174" t="str">
        <f t="shared" si="22"/>
        <v>Wagga2007TOS18-AprCvNPZ4Cut</v>
      </c>
      <c r="B174">
        <f t="shared" si="26"/>
        <v>82</v>
      </c>
      <c r="D174" s="9" t="s">
        <v>80</v>
      </c>
      <c r="E174" t="str">
        <f>VLOOKUP(D174,Sheet1!$E$11:$F$92,2)</f>
        <v>NPZ4</v>
      </c>
      <c r="G174" s="31" t="s">
        <v>59</v>
      </c>
      <c r="H174" s="13">
        <v>2007</v>
      </c>
      <c r="I174" s="87">
        <v>39272</v>
      </c>
      <c r="J174" s="9">
        <v>2</v>
      </c>
      <c r="K174" s="32">
        <v>39190</v>
      </c>
      <c r="L174" s="14" t="str">
        <f t="shared" si="23"/>
        <v>18-Apr</v>
      </c>
      <c r="M174" s="9">
        <f t="shared" si="25"/>
        <v>18</v>
      </c>
      <c r="N174" s="9" t="str">
        <f t="shared" si="24"/>
        <v>Apr</v>
      </c>
      <c r="O174" s="9" t="s">
        <v>47</v>
      </c>
      <c r="P174" s="13" t="str">
        <f>IF(VLOOKUP(O174,Sheet1!$N$12:$O$20,2)=0,"",VLOOKUP(O174,Sheet1!$N$12:$O$20,2))</f>
        <v>Cut</v>
      </c>
      <c r="Q174" s="45">
        <v>101.51655488487606</v>
      </c>
      <c r="R174" s="10"/>
      <c r="S174" s="10"/>
      <c r="T174" s="24"/>
      <c r="U174" s="10"/>
      <c r="V174" s="10"/>
      <c r="W174" s="9"/>
      <c r="X174" s="9"/>
      <c r="Y174" s="9"/>
      <c r="Z174" s="9"/>
      <c r="AA174" s="9"/>
      <c r="AB174" s="24">
        <v>7.9418467413652634</v>
      </c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ht="13.2">
      <c r="A175" t="str">
        <f t="shared" si="22"/>
        <v>Wagga2007TOS18-AprCvNuseed1Cut</v>
      </c>
      <c r="B175">
        <f t="shared" si="26"/>
        <v>82</v>
      </c>
      <c r="D175" s="9" t="s">
        <v>81</v>
      </c>
      <c r="E175" t="str">
        <f>VLOOKUP(D175,Sheet1!$E$11:$F$92,2)</f>
        <v>Nuseed1</v>
      </c>
      <c r="G175" s="31" t="s">
        <v>59</v>
      </c>
      <c r="H175" s="13">
        <v>2007</v>
      </c>
      <c r="I175" s="87">
        <v>39272</v>
      </c>
      <c r="J175" s="9">
        <v>2</v>
      </c>
      <c r="K175" s="32">
        <v>39190</v>
      </c>
      <c r="L175" s="14" t="str">
        <f t="shared" si="23"/>
        <v>18-Apr</v>
      </c>
      <c r="M175" s="9">
        <f t="shared" si="25"/>
        <v>18</v>
      </c>
      <c r="N175" s="9" t="str">
        <f t="shared" si="24"/>
        <v>Apr</v>
      </c>
      <c r="O175" s="9" t="s">
        <v>47</v>
      </c>
      <c r="P175" s="13" t="str">
        <f>IF(VLOOKUP(O175,Sheet1!$N$12:$O$20,2)=0,"",VLOOKUP(O175,Sheet1!$N$12:$O$20,2))</f>
        <v>Cut</v>
      </c>
      <c r="Q175" s="45">
        <v>76.642893299614769</v>
      </c>
      <c r="R175" s="10"/>
      <c r="S175" s="10"/>
      <c r="T175" s="24"/>
      <c r="U175" s="10"/>
      <c r="V175" s="10"/>
      <c r="W175" s="9"/>
      <c r="X175" s="9"/>
      <c r="Y175" s="9"/>
      <c r="Z175" s="9"/>
      <c r="AA175" s="9"/>
      <c r="AB175" s="24">
        <v>7.1503090364188937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ht="13.2">
      <c r="A176" t="str">
        <f t="shared" si="22"/>
        <v>Wagga2007TOS18-AprCvNuseed2Cut</v>
      </c>
      <c r="B176">
        <f t="shared" si="26"/>
        <v>82</v>
      </c>
      <c r="D176" s="9" t="s">
        <v>82</v>
      </c>
      <c r="E176" t="str">
        <f>VLOOKUP(D176,Sheet1!$E$11:$F$92,2)</f>
        <v>Nuseed2</v>
      </c>
      <c r="G176" s="31" t="s">
        <v>59</v>
      </c>
      <c r="H176" s="13">
        <v>2007</v>
      </c>
      <c r="I176" s="87">
        <v>39272</v>
      </c>
      <c r="J176" s="9">
        <v>2</v>
      </c>
      <c r="K176" s="32">
        <v>39190</v>
      </c>
      <c r="L176" s="14" t="str">
        <f t="shared" si="23"/>
        <v>18-Apr</v>
      </c>
      <c r="M176" s="9">
        <f t="shared" si="25"/>
        <v>18</v>
      </c>
      <c r="N176" s="9" t="str">
        <f t="shared" si="24"/>
        <v>Apr</v>
      </c>
      <c r="O176" s="9" t="s">
        <v>47</v>
      </c>
      <c r="P176" s="13" t="str">
        <f>IF(VLOOKUP(O176,Sheet1!$N$12:$O$20,2)=0,"",VLOOKUP(O176,Sheet1!$N$12:$O$20,2))</f>
        <v>Cut</v>
      </c>
      <c r="Q176" s="45">
        <v>42.328841328538893</v>
      </c>
      <c r="R176" s="10"/>
      <c r="S176" s="10"/>
      <c r="T176" s="24"/>
      <c r="U176" s="10"/>
      <c r="V176" s="10"/>
      <c r="W176" s="9"/>
      <c r="X176" s="9"/>
      <c r="Y176" s="9"/>
      <c r="Z176" s="9"/>
      <c r="AA176" s="9"/>
      <c r="AB176" s="24">
        <v>8.7250095720817402</v>
      </c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ht="13.2">
      <c r="A177" t="str">
        <f t="shared" si="22"/>
        <v>Wagga2007TOS18-AprCvNuseed3Cut</v>
      </c>
      <c r="B177">
        <f t="shared" si="26"/>
        <v>82</v>
      </c>
      <c r="D177" s="9" t="s">
        <v>83</v>
      </c>
      <c r="E177" t="str">
        <f>VLOOKUP(D177,Sheet1!$E$11:$F$92,2)</f>
        <v>Nuseed3</v>
      </c>
      <c r="G177" s="31" t="s">
        <v>59</v>
      </c>
      <c r="H177" s="13">
        <v>2007</v>
      </c>
      <c r="I177" s="87">
        <v>39272</v>
      </c>
      <c r="J177" s="9">
        <v>2</v>
      </c>
      <c r="K177" s="32">
        <v>39190</v>
      </c>
      <c r="L177" s="14" t="str">
        <f t="shared" si="23"/>
        <v>18-Apr</v>
      </c>
      <c r="M177" s="9">
        <f t="shared" si="25"/>
        <v>18</v>
      </c>
      <c r="N177" s="9" t="str">
        <f t="shared" si="24"/>
        <v>Apr</v>
      </c>
      <c r="O177" s="9" t="s">
        <v>47</v>
      </c>
      <c r="P177" s="13" t="str">
        <f>IF(VLOOKUP(O177,Sheet1!$N$12:$O$20,2)=0,"",VLOOKUP(O177,Sheet1!$N$12:$O$20,2))</f>
        <v>Cut</v>
      </c>
      <c r="Q177" s="45">
        <v>44.253535534697725</v>
      </c>
      <c r="R177" s="10"/>
      <c r="S177" s="10"/>
      <c r="T177" s="24"/>
      <c r="U177" s="10"/>
      <c r="V177" s="10"/>
      <c r="W177" s="9"/>
      <c r="X177" s="9"/>
      <c r="Y177" s="9"/>
      <c r="Z177" s="9"/>
      <c r="AA177" s="9"/>
      <c r="AB177" s="24">
        <v>8.5512576330474985</v>
      </c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ht="13.2">
      <c r="A178" t="str">
        <f t="shared" si="22"/>
        <v>Wagga2007TOS18-AprCvSkiptonCut</v>
      </c>
      <c r="B178">
        <f t="shared" si="26"/>
        <v>82</v>
      </c>
      <c r="D178" s="9" t="s">
        <v>68</v>
      </c>
      <c r="E178" t="str">
        <f>VLOOKUP(D178,Sheet1!$E$11:$F$92,2)</f>
        <v>Skipton</v>
      </c>
      <c r="G178" s="31" t="s">
        <v>59</v>
      </c>
      <c r="H178" s="13">
        <v>2007</v>
      </c>
      <c r="I178" s="87">
        <v>39272</v>
      </c>
      <c r="J178" s="9">
        <v>2</v>
      </c>
      <c r="K178" s="32">
        <v>39190</v>
      </c>
      <c r="L178" s="14" t="str">
        <f t="shared" si="23"/>
        <v>18-Apr</v>
      </c>
      <c r="M178" s="9">
        <f t="shared" si="25"/>
        <v>18</v>
      </c>
      <c r="N178" s="9" t="str">
        <f t="shared" si="24"/>
        <v>Apr</v>
      </c>
      <c r="O178" s="9" t="s">
        <v>47</v>
      </c>
      <c r="P178" s="13" t="str">
        <f>IF(VLOOKUP(O178,Sheet1!$N$12:$O$20,2)=0,"",VLOOKUP(O178,Sheet1!$N$12:$O$20,2))</f>
        <v>Cut</v>
      </c>
      <c r="Q178" s="45">
        <v>47.635065220599991</v>
      </c>
      <c r="R178" s="10"/>
      <c r="S178" s="10"/>
      <c r="T178" s="24"/>
      <c r="U178" s="10"/>
      <c r="V178" s="10"/>
      <c r="W178" s="9"/>
      <c r="X178" s="9"/>
      <c r="Y178" s="9"/>
      <c r="Z178" s="9"/>
      <c r="AA178" s="9"/>
      <c r="AB178" s="24">
        <v>9.2917976602907597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ht="13.2">
      <c r="A179" t="str">
        <f t="shared" si="22"/>
        <v>Wagga2007TOS18-AprCvStubbyCut</v>
      </c>
      <c r="B179">
        <f t="shared" si="26"/>
        <v>82</v>
      </c>
      <c r="D179" s="9" t="s">
        <v>84</v>
      </c>
      <c r="E179" t="str">
        <f>VLOOKUP(D179,Sheet1!$E$11:$F$92,2)</f>
        <v>Stubby</v>
      </c>
      <c r="G179" s="31" t="s">
        <v>59</v>
      </c>
      <c r="H179" s="13">
        <v>2007</v>
      </c>
      <c r="I179" s="87">
        <v>39272</v>
      </c>
      <c r="J179" s="9">
        <v>2</v>
      </c>
      <c r="K179" s="32">
        <v>39190</v>
      </c>
      <c r="L179" s="14" t="str">
        <f t="shared" si="23"/>
        <v>18-Apr</v>
      </c>
      <c r="M179" s="9">
        <f t="shared" si="25"/>
        <v>18</v>
      </c>
      <c r="N179" s="9" t="str">
        <f t="shared" si="24"/>
        <v>Apr</v>
      </c>
      <c r="O179" s="9" t="s">
        <v>47</v>
      </c>
      <c r="P179" s="13" t="str">
        <f>IF(VLOOKUP(O179,Sheet1!$N$12:$O$20,2)=0,"",VLOOKUP(O179,Sheet1!$N$12:$O$20,2))</f>
        <v>Cut</v>
      </c>
      <c r="Q179" s="45">
        <v>47.655140006081204</v>
      </c>
      <c r="R179" s="10"/>
      <c r="S179" s="10"/>
      <c r="T179" s="24"/>
      <c r="U179" s="10"/>
      <c r="V179" s="10"/>
      <c r="W179" s="9"/>
      <c r="X179" s="9"/>
      <c r="Y179" s="9"/>
      <c r="Z179" s="9"/>
      <c r="AA179" s="9"/>
      <c r="AB179" s="24">
        <v>5.1519367566746483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ht="13.2">
      <c r="A180" t="str">
        <f t="shared" si="22"/>
        <v>Wagga2007TOS18-AprCvSummitCut</v>
      </c>
      <c r="B180">
        <f t="shared" si="26"/>
        <v>82</v>
      </c>
      <c r="D180" s="9" t="s">
        <v>85</v>
      </c>
      <c r="E180" t="str">
        <f>VLOOKUP(D180,Sheet1!$E$11:$F$92,2)</f>
        <v>Summit</v>
      </c>
      <c r="G180" s="31" t="s">
        <v>59</v>
      </c>
      <c r="H180" s="13">
        <v>2007</v>
      </c>
      <c r="I180" s="87">
        <v>39272</v>
      </c>
      <c r="J180" s="9">
        <v>2</v>
      </c>
      <c r="K180" s="32">
        <v>39190</v>
      </c>
      <c r="L180" s="14" t="str">
        <f t="shared" si="23"/>
        <v>18-Apr</v>
      </c>
      <c r="M180" s="9">
        <f t="shared" si="25"/>
        <v>18</v>
      </c>
      <c r="N180" s="9" t="str">
        <f t="shared" si="24"/>
        <v>Apr</v>
      </c>
      <c r="O180" s="9" t="s">
        <v>47</v>
      </c>
      <c r="P180" s="13" t="str">
        <f>IF(VLOOKUP(O180,Sheet1!$N$12:$O$20,2)=0,"",VLOOKUP(O180,Sheet1!$N$12:$O$20,2))</f>
        <v>Cut</v>
      </c>
      <c r="Q180" s="45">
        <v>37.009901932781105</v>
      </c>
      <c r="R180" s="10"/>
      <c r="S180" s="10"/>
      <c r="T180" s="24"/>
      <c r="U180" s="10"/>
      <c r="V180" s="10"/>
      <c r="W180" s="9"/>
      <c r="X180" s="9"/>
      <c r="Y180" s="9"/>
      <c r="Z180" s="9"/>
      <c r="AA180" s="9"/>
      <c r="AB180" s="24">
        <v>1.3466589505667703</v>
      </c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ht="13.2">
      <c r="A181" t="str">
        <f t="shared" si="22"/>
        <v>Wagga2007TOS18-AprCvTarcoolaCut</v>
      </c>
      <c r="B181">
        <f t="shared" si="26"/>
        <v>82</v>
      </c>
      <c r="D181" s="9" t="s">
        <v>86</v>
      </c>
      <c r="E181" t="str">
        <f>VLOOKUP(D181,Sheet1!$E$11:$F$92,2)</f>
        <v>Tarcoola</v>
      </c>
      <c r="G181" s="31" t="s">
        <v>59</v>
      </c>
      <c r="H181" s="13">
        <v>2007</v>
      </c>
      <c r="I181" s="87">
        <v>39272</v>
      </c>
      <c r="J181" s="9">
        <v>2</v>
      </c>
      <c r="K181" s="32">
        <v>39190</v>
      </c>
      <c r="L181" s="14" t="str">
        <f t="shared" si="23"/>
        <v>18-Apr</v>
      </c>
      <c r="M181" s="9">
        <f t="shared" si="25"/>
        <v>18</v>
      </c>
      <c r="N181" s="9" t="str">
        <f t="shared" si="24"/>
        <v>Apr</v>
      </c>
      <c r="O181" s="9" t="s">
        <v>47</v>
      </c>
      <c r="P181" s="13" t="str">
        <f>IF(VLOOKUP(O181,Sheet1!$N$12:$O$20,2)=0,"",VLOOKUP(O181,Sheet1!$N$12:$O$20,2))</f>
        <v>Cut</v>
      </c>
      <c r="Q181" s="45">
        <v>61.441609017632594</v>
      </c>
      <c r="R181" s="10"/>
      <c r="S181" s="10"/>
      <c r="T181" s="24"/>
      <c r="U181" s="10"/>
      <c r="V181" s="10"/>
      <c r="W181" s="9"/>
      <c r="X181" s="9"/>
      <c r="Y181" s="9"/>
      <c r="Z181" s="9"/>
      <c r="AA181" s="9"/>
      <c r="AB181" s="24">
        <v>7.3344625437760165</v>
      </c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ht="13.2">
      <c r="A182" t="str">
        <f t="shared" si="22"/>
        <v>Wagga2007TOS18-AprCvThunderCut</v>
      </c>
      <c r="B182">
        <f t="shared" si="26"/>
        <v>82</v>
      </c>
      <c r="D182" s="9" t="s">
        <v>87</v>
      </c>
      <c r="E182" t="str">
        <f>VLOOKUP(D182,Sheet1!$E$11:$F$92,2)</f>
        <v>Thunder</v>
      </c>
      <c r="G182" s="31" t="s">
        <v>59</v>
      </c>
      <c r="H182" s="13">
        <v>2007</v>
      </c>
      <c r="I182" s="87">
        <v>39272</v>
      </c>
      <c r="J182" s="9">
        <v>2</v>
      </c>
      <c r="K182" s="32">
        <v>39190</v>
      </c>
      <c r="L182" s="14" t="str">
        <f t="shared" si="23"/>
        <v>18-Apr</v>
      </c>
      <c r="M182" s="9">
        <f t="shared" si="25"/>
        <v>18</v>
      </c>
      <c r="N182" s="9" t="str">
        <f t="shared" si="24"/>
        <v>Apr</v>
      </c>
      <c r="O182" s="9" t="s">
        <v>47</v>
      </c>
      <c r="P182" s="13" t="str">
        <f>IF(VLOOKUP(O182,Sheet1!$N$12:$O$20,2)=0,"",VLOOKUP(O182,Sheet1!$N$12:$O$20,2))</f>
        <v>Cut</v>
      </c>
      <c r="Q182" s="45">
        <v>36.954028219089139</v>
      </c>
      <c r="R182" s="10"/>
      <c r="S182" s="10"/>
      <c r="T182" s="24"/>
      <c r="U182" s="10"/>
      <c r="V182" s="10"/>
      <c r="W182" s="9"/>
      <c r="X182" s="9"/>
      <c r="Y182" s="9"/>
      <c r="Z182" s="9"/>
      <c r="AA182" s="9"/>
      <c r="AB182" s="24">
        <v>5.6049267073974223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ht="13.2">
      <c r="A183" t="str">
        <f t="shared" si="22"/>
        <v>Wagga2007TOS18-AprCvWinfredCut</v>
      </c>
      <c r="B183">
        <f t="shared" si="26"/>
        <v>82</v>
      </c>
      <c r="D183" s="9" t="s">
        <v>45</v>
      </c>
      <c r="E183" t="str">
        <f>VLOOKUP(D183,Sheet1!$E$11:$F$92,2)</f>
        <v>Winfred</v>
      </c>
      <c r="G183" s="31" t="s">
        <v>59</v>
      </c>
      <c r="H183" s="13">
        <v>2007</v>
      </c>
      <c r="I183" s="87">
        <v>39272</v>
      </c>
      <c r="J183" s="9">
        <v>2</v>
      </c>
      <c r="K183" s="32">
        <v>39190</v>
      </c>
      <c r="L183" s="14" t="str">
        <f t="shared" si="23"/>
        <v>18-Apr</v>
      </c>
      <c r="M183" s="9">
        <f t="shared" si="25"/>
        <v>18</v>
      </c>
      <c r="N183" s="9" t="str">
        <f t="shared" si="24"/>
        <v>Apr</v>
      </c>
      <c r="O183" s="9" t="s">
        <v>47</v>
      </c>
      <c r="P183" s="13" t="str">
        <f>IF(VLOOKUP(O183,Sheet1!$N$12:$O$20,2)=0,"",VLOOKUP(O183,Sheet1!$N$12:$O$20,2))</f>
        <v>Cut</v>
      </c>
      <c r="Q183" s="45">
        <v>62.977283104726112</v>
      </c>
      <c r="R183" s="10"/>
      <c r="S183" s="10"/>
      <c r="T183" s="24"/>
      <c r="U183" s="10"/>
      <c r="V183" s="10"/>
      <c r="W183" s="9"/>
      <c r="X183" s="9"/>
      <c r="Y183" s="9"/>
      <c r="Z183" s="9"/>
      <c r="AA183" s="9"/>
      <c r="AB183" s="24">
        <v>7.6555890464688208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ht="13.2">
      <c r="A184" t="str">
        <f t="shared" si="22"/>
        <v>Wagga2007TOS3-MayCv05N2891Cut</v>
      </c>
      <c r="B184">
        <f t="shared" si="26"/>
        <v>67</v>
      </c>
      <c r="D184" s="9" t="s">
        <v>60</v>
      </c>
      <c r="E184" t="str">
        <f>VLOOKUP(D184,Sheet1!$E$11:$F$92,2)</f>
        <v>05N2891</v>
      </c>
      <c r="G184" s="31" t="s">
        <v>59</v>
      </c>
      <c r="H184" s="13">
        <v>2007</v>
      </c>
      <c r="I184" s="87">
        <v>39272</v>
      </c>
      <c r="J184" s="9">
        <v>3</v>
      </c>
      <c r="K184" s="32">
        <v>39205</v>
      </c>
      <c r="L184" s="14" t="str">
        <f t="shared" si="23"/>
        <v>3-May</v>
      </c>
      <c r="M184" s="9">
        <f t="shared" si="25"/>
        <v>3</v>
      </c>
      <c r="N184" s="9" t="str">
        <f t="shared" si="24"/>
        <v>May</v>
      </c>
      <c r="O184" s="9" t="s">
        <v>47</v>
      </c>
      <c r="P184" s="13" t="str">
        <f>IF(VLOOKUP(O184,Sheet1!$N$12:$O$20,2)=0,"",VLOOKUP(O184,Sheet1!$N$12:$O$20,2))</f>
        <v>Cut</v>
      </c>
      <c r="Q184" s="45">
        <v>41.724371086234079</v>
      </c>
      <c r="R184" s="10"/>
      <c r="S184" s="10"/>
      <c r="T184" s="24"/>
      <c r="U184" s="10"/>
      <c r="V184" s="10"/>
      <c r="W184" s="9"/>
      <c r="X184" s="9"/>
      <c r="Y184" s="9"/>
      <c r="Z184" s="9"/>
      <c r="AA184" s="9"/>
      <c r="AB184" s="24">
        <v>3.424724274901005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ht="13.2">
      <c r="A185" t="str">
        <f t="shared" si="22"/>
        <v>Wagga2007TOS3-MayCv46Y78Cut</v>
      </c>
      <c r="B185">
        <f t="shared" si="26"/>
        <v>67</v>
      </c>
      <c r="D185" s="9" t="s">
        <v>34</v>
      </c>
      <c r="E185" t="str">
        <f>VLOOKUP(D185,Sheet1!$E$11:$F$92,2)</f>
        <v>46Y78</v>
      </c>
      <c r="G185" s="31" t="s">
        <v>59</v>
      </c>
      <c r="H185" s="13">
        <v>2007</v>
      </c>
      <c r="I185" s="87">
        <v>39272</v>
      </c>
      <c r="J185" s="9">
        <v>3</v>
      </c>
      <c r="K185" s="32">
        <v>39205</v>
      </c>
      <c r="L185" s="14" t="str">
        <f t="shared" si="23"/>
        <v>3-May</v>
      </c>
      <c r="M185" s="9">
        <f t="shared" si="25"/>
        <v>3</v>
      </c>
      <c r="N185" s="9" t="str">
        <f t="shared" si="24"/>
        <v>May</v>
      </c>
      <c r="O185" s="9" t="s">
        <v>47</v>
      </c>
      <c r="P185" s="13" t="str">
        <f>IF(VLOOKUP(O185,Sheet1!$N$12:$O$20,2)=0,"",VLOOKUP(O185,Sheet1!$N$12:$O$20,2))</f>
        <v>Cut</v>
      </c>
      <c r="Q185" s="45">
        <v>40.985094038631537</v>
      </c>
      <c r="R185" s="10"/>
      <c r="S185" s="10"/>
      <c r="T185" s="24"/>
      <c r="U185" s="10"/>
      <c r="V185" s="10"/>
      <c r="W185" s="9"/>
      <c r="X185" s="9"/>
      <c r="Y185" s="9"/>
      <c r="Z185" s="9"/>
      <c r="AA185" s="9"/>
      <c r="AB185" s="24">
        <v>4.3700592645264491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ht="13.2">
      <c r="A186" t="str">
        <f t="shared" si="22"/>
        <v>Wagga2007TOS3-MayCvCBI106Cut</v>
      </c>
      <c r="B186">
        <f t="shared" si="26"/>
        <v>67</v>
      </c>
      <c r="D186" s="9" t="s">
        <v>61</v>
      </c>
      <c r="E186" t="str">
        <f>VLOOKUP(D186,Sheet1!$E$11:$F$92,2)</f>
        <v>CBI106</v>
      </c>
      <c r="G186" s="31" t="s">
        <v>59</v>
      </c>
      <c r="H186" s="13">
        <v>2007</v>
      </c>
      <c r="I186" s="87">
        <v>39272</v>
      </c>
      <c r="J186" s="9">
        <v>3</v>
      </c>
      <c r="K186" s="32">
        <v>39205</v>
      </c>
      <c r="L186" s="14" t="str">
        <f t="shared" si="23"/>
        <v>3-May</v>
      </c>
      <c r="M186" s="9">
        <f t="shared" si="25"/>
        <v>3</v>
      </c>
      <c r="N186" s="9" t="str">
        <f t="shared" si="24"/>
        <v>May</v>
      </c>
      <c r="O186" s="9" t="s">
        <v>47</v>
      </c>
      <c r="P186" s="13" t="str">
        <f>IF(VLOOKUP(O186,Sheet1!$N$12:$O$20,2)=0,"",VLOOKUP(O186,Sheet1!$N$12:$O$20,2))</f>
        <v>Cut</v>
      </c>
      <c r="Q186" s="45">
        <v>32.775932759167361</v>
      </c>
      <c r="R186" s="10"/>
      <c r="S186" s="10"/>
      <c r="T186" s="24"/>
      <c r="U186" s="10"/>
      <c r="V186" s="10"/>
      <c r="W186" s="9"/>
      <c r="X186" s="9"/>
      <c r="Y186" s="9"/>
      <c r="Z186" s="9"/>
      <c r="AA186" s="9"/>
      <c r="AB186" s="24">
        <v>3.1984371496325918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ht="13.2">
      <c r="A187" t="str">
        <f t="shared" si="22"/>
        <v>Wagga2007TOS3-MayCvAV_GarnetCut</v>
      </c>
      <c r="B187">
        <f t="shared" si="26"/>
        <v>67</v>
      </c>
      <c r="D187" s="9" t="s">
        <v>37</v>
      </c>
      <c r="E187" t="str">
        <f>VLOOKUP(D187,Sheet1!$E$11:$F$92,2)</f>
        <v>AV_Garnet</v>
      </c>
      <c r="G187" s="31" t="s">
        <v>59</v>
      </c>
      <c r="H187" s="13">
        <v>2007</v>
      </c>
      <c r="I187" s="87">
        <v>39272</v>
      </c>
      <c r="J187" s="9">
        <v>3</v>
      </c>
      <c r="K187" s="32">
        <v>39205</v>
      </c>
      <c r="L187" s="14" t="str">
        <f t="shared" si="23"/>
        <v>3-May</v>
      </c>
      <c r="M187" s="9">
        <f t="shared" si="25"/>
        <v>3</v>
      </c>
      <c r="N187" s="9" t="str">
        <f t="shared" si="24"/>
        <v>May</v>
      </c>
      <c r="O187" s="9" t="s">
        <v>47</v>
      </c>
      <c r="P187" s="13" t="str">
        <f>IF(VLOOKUP(O187,Sheet1!$N$12:$O$20,2)=0,"",VLOOKUP(O187,Sheet1!$N$12:$O$20,2))</f>
        <v>Cut</v>
      </c>
      <c r="Q187" s="45">
        <v>35.33390459868609</v>
      </c>
      <c r="R187" s="10"/>
      <c r="S187" s="10"/>
      <c r="T187" s="24"/>
      <c r="U187" s="10"/>
      <c r="V187" s="10"/>
      <c r="W187" s="9"/>
      <c r="X187" s="9"/>
      <c r="Y187" s="9"/>
      <c r="Z187" s="9"/>
      <c r="AA187" s="9"/>
      <c r="AB187" s="24">
        <v>2.8595085391868249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ht="13.2">
      <c r="A188" t="str">
        <f t="shared" si="22"/>
        <v>Wagga2007TOS3-MayCvHyola50Cut</v>
      </c>
      <c r="B188">
        <f t="shared" si="26"/>
        <v>67</v>
      </c>
      <c r="D188" s="9" t="s">
        <v>50</v>
      </c>
      <c r="E188" t="str">
        <f>VLOOKUP(D188,Sheet1!$E$11:$F$92,2)</f>
        <v>Hyola50</v>
      </c>
      <c r="G188" s="31" t="s">
        <v>59</v>
      </c>
      <c r="H188" s="13">
        <v>2007</v>
      </c>
      <c r="I188" s="87">
        <v>39272</v>
      </c>
      <c r="J188" s="9">
        <v>3</v>
      </c>
      <c r="K188" s="32">
        <v>39205</v>
      </c>
      <c r="L188" s="14" t="str">
        <f t="shared" si="23"/>
        <v>3-May</v>
      </c>
      <c r="M188" s="9">
        <f t="shared" si="25"/>
        <v>3</v>
      </c>
      <c r="N188" s="9" t="str">
        <f t="shared" si="24"/>
        <v>May</v>
      </c>
      <c r="O188" s="9" t="s">
        <v>47</v>
      </c>
      <c r="P188" s="13" t="str">
        <f>IF(VLOOKUP(O188,Sheet1!$N$12:$O$20,2)=0,"",VLOOKUP(O188,Sheet1!$N$12:$O$20,2))</f>
        <v>Cut</v>
      </c>
      <c r="Q188" s="45">
        <v>43.129677000566097</v>
      </c>
      <c r="R188" s="10"/>
      <c r="S188" s="10"/>
      <c r="T188" s="24"/>
      <c r="U188" s="10"/>
      <c r="V188" s="10"/>
      <c r="W188" s="9"/>
      <c r="X188" s="9"/>
      <c r="Y188" s="9"/>
      <c r="Z188" s="9"/>
      <c r="AA188" s="9"/>
      <c r="AB188" s="24">
        <v>2.0560156470101223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ht="13.2">
      <c r="A189" t="str">
        <f t="shared" si="22"/>
        <v>Wagga2007TOS3-MayCvHyola75Cut</v>
      </c>
      <c r="B189">
        <f t="shared" si="26"/>
        <v>67</v>
      </c>
      <c r="D189" s="9" t="s">
        <v>62</v>
      </c>
      <c r="E189" t="str">
        <f>VLOOKUP(D189,Sheet1!$E$11:$F$92,2)</f>
        <v>Hyola75</v>
      </c>
      <c r="G189" s="31" t="s">
        <v>59</v>
      </c>
      <c r="H189" s="13">
        <v>2007</v>
      </c>
      <c r="I189" s="87">
        <v>39272</v>
      </c>
      <c r="J189" s="9">
        <v>3</v>
      </c>
      <c r="K189" s="32">
        <v>39205</v>
      </c>
      <c r="L189" s="14" t="str">
        <f t="shared" si="23"/>
        <v>3-May</v>
      </c>
      <c r="M189" s="9">
        <f t="shared" si="25"/>
        <v>3</v>
      </c>
      <c r="N189" s="9" t="str">
        <f t="shared" si="24"/>
        <v>May</v>
      </c>
      <c r="O189" s="9" t="s">
        <v>47</v>
      </c>
      <c r="P189" s="13" t="str">
        <f>IF(VLOOKUP(O189,Sheet1!$N$12:$O$20,2)=0,"",VLOOKUP(O189,Sheet1!$N$12:$O$20,2))</f>
        <v>Cut</v>
      </c>
      <c r="Q189" s="45">
        <v>47.206435916268823</v>
      </c>
      <c r="R189" s="10"/>
      <c r="S189" s="10"/>
      <c r="T189" s="24"/>
      <c r="U189" s="10"/>
      <c r="V189" s="10"/>
      <c r="W189" s="9"/>
      <c r="X189" s="9"/>
      <c r="Y189" s="9"/>
      <c r="Z189" s="9"/>
      <c r="AA189" s="9"/>
      <c r="AB189" s="24">
        <v>0.16829492765881615</v>
      </c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ht="13.2">
      <c r="A190" t="str">
        <f t="shared" si="22"/>
        <v>Wagga2007TOS3-MayCvJC05006Cut</v>
      </c>
      <c r="B190">
        <f t="shared" si="26"/>
        <v>67</v>
      </c>
      <c r="D190" s="9" t="s">
        <v>74</v>
      </c>
      <c r="E190" t="str">
        <f>VLOOKUP(D190,Sheet1!$E$11:$F$92,2)</f>
        <v>JC05006</v>
      </c>
      <c r="G190" s="31" t="s">
        <v>59</v>
      </c>
      <c r="H190" s="13">
        <v>2007</v>
      </c>
      <c r="I190" s="87">
        <v>39272</v>
      </c>
      <c r="J190" s="9">
        <v>3</v>
      </c>
      <c r="K190" s="32">
        <v>39205</v>
      </c>
      <c r="L190" s="14" t="str">
        <f t="shared" si="23"/>
        <v>3-May</v>
      </c>
      <c r="M190" s="9">
        <f t="shared" si="25"/>
        <v>3</v>
      </c>
      <c r="N190" s="9" t="str">
        <f t="shared" si="24"/>
        <v>May</v>
      </c>
      <c r="O190" s="9" t="s">
        <v>47</v>
      </c>
      <c r="P190" s="13" t="str">
        <f>IF(VLOOKUP(O190,Sheet1!$N$12:$O$20,2)=0,"",VLOOKUP(O190,Sheet1!$N$12:$O$20,2))</f>
        <v>Cut</v>
      </c>
      <c r="Q190" s="45">
        <v>28.745400473814204</v>
      </c>
      <c r="R190" s="10"/>
      <c r="S190" s="10"/>
      <c r="T190" s="24"/>
      <c r="U190" s="10"/>
      <c r="V190" s="10"/>
      <c r="W190" s="9"/>
      <c r="X190" s="9"/>
      <c r="Y190" s="9"/>
      <c r="Z190" s="9"/>
      <c r="AA190" s="9"/>
      <c r="AB190" s="24">
        <v>4.577861113599905</v>
      </c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ht="13.2">
      <c r="A191" t="str">
        <f t="shared" si="22"/>
        <v>Wagga2007TOS3-MayCvNBIP4Cut</v>
      </c>
      <c r="B191">
        <f t="shared" si="26"/>
        <v>67</v>
      </c>
      <c r="D191" s="9" t="s">
        <v>65</v>
      </c>
      <c r="E191" t="str">
        <f>VLOOKUP(D191,Sheet1!$E$11:$F$92,2)</f>
        <v>NBIP4</v>
      </c>
      <c r="G191" s="31" t="s">
        <v>59</v>
      </c>
      <c r="H191" s="13">
        <v>2007</v>
      </c>
      <c r="I191" s="87">
        <v>39272</v>
      </c>
      <c r="J191" s="9">
        <v>3</v>
      </c>
      <c r="K191" s="32">
        <v>39205</v>
      </c>
      <c r="L191" s="14" t="str">
        <f t="shared" si="23"/>
        <v>3-May</v>
      </c>
      <c r="M191" s="9">
        <f t="shared" si="25"/>
        <v>3</v>
      </c>
      <c r="N191" s="9" t="str">
        <f t="shared" si="24"/>
        <v>May</v>
      </c>
      <c r="O191" s="9" t="s">
        <v>47</v>
      </c>
      <c r="P191" s="13" t="str">
        <f>IF(VLOOKUP(O191,Sheet1!$N$12:$O$20,2)=0,"",VLOOKUP(O191,Sheet1!$N$12:$O$20,2))</f>
        <v>Cut</v>
      </c>
      <c r="Q191" s="45">
        <v>36.201102206092379</v>
      </c>
      <c r="R191" s="10"/>
      <c r="S191" s="10"/>
      <c r="T191" s="24"/>
      <c r="U191" s="10"/>
      <c r="V191" s="10"/>
      <c r="W191" s="9"/>
      <c r="X191" s="9"/>
      <c r="Y191" s="9"/>
      <c r="Z191" s="9"/>
      <c r="AA191" s="9"/>
      <c r="AB191" s="24">
        <v>5.9663821049802319</v>
      </c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ht="13.2">
      <c r="A192" t="str">
        <f t="shared" si="22"/>
        <v>Wagga2007TOS3-MayCvNPZ2Cut</v>
      </c>
      <c r="B192">
        <f t="shared" si="26"/>
        <v>67</v>
      </c>
      <c r="D192" s="9" t="s">
        <v>66</v>
      </c>
      <c r="E192" t="str">
        <f>VLOOKUP(D192,Sheet1!$E$11:$F$92,2)</f>
        <v>NPZ2</v>
      </c>
      <c r="G192" s="31" t="s">
        <v>59</v>
      </c>
      <c r="H192" s="13">
        <v>2007</v>
      </c>
      <c r="I192" s="87">
        <v>39272</v>
      </c>
      <c r="J192" s="9">
        <v>3</v>
      </c>
      <c r="K192" s="32">
        <v>39205</v>
      </c>
      <c r="L192" s="14" t="str">
        <f t="shared" si="23"/>
        <v>3-May</v>
      </c>
      <c r="M192" s="9">
        <f t="shared" si="25"/>
        <v>3</v>
      </c>
      <c r="N192" s="9" t="str">
        <f t="shared" si="24"/>
        <v>May</v>
      </c>
      <c r="O192" s="9" t="s">
        <v>47</v>
      </c>
      <c r="P192" s="13" t="str">
        <f>IF(VLOOKUP(O192,Sheet1!$N$12:$O$20,2)=0,"",VLOOKUP(O192,Sheet1!$N$12:$O$20,2))</f>
        <v>Cut</v>
      </c>
      <c r="Q192" s="45">
        <v>50.83197798705914</v>
      </c>
      <c r="R192" s="10"/>
      <c r="S192" s="10"/>
      <c r="T192" s="24"/>
      <c r="U192" s="10"/>
      <c r="V192" s="10"/>
      <c r="W192" s="9"/>
      <c r="X192" s="9"/>
      <c r="Y192" s="9"/>
      <c r="Z192" s="9"/>
      <c r="AA192" s="9"/>
      <c r="AB192" s="24">
        <v>1.5350990803014519</v>
      </c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ht="13.2">
      <c r="A193" t="str">
        <f t="shared" si="22"/>
        <v>Wagga2007TOS3-MayCvNuseed1Cut</v>
      </c>
      <c r="B193">
        <f t="shared" si="26"/>
        <v>67</v>
      </c>
      <c r="D193" s="9" t="s">
        <v>81</v>
      </c>
      <c r="E193" t="str">
        <f>VLOOKUP(D193,Sheet1!$E$11:$F$92,2)</f>
        <v>Nuseed1</v>
      </c>
      <c r="G193" s="31" t="s">
        <v>59</v>
      </c>
      <c r="H193" s="13">
        <v>2007</v>
      </c>
      <c r="I193" s="87">
        <v>39272</v>
      </c>
      <c r="J193" s="9">
        <v>3</v>
      </c>
      <c r="K193" s="32">
        <v>39205</v>
      </c>
      <c r="L193" s="14" t="str">
        <f t="shared" si="23"/>
        <v>3-May</v>
      </c>
      <c r="M193" s="9">
        <f t="shared" si="25"/>
        <v>3</v>
      </c>
      <c r="N193" s="9" t="str">
        <f t="shared" si="24"/>
        <v>May</v>
      </c>
      <c r="O193" s="9" t="s">
        <v>47</v>
      </c>
      <c r="P193" s="13" t="str">
        <f>IF(VLOOKUP(O193,Sheet1!$N$12:$O$20,2)=0,"",VLOOKUP(O193,Sheet1!$N$12:$O$20,2))</f>
        <v>Cut</v>
      </c>
      <c r="Q193" s="45">
        <v>19.934567014466452</v>
      </c>
      <c r="R193" s="10"/>
      <c r="S193" s="10"/>
      <c r="T193" s="24"/>
      <c r="U193" s="10"/>
      <c r="V193" s="10"/>
      <c r="W193" s="9"/>
      <c r="X193" s="9"/>
      <c r="Y193" s="9"/>
      <c r="Z193" s="9"/>
      <c r="AA193" s="9"/>
      <c r="AB193" s="24">
        <v>5.4346099068354992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ht="13.2">
      <c r="A194" t="str">
        <f t="shared" si="22"/>
        <v>Wagga2007TOS3-MayCvSkiptonCut</v>
      </c>
      <c r="B194">
        <f t="shared" si="26"/>
        <v>67</v>
      </c>
      <c r="D194" s="9" t="s">
        <v>68</v>
      </c>
      <c r="E194" t="str">
        <f>VLOOKUP(D194,Sheet1!$E$11:$F$92,2)</f>
        <v>Skipton</v>
      </c>
      <c r="G194" s="31" t="s">
        <v>59</v>
      </c>
      <c r="H194" s="13">
        <v>2007</v>
      </c>
      <c r="I194" s="87">
        <v>39272</v>
      </c>
      <c r="J194" s="9">
        <v>3</v>
      </c>
      <c r="K194" s="32">
        <v>39205</v>
      </c>
      <c r="L194" s="14" t="str">
        <f t="shared" si="23"/>
        <v>3-May</v>
      </c>
      <c r="M194" s="9">
        <f t="shared" si="25"/>
        <v>3</v>
      </c>
      <c r="N194" s="9" t="str">
        <f t="shared" si="24"/>
        <v>May</v>
      </c>
      <c r="O194" s="9" t="s">
        <v>47</v>
      </c>
      <c r="P194" s="13" t="str">
        <f>IF(VLOOKUP(O194,Sheet1!$N$12:$O$20,2)=0,"",VLOOKUP(O194,Sheet1!$N$12:$O$20,2))</f>
        <v>Cut</v>
      </c>
      <c r="Q194" s="45">
        <v>35.540606410590762</v>
      </c>
      <c r="R194" s="10"/>
      <c r="S194" s="10"/>
      <c r="T194" s="24"/>
      <c r="U194" s="10"/>
      <c r="V194" s="10"/>
      <c r="W194" s="9"/>
      <c r="X194" s="9"/>
      <c r="Y194" s="9"/>
      <c r="Z194" s="9"/>
      <c r="AA194" s="9"/>
      <c r="AB194" s="24">
        <v>3.9508816219340659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ht="13.2">
      <c r="A195" t="str">
        <f t="shared" si="22"/>
        <v>Wagga2007TOS3-MayCvTarcoolaCut</v>
      </c>
      <c r="B195">
        <f t="shared" si="26"/>
        <v>67</v>
      </c>
      <c r="D195" s="9" t="s">
        <v>86</v>
      </c>
      <c r="E195" t="str">
        <f>VLOOKUP(D195,Sheet1!$E$11:$F$92,2)</f>
        <v>Tarcoola</v>
      </c>
      <c r="G195" s="31" t="s">
        <v>59</v>
      </c>
      <c r="H195" s="13">
        <v>2007</v>
      </c>
      <c r="I195" s="87">
        <v>39272</v>
      </c>
      <c r="J195" s="9">
        <v>3</v>
      </c>
      <c r="K195" s="32">
        <v>39205</v>
      </c>
      <c r="L195" s="14" t="str">
        <f t="shared" si="23"/>
        <v>3-May</v>
      </c>
      <c r="M195" s="9">
        <f t="shared" si="25"/>
        <v>3</v>
      </c>
      <c r="N195" s="9" t="str">
        <f t="shared" si="24"/>
        <v>May</v>
      </c>
      <c r="O195" s="9" t="s">
        <v>47</v>
      </c>
      <c r="P195" s="13" t="str">
        <f>IF(VLOOKUP(O195,Sheet1!$N$12:$O$20,2)=0,"",VLOOKUP(O195,Sheet1!$N$12:$O$20,2))</f>
        <v>Cut</v>
      </c>
      <c r="Q195" s="45">
        <v>31.910850146711329</v>
      </c>
      <c r="R195" s="10"/>
      <c r="S195" s="10"/>
      <c r="T195" s="24"/>
      <c r="U195" s="10"/>
      <c r="V195" s="10"/>
      <c r="W195" s="9"/>
      <c r="X195" s="9"/>
      <c r="Y195" s="9"/>
      <c r="Z195" s="9"/>
      <c r="AA195" s="9"/>
      <c r="AB195" s="24">
        <v>2.5572995889761265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ht="13.2">
      <c r="A196" t="str">
        <f t="shared" si="22"/>
        <v>Wagga2007TOS4-AprCv05N2891</v>
      </c>
      <c r="B196">
        <f t="shared" ref="B196:B256" si="27">I196-K196</f>
        <v>96</v>
      </c>
      <c r="C196" t="str">
        <f t="shared" ref="C196:C227" si="28">D196</f>
        <v>05N2891</v>
      </c>
      <c r="D196" s="9" t="s">
        <v>60</v>
      </c>
      <c r="E196" t="str">
        <f>VLOOKUP(D196,Sheet1!$E$11:$F$92,2)</f>
        <v>05N2891</v>
      </c>
      <c r="G196" s="31" t="s">
        <v>59</v>
      </c>
      <c r="H196" s="13">
        <v>2007</v>
      </c>
      <c r="I196" s="87">
        <v>39272</v>
      </c>
      <c r="J196" s="9">
        <v>1</v>
      </c>
      <c r="K196" s="32">
        <v>39176</v>
      </c>
      <c r="L196" s="14" t="str">
        <f t="shared" si="23"/>
        <v>4-Apr</v>
      </c>
      <c r="M196" s="9">
        <f t="shared" si="25"/>
        <v>4</v>
      </c>
      <c r="N196" s="9" t="str">
        <f t="shared" si="24"/>
        <v>Apr</v>
      </c>
      <c r="O196" s="9" t="s">
        <v>33</v>
      </c>
      <c r="P196" s="13" t="str">
        <f>IF(VLOOKUP(O196,Sheet1!$N$12:$O$20,2)=0,"",VLOOKUP(O196,Sheet1!$N$12:$O$20,2))</f>
        <v/>
      </c>
      <c r="Q196" s="45">
        <v>463.25607417009877</v>
      </c>
      <c r="R196" s="10"/>
      <c r="S196" s="10"/>
      <c r="T196" s="24"/>
      <c r="U196" s="10"/>
      <c r="V196" s="10"/>
      <c r="W196" s="9"/>
      <c r="X196" s="9"/>
      <c r="Y196" s="9"/>
      <c r="Z196" s="9"/>
      <c r="AA196" s="9"/>
      <c r="AB196" s="24">
        <v>82.311199519460658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ht="13.2">
      <c r="A197" t="str">
        <f t="shared" ref="A197:A260" si="29">G197&amp;H197&amp;"TOS"&amp;L197&amp;"Cv"&amp;E197&amp;P197</f>
        <v>Wagga2007TOS4-AprCvCBI106</v>
      </c>
      <c r="B197">
        <f t="shared" si="27"/>
        <v>96</v>
      </c>
      <c r="C197" t="str">
        <f t="shared" si="28"/>
        <v>CBI106</v>
      </c>
      <c r="D197" s="9" t="s">
        <v>61</v>
      </c>
      <c r="E197" t="str">
        <f>VLOOKUP(D197,Sheet1!$E$11:$F$92,2)</f>
        <v>CBI106</v>
      </c>
      <c r="G197" s="31" t="s">
        <v>59</v>
      </c>
      <c r="H197" s="13">
        <v>2007</v>
      </c>
      <c r="I197" s="87">
        <v>39272</v>
      </c>
      <c r="J197" s="9">
        <v>1</v>
      </c>
      <c r="K197" s="32">
        <v>39176</v>
      </c>
      <c r="L197" s="14" t="str">
        <f t="shared" ref="L197:L260" si="30">M197&amp;"-"&amp;N197</f>
        <v>4-Apr</v>
      </c>
      <c r="M197" s="9">
        <f t="shared" si="25"/>
        <v>4</v>
      </c>
      <c r="N197" s="9" t="str">
        <f t="shared" ref="N197:N260" si="31">TEXT(K197,"mmm")</f>
        <v>Apr</v>
      </c>
      <c r="O197" s="9" t="s">
        <v>33</v>
      </c>
      <c r="P197" s="13" t="str">
        <f>IF(VLOOKUP(O197,Sheet1!$N$12:$O$20,2)=0,"",VLOOKUP(O197,Sheet1!$N$12:$O$20,2))</f>
        <v/>
      </c>
      <c r="Q197" s="45">
        <v>409.62047191168347</v>
      </c>
      <c r="R197" s="10"/>
      <c r="S197" s="10"/>
      <c r="T197" s="24"/>
      <c r="U197" s="10"/>
      <c r="V197" s="10"/>
      <c r="W197" s="9"/>
      <c r="X197" s="9"/>
      <c r="Y197" s="9"/>
      <c r="Z197" s="9"/>
      <c r="AA197" s="9"/>
      <c r="AB197" s="24">
        <v>39.729738976021096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ht="13.2">
      <c r="A198" t="str">
        <f t="shared" si="29"/>
        <v>Wagga2007TOS4-AprCvCBI206</v>
      </c>
      <c r="B198">
        <f t="shared" si="27"/>
        <v>96</v>
      </c>
      <c r="C198" t="str">
        <f t="shared" si="28"/>
        <v>CBI206</v>
      </c>
      <c r="D198" s="9" t="s">
        <v>49</v>
      </c>
      <c r="E198" t="str">
        <f>VLOOKUP(D198,Sheet1!$E$11:$F$92,2)</f>
        <v>CBI206</v>
      </c>
      <c r="G198" s="31" t="s">
        <v>59</v>
      </c>
      <c r="H198" s="13">
        <v>2007</v>
      </c>
      <c r="I198" s="87">
        <v>39272</v>
      </c>
      <c r="J198" s="9">
        <v>1</v>
      </c>
      <c r="K198" s="32">
        <v>39176</v>
      </c>
      <c r="L198" s="14" t="str">
        <f t="shared" si="30"/>
        <v>4-Apr</v>
      </c>
      <c r="M198" s="9">
        <f t="shared" si="25"/>
        <v>4</v>
      </c>
      <c r="N198" s="9" t="str">
        <f t="shared" si="31"/>
        <v>Apr</v>
      </c>
      <c r="O198" s="9" t="s">
        <v>33</v>
      </c>
      <c r="P198" s="13" t="str">
        <f>IF(VLOOKUP(O198,Sheet1!$N$12:$O$20,2)=0,"",VLOOKUP(O198,Sheet1!$N$12:$O$20,2))</f>
        <v/>
      </c>
      <c r="Q198" s="45">
        <v>643.36811736492155</v>
      </c>
      <c r="R198" s="10"/>
      <c r="S198" s="10"/>
      <c r="T198" s="24"/>
      <c r="U198" s="10"/>
      <c r="V198" s="10"/>
      <c r="W198" s="9"/>
      <c r="X198" s="9"/>
      <c r="Y198" s="9"/>
      <c r="Z198" s="9"/>
      <c r="AA198" s="9"/>
      <c r="AB198" s="24">
        <v>49.708389371034485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ht="13.2">
      <c r="A199" t="str">
        <f t="shared" si="29"/>
        <v>Wagga2007TOS4-AprCvAV_Garnet</v>
      </c>
      <c r="B199">
        <f t="shared" si="27"/>
        <v>96</v>
      </c>
      <c r="C199" t="str">
        <f t="shared" si="28"/>
        <v>Garnet</v>
      </c>
      <c r="D199" s="9" t="s">
        <v>37</v>
      </c>
      <c r="E199" t="str">
        <f>VLOOKUP(D199,Sheet1!$E$11:$F$92,2)</f>
        <v>AV_Garnet</v>
      </c>
      <c r="G199" s="31" t="s">
        <v>59</v>
      </c>
      <c r="H199" s="13">
        <v>2007</v>
      </c>
      <c r="I199" s="87">
        <v>39272</v>
      </c>
      <c r="J199" s="9">
        <v>1</v>
      </c>
      <c r="K199" s="32">
        <v>39176</v>
      </c>
      <c r="L199" s="14" t="str">
        <f t="shared" si="30"/>
        <v>4-Apr</v>
      </c>
      <c r="M199" s="9">
        <f t="shared" si="25"/>
        <v>4</v>
      </c>
      <c r="N199" s="9" t="str">
        <f t="shared" si="31"/>
        <v>Apr</v>
      </c>
      <c r="O199" s="9" t="s">
        <v>33</v>
      </c>
      <c r="P199" s="13" t="str">
        <f>IF(VLOOKUP(O199,Sheet1!$N$12:$O$20,2)=0,"",VLOOKUP(O199,Sheet1!$N$12:$O$20,2))</f>
        <v/>
      </c>
      <c r="Q199" s="46">
        <v>453.19304656725831</v>
      </c>
      <c r="R199" s="10"/>
      <c r="S199" s="10"/>
      <c r="T199" s="24"/>
      <c r="U199" s="10"/>
      <c r="V199" s="10"/>
      <c r="W199" s="9"/>
      <c r="X199" s="9"/>
      <c r="Y199" s="9"/>
      <c r="Z199" s="9"/>
      <c r="AA199" s="9"/>
      <c r="AB199" s="24">
        <v>57.357929985679689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ht="13.2">
      <c r="A200" t="str">
        <f t="shared" si="29"/>
        <v>Wagga2007TOS4-AprCvHyola75</v>
      </c>
      <c r="B200">
        <f t="shared" si="27"/>
        <v>96</v>
      </c>
      <c r="C200" t="str">
        <f t="shared" si="28"/>
        <v>Hyola75</v>
      </c>
      <c r="D200" s="9" t="s">
        <v>62</v>
      </c>
      <c r="E200" t="str">
        <f>VLOOKUP(D200,Sheet1!$E$11:$F$92,2)</f>
        <v>Hyola75</v>
      </c>
      <c r="G200" s="31" t="s">
        <v>59</v>
      </c>
      <c r="H200" s="13">
        <v>2007</v>
      </c>
      <c r="I200" s="87">
        <v>39272</v>
      </c>
      <c r="J200" s="9">
        <v>1</v>
      </c>
      <c r="K200" s="32">
        <v>39176</v>
      </c>
      <c r="L200" s="14" t="str">
        <f t="shared" si="30"/>
        <v>4-Apr</v>
      </c>
      <c r="M200" s="9">
        <f t="shared" si="25"/>
        <v>4</v>
      </c>
      <c r="N200" s="9" t="str">
        <f t="shared" si="31"/>
        <v>Apr</v>
      </c>
      <c r="O200" s="9" t="s">
        <v>33</v>
      </c>
      <c r="P200" s="13" t="str">
        <f>IF(VLOOKUP(O200,Sheet1!$N$12:$O$20,2)=0,"",VLOOKUP(O200,Sheet1!$N$12:$O$20,2))</f>
        <v/>
      </c>
      <c r="Q200" s="46">
        <v>448.09407402268306</v>
      </c>
      <c r="R200" s="10"/>
      <c r="S200" s="10"/>
      <c r="T200" s="24"/>
      <c r="U200" s="10"/>
      <c r="V200" s="10"/>
      <c r="W200" s="9"/>
      <c r="X200" s="9"/>
      <c r="Y200" s="9"/>
      <c r="Z200" s="9"/>
      <c r="AA200" s="9"/>
      <c r="AB200" s="24">
        <v>90.727530121719809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ht="13.2">
      <c r="A201" t="str">
        <f t="shared" si="29"/>
        <v>Wagga2007TOS4-AprCvMaxol</v>
      </c>
      <c r="B201">
        <f t="shared" si="27"/>
        <v>96</v>
      </c>
      <c r="C201" t="str">
        <f t="shared" si="28"/>
        <v>Maxol</v>
      </c>
      <c r="D201" s="9" t="s">
        <v>36</v>
      </c>
      <c r="E201" t="str">
        <f>VLOOKUP(D201,Sheet1!$E$11:$F$92,2)</f>
        <v>Maxol</v>
      </c>
      <c r="G201" s="31" t="s">
        <v>59</v>
      </c>
      <c r="H201" s="13">
        <v>2007</v>
      </c>
      <c r="I201" s="87">
        <v>39272</v>
      </c>
      <c r="J201" s="9">
        <v>1</v>
      </c>
      <c r="K201" s="32">
        <v>39176</v>
      </c>
      <c r="L201" s="14" t="str">
        <f t="shared" si="30"/>
        <v>4-Apr</v>
      </c>
      <c r="M201" s="9">
        <f t="shared" si="25"/>
        <v>4</v>
      </c>
      <c r="N201" s="9" t="str">
        <f t="shared" si="31"/>
        <v>Apr</v>
      </c>
      <c r="O201" s="9" t="s">
        <v>33</v>
      </c>
      <c r="P201" s="13" t="str">
        <f>IF(VLOOKUP(O201,Sheet1!$N$12:$O$20,2)=0,"",VLOOKUP(O201,Sheet1!$N$12:$O$20,2))</f>
        <v/>
      </c>
      <c r="Q201" s="45">
        <v>475.01965196098314</v>
      </c>
      <c r="R201" s="10"/>
      <c r="S201" s="10"/>
      <c r="T201" s="24"/>
      <c r="U201" s="10"/>
      <c r="V201" s="10"/>
      <c r="W201" s="9"/>
      <c r="X201" s="9"/>
      <c r="Y201" s="9"/>
      <c r="Z201" s="9"/>
      <c r="AA201" s="9"/>
      <c r="AB201" s="24">
        <v>53.854670149621896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ht="13.2">
      <c r="A202" t="str">
        <f t="shared" si="29"/>
        <v>Wagga2007TOS4-AprCvNBIP1</v>
      </c>
      <c r="B202">
        <f t="shared" si="27"/>
        <v>96</v>
      </c>
      <c r="C202" t="str">
        <f t="shared" si="28"/>
        <v>NBIP1</v>
      </c>
      <c r="D202" s="9" t="s">
        <v>63</v>
      </c>
      <c r="E202" t="str">
        <f>VLOOKUP(D202,Sheet1!$E$11:$F$92,2)</f>
        <v>NBIP1</v>
      </c>
      <c r="G202" s="31" t="s">
        <v>59</v>
      </c>
      <c r="H202" s="13">
        <v>2007</v>
      </c>
      <c r="I202" s="87">
        <v>39272</v>
      </c>
      <c r="J202" s="9">
        <v>1</v>
      </c>
      <c r="K202" s="32">
        <v>39176</v>
      </c>
      <c r="L202" s="14" t="str">
        <f t="shared" si="30"/>
        <v>4-Apr</v>
      </c>
      <c r="M202" s="9">
        <f t="shared" si="25"/>
        <v>4</v>
      </c>
      <c r="N202" s="9" t="str">
        <f t="shared" si="31"/>
        <v>Apr</v>
      </c>
      <c r="O202" s="9" t="s">
        <v>33</v>
      </c>
      <c r="P202" s="13" t="str">
        <f>IF(VLOOKUP(O202,Sheet1!$N$12:$O$20,2)=0,"",VLOOKUP(O202,Sheet1!$N$12:$O$20,2))</f>
        <v/>
      </c>
      <c r="Q202" s="45">
        <v>499.94303658162369</v>
      </c>
      <c r="R202" s="10"/>
      <c r="S202" s="10"/>
      <c r="T202" s="24"/>
      <c r="U202" s="10"/>
      <c r="V202" s="10"/>
      <c r="W202" s="9"/>
      <c r="X202" s="9"/>
      <c r="Y202" s="9"/>
      <c r="Z202" s="9"/>
      <c r="AA202" s="9"/>
      <c r="AB202" s="24">
        <v>116.54064224365909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ht="13.2">
      <c r="A203" t="str">
        <f t="shared" si="29"/>
        <v>Wagga2007TOS4-AprCvNBIP3</v>
      </c>
      <c r="B203">
        <f t="shared" si="27"/>
        <v>96</v>
      </c>
      <c r="C203" t="str">
        <f t="shared" si="28"/>
        <v>NBIP3</v>
      </c>
      <c r="D203" s="9" t="s">
        <v>64</v>
      </c>
      <c r="E203" t="str">
        <f>VLOOKUP(D203,Sheet1!$E$11:$F$92,2)</f>
        <v>NBIP3</v>
      </c>
      <c r="G203" s="31" t="s">
        <v>59</v>
      </c>
      <c r="H203" s="13">
        <v>2007</v>
      </c>
      <c r="I203" s="87">
        <v>39272</v>
      </c>
      <c r="J203" s="9">
        <v>1</v>
      </c>
      <c r="K203" s="32">
        <v>39176</v>
      </c>
      <c r="L203" s="14" t="str">
        <f t="shared" si="30"/>
        <v>4-Apr</v>
      </c>
      <c r="M203" s="9">
        <f t="shared" si="25"/>
        <v>4</v>
      </c>
      <c r="N203" s="9" t="str">
        <f t="shared" si="31"/>
        <v>Apr</v>
      </c>
      <c r="O203" s="9" t="s">
        <v>33</v>
      </c>
      <c r="P203" s="13" t="str">
        <f>IF(VLOOKUP(O203,Sheet1!$N$12:$O$20,2)=0,"",VLOOKUP(O203,Sheet1!$N$12:$O$20,2))</f>
        <v/>
      </c>
      <c r="Q203" s="45">
        <v>491.0214322978436</v>
      </c>
      <c r="R203" s="10"/>
      <c r="S203" s="10"/>
      <c r="T203" s="24"/>
      <c r="U203" s="10"/>
      <c r="V203" s="10"/>
      <c r="W203" s="9"/>
      <c r="X203" s="9"/>
      <c r="Y203" s="9"/>
      <c r="Z203" s="9"/>
      <c r="AA203" s="9"/>
      <c r="AB203" s="24">
        <v>35.03369690435693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ht="13.2">
      <c r="A204" t="str">
        <f t="shared" si="29"/>
        <v>Wagga2007TOS4-AprCvNBIP4</v>
      </c>
      <c r="B204">
        <f t="shared" si="27"/>
        <v>96</v>
      </c>
      <c r="C204" t="str">
        <f t="shared" si="28"/>
        <v>NBIP4</v>
      </c>
      <c r="D204" s="9" t="s">
        <v>65</v>
      </c>
      <c r="E204" t="str">
        <f>VLOOKUP(D204,Sheet1!$E$11:$F$92,2)</f>
        <v>NBIP4</v>
      </c>
      <c r="G204" s="31" t="s">
        <v>59</v>
      </c>
      <c r="H204" s="13">
        <v>2007</v>
      </c>
      <c r="I204" s="87">
        <v>39272</v>
      </c>
      <c r="J204" s="9">
        <v>1</v>
      </c>
      <c r="K204" s="32">
        <v>39176</v>
      </c>
      <c r="L204" s="14" t="str">
        <f t="shared" si="30"/>
        <v>4-Apr</v>
      </c>
      <c r="M204" s="9">
        <f t="shared" si="25"/>
        <v>4</v>
      </c>
      <c r="N204" s="9" t="str">
        <f t="shared" si="31"/>
        <v>Apr</v>
      </c>
      <c r="O204" s="9" t="s">
        <v>33</v>
      </c>
      <c r="P204" s="13" t="str">
        <f>IF(VLOOKUP(O204,Sheet1!$N$12:$O$20,2)=0,"",VLOOKUP(O204,Sheet1!$N$12:$O$20,2))</f>
        <v/>
      </c>
      <c r="Q204" s="45">
        <v>538.50260338424607</v>
      </c>
      <c r="R204" s="10"/>
      <c r="S204" s="10"/>
      <c r="T204" s="24"/>
      <c r="U204" s="10"/>
      <c r="V204" s="10"/>
      <c r="W204" s="9"/>
      <c r="X204" s="9"/>
      <c r="Y204" s="9"/>
      <c r="Z204" s="9"/>
      <c r="AA204" s="9"/>
      <c r="AB204" s="24">
        <v>84.692630701283008</v>
      </c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ht="13.2">
      <c r="A205" t="str">
        <f t="shared" si="29"/>
        <v>Wagga2007TOS4-AprCvNPZ2</v>
      </c>
      <c r="B205">
        <f t="shared" si="27"/>
        <v>96</v>
      </c>
      <c r="C205" t="str">
        <f t="shared" si="28"/>
        <v>NPZ2</v>
      </c>
      <c r="D205" s="9" t="s">
        <v>66</v>
      </c>
      <c r="E205" t="str">
        <f>VLOOKUP(D205,Sheet1!$E$11:$F$92,2)</f>
        <v>NPZ2</v>
      </c>
      <c r="G205" s="31" t="s">
        <v>59</v>
      </c>
      <c r="H205" s="13">
        <v>2007</v>
      </c>
      <c r="I205" s="87">
        <v>39272</v>
      </c>
      <c r="J205" s="9">
        <v>1</v>
      </c>
      <c r="K205" s="32">
        <v>39176</v>
      </c>
      <c r="L205" s="14" t="str">
        <f t="shared" si="30"/>
        <v>4-Apr</v>
      </c>
      <c r="M205" s="9">
        <f t="shared" si="25"/>
        <v>4</v>
      </c>
      <c r="N205" s="9" t="str">
        <f t="shared" si="31"/>
        <v>Apr</v>
      </c>
      <c r="O205" s="9" t="s">
        <v>33</v>
      </c>
      <c r="P205" s="13" t="str">
        <f>IF(VLOOKUP(O205,Sheet1!$N$12:$O$20,2)=0,"",VLOOKUP(O205,Sheet1!$N$12:$O$20,2))</f>
        <v/>
      </c>
      <c r="Q205" s="45">
        <v>558.56095803782239</v>
      </c>
      <c r="R205" s="10"/>
      <c r="S205" s="10"/>
      <c r="T205" s="24"/>
      <c r="U205" s="10"/>
      <c r="V205" s="10"/>
      <c r="W205" s="9"/>
      <c r="X205" s="9"/>
      <c r="Y205" s="9"/>
      <c r="Z205" s="9"/>
      <c r="AA205" s="9"/>
      <c r="AB205" s="24">
        <v>82.471626423731436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ht="13.2">
      <c r="A206" t="str">
        <f t="shared" si="29"/>
        <v>Wagga2007TOS4-AprCvNPZ3</v>
      </c>
      <c r="B206">
        <f t="shared" si="27"/>
        <v>96</v>
      </c>
      <c r="C206" t="str">
        <f t="shared" si="28"/>
        <v>NPZ3</v>
      </c>
      <c r="D206" s="9" t="s">
        <v>67</v>
      </c>
      <c r="E206" t="str">
        <f>VLOOKUP(D206,Sheet1!$E$11:$F$92,2)</f>
        <v>NPZ3</v>
      </c>
      <c r="G206" s="31" t="s">
        <v>59</v>
      </c>
      <c r="H206" s="13">
        <v>2007</v>
      </c>
      <c r="I206" s="87">
        <v>39272</v>
      </c>
      <c r="J206" s="9">
        <v>1</v>
      </c>
      <c r="K206" s="32">
        <v>39176</v>
      </c>
      <c r="L206" s="14" t="str">
        <f t="shared" si="30"/>
        <v>4-Apr</v>
      </c>
      <c r="M206" s="9">
        <f t="shared" si="25"/>
        <v>4</v>
      </c>
      <c r="N206" s="9" t="str">
        <f t="shared" si="31"/>
        <v>Apr</v>
      </c>
      <c r="O206" s="9" t="s">
        <v>33</v>
      </c>
      <c r="P206" s="13" t="str">
        <f>IF(VLOOKUP(O206,Sheet1!$N$12:$O$20,2)=0,"",VLOOKUP(O206,Sheet1!$N$12:$O$20,2))</f>
        <v/>
      </c>
      <c r="Q206" s="45">
        <v>647.65053930090403</v>
      </c>
      <c r="R206" s="10"/>
      <c r="S206" s="10"/>
      <c r="T206" s="24"/>
      <c r="U206" s="10"/>
      <c r="V206" s="10"/>
      <c r="W206" s="9"/>
      <c r="X206" s="9"/>
      <c r="Y206" s="9"/>
      <c r="Z206" s="9"/>
      <c r="AA206" s="9"/>
      <c r="AB206" s="24">
        <v>35.908672059726591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ht="13.2">
      <c r="A207" t="str">
        <f t="shared" si="29"/>
        <v>Wagga2007TOS4-AprCvSkipton</v>
      </c>
      <c r="B207">
        <f t="shared" si="27"/>
        <v>96</v>
      </c>
      <c r="C207" t="str">
        <f t="shared" si="28"/>
        <v>Skipton</v>
      </c>
      <c r="D207" s="9" t="s">
        <v>68</v>
      </c>
      <c r="E207" t="str">
        <f>VLOOKUP(D207,Sheet1!$E$11:$F$92,2)</f>
        <v>Skipton</v>
      </c>
      <c r="G207" s="31" t="s">
        <v>59</v>
      </c>
      <c r="H207" s="13">
        <v>2007</v>
      </c>
      <c r="I207" s="87">
        <v>39272</v>
      </c>
      <c r="J207" s="9">
        <v>1</v>
      </c>
      <c r="K207" s="32">
        <v>39176</v>
      </c>
      <c r="L207" s="14" t="str">
        <f t="shared" si="30"/>
        <v>4-Apr</v>
      </c>
      <c r="M207" s="9">
        <f t="shared" ref="M207:M270" si="32">DAY(K207)</f>
        <v>4</v>
      </c>
      <c r="N207" s="9" t="str">
        <f t="shared" si="31"/>
        <v>Apr</v>
      </c>
      <c r="O207" s="9" t="s">
        <v>33</v>
      </c>
      <c r="P207" s="13" t="str">
        <f>IF(VLOOKUP(O207,Sheet1!$N$12:$O$20,2)=0,"",VLOOKUP(O207,Sheet1!$N$12:$O$20,2))</f>
        <v/>
      </c>
      <c r="Q207" s="46">
        <v>463.17850793288392</v>
      </c>
      <c r="R207" s="10"/>
      <c r="S207" s="10"/>
      <c r="T207" s="24"/>
      <c r="U207" s="10"/>
      <c r="V207" s="36"/>
      <c r="W207" s="9"/>
      <c r="X207" s="9"/>
      <c r="Y207" s="9"/>
      <c r="Z207" s="9"/>
      <c r="AA207" s="9"/>
      <c r="AB207" s="24">
        <v>41.479026939266674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ht="13.2">
      <c r="A208" t="str">
        <f t="shared" si="29"/>
        <v>Wagga2007TOS18-AprCv05N2891</v>
      </c>
      <c r="B208">
        <f t="shared" si="27"/>
        <v>82</v>
      </c>
      <c r="C208" t="str">
        <f t="shared" si="28"/>
        <v>05N2891</v>
      </c>
      <c r="D208" s="9" t="s">
        <v>60</v>
      </c>
      <c r="E208" t="str">
        <f>VLOOKUP(D208,Sheet1!$E$11:$F$92,2)</f>
        <v>05N2891</v>
      </c>
      <c r="G208" s="31" t="s">
        <v>59</v>
      </c>
      <c r="H208" s="13">
        <v>2007</v>
      </c>
      <c r="I208" s="87">
        <v>39272</v>
      </c>
      <c r="J208" s="9">
        <v>2</v>
      </c>
      <c r="K208" s="32">
        <v>39190</v>
      </c>
      <c r="L208" s="14" t="str">
        <f t="shared" si="30"/>
        <v>18-Apr</v>
      </c>
      <c r="M208" s="9">
        <f t="shared" si="32"/>
        <v>18</v>
      </c>
      <c r="N208" s="9" t="str">
        <f t="shared" si="31"/>
        <v>Apr</v>
      </c>
      <c r="O208" s="9" t="s">
        <v>33</v>
      </c>
      <c r="P208" s="13" t="str">
        <f>IF(VLOOKUP(O208,Sheet1!$N$12:$O$20,2)=0,"",VLOOKUP(O208,Sheet1!$N$12:$O$20,2))</f>
        <v/>
      </c>
      <c r="Q208" s="45">
        <v>359.35784228126056</v>
      </c>
      <c r="R208" s="10"/>
      <c r="S208" s="10"/>
      <c r="T208" s="24"/>
      <c r="U208" s="10"/>
      <c r="V208" s="10"/>
      <c r="W208" s="9"/>
      <c r="X208" s="9"/>
      <c r="Y208" s="9"/>
      <c r="Z208" s="9"/>
      <c r="AA208" s="9"/>
      <c r="AB208" s="24">
        <v>14.112263057418852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ht="13.2">
      <c r="A209" t="str">
        <f t="shared" si="29"/>
        <v>Wagga2007TOS18-AprCv44Y06</v>
      </c>
      <c r="B209">
        <f t="shared" si="27"/>
        <v>82</v>
      </c>
      <c r="C209" t="str">
        <f t="shared" si="28"/>
        <v>44Y06</v>
      </c>
      <c r="D209" s="9" t="s">
        <v>69</v>
      </c>
      <c r="E209" t="str">
        <f>VLOOKUP(D209,Sheet1!$E$11:$F$92,2)</f>
        <v>44Y06</v>
      </c>
      <c r="G209" s="31" t="s">
        <v>59</v>
      </c>
      <c r="H209" s="13">
        <v>2007</v>
      </c>
      <c r="I209" s="87">
        <v>39272</v>
      </c>
      <c r="J209" s="9">
        <v>2</v>
      </c>
      <c r="K209" s="32">
        <v>39190</v>
      </c>
      <c r="L209" s="14" t="str">
        <f t="shared" si="30"/>
        <v>18-Apr</v>
      </c>
      <c r="M209" s="9">
        <f t="shared" si="32"/>
        <v>18</v>
      </c>
      <c r="N209" s="9" t="str">
        <f t="shared" si="31"/>
        <v>Apr</v>
      </c>
      <c r="O209" s="9" t="s">
        <v>33</v>
      </c>
      <c r="P209" s="13" t="str">
        <f>IF(VLOOKUP(O209,Sheet1!$N$12:$O$20,2)=0,"",VLOOKUP(O209,Sheet1!$N$12:$O$20,2))</f>
        <v/>
      </c>
      <c r="Q209" s="45">
        <v>458.46460960187238</v>
      </c>
      <c r="R209" s="10"/>
      <c r="S209" s="10"/>
      <c r="T209" s="24"/>
      <c r="U209" s="10"/>
      <c r="V209" s="10"/>
      <c r="W209" s="9"/>
      <c r="X209" s="9"/>
      <c r="Y209" s="9"/>
      <c r="Z209" s="9"/>
      <c r="AA209" s="9"/>
      <c r="AB209" s="24">
        <v>11.777326118277427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ht="13.2">
      <c r="A210" t="str">
        <f t="shared" si="29"/>
        <v>Wagga2007TOS18-AprCv45Y77</v>
      </c>
      <c r="B210">
        <f t="shared" si="27"/>
        <v>82</v>
      </c>
      <c r="C210" t="str">
        <f t="shared" si="28"/>
        <v>45Y77</v>
      </c>
      <c r="D210" s="9" t="s">
        <v>70</v>
      </c>
      <c r="E210" t="str">
        <f>VLOOKUP(D210,Sheet1!$E$11:$F$92,2)</f>
        <v>45Y77</v>
      </c>
      <c r="G210" s="31" t="s">
        <v>59</v>
      </c>
      <c r="H210" s="13">
        <v>2007</v>
      </c>
      <c r="I210" s="87">
        <v>39272</v>
      </c>
      <c r="J210" s="9">
        <v>2</v>
      </c>
      <c r="K210" s="32">
        <v>39190</v>
      </c>
      <c r="L210" s="14" t="str">
        <f t="shared" si="30"/>
        <v>18-Apr</v>
      </c>
      <c r="M210" s="9">
        <f t="shared" si="32"/>
        <v>18</v>
      </c>
      <c r="N210" s="9" t="str">
        <f t="shared" si="31"/>
        <v>Apr</v>
      </c>
      <c r="O210" s="9" t="s">
        <v>33</v>
      </c>
      <c r="P210" s="13" t="str">
        <f>IF(VLOOKUP(O210,Sheet1!$N$12:$O$20,2)=0,"",VLOOKUP(O210,Sheet1!$N$12:$O$20,2))</f>
        <v/>
      </c>
      <c r="Q210" s="45">
        <v>359.97743489335653</v>
      </c>
      <c r="R210" s="10"/>
      <c r="S210" s="10"/>
      <c r="T210" s="24"/>
      <c r="U210" s="10"/>
      <c r="V210" s="10"/>
      <c r="W210" s="9"/>
      <c r="X210" s="9"/>
      <c r="Y210" s="9"/>
      <c r="Z210" s="9"/>
      <c r="AA210" s="9"/>
      <c r="AB210" s="24">
        <v>10.343152463007492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ht="13.2">
      <c r="A211" t="str">
        <f t="shared" si="29"/>
        <v>Wagga2007TOS18-AprCv46Y78</v>
      </c>
      <c r="B211">
        <f t="shared" si="27"/>
        <v>82</v>
      </c>
      <c r="C211" t="str">
        <f t="shared" si="28"/>
        <v>46Y78</v>
      </c>
      <c r="D211" s="9" t="s">
        <v>34</v>
      </c>
      <c r="E211" t="str">
        <f>VLOOKUP(D211,Sheet1!$E$11:$F$92,2)</f>
        <v>46Y78</v>
      </c>
      <c r="G211" s="31" t="s">
        <v>59</v>
      </c>
      <c r="H211" s="13">
        <v>2007</v>
      </c>
      <c r="I211" s="87">
        <v>39272</v>
      </c>
      <c r="J211" s="9">
        <v>2</v>
      </c>
      <c r="K211" s="32">
        <v>39190</v>
      </c>
      <c r="L211" s="14" t="str">
        <f t="shared" si="30"/>
        <v>18-Apr</v>
      </c>
      <c r="M211" s="9">
        <f t="shared" si="32"/>
        <v>18</v>
      </c>
      <c r="N211" s="9" t="str">
        <f t="shared" si="31"/>
        <v>Apr</v>
      </c>
      <c r="O211" s="9" t="s">
        <v>33</v>
      </c>
      <c r="P211" s="13" t="str">
        <f>IF(VLOOKUP(O211,Sheet1!$N$12:$O$20,2)=0,"",VLOOKUP(O211,Sheet1!$N$12:$O$20,2))</f>
        <v/>
      </c>
      <c r="Q211" s="45">
        <v>377.12980917554614</v>
      </c>
      <c r="R211" s="10"/>
      <c r="S211" s="10"/>
      <c r="T211" s="24"/>
      <c r="U211" s="10"/>
      <c r="V211" s="10"/>
      <c r="W211" s="9"/>
      <c r="X211" s="9"/>
      <c r="Y211" s="9"/>
      <c r="Z211" s="9"/>
      <c r="AA211" s="9"/>
      <c r="AB211" s="24">
        <v>19.297918774049197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ht="13.2">
      <c r="A212" t="str">
        <f t="shared" si="29"/>
        <v>Wagga2007TOS18-AprCvCBI106</v>
      </c>
      <c r="B212">
        <f t="shared" si="27"/>
        <v>82</v>
      </c>
      <c r="C212" t="str">
        <f t="shared" si="28"/>
        <v>CBI106</v>
      </c>
      <c r="D212" s="9" t="s">
        <v>61</v>
      </c>
      <c r="E212" t="str">
        <f>VLOOKUP(D212,Sheet1!$E$11:$F$92,2)</f>
        <v>CBI106</v>
      </c>
      <c r="G212" s="31" t="s">
        <v>59</v>
      </c>
      <c r="H212" s="13">
        <v>2007</v>
      </c>
      <c r="I212" s="87">
        <v>39272</v>
      </c>
      <c r="J212" s="9">
        <v>2</v>
      </c>
      <c r="K212" s="32">
        <v>39190</v>
      </c>
      <c r="L212" s="14" t="str">
        <f t="shared" si="30"/>
        <v>18-Apr</v>
      </c>
      <c r="M212" s="9">
        <f t="shared" si="32"/>
        <v>18</v>
      </c>
      <c r="N212" s="9" t="str">
        <f t="shared" si="31"/>
        <v>Apr</v>
      </c>
      <c r="O212" s="9" t="s">
        <v>33</v>
      </c>
      <c r="P212" s="13" t="str">
        <f>IF(VLOOKUP(O212,Sheet1!$N$12:$O$20,2)=0,"",VLOOKUP(O212,Sheet1!$N$12:$O$20,2))</f>
        <v/>
      </c>
      <c r="Q212" s="45">
        <v>322.72168620827529</v>
      </c>
      <c r="R212" s="10"/>
      <c r="S212" s="10"/>
      <c r="T212" s="24"/>
      <c r="U212" s="10"/>
      <c r="V212" s="10"/>
      <c r="W212" s="9"/>
      <c r="X212" s="9"/>
      <c r="Y212" s="9"/>
      <c r="Z212" s="9"/>
      <c r="AA212" s="9"/>
      <c r="AB212" s="24">
        <v>29.454404196926472</v>
      </c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ht="13.2">
      <c r="A213" t="str">
        <f t="shared" si="29"/>
        <v>Wagga2007TOS18-AprCvCBI206</v>
      </c>
      <c r="B213">
        <f t="shared" si="27"/>
        <v>82</v>
      </c>
      <c r="C213" t="str">
        <f t="shared" si="28"/>
        <v>CBI206</v>
      </c>
      <c r="D213" s="9" t="s">
        <v>49</v>
      </c>
      <c r="E213" t="str">
        <f>VLOOKUP(D213,Sheet1!$E$11:$F$92,2)</f>
        <v>CBI206</v>
      </c>
      <c r="G213" s="31" t="s">
        <v>59</v>
      </c>
      <c r="H213" s="13">
        <v>2007</v>
      </c>
      <c r="I213" s="87">
        <v>39272</v>
      </c>
      <c r="J213" s="9">
        <v>2</v>
      </c>
      <c r="K213" s="32">
        <v>39190</v>
      </c>
      <c r="L213" s="14" t="str">
        <f t="shared" si="30"/>
        <v>18-Apr</v>
      </c>
      <c r="M213" s="9">
        <f t="shared" si="32"/>
        <v>18</v>
      </c>
      <c r="N213" s="9" t="str">
        <f t="shared" si="31"/>
        <v>Apr</v>
      </c>
      <c r="O213" s="9" t="s">
        <v>33</v>
      </c>
      <c r="P213" s="13" t="str">
        <f>IF(VLOOKUP(O213,Sheet1!$N$12:$O$20,2)=0,"",VLOOKUP(O213,Sheet1!$N$12:$O$20,2))</f>
        <v/>
      </c>
      <c r="Q213" s="45">
        <v>396.69363630529733</v>
      </c>
      <c r="R213" s="10"/>
      <c r="S213" s="10"/>
      <c r="T213" s="24"/>
      <c r="U213" s="10"/>
      <c r="V213" s="10"/>
      <c r="W213" s="9"/>
      <c r="X213" s="9"/>
      <c r="Y213" s="9"/>
      <c r="Z213" s="9"/>
      <c r="AA213" s="9"/>
      <c r="AB213" s="24">
        <v>45.222966904154184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ht="13.2">
      <c r="A214" t="str">
        <f t="shared" si="29"/>
        <v>Wagga2007TOS18-AprCvCBI306</v>
      </c>
      <c r="B214">
        <f t="shared" si="27"/>
        <v>82</v>
      </c>
      <c r="C214" t="str">
        <f t="shared" si="28"/>
        <v>CBI306</v>
      </c>
      <c r="D214" s="9" t="s">
        <v>39</v>
      </c>
      <c r="E214" t="str">
        <f>VLOOKUP(D214,Sheet1!$E$11:$F$92,2)</f>
        <v>CBI306</v>
      </c>
      <c r="G214" s="31" t="s">
        <v>59</v>
      </c>
      <c r="H214" s="13">
        <v>2007</v>
      </c>
      <c r="I214" s="87">
        <v>39272</v>
      </c>
      <c r="J214" s="9">
        <v>2</v>
      </c>
      <c r="K214" s="32">
        <v>39190</v>
      </c>
      <c r="L214" s="14" t="str">
        <f t="shared" si="30"/>
        <v>18-Apr</v>
      </c>
      <c r="M214" s="9">
        <f t="shared" si="32"/>
        <v>18</v>
      </c>
      <c r="N214" s="9" t="str">
        <f t="shared" si="31"/>
        <v>Apr</v>
      </c>
      <c r="O214" s="9" t="s">
        <v>33</v>
      </c>
      <c r="P214" s="13" t="str">
        <f>IF(VLOOKUP(O214,Sheet1!$N$12:$O$20,2)=0,"",VLOOKUP(O214,Sheet1!$N$12:$O$20,2))</f>
        <v/>
      </c>
      <c r="Q214" s="45">
        <v>377.42212614577659</v>
      </c>
      <c r="R214" s="10"/>
      <c r="S214" s="10"/>
      <c r="T214" s="24"/>
      <c r="U214" s="10"/>
      <c r="V214" s="10"/>
      <c r="W214" s="9"/>
      <c r="X214" s="9"/>
      <c r="Y214" s="9"/>
      <c r="Z214" s="9"/>
      <c r="AA214" s="9"/>
      <c r="AB214" s="24">
        <v>7.7508751174379977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3.2">
      <c r="A215" t="str">
        <f t="shared" si="29"/>
        <v>Wagga2007TOS18-AprCvCBI406</v>
      </c>
      <c r="B215">
        <f t="shared" si="27"/>
        <v>82</v>
      </c>
      <c r="C215" t="str">
        <f t="shared" si="28"/>
        <v>CBI406</v>
      </c>
      <c r="D215" s="9" t="s">
        <v>38</v>
      </c>
      <c r="E215" t="str">
        <f>VLOOKUP(D215,Sheet1!$E$11:$F$92,2)</f>
        <v>CBI406</v>
      </c>
      <c r="G215" s="31" t="s">
        <v>59</v>
      </c>
      <c r="H215" s="13">
        <v>2007</v>
      </c>
      <c r="I215" s="87">
        <v>39272</v>
      </c>
      <c r="J215" s="9">
        <v>2</v>
      </c>
      <c r="K215" s="32">
        <v>39190</v>
      </c>
      <c r="L215" s="14" t="str">
        <f t="shared" si="30"/>
        <v>18-Apr</v>
      </c>
      <c r="M215" s="9">
        <f t="shared" si="32"/>
        <v>18</v>
      </c>
      <c r="N215" s="9" t="str">
        <f t="shared" si="31"/>
        <v>Apr</v>
      </c>
      <c r="O215" s="9" t="s">
        <v>33</v>
      </c>
      <c r="P215" s="13" t="str">
        <f>IF(VLOOKUP(O215,Sheet1!$N$12:$O$20,2)=0,"",VLOOKUP(O215,Sheet1!$N$12:$O$20,2))</f>
        <v/>
      </c>
      <c r="Q215" s="45">
        <v>487.09084723830324</v>
      </c>
      <c r="R215" s="10"/>
      <c r="S215" s="10"/>
      <c r="T215" s="24"/>
      <c r="U215" s="10"/>
      <c r="V215" s="10"/>
      <c r="W215" s="9"/>
      <c r="X215" s="9"/>
      <c r="Y215" s="9"/>
      <c r="Z215" s="9"/>
      <c r="AA215" s="9"/>
      <c r="AB215" s="24">
        <v>30.971716755903582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ht="13.2">
      <c r="A216" t="str">
        <f t="shared" si="29"/>
        <v>Wagga2007TOS18-AprCvCBI506</v>
      </c>
      <c r="B216">
        <f t="shared" si="27"/>
        <v>82</v>
      </c>
      <c r="C216" t="str">
        <f t="shared" si="28"/>
        <v>CBI506</v>
      </c>
      <c r="D216" s="9" t="s">
        <v>71</v>
      </c>
      <c r="E216" t="str">
        <f>VLOOKUP(D216,Sheet1!$E$11:$F$92,2)</f>
        <v>CBI506</v>
      </c>
      <c r="G216" s="31" t="s">
        <v>59</v>
      </c>
      <c r="H216" s="13">
        <v>2007</v>
      </c>
      <c r="I216" s="87">
        <v>39272</v>
      </c>
      <c r="J216" s="9">
        <v>2</v>
      </c>
      <c r="K216" s="32">
        <v>39190</v>
      </c>
      <c r="L216" s="14" t="str">
        <f t="shared" si="30"/>
        <v>18-Apr</v>
      </c>
      <c r="M216" s="9">
        <f t="shared" si="32"/>
        <v>18</v>
      </c>
      <c r="N216" s="9" t="str">
        <f t="shared" si="31"/>
        <v>Apr</v>
      </c>
      <c r="O216" s="9" t="s">
        <v>33</v>
      </c>
      <c r="P216" s="13" t="str">
        <f>IF(VLOOKUP(O216,Sheet1!$N$12:$O$20,2)=0,"",VLOOKUP(O216,Sheet1!$N$12:$O$20,2))</f>
        <v/>
      </c>
      <c r="Q216" s="45">
        <v>428.47281510728561</v>
      </c>
      <c r="R216" s="10"/>
      <c r="S216" s="10"/>
      <c r="T216" s="24"/>
      <c r="U216" s="10"/>
      <c r="V216" s="10"/>
      <c r="W216" s="9"/>
      <c r="X216" s="9"/>
      <c r="Y216" s="9"/>
      <c r="Z216" s="9"/>
      <c r="AA216" s="9"/>
      <c r="AB216" s="24">
        <v>44.305437869636421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ht="13.2">
      <c r="A217" t="str">
        <f t="shared" si="29"/>
        <v>Wagga2007TOS18-AprCvCBI606</v>
      </c>
      <c r="B217">
        <f t="shared" si="27"/>
        <v>82</v>
      </c>
      <c r="C217" t="str">
        <f t="shared" si="28"/>
        <v>CBI606</v>
      </c>
      <c r="D217" s="9" t="s">
        <v>72</v>
      </c>
      <c r="E217" t="str">
        <f>VLOOKUP(D217,Sheet1!$E$11:$F$92,2)</f>
        <v>CBI606</v>
      </c>
      <c r="G217" s="31" t="s">
        <v>59</v>
      </c>
      <c r="H217" s="13">
        <v>2007</v>
      </c>
      <c r="I217" s="87">
        <v>39272</v>
      </c>
      <c r="J217" s="9">
        <v>2</v>
      </c>
      <c r="K217" s="32">
        <v>39190</v>
      </c>
      <c r="L217" s="14" t="str">
        <f t="shared" si="30"/>
        <v>18-Apr</v>
      </c>
      <c r="M217" s="9">
        <f t="shared" si="32"/>
        <v>18</v>
      </c>
      <c r="N217" s="9" t="str">
        <f t="shared" si="31"/>
        <v>Apr</v>
      </c>
      <c r="O217" s="9" t="s">
        <v>33</v>
      </c>
      <c r="P217" s="13" t="str">
        <f>IF(VLOOKUP(O217,Sheet1!$N$12:$O$20,2)=0,"",VLOOKUP(O217,Sheet1!$N$12:$O$20,2))</f>
        <v/>
      </c>
      <c r="Q217" s="45">
        <v>381.0051170737147</v>
      </c>
      <c r="R217" s="10"/>
      <c r="S217" s="10"/>
      <c r="T217" s="24"/>
      <c r="U217" s="10"/>
      <c r="V217" s="10"/>
      <c r="W217" s="9"/>
      <c r="X217" s="9"/>
      <c r="Y217" s="9"/>
      <c r="Z217" s="9"/>
      <c r="AA217" s="9"/>
      <c r="AB217" s="24">
        <v>8.2902385253954485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ht="13.2">
      <c r="A218" t="str">
        <f t="shared" si="29"/>
        <v>Wagga2007TOS18-AprCvCBI6654</v>
      </c>
      <c r="B218">
        <f t="shared" si="27"/>
        <v>82</v>
      </c>
      <c r="C218" t="str">
        <f t="shared" si="28"/>
        <v>CBI6654</v>
      </c>
      <c r="D218" s="9" t="s">
        <v>73</v>
      </c>
      <c r="E218" t="str">
        <f>VLOOKUP(D218,Sheet1!$E$11:$F$92,2)</f>
        <v>CBI6654</v>
      </c>
      <c r="G218" s="31" t="s">
        <v>59</v>
      </c>
      <c r="H218" s="13">
        <v>2007</v>
      </c>
      <c r="I218" s="87">
        <v>39272</v>
      </c>
      <c r="J218" s="9">
        <v>2</v>
      </c>
      <c r="K218" s="32">
        <v>39190</v>
      </c>
      <c r="L218" s="14" t="str">
        <f t="shared" si="30"/>
        <v>18-Apr</v>
      </c>
      <c r="M218" s="9">
        <f t="shared" si="32"/>
        <v>18</v>
      </c>
      <c r="N218" s="9" t="str">
        <f t="shared" si="31"/>
        <v>Apr</v>
      </c>
      <c r="O218" s="9" t="s">
        <v>33</v>
      </c>
      <c r="P218" s="13" t="str">
        <f>IF(VLOOKUP(O218,Sheet1!$N$12:$O$20,2)=0,"",VLOOKUP(O218,Sheet1!$N$12:$O$20,2))</f>
        <v/>
      </c>
      <c r="Q218" s="45">
        <v>340.90236319729195</v>
      </c>
      <c r="R218" s="10"/>
      <c r="S218" s="10"/>
      <c r="T218" s="24"/>
      <c r="U218" s="10"/>
      <c r="V218" s="10"/>
      <c r="W218" s="9"/>
      <c r="X218" s="9"/>
      <c r="Y218" s="9"/>
      <c r="Z218" s="9"/>
      <c r="AA218" s="9"/>
      <c r="AB218" s="24">
        <v>29.241199513862622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ht="13.2">
      <c r="A219" t="str">
        <f t="shared" si="29"/>
        <v>Wagga2007TOS18-AprCvAV_Garnet</v>
      </c>
      <c r="B219">
        <f t="shared" si="27"/>
        <v>82</v>
      </c>
      <c r="C219" t="str">
        <f t="shared" si="28"/>
        <v>Garnet</v>
      </c>
      <c r="D219" s="9" t="s">
        <v>37</v>
      </c>
      <c r="E219" t="str">
        <f>VLOOKUP(D219,Sheet1!$E$11:$F$92,2)</f>
        <v>AV_Garnet</v>
      </c>
      <c r="G219" s="31" t="s">
        <v>59</v>
      </c>
      <c r="H219" s="13">
        <v>2007</v>
      </c>
      <c r="I219" s="87">
        <v>39272</v>
      </c>
      <c r="J219" s="9">
        <v>2</v>
      </c>
      <c r="K219" s="32">
        <v>39190</v>
      </c>
      <c r="L219" s="14" t="str">
        <f t="shared" si="30"/>
        <v>18-Apr</v>
      </c>
      <c r="M219" s="9">
        <f t="shared" si="32"/>
        <v>18</v>
      </c>
      <c r="N219" s="9" t="str">
        <f t="shared" si="31"/>
        <v>Apr</v>
      </c>
      <c r="O219" s="9" t="s">
        <v>33</v>
      </c>
      <c r="P219" s="13" t="str">
        <f>IF(VLOOKUP(O219,Sheet1!$N$12:$O$20,2)=0,"",VLOOKUP(O219,Sheet1!$N$12:$O$20,2))</f>
        <v/>
      </c>
      <c r="Q219" s="46">
        <v>282.98839064635553</v>
      </c>
      <c r="R219" s="10"/>
      <c r="S219" s="10"/>
      <c r="T219" s="24"/>
      <c r="U219" s="10"/>
      <c r="V219" s="47"/>
      <c r="W219" s="9"/>
      <c r="X219" s="9"/>
      <c r="Y219" s="9"/>
      <c r="Z219" s="9"/>
      <c r="AA219" s="9"/>
      <c r="AB219" s="24">
        <v>37.595424124267623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ht="13.2">
      <c r="A220" t="str">
        <f t="shared" si="29"/>
        <v>Wagga2007TOS18-AprCvHyola50</v>
      </c>
      <c r="B220">
        <f t="shared" si="27"/>
        <v>82</v>
      </c>
      <c r="C220" t="str">
        <f t="shared" si="28"/>
        <v>Hyola50</v>
      </c>
      <c r="D220" s="9" t="s">
        <v>50</v>
      </c>
      <c r="E220" t="str">
        <f>VLOOKUP(D220,Sheet1!$E$11:$F$92,2)</f>
        <v>Hyola50</v>
      </c>
      <c r="G220" s="31" t="s">
        <v>59</v>
      </c>
      <c r="H220" s="13">
        <v>2007</v>
      </c>
      <c r="I220" s="87">
        <v>39272</v>
      </c>
      <c r="J220" s="9">
        <v>2</v>
      </c>
      <c r="K220" s="32">
        <v>39190</v>
      </c>
      <c r="L220" s="14" t="str">
        <f t="shared" si="30"/>
        <v>18-Apr</v>
      </c>
      <c r="M220" s="9">
        <f t="shared" si="32"/>
        <v>18</v>
      </c>
      <c r="N220" s="9" t="str">
        <f t="shared" si="31"/>
        <v>Apr</v>
      </c>
      <c r="O220" s="9" t="s">
        <v>33</v>
      </c>
      <c r="P220" s="13" t="str">
        <f>IF(VLOOKUP(O220,Sheet1!$N$12:$O$20,2)=0,"",VLOOKUP(O220,Sheet1!$N$12:$O$20,2))</f>
        <v/>
      </c>
      <c r="Q220" s="45">
        <v>409.94285886880124</v>
      </c>
      <c r="R220" s="10"/>
      <c r="S220" s="10"/>
      <c r="T220" s="24"/>
      <c r="U220" s="10"/>
      <c r="V220" s="10"/>
      <c r="W220" s="9"/>
      <c r="X220" s="9"/>
      <c r="Y220" s="9"/>
      <c r="Z220" s="9"/>
      <c r="AA220" s="9"/>
      <c r="AB220" s="24">
        <v>20.259429262678228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spans="1:38" ht="13.2">
      <c r="A221" t="str">
        <f t="shared" si="29"/>
        <v>Wagga2007TOS18-AprCvHyola75</v>
      </c>
      <c r="B221">
        <f t="shared" si="27"/>
        <v>82</v>
      </c>
      <c r="C221" t="str">
        <f t="shared" si="28"/>
        <v>Hyola75</v>
      </c>
      <c r="D221" s="9" t="s">
        <v>62</v>
      </c>
      <c r="E221" t="str">
        <f>VLOOKUP(D221,Sheet1!$E$11:$F$92,2)</f>
        <v>Hyola75</v>
      </c>
      <c r="G221" s="31" t="s">
        <v>59</v>
      </c>
      <c r="H221" s="13">
        <v>2007</v>
      </c>
      <c r="I221" s="87">
        <v>39272</v>
      </c>
      <c r="J221" s="9">
        <v>2</v>
      </c>
      <c r="K221" s="32">
        <v>39190</v>
      </c>
      <c r="L221" s="14" t="str">
        <f t="shared" si="30"/>
        <v>18-Apr</v>
      </c>
      <c r="M221" s="9">
        <f t="shared" si="32"/>
        <v>18</v>
      </c>
      <c r="N221" s="9" t="str">
        <f t="shared" si="31"/>
        <v>Apr</v>
      </c>
      <c r="O221" s="9" t="s">
        <v>33</v>
      </c>
      <c r="P221" s="13" t="str">
        <f>IF(VLOOKUP(O221,Sheet1!$N$12:$O$20,2)=0,"",VLOOKUP(O221,Sheet1!$N$12:$O$20,2))</f>
        <v/>
      </c>
      <c r="Q221" s="46">
        <v>344.5567289837258</v>
      </c>
      <c r="R221" s="10"/>
      <c r="S221" s="10"/>
      <c r="T221" s="24"/>
      <c r="U221" s="10"/>
      <c r="V221" s="10"/>
      <c r="W221" s="9"/>
      <c r="X221" s="9"/>
      <c r="Y221" s="9"/>
      <c r="Z221" s="9"/>
      <c r="AA221" s="9"/>
      <c r="AB221" s="24">
        <v>23.571084988020804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spans="1:38" ht="13.2">
      <c r="A222" t="str">
        <f t="shared" si="29"/>
        <v>Wagga2007TOS18-AprCvJC05006</v>
      </c>
      <c r="B222">
        <f t="shared" si="27"/>
        <v>82</v>
      </c>
      <c r="C222" t="str">
        <f t="shared" si="28"/>
        <v>JC05006</v>
      </c>
      <c r="D222" s="9" t="s">
        <v>74</v>
      </c>
      <c r="E222" t="str">
        <f>VLOOKUP(D222,Sheet1!$E$11:$F$92,2)</f>
        <v>JC05006</v>
      </c>
      <c r="G222" s="31" t="s">
        <v>59</v>
      </c>
      <c r="H222" s="13">
        <v>2007</v>
      </c>
      <c r="I222" s="87">
        <v>39272</v>
      </c>
      <c r="J222" s="9">
        <v>2</v>
      </c>
      <c r="K222" s="32">
        <v>39190</v>
      </c>
      <c r="L222" s="14" t="str">
        <f t="shared" si="30"/>
        <v>18-Apr</v>
      </c>
      <c r="M222" s="9">
        <f t="shared" si="32"/>
        <v>18</v>
      </c>
      <c r="N222" s="9" t="str">
        <f t="shared" si="31"/>
        <v>Apr</v>
      </c>
      <c r="O222" s="9" t="s">
        <v>33</v>
      </c>
      <c r="P222" s="13" t="str">
        <f>IF(VLOOKUP(O222,Sheet1!$N$12:$O$20,2)=0,"",VLOOKUP(O222,Sheet1!$N$12:$O$20,2))</f>
        <v/>
      </c>
      <c r="Q222" s="45">
        <v>243.32401749662918</v>
      </c>
      <c r="R222" s="10"/>
      <c r="S222" s="10"/>
      <c r="T222" s="24"/>
      <c r="U222" s="10"/>
      <c r="V222" s="10"/>
      <c r="W222" s="9"/>
      <c r="X222" s="9"/>
      <c r="Y222" s="9"/>
      <c r="Z222" s="9"/>
      <c r="AA222" s="9"/>
      <c r="AB222" s="24">
        <v>45.810516175011038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spans="1:38" ht="13.2">
      <c r="A223" t="str">
        <f t="shared" si="29"/>
        <v>Wagga2007TOS18-AprCvJC066019</v>
      </c>
      <c r="B223">
        <f t="shared" si="27"/>
        <v>82</v>
      </c>
      <c r="C223" t="str">
        <f t="shared" si="28"/>
        <v>JC066019</v>
      </c>
      <c r="D223" s="9" t="s">
        <v>75</v>
      </c>
      <c r="E223" t="str">
        <f>VLOOKUP(D223,Sheet1!$E$11:$F$92,2)</f>
        <v>JC066019</v>
      </c>
      <c r="G223" s="31" t="s">
        <v>59</v>
      </c>
      <c r="H223" s="13">
        <v>2007</v>
      </c>
      <c r="I223" s="87">
        <v>39272</v>
      </c>
      <c r="J223" s="9">
        <v>2</v>
      </c>
      <c r="K223" s="32">
        <v>39190</v>
      </c>
      <c r="L223" s="14" t="str">
        <f t="shared" si="30"/>
        <v>18-Apr</v>
      </c>
      <c r="M223" s="9">
        <f t="shared" si="32"/>
        <v>18</v>
      </c>
      <c r="N223" s="9" t="str">
        <f t="shared" si="31"/>
        <v>Apr</v>
      </c>
      <c r="O223" s="9" t="s">
        <v>33</v>
      </c>
      <c r="P223" s="13" t="str">
        <f>IF(VLOOKUP(O223,Sheet1!$N$12:$O$20,2)=0,"",VLOOKUP(O223,Sheet1!$N$12:$O$20,2))</f>
        <v/>
      </c>
      <c r="Q223" s="45">
        <v>361.94789520911911</v>
      </c>
      <c r="R223" s="10"/>
      <c r="S223" s="10"/>
      <c r="T223" s="24"/>
      <c r="U223" s="10"/>
      <c r="V223" s="10"/>
      <c r="W223" s="9"/>
      <c r="X223" s="9"/>
      <c r="Y223" s="9"/>
      <c r="Z223" s="9"/>
      <c r="AA223" s="9"/>
      <c r="AB223" s="24">
        <v>20.392264160052978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spans="1:38" ht="13.2">
      <c r="A224" t="str">
        <f t="shared" si="29"/>
        <v>Wagga2007TOS18-AprCvJR55</v>
      </c>
      <c r="B224">
        <f t="shared" si="27"/>
        <v>82</v>
      </c>
      <c r="C224" t="str">
        <f t="shared" si="28"/>
        <v>JR55</v>
      </c>
      <c r="D224" s="9" t="s">
        <v>76</v>
      </c>
      <c r="E224" t="str">
        <f>VLOOKUP(D224,Sheet1!$E$11:$F$92,2)</f>
        <v>JR55</v>
      </c>
      <c r="G224" s="31" t="s">
        <v>59</v>
      </c>
      <c r="H224" s="13">
        <v>2007</v>
      </c>
      <c r="I224" s="87">
        <v>39272</v>
      </c>
      <c r="J224" s="9">
        <v>2</v>
      </c>
      <c r="K224" s="32">
        <v>39190</v>
      </c>
      <c r="L224" s="14" t="str">
        <f t="shared" si="30"/>
        <v>18-Apr</v>
      </c>
      <c r="M224" s="9">
        <f t="shared" si="32"/>
        <v>18</v>
      </c>
      <c r="N224" s="9" t="str">
        <f t="shared" si="31"/>
        <v>Apr</v>
      </c>
      <c r="O224" s="9" t="s">
        <v>33</v>
      </c>
      <c r="P224" s="13" t="str">
        <f>IF(VLOOKUP(O224,Sheet1!$N$12:$O$20,2)=0,"",VLOOKUP(O224,Sheet1!$N$12:$O$20,2))</f>
        <v/>
      </c>
      <c r="Q224" s="45">
        <v>341.63924800031486</v>
      </c>
      <c r="R224" s="10"/>
      <c r="S224" s="10"/>
      <c r="T224" s="24"/>
      <c r="U224" s="10"/>
      <c r="V224" s="10"/>
      <c r="W224" s="9"/>
      <c r="X224" s="9"/>
      <c r="Y224" s="9"/>
      <c r="Z224" s="9"/>
      <c r="AA224" s="9"/>
      <c r="AB224" s="24">
        <v>54.953069060149232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spans="1:38" ht="13.2">
      <c r="A225" t="str">
        <f t="shared" si="29"/>
        <v>Wagga2007TOS18-AprCvMaxol</v>
      </c>
      <c r="B225">
        <f t="shared" si="27"/>
        <v>82</v>
      </c>
      <c r="C225" t="str">
        <f t="shared" si="28"/>
        <v>Maxol</v>
      </c>
      <c r="D225" s="9" t="s">
        <v>36</v>
      </c>
      <c r="E225" t="str">
        <f>VLOOKUP(D225,Sheet1!$E$11:$F$92,2)</f>
        <v>Maxol</v>
      </c>
      <c r="G225" s="31" t="s">
        <v>59</v>
      </c>
      <c r="H225" s="13">
        <v>2007</v>
      </c>
      <c r="I225" s="87">
        <v>39272</v>
      </c>
      <c r="J225" s="9">
        <v>2</v>
      </c>
      <c r="K225" s="32">
        <v>39190</v>
      </c>
      <c r="L225" s="14" t="str">
        <f t="shared" si="30"/>
        <v>18-Apr</v>
      </c>
      <c r="M225" s="9">
        <f t="shared" si="32"/>
        <v>18</v>
      </c>
      <c r="N225" s="9" t="str">
        <f t="shared" si="31"/>
        <v>Apr</v>
      </c>
      <c r="O225" s="9" t="s">
        <v>33</v>
      </c>
      <c r="P225" s="13" t="str">
        <f>IF(VLOOKUP(O225,Sheet1!$N$12:$O$20,2)=0,"",VLOOKUP(O225,Sheet1!$N$12:$O$20,2))</f>
        <v/>
      </c>
      <c r="Q225" s="45">
        <v>372.2690770215637</v>
      </c>
      <c r="R225" s="10"/>
      <c r="S225" s="10"/>
      <c r="T225" s="24"/>
      <c r="U225" s="10"/>
      <c r="V225" s="10"/>
      <c r="W225" s="9"/>
      <c r="X225" s="9"/>
      <c r="Y225" s="9"/>
      <c r="Z225" s="9"/>
      <c r="AA225" s="9"/>
      <c r="AB225" s="24">
        <v>11.010528055392571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spans="1:38" ht="13.2">
      <c r="A226" t="str">
        <f t="shared" si="29"/>
        <v>Wagga2007TOS18-AprCvNBIP1</v>
      </c>
      <c r="B226">
        <f t="shared" si="27"/>
        <v>82</v>
      </c>
      <c r="C226" t="str">
        <f t="shared" si="28"/>
        <v>NBIP1</v>
      </c>
      <c r="D226" s="9" t="s">
        <v>63</v>
      </c>
      <c r="E226" t="str">
        <f>VLOOKUP(D226,Sheet1!$E$11:$F$92,2)</f>
        <v>NBIP1</v>
      </c>
      <c r="G226" s="31" t="s">
        <v>59</v>
      </c>
      <c r="H226" s="13">
        <v>2007</v>
      </c>
      <c r="I226" s="87">
        <v>39272</v>
      </c>
      <c r="J226" s="9">
        <v>2</v>
      </c>
      <c r="K226" s="32">
        <v>39190</v>
      </c>
      <c r="L226" s="14" t="str">
        <f t="shared" si="30"/>
        <v>18-Apr</v>
      </c>
      <c r="M226" s="9">
        <f t="shared" si="32"/>
        <v>18</v>
      </c>
      <c r="N226" s="9" t="str">
        <f t="shared" si="31"/>
        <v>Apr</v>
      </c>
      <c r="O226" s="9" t="s">
        <v>33</v>
      </c>
      <c r="P226" s="13" t="str">
        <f>IF(VLOOKUP(O226,Sheet1!$N$12:$O$20,2)=0,"",VLOOKUP(O226,Sheet1!$N$12:$O$20,2))</f>
        <v/>
      </c>
      <c r="Q226" s="45">
        <v>289.78076680009815</v>
      </c>
      <c r="R226" s="10"/>
      <c r="S226" s="10"/>
      <c r="T226" s="24"/>
      <c r="U226" s="10"/>
      <c r="V226" s="10"/>
      <c r="W226" s="9"/>
      <c r="X226" s="9"/>
      <c r="Y226" s="9"/>
      <c r="Z226" s="9"/>
      <c r="AA226" s="9"/>
      <c r="AB226" s="24">
        <v>75.852772372524768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spans="1:38" ht="13.2">
      <c r="A227" t="str">
        <f t="shared" si="29"/>
        <v>Wagga2007TOS18-AprCvNBIP2</v>
      </c>
      <c r="B227">
        <f t="shared" si="27"/>
        <v>82</v>
      </c>
      <c r="C227" t="str">
        <f t="shared" si="28"/>
        <v>NBIP2</v>
      </c>
      <c r="D227" s="9" t="s">
        <v>77</v>
      </c>
      <c r="E227" t="str">
        <f>VLOOKUP(D227,Sheet1!$E$11:$F$92,2)</f>
        <v>NBIP2</v>
      </c>
      <c r="G227" s="31" t="s">
        <v>59</v>
      </c>
      <c r="H227" s="13">
        <v>2007</v>
      </c>
      <c r="I227" s="87">
        <v>39272</v>
      </c>
      <c r="J227" s="9">
        <v>2</v>
      </c>
      <c r="K227" s="32">
        <v>39190</v>
      </c>
      <c r="L227" s="14" t="str">
        <f t="shared" si="30"/>
        <v>18-Apr</v>
      </c>
      <c r="M227" s="9">
        <f t="shared" si="32"/>
        <v>18</v>
      </c>
      <c r="N227" s="9" t="str">
        <f t="shared" si="31"/>
        <v>Apr</v>
      </c>
      <c r="O227" s="9" t="s">
        <v>33</v>
      </c>
      <c r="P227" s="13" t="str">
        <f>IF(VLOOKUP(O227,Sheet1!$N$12:$O$20,2)=0,"",VLOOKUP(O227,Sheet1!$N$12:$O$20,2))</f>
        <v/>
      </c>
      <c r="Q227" s="45">
        <v>368.54823026436418</v>
      </c>
      <c r="R227" s="10"/>
      <c r="S227" s="10"/>
      <c r="T227" s="24"/>
      <c r="U227" s="10"/>
      <c r="V227" s="10"/>
      <c r="W227" s="9"/>
      <c r="X227" s="9"/>
      <c r="Y227" s="9"/>
      <c r="Z227" s="9"/>
      <c r="AA227" s="9"/>
      <c r="AB227" s="24">
        <v>59.2179195491982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spans="1:38" ht="13.2">
      <c r="A228" t="str">
        <f t="shared" si="29"/>
        <v>Wagga2007TOS18-AprCvNBIP3</v>
      </c>
      <c r="B228">
        <f t="shared" si="27"/>
        <v>82</v>
      </c>
      <c r="C228" t="str">
        <f t="shared" ref="C228:C255" si="33">D228</f>
        <v>NBIP3</v>
      </c>
      <c r="D228" s="9" t="s">
        <v>64</v>
      </c>
      <c r="E228" t="str">
        <f>VLOOKUP(D228,Sheet1!$E$11:$F$92,2)</f>
        <v>NBIP3</v>
      </c>
      <c r="G228" s="31" t="s">
        <v>59</v>
      </c>
      <c r="H228" s="13">
        <v>2007</v>
      </c>
      <c r="I228" s="87">
        <v>39272</v>
      </c>
      <c r="J228" s="9">
        <v>2</v>
      </c>
      <c r="K228" s="32">
        <v>39190</v>
      </c>
      <c r="L228" s="14" t="str">
        <f t="shared" si="30"/>
        <v>18-Apr</v>
      </c>
      <c r="M228" s="9">
        <f t="shared" si="32"/>
        <v>18</v>
      </c>
      <c r="N228" s="9" t="str">
        <f t="shared" si="31"/>
        <v>Apr</v>
      </c>
      <c r="O228" s="9" t="s">
        <v>33</v>
      </c>
      <c r="P228" s="13" t="str">
        <f>IF(VLOOKUP(O228,Sheet1!$N$12:$O$20,2)=0,"",VLOOKUP(O228,Sheet1!$N$12:$O$20,2))</f>
        <v/>
      </c>
      <c r="Q228" s="45">
        <v>364.88244297039694</v>
      </c>
      <c r="R228" s="10"/>
      <c r="S228" s="10"/>
      <c r="T228" s="24"/>
      <c r="U228" s="10"/>
      <c r="V228" s="10"/>
      <c r="W228" s="9"/>
      <c r="X228" s="9"/>
      <c r="Y228" s="9"/>
      <c r="Z228" s="9"/>
      <c r="AA228" s="9"/>
      <c r="AB228" s="24">
        <v>9.0385427208736449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spans="1:38" ht="13.2">
      <c r="A229" t="str">
        <f t="shared" si="29"/>
        <v>Wagga2007TOS18-AprCvNBIP4</v>
      </c>
      <c r="B229">
        <f t="shared" si="27"/>
        <v>82</v>
      </c>
      <c r="C229" t="str">
        <f t="shared" si="33"/>
        <v>NBIP4</v>
      </c>
      <c r="D229" s="9" t="s">
        <v>65</v>
      </c>
      <c r="E229" t="str">
        <f>VLOOKUP(D229,Sheet1!$E$11:$F$92,2)</f>
        <v>NBIP4</v>
      </c>
      <c r="G229" s="31" t="s">
        <v>59</v>
      </c>
      <c r="H229" s="13">
        <v>2007</v>
      </c>
      <c r="I229" s="87">
        <v>39272</v>
      </c>
      <c r="J229" s="9">
        <v>2</v>
      </c>
      <c r="K229" s="32">
        <v>39190</v>
      </c>
      <c r="L229" s="14" t="str">
        <f t="shared" si="30"/>
        <v>18-Apr</v>
      </c>
      <c r="M229" s="9">
        <f t="shared" si="32"/>
        <v>18</v>
      </c>
      <c r="N229" s="9" t="str">
        <f t="shared" si="31"/>
        <v>Apr</v>
      </c>
      <c r="O229" s="9" t="s">
        <v>33</v>
      </c>
      <c r="P229" s="13" t="str">
        <f>IF(VLOOKUP(O229,Sheet1!$N$12:$O$20,2)=0,"",VLOOKUP(O229,Sheet1!$N$12:$O$20,2))</f>
        <v/>
      </c>
      <c r="Q229" s="45">
        <v>286.06647012011808</v>
      </c>
      <c r="R229" s="10"/>
      <c r="S229" s="10"/>
      <c r="T229" s="24"/>
      <c r="U229" s="10"/>
      <c r="V229" s="10"/>
      <c r="W229" s="9"/>
      <c r="X229" s="9"/>
      <c r="Y229" s="9"/>
      <c r="Z229" s="9"/>
      <c r="AA229" s="9"/>
      <c r="AB229" s="24">
        <v>24.9464452718587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spans="1:38" ht="13.2">
      <c r="A230" t="str">
        <f t="shared" si="29"/>
        <v>Wagga2007TOS18-AprCvNBIP5</v>
      </c>
      <c r="B230">
        <f t="shared" si="27"/>
        <v>82</v>
      </c>
      <c r="C230" t="str">
        <f t="shared" si="33"/>
        <v>NBIP5</v>
      </c>
      <c r="D230" s="9" t="s">
        <v>78</v>
      </c>
      <c r="E230" t="str">
        <f>VLOOKUP(D230,Sheet1!$E$11:$F$92,2)</f>
        <v>NBIP5</v>
      </c>
      <c r="G230" s="31" t="s">
        <v>59</v>
      </c>
      <c r="H230" s="13">
        <v>2007</v>
      </c>
      <c r="I230" s="87">
        <v>39272</v>
      </c>
      <c r="J230" s="9">
        <v>2</v>
      </c>
      <c r="K230" s="32">
        <v>39190</v>
      </c>
      <c r="L230" s="14" t="str">
        <f t="shared" si="30"/>
        <v>18-Apr</v>
      </c>
      <c r="M230" s="9">
        <f t="shared" si="32"/>
        <v>18</v>
      </c>
      <c r="N230" s="9" t="str">
        <f t="shared" si="31"/>
        <v>Apr</v>
      </c>
      <c r="O230" s="9" t="s">
        <v>33</v>
      </c>
      <c r="P230" s="13" t="str">
        <f>IF(VLOOKUP(O230,Sheet1!$N$12:$O$20,2)=0,"",VLOOKUP(O230,Sheet1!$N$12:$O$20,2))</f>
        <v/>
      </c>
      <c r="Q230" s="45">
        <v>265.66783110038369</v>
      </c>
      <c r="R230" s="10"/>
      <c r="S230" s="10"/>
      <c r="T230" s="24"/>
      <c r="U230" s="10"/>
      <c r="V230" s="10"/>
      <c r="W230" s="9"/>
      <c r="X230" s="9"/>
      <c r="Y230" s="9"/>
      <c r="Z230" s="9"/>
      <c r="AA230" s="9"/>
      <c r="AB230" s="24">
        <v>12.572554295477813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spans="1:38" ht="13.2">
      <c r="A231" t="str">
        <f t="shared" si="29"/>
        <v>Wagga2007TOS18-AprCvNPZ1</v>
      </c>
      <c r="B231">
        <f t="shared" si="27"/>
        <v>82</v>
      </c>
      <c r="C231" t="str">
        <f t="shared" si="33"/>
        <v>NPZ1</v>
      </c>
      <c r="D231" s="9" t="s">
        <v>79</v>
      </c>
      <c r="E231" t="str">
        <f>VLOOKUP(D231,Sheet1!$E$11:$F$92,2)</f>
        <v>NPZ1</v>
      </c>
      <c r="G231" s="31" t="s">
        <v>59</v>
      </c>
      <c r="H231" s="13">
        <v>2007</v>
      </c>
      <c r="I231" s="87">
        <v>39272</v>
      </c>
      <c r="J231" s="9">
        <v>2</v>
      </c>
      <c r="K231" s="32">
        <v>39190</v>
      </c>
      <c r="L231" s="14" t="str">
        <f t="shared" si="30"/>
        <v>18-Apr</v>
      </c>
      <c r="M231" s="9">
        <f t="shared" si="32"/>
        <v>18</v>
      </c>
      <c r="N231" s="9" t="str">
        <f t="shared" si="31"/>
        <v>Apr</v>
      </c>
      <c r="O231" s="9" t="s">
        <v>33</v>
      </c>
      <c r="P231" s="13" t="str">
        <f>IF(VLOOKUP(O231,Sheet1!$N$12:$O$20,2)=0,"",VLOOKUP(O231,Sheet1!$N$12:$O$20,2))</f>
        <v/>
      </c>
      <c r="Q231" s="45">
        <v>416.66734510141185</v>
      </c>
      <c r="R231" s="10"/>
      <c r="S231" s="10"/>
      <c r="T231" s="24"/>
      <c r="U231" s="10"/>
      <c r="V231" s="10"/>
      <c r="W231" s="9"/>
      <c r="X231" s="9"/>
      <c r="Y231" s="9"/>
      <c r="Z231" s="9"/>
      <c r="AA231" s="9"/>
      <c r="AB231" s="24">
        <v>18.360007762599604</v>
      </c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spans="1:38" ht="13.2">
      <c r="A232" t="str">
        <f t="shared" si="29"/>
        <v>Wagga2007TOS18-AprCvNPZ2</v>
      </c>
      <c r="B232">
        <f t="shared" si="27"/>
        <v>82</v>
      </c>
      <c r="C232" t="str">
        <f t="shared" si="33"/>
        <v>NPZ2</v>
      </c>
      <c r="D232" s="9" t="s">
        <v>66</v>
      </c>
      <c r="E232" t="str">
        <f>VLOOKUP(D232,Sheet1!$E$11:$F$92,2)</f>
        <v>NPZ2</v>
      </c>
      <c r="G232" s="31" t="s">
        <v>59</v>
      </c>
      <c r="H232" s="13">
        <v>2007</v>
      </c>
      <c r="I232" s="87">
        <v>39272</v>
      </c>
      <c r="J232" s="9">
        <v>2</v>
      </c>
      <c r="K232" s="32">
        <v>39190</v>
      </c>
      <c r="L232" s="14" t="str">
        <f t="shared" si="30"/>
        <v>18-Apr</v>
      </c>
      <c r="M232" s="9">
        <f t="shared" si="32"/>
        <v>18</v>
      </c>
      <c r="N232" s="9" t="str">
        <f t="shared" si="31"/>
        <v>Apr</v>
      </c>
      <c r="O232" s="9" t="s">
        <v>33</v>
      </c>
      <c r="P232" s="13" t="str">
        <f>IF(VLOOKUP(O232,Sheet1!$N$12:$O$20,2)=0,"",VLOOKUP(O232,Sheet1!$N$12:$O$20,2))</f>
        <v/>
      </c>
      <c r="Q232" s="45">
        <v>367.73288370256972</v>
      </c>
      <c r="R232" s="10"/>
      <c r="S232" s="10"/>
      <c r="T232" s="24"/>
      <c r="U232" s="10"/>
      <c r="V232" s="10"/>
      <c r="W232" s="9"/>
      <c r="X232" s="9"/>
      <c r="Y232" s="9"/>
      <c r="Z232" s="9"/>
      <c r="AA232" s="9"/>
      <c r="AB232" s="24">
        <v>49.861908645204728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spans="1:38" ht="13.2">
      <c r="A233" t="str">
        <f t="shared" si="29"/>
        <v>Wagga2007TOS18-AprCvNPZ3</v>
      </c>
      <c r="B233">
        <f t="shared" si="27"/>
        <v>82</v>
      </c>
      <c r="C233" t="str">
        <f t="shared" si="33"/>
        <v>NPZ3</v>
      </c>
      <c r="D233" s="9" t="s">
        <v>67</v>
      </c>
      <c r="E233" t="str">
        <f>VLOOKUP(D233,Sheet1!$E$11:$F$92,2)</f>
        <v>NPZ3</v>
      </c>
      <c r="G233" s="31" t="s">
        <v>59</v>
      </c>
      <c r="H233" s="13">
        <v>2007</v>
      </c>
      <c r="I233" s="87">
        <v>39272</v>
      </c>
      <c r="J233" s="9">
        <v>2</v>
      </c>
      <c r="K233" s="32">
        <v>39190</v>
      </c>
      <c r="L233" s="14" t="str">
        <f t="shared" si="30"/>
        <v>18-Apr</v>
      </c>
      <c r="M233" s="9">
        <f t="shared" si="32"/>
        <v>18</v>
      </c>
      <c r="N233" s="9" t="str">
        <f t="shared" si="31"/>
        <v>Apr</v>
      </c>
      <c r="O233" s="9" t="s">
        <v>33</v>
      </c>
      <c r="P233" s="13" t="str">
        <f>IF(VLOOKUP(O233,Sheet1!$N$12:$O$20,2)=0,"",VLOOKUP(O233,Sheet1!$N$12:$O$20,2))</f>
        <v/>
      </c>
      <c r="Q233" s="45">
        <v>385.48562713926873</v>
      </c>
      <c r="R233" s="10"/>
      <c r="S233" s="10"/>
      <c r="T233" s="24"/>
      <c r="U233" s="10"/>
      <c r="V233" s="10"/>
      <c r="W233" s="9"/>
      <c r="X233" s="9"/>
      <c r="Y233" s="9"/>
      <c r="Z233" s="9"/>
      <c r="AA233" s="9"/>
      <c r="AB233" s="24">
        <v>41.046325670947795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spans="1:38" ht="13.2">
      <c r="A234" t="str">
        <f t="shared" si="29"/>
        <v>Wagga2007TOS18-AprCvNPZ4</v>
      </c>
      <c r="B234">
        <f t="shared" si="27"/>
        <v>82</v>
      </c>
      <c r="C234" t="str">
        <f t="shared" si="33"/>
        <v>NPZ4</v>
      </c>
      <c r="D234" s="9" t="s">
        <v>80</v>
      </c>
      <c r="E234" t="str">
        <f>VLOOKUP(D234,Sheet1!$E$11:$F$92,2)</f>
        <v>NPZ4</v>
      </c>
      <c r="G234" s="31" t="s">
        <v>59</v>
      </c>
      <c r="H234" s="13">
        <v>2007</v>
      </c>
      <c r="I234" s="87">
        <v>39272</v>
      </c>
      <c r="J234" s="9">
        <v>2</v>
      </c>
      <c r="K234" s="32">
        <v>39190</v>
      </c>
      <c r="L234" s="14" t="str">
        <f t="shared" si="30"/>
        <v>18-Apr</v>
      </c>
      <c r="M234" s="9">
        <f t="shared" si="32"/>
        <v>18</v>
      </c>
      <c r="N234" s="9" t="str">
        <f t="shared" si="31"/>
        <v>Apr</v>
      </c>
      <c r="O234" s="9" t="s">
        <v>33</v>
      </c>
      <c r="P234" s="13" t="str">
        <f>IF(VLOOKUP(O234,Sheet1!$N$12:$O$20,2)=0,"",VLOOKUP(O234,Sheet1!$N$12:$O$20,2))</f>
        <v/>
      </c>
      <c r="Q234" s="45">
        <v>407.03019724570038</v>
      </c>
      <c r="R234" s="10"/>
      <c r="S234" s="10"/>
      <c r="T234" s="24"/>
      <c r="U234" s="10"/>
      <c r="V234" s="10"/>
      <c r="W234" s="9"/>
      <c r="X234" s="9"/>
      <c r="Y234" s="9"/>
      <c r="Z234" s="9"/>
      <c r="AA234" s="9"/>
      <c r="AB234" s="24">
        <v>20.884214562926868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spans="1:38" ht="13.2">
      <c r="A235" t="str">
        <f t="shared" si="29"/>
        <v>Wagga2007TOS18-AprCvNuseed1</v>
      </c>
      <c r="B235">
        <f t="shared" si="27"/>
        <v>82</v>
      </c>
      <c r="C235" t="str">
        <f t="shared" si="33"/>
        <v>Nuseed1</v>
      </c>
      <c r="D235" s="9" t="s">
        <v>81</v>
      </c>
      <c r="E235" t="str">
        <f>VLOOKUP(D235,Sheet1!$E$11:$F$92,2)</f>
        <v>Nuseed1</v>
      </c>
      <c r="G235" s="31" t="s">
        <v>59</v>
      </c>
      <c r="H235" s="13">
        <v>2007</v>
      </c>
      <c r="I235" s="87">
        <v>39272</v>
      </c>
      <c r="J235" s="9">
        <v>2</v>
      </c>
      <c r="K235" s="32">
        <v>39190</v>
      </c>
      <c r="L235" s="14" t="str">
        <f t="shared" si="30"/>
        <v>18-Apr</v>
      </c>
      <c r="M235" s="9">
        <f t="shared" si="32"/>
        <v>18</v>
      </c>
      <c r="N235" s="9" t="str">
        <f t="shared" si="31"/>
        <v>Apr</v>
      </c>
      <c r="O235" s="9" t="s">
        <v>33</v>
      </c>
      <c r="P235" s="13" t="str">
        <f>IF(VLOOKUP(O235,Sheet1!$N$12:$O$20,2)=0,"",VLOOKUP(O235,Sheet1!$N$12:$O$20,2))</f>
        <v/>
      </c>
      <c r="Q235" s="45">
        <v>204.83229669889357</v>
      </c>
      <c r="R235" s="10"/>
      <c r="S235" s="10"/>
      <c r="T235" s="24"/>
      <c r="U235" s="10"/>
      <c r="V235" s="10"/>
      <c r="W235" s="9"/>
      <c r="X235" s="9"/>
      <c r="Y235" s="9"/>
      <c r="Z235" s="9"/>
      <c r="AA235" s="9"/>
      <c r="AB235" s="24">
        <v>16.649788888003101</v>
      </c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spans="1:38" ht="13.2">
      <c r="A236" t="str">
        <f t="shared" si="29"/>
        <v>Wagga2007TOS18-AprCvNuseed2</v>
      </c>
      <c r="B236">
        <f t="shared" si="27"/>
        <v>82</v>
      </c>
      <c r="C236" t="str">
        <f t="shared" si="33"/>
        <v>Nuseed2</v>
      </c>
      <c r="D236" s="9" t="s">
        <v>82</v>
      </c>
      <c r="E236" t="str">
        <f>VLOOKUP(D236,Sheet1!$E$11:$F$92,2)</f>
        <v>Nuseed2</v>
      </c>
      <c r="G236" s="31" t="s">
        <v>59</v>
      </c>
      <c r="H236" s="13">
        <v>2007</v>
      </c>
      <c r="I236" s="87">
        <v>39272</v>
      </c>
      <c r="J236" s="9">
        <v>2</v>
      </c>
      <c r="K236" s="32">
        <v>39190</v>
      </c>
      <c r="L236" s="14" t="str">
        <f t="shared" si="30"/>
        <v>18-Apr</v>
      </c>
      <c r="M236" s="9">
        <f t="shared" si="32"/>
        <v>18</v>
      </c>
      <c r="N236" s="9" t="str">
        <f t="shared" si="31"/>
        <v>Apr</v>
      </c>
      <c r="O236" s="9" t="s">
        <v>33</v>
      </c>
      <c r="P236" s="13" t="str">
        <f>IF(VLOOKUP(O236,Sheet1!$N$12:$O$20,2)=0,"",VLOOKUP(O236,Sheet1!$N$12:$O$20,2))</f>
        <v/>
      </c>
      <c r="Q236" s="45">
        <v>194.40103497579508</v>
      </c>
      <c r="R236" s="10"/>
      <c r="S236" s="10"/>
      <c r="T236" s="24"/>
      <c r="U236" s="10"/>
      <c r="V236" s="10"/>
      <c r="W236" s="9"/>
      <c r="X236" s="9"/>
      <c r="Y236" s="9"/>
      <c r="Z236" s="9"/>
      <c r="AA236" s="9"/>
      <c r="AB236" s="24">
        <v>16.439618871124278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spans="1:38" ht="13.2">
      <c r="A237" t="str">
        <f t="shared" si="29"/>
        <v>Wagga2007TOS18-AprCvNuseed3</v>
      </c>
      <c r="B237">
        <f t="shared" si="27"/>
        <v>82</v>
      </c>
      <c r="C237" t="str">
        <f t="shared" si="33"/>
        <v>Nuseed3</v>
      </c>
      <c r="D237" s="9" t="s">
        <v>83</v>
      </c>
      <c r="E237" t="str">
        <f>VLOOKUP(D237,Sheet1!$E$11:$F$92,2)</f>
        <v>Nuseed3</v>
      </c>
      <c r="G237" s="31" t="s">
        <v>59</v>
      </c>
      <c r="H237" s="13">
        <v>2007</v>
      </c>
      <c r="I237" s="87">
        <v>39272</v>
      </c>
      <c r="J237" s="9">
        <v>2</v>
      </c>
      <c r="K237" s="32">
        <v>39190</v>
      </c>
      <c r="L237" s="14" t="str">
        <f t="shared" si="30"/>
        <v>18-Apr</v>
      </c>
      <c r="M237" s="9">
        <f t="shared" si="32"/>
        <v>18</v>
      </c>
      <c r="N237" s="9" t="str">
        <f t="shared" si="31"/>
        <v>Apr</v>
      </c>
      <c r="O237" s="9" t="s">
        <v>33</v>
      </c>
      <c r="P237" s="13" t="str">
        <f>IF(VLOOKUP(O237,Sheet1!$N$12:$O$20,2)=0,"",VLOOKUP(O237,Sheet1!$N$12:$O$20,2))</f>
        <v/>
      </c>
      <c r="Q237" s="45">
        <v>179.17704682948238</v>
      </c>
      <c r="R237" s="10"/>
      <c r="S237" s="10"/>
      <c r="T237" s="24"/>
      <c r="U237" s="10"/>
      <c r="V237" s="10"/>
      <c r="W237" s="9"/>
      <c r="X237" s="9"/>
      <c r="Y237" s="9"/>
      <c r="Z237" s="9"/>
      <c r="AA237" s="9"/>
      <c r="AB237" s="24">
        <v>12.150208201238339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spans="1:38" ht="13.2">
      <c r="A238" t="str">
        <f t="shared" si="29"/>
        <v>Wagga2007TOS18-AprCvSkipton</v>
      </c>
      <c r="B238">
        <f t="shared" si="27"/>
        <v>82</v>
      </c>
      <c r="C238" t="str">
        <f t="shared" si="33"/>
        <v>Skipton</v>
      </c>
      <c r="D238" s="9" t="s">
        <v>68</v>
      </c>
      <c r="E238" t="str">
        <f>VLOOKUP(D238,Sheet1!$E$11:$F$92,2)</f>
        <v>Skipton</v>
      </c>
      <c r="G238" s="31" t="s">
        <v>59</v>
      </c>
      <c r="H238" s="13">
        <v>2007</v>
      </c>
      <c r="I238" s="87">
        <v>39272</v>
      </c>
      <c r="J238" s="9">
        <v>2</v>
      </c>
      <c r="K238" s="32">
        <v>39190</v>
      </c>
      <c r="L238" s="14" t="str">
        <f t="shared" si="30"/>
        <v>18-Apr</v>
      </c>
      <c r="M238" s="9">
        <f t="shared" si="32"/>
        <v>18</v>
      </c>
      <c r="N238" s="9" t="str">
        <f t="shared" si="31"/>
        <v>Apr</v>
      </c>
      <c r="O238" s="9" t="s">
        <v>33</v>
      </c>
      <c r="P238" s="13" t="str">
        <f>IF(VLOOKUP(O238,Sheet1!$N$12:$O$20,2)=0,"",VLOOKUP(O238,Sheet1!$N$12:$O$20,2))</f>
        <v/>
      </c>
      <c r="Q238" s="46">
        <v>276.80049569845301</v>
      </c>
      <c r="R238" s="10"/>
      <c r="S238" s="10"/>
      <c r="T238" s="24"/>
      <c r="U238" s="10"/>
      <c r="V238" s="10"/>
      <c r="W238" s="9"/>
      <c r="X238" s="9"/>
      <c r="Y238" s="9"/>
      <c r="Z238" s="9"/>
      <c r="AA238" s="9"/>
      <c r="AB238" s="24">
        <v>16.372752793681364</v>
      </c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spans="1:38" ht="13.2">
      <c r="A239" t="str">
        <f t="shared" si="29"/>
        <v>Wagga2007TOS18-AprCvStubby</v>
      </c>
      <c r="B239">
        <f t="shared" si="27"/>
        <v>82</v>
      </c>
      <c r="C239" t="str">
        <f t="shared" si="33"/>
        <v>Stubby</v>
      </c>
      <c r="D239" s="9" t="s">
        <v>84</v>
      </c>
      <c r="E239" t="str">
        <f>VLOOKUP(D239,Sheet1!$E$11:$F$92,2)</f>
        <v>Stubby</v>
      </c>
      <c r="G239" s="31" t="s">
        <v>59</v>
      </c>
      <c r="H239" s="13">
        <v>2007</v>
      </c>
      <c r="I239" s="87">
        <v>39272</v>
      </c>
      <c r="J239" s="9">
        <v>2</v>
      </c>
      <c r="K239" s="32">
        <v>39190</v>
      </c>
      <c r="L239" s="14" t="str">
        <f t="shared" si="30"/>
        <v>18-Apr</v>
      </c>
      <c r="M239" s="9">
        <f t="shared" si="32"/>
        <v>18</v>
      </c>
      <c r="N239" s="9" t="str">
        <f t="shared" si="31"/>
        <v>Apr</v>
      </c>
      <c r="O239" s="9" t="s">
        <v>33</v>
      </c>
      <c r="P239" s="13" t="str">
        <f>IF(VLOOKUP(O239,Sheet1!$N$12:$O$20,2)=0,"",VLOOKUP(O239,Sheet1!$N$12:$O$20,2))</f>
        <v/>
      </c>
      <c r="Q239" s="45">
        <v>208.55539990089346</v>
      </c>
      <c r="R239" s="10"/>
      <c r="S239" s="10"/>
      <c r="T239" s="24"/>
      <c r="U239" s="10"/>
      <c r="V239" s="10"/>
      <c r="W239" s="9"/>
      <c r="X239" s="9"/>
      <c r="Y239" s="9"/>
      <c r="Z239" s="9"/>
      <c r="AA239" s="9"/>
      <c r="AB239" s="24">
        <v>21.500740295176321</v>
      </c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spans="1:38" ht="13.2">
      <c r="A240" t="str">
        <f t="shared" si="29"/>
        <v>Wagga2007TOS18-AprCvSummit</v>
      </c>
      <c r="B240">
        <f t="shared" si="27"/>
        <v>82</v>
      </c>
      <c r="C240" t="str">
        <f t="shared" si="33"/>
        <v>Summit</v>
      </c>
      <c r="D240" s="9" t="s">
        <v>85</v>
      </c>
      <c r="E240" t="str">
        <f>VLOOKUP(D240,Sheet1!$E$11:$F$92,2)</f>
        <v>Summit</v>
      </c>
      <c r="G240" s="31" t="s">
        <v>59</v>
      </c>
      <c r="H240" s="13">
        <v>2007</v>
      </c>
      <c r="I240" s="87">
        <v>39272</v>
      </c>
      <c r="J240" s="9">
        <v>2</v>
      </c>
      <c r="K240" s="32">
        <v>39190</v>
      </c>
      <c r="L240" s="14" t="str">
        <f t="shared" si="30"/>
        <v>18-Apr</v>
      </c>
      <c r="M240" s="9">
        <f t="shared" si="32"/>
        <v>18</v>
      </c>
      <c r="N240" s="9" t="str">
        <f t="shared" si="31"/>
        <v>Apr</v>
      </c>
      <c r="O240" s="9" t="s">
        <v>33</v>
      </c>
      <c r="P240" s="13" t="str">
        <f>IF(VLOOKUP(O240,Sheet1!$N$12:$O$20,2)=0,"",VLOOKUP(O240,Sheet1!$N$12:$O$20,2))</f>
        <v/>
      </c>
      <c r="Q240" s="45">
        <v>227.67642630925721</v>
      </c>
      <c r="R240" s="10"/>
      <c r="S240" s="10"/>
      <c r="T240" s="24"/>
      <c r="U240" s="10"/>
      <c r="V240" s="10"/>
      <c r="W240" s="9"/>
      <c r="X240" s="9"/>
      <c r="Y240" s="9"/>
      <c r="Z240" s="9"/>
      <c r="AA240" s="9"/>
      <c r="AB240" s="24">
        <v>35.584846878499732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spans="1:38" ht="13.2">
      <c r="A241" t="str">
        <f t="shared" si="29"/>
        <v>Wagga2007TOS18-AprCvTarcoola</v>
      </c>
      <c r="B241">
        <f t="shared" si="27"/>
        <v>82</v>
      </c>
      <c r="C241" t="str">
        <f t="shared" si="33"/>
        <v>Tarcoola</v>
      </c>
      <c r="D241" s="9" t="s">
        <v>86</v>
      </c>
      <c r="E241" t="str">
        <f>VLOOKUP(D241,Sheet1!$E$11:$F$92,2)</f>
        <v>Tarcoola</v>
      </c>
      <c r="G241" s="31" t="s">
        <v>59</v>
      </c>
      <c r="H241" s="13">
        <v>2007</v>
      </c>
      <c r="I241" s="87">
        <v>39272</v>
      </c>
      <c r="J241" s="9">
        <v>2</v>
      </c>
      <c r="K241" s="32">
        <v>39190</v>
      </c>
      <c r="L241" s="14" t="str">
        <f t="shared" si="30"/>
        <v>18-Apr</v>
      </c>
      <c r="M241" s="9">
        <f t="shared" si="32"/>
        <v>18</v>
      </c>
      <c r="N241" s="9" t="str">
        <f t="shared" si="31"/>
        <v>Apr</v>
      </c>
      <c r="O241" s="9" t="s">
        <v>33</v>
      </c>
      <c r="P241" s="13" t="str">
        <f>IF(VLOOKUP(O241,Sheet1!$N$12:$O$20,2)=0,"",VLOOKUP(O241,Sheet1!$N$12:$O$20,2))</f>
        <v/>
      </c>
      <c r="Q241" s="45">
        <v>315.46204545991441</v>
      </c>
      <c r="R241" s="10"/>
      <c r="S241" s="10"/>
      <c r="T241" s="24"/>
      <c r="U241" s="10"/>
      <c r="V241" s="10"/>
      <c r="W241" s="9"/>
      <c r="X241" s="9"/>
      <c r="Y241" s="9"/>
      <c r="Z241" s="9"/>
      <c r="AA241" s="9"/>
      <c r="AB241" s="24">
        <v>19.142942805308852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spans="1:38" ht="13.2">
      <c r="A242" t="str">
        <f t="shared" si="29"/>
        <v>Wagga2007TOS18-AprCvThunder</v>
      </c>
      <c r="B242">
        <f t="shared" si="27"/>
        <v>82</v>
      </c>
      <c r="C242" t="str">
        <f t="shared" si="33"/>
        <v>Thunder</v>
      </c>
      <c r="D242" s="9" t="s">
        <v>87</v>
      </c>
      <c r="E242" t="str">
        <f>VLOOKUP(D242,Sheet1!$E$11:$F$92,2)</f>
        <v>Thunder</v>
      </c>
      <c r="G242" s="31" t="s">
        <v>59</v>
      </c>
      <c r="H242" s="13">
        <v>2007</v>
      </c>
      <c r="I242" s="87">
        <v>39272</v>
      </c>
      <c r="J242" s="9">
        <v>2</v>
      </c>
      <c r="K242" s="32">
        <v>39190</v>
      </c>
      <c r="L242" s="14" t="str">
        <f t="shared" si="30"/>
        <v>18-Apr</v>
      </c>
      <c r="M242" s="9">
        <f t="shared" si="32"/>
        <v>18</v>
      </c>
      <c r="N242" s="9" t="str">
        <f t="shared" si="31"/>
        <v>Apr</v>
      </c>
      <c r="O242" s="9" t="s">
        <v>33</v>
      </c>
      <c r="P242" s="13" t="str">
        <f>IF(VLOOKUP(O242,Sheet1!$N$12:$O$20,2)=0,"",VLOOKUP(O242,Sheet1!$N$12:$O$20,2))</f>
        <v/>
      </c>
      <c r="Q242" s="45">
        <v>214.56836171331935</v>
      </c>
      <c r="R242" s="10"/>
      <c r="S242" s="10"/>
      <c r="T242" s="24"/>
      <c r="U242" s="10"/>
      <c r="V242" s="10"/>
      <c r="W242" s="9"/>
      <c r="X242" s="9"/>
      <c r="Y242" s="9"/>
      <c r="Z242" s="9"/>
      <c r="AA242" s="9"/>
      <c r="AB242" s="24">
        <v>27.726605454861552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spans="1:38" ht="13.2">
      <c r="A243" t="str">
        <f t="shared" si="29"/>
        <v>Wagga2007TOS18-AprCvWinfred</v>
      </c>
      <c r="B243">
        <f t="shared" si="27"/>
        <v>82</v>
      </c>
      <c r="C243" t="str">
        <f t="shared" si="33"/>
        <v>Winfred</v>
      </c>
      <c r="D243" s="9" t="s">
        <v>45</v>
      </c>
      <c r="E243" t="str">
        <f>VLOOKUP(D243,Sheet1!$E$11:$F$92,2)</f>
        <v>Winfred</v>
      </c>
      <c r="G243" s="31" t="s">
        <v>59</v>
      </c>
      <c r="H243" s="13">
        <v>2007</v>
      </c>
      <c r="I243" s="87">
        <v>39272</v>
      </c>
      <c r="J243" s="9">
        <v>2</v>
      </c>
      <c r="K243" s="32">
        <v>39190</v>
      </c>
      <c r="L243" s="14" t="str">
        <f t="shared" si="30"/>
        <v>18-Apr</v>
      </c>
      <c r="M243" s="9">
        <f t="shared" si="32"/>
        <v>18</v>
      </c>
      <c r="N243" s="9" t="str">
        <f t="shared" si="31"/>
        <v>Apr</v>
      </c>
      <c r="O243" s="9" t="s">
        <v>33</v>
      </c>
      <c r="P243" s="13" t="str">
        <f>IF(VLOOKUP(O243,Sheet1!$N$12:$O$20,2)=0,"",VLOOKUP(O243,Sheet1!$N$12:$O$20,2))</f>
        <v/>
      </c>
      <c r="Q243" s="45">
        <v>356.63171238214966</v>
      </c>
      <c r="R243" s="10"/>
      <c r="S243" s="10"/>
      <c r="T243" s="24"/>
      <c r="U243" s="10"/>
      <c r="V243" s="10"/>
      <c r="W243" s="9"/>
      <c r="X243" s="9"/>
      <c r="Y243" s="9"/>
      <c r="Z243" s="9"/>
      <c r="AA243" s="9"/>
      <c r="AB243" s="24">
        <v>49.954497324316641</v>
      </c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spans="1:38" ht="13.2">
      <c r="A244" t="str">
        <f t="shared" si="29"/>
        <v>Wagga2007TOS3-MayCv05N2891</v>
      </c>
      <c r="B244">
        <f t="shared" si="27"/>
        <v>67</v>
      </c>
      <c r="C244" t="str">
        <f t="shared" si="33"/>
        <v>05N2891</v>
      </c>
      <c r="D244" s="9" t="s">
        <v>60</v>
      </c>
      <c r="E244" t="str">
        <f>VLOOKUP(D244,Sheet1!$E$11:$F$92,2)</f>
        <v>05N2891</v>
      </c>
      <c r="G244" s="31" t="s">
        <v>59</v>
      </c>
      <c r="H244" s="13">
        <v>2007</v>
      </c>
      <c r="I244" s="87">
        <v>39272</v>
      </c>
      <c r="J244" s="9">
        <v>3</v>
      </c>
      <c r="K244" s="32">
        <v>39205</v>
      </c>
      <c r="L244" s="14" t="str">
        <f t="shared" si="30"/>
        <v>3-May</v>
      </c>
      <c r="M244" s="9">
        <f t="shared" si="32"/>
        <v>3</v>
      </c>
      <c r="N244" s="9" t="str">
        <f t="shared" si="31"/>
        <v>May</v>
      </c>
      <c r="O244" s="9" t="s">
        <v>33</v>
      </c>
      <c r="P244" s="13" t="str">
        <f>IF(VLOOKUP(O244,Sheet1!$N$12:$O$20,2)=0,"",VLOOKUP(O244,Sheet1!$N$12:$O$20,2))</f>
        <v/>
      </c>
      <c r="Q244" s="45">
        <v>157.28984882967384</v>
      </c>
      <c r="R244" s="10"/>
      <c r="S244" s="10"/>
      <c r="T244" s="24"/>
      <c r="U244" s="10"/>
      <c r="V244" s="10"/>
      <c r="W244" s="9"/>
      <c r="X244" s="9"/>
      <c r="Y244" s="9"/>
      <c r="Z244" s="9"/>
      <c r="AA244" s="9"/>
      <c r="AB244" s="24">
        <v>8.5538012828382612</v>
      </c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spans="1:38" ht="13.2">
      <c r="A245" t="str">
        <f t="shared" si="29"/>
        <v>Wagga2007TOS3-MayCv46Y78</v>
      </c>
      <c r="B245">
        <f t="shared" si="27"/>
        <v>67</v>
      </c>
      <c r="C245" t="str">
        <f t="shared" si="33"/>
        <v>46Y78</v>
      </c>
      <c r="D245" s="9" t="s">
        <v>34</v>
      </c>
      <c r="E245" t="str">
        <f>VLOOKUP(D245,Sheet1!$E$11:$F$92,2)</f>
        <v>46Y78</v>
      </c>
      <c r="G245" s="31" t="s">
        <v>59</v>
      </c>
      <c r="H245" s="13">
        <v>2007</v>
      </c>
      <c r="I245" s="87">
        <v>39272</v>
      </c>
      <c r="J245" s="9">
        <v>3</v>
      </c>
      <c r="K245" s="32">
        <v>39205</v>
      </c>
      <c r="L245" s="14" t="str">
        <f t="shared" si="30"/>
        <v>3-May</v>
      </c>
      <c r="M245" s="9">
        <f t="shared" si="32"/>
        <v>3</v>
      </c>
      <c r="N245" s="9" t="str">
        <f t="shared" si="31"/>
        <v>May</v>
      </c>
      <c r="O245" s="9" t="s">
        <v>33</v>
      </c>
      <c r="P245" s="13" t="str">
        <f>IF(VLOOKUP(O245,Sheet1!$N$12:$O$20,2)=0,"",VLOOKUP(O245,Sheet1!$N$12:$O$20,2))</f>
        <v/>
      </c>
      <c r="Q245" s="45">
        <v>130.38136094705587</v>
      </c>
      <c r="R245" s="10"/>
      <c r="S245" s="10"/>
      <c r="T245" s="24"/>
      <c r="U245" s="10"/>
      <c r="V245" s="10"/>
      <c r="W245" s="9"/>
      <c r="X245" s="9"/>
      <c r="Y245" s="9"/>
      <c r="Z245" s="9"/>
      <c r="AA245" s="9"/>
      <c r="AB245" s="24">
        <v>12.761310134621761</v>
      </c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spans="1:38" ht="13.2">
      <c r="A246" t="str">
        <f t="shared" si="29"/>
        <v>Wagga2007TOS3-MayCvCBI106</v>
      </c>
      <c r="B246">
        <f t="shared" si="27"/>
        <v>67</v>
      </c>
      <c r="C246" t="str">
        <f t="shared" si="33"/>
        <v>CBI106</v>
      </c>
      <c r="D246" s="9" t="s">
        <v>61</v>
      </c>
      <c r="E246" t="str">
        <f>VLOOKUP(D246,Sheet1!$E$11:$F$92,2)</f>
        <v>CBI106</v>
      </c>
      <c r="G246" s="31" t="s">
        <v>59</v>
      </c>
      <c r="H246" s="13">
        <v>2007</v>
      </c>
      <c r="I246" s="87">
        <v>39272</v>
      </c>
      <c r="J246" s="9">
        <v>3</v>
      </c>
      <c r="K246" s="32">
        <v>39205</v>
      </c>
      <c r="L246" s="14" t="str">
        <f t="shared" si="30"/>
        <v>3-May</v>
      </c>
      <c r="M246" s="9">
        <f t="shared" si="32"/>
        <v>3</v>
      </c>
      <c r="N246" s="9" t="str">
        <f t="shared" si="31"/>
        <v>May</v>
      </c>
      <c r="O246" s="9" t="s">
        <v>33</v>
      </c>
      <c r="P246" s="13" t="str">
        <f>IF(VLOOKUP(O246,Sheet1!$N$12:$O$20,2)=0,"",VLOOKUP(O246,Sheet1!$N$12:$O$20,2))</f>
        <v/>
      </c>
      <c r="Q246" s="45">
        <v>70.373910892527689</v>
      </c>
      <c r="R246" s="10"/>
      <c r="S246" s="10"/>
      <c r="T246" s="24"/>
      <c r="U246" s="10"/>
      <c r="V246" s="10"/>
      <c r="W246" s="9"/>
      <c r="X246" s="9"/>
      <c r="Y246" s="9"/>
      <c r="Z246" s="9"/>
      <c r="AA246" s="9"/>
      <c r="AB246" s="24">
        <v>16.652951101303358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spans="1:38" ht="13.2">
      <c r="A247" t="str">
        <f t="shared" si="29"/>
        <v>Wagga2007TOS3-MayCvAV_Garnet</v>
      </c>
      <c r="B247">
        <f t="shared" si="27"/>
        <v>67</v>
      </c>
      <c r="C247" t="str">
        <f t="shared" si="33"/>
        <v>Garnet</v>
      </c>
      <c r="D247" s="9" t="s">
        <v>37</v>
      </c>
      <c r="E247" t="str">
        <f>VLOOKUP(D247,Sheet1!$E$11:$F$92,2)</f>
        <v>AV_Garnet</v>
      </c>
      <c r="G247" s="31" t="s">
        <v>59</v>
      </c>
      <c r="H247" s="13">
        <v>2007</v>
      </c>
      <c r="I247" s="87">
        <v>39272</v>
      </c>
      <c r="J247" s="9">
        <v>3</v>
      </c>
      <c r="K247" s="32">
        <v>39205</v>
      </c>
      <c r="L247" s="14" t="str">
        <f t="shared" si="30"/>
        <v>3-May</v>
      </c>
      <c r="M247" s="9">
        <f t="shared" si="32"/>
        <v>3</v>
      </c>
      <c r="N247" s="9" t="str">
        <f t="shared" si="31"/>
        <v>May</v>
      </c>
      <c r="O247" s="9" t="s">
        <v>33</v>
      </c>
      <c r="P247" s="13" t="str">
        <f>IF(VLOOKUP(O247,Sheet1!$N$12:$O$20,2)=0,"",VLOOKUP(O247,Sheet1!$N$12:$O$20,2))</f>
        <v/>
      </c>
      <c r="Q247" s="46">
        <v>104.56794794609682</v>
      </c>
      <c r="R247" s="10"/>
      <c r="S247" s="10"/>
      <c r="T247" s="24"/>
      <c r="U247" s="10"/>
      <c r="V247" s="10"/>
      <c r="W247" s="9"/>
      <c r="X247" s="9"/>
      <c r="Y247" s="9"/>
      <c r="Z247" s="9"/>
      <c r="AA247" s="9"/>
      <c r="AB247" s="24">
        <v>26.449339961267889</v>
      </c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spans="1:38" ht="13.2">
      <c r="A248" t="str">
        <f t="shared" si="29"/>
        <v>Wagga2007TOS3-MayCvHyola50</v>
      </c>
      <c r="B248">
        <f t="shared" si="27"/>
        <v>67</v>
      </c>
      <c r="C248" t="str">
        <f t="shared" si="33"/>
        <v>Hyola50</v>
      </c>
      <c r="D248" s="9" t="s">
        <v>50</v>
      </c>
      <c r="E248" t="str">
        <f>VLOOKUP(D248,Sheet1!$E$11:$F$92,2)</f>
        <v>Hyola50</v>
      </c>
      <c r="G248" s="31" t="s">
        <v>59</v>
      </c>
      <c r="H248" s="13">
        <v>2007</v>
      </c>
      <c r="I248" s="87">
        <v>39272</v>
      </c>
      <c r="J248" s="9">
        <v>3</v>
      </c>
      <c r="K248" s="32">
        <v>39205</v>
      </c>
      <c r="L248" s="14" t="str">
        <f t="shared" si="30"/>
        <v>3-May</v>
      </c>
      <c r="M248" s="9">
        <f t="shared" si="32"/>
        <v>3</v>
      </c>
      <c r="N248" s="9" t="str">
        <f t="shared" si="31"/>
        <v>May</v>
      </c>
      <c r="O248" s="9" t="s">
        <v>33</v>
      </c>
      <c r="P248" s="13" t="str">
        <f>IF(VLOOKUP(O248,Sheet1!$N$12:$O$20,2)=0,"",VLOOKUP(O248,Sheet1!$N$12:$O$20,2))</f>
        <v/>
      </c>
      <c r="Q248" s="45">
        <v>100.8646626797244</v>
      </c>
      <c r="R248" s="10"/>
      <c r="S248" s="10"/>
      <c r="T248" s="24"/>
      <c r="U248" s="10"/>
      <c r="V248" s="10"/>
      <c r="W248" s="9"/>
      <c r="X248" s="9"/>
      <c r="Y248" s="9"/>
      <c r="Z248" s="9"/>
      <c r="AA248" s="9"/>
      <c r="AB248" s="24">
        <v>18.019160993320558</v>
      </c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spans="1:38" ht="13.2">
      <c r="A249" t="str">
        <f t="shared" si="29"/>
        <v>Wagga2007TOS3-MayCvHyola75</v>
      </c>
      <c r="B249">
        <f t="shared" si="27"/>
        <v>67</v>
      </c>
      <c r="C249" t="str">
        <f t="shared" si="33"/>
        <v>Hyola75</v>
      </c>
      <c r="D249" s="9" t="s">
        <v>62</v>
      </c>
      <c r="E249" t="str">
        <f>VLOOKUP(D249,Sheet1!$E$11:$F$92,2)</f>
        <v>Hyola75</v>
      </c>
      <c r="G249" s="31" t="s">
        <v>59</v>
      </c>
      <c r="H249" s="13">
        <v>2007</v>
      </c>
      <c r="I249" s="87">
        <v>39272</v>
      </c>
      <c r="J249" s="9">
        <v>3</v>
      </c>
      <c r="K249" s="32">
        <v>39205</v>
      </c>
      <c r="L249" s="14" t="str">
        <f t="shared" si="30"/>
        <v>3-May</v>
      </c>
      <c r="M249" s="9">
        <f t="shared" si="32"/>
        <v>3</v>
      </c>
      <c r="N249" s="9" t="str">
        <f t="shared" si="31"/>
        <v>May</v>
      </c>
      <c r="O249" s="9" t="s">
        <v>33</v>
      </c>
      <c r="P249" s="13" t="str">
        <f>IF(VLOOKUP(O249,Sheet1!$N$12:$O$20,2)=0,"",VLOOKUP(O249,Sheet1!$N$12:$O$20,2))</f>
        <v/>
      </c>
      <c r="Q249" s="46">
        <v>142.50729597456774</v>
      </c>
      <c r="R249" s="10"/>
      <c r="S249" s="10"/>
      <c r="T249" s="24"/>
      <c r="U249" s="10"/>
      <c r="V249" s="10"/>
      <c r="W249" s="9"/>
      <c r="X249" s="9"/>
      <c r="Y249" s="9"/>
      <c r="Z249" s="9"/>
      <c r="AA249" s="9"/>
      <c r="AB249" s="24">
        <v>22.349113644478596</v>
      </c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spans="1:38" ht="13.2">
      <c r="A250" t="str">
        <f t="shared" si="29"/>
        <v>Wagga2007TOS3-MayCvJC05006</v>
      </c>
      <c r="B250">
        <f t="shared" si="27"/>
        <v>67</v>
      </c>
      <c r="C250" t="str">
        <f t="shared" si="33"/>
        <v>JC05006</v>
      </c>
      <c r="D250" s="9" t="s">
        <v>74</v>
      </c>
      <c r="E250" t="str">
        <f>VLOOKUP(D250,Sheet1!$E$11:$F$92,2)</f>
        <v>JC05006</v>
      </c>
      <c r="G250" s="31" t="s">
        <v>59</v>
      </c>
      <c r="H250" s="13">
        <v>2007</v>
      </c>
      <c r="I250" s="87">
        <v>39272</v>
      </c>
      <c r="J250" s="9">
        <v>3</v>
      </c>
      <c r="K250" s="32">
        <v>39205</v>
      </c>
      <c r="L250" s="14" t="str">
        <f t="shared" si="30"/>
        <v>3-May</v>
      </c>
      <c r="M250" s="9">
        <f t="shared" si="32"/>
        <v>3</v>
      </c>
      <c r="N250" s="9" t="str">
        <f t="shared" si="31"/>
        <v>May</v>
      </c>
      <c r="O250" s="9" t="s">
        <v>33</v>
      </c>
      <c r="P250" s="13" t="str">
        <f>IF(VLOOKUP(O250,Sheet1!$N$12:$O$20,2)=0,"",VLOOKUP(O250,Sheet1!$N$12:$O$20,2))</f>
        <v/>
      </c>
      <c r="Q250" s="45">
        <v>75.476448761057426</v>
      </c>
      <c r="R250" s="10"/>
      <c r="S250" s="10"/>
      <c r="T250" s="24"/>
      <c r="U250" s="10"/>
      <c r="V250" s="10"/>
      <c r="W250" s="9"/>
      <c r="X250" s="9"/>
      <c r="Y250" s="9"/>
      <c r="Z250" s="9"/>
      <c r="AA250" s="9"/>
      <c r="AB250" s="24">
        <v>28.143038247337522</v>
      </c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spans="1:38" ht="13.2">
      <c r="A251" t="str">
        <f t="shared" si="29"/>
        <v>Wagga2007TOS3-MayCvNBIP4</v>
      </c>
      <c r="B251">
        <f t="shared" si="27"/>
        <v>67</v>
      </c>
      <c r="C251" t="str">
        <f t="shared" si="33"/>
        <v>NBIP4</v>
      </c>
      <c r="D251" s="9" t="s">
        <v>65</v>
      </c>
      <c r="E251" t="str">
        <f>VLOOKUP(D251,Sheet1!$E$11:$F$92,2)</f>
        <v>NBIP4</v>
      </c>
      <c r="G251" s="31" t="s">
        <v>59</v>
      </c>
      <c r="H251" s="13">
        <v>2007</v>
      </c>
      <c r="I251" s="87">
        <v>39272</v>
      </c>
      <c r="J251" s="9">
        <v>3</v>
      </c>
      <c r="K251" s="32">
        <v>39205</v>
      </c>
      <c r="L251" s="14" t="str">
        <f t="shared" si="30"/>
        <v>3-May</v>
      </c>
      <c r="M251" s="9">
        <f t="shared" si="32"/>
        <v>3</v>
      </c>
      <c r="N251" s="9" t="str">
        <f t="shared" si="31"/>
        <v>May</v>
      </c>
      <c r="O251" s="9" t="s">
        <v>33</v>
      </c>
      <c r="P251" s="13" t="str">
        <f>IF(VLOOKUP(O251,Sheet1!$N$12:$O$20,2)=0,"",VLOOKUP(O251,Sheet1!$N$12:$O$20,2))</f>
        <v/>
      </c>
      <c r="Q251" s="45">
        <v>65.976091162893553</v>
      </c>
      <c r="R251" s="10"/>
      <c r="S251" s="10"/>
      <c r="T251" s="24"/>
      <c r="U251" s="10"/>
      <c r="V251" s="10"/>
      <c r="W251" s="9"/>
      <c r="X251" s="9"/>
      <c r="Y251" s="9"/>
      <c r="Z251" s="9"/>
      <c r="AA251" s="9"/>
      <c r="AB251" s="24">
        <v>14.951617224447119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spans="1:38" ht="13.2">
      <c r="A252" t="str">
        <f t="shared" si="29"/>
        <v>Wagga2007TOS3-MayCvNPZ2</v>
      </c>
      <c r="B252">
        <f t="shared" si="27"/>
        <v>67</v>
      </c>
      <c r="C252" t="str">
        <f t="shared" si="33"/>
        <v>NPZ2</v>
      </c>
      <c r="D252" s="9" t="s">
        <v>66</v>
      </c>
      <c r="E252" t="str">
        <f>VLOOKUP(D252,Sheet1!$E$11:$F$92,2)</f>
        <v>NPZ2</v>
      </c>
      <c r="G252" s="31" t="s">
        <v>59</v>
      </c>
      <c r="H252" s="13">
        <v>2007</v>
      </c>
      <c r="I252" s="87">
        <v>39272</v>
      </c>
      <c r="J252" s="9">
        <v>3</v>
      </c>
      <c r="K252" s="32">
        <v>39205</v>
      </c>
      <c r="L252" s="14" t="str">
        <f t="shared" si="30"/>
        <v>3-May</v>
      </c>
      <c r="M252" s="9">
        <f t="shared" si="32"/>
        <v>3</v>
      </c>
      <c r="N252" s="9" t="str">
        <f t="shared" si="31"/>
        <v>May</v>
      </c>
      <c r="O252" s="9" t="s">
        <v>33</v>
      </c>
      <c r="P252" s="13" t="str">
        <f>IF(VLOOKUP(O252,Sheet1!$N$12:$O$20,2)=0,"",VLOOKUP(O252,Sheet1!$N$12:$O$20,2))</f>
        <v/>
      </c>
      <c r="Q252" s="45">
        <v>106.86055347604615</v>
      </c>
      <c r="R252" s="10"/>
      <c r="S252" s="10"/>
      <c r="T252" s="24"/>
      <c r="U252" s="10"/>
      <c r="V252" s="10"/>
      <c r="W252" s="9"/>
      <c r="X252" s="9"/>
      <c r="Y252" s="9"/>
      <c r="Z252" s="9"/>
      <c r="AA252" s="9"/>
      <c r="AB252" s="24">
        <v>18.305974042969147</v>
      </c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spans="1:38" ht="13.2">
      <c r="A253" t="str">
        <f t="shared" si="29"/>
        <v>Wagga2007TOS3-MayCvNuseed1</v>
      </c>
      <c r="B253">
        <f t="shared" si="27"/>
        <v>67</v>
      </c>
      <c r="C253" t="str">
        <f t="shared" si="33"/>
        <v>Nuseed1</v>
      </c>
      <c r="D253" s="9" t="s">
        <v>81</v>
      </c>
      <c r="E253" t="str">
        <f>VLOOKUP(D253,Sheet1!$E$11:$F$92,2)</f>
        <v>Nuseed1</v>
      </c>
      <c r="G253" s="31" t="s">
        <v>59</v>
      </c>
      <c r="H253" s="13">
        <v>2007</v>
      </c>
      <c r="I253" s="87">
        <v>39272</v>
      </c>
      <c r="J253" s="9">
        <v>3</v>
      </c>
      <c r="K253" s="32">
        <v>39205</v>
      </c>
      <c r="L253" s="14" t="str">
        <f t="shared" si="30"/>
        <v>3-May</v>
      </c>
      <c r="M253" s="9">
        <f t="shared" si="32"/>
        <v>3</v>
      </c>
      <c r="N253" s="9" t="str">
        <f t="shared" si="31"/>
        <v>May</v>
      </c>
      <c r="O253" s="9" t="s">
        <v>33</v>
      </c>
      <c r="P253" s="13" t="str">
        <f>IF(VLOOKUP(O253,Sheet1!$N$12:$O$20,2)=0,"",VLOOKUP(O253,Sheet1!$N$12:$O$20,2))</f>
        <v/>
      </c>
      <c r="Q253" s="45">
        <v>29.363750413047253</v>
      </c>
      <c r="R253" s="10"/>
      <c r="S253" s="10"/>
      <c r="T253" s="24"/>
      <c r="U253" s="10"/>
      <c r="V253" s="10"/>
      <c r="W253" s="9"/>
      <c r="X253" s="9"/>
      <c r="Y253" s="9"/>
      <c r="Z253" s="9"/>
      <c r="AA253" s="9"/>
      <c r="AB253" s="24">
        <v>7.0779897317614413</v>
      </c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spans="1:38" ht="13.2">
      <c r="A254" t="str">
        <f t="shared" si="29"/>
        <v>Wagga2007TOS3-MayCvSkipton</v>
      </c>
      <c r="B254">
        <f t="shared" si="27"/>
        <v>67</v>
      </c>
      <c r="C254" t="str">
        <f t="shared" si="33"/>
        <v>Skipton</v>
      </c>
      <c r="D254" s="9" t="s">
        <v>68</v>
      </c>
      <c r="E254" t="str">
        <f>VLOOKUP(D254,Sheet1!$E$11:$F$92,2)</f>
        <v>Skipton</v>
      </c>
      <c r="G254" s="31" t="s">
        <v>59</v>
      </c>
      <c r="H254" s="13">
        <v>2007</v>
      </c>
      <c r="I254" s="87">
        <v>39272</v>
      </c>
      <c r="J254" s="9">
        <v>3</v>
      </c>
      <c r="K254" s="32">
        <v>39205</v>
      </c>
      <c r="L254" s="14" t="str">
        <f t="shared" si="30"/>
        <v>3-May</v>
      </c>
      <c r="M254" s="9">
        <f t="shared" si="32"/>
        <v>3</v>
      </c>
      <c r="N254" s="9" t="str">
        <f t="shared" si="31"/>
        <v>May</v>
      </c>
      <c r="O254" s="9" t="s">
        <v>33</v>
      </c>
      <c r="P254" s="13" t="str">
        <f>IF(VLOOKUP(O254,Sheet1!$N$12:$O$20,2)=0,"",VLOOKUP(O254,Sheet1!$N$12:$O$20,2))</f>
        <v/>
      </c>
      <c r="Q254" s="46">
        <v>61.788254832917033</v>
      </c>
      <c r="R254" s="10"/>
      <c r="S254" s="10"/>
      <c r="T254" s="24"/>
      <c r="U254" s="10"/>
      <c r="V254" s="10"/>
      <c r="W254" s="9"/>
      <c r="X254" s="9"/>
      <c r="Y254" s="9"/>
      <c r="Z254" s="9"/>
      <c r="AA254" s="9"/>
      <c r="AB254" s="24">
        <v>12.056754937219768</v>
      </c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spans="1:38" ht="13.2">
      <c r="A255" t="str">
        <f t="shared" si="29"/>
        <v>Wagga2007TOS3-MayCvTarcoola</v>
      </c>
      <c r="B255">
        <f t="shared" si="27"/>
        <v>67</v>
      </c>
      <c r="C255" t="str">
        <f t="shared" si="33"/>
        <v>Tarcoola</v>
      </c>
      <c r="D255" s="9" t="s">
        <v>86</v>
      </c>
      <c r="E255" t="str">
        <f>VLOOKUP(D255,Sheet1!$E$11:$F$92,2)</f>
        <v>Tarcoola</v>
      </c>
      <c r="G255" s="31" t="s">
        <v>59</v>
      </c>
      <c r="H255" s="13">
        <v>2007</v>
      </c>
      <c r="I255" s="87">
        <v>39272</v>
      </c>
      <c r="J255" s="9">
        <v>3</v>
      </c>
      <c r="K255" s="32">
        <v>39205</v>
      </c>
      <c r="L255" s="14" t="str">
        <f t="shared" si="30"/>
        <v>3-May</v>
      </c>
      <c r="M255" s="9">
        <f t="shared" si="32"/>
        <v>3</v>
      </c>
      <c r="N255" s="9" t="str">
        <f t="shared" si="31"/>
        <v>May</v>
      </c>
      <c r="O255" s="9" t="s">
        <v>33</v>
      </c>
      <c r="P255" s="13" t="str">
        <f>IF(VLOOKUP(O255,Sheet1!$N$12:$O$20,2)=0,"",VLOOKUP(O255,Sheet1!$N$12:$O$20,2))</f>
        <v/>
      </c>
      <c r="Q255" s="45">
        <v>73.948783863950979</v>
      </c>
      <c r="R255" s="10"/>
      <c r="S255" s="10"/>
      <c r="T255" s="24"/>
      <c r="U255" s="10"/>
      <c r="V255" s="10"/>
      <c r="W255" s="9"/>
      <c r="X255" s="9"/>
      <c r="Y255" s="9"/>
      <c r="Z255" s="9"/>
      <c r="AA255" s="9"/>
      <c r="AB255" s="24">
        <v>11.110668718524241</v>
      </c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spans="1:38" ht="13.2">
      <c r="A256" t="str">
        <f t="shared" si="29"/>
        <v>Wagga2007TOS4-AprCv05N2891Cut</v>
      </c>
      <c r="B256">
        <f t="shared" si="27"/>
        <v>218</v>
      </c>
      <c r="D256" s="9" t="s">
        <v>60</v>
      </c>
      <c r="E256" t="str">
        <f>VLOOKUP(D256,Sheet1!$E$11:$F$92,2)</f>
        <v>05N2891</v>
      </c>
      <c r="G256" s="31" t="s">
        <v>59</v>
      </c>
      <c r="H256" s="13">
        <v>2007</v>
      </c>
      <c r="I256" s="87">
        <v>39394</v>
      </c>
      <c r="J256" s="9">
        <v>1</v>
      </c>
      <c r="K256" s="32">
        <v>39176</v>
      </c>
      <c r="L256" s="14" t="str">
        <f t="shared" si="30"/>
        <v>4-Apr</v>
      </c>
      <c r="M256" s="9">
        <f t="shared" si="32"/>
        <v>4</v>
      </c>
      <c r="N256" s="9" t="str">
        <f t="shared" si="31"/>
        <v>Apr</v>
      </c>
      <c r="O256" s="9" t="s">
        <v>47</v>
      </c>
      <c r="P256" s="13" t="str">
        <f>IF(VLOOKUP(O256,Sheet1!$N$12:$O$20,2)=0,"",VLOOKUP(O256,Sheet1!$N$12:$O$20,2))</f>
        <v>Cut</v>
      </c>
      <c r="Q256" s="45">
        <v>561.22804827202572</v>
      </c>
      <c r="R256" s="45">
        <v>71.122278056951416</v>
      </c>
      <c r="S256" s="45">
        <v>71.122278056951416</v>
      </c>
      <c r="T256" s="24"/>
      <c r="U256" s="9">
        <v>35.564810636451043</v>
      </c>
      <c r="V256" s="23">
        <v>0.12672616465967973</v>
      </c>
      <c r="W256" s="9"/>
      <c r="X256" s="9"/>
      <c r="Y256" s="9"/>
      <c r="Z256" s="9"/>
      <c r="AA256" s="9"/>
      <c r="AB256" s="24">
        <v>120.859613264167</v>
      </c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spans="1:38" ht="13.2">
      <c r="A257" t="str">
        <f t="shared" si="29"/>
        <v>Wagga2007TOS4-AprCvBeaconCut</v>
      </c>
      <c r="D257" s="9" t="s">
        <v>88</v>
      </c>
      <c r="E257" t="str">
        <f>VLOOKUP(D257,Sheet1!$E$11:$F$92,2)</f>
        <v>Beacon</v>
      </c>
      <c r="G257" s="31" t="s">
        <v>59</v>
      </c>
      <c r="H257" s="13">
        <v>2007</v>
      </c>
      <c r="J257" s="9">
        <v>1</v>
      </c>
      <c r="K257" s="32">
        <v>39176</v>
      </c>
      <c r="L257" s="14" t="str">
        <f t="shared" si="30"/>
        <v>4-Apr</v>
      </c>
      <c r="M257" s="9">
        <f t="shared" si="32"/>
        <v>4</v>
      </c>
      <c r="N257" s="9" t="str">
        <f t="shared" si="31"/>
        <v>Apr</v>
      </c>
      <c r="O257" s="9" t="s">
        <v>47</v>
      </c>
      <c r="P257" s="13" t="str">
        <f>IF(VLOOKUP(O257,Sheet1!$N$12:$O$20,2)=0,"",VLOOKUP(O257,Sheet1!$N$12:$O$20,2))</f>
        <v>Cut</v>
      </c>
      <c r="Q257" s="45"/>
      <c r="R257" s="45"/>
      <c r="S257" s="45"/>
      <c r="T257" s="24"/>
      <c r="U257" s="9"/>
      <c r="V257" s="23">
        <v>0</v>
      </c>
      <c r="W257" s="9"/>
      <c r="X257" s="9"/>
      <c r="Y257" s="9"/>
      <c r="Z257" s="9"/>
      <c r="AA257" s="9"/>
      <c r="AB257" s="24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spans="1:38" ht="13.2">
      <c r="A258" t="str">
        <f t="shared" si="29"/>
        <v>Wagga2007TOS4-AprCvCBI106Cut</v>
      </c>
      <c r="B258">
        <f t="shared" ref="B258:B261" si="34">I258-K258</f>
        <v>221</v>
      </c>
      <c r="D258" s="9" t="s">
        <v>61</v>
      </c>
      <c r="E258" t="str">
        <f>VLOOKUP(D258,Sheet1!$E$11:$F$92,2)</f>
        <v>CBI106</v>
      </c>
      <c r="G258" s="31" t="s">
        <v>59</v>
      </c>
      <c r="H258" s="13">
        <v>2007</v>
      </c>
      <c r="I258" s="87">
        <v>39397</v>
      </c>
      <c r="J258" s="9">
        <v>1</v>
      </c>
      <c r="K258" s="32">
        <v>39176</v>
      </c>
      <c r="L258" s="14" t="str">
        <f t="shared" si="30"/>
        <v>4-Apr</v>
      </c>
      <c r="M258" s="9">
        <f t="shared" si="32"/>
        <v>4</v>
      </c>
      <c r="N258" s="9" t="str">
        <f t="shared" si="31"/>
        <v>Apr</v>
      </c>
      <c r="O258" s="9" t="s">
        <v>47</v>
      </c>
      <c r="P258" s="13" t="str">
        <f>IF(VLOOKUP(O258,Sheet1!$N$12:$O$20,2)=0,"",VLOOKUP(O258,Sheet1!$N$12:$O$20,2))</f>
        <v>Cut</v>
      </c>
      <c r="Q258" s="45">
        <v>529.10485851618512</v>
      </c>
      <c r="R258" s="45">
        <v>28.086667655356905</v>
      </c>
      <c r="S258" s="45">
        <v>28.086667655356905</v>
      </c>
      <c r="T258" s="24"/>
      <c r="U258" s="9">
        <v>6.1800675255673889</v>
      </c>
      <c r="V258" s="23">
        <v>5.3083367508895675E-2</v>
      </c>
      <c r="W258" s="9"/>
      <c r="X258" s="9"/>
      <c r="Y258" s="9"/>
      <c r="Z258" s="9"/>
      <c r="AA258" s="9"/>
      <c r="AB258" s="24">
        <v>132.76805761709858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spans="1:38" ht="13.2">
      <c r="A259" t="str">
        <f t="shared" si="29"/>
        <v>Wagga2007TOS4-AprCvCBI206Cut</v>
      </c>
      <c r="B259">
        <f t="shared" si="34"/>
        <v>224</v>
      </c>
      <c r="D259" s="9" t="s">
        <v>49</v>
      </c>
      <c r="E259" t="str">
        <f>VLOOKUP(D259,Sheet1!$E$11:$F$92,2)</f>
        <v>CBI206</v>
      </c>
      <c r="G259" s="31" t="s">
        <v>59</v>
      </c>
      <c r="H259" s="13">
        <v>2007</v>
      </c>
      <c r="I259" s="87">
        <v>39400</v>
      </c>
      <c r="J259" s="9">
        <v>1</v>
      </c>
      <c r="K259" s="32">
        <v>39176</v>
      </c>
      <c r="L259" s="14" t="str">
        <f t="shared" si="30"/>
        <v>4-Apr</v>
      </c>
      <c r="M259" s="9">
        <f t="shared" si="32"/>
        <v>4</v>
      </c>
      <c r="N259" s="9" t="str">
        <f t="shared" si="31"/>
        <v>Apr</v>
      </c>
      <c r="O259" s="9" t="s">
        <v>47</v>
      </c>
      <c r="P259" s="13" t="str">
        <f>IF(VLOOKUP(O259,Sheet1!$N$12:$O$20,2)=0,"",VLOOKUP(O259,Sheet1!$N$12:$O$20,2))</f>
        <v>Cut</v>
      </c>
      <c r="Q259" s="45">
        <v>547.32216085019104</v>
      </c>
      <c r="R259" s="45">
        <v>54.157421572317567</v>
      </c>
      <c r="S259" s="45">
        <v>54.157421572317567</v>
      </c>
      <c r="T259" s="24"/>
      <c r="U259" s="9">
        <v>17.236457874711263</v>
      </c>
      <c r="V259" s="23">
        <v>9.894980588432839E-2</v>
      </c>
      <c r="W259" s="9"/>
      <c r="X259" s="9"/>
      <c r="Y259" s="9"/>
      <c r="Z259" s="9"/>
      <c r="AA259" s="9"/>
      <c r="AB259" s="24">
        <v>51.848855500218555</v>
      </c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spans="1:38" ht="13.2">
      <c r="A260" t="str">
        <f t="shared" si="29"/>
        <v>Wagga2007TOS4-AprCvAV_GarnetCut</v>
      </c>
      <c r="B260">
        <f t="shared" si="34"/>
        <v>209</v>
      </c>
      <c r="D260" s="9" t="s">
        <v>37</v>
      </c>
      <c r="E260" t="str">
        <f>VLOOKUP(D260,Sheet1!$E$11:$F$92,2)</f>
        <v>AV_Garnet</v>
      </c>
      <c r="G260" s="31" t="s">
        <v>59</v>
      </c>
      <c r="H260" s="13">
        <v>2007</v>
      </c>
      <c r="I260" s="87">
        <v>39385</v>
      </c>
      <c r="J260" s="9">
        <v>1</v>
      </c>
      <c r="K260" s="32">
        <v>39176</v>
      </c>
      <c r="L260" s="14" t="str">
        <f t="shared" si="30"/>
        <v>4-Apr</v>
      </c>
      <c r="M260" s="9">
        <f t="shared" si="32"/>
        <v>4</v>
      </c>
      <c r="N260" s="9" t="str">
        <f t="shared" si="31"/>
        <v>Apr</v>
      </c>
      <c r="O260" s="9" t="s">
        <v>47</v>
      </c>
      <c r="P260" s="13" t="str">
        <f>IF(VLOOKUP(O260,Sheet1!$N$12:$O$20,2)=0,"",VLOOKUP(O260,Sheet1!$N$12:$O$20,2))</f>
        <v>Cut</v>
      </c>
      <c r="Q260" s="45">
        <v>626.9643131857722</v>
      </c>
      <c r="R260" s="45">
        <v>135.52763819095475</v>
      </c>
      <c r="S260" s="45">
        <v>135.52763819095475</v>
      </c>
      <c r="T260" s="24"/>
      <c r="U260" s="9">
        <v>24.09460404374769</v>
      </c>
      <c r="V260" s="23">
        <v>0.21616483640400971</v>
      </c>
      <c r="W260" s="9"/>
      <c r="X260" s="9"/>
      <c r="Y260" s="9"/>
      <c r="Z260" s="9"/>
      <c r="AA260" s="9"/>
      <c r="AB260" s="24">
        <v>89.771696407171106</v>
      </c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spans="1:38" ht="13.2">
      <c r="A261" t="str">
        <f t="shared" ref="A261:A324" si="35">G261&amp;H261&amp;"TOS"&amp;L261&amp;"Cv"&amp;E261&amp;P261</f>
        <v>Wagga2007TOS4-AprCvHyola75Cut</v>
      </c>
      <c r="B261">
        <f t="shared" si="34"/>
        <v>210</v>
      </c>
      <c r="D261" s="9" t="s">
        <v>62</v>
      </c>
      <c r="E261" t="str">
        <f>VLOOKUP(D261,Sheet1!$E$11:$F$92,2)</f>
        <v>Hyola75</v>
      </c>
      <c r="G261" s="31" t="s">
        <v>59</v>
      </c>
      <c r="H261" s="13">
        <v>2007</v>
      </c>
      <c r="I261" s="87">
        <v>39386</v>
      </c>
      <c r="J261" s="9">
        <v>1</v>
      </c>
      <c r="K261" s="32">
        <v>39176</v>
      </c>
      <c r="L261" s="14" t="str">
        <f t="shared" ref="L261:L324" si="36">M261&amp;"-"&amp;N261</f>
        <v>4-Apr</v>
      </c>
      <c r="M261" s="9">
        <f t="shared" si="32"/>
        <v>4</v>
      </c>
      <c r="N261" s="9" t="str">
        <f t="shared" ref="N261:N324" si="37">TEXT(K261,"mmm")</f>
        <v>Apr</v>
      </c>
      <c r="O261" s="9" t="s">
        <v>47</v>
      </c>
      <c r="P261" s="13" t="str">
        <f>IF(VLOOKUP(O261,Sheet1!$N$12:$O$20,2)=0,"",VLOOKUP(O261,Sheet1!$N$12:$O$20,2))</f>
        <v>Cut</v>
      </c>
      <c r="Q261" s="45">
        <v>457.75452588437065</v>
      </c>
      <c r="R261" s="45">
        <v>85.879396984924625</v>
      </c>
      <c r="S261" s="45">
        <v>85.879396984924625</v>
      </c>
      <c r="T261" s="24"/>
      <c r="U261" s="9">
        <v>35.750019520174661</v>
      </c>
      <c r="V261" s="23">
        <v>0.18761015375873721</v>
      </c>
      <c r="W261" s="9"/>
      <c r="X261" s="9"/>
      <c r="Y261" s="9"/>
      <c r="Z261" s="9"/>
      <c r="AA261" s="9"/>
      <c r="AB261" s="24">
        <v>67.606042567231796</v>
      </c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spans="1:38" ht="13.2">
      <c r="A262" t="str">
        <f t="shared" si="35"/>
        <v>Wagga2007TOS4-AprCvMaxolCut</v>
      </c>
      <c r="D262" s="9" t="s">
        <v>36</v>
      </c>
      <c r="E262" t="str">
        <f>VLOOKUP(D262,Sheet1!$E$11:$F$92,2)</f>
        <v>Maxol</v>
      </c>
      <c r="G262" s="31" t="s">
        <v>59</v>
      </c>
      <c r="H262" s="13">
        <v>2007</v>
      </c>
      <c r="J262" s="9">
        <v>1</v>
      </c>
      <c r="K262" s="32">
        <v>39176</v>
      </c>
      <c r="L262" s="14" t="str">
        <f t="shared" si="36"/>
        <v>4-Apr</v>
      </c>
      <c r="M262" s="9">
        <f t="shared" si="32"/>
        <v>4</v>
      </c>
      <c r="N262" s="9" t="str">
        <f t="shared" si="37"/>
        <v>Apr</v>
      </c>
      <c r="O262" s="9" t="s">
        <v>47</v>
      </c>
      <c r="P262" s="13" t="str">
        <f>IF(VLOOKUP(O262,Sheet1!$N$12:$O$20,2)=0,"",VLOOKUP(O262,Sheet1!$N$12:$O$20,2))</f>
        <v>Cut</v>
      </c>
      <c r="Q262" s="45">
        <v>624.2450988072203</v>
      </c>
      <c r="R262" s="45">
        <v>18.34636694319725</v>
      </c>
      <c r="S262" s="45">
        <v>18.34636694319725</v>
      </c>
      <c r="T262" s="24"/>
      <c r="U262" s="9">
        <v>14.302515104274661</v>
      </c>
      <c r="V262" s="23">
        <v>2.9389685202579355E-2</v>
      </c>
      <c r="W262" s="9"/>
      <c r="X262" s="9"/>
      <c r="Y262" s="9"/>
      <c r="Z262" s="9"/>
      <c r="AA262" s="9"/>
      <c r="AB262" s="24">
        <v>80.300022120993006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spans="1:38" ht="13.2">
      <c r="A263" t="str">
        <f t="shared" si="35"/>
        <v>Wagga2007TOS4-AprCvNBIP1Cut</v>
      </c>
      <c r="B263">
        <f t="shared" ref="B263:B272" si="38">I263-K263</f>
        <v>216</v>
      </c>
      <c r="D263" s="9" t="s">
        <v>63</v>
      </c>
      <c r="E263" t="str">
        <f>VLOOKUP(D263,Sheet1!$E$11:$F$92,2)</f>
        <v>NBIP1</v>
      </c>
      <c r="G263" s="31" t="s">
        <v>59</v>
      </c>
      <c r="H263" s="13">
        <v>2007</v>
      </c>
      <c r="I263" s="87">
        <v>39392</v>
      </c>
      <c r="J263" s="9">
        <v>1</v>
      </c>
      <c r="K263" s="32">
        <v>39176</v>
      </c>
      <c r="L263" s="14" t="str">
        <f t="shared" si="36"/>
        <v>4-Apr</v>
      </c>
      <c r="M263" s="9">
        <f t="shared" si="32"/>
        <v>4</v>
      </c>
      <c r="N263" s="9" t="str">
        <f t="shared" si="37"/>
        <v>Apr</v>
      </c>
      <c r="O263" s="9" t="s">
        <v>47</v>
      </c>
      <c r="P263" s="13" t="str">
        <f>IF(VLOOKUP(O263,Sheet1!$N$12:$O$20,2)=0,"",VLOOKUP(O263,Sheet1!$N$12:$O$20,2))</f>
        <v>Cut</v>
      </c>
      <c r="Q263" s="45">
        <v>505.6748962105475</v>
      </c>
      <c r="R263" s="45">
        <v>112.2955365585488</v>
      </c>
      <c r="S263" s="45">
        <v>112.2955365585488</v>
      </c>
      <c r="T263" s="24"/>
      <c r="U263" s="9">
        <v>3.5387060562783326</v>
      </c>
      <c r="V263" s="23">
        <v>0.22207061770334033</v>
      </c>
      <c r="W263" s="9"/>
      <c r="X263" s="9"/>
      <c r="Y263" s="9"/>
      <c r="Z263" s="9"/>
      <c r="AA263" s="9"/>
      <c r="AB263" s="24">
        <v>10.091981344120198</v>
      </c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spans="1:38" ht="13.2">
      <c r="A264" t="str">
        <f t="shared" si="35"/>
        <v>Wagga2007TOS4-AprCvNBIP3Cut</v>
      </c>
      <c r="B264">
        <f t="shared" si="38"/>
        <v>212</v>
      </c>
      <c r="D264" s="9" t="s">
        <v>64</v>
      </c>
      <c r="E264" t="str">
        <f>VLOOKUP(D264,Sheet1!$E$11:$F$92,2)</f>
        <v>NBIP3</v>
      </c>
      <c r="G264" s="31" t="s">
        <v>59</v>
      </c>
      <c r="H264" s="13">
        <v>2007</v>
      </c>
      <c r="I264" s="87">
        <v>39388</v>
      </c>
      <c r="J264" s="9">
        <v>1</v>
      </c>
      <c r="K264" s="32">
        <v>39176</v>
      </c>
      <c r="L264" s="14" t="str">
        <f t="shared" si="36"/>
        <v>4-Apr</v>
      </c>
      <c r="M264" s="9">
        <f t="shared" si="32"/>
        <v>4</v>
      </c>
      <c r="N264" s="9" t="str">
        <f t="shared" si="37"/>
        <v>Apr</v>
      </c>
      <c r="O264" s="9" t="s">
        <v>47</v>
      </c>
      <c r="P264" s="13" t="str">
        <f>IF(VLOOKUP(O264,Sheet1!$N$12:$O$20,2)=0,"",VLOOKUP(O264,Sheet1!$N$12:$O$20,2))</f>
        <v>Cut</v>
      </c>
      <c r="Q264" s="45">
        <v>444.16991728620746</v>
      </c>
      <c r="R264" s="45">
        <v>62.278056951423778</v>
      </c>
      <c r="S264" s="45">
        <v>62.278056951423778</v>
      </c>
      <c r="T264" s="24"/>
      <c r="U264" s="9">
        <v>10.553804022009198</v>
      </c>
      <c r="V264" s="23">
        <v>0.14021223529033819</v>
      </c>
      <c r="W264" s="9"/>
      <c r="X264" s="9"/>
      <c r="Y264" s="9"/>
      <c r="Z264" s="9"/>
      <c r="AA264" s="9"/>
      <c r="AB264" s="24">
        <v>39.717868215797743</v>
      </c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spans="1:38" ht="13.2">
      <c r="A265" t="str">
        <f t="shared" si="35"/>
        <v>Wagga2007TOS4-AprCvNBIP4Cut</v>
      </c>
      <c r="B265">
        <f t="shared" si="38"/>
        <v>216</v>
      </c>
      <c r="D265" s="9" t="s">
        <v>65</v>
      </c>
      <c r="E265" t="str">
        <f>VLOOKUP(D265,Sheet1!$E$11:$F$92,2)</f>
        <v>NBIP4</v>
      </c>
      <c r="G265" s="31" t="s">
        <v>59</v>
      </c>
      <c r="H265" s="13">
        <v>2007</v>
      </c>
      <c r="I265" s="87">
        <v>39392</v>
      </c>
      <c r="J265" s="9">
        <v>1</v>
      </c>
      <c r="K265" s="32">
        <v>39176</v>
      </c>
      <c r="L265" s="14" t="str">
        <f t="shared" si="36"/>
        <v>4-Apr</v>
      </c>
      <c r="M265" s="9">
        <f t="shared" si="32"/>
        <v>4</v>
      </c>
      <c r="N265" s="9" t="str">
        <f t="shared" si="37"/>
        <v>Apr</v>
      </c>
      <c r="O265" s="9" t="s">
        <v>47</v>
      </c>
      <c r="P265" s="13" t="str">
        <f>IF(VLOOKUP(O265,Sheet1!$N$12:$O$20,2)=0,"",VLOOKUP(O265,Sheet1!$N$12:$O$20,2))</f>
        <v>Cut</v>
      </c>
      <c r="Q265" s="45">
        <v>464.97606278273469</v>
      </c>
      <c r="R265" s="45">
        <v>74.258551661506047</v>
      </c>
      <c r="S265" s="45">
        <v>74.258551661506047</v>
      </c>
      <c r="T265" s="24"/>
      <c r="U265" s="9">
        <v>11.61867578050987</v>
      </c>
      <c r="V265" s="23">
        <v>0.15970403125075319</v>
      </c>
      <c r="W265" s="9"/>
      <c r="X265" s="9"/>
      <c r="Y265" s="9"/>
      <c r="Z265" s="9"/>
      <c r="AA265" s="9"/>
      <c r="AB265" s="24">
        <v>63.933583674105776</v>
      </c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spans="1:38" ht="13.2">
      <c r="A266" t="str">
        <f t="shared" si="35"/>
        <v>Wagga2007TOS4-AprCvNPZ2Cut</v>
      </c>
      <c r="B266">
        <f t="shared" si="38"/>
        <v>224</v>
      </c>
      <c r="D266" s="9" t="s">
        <v>66</v>
      </c>
      <c r="E266" t="str">
        <f>VLOOKUP(D266,Sheet1!$E$11:$F$92,2)</f>
        <v>NPZ2</v>
      </c>
      <c r="G266" s="31" t="s">
        <v>59</v>
      </c>
      <c r="H266" s="13">
        <v>2007</v>
      </c>
      <c r="I266" s="87">
        <v>39400</v>
      </c>
      <c r="J266" s="9">
        <v>1</v>
      </c>
      <c r="K266" s="32">
        <v>39176</v>
      </c>
      <c r="L266" s="14" t="str">
        <f t="shared" si="36"/>
        <v>4-Apr</v>
      </c>
      <c r="M266" s="9">
        <f t="shared" si="32"/>
        <v>4</v>
      </c>
      <c r="N266" s="9" t="str">
        <f t="shared" si="37"/>
        <v>Apr</v>
      </c>
      <c r="O266" s="9" t="s">
        <v>47</v>
      </c>
      <c r="P266" s="13" t="str">
        <f>IF(VLOOKUP(O266,Sheet1!$N$12:$O$20,2)=0,"",VLOOKUP(O266,Sheet1!$N$12:$O$20,2))</f>
        <v>Cut</v>
      </c>
      <c r="Q266" s="45">
        <v>463.60599435674692</v>
      </c>
      <c r="R266" s="45">
        <v>105.04089072815054</v>
      </c>
      <c r="S266" s="45">
        <v>105.04089072815054</v>
      </c>
      <c r="T266" s="24"/>
      <c r="U266" s="9">
        <v>22.405430257128447</v>
      </c>
      <c r="V266" s="23">
        <v>0.22657362503238279</v>
      </c>
      <c r="W266" s="9"/>
      <c r="X266" s="9"/>
      <c r="Y266" s="9"/>
      <c r="Z266" s="9"/>
      <c r="AA266" s="9"/>
      <c r="AB266" s="24">
        <v>53.278706041337593</v>
      </c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spans="1:38" ht="13.2">
      <c r="A267" t="str">
        <f t="shared" si="35"/>
        <v>Wagga2007TOS4-AprCvNPZ3Cut</v>
      </c>
      <c r="B267">
        <f t="shared" si="38"/>
        <v>224</v>
      </c>
      <c r="D267" s="9" t="s">
        <v>67</v>
      </c>
      <c r="E267" t="str">
        <f>VLOOKUP(D267,Sheet1!$E$11:$F$92,2)</f>
        <v>NPZ3</v>
      </c>
      <c r="G267" s="31" t="s">
        <v>59</v>
      </c>
      <c r="H267" s="13">
        <v>2007</v>
      </c>
      <c r="I267" s="87">
        <v>39400</v>
      </c>
      <c r="J267" s="9">
        <v>1</v>
      </c>
      <c r="K267" s="32">
        <v>39176</v>
      </c>
      <c r="L267" s="14" t="str">
        <f t="shared" si="36"/>
        <v>4-Apr</v>
      </c>
      <c r="M267" s="9">
        <f t="shared" si="32"/>
        <v>4</v>
      </c>
      <c r="N267" s="9" t="str">
        <f t="shared" si="37"/>
        <v>Apr</v>
      </c>
      <c r="O267" s="9" t="s">
        <v>47</v>
      </c>
      <c r="P267" s="13" t="str">
        <f>IF(VLOOKUP(O267,Sheet1!$N$12:$O$20,2)=0,"",VLOOKUP(O267,Sheet1!$N$12:$O$20,2))</f>
        <v>Cut</v>
      </c>
      <c r="Q267" s="45">
        <v>593.4282220168302</v>
      </c>
      <c r="R267" s="45">
        <v>47.077051926298161</v>
      </c>
      <c r="S267" s="45">
        <v>47.077051926298161</v>
      </c>
      <c r="T267" s="24"/>
      <c r="U267" s="9">
        <v>33.827548446111251</v>
      </c>
      <c r="V267" s="23">
        <v>7.9330659007590995E-2</v>
      </c>
      <c r="W267" s="9"/>
      <c r="X267" s="9"/>
      <c r="Y267" s="9"/>
      <c r="Z267" s="9"/>
      <c r="AA267" s="9"/>
      <c r="AB267" s="24">
        <v>100.22327658874316</v>
      </c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spans="1:38" ht="13.2">
      <c r="A268" t="str">
        <f t="shared" si="35"/>
        <v>Wagga2007TOS4-AprCvSkiptonCut</v>
      </c>
      <c r="B268">
        <f t="shared" si="38"/>
        <v>212</v>
      </c>
      <c r="D268" s="9" t="s">
        <v>68</v>
      </c>
      <c r="E268" t="str">
        <f>VLOOKUP(D268,Sheet1!$E$11:$F$92,2)</f>
        <v>Skipton</v>
      </c>
      <c r="G268" s="31" t="s">
        <v>59</v>
      </c>
      <c r="H268" s="13">
        <v>2007</v>
      </c>
      <c r="I268" s="87">
        <v>39388</v>
      </c>
      <c r="J268" s="9">
        <v>1</v>
      </c>
      <c r="K268" s="32">
        <v>39176</v>
      </c>
      <c r="L268" s="14" t="str">
        <f t="shared" si="36"/>
        <v>4-Apr</v>
      </c>
      <c r="M268" s="9">
        <f t="shared" si="32"/>
        <v>4</v>
      </c>
      <c r="N268" s="9" t="str">
        <f t="shared" si="37"/>
        <v>Apr</v>
      </c>
      <c r="O268" s="9" t="s">
        <v>47</v>
      </c>
      <c r="P268" s="13" t="str">
        <f>IF(VLOOKUP(O268,Sheet1!$N$12:$O$20,2)=0,"",VLOOKUP(O268,Sheet1!$N$12:$O$20,2))</f>
        <v>Cut</v>
      </c>
      <c r="Q268" s="45">
        <v>626.4129330979107</v>
      </c>
      <c r="R268" s="45">
        <v>109.73316465778777</v>
      </c>
      <c r="S268" s="45">
        <v>109.73316465778777</v>
      </c>
      <c r="T268" s="24"/>
      <c r="U268" s="9">
        <v>5.6576895923261992</v>
      </c>
      <c r="V268" s="23">
        <v>0.17517704194756156</v>
      </c>
      <c r="W268" s="9"/>
      <c r="X268" s="9"/>
      <c r="Y268" s="9"/>
      <c r="Z268" s="9"/>
      <c r="AA268" s="9"/>
      <c r="AB268" s="24">
        <v>19.32635232061703</v>
      </c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spans="1:38" ht="13.2">
      <c r="A269" t="str">
        <f t="shared" si="35"/>
        <v>Wagga2007TOS18-AprCv05N2891Cut</v>
      </c>
      <c r="B269">
        <f t="shared" si="38"/>
        <v>200</v>
      </c>
      <c r="D269" s="9" t="s">
        <v>60</v>
      </c>
      <c r="E269" t="str">
        <f>VLOOKUP(D269,Sheet1!$E$11:$F$92,2)</f>
        <v>05N2891</v>
      </c>
      <c r="G269" s="31" t="s">
        <v>59</v>
      </c>
      <c r="H269" s="13">
        <v>2007</v>
      </c>
      <c r="I269" s="87">
        <v>39390</v>
      </c>
      <c r="J269" s="9">
        <v>2</v>
      </c>
      <c r="K269" s="32">
        <v>39190</v>
      </c>
      <c r="L269" s="14" t="str">
        <f t="shared" si="36"/>
        <v>18-Apr</v>
      </c>
      <c r="M269" s="9">
        <f t="shared" si="32"/>
        <v>18</v>
      </c>
      <c r="N269" s="9" t="str">
        <f t="shared" si="37"/>
        <v>Apr</v>
      </c>
      <c r="O269" s="9" t="s">
        <v>47</v>
      </c>
      <c r="P269" s="13" t="str">
        <f>IF(VLOOKUP(O269,Sheet1!$N$12:$O$20,2)=0,"",VLOOKUP(O269,Sheet1!$N$12:$O$20,2))</f>
        <v>Cut</v>
      </c>
      <c r="Q269" s="45">
        <v>510.3634950305705</v>
      </c>
      <c r="R269" s="45">
        <v>66.344221105527623</v>
      </c>
      <c r="S269" s="45">
        <v>66.344221105527623</v>
      </c>
      <c r="T269" s="24"/>
      <c r="U269" s="9">
        <v>6.922110552763912</v>
      </c>
      <c r="V269" s="23">
        <v>0.12999405669003353</v>
      </c>
      <c r="W269" s="9"/>
      <c r="X269" s="9"/>
      <c r="Y269" s="9"/>
      <c r="Z269" s="9"/>
      <c r="AA269" s="9"/>
      <c r="AB269" s="24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spans="1:38" ht="13.2">
      <c r="A270" t="str">
        <f t="shared" si="35"/>
        <v>Wagga2007TOS18-AprCv44Y06Cut</v>
      </c>
      <c r="B270">
        <f t="shared" si="38"/>
        <v>202</v>
      </c>
      <c r="D270" s="9" t="s">
        <v>69</v>
      </c>
      <c r="E270" t="str">
        <f>VLOOKUP(D270,Sheet1!$E$11:$F$92,2)</f>
        <v>44Y06</v>
      </c>
      <c r="G270" s="31" t="s">
        <v>59</v>
      </c>
      <c r="H270" s="13">
        <v>2007</v>
      </c>
      <c r="I270" s="87">
        <v>39392</v>
      </c>
      <c r="J270" s="9">
        <v>2</v>
      </c>
      <c r="K270" s="32">
        <v>39190</v>
      </c>
      <c r="L270" s="14" t="str">
        <f t="shared" si="36"/>
        <v>18-Apr</v>
      </c>
      <c r="M270" s="9">
        <f t="shared" si="32"/>
        <v>18</v>
      </c>
      <c r="N270" s="9" t="str">
        <f t="shared" si="37"/>
        <v>Apr</v>
      </c>
      <c r="O270" s="9" t="s">
        <v>47</v>
      </c>
      <c r="P270" s="13" t="str">
        <f>IF(VLOOKUP(O270,Sheet1!$N$12:$O$20,2)=0,"",VLOOKUP(O270,Sheet1!$N$12:$O$20,2))</f>
        <v>Cut</v>
      </c>
      <c r="Q270" s="45">
        <v>521.35766281532767</v>
      </c>
      <c r="R270" s="45">
        <v>98.333333333333329</v>
      </c>
      <c r="S270" s="45">
        <v>98.333333333333329</v>
      </c>
      <c r="T270" s="24"/>
      <c r="U270" s="9">
        <v>9.6142041358820816</v>
      </c>
      <c r="V270" s="23">
        <v>0.18861012381084805</v>
      </c>
      <c r="W270" s="9"/>
      <c r="X270" s="9"/>
      <c r="Y270" s="9"/>
      <c r="Z270" s="9"/>
      <c r="AA270" s="9"/>
      <c r="AB270" s="24">
        <v>48.287838206288853</v>
      </c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spans="1:38" ht="13.2">
      <c r="A271" t="str">
        <f t="shared" si="35"/>
        <v>Wagga2007TOS18-AprCv45Y77Cut</v>
      </c>
      <c r="B271">
        <f t="shared" si="38"/>
        <v>204</v>
      </c>
      <c r="D271" s="9" t="s">
        <v>70</v>
      </c>
      <c r="E271" t="str">
        <f>VLOOKUP(D271,Sheet1!$E$11:$F$92,2)</f>
        <v>45Y77</v>
      </c>
      <c r="G271" s="31" t="s">
        <v>59</v>
      </c>
      <c r="H271" s="13">
        <v>2007</v>
      </c>
      <c r="I271" s="87">
        <v>39394</v>
      </c>
      <c r="J271" s="9">
        <v>2</v>
      </c>
      <c r="K271" s="32">
        <v>39190</v>
      </c>
      <c r="L271" s="14" t="str">
        <f t="shared" si="36"/>
        <v>18-Apr</v>
      </c>
      <c r="M271" s="9">
        <f t="shared" ref="M271:M334" si="39">DAY(K271)</f>
        <v>18</v>
      </c>
      <c r="N271" s="9" t="str">
        <f t="shared" si="37"/>
        <v>Apr</v>
      </c>
      <c r="O271" s="9" t="s">
        <v>47</v>
      </c>
      <c r="P271" s="13" t="str">
        <f>IF(VLOOKUP(O271,Sheet1!$N$12:$O$20,2)=0,"",VLOOKUP(O271,Sheet1!$N$12:$O$20,2))</f>
        <v>Cut</v>
      </c>
      <c r="Q271" s="45">
        <v>578.70469711573082</v>
      </c>
      <c r="R271" s="45">
        <v>102.05228803590988</v>
      </c>
      <c r="S271" s="45">
        <v>102.05228803590988</v>
      </c>
      <c r="T271" s="24"/>
      <c r="U271" s="9">
        <v>12.819279653467097</v>
      </c>
      <c r="V271" s="23">
        <v>0.17634605100760262</v>
      </c>
      <c r="W271" s="9"/>
      <c r="X271" s="9"/>
      <c r="Y271" s="9"/>
      <c r="Z271" s="9"/>
      <c r="AA271" s="9"/>
      <c r="AB271" s="24">
        <v>36.942513136141422</v>
      </c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spans="1:38" ht="13.2">
      <c r="A272" t="str">
        <f t="shared" si="35"/>
        <v>Wagga2007TOS18-AprCv46Y78Cut</v>
      </c>
      <c r="B272">
        <f t="shared" si="38"/>
        <v>201</v>
      </c>
      <c r="D272" s="9" t="s">
        <v>34</v>
      </c>
      <c r="E272" t="str">
        <f>VLOOKUP(D272,Sheet1!$E$11:$F$92,2)</f>
        <v>46Y78</v>
      </c>
      <c r="G272" s="31" t="s">
        <v>59</v>
      </c>
      <c r="H272" s="13">
        <v>2007</v>
      </c>
      <c r="I272" s="87">
        <v>39391</v>
      </c>
      <c r="J272" s="9">
        <v>2</v>
      </c>
      <c r="K272" s="32">
        <v>39190</v>
      </c>
      <c r="L272" s="14" t="str">
        <f t="shared" si="36"/>
        <v>18-Apr</v>
      </c>
      <c r="M272" s="9">
        <f t="shared" si="39"/>
        <v>18</v>
      </c>
      <c r="N272" s="9" t="str">
        <f t="shared" si="37"/>
        <v>Apr</v>
      </c>
      <c r="O272" s="9" t="s">
        <v>47</v>
      </c>
      <c r="P272" s="13" t="str">
        <f>IF(VLOOKUP(O272,Sheet1!$N$12:$O$20,2)=0,"",VLOOKUP(O272,Sheet1!$N$12:$O$20,2))</f>
        <v>Cut</v>
      </c>
      <c r="Q272" s="45">
        <v>396.60032458118633</v>
      </c>
      <c r="R272" s="45">
        <v>146.82579564489114</v>
      </c>
      <c r="S272" s="45">
        <v>146.82579564489114</v>
      </c>
      <c r="T272" s="24"/>
      <c r="U272" s="9">
        <v>30.076969787938534</v>
      </c>
      <c r="V272" s="23">
        <v>0.37021098205086078</v>
      </c>
      <c r="W272" s="9"/>
      <c r="X272" s="9"/>
      <c r="Y272" s="9"/>
      <c r="Z272" s="9"/>
      <c r="AA272" s="9"/>
      <c r="AB272" s="24">
        <v>137.00807661810595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spans="1:38" ht="13.2">
      <c r="A273" t="str">
        <f t="shared" si="35"/>
        <v>Wagga2007TOS18-AprCvBeaconCut</v>
      </c>
      <c r="D273" s="9" t="s">
        <v>88</v>
      </c>
      <c r="E273" t="str">
        <f>VLOOKUP(D273,Sheet1!$E$11:$F$92,2)</f>
        <v>Beacon</v>
      </c>
      <c r="G273" s="31" t="s">
        <v>59</v>
      </c>
      <c r="H273" s="13">
        <v>2007</v>
      </c>
      <c r="J273" s="9">
        <v>2</v>
      </c>
      <c r="K273" s="32">
        <v>39190</v>
      </c>
      <c r="L273" s="14" t="str">
        <f t="shared" si="36"/>
        <v>18-Apr</v>
      </c>
      <c r="M273" s="9">
        <f t="shared" si="39"/>
        <v>18</v>
      </c>
      <c r="N273" s="9" t="str">
        <f t="shared" si="37"/>
        <v>Apr</v>
      </c>
      <c r="O273" s="9" t="s">
        <v>47</v>
      </c>
      <c r="P273" s="13" t="str">
        <f>IF(VLOOKUP(O273,Sheet1!$N$12:$O$20,2)=0,"",VLOOKUP(O273,Sheet1!$N$12:$O$20,2))</f>
        <v>Cut</v>
      </c>
      <c r="Q273" s="45">
        <v>508.95924621220792</v>
      </c>
      <c r="R273" s="45">
        <v>84.884525399929643</v>
      </c>
      <c r="S273" s="45">
        <v>84.884525399929643</v>
      </c>
      <c r="T273" s="24"/>
      <c r="U273" s="9">
        <v>20.066250547640969</v>
      </c>
      <c r="V273" s="23">
        <v>0.16678059398991149</v>
      </c>
      <c r="W273" s="9"/>
      <c r="X273" s="9"/>
      <c r="Y273" s="9"/>
      <c r="Z273" s="9"/>
      <c r="AA273" s="9"/>
      <c r="AB273" s="24">
        <v>28.277187567314645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spans="1:38" ht="13.2">
      <c r="A274" t="str">
        <f t="shared" si="35"/>
        <v>Wagga2007TOS18-AprCvCBI106Cut</v>
      </c>
      <c r="B274">
        <f t="shared" ref="B274:B283" si="40">I274-K274</f>
        <v>210</v>
      </c>
      <c r="D274" s="9" t="s">
        <v>61</v>
      </c>
      <c r="E274" t="str">
        <f>VLOOKUP(D274,Sheet1!$E$11:$F$92,2)</f>
        <v>CBI106</v>
      </c>
      <c r="G274" s="31" t="s">
        <v>59</v>
      </c>
      <c r="H274" s="13">
        <v>2007</v>
      </c>
      <c r="I274" s="87">
        <v>39400</v>
      </c>
      <c r="J274" s="9">
        <v>2</v>
      </c>
      <c r="K274" s="32">
        <v>39190</v>
      </c>
      <c r="L274" s="14" t="str">
        <f t="shared" si="36"/>
        <v>18-Apr</v>
      </c>
      <c r="M274" s="9">
        <f t="shared" si="39"/>
        <v>18</v>
      </c>
      <c r="N274" s="9" t="str">
        <f t="shared" si="37"/>
        <v>Apr</v>
      </c>
      <c r="O274" s="9" t="s">
        <v>47</v>
      </c>
      <c r="P274" s="13" t="str">
        <f>IF(VLOOKUP(O274,Sheet1!$N$12:$O$20,2)=0,"",VLOOKUP(O274,Sheet1!$N$12:$O$20,2))</f>
        <v>Cut</v>
      </c>
      <c r="Q274" s="45">
        <v>527.29552142055707</v>
      </c>
      <c r="R274" s="45">
        <v>66.038372101372346</v>
      </c>
      <c r="S274" s="45">
        <v>66.038372101372346</v>
      </c>
      <c r="T274" s="24"/>
      <c r="U274" s="9">
        <v>20.910042749658114</v>
      </c>
      <c r="V274" s="23">
        <v>0.12523977431756314</v>
      </c>
      <c r="W274" s="9"/>
      <c r="X274" s="9"/>
      <c r="Y274" s="9"/>
      <c r="Z274" s="9"/>
      <c r="AA274" s="9"/>
      <c r="AB274" s="24">
        <v>116.81545061144872</v>
      </c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spans="1:38" ht="13.2">
      <c r="A275" t="str">
        <f t="shared" si="35"/>
        <v>Wagga2007TOS18-AprCvCBI206Cut</v>
      </c>
      <c r="B275">
        <f t="shared" si="40"/>
        <v>210</v>
      </c>
      <c r="D275" s="9" t="s">
        <v>49</v>
      </c>
      <c r="E275" t="str">
        <f>VLOOKUP(D275,Sheet1!$E$11:$F$92,2)</f>
        <v>CBI206</v>
      </c>
      <c r="G275" s="31" t="s">
        <v>59</v>
      </c>
      <c r="H275" s="13">
        <v>2007</v>
      </c>
      <c r="I275" s="87">
        <v>39400</v>
      </c>
      <c r="J275" s="9">
        <v>2</v>
      </c>
      <c r="K275" s="32">
        <v>39190</v>
      </c>
      <c r="L275" s="14" t="str">
        <f t="shared" si="36"/>
        <v>18-Apr</v>
      </c>
      <c r="M275" s="9">
        <f t="shared" si="39"/>
        <v>18</v>
      </c>
      <c r="N275" s="9" t="str">
        <f t="shared" si="37"/>
        <v>Apr</v>
      </c>
      <c r="O275" s="9" t="s">
        <v>47</v>
      </c>
      <c r="P275" s="13" t="str">
        <f>IF(VLOOKUP(O275,Sheet1!$N$12:$O$20,2)=0,"",VLOOKUP(O275,Sheet1!$N$12:$O$20,2))</f>
        <v>Cut</v>
      </c>
      <c r="Q275" s="45">
        <v>628.29719816091028</v>
      </c>
      <c r="R275" s="45">
        <v>126.35678391959799</v>
      </c>
      <c r="S275" s="45">
        <v>126.35678391959799</v>
      </c>
      <c r="T275" s="24"/>
      <c r="U275" s="9">
        <v>12.776828661922714</v>
      </c>
      <c r="V275" s="23">
        <v>0.20110989558676554</v>
      </c>
      <c r="W275" s="9"/>
      <c r="X275" s="9"/>
      <c r="Y275" s="9"/>
      <c r="Z275" s="9"/>
      <c r="AA275" s="9"/>
      <c r="AB275" s="24">
        <v>36.684763213103629</v>
      </c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spans="1:38" ht="13.2">
      <c r="A276" t="str">
        <f t="shared" si="35"/>
        <v>Wagga2007TOS18-AprCvCBI306Cut</v>
      </c>
      <c r="B276">
        <f t="shared" si="40"/>
        <v>204</v>
      </c>
      <c r="D276" s="9" t="s">
        <v>39</v>
      </c>
      <c r="E276" t="str">
        <f>VLOOKUP(D276,Sheet1!$E$11:$F$92,2)</f>
        <v>CBI306</v>
      </c>
      <c r="G276" s="31" t="s">
        <v>59</v>
      </c>
      <c r="H276" s="13">
        <v>2007</v>
      </c>
      <c r="I276" s="87">
        <v>39394</v>
      </c>
      <c r="J276" s="9">
        <v>2</v>
      </c>
      <c r="K276" s="32">
        <v>39190</v>
      </c>
      <c r="L276" s="14" t="str">
        <f t="shared" si="36"/>
        <v>18-Apr</v>
      </c>
      <c r="M276" s="9">
        <f t="shared" si="39"/>
        <v>18</v>
      </c>
      <c r="N276" s="9" t="str">
        <f t="shared" si="37"/>
        <v>Apr</v>
      </c>
      <c r="O276" s="9" t="s">
        <v>47</v>
      </c>
      <c r="P276" s="13" t="str">
        <f>IF(VLOOKUP(O276,Sheet1!$N$12:$O$20,2)=0,"",VLOOKUP(O276,Sheet1!$N$12:$O$20,2))</f>
        <v>Cut</v>
      </c>
      <c r="Q276" s="45">
        <v>542.37697064570807</v>
      </c>
      <c r="R276" s="45">
        <v>81.160049088882445</v>
      </c>
      <c r="S276" s="45">
        <v>81.160049088882445</v>
      </c>
      <c r="T276" s="24"/>
      <c r="U276" s="9">
        <v>18.174863920351882</v>
      </c>
      <c r="V276" s="23">
        <v>0.14963771229493791</v>
      </c>
      <c r="W276" s="9"/>
      <c r="X276" s="9"/>
      <c r="Y276" s="9"/>
      <c r="Z276" s="9"/>
      <c r="AA276" s="9"/>
      <c r="AB276" s="24">
        <v>22.108730128927647</v>
      </c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spans="1:38" ht="13.2">
      <c r="A277" t="str">
        <f t="shared" si="35"/>
        <v>Wagga2007TOS18-AprCvCBI406Cut</v>
      </c>
      <c r="B277">
        <f t="shared" si="40"/>
        <v>204</v>
      </c>
      <c r="D277" s="9" t="s">
        <v>38</v>
      </c>
      <c r="E277" t="str">
        <f>VLOOKUP(D277,Sheet1!$E$11:$F$92,2)</f>
        <v>CBI406</v>
      </c>
      <c r="G277" s="31" t="s">
        <v>59</v>
      </c>
      <c r="H277" s="13">
        <v>2007</v>
      </c>
      <c r="I277" s="87">
        <v>39394</v>
      </c>
      <c r="J277" s="9">
        <v>2</v>
      </c>
      <c r="K277" s="32">
        <v>39190</v>
      </c>
      <c r="L277" s="14" t="str">
        <f t="shared" si="36"/>
        <v>18-Apr</v>
      </c>
      <c r="M277" s="9">
        <f t="shared" si="39"/>
        <v>18</v>
      </c>
      <c r="N277" s="9" t="str">
        <f t="shared" si="37"/>
        <v>Apr</v>
      </c>
      <c r="O277" s="9" t="s">
        <v>47</v>
      </c>
      <c r="P277" s="13" t="str">
        <f>IF(VLOOKUP(O277,Sheet1!$N$12:$O$20,2)=0,"",VLOOKUP(O277,Sheet1!$N$12:$O$20,2))</f>
        <v>Cut</v>
      </c>
      <c r="Q277" s="45">
        <v>537.57987648225094</v>
      </c>
      <c r="R277" s="45">
        <v>63.49972016323369</v>
      </c>
      <c r="S277" s="45">
        <v>63.49972016323369</v>
      </c>
      <c r="T277" s="24"/>
      <c r="U277" s="9">
        <v>20.960454816414138</v>
      </c>
      <c r="V277" s="23">
        <v>0.11812146053300088</v>
      </c>
      <c r="W277" s="9"/>
      <c r="X277" s="9"/>
      <c r="Y277" s="9"/>
      <c r="Z277" s="9"/>
      <c r="AA277" s="9"/>
      <c r="AB277" s="24">
        <v>41.124961959582613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spans="1:38" ht="13.2">
      <c r="A278" t="str">
        <f t="shared" si="35"/>
        <v>Wagga2007TOS18-AprCvCBI506Cut</v>
      </c>
      <c r="B278">
        <f t="shared" si="40"/>
        <v>210</v>
      </c>
      <c r="D278" s="9" t="s">
        <v>71</v>
      </c>
      <c r="E278" t="str">
        <f>VLOOKUP(D278,Sheet1!$E$11:$F$92,2)</f>
        <v>CBI506</v>
      </c>
      <c r="G278" s="31" t="s">
        <v>59</v>
      </c>
      <c r="H278" s="13">
        <v>2007</v>
      </c>
      <c r="I278" s="87">
        <v>39400</v>
      </c>
      <c r="J278" s="9">
        <v>2</v>
      </c>
      <c r="K278" s="32">
        <v>39190</v>
      </c>
      <c r="L278" s="14" t="str">
        <f t="shared" si="36"/>
        <v>18-Apr</v>
      </c>
      <c r="M278" s="9">
        <f t="shared" si="39"/>
        <v>18</v>
      </c>
      <c r="N278" s="9" t="str">
        <f t="shared" si="37"/>
        <v>Apr</v>
      </c>
      <c r="O278" s="9" t="s">
        <v>47</v>
      </c>
      <c r="P278" s="13" t="str">
        <f>IF(VLOOKUP(O278,Sheet1!$N$12:$O$20,2)=0,"",VLOOKUP(O278,Sheet1!$N$12:$O$20,2))</f>
        <v>Cut</v>
      </c>
      <c r="Q278" s="45">
        <v>569.41750894047107</v>
      </c>
      <c r="R278" s="45">
        <v>97.334496833550716</v>
      </c>
      <c r="S278" s="45">
        <v>97.334496833550716</v>
      </c>
      <c r="T278" s="24"/>
      <c r="U278" s="9">
        <v>15.296802021822185</v>
      </c>
      <c r="V278" s="23">
        <v>0.17093695804096956</v>
      </c>
      <c r="W278" s="9"/>
      <c r="X278" s="9"/>
      <c r="Y278" s="9"/>
      <c r="Z278" s="9"/>
      <c r="AA278" s="9"/>
      <c r="AB278" s="24">
        <v>41.060935494342544</v>
      </c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spans="1:38" ht="13.2">
      <c r="A279" t="str">
        <f t="shared" si="35"/>
        <v>Wagga2007TOS18-AprCvCBI606Cut</v>
      </c>
      <c r="B279">
        <f t="shared" si="40"/>
        <v>204</v>
      </c>
      <c r="D279" s="9" t="s">
        <v>72</v>
      </c>
      <c r="E279" t="str">
        <f>VLOOKUP(D279,Sheet1!$E$11:$F$92,2)</f>
        <v>CBI606</v>
      </c>
      <c r="G279" s="31" t="s">
        <v>59</v>
      </c>
      <c r="H279" s="13">
        <v>2007</v>
      </c>
      <c r="I279" s="87">
        <v>39394</v>
      </c>
      <c r="J279" s="9">
        <v>2</v>
      </c>
      <c r="K279" s="32">
        <v>39190</v>
      </c>
      <c r="L279" s="14" t="str">
        <f t="shared" si="36"/>
        <v>18-Apr</v>
      </c>
      <c r="M279" s="9">
        <f t="shared" si="39"/>
        <v>18</v>
      </c>
      <c r="N279" s="9" t="str">
        <f t="shared" si="37"/>
        <v>Apr</v>
      </c>
      <c r="O279" s="9" t="s">
        <v>47</v>
      </c>
      <c r="P279" s="13" t="str">
        <f>IF(VLOOKUP(O279,Sheet1!$N$12:$O$20,2)=0,"",VLOOKUP(O279,Sheet1!$N$12:$O$20,2))</f>
        <v>Cut</v>
      </c>
      <c r="Q279" s="45">
        <v>638.01155885808328</v>
      </c>
      <c r="R279" s="45">
        <v>96.870578157147989</v>
      </c>
      <c r="S279" s="45">
        <v>96.870578157147989</v>
      </c>
      <c r="T279" s="24"/>
      <c r="U279" s="9">
        <v>37.594310797738238</v>
      </c>
      <c r="V279" s="23">
        <v>0.15183201121078041</v>
      </c>
      <c r="W279" s="9"/>
      <c r="X279" s="9"/>
      <c r="Y279" s="9"/>
      <c r="Z279" s="9"/>
      <c r="AA279" s="9"/>
      <c r="AB279" s="24">
        <v>101.7585399559804</v>
      </c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spans="1:38" ht="13.2">
      <c r="A280" t="str">
        <f t="shared" si="35"/>
        <v>Wagga2007TOS18-AprCvCBI6654Cut</v>
      </c>
      <c r="B280">
        <f t="shared" si="40"/>
        <v>204</v>
      </c>
      <c r="D280" s="9" t="s">
        <v>73</v>
      </c>
      <c r="E280" t="str">
        <f>VLOOKUP(D280,Sheet1!$E$11:$F$92,2)</f>
        <v>CBI6654</v>
      </c>
      <c r="G280" s="31" t="s">
        <v>59</v>
      </c>
      <c r="H280" s="13">
        <v>2007</v>
      </c>
      <c r="I280" s="87">
        <v>39394</v>
      </c>
      <c r="J280" s="9">
        <v>2</v>
      </c>
      <c r="K280" s="32">
        <v>39190</v>
      </c>
      <c r="L280" s="14" t="str">
        <f t="shared" si="36"/>
        <v>18-Apr</v>
      </c>
      <c r="M280" s="9">
        <f t="shared" si="39"/>
        <v>18</v>
      </c>
      <c r="N280" s="9" t="str">
        <f t="shared" si="37"/>
        <v>Apr</v>
      </c>
      <c r="O280" s="9" t="s">
        <v>47</v>
      </c>
      <c r="P280" s="13" t="str">
        <f>IF(VLOOKUP(O280,Sheet1!$N$12:$O$20,2)=0,"",VLOOKUP(O280,Sheet1!$N$12:$O$20,2))</f>
        <v>Cut</v>
      </c>
      <c r="Q280" s="45">
        <v>540.18716695087016</v>
      </c>
      <c r="R280" s="45">
        <v>90.097898455864765</v>
      </c>
      <c r="S280" s="45">
        <v>90.097898455864765</v>
      </c>
      <c r="T280" s="24"/>
      <c r="U280" s="9">
        <v>14.086690384288971</v>
      </c>
      <c r="V280" s="23">
        <v>0.16679014972612102</v>
      </c>
      <c r="W280" s="9"/>
      <c r="X280" s="9"/>
      <c r="Y280" s="9"/>
      <c r="Z280" s="9"/>
      <c r="AA280" s="9"/>
      <c r="AB280" s="24">
        <v>44.281825350134007</v>
      </c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spans="1:38" ht="13.2">
      <c r="A281" t="str">
        <f t="shared" si="35"/>
        <v>Wagga2007TOS18-AprCvAV_GarnetCut</v>
      </c>
      <c r="B281">
        <f t="shared" si="40"/>
        <v>198</v>
      </c>
      <c r="D281" s="9" t="s">
        <v>37</v>
      </c>
      <c r="E281" t="str">
        <f>VLOOKUP(D281,Sheet1!$E$11:$F$92,2)</f>
        <v>AV_Garnet</v>
      </c>
      <c r="G281" s="31" t="s">
        <v>59</v>
      </c>
      <c r="H281" s="13">
        <v>2007</v>
      </c>
      <c r="I281" s="87">
        <v>39388</v>
      </c>
      <c r="J281" s="9">
        <v>2</v>
      </c>
      <c r="K281" s="32">
        <v>39190</v>
      </c>
      <c r="L281" s="14" t="str">
        <f t="shared" si="36"/>
        <v>18-Apr</v>
      </c>
      <c r="M281" s="9">
        <f t="shared" si="39"/>
        <v>18</v>
      </c>
      <c r="N281" s="9" t="str">
        <f t="shared" si="37"/>
        <v>Apr</v>
      </c>
      <c r="O281" s="9" t="s">
        <v>47</v>
      </c>
      <c r="P281" s="13" t="str">
        <f>IF(VLOOKUP(O281,Sheet1!$N$12:$O$20,2)=0,"",VLOOKUP(O281,Sheet1!$N$12:$O$20,2))</f>
        <v>Cut</v>
      </c>
      <c r="Q281" s="45">
        <v>640.99996361866874</v>
      </c>
      <c r="R281" s="45">
        <v>132.8643216080402</v>
      </c>
      <c r="S281" s="45">
        <v>132.8643216080402</v>
      </c>
      <c r="T281" s="24"/>
      <c r="U281" s="9">
        <v>26.052275832777127</v>
      </c>
      <c r="V281" s="23">
        <v>0.20727664453828468</v>
      </c>
      <c r="W281" s="9"/>
      <c r="X281" s="9"/>
      <c r="Y281" s="9"/>
      <c r="Z281" s="9"/>
      <c r="AA281" s="9"/>
      <c r="AB281" s="24">
        <v>100.80263918351498</v>
      </c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spans="1:38" ht="13.2">
      <c r="A282" t="str">
        <f t="shared" si="35"/>
        <v>Wagga2007TOS18-AprCvHyola50Cut</v>
      </c>
      <c r="B282">
        <f t="shared" si="40"/>
        <v>200</v>
      </c>
      <c r="D282" s="9" t="s">
        <v>50</v>
      </c>
      <c r="E282" t="str">
        <f>VLOOKUP(D282,Sheet1!$E$11:$F$92,2)</f>
        <v>Hyola50</v>
      </c>
      <c r="G282" s="31" t="s">
        <v>59</v>
      </c>
      <c r="H282" s="13">
        <v>2007</v>
      </c>
      <c r="I282" s="87">
        <v>39390</v>
      </c>
      <c r="J282" s="9">
        <v>2</v>
      </c>
      <c r="K282" s="32">
        <v>39190</v>
      </c>
      <c r="L282" s="14" t="str">
        <f t="shared" si="36"/>
        <v>18-Apr</v>
      </c>
      <c r="M282" s="9">
        <f t="shared" si="39"/>
        <v>18</v>
      </c>
      <c r="N282" s="9" t="str">
        <f t="shared" si="37"/>
        <v>Apr</v>
      </c>
      <c r="O282" s="9" t="s">
        <v>47</v>
      </c>
      <c r="P282" s="13" t="str">
        <f>IF(VLOOKUP(O282,Sheet1!$N$12:$O$20,2)=0,"",VLOOKUP(O282,Sheet1!$N$12:$O$20,2))</f>
        <v>Cut</v>
      </c>
      <c r="Q282" s="45">
        <v>539.35224690226721</v>
      </c>
      <c r="R282" s="45">
        <v>124.73279740347623</v>
      </c>
      <c r="S282" s="45">
        <v>124.73279740347623</v>
      </c>
      <c r="T282" s="24"/>
      <c r="U282" s="9">
        <v>11.164165735161248</v>
      </c>
      <c r="V282" s="23">
        <v>0.23126407300585197</v>
      </c>
      <c r="W282" s="9"/>
      <c r="X282" s="9"/>
      <c r="Y282" s="9"/>
      <c r="Z282" s="9"/>
      <c r="AA282" s="9"/>
      <c r="AB282" s="24">
        <v>19.058228311497874</v>
      </c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spans="1:38" ht="13.2">
      <c r="A283" t="str">
        <f t="shared" si="35"/>
        <v>Wagga2007TOS18-AprCvHyola75Cut</v>
      </c>
      <c r="B283">
        <f t="shared" si="40"/>
        <v>195</v>
      </c>
      <c r="D283" s="9" t="s">
        <v>62</v>
      </c>
      <c r="E283" t="str">
        <f>VLOOKUP(D283,Sheet1!$E$11:$F$92,2)</f>
        <v>Hyola75</v>
      </c>
      <c r="G283" s="31" t="s">
        <v>59</v>
      </c>
      <c r="H283" s="13">
        <v>2007</v>
      </c>
      <c r="I283" s="87">
        <v>39385</v>
      </c>
      <c r="J283" s="9">
        <v>2</v>
      </c>
      <c r="K283" s="32">
        <v>39190</v>
      </c>
      <c r="L283" s="14" t="str">
        <f t="shared" si="36"/>
        <v>18-Apr</v>
      </c>
      <c r="M283" s="9">
        <f t="shared" si="39"/>
        <v>18</v>
      </c>
      <c r="N283" s="9" t="str">
        <f t="shared" si="37"/>
        <v>Apr</v>
      </c>
      <c r="O283" s="9" t="s">
        <v>47</v>
      </c>
      <c r="P283" s="13" t="str">
        <f>IF(VLOOKUP(O283,Sheet1!$N$12:$O$20,2)=0,"",VLOOKUP(O283,Sheet1!$N$12:$O$20,2))</f>
        <v>Cut</v>
      </c>
      <c r="Q283" s="45">
        <v>411.23554440153703</v>
      </c>
      <c r="R283" s="45">
        <v>84.070351758793961</v>
      </c>
      <c r="S283" s="45">
        <v>84.070351758793961</v>
      </c>
      <c r="T283" s="24"/>
      <c r="U283" s="9">
        <v>25.401032509476746</v>
      </c>
      <c r="V283" s="23">
        <v>0.20443357317553834</v>
      </c>
      <c r="W283" s="9"/>
      <c r="X283" s="9"/>
      <c r="Y283" s="9"/>
      <c r="Z283" s="9"/>
      <c r="AA283" s="9"/>
      <c r="AB283" s="24">
        <v>58.251922156839989</v>
      </c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spans="1:38" ht="13.2">
      <c r="A284" t="str">
        <f t="shared" si="35"/>
        <v>Wagga2007TOS18-AprCvMaxolCut</v>
      </c>
      <c r="D284" s="9" t="s">
        <v>36</v>
      </c>
      <c r="E284" t="str">
        <f>VLOOKUP(D284,Sheet1!$E$11:$F$92,2)</f>
        <v>Maxol</v>
      </c>
      <c r="G284" s="31" t="s">
        <v>59</v>
      </c>
      <c r="H284" s="13">
        <v>2007</v>
      </c>
      <c r="J284" s="9">
        <v>2</v>
      </c>
      <c r="K284" s="32">
        <v>39190</v>
      </c>
      <c r="L284" s="14" t="str">
        <f t="shared" si="36"/>
        <v>18-Apr</v>
      </c>
      <c r="M284" s="9">
        <f t="shared" si="39"/>
        <v>18</v>
      </c>
      <c r="N284" s="9" t="str">
        <f t="shared" si="37"/>
        <v>Apr</v>
      </c>
      <c r="O284" s="9" t="s">
        <v>47</v>
      </c>
      <c r="P284" s="13" t="str">
        <f>IF(VLOOKUP(O284,Sheet1!$N$12:$O$20,2)=0,"",VLOOKUP(O284,Sheet1!$N$12:$O$20,2))</f>
        <v>Cut</v>
      </c>
      <c r="Q284" s="45">
        <v>419.46604029287408</v>
      </c>
      <c r="R284" s="45">
        <v>11.552047374874135</v>
      </c>
      <c r="S284" s="45">
        <v>11.552047374874135</v>
      </c>
      <c r="T284" s="24"/>
      <c r="U284" s="9">
        <v>8.0139228187225928</v>
      </c>
      <c r="V284" s="23">
        <v>2.7539887059291893E-2</v>
      </c>
      <c r="W284" s="9"/>
      <c r="X284" s="9"/>
      <c r="Y284" s="9"/>
      <c r="Z284" s="9"/>
      <c r="AA284" s="9"/>
      <c r="AB284" s="24">
        <v>21.56091396632176</v>
      </c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spans="1:38" ht="13.2">
      <c r="A285" t="str">
        <f t="shared" si="35"/>
        <v>Wagga2007TOS18-AprCvNBIP1Cut</v>
      </c>
      <c r="B285">
        <f t="shared" ref="B285:B301" si="41">I285-K285</f>
        <v>195</v>
      </c>
      <c r="D285" s="9" t="s">
        <v>63</v>
      </c>
      <c r="E285" t="str">
        <f>VLOOKUP(D285,Sheet1!$E$11:$F$92,2)</f>
        <v>NBIP1</v>
      </c>
      <c r="G285" s="31" t="s">
        <v>59</v>
      </c>
      <c r="H285" s="13">
        <v>2007</v>
      </c>
      <c r="I285" s="87">
        <v>39385</v>
      </c>
      <c r="J285" s="9">
        <v>2</v>
      </c>
      <c r="K285" s="32">
        <v>39190</v>
      </c>
      <c r="L285" s="14" t="str">
        <f t="shared" si="36"/>
        <v>18-Apr</v>
      </c>
      <c r="M285" s="9">
        <f t="shared" si="39"/>
        <v>18</v>
      </c>
      <c r="N285" s="9" t="str">
        <f t="shared" si="37"/>
        <v>Apr</v>
      </c>
      <c r="O285" s="9" t="s">
        <v>47</v>
      </c>
      <c r="P285" s="13" t="str">
        <f>IF(VLOOKUP(O285,Sheet1!$N$12:$O$20,2)=0,"",VLOOKUP(O285,Sheet1!$N$12:$O$20,2))</f>
        <v>Cut</v>
      </c>
      <c r="Q285" s="45">
        <v>588.53624715060892</v>
      </c>
      <c r="R285" s="45">
        <v>116.55339876067738</v>
      </c>
      <c r="S285" s="45">
        <v>116.55339876067738</v>
      </c>
      <c r="T285" s="24"/>
      <c r="U285" s="9">
        <v>9.0033212975067975</v>
      </c>
      <c r="V285" s="23">
        <v>0.19803945691530342</v>
      </c>
      <c r="W285" s="9"/>
      <c r="X285" s="9"/>
      <c r="Y285" s="9"/>
      <c r="Z285" s="9"/>
      <c r="AA285" s="9"/>
      <c r="AB285" s="24">
        <v>71.97575272167559</v>
      </c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spans="1:38" ht="13.2">
      <c r="A286" t="str">
        <f t="shared" si="35"/>
        <v>Wagga2007TOS18-AprCvNBIP2Cut</v>
      </c>
      <c r="B286">
        <f t="shared" si="41"/>
        <v>206</v>
      </c>
      <c r="D286" s="9" t="s">
        <v>77</v>
      </c>
      <c r="E286" t="str">
        <f>VLOOKUP(D286,Sheet1!$E$11:$F$92,2)</f>
        <v>NBIP2</v>
      </c>
      <c r="G286" s="31" t="s">
        <v>59</v>
      </c>
      <c r="H286" s="13">
        <v>2007</v>
      </c>
      <c r="I286" s="87">
        <v>39396</v>
      </c>
      <c r="J286" s="9">
        <v>2</v>
      </c>
      <c r="K286" s="32">
        <v>39190</v>
      </c>
      <c r="L286" s="14" t="str">
        <f t="shared" si="36"/>
        <v>18-Apr</v>
      </c>
      <c r="M286" s="9">
        <f t="shared" si="39"/>
        <v>18</v>
      </c>
      <c r="N286" s="9" t="str">
        <f t="shared" si="37"/>
        <v>Apr</v>
      </c>
      <c r="O286" s="9" t="s">
        <v>47</v>
      </c>
      <c r="P286" s="13" t="str">
        <f>IF(VLOOKUP(O286,Sheet1!$N$12:$O$20,2)=0,"",VLOOKUP(O286,Sheet1!$N$12:$O$20,2))</f>
        <v>Cut</v>
      </c>
      <c r="Q286" s="45">
        <v>511.46506683805615</v>
      </c>
      <c r="R286" s="45">
        <v>96.851735318184268</v>
      </c>
      <c r="S286" s="45">
        <v>96.851735318184268</v>
      </c>
      <c r="T286" s="24"/>
      <c r="U286" s="9">
        <v>11.063453814802854</v>
      </c>
      <c r="V286" s="23">
        <v>0.18936138868082297</v>
      </c>
      <c r="W286" s="9"/>
      <c r="X286" s="9"/>
      <c r="Y286" s="9"/>
      <c r="Z286" s="9"/>
      <c r="AA286" s="9"/>
      <c r="AB286" s="24">
        <v>48.106300849364459</v>
      </c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spans="1:38" ht="13.2">
      <c r="A287" t="str">
        <f t="shared" si="35"/>
        <v>Wagga2007TOS18-AprCvNBIP3Cut</v>
      </c>
      <c r="B287">
        <f t="shared" si="41"/>
        <v>202</v>
      </c>
      <c r="D287" s="9" t="s">
        <v>64</v>
      </c>
      <c r="E287" t="str">
        <f>VLOOKUP(D287,Sheet1!$E$11:$F$92,2)</f>
        <v>NBIP3</v>
      </c>
      <c r="G287" s="31" t="s">
        <v>59</v>
      </c>
      <c r="H287" s="13">
        <v>2007</v>
      </c>
      <c r="I287" s="87">
        <v>39392</v>
      </c>
      <c r="J287" s="9">
        <v>2</v>
      </c>
      <c r="K287" s="32">
        <v>39190</v>
      </c>
      <c r="L287" s="14" t="str">
        <f t="shared" si="36"/>
        <v>18-Apr</v>
      </c>
      <c r="M287" s="9">
        <f t="shared" si="39"/>
        <v>18</v>
      </c>
      <c r="N287" s="9" t="str">
        <f t="shared" si="37"/>
        <v>Apr</v>
      </c>
      <c r="O287" s="9" t="s">
        <v>47</v>
      </c>
      <c r="P287" s="13" t="str">
        <f>IF(VLOOKUP(O287,Sheet1!$N$12:$O$20,2)=0,"",VLOOKUP(O287,Sheet1!$N$12:$O$20,2))</f>
        <v>Cut</v>
      </c>
      <c r="Q287" s="45">
        <v>543.29057028940565</v>
      </c>
      <c r="R287" s="45">
        <v>91.892797319932995</v>
      </c>
      <c r="S287" s="45">
        <v>91.892797319932995</v>
      </c>
      <c r="T287" s="24"/>
      <c r="U287" s="9">
        <v>9.0929127922988329</v>
      </c>
      <c r="V287" s="23">
        <v>0.16914116008121138</v>
      </c>
      <c r="W287" s="9"/>
      <c r="X287" s="9"/>
      <c r="Y287" s="9"/>
      <c r="Z287" s="9"/>
      <c r="AA287" s="9"/>
      <c r="AB287" s="24">
        <v>35.036540047753135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spans="1:38" ht="13.2">
      <c r="A288" t="str">
        <f t="shared" si="35"/>
        <v>Wagga2007TOS18-AprCvNBIP4Cut</v>
      </c>
      <c r="B288">
        <f t="shared" si="41"/>
        <v>198</v>
      </c>
      <c r="D288" s="9" t="s">
        <v>65</v>
      </c>
      <c r="E288" t="str">
        <f>VLOOKUP(D288,Sheet1!$E$11:$F$92,2)</f>
        <v>NBIP4</v>
      </c>
      <c r="G288" s="31" t="s">
        <v>59</v>
      </c>
      <c r="H288" s="13">
        <v>2007</v>
      </c>
      <c r="I288" s="87">
        <v>39388</v>
      </c>
      <c r="J288" s="9">
        <v>2</v>
      </c>
      <c r="K288" s="32">
        <v>39190</v>
      </c>
      <c r="L288" s="14" t="str">
        <f t="shared" si="36"/>
        <v>18-Apr</v>
      </c>
      <c r="M288" s="9">
        <f t="shared" si="39"/>
        <v>18</v>
      </c>
      <c r="N288" s="9" t="str">
        <f t="shared" si="37"/>
        <v>Apr</v>
      </c>
      <c r="O288" s="9" t="s">
        <v>47</v>
      </c>
      <c r="P288" s="13" t="str">
        <f>IF(VLOOKUP(O288,Sheet1!$N$12:$O$20,2)=0,"",VLOOKUP(O288,Sheet1!$N$12:$O$20,2))</f>
        <v>Cut</v>
      </c>
      <c r="Q288" s="45">
        <v>529.7839935747005</v>
      </c>
      <c r="R288" s="45">
        <v>94.790619765494128</v>
      </c>
      <c r="S288" s="45">
        <v>94.790619765494128</v>
      </c>
      <c r="T288" s="24"/>
      <c r="U288" s="9">
        <v>17.955388306510926</v>
      </c>
      <c r="V288" s="23">
        <v>0.17892314776423776</v>
      </c>
      <c r="W288" s="9"/>
      <c r="X288" s="9"/>
      <c r="Y288" s="9"/>
      <c r="Z288" s="9"/>
      <c r="AA288" s="9"/>
      <c r="AB288" s="24">
        <v>18.408634010050896</v>
      </c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spans="1:38" ht="13.2">
      <c r="A289" t="str">
        <f t="shared" si="35"/>
        <v>Wagga2007TOS18-AprCvNBIP5Cut</v>
      </c>
      <c r="B289">
        <f t="shared" si="41"/>
        <v>202</v>
      </c>
      <c r="D289" s="9" t="s">
        <v>78</v>
      </c>
      <c r="E289" t="str">
        <f>VLOOKUP(D289,Sheet1!$E$11:$F$92,2)</f>
        <v>NBIP5</v>
      </c>
      <c r="G289" s="31" t="s">
        <v>59</v>
      </c>
      <c r="H289" s="13">
        <v>2007</v>
      </c>
      <c r="I289" s="87">
        <v>39392</v>
      </c>
      <c r="J289" s="9">
        <v>2</v>
      </c>
      <c r="K289" s="32">
        <v>39190</v>
      </c>
      <c r="L289" s="14" t="str">
        <f t="shared" si="36"/>
        <v>18-Apr</v>
      </c>
      <c r="M289" s="9">
        <f t="shared" si="39"/>
        <v>18</v>
      </c>
      <c r="N289" s="9" t="str">
        <f t="shared" si="37"/>
        <v>Apr</v>
      </c>
      <c r="O289" s="9" t="s">
        <v>47</v>
      </c>
      <c r="P289" s="13" t="str">
        <f>IF(VLOOKUP(O289,Sheet1!$N$12:$O$20,2)=0,"",VLOOKUP(O289,Sheet1!$N$12:$O$20,2))</f>
        <v>Cut</v>
      </c>
      <c r="Q289" s="45">
        <v>673.20609128782371</v>
      </c>
      <c r="R289" s="45">
        <v>132.8140703517588</v>
      </c>
      <c r="S289" s="45">
        <v>132.8140703517588</v>
      </c>
      <c r="T289" s="24"/>
      <c r="U289" s="9">
        <v>29.278214306613958</v>
      </c>
      <c r="V289" s="23">
        <v>0.1972859011089596</v>
      </c>
      <c r="W289" s="9"/>
      <c r="X289" s="9"/>
      <c r="Y289" s="9"/>
      <c r="Z289" s="9"/>
      <c r="AA289" s="9"/>
      <c r="AB289" s="24">
        <v>125.16630800360699</v>
      </c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spans="1:38" ht="13.2">
      <c r="A290" t="str">
        <f t="shared" si="35"/>
        <v>Wagga2007TOS18-AprCvNPZ1Cut</v>
      </c>
      <c r="B290">
        <f t="shared" si="41"/>
        <v>210</v>
      </c>
      <c r="D290" s="9" t="s">
        <v>79</v>
      </c>
      <c r="E290" t="str">
        <f>VLOOKUP(D290,Sheet1!$E$11:$F$92,2)</f>
        <v>NPZ1</v>
      </c>
      <c r="G290" s="31" t="s">
        <v>59</v>
      </c>
      <c r="H290" s="13">
        <v>2007</v>
      </c>
      <c r="I290" s="87">
        <v>39400</v>
      </c>
      <c r="J290" s="9">
        <v>2</v>
      </c>
      <c r="K290" s="32">
        <v>39190</v>
      </c>
      <c r="L290" s="14" t="str">
        <f t="shared" si="36"/>
        <v>18-Apr</v>
      </c>
      <c r="M290" s="9">
        <f t="shared" si="39"/>
        <v>18</v>
      </c>
      <c r="N290" s="9" t="str">
        <f t="shared" si="37"/>
        <v>Apr</v>
      </c>
      <c r="O290" s="9" t="s">
        <v>47</v>
      </c>
      <c r="P290" s="13" t="str">
        <f>IF(VLOOKUP(O290,Sheet1!$N$12:$O$20,2)=0,"",VLOOKUP(O290,Sheet1!$N$12:$O$20,2))</f>
        <v>Cut</v>
      </c>
      <c r="Q290" s="45">
        <v>713.99131810947654</v>
      </c>
      <c r="R290" s="45">
        <v>129.78558736069948</v>
      </c>
      <c r="S290" s="45">
        <v>129.78558736069948</v>
      </c>
      <c r="T290" s="24"/>
      <c r="U290" s="9">
        <v>51.065426555032957</v>
      </c>
      <c r="V290" s="23">
        <v>0.18177474160939222</v>
      </c>
      <c r="W290" s="9"/>
      <c r="X290" s="9"/>
      <c r="Y290" s="9"/>
      <c r="Z290" s="9"/>
      <c r="AA290" s="9"/>
      <c r="AB290" s="24">
        <v>106.27669760802064</v>
      </c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spans="1:38" ht="13.2">
      <c r="A291" t="str">
        <f t="shared" si="35"/>
        <v>Wagga2007TOS18-AprCvNPZ2Cut</v>
      </c>
      <c r="B291">
        <f t="shared" si="41"/>
        <v>210</v>
      </c>
      <c r="D291" s="9" t="s">
        <v>66</v>
      </c>
      <c r="E291" t="str">
        <f>VLOOKUP(D291,Sheet1!$E$11:$F$92,2)</f>
        <v>NPZ2</v>
      </c>
      <c r="G291" s="31" t="s">
        <v>59</v>
      </c>
      <c r="H291" s="13">
        <v>2007</v>
      </c>
      <c r="I291" s="87">
        <v>39400</v>
      </c>
      <c r="J291" s="9">
        <v>2</v>
      </c>
      <c r="K291" s="32">
        <v>39190</v>
      </c>
      <c r="L291" s="14" t="str">
        <f t="shared" si="36"/>
        <v>18-Apr</v>
      </c>
      <c r="M291" s="9">
        <f t="shared" si="39"/>
        <v>18</v>
      </c>
      <c r="N291" s="9" t="str">
        <f t="shared" si="37"/>
        <v>Apr</v>
      </c>
      <c r="O291" s="9" t="s">
        <v>47</v>
      </c>
      <c r="P291" s="13" t="str">
        <f>IF(VLOOKUP(O291,Sheet1!$N$12:$O$20,2)=0,"",VLOOKUP(O291,Sheet1!$N$12:$O$20,2))</f>
        <v>Cut</v>
      </c>
      <c r="Q291" s="45">
        <v>666.50706228804881</v>
      </c>
      <c r="R291" s="45">
        <v>107.97319932998323</v>
      </c>
      <c r="S291" s="45">
        <v>107.97319932998323</v>
      </c>
      <c r="T291" s="24"/>
      <c r="U291" s="9">
        <v>55.411357464041515</v>
      </c>
      <c r="V291" s="23">
        <v>0.16199858251962487</v>
      </c>
      <c r="W291" s="9"/>
      <c r="X291" s="9"/>
      <c r="Y291" s="9"/>
      <c r="Z291" s="9"/>
      <c r="AA291" s="9"/>
      <c r="AB291" s="24">
        <v>124.12013847830131</v>
      </c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spans="1:38" ht="13.2">
      <c r="A292" t="str">
        <f t="shared" si="35"/>
        <v>Wagga2007TOS18-AprCvNPZ3Cut</v>
      </c>
      <c r="B292">
        <f t="shared" si="41"/>
        <v>210</v>
      </c>
      <c r="D292" s="9" t="s">
        <v>67</v>
      </c>
      <c r="E292" t="str">
        <f>VLOOKUP(D292,Sheet1!$E$11:$F$92,2)</f>
        <v>NPZ3</v>
      </c>
      <c r="G292" s="31" t="s">
        <v>59</v>
      </c>
      <c r="H292" s="13">
        <v>2007</v>
      </c>
      <c r="I292" s="87">
        <v>39400</v>
      </c>
      <c r="J292" s="9">
        <v>2</v>
      </c>
      <c r="K292" s="32">
        <v>39190</v>
      </c>
      <c r="L292" s="14" t="str">
        <f t="shared" si="36"/>
        <v>18-Apr</v>
      </c>
      <c r="M292" s="9">
        <f t="shared" si="39"/>
        <v>18</v>
      </c>
      <c r="N292" s="9" t="str">
        <f t="shared" si="37"/>
        <v>Apr</v>
      </c>
      <c r="O292" s="9" t="s">
        <v>47</v>
      </c>
      <c r="P292" s="13" t="str">
        <f>IF(VLOOKUP(O292,Sheet1!$N$12:$O$20,2)=0,"",VLOOKUP(O292,Sheet1!$N$12:$O$20,2))</f>
        <v>Cut</v>
      </c>
      <c r="Q292" s="45">
        <v>577.78678160651452</v>
      </c>
      <c r="R292" s="45">
        <v>74.276866642336444</v>
      </c>
      <c r="S292" s="45">
        <v>74.276866642336444</v>
      </c>
      <c r="T292" s="24"/>
      <c r="U292" s="9">
        <v>29.747373185106774</v>
      </c>
      <c r="V292" s="23">
        <v>0.12855411201310696</v>
      </c>
      <c r="W292" s="9"/>
      <c r="X292" s="9"/>
      <c r="Y292" s="9"/>
      <c r="Z292" s="9"/>
      <c r="AA292" s="9"/>
      <c r="AB292" s="24">
        <v>97.01883756864828</v>
      </c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spans="1:38" ht="13.2">
      <c r="A293" t="str">
        <f t="shared" si="35"/>
        <v>Wagga2007TOS18-AprCvNPZ4Cut</v>
      </c>
      <c r="B293">
        <f t="shared" si="41"/>
        <v>210</v>
      </c>
      <c r="D293" s="9" t="s">
        <v>80</v>
      </c>
      <c r="E293" t="str">
        <f>VLOOKUP(D293,Sheet1!$E$11:$F$92,2)</f>
        <v>NPZ4</v>
      </c>
      <c r="G293" s="31" t="s">
        <v>59</v>
      </c>
      <c r="H293" s="13">
        <v>2007</v>
      </c>
      <c r="I293" s="87">
        <v>39400</v>
      </c>
      <c r="J293" s="9">
        <v>2</v>
      </c>
      <c r="K293" s="32">
        <v>39190</v>
      </c>
      <c r="L293" s="14" t="str">
        <f t="shared" si="36"/>
        <v>18-Apr</v>
      </c>
      <c r="M293" s="9">
        <f t="shared" si="39"/>
        <v>18</v>
      </c>
      <c r="N293" s="9" t="str">
        <f t="shared" si="37"/>
        <v>Apr</v>
      </c>
      <c r="O293" s="9" t="s">
        <v>47</v>
      </c>
      <c r="P293" s="13" t="str">
        <f>IF(VLOOKUP(O293,Sheet1!$N$12:$O$20,2)=0,"",VLOOKUP(O293,Sheet1!$N$12:$O$20,2))</f>
        <v>Cut</v>
      </c>
      <c r="Q293" s="45">
        <v>620.77304568711611</v>
      </c>
      <c r="R293" s="45">
        <v>104.61474036850922</v>
      </c>
      <c r="S293" s="45">
        <v>104.61474036850922</v>
      </c>
      <c r="T293" s="24"/>
      <c r="U293" s="9">
        <v>21.573617615587533</v>
      </c>
      <c r="V293" s="23">
        <v>0.16852332925105362</v>
      </c>
      <c r="W293" s="9"/>
      <c r="X293" s="9"/>
      <c r="Y293" s="9"/>
      <c r="Z293" s="9"/>
      <c r="AA293" s="9"/>
      <c r="AB293" s="24">
        <v>90.575754382566458</v>
      </c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spans="1:38" ht="13.2">
      <c r="A294" t="str">
        <f t="shared" si="35"/>
        <v>Wagga2007TOS18-AprCvNuseed1Cut</v>
      </c>
      <c r="B294">
        <f t="shared" si="41"/>
        <v>195</v>
      </c>
      <c r="D294" s="9" t="s">
        <v>81</v>
      </c>
      <c r="E294" t="str">
        <f>VLOOKUP(D294,Sheet1!$E$11:$F$92,2)</f>
        <v>Nuseed1</v>
      </c>
      <c r="G294" s="31" t="s">
        <v>59</v>
      </c>
      <c r="H294" s="13">
        <v>2007</v>
      </c>
      <c r="I294" s="87">
        <v>39385</v>
      </c>
      <c r="J294" s="9">
        <v>2</v>
      </c>
      <c r="K294" s="32">
        <v>39190</v>
      </c>
      <c r="L294" s="14" t="str">
        <f t="shared" si="36"/>
        <v>18-Apr</v>
      </c>
      <c r="M294" s="9">
        <f t="shared" si="39"/>
        <v>18</v>
      </c>
      <c r="N294" s="9" t="str">
        <f t="shared" si="37"/>
        <v>Apr</v>
      </c>
      <c r="O294" s="9" t="s">
        <v>47</v>
      </c>
      <c r="P294" s="13" t="str">
        <f>IF(VLOOKUP(O294,Sheet1!$N$12:$O$20,2)=0,"",VLOOKUP(O294,Sheet1!$N$12:$O$20,2))</f>
        <v>Cut</v>
      </c>
      <c r="Q294" s="45">
        <v>645.45992778914274</v>
      </c>
      <c r="R294" s="45">
        <v>58.769024385493353</v>
      </c>
      <c r="S294" s="45">
        <v>58.769024385493353</v>
      </c>
      <c r="T294" s="24"/>
      <c r="U294" s="9">
        <v>22.462491722176768</v>
      </c>
      <c r="V294" s="23">
        <v>9.1049841911629681E-2</v>
      </c>
      <c r="W294" s="9"/>
      <c r="X294" s="9"/>
      <c r="Y294" s="9"/>
      <c r="Z294" s="9"/>
      <c r="AA294" s="9"/>
      <c r="AB294" s="24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spans="1:38" ht="13.2">
      <c r="A295" t="str">
        <f t="shared" si="35"/>
        <v>Wagga2007TOS18-AprCvNuseed2Cut</v>
      </c>
      <c r="B295">
        <f t="shared" si="41"/>
        <v>208</v>
      </c>
      <c r="D295" s="9" t="s">
        <v>82</v>
      </c>
      <c r="E295" t="str">
        <f>VLOOKUP(D295,Sheet1!$E$11:$F$92,2)</f>
        <v>Nuseed2</v>
      </c>
      <c r="G295" s="31" t="s">
        <v>59</v>
      </c>
      <c r="H295" s="13">
        <v>2007</v>
      </c>
      <c r="I295" s="87">
        <v>39398</v>
      </c>
      <c r="J295" s="9">
        <v>2</v>
      </c>
      <c r="K295" s="32">
        <v>39190</v>
      </c>
      <c r="L295" s="14" t="str">
        <f t="shared" si="36"/>
        <v>18-Apr</v>
      </c>
      <c r="M295" s="9">
        <f t="shared" si="39"/>
        <v>18</v>
      </c>
      <c r="N295" s="9" t="str">
        <f t="shared" si="37"/>
        <v>Apr</v>
      </c>
      <c r="O295" s="9" t="s">
        <v>47</v>
      </c>
      <c r="P295" s="13" t="str">
        <f>IF(VLOOKUP(O295,Sheet1!$N$12:$O$20,2)=0,"",VLOOKUP(O295,Sheet1!$N$12:$O$20,2))</f>
        <v>Cut</v>
      </c>
      <c r="Q295" s="45">
        <v>529.50095630850194</v>
      </c>
      <c r="R295" s="45">
        <v>53.492480622028658</v>
      </c>
      <c r="S295" s="45">
        <v>53.492480622028658</v>
      </c>
      <c r="T295" s="24"/>
      <c r="U295" s="9">
        <v>8.7016254805856263</v>
      </c>
      <c r="V295" s="23">
        <v>0.10102433241095499</v>
      </c>
      <c r="W295" s="9"/>
      <c r="X295" s="9"/>
      <c r="Y295" s="9"/>
      <c r="Z295" s="9"/>
      <c r="AA295" s="9"/>
      <c r="AB295" s="24">
        <v>22.208283894496265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spans="1:38" ht="13.2">
      <c r="A296" t="str">
        <f t="shared" si="35"/>
        <v>Wagga2007TOS18-AprCvNuseed3Cut</v>
      </c>
      <c r="B296">
        <f t="shared" si="41"/>
        <v>200</v>
      </c>
      <c r="D296" s="9" t="s">
        <v>83</v>
      </c>
      <c r="E296" t="str">
        <f>VLOOKUP(D296,Sheet1!$E$11:$F$92,2)</f>
        <v>Nuseed3</v>
      </c>
      <c r="G296" s="31" t="s">
        <v>59</v>
      </c>
      <c r="H296" s="13">
        <v>2007</v>
      </c>
      <c r="I296" s="87">
        <v>39390</v>
      </c>
      <c r="J296" s="9">
        <v>2</v>
      </c>
      <c r="K296" s="32">
        <v>39190</v>
      </c>
      <c r="L296" s="14" t="str">
        <f t="shared" si="36"/>
        <v>18-Apr</v>
      </c>
      <c r="M296" s="9">
        <f t="shared" si="39"/>
        <v>18</v>
      </c>
      <c r="N296" s="9" t="str">
        <f t="shared" si="37"/>
        <v>Apr</v>
      </c>
      <c r="O296" s="9" t="s">
        <v>47</v>
      </c>
      <c r="P296" s="13" t="str">
        <f>IF(VLOOKUP(O296,Sheet1!$N$12:$O$20,2)=0,"",VLOOKUP(O296,Sheet1!$N$12:$O$20,2))</f>
        <v>Cut</v>
      </c>
      <c r="Q296" s="45">
        <v>620.25059196561904</v>
      </c>
      <c r="R296" s="45">
        <v>115.73701842546062</v>
      </c>
      <c r="S296" s="45">
        <v>115.73701842546062</v>
      </c>
      <c r="T296" s="24"/>
      <c r="U296" s="9">
        <v>20.714066918723852</v>
      </c>
      <c r="V296" s="23">
        <v>0.1865971914007879</v>
      </c>
      <c r="W296" s="9"/>
      <c r="X296" s="9"/>
      <c r="Y296" s="9"/>
      <c r="Z296" s="9"/>
      <c r="AA296" s="9"/>
      <c r="AB296" s="24">
        <v>61.327146285942192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spans="1:38" ht="13.2">
      <c r="A297" t="str">
        <f t="shared" si="35"/>
        <v>Wagga2007TOS18-AprCvSkiptonCut</v>
      </c>
      <c r="B297">
        <f t="shared" si="41"/>
        <v>200</v>
      </c>
      <c r="D297" s="9" t="s">
        <v>68</v>
      </c>
      <c r="E297" t="str">
        <f>VLOOKUP(D297,Sheet1!$E$11:$F$92,2)</f>
        <v>Skipton</v>
      </c>
      <c r="G297" s="31" t="s">
        <v>59</v>
      </c>
      <c r="H297" s="13">
        <v>2007</v>
      </c>
      <c r="I297" s="87">
        <v>39390</v>
      </c>
      <c r="J297" s="9">
        <v>2</v>
      </c>
      <c r="K297" s="32">
        <v>39190</v>
      </c>
      <c r="L297" s="14" t="str">
        <f t="shared" si="36"/>
        <v>18-Apr</v>
      </c>
      <c r="M297" s="9">
        <f t="shared" si="39"/>
        <v>18</v>
      </c>
      <c r="N297" s="9" t="str">
        <f t="shared" si="37"/>
        <v>Apr</v>
      </c>
      <c r="O297" s="9" t="s">
        <v>47</v>
      </c>
      <c r="P297" s="13" t="str">
        <f>IF(VLOOKUP(O297,Sheet1!$N$12:$O$20,2)=0,"",VLOOKUP(O297,Sheet1!$N$12:$O$20,2))</f>
        <v>Cut</v>
      </c>
      <c r="Q297" s="45">
        <v>452.50009276191798</v>
      </c>
      <c r="R297" s="45">
        <v>62.529313232830816</v>
      </c>
      <c r="S297" s="45">
        <v>62.529313232830816</v>
      </c>
      <c r="T297" s="24"/>
      <c r="U297" s="9">
        <v>12.803772369843168</v>
      </c>
      <c r="V297" s="23">
        <v>0.13818629925835282</v>
      </c>
      <c r="W297" s="9"/>
      <c r="X297" s="9"/>
      <c r="Y297" s="9"/>
      <c r="Z297" s="9"/>
      <c r="AA297" s="9"/>
      <c r="AB297" s="24">
        <v>91.851729999911342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spans="1:38" ht="13.2">
      <c r="A298" t="str">
        <f t="shared" si="35"/>
        <v>Wagga2007TOS18-AprCvStubbyCut</v>
      </c>
      <c r="B298">
        <f t="shared" si="41"/>
        <v>198</v>
      </c>
      <c r="D298" s="9" t="s">
        <v>84</v>
      </c>
      <c r="E298" t="str">
        <f>VLOOKUP(D298,Sheet1!$E$11:$F$92,2)</f>
        <v>Stubby</v>
      </c>
      <c r="G298" s="31" t="s">
        <v>59</v>
      </c>
      <c r="H298" s="13">
        <v>2007</v>
      </c>
      <c r="I298" s="87">
        <v>39388</v>
      </c>
      <c r="J298" s="9">
        <v>2</v>
      </c>
      <c r="K298" s="32">
        <v>39190</v>
      </c>
      <c r="L298" s="14" t="str">
        <f t="shared" si="36"/>
        <v>18-Apr</v>
      </c>
      <c r="M298" s="9">
        <f t="shared" si="39"/>
        <v>18</v>
      </c>
      <c r="N298" s="9" t="str">
        <f t="shared" si="37"/>
        <v>Apr</v>
      </c>
      <c r="O298" s="9" t="s">
        <v>47</v>
      </c>
      <c r="P298" s="13" t="str">
        <f>IF(VLOOKUP(O298,Sheet1!$N$12:$O$20,2)=0,"",VLOOKUP(O298,Sheet1!$N$12:$O$20,2))</f>
        <v>Cut</v>
      </c>
      <c r="Q298" s="45">
        <v>409.51042919246385</v>
      </c>
      <c r="R298" s="45">
        <v>84.258793969849251</v>
      </c>
      <c r="S298" s="45">
        <v>84.258793969849251</v>
      </c>
      <c r="T298" s="24"/>
      <c r="U298" s="9">
        <v>3.7562814070351265</v>
      </c>
      <c r="V298" s="23">
        <v>0.20575494044438331</v>
      </c>
      <c r="W298" s="9"/>
      <c r="X298" s="9"/>
      <c r="Y298" s="9"/>
      <c r="Z298" s="9"/>
      <c r="AA298" s="9"/>
      <c r="AB298" s="24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spans="1:38" ht="13.2">
      <c r="A299" t="str">
        <f t="shared" si="35"/>
        <v>Wagga2007TOS18-AprCvSummitCut</v>
      </c>
      <c r="B299">
        <f t="shared" si="41"/>
        <v>202</v>
      </c>
      <c r="D299" s="9" t="s">
        <v>85</v>
      </c>
      <c r="E299" t="str">
        <f>VLOOKUP(D299,Sheet1!$E$11:$F$92,2)</f>
        <v>Summit</v>
      </c>
      <c r="G299" s="31" t="s">
        <v>59</v>
      </c>
      <c r="H299" s="13">
        <v>2007</v>
      </c>
      <c r="I299" s="87">
        <v>39392</v>
      </c>
      <c r="J299" s="9">
        <v>2</v>
      </c>
      <c r="K299" s="32">
        <v>39190</v>
      </c>
      <c r="L299" s="14" t="str">
        <f t="shared" si="36"/>
        <v>18-Apr</v>
      </c>
      <c r="M299" s="9">
        <f t="shared" si="39"/>
        <v>18</v>
      </c>
      <c r="N299" s="9" t="str">
        <f t="shared" si="37"/>
        <v>Apr</v>
      </c>
      <c r="O299" s="9" t="s">
        <v>47</v>
      </c>
      <c r="P299" s="13" t="str">
        <f>IF(VLOOKUP(O299,Sheet1!$N$12:$O$20,2)=0,"",VLOOKUP(O299,Sheet1!$N$12:$O$20,2))</f>
        <v>Cut</v>
      </c>
      <c r="Q299" s="45">
        <v>412.70034628193412</v>
      </c>
      <c r="R299" s="45">
        <v>94.723618090452248</v>
      </c>
      <c r="S299" s="45">
        <v>94.723618090452248</v>
      </c>
      <c r="T299" s="24"/>
      <c r="U299" s="9">
        <v>22.160804020100503</v>
      </c>
      <c r="V299" s="23">
        <v>0.22952153770605827</v>
      </c>
      <c r="W299" s="9"/>
      <c r="X299" s="9"/>
      <c r="Y299" s="9"/>
      <c r="Z299" s="9"/>
      <c r="AA299" s="9"/>
      <c r="AB299" s="24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spans="1:38" ht="13.2">
      <c r="A300" t="str">
        <f t="shared" si="35"/>
        <v>Wagga2007TOS18-AprCvTarcoolaCut</v>
      </c>
      <c r="B300">
        <f t="shared" si="41"/>
        <v>198</v>
      </c>
      <c r="D300" s="9" t="s">
        <v>86</v>
      </c>
      <c r="E300" t="str">
        <f>VLOOKUP(D300,Sheet1!$E$11:$F$92,2)</f>
        <v>Tarcoola</v>
      </c>
      <c r="G300" s="31" t="s">
        <v>59</v>
      </c>
      <c r="H300" s="13">
        <v>2007</v>
      </c>
      <c r="I300" s="87">
        <v>39388</v>
      </c>
      <c r="J300" s="9">
        <v>2</v>
      </c>
      <c r="K300" s="32">
        <v>39190</v>
      </c>
      <c r="L300" s="14" t="str">
        <f t="shared" si="36"/>
        <v>18-Apr</v>
      </c>
      <c r="M300" s="9">
        <f t="shared" si="39"/>
        <v>18</v>
      </c>
      <c r="N300" s="9" t="str">
        <f t="shared" si="37"/>
        <v>Apr</v>
      </c>
      <c r="O300" s="9" t="s">
        <v>47</v>
      </c>
      <c r="P300" s="13" t="str">
        <f>IF(VLOOKUP(O300,Sheet1!$N$12:$O$20,2)=0,"",VLOOKUP(O300,Sheet1!$N$12:$O$20,2))</f>
        <v>Cut</v>
      </c>
      <c r="Q300" s="45">
        <v>364.10982035740045</v>
      </c>
      <c r="R300" s="45">
        <v>51.482412060301506</v>
      </c>
      <c r="S300" s="45">
        <v>51.482412060301506</v>
      </c>
      <c r="T300" s="24"/>
      <c r="U300" s="9">
        <v>9.6052990314688085</v>
      </c>
      <c r="V300" s="23">
        <v>0.1413925392338162</v>
      </c>
      <c r="W300" s="9"/>
      <c r="X300" s="9"/>
      <c r="Y300" s="9"/>
      <c r="Z300" s="9"/>
      <c r="AA300" s="9"/>
      <c r="AB300" s="24">
        <v>37.786155668545078</v>
      </c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spans="1:38" ht="13.2">
      <c r="A301" t="str">
        <f t="shared" si="35"/>
        <v>Wagga2007TOS18-AprCvThunderCut</v>
      </c>
      <c r="B301">
        <f t="shared" si="41"/>
        <v>204</v>
      </c>
      <c r="D301" s="9" t="s">
        <v>87</v>
      </c>
      <c r="E301" t="str">
        <f>VLOOKUP(D301,Sheet1!$E$11:$F$92,2)</f>
        <v>Thunder</v>
      </c>
      <c r="G301" s="31" t="s">
        <v>59</v>
      </c>
      <c r="H301" s="13">
        <v>2007</v>
      </c>
      <c r="I301" s="87">
        <v>39394</v>
      </c>
      <c r="J301" s="9">
        <v>2</v>
      </c>
      <c r="K301" s="32">
        <v>39190</v>
      </c>
      <c r="L301" s="14" t="str">
        <f t="shared" si="36"/>
        <v>18-Apr</v>
      </c>
      <c r="M301" s="9">
        <f t="shared" si="39"/>
        <v>18</v>
      </c>
      <c r="N301" s="9" t="str">
        <f t="shared" si="37"/>
        <v>Apr</v>
      </c>
      <c r="O301" s="9" t="s">
        <v>47</v>
      </c>
      <c r="P301" s="13" t="str">
        <f>IF(VLOOKUP(O301,Sheet1!$N$12:$O$20,2)=0,"",VLOOKUP(O301,Sheet1!$N$12:$O$20,2))</f>
        <v>Cut</v>
      </c>
      <c r="Q301" s="45">
        <v>438.01501261079795</v>
      </c>
      <c r="R301" s="45">
        <v>18.668341708542709</v>
      </c>
      <c r="S301" s="45">
        <v>18.668341708542709</v>
      </c>
      <c r="T301" s="24"/>
      <c r="U301" s="9">
        <v>11.984924623115575</v>
      </c>
      <c r="V301" s="23">
        <v>4.262032389545202E-2</v>
      </c>
      <c r="W301" s="9"/>
      <c r="X301" s="9"/>
      <c r="Y301" s="9"/>
      <c r="Z301" s="9"/>
      <c r="AA301" s="9"/>
      <c r="AB301" s="24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spans="1:38" ht="13.2">
      <c r="A302" t="str">
        <f t="shared" si="35"/>
        <v>Wagga2007TOS18-AprCvWinfredCut</v>
      </c>
      <c r="D302" s="9" t="s">
        <v>45</v>
      </c>
      <c r="E302" t="str">
        <f>VLOOKUP(D302,Sheet1!$E$11:$F$92,2)</f>
        <v>Winfred</v>
      </c>
      <c r="G302" s="31" t="s">
        <v>59</v>
      </c>
      <c r="H302" s="13">
        <v>2007</v>
      </c>
      <c r="J302" s="9">
        <v>2</v>
      </c>
      <c r="K302" s="32">
        <v>39190</v>
      </c>
      <c r="L302" s="14" t="str">
        <f t="shared" si="36"/>
        <v>18-Apr</v>
      </c>
      <c r="M302" s="9">
        <f t="shared" si="39"/>
        <v>18</v>
      </c>
      <c r="N302" s="9" t="str">
        <f t="shared" si="37"/>
        <v>Apr</v>
      </c>
      <c r="O302" s="9" t="s">
        <v>47</v>
      </c>
      <c r="P302" s="13" t="str">
        <f>IF(VLOOKUP(O302,Sheet1!$N$12:$O$20,2)=0,"",VLOOKUP(O302,Sheet1!$N$12:$O$20,2))</f>
        <v>Cut</v>
      </c>
      <c r="Q302" s="45">
        <v>219.28394479730997</v>
      </c>
      <c r="R302" s="45">
        <v>1.9514237855946401</v>
      </c>
      <c r="S302" s="45">
        <v>1.9514237855946401</v>
      </c>
      <c r="T302" s="24"/>
      <c r="U302" s="9">
        <v>0.81961597942135689</v>
      </c>
      <c r="V302" s="23">
        <v>8.8990727861923205E-3</v>
      </c>
      <c r="W302" s="9"/>
      <c r="X302" s="9"/>
      <c r="Y302" s="9"/>
      <c r="Z302" s="9"/>
      <c r="AA302" s="9"/>
      <c r="AB302" s="24">
        <v>21.341190484270385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spans="1:38" ht="13.2">
      <c r="A303" t="str">
        <f t="shared" si="35"/>
        <v>Wagga2007TOS3-MayCv05N2891Cut</v>
      </c>
      <c r="B303">
        <f t="shared" ref="B303:B304" si="42">I303-K303</f>
        <v>180</v>
      </c>
      <c r="D303" s="9" t="s">
        <v>60</v>
      </c>
      <c r="E303" t="str">
        <f>VLOOKUP(D303,Sheet1!$E$11:$F$92,2)</f>
        <v>05N2891</v>
      </c>
      <c r="G303" s="31" t="s">
        <v>59</v>
      </c>
      <c r="H303" s="13">
        <v>2007</v>
      </c>
      <c r="I303" s="87">
        <v>39385</v>
      </c>
      <c r="J303" s="9">
        <v>3</v>
      </c>
      <c r="K303" s="32">
        <v>39205</v>
      </c>
      <c r="L303" s="14" t="str">
        <f t="shared" si="36"/>
        <v>3-May</v>
      </c>
      <c r="M303" s="9">
        <f t="shared" si="39"/>
        <v>3</v>
      </c>
      <c r="N303" s="9" t="str">
        <f t="shared" si="37"/>
        <v>May</v>
      </c>
      <c r="O303" s="9" t="s">
        <v>47</v>
      </c>
      <c r="P303" s="13" t="str">
        <f>IF(VLOOKUP(O303,Sheet1!$N$12:$O$20,2)=0,"",VLOOKUP(O303,Sheet1!$N$12:$O$20,2))</f>
        <v>Cut</v>
      </c>
      <c r="Q303" s="45">
        <v>629.03854823332904</v>
      </c>
      <c r="R303" s="45">
        <v>111.48241206030151</v>
      </c>
      <c r="S303" s="45">
        <v>111.48241206030151</v>
      </c>
      <c r="T303" s="24"/>
      <c r="U303" s="9">
        <v>31.812749684396834</v>
      </c>
      <c r="V303" s="23">
        <v>0.1772266777185639</v>
      </c>
      <c r="W303" s="9"/>
      <c r="X303" s="9"/>
      <c r="Y303" s="9"/>
      <c r="Z303" s="9"/>
      <c r="AA303" s="9"/>
      <c r="AB303" s="24">
        <v>119.80534208423015</v>
      </c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spans="1:38" ht="13.2">
      <c r="A304" t="str">
        <f t="shared" si="35"/>
        <v>Wagga2007TOS3-MayCv46Y78Cut</v>
      </c>
      <c r="B304">
        <f t="shared" si="42"/>
        <v>183</v>
      </c>
      <c r="D304" s="9" t="s">
        <v>34</v>
      </c>
      <c r="E304" t="str">
        <f>VLOOKUP(D304,Sheet1!$E$11:$F$92,2)</f>
        <v>46Y78</v>
      </c>
      <c r="G304" s="31" t="s">
        <v>59</v>
      </c>
      <c r="H304" s="13">
        <v>2007</v>
      </c>
      <c r="I304" s="87">
        <v>39388</v>
      </c>
      <c r="J304" s="9">
        <v>3</v>
      </c>
      <c r="K304" s="32">
        <v>39205</v>
      </c>
      <c r="L304" s="14" t="str">
        <f t="shared" si="36"/>
        <v>3-May</v>
      </c>
      <c r="M304" s="9">
        <f t="shared" si="39"/>
        <v>3</v>
      </c>
      <c r="N304" s="9" t="str">
        <f t="shared" si="37"/>
        <v>May</v>
      </c>
      <c r="O304" s="9" t="s">
        <v>47</v>
      </c>
      <c r="P304" s="13" t="str">
        <f>IF(VLOOKUP(O304,Sheet1!$N$12:$O$20,2)=0,"",VLOOKUP(O304,Sheet1!$N$12:$O$20,2))</f>
        <v>Cut</v>
      </c>
      <c r="Q304" s="45">
        <v>679.53388149670695</v>
      </c>
      <c r="R304" s="45">
        <v>121.89279731993301</v>
      </c>
      <c r="S304" s="45">
        <v>121.89279731993301</v>
      </c>
      <c r="T304" s="24"/>
      <c r="U304" s="9">
        <v>7.253453546175936</v>
      </c>
      <c r="V304" s="23">
        <v>0.17937707101735401</v>
      </c>
      <c r="W304" s="9"/>
      <c r="X304" s="9"/>
      <c r="Y304" s="9"/>
      <c r="Z304" s="9"/>
      <c r="AA304" s="9"/>
      <c r="AB304" s="24">
        <v>33.970767079139101</v>
      </c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spans="1:38" ht="13.2">
      <c r="A305" t="str">
        <f t="shared" si="35"/>
        <v>Wagga2007TOS3-MayCvBeaconCut</v>
      </c>
      <c r="D305" s="9" t="s">
        <v>88</v>
      </c>
      <c r="E305" t="str">
        <f>VLOOKUP(D305,Sheet1!$E$11:$F$92,2)</f>
        <v>Beacon</v>
      </c>
      <c r="G305" s="31" t="s">
        <v>59</v>
      </c>
      <c r="H305" s="13">
        <v>2007</v>
      </c>
      <c r="J305" s="9">
        <v>3</v>
      </c>
      <c r="K305" s="32">
        <v>39205</v>
      </c>
      <c r="L305" s="14" t="str">
        <f t="shared" si="36"/>
        <v>3-May</v>
      </c>
      <c r="M305" s="9">
        <f t="shared" si="39"/>
        <v>3</v>
      </c>
      <c r="N305" s="9" t="str">
        <f t="shared" si="37"/>
        <v>May</v>
      </c>
      <c r="O305" s="9" t="s">
        <v>47</v>
      </c>
      <c r="P305" s="13" t="str">
        <f>IF(VLOOKUP(O305,Sheet1!$N$12:$O$20,2)=0,"",VLOOKUP(O305,Sheet1!$N$12:$O$20,2))</f>
        <v>Cut</v>
      </c>
      <c r="Q305" s="45">
        <v>558.88852574955217</v>
      </c>
      <c r="R305" s="45">
        <v>59.695523480712907</v>
      </c>
      <c r="S305" s="45">
        <v>59.695523480712907</v>
      </c>
      <c r="T305" s="24"/>
      <c r="U305" s="9">
        <v>21.936078077019626</v>
      </c>
      <c r="V305" s="23">
        <v>0.10681114521120715</v>
      </c>
      <c r="W305" s="9"/>
      <c r="X305" s="9"/>
      <c r="Y305" s="9"/>
      <c r="Z305" s="9"/>
      <c r="AA305" s="9"/>
      <c r="AB305" s="24">
        <v>59.836069003318968</v>
      </c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spans="1:38" ht="13.2">
      <c r="A306" t="str">
        <f t="shared" si="35"/>
        <v>Wagga2007TOS3-MayCvCBI106Cut</v>
      </c>
      <c r="B306">
        <f t="shared" ref="B306:B311" si="43">I306-K306</f>
        <v>195</v>
      </c>
      <c r="D306" s="9" t="s">
        <v>61</v>
      </c>
      <c r="E306" t="str">
        <f>VLOOKUP(D306,Sheet1!$E$11:$F$92,2)</f>
        <v>CBI106</v>
      </c>
      <c r="G306" s="31" t="s">
        <v>59</v>
      </c>
      <c r="H306" s="13">
        <v>2007</v>
      </c>
      <c r="I306" s="87">
        <v>39400</v>
      </c>
      <c r="J306" s="9">
        <v>3</v>
      </c>
      <c r="K306" s="32">
        <v>39205</v>
      </c>
      <c r="L306" s="14" t="str">
        <f t="shared" si="36"/>
        <v>3-May</v>
      </c>
      <c r="M306" s="9">
        <f t="shared" si="39"/>
        <v>3</v>
      </c>
      <c r="N306" s="9" t="str">
        <f t="shared" si="37"/>
        <v>May</v>
      </c>
      <c r="O306" s="9" t="s">
        <v>47</v>
      </c>
      <c r="P306" s="13" t="str">
        <f>IF(VLOOKUP(O306,Sheet1!$N$12:$O$20,2)=0,"",VLOOKUP(O306,Sheet1!$N$12:$O$20,2))</f>
        <v>Cut</v>
      </c>
      <c r="Q306" s="45">
        <v>741.91281032881568</v>
      </c>
      <c r="R306" s="45">
        <v>64.823258449108295</v>
      </c>
      <c r="S306" s="45">
        <v>64.823258449108295</v>
      </c>
      <c r="T306" s="24"/>
      <c r="U306" s="9">
        <v>46.307409018003632</v>
      </c>
      <c r="V306" s="23">
        <v>8.7373148901929085E-2</v>
      </c>
      <c r="W306" s="9"/>
      <c r="X306" s="9"/>
      <c r="Y306" s="9"/>
      <c r="Z306" s="9"/>
      <c r="AA306" s="9"/>
      <c r="AB306" s="24">
        <v>156.39943765617238</v>
      </c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spans="1:38" ht="13.2">
      <c r="A307" t="str">
        <f t="shared" si="35"/>
        <v>Wagga2007TOS3-MayCvAV_GarnetCut</v>
      </c>
      <c r="B307">
        <f t="shared" si="43"/>
        <v>175.33333333333576</v>
      </c>
      <c r="D307" s="9" t="s">
        <v>37</v>
      </c>
      <c r="E307" t="str">
        <f>VLOOKUP(D307,Sheet1!$E$11:$F$92,2)</f>
        <v>AV_Garnet</v>
      </c>
      <c r="G307" s="31" t="s">
        <v>59</v>
      </c>
      <c r="H307" s="13">
        <v>2007</v>
      </c>
      <c r="I307" s="87">
        <v>39380.333333333336</v>
      </c>
      <c r="J307" s="9">
        <v>3</v>
      </c>
      <c r="K307" s="32">
        <v>39205</v>
      </c>
      <c r="L307" s="14" t="str">
        <f t="shared" si="36"/>
        <v>3-May</v>
      </c>
      <c r="M307" s="9">
        <f t="shared" si="39"/>
        <v>3</v>
      </c>
      <c r="N307" s="9" t="str">
        <f t="shared" si="37"/>
        <v>May</v>
      </c>
      <c r="O307" s="9" t="s">
        <v>47</v>
      </c>
      <c r="P307" s="13" t="str">
        <f>IF(VLOOKUP(O307,Sheet1!$N$12:$O$20,2)=0,"",VLOOKUP(O307,Sheet1!$N$12:$O$20,2))</f>
        <v>Cut</v>
      </c>
      <c r="Q307" s="45">
        <v>876.01687772935315</v>
      </c>
      <c r="R307" s="45">
        <v>212.51068138734658</v>
      </c>
      <c r="S307" s="45">
        <v>212.51068138734658</v>
      </c>
      <c r="T307" s="24"/>
      <c r="U307" s="9">
        <v>52.011154422905676</v>
      </c>
      <c r="V307" s="23">
        <v>0.24258742815341292</v>
      </c>
      <c r="W307" s="9"/>
      <c r="X307" s="9"/>
      <c r="Y307" s="9"/>
      <c r="Z307" s="9"/>
      <c r="AA307" s="9"/>
      <c r="AB307" s="24">
        <v>177.79494551431446</v>
      </c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spans="1:38" ht="13.2">
      <c r="A308" t="str">
        <f t="shared" si="35"/>
        <v>Wagga2007TOS3-MayCvHyola50Cut</v>
      </c>
      <c r="B308">
        <f t="shared" si="43"/>
        <v>180</v>
      </c>
      <c r="D308" s="9" t="s">
        <v>50</v>
      </c>
      <c r="E308" t="str">
        <f>VLOOKUP(D308,Sheet1!$E$11:$F$92,2)</f>
        <v>Hyola50</v>
      </c>
      <c r="G308" s="31" t="s">
        <v>59</v>
      </c>
      <c r="H308" s="13">
        <v>2007</v>
      </c>
      <c r="I308" s="87">
        <v>39385</v>
      </c>
      <c r="J308" s="9">
        <v>3</v>
      </c>
      <c r="K308" s="32">
        <v>39205</v>
      </c>
      <c r="L308" s="14" t="str">
        <f t="shared" si="36"/>
        <v>3-May</v>
      </c>
      <c r="M308" s="9">
        <f t="shared" si="39"/>
        <v>3</v>
      </c>
      <c r="N308" s="9" t="str">
        <f t="shared" si="37"/>
        <v>May</v>
      </c>
      <c r="O308" s="9" t="s">
        <v>47</v>
      </c>
      <c r="P308" s="13" t="str">
        <f>IF(VLOOKUP(O308,Sheet1!$N$12:$O$20,2)=0,"",VLOOKUP(O308,Sheet1!$N$12:$O$20,2))</f>
        <v>Cut</v>
      </c>
      <c r="Q308" s="45">
        <v>583.46986881985094</v>
      </c>
      <c r="R308" s="45">
        <v>118.71021775544388</v>
      </c>
      <c r="S308" s="45">
        <v>118.71021775544388</v>
      </c>
      <c r="T308" s="24"/>
      <c r="U308" s="9">
        <v>41.061801590049257</v>
      </c>
      <c r="V308" s="23">
        <v>0.20345560944826821</v>
      </c>
      <c r="W308" s="9"/>
      <c r="X308" s="9"/>
      <c r="Y308" s="9"/>
      <c r="Z308" s="9"/>
      <c r="AA308" s="9"/>
      <c r="AB308" s="24">
        <v>91.352768214815043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spans="1:38" ht="13.2">
      <c r="A309" t="str">
        <f t="shared" si="35"/>
        <v>Wagga2007TOS3-MayCvHyola75Cut</v>
      </c>
      <c r="B309">
        <f t="shared" si="43"/>
        <v>180</v>
      </c>
      <c r="D309" s="9" t="s">
        <v>62</v>
      </c>
      <c r="E309" t="str">
        <f>VLOOKUP(D309,Sheet1!$E$11:$F$92,2)</f>
        <v>Hyola75</v>
      </c>
      <c r="G309" s="31" t="s">
        <v>59</v>
      </c>
      <c r="H309" s="13">
        <v>2007</v>
      </c>
      <c r="I309" s="87">
        <v>39385</v>
      </c>
      <c r="J309" s="9">
        <v>3</v>
      </c>
      <c r="K309" s="32">
        <v>39205</v>
      </c>
      <c r="L309" s="14" t="str">
        <f t="shared" si="36"/>
        <v>3-May</v>
      </c>
      <c r="M309" s="9">
        <f t="shared" si="39"/>
        <v>3</v>
      </c>
      <c r="N309" s="9" t="str">
        <f t="shared" si="37"/>
        <v>May</v>
      </c>
      <c r="O309" s="9" t="s">
        <v>47</v>
      </c>
      <c r="P309" s="13" t="str">
        <f>IF(VLOOKUP(O309,Sheet1!$N$12:$O$20,2)=0,"",VLOOKUP(O309,Sheet1!$N$12:$O$20,2))</f>
        <v>Cut</v>
      </c>
      <c r="Q309" s="45">
        <v>534.88757980057903</v>
      </c>
      <c r="R309" s="45">
        <v>127.05882873838681</v>
      </c>
      <c r="S309" s="45">
        <v>127.05882873838681</v>
      </c>
      <c r="T309" s="24"/>
      <c r="U309" s="9">
        <v>17.436763233125834</v>
      </c>
      <c r="V309" s="23">
        <v>0.23754305303884202</v>
      </c>
      <c r="W309" s="9"/>
      <c r="X309" s="9"/>
      <c r="Y309" s="9"/>
      <c r="Z309" s="9"/>
      <c r="AA309" s="9"/>
      <c r="AB309" s="24">
        <v>27.312475938906761</v>
      </c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spans="1:38" ht="13.2">
      <c r="A310" t="str">
        <f t="shared" si="35"/>
        <v>Wagga2007TOS3-MayCvJC05006Cut</v>
      </c>
      <c r="B310">
        <f t="shared" si="43"/>
        <v>183</v>
      </c>
      <c r="D310" s="9" t="s">
        <v>74</v>
      </c>
      <c r="E310" t="str">
        <f>VLOOKUP(D310,Sheet1!$E$11:$F$92,2)</f>
        <v>JC05006</v>
      </c>
      <c r="G310" s="31" t="s">
        <v>59</v>
      </c>
      <c r="H310" s="13">
        <v>2007</v>
      </c>
      <c r="I310" s="87">
        <v>39388</v>
      </c>
      <c r="J310" s="9">
        <v>3</v>
      </c>
      <c r="K310" s="32">
        <v>39205</v>
      </c>
      <c r="L310" s="14" t="str">
        <f t="shared" si="36"/>
        <v>3-May</v>
      </c>
      <c r="M310" s="9">
        <f t="shared" si="39"/>
        <v>3</v>
      </c>
      <c r="N310" s="9" t="str">
        <f t="shared" si="37"/>
        <v>May</v>
      </c>
      <c r="O310" s="9" t="s">
        <v>47</v>
      </c>
      <c r="P310" s="13" t="str">
        <f>IF(VLOOKUP(O310,Sheet1!$N$12:$O$20,2)=0,"",VLOOKUP(O310,Sheet1!$N$12:$O$20,2))</f>
        <v>Cut</v>
      </c>
      <c r="Q310" s="45">
        <v>812.99942099532302</v>
      </c>
      <c r="R310" s="45">
        <v>206.73366834170852</v>
      </c>
      <c r="S310" s="45">
        <v>206.73366834170852</v>
      </c>
      <c r="T310" s="24"/>
      <c r="U310" s="9">
        <v>89.924623115577845</v>
      </c>
      <c r="V310" s="23">
        <v>0.25428513600736968</v>
      </c>
      <c r="W310" s="9"/>
      <c r="X310" s="9"/>
      <c r="Y310" s="9"/>
      <c r="Z310" s="9"/>
      <c r="AA310" s="9"/>
      <c r="AB310" s="24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spans="1:38" ht="13.2">
      <c r="A311" t="str">
        <f t="shared" si="35"/>
        <v>Wagga2007TOS3-MayCvNBIP4Cut</v>
      </c>
      <c r="B311">
        <f t="shared" si="43"/>
        <v>180</v>
      </c>
      <c r="D311" s="9" t="s">
        <v>65</v>
      </c>
      <c r="E311" t="str">
        <f>VLOOKUP(D311,Sheet1!$E$11:$F$92,2)</f>
        <v>NBIP4</v>
      </c>
      <c r="G311" s="31" t="s">
        <v>59</v>
      </c>
      <c r="H311" s="13">
        <v>2007</v>
      </c>
      <c r="I311" s="87">
        <v>39385</v>
      </c>
      <c r="J311" s="9">
        <v>3</v>
      </c>
      <c r="K311" s="32">
        <v>39205</v>
      </c>
      <c r="L311" s="14" t="str">
        <f t="shared" si="36"/>
        <v>3-May</v>
      </c>
      <c r="M311" s="9">
        <f t="shared" si="39"/>
        <v>3</v>
      </c>
      <c r="N311" s="9" t="str">
        <f t="shared" si="37"/>
        <v>May</v>
      </c>
      <c r="O311" s="9" t="s">
        <v>47</v>
      </c>
      <c r="P311" s="13" t="str">
        <f>IF(VLOOKUP(O311,Sheet1!$N$12:$O$20,2)=0,"",VLOOKUP(O311,Sheet1!$N$12:$O$20,2))</f>
        <v>Cut</v>
      </c>
      <c r="Q311" s="45">
        <v>756.90387018523938</v>
      </c>
      <c r="R311" s="45">
        <v>122.42043551088777</v>
      </c>
      <c r="S311" s="45">
        <v>122.42043551088777</v>
      </c>
      <c r="T311" s="24"/>
      <c r="U311" s="9">
        <v>1.6856240273310801</v>
      </c>
      <c r="V311" s="23">
        <v>0.16173841928028118</v>
      </c>
      <c r="W311" s="9"/>
      <c r="X311" s="9"/>
      <c r="Y311" s="9"/>
      <c r="Z311" s="9"/>
      <c r="AA311" s="9"/>
      <c r="AB311" s="24">
        <v>62.761647024342111</v>
      </c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spans="1:38" ht="13.2">
      <c r="A312" t="str">
        <f t="shared" si="35"/>
        <v>Wagga2007TOS3-MayCvNPZ2Cut</v>
      </c>
      <c r="D312" s="9" t="s">
        <v>66</v>
      </c>
      <c r="E312" t="str">
        <f>VLOOKUP(D312,Sheet1!$E$11:$F$92,2)</f>
        <v>NPZ2</v>
      </c>
      <c r="G312" s="31" t="s">
        <v>59</v>
      </c>
      <c r="H312" s="13">
        <v>2007</v>
      </c>
      <c r="J312" s="9">
        <v>3</v>
      </c>
      <c r="K312" s="32">
        <v>39205</v>
      </c>
      <c r="L312" s="14" t="str">
        <f t="shared" si="36"/>
        <v>3-May</v>
      </c>
      <c r="M312" s="9">
        <f t="shared" si="39"/>
        <v>3</v>
      </c>
      <c r="N312" s="9" t="str">
        <f t="shared" si="37"/>
        <v>May</v>
      </c>
      <c r="O312" s="9" t="s">
        <v>47</v>
      </c>
      <c r="P312" s="13" t="str">
        <f>IF(VLOOKUP(O312,Sheet1!$N$12:$O$20,2)=0,"",VLOOKUP(O312,Sheet1!$N$12:$O$20,2))</f>
        <v>Cut</v>
      </c>
      <c r="Q312" s="45">
        <v>420.49535749263146</v>
      </c>
      <c r="R312" s="45">
        <v>92.41798310151124</v>
      </c>
      <c r="S312" s="45">
        <v>92.41798310151124</v>
      </c>
      <c r="T312" s="24"/>
      <c r="U312" s="9">
        <v>74.30276772093525</v>
      </c>
      <c r="V312" s="23">
        <v>0.21978359916406623</v>
      </c>
      <c r="W312" s="9"/>
      <c r="X312" s="9"/>
      <c r="Y312" s="9"/>
      <c r="Z312" s="9"/>
      <c r="AA312" s="9"/>
      <c r="AB312" s="24">
        <v>50.875230578492335</v>
      </c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spans="1:38" ht="13.2">
      <c r="A313" t="str">
        <f t="shared" si="35"/>
        <v>Wagga2007TOS3-MayCvNuseed1Cut</v>
      </c>
      <c r="B313">
        <f t="shared" ref="B313:B315" si="44">I313-K313</f>
        <v>180</v>
      </c>
      <c r="D313" s="9" t="s">
        <v>81</v>
      </c>
      <c r="E313" t="str">
        <f>VLOOKUP(D313,Sheet1!$E$11:$F$92,2)</f>
        <v>Nuseed1</v>
      </c>
      <c r="G313" s="31" t="s">
        <v>59</v>
      </c>
      <c r="H313" s="13">
        <v>2007</v>
      </c>
      <c r="I313" s="87">
        <v>39385</v>
      </c>
      <c r="J313" s="9">
        <v>3</v>
      </c>
      <c r="K313" s="32">
        <v>39205</v>
      </c>
      <c r="L313" s="14" t="str">
        <f t="shared" si="36"/>
        <v>3-May</v>
      </c>
      <c r="M313" s="9">
        <f t="shared" si="39"/>
        <v>3</v>
      </c>
      <c r="N313" s="9" t="str">
        <f t="shared" si="37"/>
        <v>May</v>
      </c>
      <c r="O313" s="9" t="s">
        <v>47</v>
      </c>
      <c r="P313" s="13" t="str">
        <f>IF(VLOOKUP(O313,Sheet1!$N$12:$O$20,2)=0,"",VLOOKUP(O313,Sheet1!$N$12:$O$20,2))</f>
        <v>Cut</v>
      </c>
      <c r="Q313" s="45">
        <v>408.73328283039649</v>
      </c>
      <c r="R313" s="45">
        <v>20.34762911383606</v>
      </c>
      <c r="S313" s="45">
        <v>20.34762911383606</v>
      </c>
      <c r="T313" s="24"/>
      <c r="U313" s="9">
        <v>8.8255794462516413</v>
      </c>
      <c r="V313" s="23">
        <v>4.9782168393365932E-2</v>
      </c>
      <c r="W313" s="9"/>
      <c r="X313" s="9"/>
      <c r="Y313" s="9"/>
      <c r="Z313" s="9"/>
      <c r="AA313" s="9"/>
      <c r="AB313" s="24">
        <v>48.450351729271475</v>
      </c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spans="1:38" ht="13.2">
      <c r="A314" t="str">
        <f t="shared" si="35"/>
        <v>Wagga2007TOS3-MayCvSkiptonCut</v>
      </c>
      <c r="B314">
        <f t="shared" si="44"/>
        <v>180</v>
      </c>
      <c r="D314" s="9" t="s">
        <v>68</v>
      </c>
      <c r="E314" t="str">
        <f>VLOOKUP(D314,Sheet1!$E$11:$F$92,2)</f>
        <v>Skipton</v>
      </c>
      <c r="G314" s="31" t="s">
        <v>59</v>
      </c>
      <c r="H314" s="13">
        <v>2007</v>
      </c>
      <c r="I314" s="87">
        <v>39385</v>
      </c>
      <c r="J314" s="9">
        <v>3</v>
      </c>
      <c r="K314" s="32">
        <v>39205</v>
      </c>
      <c r="L314" s="14" t="str">
        <f t="shared" si="36"/>
        <v>3-May</v>
      </c>
      <c r="M314" s="9">
        <f t="shared" si="39"/>
        <v>3</v>
      </c>
      <c r="N314" s="9" t="str">
        <f t="shared" si="37"/>
        <v>May</v>
      </c>
      <c r="O314" s="9" t="s">
        <v>47</v>
      </c>
      <c r="P314" s="13" t="str">
        <f>IF(VLOOKUP(O314,Sheet1!$N$12:$O$20,2)=0,"",VLOOKUP(O314,Sheet1!$N$12:$O$20,2))</f>
        <v>Cut</v>
      </c>
      <c r="Q314" s="45">
        <v>672.36577174151341</v>
      </c>
      <c r="R314" s="45">
        <v>105.77874561457115</v>
      </c>
      <c r="S314" s="45">
        <v>105.77874561457115</v>
      </c>
      <c r="T314" s="24"/>
      <c r="U314" s="9">
        <v>8.6211712842648094</v>
      </c>
      <c r="V314" s="23">
        <v>0.15732321611284683</v>
      </c>
      <c r="W314" s="9"/>
      <c r="X314" s="9"/>
      <c r="Y314" s="9"/>
      <c r="Z314" s="9"/>
      <c r="AA314" s="9"/>
      <c r="AB314" s="24">
        <v>54.344438149083551</v>
      </c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spans="1:38" ht="13.2">
      <c r="A315" t="str">
        <f t="shared" si="35"/>
        <v>Wagga2007TOS3-MayCvTarcoolaCut</v>
      </c>
      <c r="B315">
        <f t="shared" si="44"/>
        <v>180</v>
      </c>
      <c r="D315" s="9" t="s">
        <v>86</v>
      </c>
      <c r="E315" t="str">
        <f>VLOOKUP(D315,Sheet1!$E$11:$F$92,2)</f>
        <v>Tarcoola</v>
      </c>
      <c r="G315" s="31" t="s">
        <v>59</v>
      </c>
      <c r="H315" s="13">
        <v>2007</v>
      </c>
      <c r="I315" s="87">
        <v>39385</v>
      </c>
      <c r="J315" s="9">
        <v>3</v>
      </c>
      <c r="K315" s="32">
        <v>39205</v>
      </c>
      <c r="L315" s="14" t="str">
        <f t="shared" si="36"/>
        <v>3-May</v>
      </c>
      <c r="M315" s="9">
        <f t="shared" si="39"/>
        <v>3</v>
      </c>
      <c r="N315" s="9" t="str">
        <f t="shared" si="37"/>
        <v>May</v>
      </c>
      <c r="O315" s="9" t="s">
        <v>47</v>
      </c>
      <c r="P315" s="13" t="str">
        <f>IF(VLOOKUP(O315,Sheet1!$N$12:$O$20,2)=0,"",VLOOKUP(O315,Sheet1!$N$12:$O$20,2))</f>
        <v>Cut</v>
      </c>
      <c r="Q315" s="45">
        <v>708.72859575252437</v>
      </c>
      <c r="R315" s="45">
        <v>122.063510699917</v>
      </c>
      <c r="S315" s="45">
        <v>122.063510699917</v>
      </c>
      <c r="T315" s="24"/>
      <c r="U315" s="9">
        <v>46.368776488601576</v>
      </c>
      <c r="V315" s="23">
        <v>0.17222884956449458</v>
      </c>
      <c r="W315" s="9"/>
      <c r="X315" s="9"/>
      <c r="Y315" s="9"/>
      <c r="Z315" s="9"/>
      <c r="AA315" s="9"/>
      <c r="AB315" s="24">
        <v>104.53739983399488</v>
      </c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spans="1:38" ht="13.2">
      <c r="A316" t="str">
        <f t="shared" si="35"/>
        <v>Wagga2007TOS4-AprCv05N2891</v>
      </c>
      <c r="B316">
        <f t="shared" ref="B316:B379" si="45">I316-K316</f>
        <v>202</v>
      </c>
      <c r="C316" t="str">
        <f t="shared" ref="C316:C379" si="46">D316</f>
        <v>05N2891</v>
      </c>
      <c r="D316" s="9" t="s">
        <v>60</v>
      </c>
      <c r="E316" t="str">
        <f>VLOOKUP(D316,Sheet1!$E$11:$F$92,2)</f>
        <v>05N2891</v>
      </c>
      <c r="G316" s="31" t="s">
        <v>59</v>
      </c>
      <c r="H316" s="13">
        <v>2007</v>
      </c>
      <c r="I316" s="87">
        <v>39378</v>
      </c>
      <c r="J316" s="9">
        <v>1</v>
      </c>
      <c r="K316" s="32">
        <v>39176</v>
      </c>
      <c r="L316" s="14" t="str">
        <f t="shared" si="36"/>
        <v>4-Apr</v>
      </c>
      <c r="M316" s="9">
        <f t="shared" si="39"/>
        <v>4</v>
      </c>
      <c r="N316" s="9" t="str">
        <f t="shared" si="37"/>
        <v>Apr</v>
      </c>
      <c r="O316" s="9" t="s">
        <v>33</v>
      </c>
      <c r="P316" s="13" t="str">
        <f>IF(VLOOKUP(O316,Sheet1!$N$12:$O$20,2)=0,"",VLOOKUP(O316,Sheet1!$N$12:$O$20,2))</f>
        <v/>
      </c>
      <c r="Q316" s="45">
        <v>800.42866384505726</v>
      </c>
      <c r="R316" s="45">
        <v>47.721943048576215</v>
      </c>
      <c r="S316" s="45">
        <v>47.721943048576215</v>
      </c>
      <c r="T316" s="24"/>
      <c r="U316" s="9">
        <v>10.067377925337343</v>
      </c>
      <c r="V316" s="23">
        <v>5.9620482379194227E-2</v>
      </c>
      <c r="W316" s="9"/>
      <c r="X316" s="9"/>
      <c r="Y316" s="9"/>
      <c r="Z316" s="9"/>
      <c r="AA316" s="9"/>
      <c r="AB316" s="24">
        <v>28.354024898696782</v>
      </c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spans="1:38" ht="13.2">
      <c r="A317" t="str">
        <f t="shared" si="35"/>
        <v>Wagga2007TOS4-AprCvBeacon</v>
      </c>
      <c r="C317" t="str">
        <f t="shared" si="46"/>
        <v>Beacon</v>
      </c>
      <c r="D317" s="9" t="s">
        <v>88</v>
      </c>
      <c r="E317" t="str">
        <f>VLOOKUP(D317,Sheet1!$E$11:$F$92,2)</f>
        <v>Beacon</v>
      </c>
      <c r="G317" s="31" t="s">
        <v>59</v>
      </c>
      <c r="H317" s="13">
        <v>2007</v>
      </c>
      <c r="J317" s="9">
        <v>1</v>
      </c>
      <c r="K317" s="32">
        <v>39176</v>
      </c>
      <c r="L317" s="14" t="str">
        <f t="shared" si="36"/>
        <v>4-Apr</v>
      </c>
      <c r="M317" s="9">
        <f t="shared" si="39"/>
        <v>4</v>
      </c>
      <c r="N317" s="9" t="str">
        <f t="shared" si="37"/>
        <v>Apr</v>
      </c>
      <c r="O317" s="9" t="s">
        <v>33</v>
      </c>
      <c r="P317" s="13" t="str">
        <f>IF(VLOOKUP(O317,Sheet1!$N$12:$O$20,2)=0,"",VLOOKUP(O317,Sheet1!$N$12:$O$20,2))</f>
        <v/>
      </c>
      <c r="Q317" s="45"/>
      <c r="R317" s="45">
        <v>46.331658291457288</v>
      </c>
      <c r="S317" s="45">
        <v>46.331658291457288</v>
      </c>
      <c r="T317" s="24"/>
      <c r="U317" s="9"/>
      <c r="V317" s="23">
        <v>0</v>
      </c>
      <c r="W317" s="9"/>
      <c r="X317" s="9"/>
      <c r="Y317" s="9"/>
      <c r="Z317" s="9"/>
      <c r="AA317" s="9"/>
      <c r="AB317" s="24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spans="1:38" ht="13.2">
      <c r="A318" t="str">
        <f t="shared" si="35"/>
        <v>Wagga2007TOS4-AprCvCBI106</v>
      </c>
      <c r="B318">
        <f t="shared" si="45"/>
        <v>218</v>
      </c>
      <c r="C318" t="str">
        <f t="shared" si="46"/>
        <v>CBI106</v>
      </c>
      <c r="D318" s="9" t="s">
        <v>61</v>
      </c>
      <c r="E318" t="str">
        <f>VLOOKUP(D318,Sheet1!$E$11:$F$92,2)</f>
        <v>CBI106</v>
      </c>
      <c r="G318" s="31" t="s">
        <v>59</v>
      </c>
      <c r="H318" s="13">
        <v>2007</v>
      </c>
      <c r="I318" s="87">
        <v>39394</v>
      </c>
      <c r="J318" s="9">
        <v>1</v>
      </c>
      <c r="K318" s="32">
        <v>39176</v>
      </c>
      <c r="L318" s="14" t="str">
        <f t="shared" si="36"/>
        <v>4-Apr</v>
      </c>
      <c r="M318" s="9">
        <f t="shared" si="39"/>
        <v>4</v>
      </c>
      <c r="N318" s="9" t="str">
        <f t="shared" si="37"/>
        <v>Apr</v>
      </c>
      <c r="O318" s="9" t="s">
        <v>33</v>
      </c>
      <c r="P318" s="13" t="str">
        <f>IF(VLOOKUP(O318,Sheet1!$N$12:$O$20,2)=0,"",VLOOKUP(O318,Sheet1!$N$12:$O$20,2))</f>
        <v/>
      </c>
      <c r="Q318" s="45">
        <v>789.17617622124055</v>
      </c>
      <c r="R318" s="45">
        <v>88.060227642754327</v>
      </c>
      <c r="S318" s="45">
        <v>88.060227642754327</v>
      </c>
      <c r="T318" s="24"/>
      <c r="U318" s="9">
        <v>16.514330440446145</v>
      </c>
      <c r="V318" s="23">
        <v>0.11158500509278831</v>
      </c>
      <c r="W318" s="9"/>
      <c r="X318" s="9"/>
      <c r="Y318" s="9"/>
      <c r="Z318" s="9"/>
      <c r="AA318" s="9"/>
      <c r="AB318" s="24">
        <v>135.78646899014794</v>
      </c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spans="1:38" ht="13.2">
      <c r="A319" t="str">
        <f t="shared" si="35"/>
        <v>Wagga2007TOS4-AprCvCBI206</v>
      </c>
      <c r="C319" t="str">
        <f t="shared" si="46"/>
        <v>CBI206</v>
      </c>
      <c r="D319" s="9" t="s">
        <v>49</v>
      </c>
      <c r="E319" t="str">
        <f>VLOOKUP(D319,Sheet1!$E$11:$F$92,2)</f>
        <v>CBI206</v>
      </c>
      <c r="G319" s="31" t="s">
        <v>59</v>
      </c>
      <c r="H319" s="13">
        <v>2007</v>
      </c>
      <c r="J319" s="9">
        <v>1</v>
      </c>
      <c r="K319" s="32">
        <v>39176</v>
      </c>
      <c r="L319" s="14" t="str">
        <f t="shared" si="36"/>
        <v>4-Apr</v>
      </c>
      <c r="M319" s="9">
        <f t="shared" si="39"/>
        <v>4</v>
      </c>
      <c r="N319" s="9" t="str">
        <f t="shared" si="37"/>
        <v>Apr</v>
      </c>
      <c r="O319" s="9" t="s">
        <v>33</v>
      </c>
      <c r="P319" s="13" t="str">
        <f>IF(VLOOKUP(O319,Sheet1!$N$12:$O$20,2)=0,"",VLOOKUP(O319,Sheet1!$N$12:$O$20,2))</f>
        <v/>
      </c>
      <c r="Q319" s="45">
        <v>781.6934654742638</v>
      </c>
      <c r="R319" s="45">
        <v>59.99742287936202</v>
      </c>
      <c r="S319" s="45">
        <v>59.99742287936202</v>
      </c>
      <c r="T319" s="24"/>
      <c r="U319" s="9">
        <v>37.420322928013476</v>
      </c>
      <c r="V319" s="23">
        <v>7.6753133458728334E-2</v>
      </c>
      <c r="W319" s="9"/>
      <c r="X319" s="9"/>
      <c r="Y319" s="9"/>
      <c r="Z319" s="9"/>
      <c r="AA319" s="9"/>
      <c r="AB319" s="24">
        <v>108.28661892417171</v>
      </c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spans="1:38" ht="13.2">
      <c r="A320" t="str">
        <f t="shared" si="35"/>
        <v>Wagga2007TOS4-AprCvAV_Garnet</v>
      </c>
      <c r="B320">
        <f t="shared" si="45"/>
        <v>202</v>
      </c>
      <c r="C320" t="str">
        <f t="shared" si="46"/>
        <v>Garnet</v>
      </c>
      <c r="D320" s="9" t="s">
        <v>37</v>
      </c>
      <c r="E320" t="str">
        <f>VLOOKUP(D320,Sheet1!$E$11:$F$92,2)</f>
        <v>AV_Garnet</v>
      </c>
      <c r="G320" s="31" t="s">
        <v>59</v>
      </c>
      <c r="H320" s="13">
        <v>2007</v>
      </c>
      <c r="I320" s="87">
        <v>39378</v>
      </c>
      <c r="J320" s="9">
        <v>1</v>
      </c>
      <c r="K320" s="32">
        <v>39176</v>
      </c>
      <c r="L320" s="14" t="str">
        <f t="shared" si="36"/>
        <v>4-Apr</v>
      </c>
      <c r="M320" s="9">
        <f t="shared" si="39"/>
        <v>4</v>
      </c>
      <c r="N320" s="9" t="str">
        <f t="shared" si="37"/>
        <v>Apr</v>
      </c>
      <c r="O320" s="9" t="s">
        <v>33</v>
      </c>
      <c r="P320" s="13" t="str">
        <f>IF(VLOOKUP(O320,Sheet1!$N$12:$O$20,2)=0,"",VLOOKUP(O320,Sheet1!$N$12:$O$20,2))</f>
        <v/>
      </c>
      <c r="Q320" s="46">
        <v>961.90708120474801</v>
      </c>
      <c r="R320" s="45">
        <v>74.599999999999994</v>
      </c>
      <c r="S320" s="45">
        <v>74.599999999999994</v>
      </c>
      <c r="T320" s="24">
        <v>10</v>
      </c>
      <c r="U320" s="9">
        <v>7.3994974874372099</v>
      </c>
      <c r="V320" s="23">
        <v>7.8E-2</v>
      </c>
      <c r="W320" s="10" t="s">
        <v>53</v>
      </c>
      <c r="X320" s="9"/>
      <c r="Y320" s="9"/>
      <c r="Z320" s="9"/>
      <c r="AA320" s="9"/>
      <c r="AB320" s="24"/>
      <c r="AC320" s="9"/>
      <c r="AD320" s="9"/>
      <c r="AE320" s="9"/>
      <c r="AF320" s="9">
        <v>33.29</v>
      </c>
      <c r="AG320" s="9"/>
      <c r="AH320" s="9"/>
      <c r="AI320" s="9"/>
      <c r="AJ320" s="9"/>
      <c r="AK320" s="9"/>
      <c r="AL320" s="9"/>
    </row>
    <row r="321" spans="1:38" ht="13.2">
      <c r="A321" t="str">
        <f t="shared" si="35"/>
        <v>Wagga2007TOS4-AprCvHyola75</v>
      </c>
      <c r="B321">
        <f t="shared" si="45"/>
        <v>202</v>
      </c>
      <c r="C321" t="str">
        <f t="shared" si="46"/>
        <v>Hyola75</v>
      </c>
      <c r="D321" s="9" t="s">
        <v>62</v>
      </c>
      <c r="E321" t="str">
        <f>VLOOKUP(D321,Sheet1!$E$11:$F$92,2)</f>
        <v>Hyola75</v>
      </c>
      <c r="G321" s="31" t="s">
        <v>59</v>
      </c>
      <c r="H321" s="13">
        <v>2007</v>
      </c>
      <c r="I321" s="87">
        <v>39378</v>
      </c>
      <c r="J321" s="9">
        <v>1</v>
      </c>
      <c r="K321" s="32">
        <v>39176</v>
      </c>
      <c r="L321" s="14" t="str">
        <f t="shared" si="36"/>
        <v>4-Apr</v>
      </c>
      <c r="M321" s="9">
        <f t="shared" si="39"/>
        <v>4</v>
      </c>
      <c r="N321" s="9" t="str">
        <f t="shared" si="37"/>
        <v>Apr</v>
      </c>
      <c r="O321" s="9" t="s">
        <v>33</v>
      </c>
      <c r="P321" s="13" t="str">
        <f>IF(VLOOKUP(O321,Sheet1!$N$12:$O$20,2)=0,"",VLOOKUP(O321,Sheet1!$N$12:$O$20,2))</f>
        <v/>
      </c>
      <c r="Q321" s="46">
        <v>892.70503655805499</v>
      </c>
      <c r="R321" s="45">
        <v>140.59863723673735</v>
      </c>
      <c r="S321" s="45">
        <v>140.59863723673735</v>
      </c>
      <c r="T321" s="24">
        <v>10</v>
      </c>
      <c r="U321" s="9">
        <v>32.387640553123532</v>
      </c>
      <c r="V321" s="23">
        <v>0.15749730479715274</v>
      </c>
      <c r="W321" s="10" t="s">
        <v>53</v>
      </c>
      <c r="X321" s="9"/>
      <c r="Y321" s="9"/>
      <c r="Z321" s="9"/>
      <c r="AA321" s="9"/>
      <c r="AB321" s="24">
        <v>78.269292276900259</v>
      </c>
      <c r="AC321" s="9"/>
      <c r="AD321" s="9"/>
      <c r="AE321" s="9"/>
      <c r="AF321" s="9">
        <v>34.64</v>
      </c>
      <c r="AG321" s="9"/>
      <c r="AH321" s="9"/>
      <c r="AI321" s="9"/>
      <c r="AJ321" s="9"/>
      <c r="AK321" s="9"/>
      <c r="AL321" s="9"/>
    </row>
    <row r="322" spans="1:38" ht="13.2">
      <c r="A322" t="str">
        <f t="shared" si="35"/>
        <v>Wagga2007TOS4-AprCvMaxol</v>
      </c>
      <c r="C322" t="str">
        <f t="shared" si="46"/>
        <v>Maxol</v>
      </c>
      <c r="D322" s="9" t="s">
        <v>36</v>
      </c>
      <c r="E322" t="str">
        <f>VLOOKUP(D322,Sheet1!$E$11:$F$92,2)</f>
        <v>Maxol</v>
      </c>
      <c r="G322" s="31" t="s">
        <v>59</v>
      </c>
      <c r="H322" s="13">
        <v>2007</v>
      </c>
      <c r="J322" s="9">
        <v>1</v>
      </c>
      <c r="K322" s="32">
        <v>39176</v>
      </c>
      <c r="L322" s="14" t="str">
        <f t="shared" si="36"/>
        <v>4-Apr</v>
      </c>
      <c r="M322" s="9">
        <f t="shared" si="39"/>
        <v>4</v>
      </c>
      <c r="N322" s="9" t="str">
        <f t="shared" si="37"/>
        <v>Apr</v>
      </c>
      <c r="O322" s="9" t="s">
        <v>33</v>
      </c>
      <c r="P322" s="13" t="str">
        <f>IF(VLOOKUP(O322,Sheet1!$N$12:$O$20,2)=0,"",VLOOKUP(O322,Sheet1!$N$12:$O$20,2))</f>
        <v/>
      </c>
      <c r="Q322" s="45">
        <v>724.04979189284757</v>
      </c>
      <c r="R322" s="45">
        <v>19.239731067314199</v>
      </c>
      <c r="S322" s="45">
        <v>19.239731067314199</v>
      </c>
      <c r="T322" s="24"/>
      <c r="U322" s="9">
        <v>11.003205147892947</v>
      </c>
      <c r="V322" s="23">
        <v>2.6572386709782379E-2</v>
      </c>
      <c r="W322" s="9"/>
      <c r="X322" s="9"/>
      <c r="Y322" s="9"/>
      <c r="Z322" s="9"/>
      <c r="AA322" s="9"/>
      <c r="AB322" s="24">
        <v>10.211561403459005</v>
      </c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spans="1:38" ht="13.2">
      <c r="A323" t="str">
        <f t="shared" si="35"/>
        <v>Wagga2007TOS4-AprCvNBIP1</v>
      </c>
      <c r="C323" t="str">
        <f t="shared" si="46"/>
        <v>NBIP1</v>
      </c>
      <c r="D323" s="9" t="s">
        <v>63</v>
      </c>
      <c r="E323" t="str">
        <f>VLOOKUP(D323,Sheet1!$E$11:$F$92,2)</f>
        <v>NBIP1</v>
      </c>
      <c r="G323" s="31" t="s">
        <v>59</v>
      </c>
      <c r="H323" s="13">
        <v>2007</v>
      </c>
      <c r="J323" s="9">
        <v>1</v>
      </c>
      <c r="K323" s="32">
        <v>39176</v>
      </c>
      <c r="L323" s="14" t="str">
        <f t="shared" si="36"/>
        <v>4-Apr</v>
      </c>
      <c r="M323" s="9">
        <f t="shared" si="39"/>
        <v>4</v>
      </c>
      <c r="N323" s="9" t="str">
        <f t="shared" si="37"/>
        <v>Apr</v>
      </c>
      <c r="O323" s="9" t="s">
        <v>33</v>
      </c>
      <c r="P323" s="13" t="str">
        <f>IF(VLOOKUP(O323,Sheet1!$N$12:$O$20,2)=0,"",VLOOKUP(O323,Sheet1!$N$12:$O$20,2))</f>
        <v/>
      </c>
      <c r="Q323" s="45">
        <v>969.45650956478994</v>
      </c>
      <c r="R323" s="45">
        <v>68.042446058634482</v>
      </c>
      <c r="S323" s="45">
        <v>68.042446058634482</v>
      </c>
      <c r="T323" s="24"/>
      <c r="U323" s="9">
        <v>17.736448413727331</v>
      </c>
      <c r="V323" s="23">
        <v>7.0186176880879581E-2</v>
      </c>
      <c r="W323" s="9"/>
      <c r="X323" s="9"/>
      <c r="Y323" s="9"/>
      <c r="Z323" s="9"/>
      <c r="AA323" s="9"/>
      <c r="AB323" s="24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spans="1:38" ht="13.2">
      <c r="A324" t="str">
        <f t="shared" si="35"/>
        <v>Wagga2007TOS4-AprCvNBIP3</v>
      </c>
      <c r="B324">
        <f t="shared" si="45"/>
        <v>209</v>
      </c>
      <c r="C324" t="str">
        <f t="shared" si="46"/>
        <v>NBIP3</v>
      </c>
      <c r="D324" s="9" t="s">
        <v>64</v>
      </c>
      <c r="E324" t="str">
        <f>VLOOKUP(D324,Sheet1!$E$11:$F$92,2)</f>
        <v>NBIP3</v>
      </c>
      <c r="G324" s="31" t="s">
        <v>59</v>
      </c>
      <c r="H324" s="13">
        <v>2007</v>
      </c>
      <c r="I324" s="87">
        <v>39385</v>
      </c>
      <c r="J324" s="9">
        <v>1</v>
      </c>
      <c r="K324" s="32">
        <v>39176</v>
      </c>
      <c r="L324" s="14" t="str">
        <f t="shared" si="36"/>
        <v>4-Apr</v>
      </c>
      <c r="M324" s="9">
        <f t="shared" si="39"/>
        <v>4</v>
      </c>
      <c r="N324" s="9" t="str">
        <f t="shared" si="37"/>
        <v>Apr</v>
      </c>
      <c r="O324" s="9" t="s">
        <v>33</v>
      </c>
      <c r="P324" s="13" t="str">
        <f>IF(VLOOKUP(O324,Sheet1!$N$12:$O$20,2)=0,"",VLOOKUP(O324,Sheet1!$N$12:$O$20,2))</f>
        <v/>
      </c>
      <c r="Q324" s="45">
        <v>838.03664375872393</v>
      </c>
      <c r="R324" s="45">
        <v>76.040034962844146</v>
      </c>
      <c r="S324" s="45">
        <v>76.040034962844146</v>
      </c>
      <c r="T324" s="24"/>
      <c r="U324" s="9">
        <v>37.226296695447289</v>
      </c>
      <c r="V324" s="23">
        <v>9.0735930855950192E-2</v>
      </c>
      <c r="W324" s="9"/>
      <c r="X324" s="9"/>
      <c r="Y324" s="9"/>
      <c r="Z324" s="9"/>
      <c r="AA324" s="9"/>
      <c r="AB324" s="24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spans="1:38" ht="13.2">
      <c r="A325" t="str">
        <f t="shared" ref="A325:A388" si="47">G325&amp;H325&amp;"TOS"&amp;L325&amp;"Cv"&amp;E325&amp;P325</f>
        <v>Wagga2007TOS4-AprCvNBIP4</v>
      </c>
      <c r="B325">
        <f t="shared" si="45"/>
        <v>202</v>
      </c>
      <c r="C325" t="str">
        <f t="shared" si="46"/>
        <v>NBIP4</v>
      </c>
      <c r="D325" s="9" t="s">
        <v>65</v>
      </c>
      <c r="E325" t="str">
        <f>VLOOKUP(D325,Sheet1!$E$11:$F$92,2)</f>
        <v>NBIP4</v>
      </c>
      <c r="G325" s="31" t="s">
        <v>59</v>
      </c>
      <c r="H325" s="13">
        <v>2007</v>
      </c>
      <c r="I325" s="87">
        <v>39378</v>
      </c>
      <c r="J325" s="9">
        <v>1</v>
      </c>
      <c r="K325" s="32">
        <v>39176</v>
      </c>
      <c r="L325" s="14" t="str">
        <f t="shared" ref="L325:L388" si="48">M325&amp;"-"&amp;N325</f>
        <v>4-Apr</v>
      </c>
      <c r="M325" s="9">
        <f t="shared" si="39"/>
        <v>4</v>
      </c>
      <c r="N325" s="9" t="str">
        <f t="shared" ref="N325:N388" si="49">TEXT(K325,"mmm")</f>
        <v>Apr</v>
      </c>
      <c r="O325" s="9" t="s">
        <v>33</v>
      </c>
      <c r="P325" s="13" t="str">
        <f>IF(VLOOKUP(O325,Sheet1!$N$12:$O$20,2)=0,"",VLOOKUP(O325,Sheet1!$N$12:$O$20,2))</f>
        <v/>
      </c>
      <c r="Q325" s="45">
        <v>1054.6231155778896</v>
      </c>
      <c r="R325" s="45">
        <v>137.7889447236181</v>
      </c>
      <c r="S325" s="45">
        <v>137.7889447236181</v>
      </c>
      <c r="T325" s="24"/>
      <c r="U325" s="9"/>
      <c r="V325" s="23"/>
      <c r="W325" s="9"/>
      <c r="X325" s="9"/>
      <c r="Y325" s="9"/>
      <c r="Z325" s="9"/>
      <c r="AA325" s="9"/>
      <c r="AB325" s="24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spans="1:38" ht="13.2">
      <c r="A326" t="str">
        <f t="shared" si="47"/>
        <v>Wagga2007TOS4-AprCvNPZ2</v>
      </c>
      <c r="C326" t="str">
        <f t="shared" si="46"/>
        <v>NPZ2</v>
      </c>
      <c r="D326" s="9" t="s">
        <v>66</v>
      </c>
      <c r="E326" t="str">
        <f>VLOOKUP(D326,Sheet1!$E$11:$F$92,2)</f>
        <v>NPZ2</v>
      </c>
      <c r="G326" s="31" t="s">
        <v>59</v>
      </c>
      <c r="H326" s="13">
        <v>2007</v>
      </c>
      <c r="J326" s="9">
        <v>1</v>
      </c>
      <c r="K326" s="32">
        <v>39176</v>
      </c>
      <c r="L326" s="14" t="str">
        <f t="shared" si="48"/>
        <v>4-Apr</v>
      </c>
      <c r="M326" s="9">
        <f t="shared" si="39"/>
        <v>4</v>
      </c>
      <c r="N326" s="9" t="str">
        <f t="shared" si="49"/>
        <v>Apr</v>
      </c>
      <c r="O326" s="9" t="s">
        <v>33</v>
      </c>
      <c r="P326" s="13" t="str">
        <f>IF(VLOOKUP(O326,Sheet1!$N$12:$O$20,2)=0,"",VLOOKUP(O326,Sheet1!$N$12:$O$20,2))</f>
        <v/>
      </c>
      <c r="Q326" s="45">
        <v>605.78328976854107</v>
      </c>
      <c r="R326" s="45">
        <v>29.472361809045221</v>
      </c>
      <c r="S326" s="45">
        <v>29.472361809045221</v>
      </c>
      <c r="T326" s="24"/>
      <c r="U326" s="9">
        <v>18.016255109731269</v>
      </c>
      <c r="V326" s="23">
        <v>4.8651658615915409E-2</v>
      </c>
      <c r="W326" s="9"/>
      <c r="X326" s="9"/>
      <c r="Y326" s="9"/>
      <c r="Z326" s="9"/>
      <c r="AA326" s="9"/>
      <c r="AB326" s="24">
        <v>64.910686706169813</v>
      </c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spans="1:38" ht="13.2">
      <c r="A327" t="str">
        <f t="shared" si="47"/>
        <v>Wagga2007TOS4-AprCvNPZ3</v>
      </c>
      <c r="B327">
        <f t="shared" si="45"/>
        <v>224</v>
      </c>
      <c r="C327" t="str">
        <f t="shared" si="46"/>
        <v>NPZ3</v>
      </c>
      <c r="D327" s="9" t="s">
        <v>67</v>
      </c>
      <c r="E327" t="str">
        <f>VLOOKUP(D327,Sheet1!$E$11:$F$92,2)</f>
        <v>NPZ3</v>
      </c>
      <c r="G327" s="31" t="s">
        <v>59</v>
      </c>
      <c r="H327" s="13">
        <v>2007</v>
      </c>
      <c r="I327" s="87">
        <v>39400</v>
      </c>
      <c r="J327" s="9">
        <v>1</v>
      </c>
      <c r="K327" s="32">
        <v>39176</v>
      </c>
      <c r="L327" s="14" t="str">
        <f t="shared" si="48"/>
        <v>4-Apr</v>
      </c>
      <c r="M327" s="9">
        <f t="shared" si="39"/>
        <v>4</v>
      </c>
      <c r="N327" s="9" t="str">
        <f t="shared" si="49"/>
        <v>Apr</v>
      </c>
      <c r="O327" s="9" t="s">
        <v>33</v>
      </c>
      <c r="P327" s="13" t="str">
        <f>IF(VLOOKUP(O327,Sheet1!$N$12:$O$20,2)=0,"",VLOOKUP(O327,Sheet1!$N$12:$O$20,2))</f>
        <v/>
      </c>
      <c r="Q327" s="45">
        <v>864.10470758193969</v>
      </c>
      <c r="R327" s="45">
        <v>46.52353953433483</v>
      </c>
      <c r="S327" s="45">
        <v>46.52353953433483</v>
      </c>
      <c r="T327" s="24"/>
      <c r="U327" s="9">
        <v>16.618148136166496</v>
      </c>
      <c r="V327" s="23">
        <v>5.384016442234598E-2</v>
      </c>
      <c r="W327" s="9"/>
      <c r="X327" s="9"/>
      <c r="Y327" s="9"/>
      <c r="Z327" s="9"/>
      <c r="AA327" s="9"/>
      <c r="AB327" s="24">
        <v>119.83900445173487</v>
      </c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spans="1:38" ht="13.2">
      <c r="A328" t="str">
        <f t="shared" si="47"/>
        <v>Wagga2007TOS4-AprCvSkipton</v>
      </c>
      <c r="B328">
        <f t="shared" si="45"/>
        <v>204.33333333333576</v>
      </c>
      <c r="C328" t="str">
        <f t="shared" si="46"/>
        <v>Skipton</v>
      </c>
      <c r="D328" s="9" t="s">
        <v>68</v>
      </c>
      <c r="E328" t="str">
        <f>VLOOKUP(D328,Sheet1!$E$11:$F$92,2)</f>
        <v>Skipton</v>
      </c>
      <c r="G328" s="31" t="s">
        <v>59</v>
      </c>
      <c r="H328" s="13">
        <v>2007</v>
      </c>
      <c r="I328" s="87">
        <v>39380.333333333336</v>
      </c>
      <c r="J328" s="9">
        <v>1</v>
      </c>
      <c r="K328" s="32">
        <v>39176</v>
      </c>
      <c r="L328" s="14" t="str">
        <f t="shared" si="48"/>
        <v>4-Apr</v>
      </c>
      <c r="M328" s="9">
        <f t="shared" si="39"/>
        <v>4</v>
      </c>
      <c r="N328" s="9" t="str">
        <f t="shared" si="49"/>
        <v>Apr</v>
      </c>
      <c r="O328" s="9" t="s">
        <v>33</v>
      </c>
      <c r="P328" s="13" t="str">
        <f>IF(VLOOKUP(O328,Sheet1!$N$12:$O$20,2)=0,"",VLOOKUP(O328,Sheet1!$N$12:$O$20,2))</f>
        <v/>
      </c>
      <c r="Q328" s="46">
        <v>845.34208172406284</v>
      </c>
      <c r="R328" s="45">
        <v>78.2</v>
      </c>
      <c r="S328" s="45">
        <v>78.2</v>
      </c>
      <c r="T328" s="24">
        <v>10</v>
      </c>
      <c r="U328" s="9">
        <v>3.7939698492461584</v>
      </c>
      <c r="V328" s="23">
        <v>9.0999999999999998E-2</v>
      </c>
      <c r="W328" s="10" t="s">
        <v>53</v>
      </c>
      <c r="X328" s="9"/>
      <c r="Y328" s="9"/>
      <c r="Z328" s="9"/>
      <c r="AA328" s="9"/>
      <c r="AB328" s="24"/>
      <c r="AC328" s="9"/>
      <c r="AD328" s="9"/>
      <c r="AE328" s="9"/>
      <c r="AF328" s="9">
        <v>37.01</v>
      </c>
      <c r="AG328" s="9"/>
      <c r="AH328" s="9"/>
      <c r="AI328" s="9"/>
      <c r="AJ328" s="9"/>
      <c r="AK328" s="9"/>
      <c r="AL328" s="9"/>
    </row>
    <row r="329" spans="1:38" ht="13.2">
      <c r="A329" t="str">
        <f t="shared" si="47"/>
        <v>Wagga2007TOS18-AprCv05N2891</v>
      </c>
      <c r="B329">
        <f t="shared" si="45"/>
        <v>195</v>
      </c>
      <c r="C329" t="str">
        <f t="shared" si="46"/>
        <v>05N2891</v>
      </c>
      <c r="D329" s="9" t="s">
        <v>60</v>
      </c>
      <c r="E329" t="str">
        <f>VLOOKUP(D329,Sheet1!$E$11:$F$92,2)</f>
        <v>05N2891</v>
      </c>
      <c r="G329" s="31" t="s">
        <v>59</v>
      </c>
      <c r="H329" s="13">
        <v>2007</v>
      </c>
      <c r="I329" s="87">
        <v>39385</v>
      </c>
      <c r="J329" s="9">
        <v>2</v>
      </c>
      <c r="K329" s="32">
        <v>39190</v>
      </c>
      <c r="L329" s="14" t="str">
        <f t="shared" si="48"/>
        <v>18-Apr</v>
      </c>
      <c r="M329" s="9">
        <f t="shared" si="39"/>
        <v>18</v>
      </c>
      <c r="N329" s="9" t="str">
        <f t="shared" si="49"/>
        <v>Apr</v>
      </c>
      <c r="O329" s="9" t="s">
        <v>33</v>
      </c>
      <c r="P329" s="13" t="str">
        <f>IF(VLOOKUP(O329,Sheet1!$N$12:$O$20,2)=0,"",VLOOKUP(O329,Sheet1!$N$12:$O$20,2))</f>
        <v/>
      </c>
      <c r="Q329" s="45">
        <v>846.17363501580826</v>
      </c>
      <c r="R329" s="45">
        <v>84.911572547913579</v>
      </c>
      <c r="S329" s="45">
        <v>84.911572547913579</v>
      </c>
      <c r="T329" s="24"/>
      <c r="U329" s="9">
        <v>27.697481601812015</v>
      </c>
      <c r="V329" s="23">
        <v>0.100347693468761</v>
      </c>
      <c r="W329" s="9"/>
      <c r="X329" s="9"/>
      <c r="Y329" s="9"/>
      <c r="Z329" s="9"/>
      <c r="AA329" s="9"/>
      <c r="AB329" s="24">
        <v>79.089717668824434</v>
      </c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spans="1:38" ht="13.2">
      <c r="A330" t="str">
        <f t="shared" si="47"/>
        <v>Wagga2007TOS18-AprCv44Y06</v>
      </c>
      <c r="B330">
        <f t="shared" si="45"/>
        <v>188</v>
      </c>
      <c r="C330" t="str">
        <f t="shared" si="46"/>
        <v>44Y06</v>
      </c>
      <c r="D330" s="9" t="s">
        <v>69</v>
      </c>
      <c r="E330" t="str">
        <f>VLOOKUP(D330,Sheet1!$E$11:$F$92,2)</f>
        <v>44Y06</v>
      </c>
      <c r="G330" s="31" t="s">
        <v>59</v>
      </c>
      <c r="H330" s="13">
        <v>2007</v>
      </c>
      <c r="I330" s="87">
        <v>39378</v>
      </c>
      <c r="J330" s="9">
        <v>2</v>
      </c>
      <c r="K330" s="32">
        <v>39190</v>
      </c>
      <c r="L330" s="14" t="str">
        <f t="shared" si="48"/>
        <v>18-Apr</v>
      </c>
      <c r="M330" s="9">
        <f t="shared" si="39"/>
        <v>18</v>
      </c>
      <c r="N330" s="9" t="str">
        <f t="shared" si="49"/>
        <v>Apr</v>
      </c>
      <c r="O330" s="9" t="s">
        <v>33</v>
      </c>
      <c r="P330" s="13" t="str">
        <f>IF(VLOOKUP(O330,Sheet1!$N$12:$O$20,2)=0,"",VLOOKUP(O330,Sheet1!$N$12:$O$20,2))</f>
        <v/>
      </c>
      <c r="Q330" s="45">
        <v>830.72287589024234</v>
      </c>
      <c r="R330" s="45">
        <v>82.669100136729313</v>
      </c>
      <c r="S330" s="45">
        <v>82.669100136729313</v>
      </c>
      <c r="T330" s="24"/>
      <c r="U330" s="9">
        <v>20.307687805092332</v>
      </c>
      <c r="V330" s="23">
        <v>9.9514654689311574E-2</v>
      </c>
      <c r="W330" s="9"/>
      <c r="X330" s="9"/>
      <c r="Y330" s="9"/>
      <c r="Z330" s="9"/>
      <c r="AA330" s="9"/>
      <c r="AB330" s="24">
        <v>36.16873030957656</v>
      </c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spans="1:38" ht="13.2">
      <c r="A331" t="str">
        <f t="shared" si="47"/>
        <v>Wagga2007TOS18-AprCv45Y77</v>
      </c>
      <c r="B331">
        <f t="shared" si="45"/>
        <v>188</v>
      </c>
      <c r="C331" t="str">
        <f t="shared" si="46"/>
        <v>45Y77</v>
      </c>
      <c r="D331" s="9" t="s">
        <v>70</v>
      </c>
      <c r="E331" t="str">
        <f>VLOOKUP(D331,Sheet1!$E$11:$F$92,2)</f>
        <v>45Y77</v>
      </c>
      <c r="G331" s="31" t="s">
        <v>59</v>
      </c>
      <c r="H331" s="13">
        <v>2007</v>
      </c>
      <c r="I331" s="87">
        <v>39378</v>
      </c>
      <c r="J331" s="9">
        <v>2</v>
      </c>
      <c r="K331" s="32">
        <v>39190</v>
      </c>
      <c r="L331" s="14" t="str">
        <f t="shared" si="48"/>
        <v>18-Apr</v>
      </c>
      <c r="M331" s="9">
        <f t="shared" si="39"/>
        <v>18</v>
      </c>
      <c r="N331" s="9" t="str">
        <f t="shared" si="49"/>
        <v>Apr</v>
      </c>
      <c r="O331" s="9" t="s">
        <v>33</v>
      </c>
      <c r="P331" s="13" t="str">
        <f>IF(VLOOKUP(O331,Sheet1!$N$12:$O$20,2)=0,"",VLOOKUP(O331,Sheet1!$N$12:$O$20,2))</f>
        <v/>
      </c>
      <c r="Q331" s="45">
        <v>902.84880555131042</v>
      </c>
      <c r="R331" s="45">
        <v>109.14572864321606</v>
      </c>
      <c r="S331" s="45">
        <v>109.14572864321606</v>
      </c>
      <c r="T331" s="24"/>
      <c r="U331" s="9">
        <v>31.314879873187852</v>
      </c>
      <c r="V331" s="23">
        <v>0.12089037275357299</v>
      </c>
      <c r="W331" s="9"/>
      <c r="X331" s="9"/>
      <c r="Y331" s="9"/>
      <c r="Z331" s="9"/>
      <c r="AA331" s="9"/>
      <c r="AB331" s="24">
        <v>81.46017843723898</v>
      </c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spans="1:38" ht="13.2">
      <c r="A332" t="str">
        <f t="shared" si="47"/>
        <v>Wagga2007TOS18-AprCv46Y78</v>
      </c>
      <c r="B332">
        <f t="shared" si="45"/>
        <v>195</v>
      </c>
      <c r="C332" t="str">
        <f t="shared" si="46"/>
        <v>46Y78</v>
      </c>
      <c r="D332" s="9" t="s">
        <v>34</v>
      </c>
      <c r="E332" t="str">
        <f>VLOOKUP(D332,Sheet1!$E$11:$F$92,2)</f>
        <v>46Y78</v>
      </c>
      <c r="G332" s="31" t="s">
        <v>59</v>
      </c>
      <c r="H332" s="13">
        <v>2007</v>
      </c>
      <c r="I332" s="87">
        <v>39385</v>
      </c>
      <c r="J332" s="9">
        <v>2</v>
      </c>
      <c r="K332" s="32">
        <v>39190</v>
      </c>
      <c r="L332" s="14" t="str">
        <f t="shared" si="48"/>
        <v>18-Apr</v>
      </c>
      <c r="M332" s="9">
        <f t="shared" si="39"/>
        <v>18</v>
      </c>
      <c r="N332" s="9" t="str">
        <f t="shared" si="49"/>
        <v>Apr</v>
      </c>
      <c r="O332" s="9" t="s">
        <v>33</v>
      </c>
      <c r="P332" s="13" t="str">
        <f>IF(VLOOKUP(O332,Sheet1!$N$12:$O$20,2)=0,"",VLOOKUP(O332,Sheet1!$N$12:$O$20,2))</f>
        <v/>
      </c>
      <c r="Q332" s="45">
        <v>929.74804004048929</v>
      </c>
      <c r="R332" s="45">
        <v>163.2832195778584</v>
      </c>
      <c r="S332" s="45">
        <v>163.2832195778584</v>
      </c>
      <c r="T332" s="24"/>
      <c r="U332" s="9">
        <v>19.76708450283288</v>
      </c>
      <c r="V332" s="23">
        <v>0.17562093443159896</v>
      </c>
      <c r="W332" s="9"/>
      <c r="X332" s="9"/>
      <c r="Y332" s="9"/>
      <c r="Z332" s="9"/>
      <c r="AA332" s="9"/>
      <c r="AB332" s="24">
        <v>154.49381759268829</v>
      </c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spans="1:38" ht="13.2">
      <c r="A333" t="str">
        <f t="shared" si="47"/>
        <v>Wagga2007TOS18-AprCvBeacon</v>
      </c>
      <c r="C333" t="str">
        <f t="shared" si="46"/>
        <v>Beacon</v>
      </c>
      <c r="D333" s="9" t="s">
        <v>88</v>
      </c>
      <c r="E333" t="str">
        <f>VLOOKUP(D333,Sheet1!$E$11:$F$92,2)</f>
        <v>Beacon</v>
      </c>
      <c r="G333" s="31" t="s">
        <v>59</v>
      </c>
      <c r="H333" s="13">
        <v>2007</v>
      </c>
      <c r="J333" s="9">
        <v>2</v>
      </c>
      <c r="K333" s="32">
        <v>39190</v>
      </c>
      <c r="L333" s="14" t="str">
        <f t="shared" si="48"/>
        <v>18-Apr</v>
      </c>
      <c r="M333" s="9">
        <f t="shared" si="39"/>
        <v>18</v>
      </c>
      <c r="N333" s="9" t="str">
        <f t="shared" si="49"/>
        <v>Apr</v>
      </c>
      <c r="O333" s="9" t="s">
        <v>33</v>
      </c>
      <c r="P333" s="13" t="str">
        <f>IF(VLOOKUP(O333,Sheet1!$N$12:$O$20,2)=0,"",VLOOKUP(O333,Sheet1!$N$12:$O$20,2))</f>
        <v/>
      </c>
      <c r="Q333" s="45">
        <v>774.28617186829365</v>
      </c>
      <c r="R333" s="45">
        <v>129.31323283082074</v>
      </c>
      <c r="S333" s="45">
        <v>129.31323283082074</v>
      </c>
      <c r="T333" s="24"/>
      <c r="U333" s="9">
        <v>10.33389863432147</v>
      </c>
      <c r="V333" s="23">
        <v>0.16700961159980132</v>
      </c>
      <c r="W333" s="9"/>
      <c r="X333" s="9"/>
      <c r="Y333" s="9"/>
      <c r="Z333" s="9"/>
      <c r="AA333" s="9"/>
      <c r="AB333" s="24">
        <v>47.528205626155504</v>
      </c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spans="1:38" ht="13.2">
      <c r="A334" t="str">
        <f t="shared" si="47"/>
        <v>Wagga2007TOS18-AprCvCBI106</v>
      </c>
      <c r="B334">
        <f t="shared" si="45"/>
        <v>208</v>
      </c>
      <c r="C334" t="str">
        <f t="shared" si="46"/>
        <v>CBI106</v>
      </c>
      <c r="D334" s="9" t="s">
        <v>61</v>
      </c>
      <c r="E334" t="str">
        <f>VLOOKUP(D334,Sheet1!$E$11:$F$92,2)</f>
        <v>CBI106</v>
      </c>
      <c r="G334" s="31" t="s">
        <v>59</v>
      </c>
      <c r="H334" s="13">
        <v>2007</v>
      </c>
      <c r="I334" s="87">
        <v>39398</v>
      </c>
      <c r="J334" s="9">
        <v>2</v>
      </c>
      <c r="K334" s="32">
        <v>39190</v>
      </c>
      <c r="L334" s="14" t="str">
        <f t="shared" si="48"/>
        <v>18-Apr</v>
      </c>
      <c r="M334" s="9">
        <f t="shared" si="39"/>
        <v>18</v>
      </c>
      <c r="N334" s="9" t="str">
        <f t="shared" si="49"/>
        <v>Apr</v>
      </c>
      <c r="O334" s="9" t="s">
        <v>33</v>
      </c>
      <c r="P334" s="13" t="str">
        <f>IF(VLOOKUP(O334,Sheet1!$N$12:$O$20,2)=0,"",VLOOKUP(O334,Sheet1!$N$12:$O$20,2))</f>
        <v/>
      </c>
      <c r="Q334" s="45">
        <v>845.54387918649797</v>
      </c>
      <c r="R334" s="45">
        <v>82.070601798070058</v>
      </c>
      <c r="S334" s="45">
        <v>82.070601798070058</v>
      </c>
      <c r="T334" s="24"/>
      <c r="U334" s="9">
        <v>29.93407981155627</v>
      </c>
      <c r="V334" s="23">
        <v>9.7062498846340883E-2</v>
      </c>
      <c r="W334" s="9"/>
      <c r="X334" s="9"/>
      <c r="Y334" s="9"/>
      <c r="Z334" s="9"/>
      <c r="AA334" s="9"/>
      <c r="AB334" s="24">
        <v>234.36579524201588</v>
      </c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spans="1:38" ht="13.2">
      <c r="A335" t="str">
        <f t="shared" si="47"/>
        <v>Wagga2007TOS18-AprCvCBI206</v>
      </c>
      <c r="B335">
        <f t="shared" si="45"/>
        <v>210</v>
      </c>
      <c r="C335" t="str">
        <f t="shared" si="46"/>
        <v>CBI206</v>
      </c>
      <c r="D335" s="9" t="s">
        <v>49</v>
      </c>
      <c r="E335" t="str">
        <f>VLOOKUP(D335,Sheet1!$E$11:$F$92,2)</f>
        <v>CBI206</v>
      </c>
      <c r="G335" s="31" t="s">
        <v>59</v>
      </c>
      <c r="H335" s="13">
        <v>2007</v>
      </c>
      <c r="I335" s="87">
        <v>39400</v>
      </c>
      <c r="J335" s="9">
        <v>2</v>
      </c>
      <c r="K335" s="32">
        <v>39190</v>
      </c>
      <c r="L335" s="14" t="str">
        <f t="shared" si="48"/>
        <v>18-Apr</v>
      </c>
      <c r="M335" s="9">
        <f t="shared" ref="M335:M398" si="50">DAY(K335)</f>
        <v>18</v>
      </c>
      <c r="N335" s="9" t="str">
        <f t="shared" si="49"/>
        <v>Apr</v>
      </c>
      <c r="O335" s="9" t="s">
        <v>33</v>
      </c>
      <c r="P335" s="13" t="str">
        <f>IF(VLOOKUP(O335,Sheet1!$N$12:$O$20,2)=0,"",VLOOKUP(O335,Sheet1!$N$12:$O$20,2))</f>
        <v/>
      </c>
      <c r="Q335" s="45">
        <v>633.17337806794262</v>
      </c>
      <c r="R335" s="45">
        <v>59.833226767738559</v>
      </c>
      <c r="S335" s="45">
        <v>59.833226767738559</v>
      </c>
      <c r="T335" s="24"/>
      <c r="U335" s="9">
        <v>16.217399126820442</v>
      </c>
      <c r="V335" s="23">
        <v>9.4497382297267341E-2</v>
      </c>
      <c r="W335" s="9"/>
      <c r="X335" s="9"/>
      <c r="Y335" s="9"/>
      <c r="Z335" s="9"/>
      <c r="AA335" s="9"/>
      <c r="AB335" s="24">
        <v>66.722395858802116</v>
      </c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spans="1:38" ht="13.2">
      <c r="A336" t="str">
        <f t="shared" si="47"/>
        <v>Wagga2007TOS18-AprCvCBI306</v>
      </c>
      <c r="B336">
        <f t="shared" si="45"/>
        <v>195</v>
      </c>
      <c r="C336" t="str">
        <f t="shared" si="46"/>
        <v>CBI306</v>
      </c>
      <c r="D336" s="9" t="s">
        <v>39</v>
      </c>
      <c r="E336" t="str">
        <f>VLOOKUP(D336,Sheet1!$E$11:$F$92,2)</f>
        <v>CBI306</v>
      </c>
      <c r="G336" s="31" t="s">
        <v>59</v>
      </c>
      <c r="H336" s="13">
        <v>2007</v>
      </c>
      <c r="I336" s="87">
        <v>39385</v>
      </c>
      <c r="J336" s="9">
        <v>2</v>
      </c>
      <c r="K336" s="32">
        <v>39190</v>
      </c>
      <c r="L336" s="14" t="str">
        <f t="shared" si="48"/>
        <v>18-Apr</v>
      </c>
      <c r="M336" s="9">
        <f t="shared" si="50"/>
        <v>18</v>
      </c>
      <c r="N336" s="9" t="str">
        <f t="shared" si="49"/>
        <v>Apr</v>
      </c>
      <c r="O336" s="9" t="s">
        <v>33</v>
      </c>
      <c r="P336" s="13" t="str">
        <f>IF(VLOOKUP(O336,Sheet1!$N$12:$O$20,2)=0,"",VLOOKUP(O336,Sheet1!$N$12:$O$20,2))</f>
        <v/>
      </c>
      <c r="Q336" s="45">
        <v>773.12230934972763</v>
      </c>
      <c r="R336" s="45">
        <v>56.93547730552315</v>
      </c>
      <c r="S336" s="45">
        <v>56.93547730552315</v>
      </c>
      <c r="T336" s="24"/>
      <c r="U336" s="9">
        <v>24.890827354036244</v>
      </c>
      <c r="V336" s="23">
        <v>7.3643557580703525E-2</v>
      </c>
      <c r="W336" s="9"/>
      <c r="X336" s="9"/>
      <c r="Y336" s="9"/>
      <c r="Z336" s="9"/>
      <c r="AA336" s="9"/>
      <c r="AB336" s="24">
        <v>57.123133229618176</v>
      </c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spans="1:38" ht="13.2">
      <c r="A337" t="str">
        <f t="shared" si="47"/>
        <v>Wagga2007TOS18-AprCvCBI406</v>
      </c>
      <c r="B337">
        <f t="shared" si="45"/>
        <v>206</v>
      </c>
      <c r="C337" t="str">
        <f t="shared" si="46"/>
        <v>CBI406</v>
      </c>
      <c r="D337" s="9" t="s">
        <v>38</v>
      </c>
      <c r="E337" t="str">
        <f>VLOOKUP(D337,Sheet1!$E$11:$F$92,2)</f>
        <v>CBI406</v>
      </c>
      <c r="G337" s="31" t="s">
        <v>59</v>
      </c>
      <c r="H337" s="13">
        <v>2007</v>
      </c>
      <c r="I337" s="87">
        <v>39396</v>
      </c>
      <c r="J337" s="9">
        <v>2</v>
      </c>
      <c r="K337" s="32">
        <v>39190</v>
      </c>
      <c r="L337" s="14" t="str">
        <f t="shared" si="48"/>
        <v>18-Apr</v>
      </c>
      <c r="M337" s="9">
        <f t="shared" si="50"/>
        <v>18</v>
      </c>
      <c r="N337" s="9" t="str">
        <f t="shared" si="49"/>
        <v>Apr</v>
      </c>
      <c r="O337" s="9" t="s">
        <v>33</v>
      </c>
      <c r="P337" s="13" t="str">
        <f>IF(VLOOKUP(O337,Sheet1!$N$12:$O$20,2)=0,"",VLOOKUP(O337,Sheet1!$N$12:$O$20,2))</f>
        <v/>
      </c>
      <c r="Q337" s="45">
        <v>890.05770600389462</v>
      </c>
      <c r="R337" s="45">
        <v>99.505862646566143</v>
      </c>
      <c r="S337" s="45">
        <v>99.505862646566143</v>
      </c>
      <c r="T337" s="24"/>
      <c r="U337" s="9">
        <v>35.128306947326323</v>
      </c>
      <c r="V337" s="23">
        <v>0.11179709132941403</v>
      </c>
      <c r="W337" s="9"/>
      <c r="X337" s="9"/>
      <c r="Y337" s="9"/>
      <c r="Z337" s="9"/>
      <c r="AA337" s="9"/>
      <c r="AB337" s="24">
        <v>107.96676668912123</v>
      </c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spans="1:38" ht="13.2">
      <c r="A338" t="str">
        <f t="shared" si="47"/>
        <v>Wagga2007TOS18-AprCvCBI506</v>
      </c>
      <c r="B338">
        <f t="shared" si="45"/>
        <v>210</v>
      </c>
      <c r="C338" t="str">
        <f t="shared" si="46"/>
        <v>CBI506</v>
      </c>
      <c r="D338" s="9" t="s">
        <v>71</v>
      </c>
      <c r="E338" t="str">
        <f>VLOOKUP(D338,Sheet1!$E$11:$F$92,2)</f>
        <v>CBI506</v>
      </c>
      <c r="G338" s="31" t="s">
        <v>59</v>
      </c>
      <c r="H338" s="13">
        <v>2007</v>
      </c>
      <c r="I338" s="87">
        <v>39400</v>
      </c>
      <c r="J338" s="9">
        <v>2</v>
      </c>
      <c r="K338" s="32">
        <v>39190</v>
      </c>
      <c r="L338" s="14" t="str">
        <f t="shared" si="48"/>
        <v>18-Apr</v>
      </c>
      <c r="M338" s="9">
        <f t="shared" si="50"/>
        <v>18</v>
      </c>
      <c r="N338" s="9" t="str">
        <f t="shared" si="49"/>
        <v>Apr</v>
      </c>
      <c r="O338" s="9" t="s">
        <v>33</v>
      </c>
      <c r="P338" s="13" t="str">
        <f>IF(VLOOKUP(O338,Sheet1!$N$12:$O$20,2)=0,"",VLOOKUP(O338,Sheet1!$N$12:$O$20,2))</f>
        <v/>
      </c>
      <c r="Q338" s="45">
        <v>814.50799230898258</v>
      </c>
      <c r="R338" s="45">
        <v>64.204355108877721</v>
      </c>
      <c r="S338" s="45">
        <v>64.204355108877721</v>
      </c>
      <c r="T338" s="24"/>
      <c r="U338" s="9">
        <v>19.55413388159241</v>
      </c>
      <c r="V338" s="23">
        <v>7.8825936289305162E-2</v>
      </c>
      <c r="W338" s="9"/>
      <c r="X338" s="9"/>
      <c r="Y338" s="9"/>
      <c r="Z338" s="9"/>
      <c r="AA338" s="9"/>
      <c r="AB338" s="24">
        <v>55.400015916890858</v>
      </c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spans="1:38" ht="13.2">
      <c r="A339" t="str">
        <f t="shared" si="47"/>
        <v>Wagga2007TOS18-AprCvCBI606</v>
      </c>
      <c r="B339">
        <f t="shared" si="45"/>
        <v>204</v>
      </c>
      <c r="C339" t="str">
        <f t="shared" si="46"/>
        <v>CBI606</v>
      </c>
      <c r="D339" s="9" t="s">
        <v>72</v>
      </c>
      <c r="E339" t="str">
        <f>VLOOKUP(D339,Sheet1!$E$11:$F$92,2)</f>
        <v>CBI606</v>
      </c>
      <c r="G339" s="31" t="s">
        <v>59</v>
      </c>
      <c r="H339" s="13">
        <v>2007</v>
      </c>
      <c r="I339" s="87">
        <v>39394</v>
      </c>
      <c r="J339" s="9">
        <v>2</v>
      </c>
      <c r="K339" s="32">
        <v>39190</v>
      </c>
      <c r="L339" s="14" t="str">
        <f t="shared" si="48"/>
        <v>18-Apr</v>
      </c>
      <c r="M339" s="9">
        <f t="shared" si="50"/>
        <v>18</v>
      </c>
      <c r="N339" s="9" t="str">
        <f t="shared" si="49"/>
        <v>Apr</v>
      </c>
      <c r="O339" s="9" t="s">
        <v>33</v>
      </c>
      <c r="P339" s="13" t="str">
        <f>IF(VLOOKUP(O339,Sheet1!$N$12:$O$20,2)=0,"",VLOOKUP(O339,Sheet1!$N$12:$O$20,2))</f>
        <v/>
      </c>
      <c r="Q339" s="45">
        <v>791.5076260434796</v>
      </c>
      <c r="R339" s="45">
        <v>86.835747425893274</v>
      </c>
      <c r="S339" s="45">
        <v>86.835747425893274</v>
      </c>
      <c r="T339" s="24"/>
      <c r="U339" s="9">
        <v>30.802001167033339</v>
      </c>
      <c r="V339" s="23">
        <v>0.10970929978269491</v>
      </c>
      <c r="W339" s="9"/>
      <c r="X339" s="9"/>
      <c r="Y339" s="9"/>
      <c r="Z339" s="9"/>
      <c r="AA339" s="9"/>
      <c r="AB339" s="24">
        <v>31.419958256952963</v>
      </c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spans="1:38" ht="13.2">
      <c r="A340" t="str">
        <f t="shared" si="47"/>
        <v>Wagga2007TOS18-AprCvCBI6654</v>
      </c>
      <c r="B340">
        <f t="shared" si="45"/>
        <v>195</v>
      </c>
      <c r="C340" t="str">
        <f t="shared" si="46"/>
        <v>CBI6654</v>
      </c>
      <c r="D340" s="9" t="s">
        <v>73</v>
      </c>
      <c r="E340" t="str">
        <f>VLOOKUP(D340,Sheet1!$E$11:$F$92,2)</f>
        <v>CBI6654</v>
      </c>
      <c r="G340" s="31" t="s">
        <v>59</v>
      </c>
      <c r="H340" s="13">
        <v>2007</v>
      </c>
      <c r="I340" s="87">
        <v>39385</v>
      </c>
      <c r="J340" s="9">
        <v>2</v>
      </c>
      <c r="K340" s="32">
        <v>39190</v>
      </c>
      <c r="L340" s="14" t="str">
        <f t="shared" si="48"/>
        <v>18-Apr</v>
      </c>
      <c r="M340" s="9">
        <f t="shared" si="50"/>
        <v>18</v>
      </c>
      <c r="N340" s="9" t="str">
        <f t="shared" si="49"/>
        <v>Apr</v>
      </c>
      <c r="O340" s="9" t="s">
        <v>33</v>
      </c>
      <c r="P340" s="13" t="str">
        <f>IF(VLOOKUP(O340,Sheet1!$N$12:$O$20,2)=0,"",VLOOKUP(O340,Sheet1!$N$12:$O$20,2))</f>
        <v/>
      </c>
      <c r="Q340" s="45">
        <v>1045.5344240291092</v>
      </c>
      <c r="R340" s="45">
        <v>165.80990279411242</v>
      </c>
      <c r="S340" s="45">
        <v>165.80990279411242</v>
      </c>
      <c r="T340" s="24"/>
      <c r="U340" s="9">
        <v>56.701299349378004</v>
      </c>
      <c r="V340" s="23">
        <v>0.15858865952508897</v>
      </c>
      <c r="W340" s="9"/>
      <c r="X340" s="9"/>
      <c r="Y340" s="9"/>
      <c r="Z340" s="9"/>
      <c r="AA340" s="9"/>
      <c r="AB340" s="24">
        <v>83.950601016126711</v>
      </c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spans="1:38" ht="13.2">
      <c r="A341" t="str">
        <f t="shared" si="47"/>
        <v>Wagga2007TOS18-AprCvAV_Garnet</v>
      </c>
      <c r="B341">
        <f t="shared" si="45"/>
        <v>188</v>
      </c>
      <c r="C341" t="str">
        <f t="shared" si="46"/>
        <v>Garnet</v>
      </c>
      <c r="D341" s="9" t="s">
        <v>37</v>
      </c>
      <c r="E341" t="str">
        <f>VLOOKUP(D341,Sheet1!$E$11:$F$92,2)</f>
        <v>AV_Garnet</v>
      </c>
      <c r="G341" s="31" t="s">
        <v>59</v>
      </c>
      <c r="H341" s="13">
        <v>2007</v>
      </c>
      <c r="I341" s="87">
        <v>39378</v>
      </c>
      <c r="J341" s="9">
        <v>2</v>
      </c>
      <c r="K341" s="32">
        <v>39190</v>
      </c>
      <c r="L341" s="14" t="str">
        <f t="shared" si="48"/>
        <v>18-Apr</v>
      </c>
      <c r="M341" s="9">
        <f t="shared" si="50"/>
        <v>18</v>
      </c>
      <c r="N341" s="9" t="str">
        <f t="shared" si="49"/>
        <v>Apr</v>
      </c>
      <c r="O341" s="9" t="s">
        <v>33</v>
      </c>
      <c r="P341" s="13" t="str">
        <f>IF(VLOOKUP(O341,Sheet1!$N$12:$O$20,2)=0,"",VLOOKUP(O341,Sheet1!$N$12:$O$20,2))</f>
        <v/>
      </c>
      <c r="Q341" s="46">
        <v>851.71158853560667</v>
      </c>
      <c r="R341" s="45">
        <v>120.64136093183133</v>
      </c>
      <c r="S341" s="45">
        <v>120.64136093183133</v>
      </c>
      <c r="T341" s="24">
        <v>10</v>
      </c>
      <c r="U341" s="9">
        <v>39.959653672630211</v>
      </c>
      <c r="V341" s="23">
        <v>0.14164579014271308</v>
      </c>
      <c r="W341" s="9"/>
      <c r="X341" s="9"/>
      <c r="Y341" s="9"/>
      <c r="Z341" s="9"/>
      <c r="AA341" s="9"/>
      <c r="AB341" s="24">
        <v>115.86886514662605</v>
      </c>
      <c r="AC341" s="9"/>
      <c r="AD341" s="9"/>
      <c r="AE341" s="9"/>
      <c r="AF341" s="9">
        <v>35.25</v>
      </c>
      <c r="AG341" s="9"/>
      <c r="AH341" s="9"/>
      <c r="AI341" s="9"/>
      <c r="AJ341" s="9"/>
      <c r="AK341" s="9"/>
      <c r="AL341" s="9"/>
    </row>
    <row r="342" spans="1:38" ht="13.2">
      <c r="A342" t="str">
        <f t="shared" si="47"/>
        <v>Wagga2007TOS18-AprCvHyola50</v>
      </c>
      <c r="B342">
        <f t="shared" si="45"/>
        <v>195</v>
      </c>
      <c r="C342" t="str">
        <f t="shared" si="46"/>
        <v>Hyola50</v>
      </c>
      <c r="D342" s="9" t="s">
        <v>50</v>
      </c>
      <c r="E342" t="str">
        <f>VLOOKUP(D342,Sheet1!$E$11:$F$92,2)</f>
        <v>Hyola50</v>
      </c>
      <c r="G342" s="31" t="s">
        <v>59</v>
      </c>
      <c r="H342" s="13">
        <v>2007</v>
      </c>
      <c r="I342" s="87">
        <v>39385</v>
      </c>
      <c r="J342" s="9">
        <v>2</v>
      </c>
      <c r="K342" s="32">
        <v>39190</v>
      </c>
      <c r="L342" s="14" t="str">
        <f t="shared" si="48"/>
        <v>18-Apr</v>
      </c>
      <c r="M342" s="9">
        <f t="shared" si="50"/>
        <v>18</v>
      </c>
      <c r="N342" s="9" t="str">
        <f t="shared" si="49"/>
        <v>Apr</v>
      </c>
      <c r="O342" s="9" t="s">
        <v>33</v>
      </c>
      <c r="P342" s="13" t="str">
        <f>IF(VLOOKUP(O342,Sheet1!$N$12:$O$20,2)=0,"",VLOOKUP(O342,Sheet1!$N$12:$O$20,2))</f>
        <v/>
      </c>
      <c r="Q342" s="45">
        <v>1049.0719778072457</v>
      </c>
      <c r="R342" s="45">
        <v>175.48046793078208</v>
      </c>
      <c r="S342" s="45">
        <v>175.48046793078208</v>
      </c>
      <c r="T342" s="24"/>
      <c r="U342" s="9">
        <v>51.453022959554367</v>
      </c>
      <c r="V342" s="23">
        <v>0.16727209537859231</v>
      </c>
      <c r="W342" s="9"/>
      <c r="X342" s="9"/>
      <c r="Y342" s="9"/>
      <c r="Z342" s="9"/>
      <c r="AA342" s="9"/>
      <c r="AB342" s="24">
        <v>115.96808391130519</v>
      </c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spans="1:38" ht="13.2">
      <c r="A343" t="str">
        <f t="shared" si="47"/>
        <v>Wagga2007TOS18-AprCvHyola75</v>
      </c>
      <c r="B343">
        <f t="shared" si="45"/>
        <v>195</v>
      </c>
      <c r="C343" t="str">
        <f t="shared" si="46"/>
        <v>Hyola75</v>
      </c>
      <c r="D343" s="9" t="s">
        <v>62</v>
      </c>
      <c r="E343" t="str">
        <f>VLOOKUP(D343,Sheet1!$E$11:$F$92,2)</f>
        <v>Hyola75</v>
      </c>
      <c r="G343" s="31" t="s">
        <v>59</v>
      </c>
      <c r="H343" s="13">
        <v>2007</v>
      </c>
      <c r="I343" s="87">
        <v>39385</v>
      </c>
      <c r="J343" s="9">
        <v>2</v>
      </c>
      <c r="K343" s="32">
        <v>39190</v>
      </c>
      <c r="L343" s="14" t="str">
        <f t="shared" si="48"/>
        <v>18-Apr</v>
      </c>
      <c r="M343" s="9">
        <f t="shared" si="50"/>
        <v>18</v>
      </c>
      <c r="N343" s="9" t="str">
        <f t="shared" si="49"/>
        <v>Apr</v>
      </c>
      <c r="O343" s="9" t="s">
        <v>33</v>
      </c>
      <c r="P343" s="13" t="str">
        <f>IF(VLOOKUP(O343,Sheet1!$N$12:$O$20,2)=0,"",VLOOKUP(O343,Sheet1!$N$12:$O$20,2))</f>
        <v/>
      </c>
      <c r="Q343" s="46">
        <v>711.39768452715521</v>
      </c>
      <c r="R343" s="45">
        <v>113.00670016750418</v>
      </c>
      <c r="S343" s="45">
        <v>113.00670016750418</v>
      </c>
      <c r="T343" s="24">
        <v>10</v>
      </c>
      <c r="U343" s="9">
        <v>8.3946716915982407</v>
      </c>
      <c r="V343" s="23">
        <v>0.15885165586758462</v>
      </c>
      <c r="W343" s="9"/>
      <c r="X343" s="9"/>
      <c r="Y343" s="9"/>
      <c r="Z343" s="9"/>
      <c r="AA343" s="9"/>
      <c r="AB343" s="24">
        <v>58.894358619876783</v>
      </c>
      <c r="AC343" s="9"/>
      <c r="AD343" s="9"/>
      <c r="AE343" s="9"/>
      <c r="AF343" s="9">
        <v>33.74</v>
      </c>
      <c r="AG343" s="9"/>
      <c r="AH343" s="9"/>
      <c r="AI343" s="9"/>
      <c r="AJ343" s="9"/>
      <c r="AK343" s="9"/>
      <c r="AL343" s="9"/>
    </row>
    <row r="344" spans="1:38" ht="13.2">
      <c r="A344" t="str">
        <f t="shared" si="47"/>
        <v>Wagga2007TOS18-AprCvJC05006</v>
      </c>
      <c r="B344">
        <f t="shared" si="45"/>
        <v>188</v>
      </c>
      <c r="C344" t="str">
        <f t="shared" si="46"/>
        <v>JC05006</v>
      </c>
      <c r="D344" s="9" t="s">
        <v>74</v>
      </c>
      <c r="E344" t="str">
        <f>VLOOKUP(D344,Sheet1!$E$11:$F$92,2)</f>
        <v>JC05006</v>
      </c>
      <c r="G344" s="31" t="s">
        <v>59</v>
      </c>
      <c r="H344" s="13">
        <v>2007</v>
      </c>
      <c r="I344" s="87">
        <v>39378</v>
      </c>
      <c r="J344" s="9">
        <v>2</v>
      </c>
      <c r="K344" s="32">
        <v>39190</v>
      </c>
      <c r="L344" s="14" t="str">
        <f t="shared" si="48"/>
        <v>18-Apr</v>
      </c>
      <c r="M344" s="9">
        <f t="shared" si="50"/>
        <v>18</v>
      </c>
      <c r="N344" s="9" t="str">
        <f t="shared" si="49"/>
        <v>Apr</v>
      </c>
      <c r="O344" s="9" t="s">
        <v>33</v>
      </c>
      <c r="P344" s="13" t="str">
        <f>IF(VLOOKUP(O344,Sheet1!$N$12:$O$20,2)=0,"",VLOOKUP(O344,Sheet1!$N$12:$O$20,2))</f>
        <v/>
      </c>
      <c r="Q344" s="45">
        <v>860.27194138172763</v>
      </c>
      <c r="R344" s="45">
        <v>109.12897822445562</v>
      </c>
      <c r="S344" s="45">
        <v>109.12897822445562</v>
      </c>
      <c r="T344" s="24"/>
      <c r="U344" s="9">
        <v>39.465652896998208</v>
      </c>
      <c r="V344" s="23">
        <v>0.12685404809225542</v>
      </c>
      <c r="W344" s="9"/>
      <c r="X344" s="9"/>
      <c r="Y344" s="9"/>
      <c r="Z344" s="9"/>
      <c r="AA344" s="9"/>
      <c r="AB344" s="24">
        <v>130.24955774857386</v>
      </c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spans="1:38" ht="13.2">
      <c r="A345" t="str">
        <f t="shared" si="47"/>
        <v>Wagga2007TOS18-AprCvJC066019</v>
      </c>
      <c r="B345">
        <f t="shared" si="45"/>
        <v>188</v>
      </c>
      <c r="C345" t="str">
        <f t="shared" si="46"/>
        <v>JC066019</v>
      </c>
      <c r="D345" s="9" t="s">
        <v>75</v>
      </c>
      <c r="E345" t="str">
        <f>VLOOKUP(D345,Sheet1!$E$11:$F$92,2)</f>
        <v>JC066019</v>
      </c>
      <c r="G345" s="31" t="s">
        <v>59</v>
      </c>
      <c r="H345" s="13">
        <v>2007</v>
      </c>
      <c r="I345" s="87">
        <v>39378</v>
      </c>
      <c r="J345" s="9">
        <v>2</v>
      </c>
      <c r="K345" s="32">
        <v>39190</v>
      </c>
      <c r="L345" s="14" t="str">
        <f t="shared" si="48"/>
        <v>18-Apr</v>
      </c>
      <c r="M345" s="9">
        <f t="shared" si="50"/>
        <v>18</v>
      </c>
      <c r="N345" s="9" t="str">
        <f t="shared" si="49"/>
        <v>Apr</v>
      </c>
      <c r="O345" s="9" t="s">
        <v>33</v>
      </c>
      <c r="P345" s="13" t="str">
        <f>IF(VLOOKUP(O345,Sheet1!$N$12:$O$20,2)=0,"",VLOOKUP(O345,Sheet1!$N$12:$O$20,2))</f>
        <v/>
      </c>
      <c r="Q345" s="45">
        <v>945.96937821666222</v>
      </c>
      <c r="R345" s="45">
        <v>128.91959798994975</v>
      </c>
      <c r="S345" s="45">
        <v>128.91959798994975</v>
      </c>
      <c r="T345" s="24"/>
      <c r="U345" s="9">
        <v>32.360784886568936</v>
      </c>
      <c r="V345" s="23">
        <v>0.13628305625810896</v>
      </c>
      <c r="W345" s="9"/>
      <c r="X345" s="9"/>
      <c r="Y345" s="9"/>
      <c r="Z345" s="9"/>
      <c r="AA345" s="9"/>
      <c r="AB345" s="24">
        <v>88.353220529499481</v>
      </c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spans="1:38" ht="13.2">
      <c r="A346" t="str">
        <f t="shared" si="47"/>
        <v>Wagga2007TOS18-AprCvJR55</v>
      </c>
      <c r="B346">
        <f t="shared" si="45"/>
        <v>195</v>
      </c>
      <c r="C346" t="str">
        <f t="shared" si="46"/>
        <v>JR55</v>
      </c>
      <c r="D346" s="9" t="s">
        <v>76</v>
      </c>
      <c r="E346" t="str">
        <f>VLOOKUP(D346,Sheet1!$E$11:$F$92,2)</f>
        <v>JR55</v>
      </c>
      <c r="G346" s="31" t="s">
        <v>59</v>
      </c>
      <c r="H346" s="13">
        <v>2007</v>
      </c>
      <c r="I346" s="87">
        <v>39385</v>
      </c>
      <c r="J346" s="9">
        <v>2</v>
      </c>
      <c r="K346" s="32">
        <v>39190</v>
      </c>
      <c r="L346" s="14" t="str">
        <f t="shared" si="48"/>
        <v>18-Apr</v>
      </c>
      <c r="M346" s="9">
        <f t="shared" si="50"/>
        <v>18</v>
      </c>
      <c r="N346" s="9" t="str">
        <f t="shared" si="49"/>
        <v>Apr</v>
      </c>
      <c r="O346" s="9" t="s">
        <v>33</v>
      </c>
      <c r="P346" s="13" t="str">
        <f>IF(VLOOKUP(O346,Sheet1!$N$12:$O$20,2)=0,"",VLOOKUP(O346,Sheet1!$N$12:$O$20,2))</f>
        <v/>
      </c>
      <c r="Q346" s="45">
        <v>461.6825678914463</v>
      </c>
      <c r="R346" s="45">
        <v>154.51423785594639</v>
      </c>
      <c r="S346" s="45">
        <v>154.51423785594639</v>
      </c>
      <c r="T346" s="24"/>
      <c r="U346" s="9">
        <v>41.84136671160315</v>
      </c>
      <c r="V346" s="23">
        <v>0.3346763525459267</v>
      </c>
      <c r="W346" s="9"/>
      <c r="X346" s="9"/>
      <c r="Y346" s="9"/>
      <c r="Z346" s="9"/>
      <c r="AA346" s="9"/>
      <c r="AB346" s="24">
        <v>196.68171753540395</v>
      </c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spans="1:38" ht="13.2">
      <c r="A347" t="str">
        <f t="shared" si="47"/>
        <v>Wagga2007TOS18-AprCvMaxol</v>
      </c>
      <c r="C347" t="str">
        <f t="shared" si="46"/>
        <v>Maxol</v>
      </c>
      <c r="D347" s="9" t="s">
        <v>36</v>
      </c>
      <c r="E347" t="str">
        <f>VLOOKUP(D347,Sheet1!$E$11:$F$92,2)</f>
        <v>Maxol</v>
      </c>
      <c r="G347" s="31" t="s">
        <v>59</v>
      </c>
      <c r="H347" s="13">
        <v>2007</v>
      </c>
      <c r="J347" s="9">
        <v>2</v>
      </c>
      <c r="K347" s="32">
        <v>39190</v>
      </c>
      <c r="L347" s="14" t="str">
        <f t="shared" si="48"/>
        <v>18-Apr</v>
      </c>
      <c r="M347" s="9">
        <f t="shared" si="50"/>
        <v>18</v>
      </c>
      <c r="N347" s="9" t="str">
        <f t="shared" si="49"/>
        <v>Apr</v>
      </c>
      <c r="O347" s="9" t="s">
        <v>33</v>
      </c>
      <c r="P347" s="13" t="str">
        <f>IF(VLOOKUP(O347,Sheet1!$N$12:$O$20,2)=0,"",VLOOKUP(O347,Sheet1!$N$12:$O$20,2))</f>
        <v/>
      </c>
      <c r="Q347" s="45">
        <v>554.08202674651193</v>
      </c>
      <c r="R347" s="45">
        <v>2.1984924623115574</v>
      </c>
      <c r="S347" s="45">
        <v>2.1984924623115574</v>
      </c>
      <c r="T347" s="24"/>
      <c r="U347" s="9">
        <v>1.9472361809045222</v>
      </c>
      <c r="V347" s="23">
        <v>3.9678104616039994E-3</v>
      </c>
      <c r="W347" s="9"/>
      <c r="X347" s="9"/>
      <c r="Y347" s="9"/>
      <c r="Z347" s="9"/>
      <c r="AA347" s="9"/>
      <c r="AB347" s="24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spans="1:38" ht="13.2">
      <c r="A348" t="str">
        <f t="shared" si="47"/>
        <v>Wagga2007TOS18-AprCvNBIP1</v>
      </c>
      <c r="B348">
        <f t="shared" si="45"/>
        <v>188</v>
      </c>
      <c r="C348" t="str">
        <f t="shared" si="46"/>
        <v>NBIP1</v>
      </c>
      <c r="D348" s="27" t="s">
        <v>63</v>
      </c>
      <c r="E348" t="str">
        <f>VLOOKUP(D348,Sheet1!$E$11:$F$92,2)</f>
        <v>NBIP1</v>
      </c>
      <c r="G348" s="48" t="s">
        <v>59</v>
      </c>
      <c r="H348" s="13">
        <v>2007</v>
      </c>
      <c r="I348" s="91">
        <v>39378</v>
      </c>
      <c r="J348" s="27">
        <v>2</v>
      </c>
      <c r="K348" s="32">
        <v>39190</v>
      </c>
      <c r="L348" s="14" t="str">
        <f t="shared" si="48"/>
        <v>18-Apr</v>
      </c>
      <c r="M348" s="9">
        <f t="shared" si="50"/>
        <v>18</v>
      </c>
      <c r="N348" s="9" t="str">
        <f t="shared" si="49"/>
        <v>Apr</v>
      </c>
      <c r="O348" s="27" t="s">
        <v>33</v>
      </c>
      <c r="P348" s="13" t="str">
        <f>IF(VLOOKUP(O348,Sheet1!$N$12:$O$20,2)=0,"",VLOOKUP(O348,Sheet1!$N$12:$O$20,2))</f>
        <v/>
      </c>
      <c r="Q348" s="49">
        <v>828.67219467675818</v>
      </c>
      <c r="R348" s="49">
        <v>122.79331872020836</v>
      </c>
      <c r="S348" s="49">
        <v>122.79331872020836</v>
      </c>
      <c r="T348" s="50"/>
      <c r="U348" s="27">
        <v>16.892995877531693</v>
      </c>
      <c r="V348" s="26">
        <v>0.14818081203763159</v>
      </c>
      <c r="W348" s="27"/>
      <c r="X348" s="27"/>
      <c r="Y348" s="27"/>
      <c r="Z348" s="27"/>
      <c r="AA348" s="27"/>
      <c r="AB348" s="50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</row>
    <row r="349" spans="1:38" ht="13.2">
      <c r="A349" t="str">
        <f t="shared" si="47"/>
        <v>Wagga2007TOS18-AprCvNBIP2</v>
      </c>
      <c r="B349">
        <f t="shared" si="45"/>
        <v>195</v>
      </c>
      <c r="C349" t="str">
        <f t="shared" si="46"/>
        <v>NBIP2</v>
      </c>
      <c r="D349" s="27" t="s">
        <v>77</v>
      </c>
      <c r="E349" t="str">
        <f>VLOOKUP(D349,Sheet1!$E$11:$F$92,2)</f>
        <v>NBIP2</v>
      </c>
      <c r="G349" s="48" t="s">
        <v>59</v>
      </c>
      <c r="H349" s="13">
        <v>2007</v>
      </c>
      <c r="I349" s="91">
        <v>39385</v>
      </c>
      <c r="J349" s="27">
        <v>2</v>
      </c>
      <c r="K349" s="32">
        <v>39190</v>
      </c>
      <c r="L349" s="14" t="str">
        <f t="shared" si="48"/>
        <v>18-Apr</v>
      </c>
      <c r="M349" s="9">
        <f t="shared" si="50"/>
        <v>18</v>
      </c>
      <c r="N349" s="9" t="str">
        <f t="shared" si="49"/>
        <v>Apr</v>
      </c>
      <c r="O349" s="27" t="s">
        <v>33</v>
      </c>
      <c r="P349" s="13" t="str">
        <f>IF(VLOOKUP(O349,Sheet1!$N$12:$O$20,2)=0,"",VLOOKUP(O349,Sheet1!$N$12:$O$20,2))</f>
        <v/>
      </c>
      <c r="Q349" s="49">
        <v>945.84676295294071</v>
      </c>
      <c r="R349" s="49">
        <v>146.32012981620886</v>
      </c>
      <c r="S349" s="49">
        <v>146.32012981620886</v>
      </c>
      <c r="T349" s="50"/>
      <c r="U349" s="27">
        <v>28.481182047364385</v>
      </c>
      <c r="V349" s="26">
        <v>0.15469750021599304</v>
      </c>
      <c r="W349" s="27"/>
      <c r="X349" s="27"/>
      <c r="Y349" s="27"/>
      <c r="Z349" s="27"/>
      <c r="AA349" s="27"/>
      <c r="AB349" s="50">
        <v>71.025687982846634</v>
      </c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</row>
    <row r="350" spans="1:38" ht="13.2">
      <c r="A350" t="str">
        <f t="shared" si="47"/>
        <v>Wagga2007TOS18-AprCvNBIP3</v>
      </c>
      <c r="B350">
        <f t="shared" si="45"/>
        <v>195</v>
      </c>
      <c r="C350" t="str">
        <f t="shared" si="46"/>
        <v>NBIP3</v>
      </c>
      <c r="D350" s="27" t="s">
        <v>64</v>
      </c>
      <c r="E350" t="str">
        <f>VLOOKUP(D350,Sheet1!$E$11:$F$92,2)</f>
        <v>NBIP3</v>
      </c>
      <c r="G350" s="48" t="s">
        <v>59</v>
      </c>
      <c r="H350" s="13">
        <v>2007</v>
      </c>
      <c r="I350" s="91">
        <v>39385</v>
      </c>
      <c r="J350" s="27">
        <v>2</v>
      </c>
      <c r="K350" s="32">
        <v>39190</v>
      </c>
      <c r="L350" s="14" t="str">
        <f t="shared" si="48"/>
        <v>18-Apr</v>
      </c>
      <c r="M350" s="9">
        <f t="shared" si="50"/>
        <v>18</v>
      </c>
      <c r="N350" s="9" t="str">
        <f t="shared" si="49"/>
        <v>Apr</v>
      </c>
      <c r="O350" s="27" t="s">
        <v>33</v>
      </c>
      <c r="P350" s="13" t="str">
        <f>IF(VLOOKUP(O350,Sheet1!$N$12:$O$20,2)=0,"",VLOOKUP(O350,Sheet1!$N$12:$O$20,2))</f>
        <v/>
      </c>
      <c r="Q350" s="49">
        <v>841.46143821288342</v>
      </c>
      <c r="R350" s="49">
        <v>120.86264656616414</v>
      </c>
      <c r="S350" s="49">
        <v>120.86264656616414</v>
      </c>
      <c r="T350" s="50"/>
      <c r="U350" s="27">
        <v>16.919937853710348</v>
      </c>
      <c r="V350" s="26">
        <v>0.14363420719891243</v>
      </c>
      <c r="W350" s="27"/>
      <c r="X350" s="27"/>
      <c r="Y350" s="27"/>
      <c r="Z350" s="27"/>
      <c r="AA350" s="27"/>
      <c r="AB350" s="50">
        <v>92.318548263355936</v>
      </c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</row>
    <row r="351" spans="1:38" ht="13.2">
      <c r="A351" t="str">
        <f t="shared" si="47"/>
        <v>Wagga2007TOS18-AprCvNBIP4</v>
      </c>
      <c r="B351">
        <f t="shared" si="45"/>
        <v>188</v>
      </c>
      <c r="C351" t="str">
        <f t="shared" si="46"/>
        <v>NBIP4</v>
      </c>
      <c r="D351" s="27" t="s">
        <v>65</v>
      </c>
      <c r="E351" t="str">
        <f>VLOOKUP(D351,Sheet1!$E$11:$F$92,2)</f>
        <v>NBIP4</v>
      </c>
      <c r="G351" s="48" t="s">
        <v>59</v>
      </c>
      <c r="H351" s="13">
        <v>2007</v>
      </c>
      <c r="I351" s="91">
        <v>39378</v>
      </c>
      <c r="J351" s="27">
        <v>2</v>
      </c>
      <c r="K351" s="32">
        <v>39190</v>
      </c>
      <c r="L351" s="14" t="str">
        <f t="shared" si="48"/>
        <v>18-Apr</v>
      </c>
      <c r="M351" s="9">
        <f t="shared" si="50"/>
        <v>18</v>
      </c>
      <c r="N351" s="9" t="str">
        <f t="shared" si="49"/>
        <v>Apr</v>
      </c>
      <c r="O351" s="27" t="s">
        <v>33</v>
      </c>
      <c r="P351" s="13" t="str">
        <f>IF(VLOOKUP(O351,Sheet1!$N$12:$O$20,2)=0,"",VLOOKUP(O351,Sheet1!$N$12:$O$20,2))</f>
        <v/>
      </c>
      <c r="Q351" s="49">
        <v>1042.8514720329965</v>
      </c>
      <c r="R351" s="49">
        <v>167.10918868285748</v>
      </c>
      <c r="S351" s="49">
        <v>167.10918868285748</v>
      </c>
      <c r="T351" s="50"/>
      <c r="U351" s="27">
        <v>46.308858111724518</v>
      </c>
      <c r="V351" s="26">
        <v>0.16024255914131752</v>
      </c>
      <c r="W351" s="27"/>
      <c r="X351" s="27"/>
      <c r="Y351" s="27"/>
      <c r="Z351" s="27"/>
      <c r="AA351" s="27"/>
      <c r="AB351" s="50">
        <v>60.931818849591735</v>
      </c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</row>
    <row r="352" spans="1:38" ht="13.2">
      <c r="A352" t="str">
        <f t="shared" si="47"/>
        <v>Wagga2007TOS18-AprCvNBIP5</v>
      </c>
      <c r="B352">
        <f t="shared" si="45"/>
        <v>198</v>
      </c>
      <c r="C352" t="str">
        <f t="shared" si="46"/>
        <v>NBIP5</v>
      </c>
      <c r="D352" s="27" t="s">
        <v>78</v>
      </c>
      <c r="E352" t="str">
        <f>VLOOKUP(D352,Sheet1!$E$11:$F$92,2)</f>
        <v>NBIP5</v>
      </c>
      <c r="G352" s="48" t="s">
        <v>59</v>
      </c>
      <c r="H352" s="13">
        <v>2007</v>
      </c>
      <c r="I352" s="91">
        <v>39388</v>
      </c>
      <c r="J352" s="27">
        <v>2</v>
      </c>
      <c r="K352" s="32">
        <v>39190</v>
      </c>
      <c r="L352" s="14" t="str">
        <f t="shared" si="48"/>
        <v>18-Apr</v>
      </c>
      <c r="M352" s="9">
        <f t="shared" si="50"/>
        <v>18</v>
      </c>
      <c r="N352" s="9" t="str">
        <f t="shared" si="49"/>
        <v>Apr</v>
      </c>
      <c r="O352" s="27" t="s">
        <v>33</v>
      </c>
      <c r="P352" s="13" t="str">
        <f>IF(VLOOKUP(O352,Sheet1!$N$12:$O$20,2)=0,"",VLOOKUP(O352,Sheet1!$N$12:$O$20,2))</f>
        <v/>
      </c>
      <c r="Q352" s="49">
        <v>1014.3924633081717</v>
      </c>
      <c r="R352" s="49">
        <v>145.57335130981144</v>
      </c>
      <c r="S352" s="49">
        <v>145.57335130981144</v>
      </c>
      <c r="T352" s="50"/>
      <c r="U352" s="27">
        <v>21.520674503477942</v>
      </c>
      <c r="V352" s="26">
        <v>0.14350791885328348</v>
      </c>
      <c r="W352" s="27"/>
      <c r="X352" s="27"/>
      <c r="Y352" s="27"/>
      <c r="Z352" s="27"/>
      <c r="AA352" s="27"/>
      <c r="AB352" s="50">
        <v>47.669329400898064</v>
      </c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</row>
    <row r="353" spans="1:38" ht="13.2">
      <c r="A353" t="str">
        <f t="shared" si="47"/>
        <v>Wagga2007TOS18-AprCvNPZ1</v>
      </c>
      <c r="B353">
        <f t="shared" si="45"/>
        <v>210</v>
      </c>
      <c r="C353" t="str">
        <f t="shared" si="46"/>
        <v>NPZ1</v>
      </c>
      <c r="D353" s="27" t="s">
        <v>79</v>
      </c>
      <c r="E353" t="str">
        <f>VLOOKUP(D353,Sheet1!$E$11:$F$92,2)</f>
        <v>NPZ1</v>
      </c>
      <c r="G353" s="48" t="s">
        <v>59</v>
      </c>
      <c r="H353" s="13">
        <v>2007</v>
      </c>
      <c r="I353" s="91">
        <v>39400</v>
      </c>
      <c r="J353" s="27">
        <v>2</v>
      </c>
      <c r="K353" s="32">
        <v>39190</v>
      </c>
      <c r="L353" s="14" t="str">
        <f t="shared" si="48"/>
        <v>18-Apr</v>
      </c>
      <c r="M353" s="9">
        <f t="shared" si="50"/>
        <v>18</v>
      </c>
      <c r="N353" s="9" t="str">
        <f t="shared" si="49"/>
        <v>Apr</v>
      </c>
      <c r="O353" s="27" t="s">
        <v>33</v>
      </c>
      <c r="P353" s="13" t="str">
        <f>IF(VLOOKUP(O353,Sheet1!$N$12:$O$20,2)=0,"",VLOOKUP(O353,Sheet1!$N$12:$O$20,2))</f>
        <v/>
      </c>
      <c r="Q353" s="49">
        <v>1012.8333349584065</v>
      </c>
      <c r="R353" s="49">
        <v>105.82272140139975</v>
      </c>
      <c r="S353" s="49">
        <v>105.82272140139975</v>
      </c>
      <c r="T353" s="50"/>
      <c r="U353" s="27">
        <v>76.225676196306537</v>
      </c>
      <c r="V353" s="26">
        <v>0.10448187055942972</v>
      </c>
      <c r="W353" s="27"/>
      <c r="X353" s="27"/>
      <c r="Y353" s="27"/>
      <c r="Z353" s="27"/>
      <c r="AA353" s="27"/>
      <c r="AB353" s="50">
        <v>155.60918445173337</v>
      </c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</row>
    <row r="354" spans="1:38" ht="13.2">
      <c r="A354" t="str">
        <f t="shared" si="47"/>
        <v>Wagga2007TOS18-AprCvNPZ2</v>
      </c>
      <c r="C354" t="str">
        <f t="shared" si="46"/>
        <v>NPZ2</v>
      </c>
      <c r="D354" s="27" t="s">
        <v>66</v>
      </c>
      <c r="E354" t="str">
        <f>VLOOKUP(D354,Sheet1!$E$11:$F$92,2)</f>
        <v>NPZ2</v>
      </c>
      <c r="G354" s="48" t="s">
        <v>59</v>
      </c>
      <c r="H354" s="13">
        <v>2007</v>
      </c>
      <c r="I354" s="91"/>
      <c r="J354" s="27">
        <v>2</v>
      </c>
      <c r="K354" s="32">
        <v>39190</v>
      </c>
      <c r="L354" s="14" t="str">
        <f t="shared" si="48"/>
        <v>18-Apr</v>
      </c>
      <c r="M354" s="9">
        <f t="shared" si="50"/>
        <v>18</v>
      </c>
      <c r="N354" s="9" t="str">
        <f t="shared" si="49"/>
        <v>Apr</v>
      </c>
      <c r="O354" s="27" t="s">
        <v>33</v>
      </c>
      <c r="P354" s="13" t="str">
        <f>IF(VLOOKUP(O354,Sheet1!$N$12:$O$20,2)=0,"",VLOOKUP(O354,Sheet1!$N$12:$O$20,2))</f>
        <v/>
      </c>
      <c r="Q354" s="49">
        <v>490.69750580994696</v>
      </c>
      <c r="R354" s="49">
        <v>38.24958123953099</v>
      </c>
      <c r="S354" s="49">
        <v>38.24958123953099</v>
      </c>
      <c r="T354" s="50"/>
      <c r="U354" s="27">
        <v>19.334941332786393</v>
      </c>
      <c r="V354" s="26">
        <v>7.794941035291407E-2</v>
      </c>
      <c r="W354" s="27"/>
      <c r="X354" s="27"/>
      <c r="Y354" s="27"/>
      <c r="Z354" s="27"/>
      <c r="AA354" s="27"/>
      <c r="AB354" s="50">
        <v>15.086267702062766</v>
      </c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</row>
    <row r="355" spans="1:38" ht="13.2">
      <c r="A355" t="str">
        <f t="shared" si="47"/>
        <v>Wagga2007TOS18-AprCvNPZ3</v>
      </c>
      <c r="B355">
        <f t="shared" si="45"/>
        <v>210</v>
      </c>
      <c r="C355" t="str">
        <f t="shared" si="46"/>
        <v>NPZ3</v>
      </c>
      <c r="D355" s="27" t="s">
        <v>67</v>
      </c>
      <c r="E355" t="str">
        <f>VLOOKUP(D355,Sheet1!$E$11:$F$92,2)</f>
        <v>NPZ3</v>
      </c>
      <c r="G355" s="48" t="s">
        <v>59</v>
      </c>
      <c r="H355" s="13">
        <v>2007</v>
      </c>
      <c r="I355" s="91">
        <v>39400</v>
      </c>
      <c r="J355" s="27">
        <v>2</v>
      </c>
      <c r="K355" s="32">
        <v>39190</v>
      </c>
      <c r="L355" s="14" t="str">
        <f t="shared" si="48"/>
        <v>18-Apr</v>
      </c>
      <c r="M355" s="9">
        <f t="shared" si="50"/>
        <v>18</v>
      </c>
      <c r="N355" s="9" t="str">
        <f t="shared" si="49"/>
        <v>Apr</v>
      </c>
      <c r="O355" s="27" t="s">
        <v>33</v>
      </c>
      <c r="P355" s="13" t="str">
        <f>IF(VLOOKUP(O355,Sheet1!$N$12:$O$20,2)=0,"",VLOOKUP(O355,Sheet1!$N$12:$O$20,2))</f>
        <v/>
      </c>
      <c r="Q355" s="49">
        <v>674.69493818813748</v>
      </c>
      <c r="R355" s="49">
        <v>58.459347739183961</v>
      </c>
      <c r="S355" s="49">
        <v>58.459347739183961</v>
      </c>
      <c r="T355" s="50"/>
      <c r="U355" s="27">
        <v>33.477224766029614</v>
      </c>
      <c r="V355" s="26">
        <v>8.6645600004312887E-2</v>
      </c>
      <c r="W355" s="27"/>
      <c r="X355" s="27"/>
      <c r="Y355" s="27"/>
      <c r="Z355" s="27"/>
      <c r="AA355" s="27"/>
      <c r="AB355" s="50">
        <v>54.358831137244515</v>
      </c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</row>
    <row r="356" spans="1:38" ht="13.2">
      <c r="A356" t="str">
        <f t="shared" si="47"/>
        <v>Wagga2007TOS18-AprCvNPZ4</v>
      </c>
      <c r="B356">
        <f t="shared" si="45"/>
        <v>210</v>
      </c>
      <c r="C356" t="str">
        <f t="shared" si="46"/>
        <v>NPZ4</v>
      </c>
      <c r="D356" s="27" t="s">
        <v>80</v>
      </c>
      <c r="E356" t="str">
        <f>VLOOKUP(D356,Sheet1!$E$11:$F$92,2)</f>
        <v>NPZ4</v>
      </c>
      <c r="G356" s="48" t="s">
        <v>59</v>
      </c>
      <c r="H356" s="13">
        <v>2007</v>
      </c>
      <c r="I356" s="91">
        <v>39400</v>
      </c>
      <c r="J356" s="27">
        <v>2</v>
      </c>
      <c r="K356" s="32">
        <v>39190</v>
      </c>
      <c r="L356" s="14" t="str">
        <f t="shared" si="48"/>
        <v>18-Apr</v>
      </c>
      <c r="M356" s="9">
        <f t="shared" si="50"/>
        <v>18</v>
      </c>
      <c r="N356" s="9" t="str">
        <f t="shared" si="49"/>
        <v>Apr</v>
      </c>
      <c r="O356" s="27" t="s">
        <v>33</v>
      </c>
      <c r="P356" s="13" t="str">
        <f>IF(VLOOKUP(O356,Sheet1!$N$12:$O$20,2)=0,"",VLOOKUP(O356,Sheet1!$N$12:$O$20,2))</f>
        <v/>
      </c>
      <c r="Q356" s="49">
        <v>630.77506217182201</v>
      </c>
      <c r="R356" s="49">
        <v>35.406998505360214</v>
      </c>
      <c r="S356" s="49">
        <v>35.406998505360214</v>
      </c>
      <c r="T356" s="50"/>
      <c r="U356" s="27">
        <v>12.081696685960477</v>
      </c>
      <c r="V356" s="26">
        <v>5.6132527470966205E-2</v>
      </c>
      <c r="W356" s="27"/>
      <c r="X356" s="27"/>
      <c r="Y356" s="27"/>
      <c r="Z356" s="27"/>
      <c r="AA356" s="27"/>
      <c r="AB356" s="50">
        <v>82.089622751140865</v>
      </c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</row>
    <row r="357" spans="1:38" ht="13.2">
      <c r="A357" t="str">
        <f t="shared" si="47"/>
        <v>Wagga2007TOS18-AprCvNuseed1</v>
      </c>
      <c r="B357">
        <f t="shared" si="45"/>
        <v>195</v>
      </c>
      <c r="C357" t="str">
        <f t="shared" si="46"/>
        <v>Nuseed1</v>
      </c>
      <c r="D357" s="27" t="s">
        <v>81</v>
      </c>
      <c r="E357" t="str">
        <f>VLOOKUP(D357,Sheet1!$E$11:$F$92,2)</f>
        <v>Nuseed1</v>
      </c>
      <c r="G357" s="48" t="s">
        <v>59</v>
      </c>
      <c r="H357" s="13">
        <v>2007</v>
      </c>
      <c r="I357" s="91">
        <v>39385</v>
      </c>
      <c r="J357" s="27">
        <v>2</v>
      </c>
      <c r="K357" s="32">
        <v>39190</v>
      </c>
      <c r="L357" s="14" t="str">
        <f t="shared" si="48"/>
        <v>18-Apr</v>
      </c>
      <c r="M357" s="9">
        <f t="shared" si="50"/>
        <v>18</v>
      </c>
      <c r="N357" s="9" t="str">
        <f t="shared" si="49"/>
        <v>Apr</v>
      </c>
      <c r="O357" s="27" t="s">
        <v>33</v>
      </c>
      <c r="P357" s="13" t="str">
        <f>IF(VLOOKUP(O357,Sheet1!$N$12:$O$20,2)=0,"",VLOOKUP(O357,Sheet1!$N$12:$O$20,2))</f>
        <v/>
      </c>
      <c r="Q357" s="49">
        <v>564.88632300744598</v>
      </c>
      <c r="R357" s="49">
        <v>104.27602627742438</v>
      </c>
      <c r="S357" s="49">
        <v>104.27602627742438</v>
      </c>
      <c r="T357" s="50"/>
      <c r="U357" s="27">
        <v>14.156691244375239</v>
      </c>
      <c r="V357" s="26">
        <v>0.18459647902654189</v>
      </c>
      <c r="W357" s="27"/>
      <c r="X357" s="27"/>
      <c r="Y357" s="27"/>
      <c r="Z357" s="27"/>
      <c r="AA357" s="27"/>
      <c r="AB357" s="50">
        <v>33.324202473221945</v>
      </c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</row>
    <row r="358" spans="1:38" ht="13.2">
      <c r="A358" t="str">
        <f t="shared" si="47"/>
        <v>Wagga2007TOS18-AprCvNuseed2</v>
      </c>
      <c r="B358">
        <f t="shared" si="45"/>
        <v>206</v>
      </c>
      <c r="C358" t="str">
        <f t="shared" si="46"/>
        <v>Nuseed2</v>
      </c>
      <c r="D358" s="27" t="s">
        <v>82</v>
      </c>
      <c r="E358" t="str">
        <f>VLOOKUP(D358,Sheet1!$E$11:$F$92,2)</f>
        <v>Nuseed2</v>
      </c>
      <c r="G358" s="48" t="s">
        <v>59</v>
      </c>
      <c r="H358" s="13">
        <v>2007</v>
      </c>
      <c r="I358" s="91">
        <v>39396</v>
      </c>
      <c r="J358" s="27">
        <v>2</v>
      </c>
      <c r="K358" s="32">
        <v>39190</v>
      </c>
      <c r="L358" s="14" t="str">
        <f t="shared" si="48"/>
        <v>18-Apr</v>
      </c>
      <c r="M358" s="9">
        <f t="shared" si="50"/>
        <v>18</v>
      </c>
      <c r="N358" s="9" t="str">
        <f t="shared" si="49"/>
        <v>Apr</v>
      </c>
      <c r="O358" s="27" t="s">
        <v>33</v>
      </c>
      <c r="P358" s="13" t="str">
        <f>IF(VLOOKUP(O358,Sheet1!$N$12:$O$20,2)=0,"",VLOOKUP(O358,Sheet1!$N$12:$O$20,2))</f>
        <v/>
      </c>
      <c r="Q358" s="49">
        <v>848.63643687323724</v>
      </c>
      <c r="R358" s="49">
        <v>72.261301312199748</v>
      </c>
      <c r="S358" s="49">
        <v>72.261301312199748</v>
      </c>
      <c r="T358" s="50"/>
      <c r="U358" s="27">
        <v>15.728095469185526</v>
      </c>
      <c r="V358" s="26">
        <v>8.5149892430312402E-2</v>
      </c>
      <c r="W358" s="27"/>
      <c r="X358" s="27"/>
      <c r="Y358" s="27"/>
      <c r="Z358" s="27"/>
      <c r="AA358" s="27"/>
      <c r="AB358" s="50">
        <v>74.584231692037704</v>
      </c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</row>
    <row r="359" spans="1:38" ht="13.2">
      <c r="A359" t="str">
        <f t="shared" si="47"/>
        <v>Wagga2007TOS18-AprCvNuseed3</v>
      </c>
      <c r="B359">
        <f t="shared" si="45"/>
        <v>200</v>
      </c>
      <c r="C359" t="str">
        <f t="shared" si="46"/>
        <v>Nuseed3</v>
      </c>
      <c r="D359" s="27" t="s">
        <v>83</v>
      </c>
      <c r="E359" t="str">
        <f>VLOOKUP(D359,Sheet1!$E$11:$F$92,2)</f>
        <v>Nuseed3</v>
      </c>
      <c r="G359" s="48" t="s">
        <v>59</v>
      </c>
      <c r="H359" s="13">
        <v>2007</v>
      </c>
      <c r="I359" s="91">
        <v>39390</v>
      </c>
      <c r="J359" s="27">
        <v>2</v>
      </c>
      <c r="K359" s="32">
        <v>39190</v>
      </c>
      <c r="L359" s="14" t="str">
        <f t="shared" si="48"/>
        <v>18-Apr</v>
      </c>
      <c r="M359" s="9">
        <f t="shared" si="50"/>
        <v>18</v>
      </c>
      <c r="N359" s="9" t="str">
        <f t="shared" si="49"/>
        <v>Apr</v>
      </c>
      <c r="O359" s="27" t="s">
        <v>33</v>
      </c>
      <c r="P359" s="13" t="str">
        <f>IF(VLOOKUP(O359,Sheet1!$N$12:$O$20,2)=0,"",VLOOKUP(O359,Sheet1!$N$12:$O$20,2))</f>
        <v/>
      </c>
      <c r="Q359" s="49">
        <v>886.19160231314845</v>
      </c>
      <c r="R359" s="49">
        <v>156.37252409048367</v>
      </c>
      <c r="S359" s="49">
        <v>156.37252409048367</v>
      </c>
      <c r="T359" s="50"/>
      <c r="U359" s="27">
        <v>20.493480095153505</v>
      </c>
      <c r="V359" s="26">
        <v>0.17645453159600941</v>
      </c>
      <c r="W359" s="27"/>
      <c r="X359" s="27"/>
      <c r="Y359" s="27"/>
      <c r="Z359" s="27"/>
      <c r="AA359" s="27"/>
      <c r="AB359" s="50">
        <v>44.729368227393401</v>
      </c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</row>
    <row r="360" spans="1:38" ht="13.2">
      <c r="A360" t="str">
        <f t="shared" si="47"/>
        <v>Wagga2007TOS18-AprCvSkipton</v>
      </c>
      <c r="B360">
        <f t="shared" si="45"/>
        <v>188</v>
      </c>
      <c r="C360" t="str">
        <f t="shared" si="46"/>
        <v>Skipton</v>
      </c>
      <c r="D360" s="27" t="s">
        <v>68</v>
      </c>
      <c r="E360" t="str">
        <f>VLOOKUP(D360,Sheet1!$E$11:$F$92,2)</f>
        <v>Skipton</v>
      </c>
      <c r="G360" s="48" t="s">
        <v>59</v>
      </c>
      <c r="H360" s="13">
        <v>2007</v>
      </c>
      <c r="I360" s="91">
        <v>39378</v>
      </c>
      <c r="J360" s="27">
        <v>2</v>
      </c>
      <c r="K360" s="32">
        <v>39190</v>
      </c>
      <c r="L360" s="14" t="str">
        <f t="shared" si="48"/>
        <v>18-Apr</v>
      </c>
      <c r="M360" s="9">
        <f t="shared" si="50"/>
        <v>18</v>
      </c>
      <c r="N360" s="9" t="str">
        <f t="shared" si="49"/>
        <v>Apr</v>
      </c>
      <c r="O360" s="27" t="s">
        <v>33</v>
      </c>
      <c r="P360" s="13" t="str">
        <f>IF(VLOOKUP(O360,Sheet1!$N$12:$O$20,2)=0,"",VLOOKUP(O360,Sheet1!$N$12:$O$20,2))</f>
        <v/>
      </c>
      <c r="Q360" s="51">
        <v>822.04002901705348</v>
      </c>
      <c r="R360" s="49">
        <v>123.32963934799339</v>
      </c>
      <c r="S360" s="49">
        <v>123.32963934799339</v>
      </c>
      <c r="T360" s="50">
        <v>10</v>
      </c>
      <c r="U360" s="27">
        <v>34.869650915039003</v>
      </c>
      <c r="V360" s="26">
        <v>0.15002875163568816</v>
      </c>
      <c r="W360" s="27"/>
      <c r="X360" s="27"/>
      <c r="Y360" s="27"/>
      <c r="Z360" s="27"/>
      <c r="AA360" s="27"/>
      <c r="AB360" s="50">
        <v>123.78572298789993</v>
      </c>
      <c r="AC360" s="27"/>
      <c r="AD360" s="27"/>
      <c r="AE360" s="27"/>
      <c r="AF360" s="27">
        <v>38.93</v>
      </c>
      <c r="AG360" s="27"/>
      <c r="AH360" s="27"/>
      <c r="AI360" s="27"/>
      <c r="AJ360" s="27"/>
      <c r="AK360" s="27"/>
      <c r="AL360" s="27"/>
    </row>
    <row r="361" spans="1:38" ht="13.2">
      <c r="A361" t="str">
        <f t="shared" si="47"/>
        <v>Wagga2007TOS18-AprCvStubby</v>
      </c>
      <c r="B361">
        <f t="shared" si="45"/>
        <v>210</v>
      </c>
      <c r="C361" t="str">
        <f t="shared" si="46"/>
        <v>Stubby</v>
      </c>
      <c r="D361" s="27" t="s">
        <v>84</v>
      </c>
      <c r="E361" t="str">
        <f>VLOOKUP(D361,Sheet1!$E$11:$F$92,2)</f>
        <v>Stubby</v>
      </c>
      <c r="G361" s="48" t="s">
        <v>59</v>
      </c>
      <c r="H361" s="13">
        <v>2007</v>
      </c>
      <c r="I361" s="91">
        <v>39400</v>
      </c>
      <c r="J361" s="27">
        <v>2</v>
      </c>
      <c r="K361" s="32">
        <v>39190</v>
      </c>
      <c r="L361" s="14" t="str">
        <f t="shared" si="48"/>
        <v>18-Apr</v>
      </c>
      <c r="M361" s="9">
        <f t="shared" si="50"/>
        <v>18</v>
      </c>
      <c r="N361" s="9" t="str">
        <f t="shared" si="49"/>
        <v>Apr</v>
      </c>
      <c r="O361" s="27" t="s">
        <v>33</v>
      </c>
      <c r="P361" s="13" t="str">
        <f>IF(VLOOKUP(O361,Sheet1!$N$12:$O$20,2)=0,"",VLOOKUP(O361,Sheet1!$N$12:$O$20,2))</f>
        <v/>
      </c>
      <c r="Q361" s="49">
        <v>773.76884422110561</v>
      </c>
      <c r="R361" s="49">
        <v>119.04522613065328</v>
      </c>
      <c r="S361" s="49">
        <v>119.04522613065328</v>
      </c>
      <c r="T361" s="50"/>
      <c r="U361" s="27"/>
      <c r="V361" s="26"/>
      <c r="W361" s="27"/>
      <c r="X361" s="27"/>
      <c r="Y361" s="27"/>
      <c r="Z361" s="27"/>
      <c r="AA361" s="27"/>
      <c r="AB361" s="50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</row>
    <row r="362" spans="1:38" ht="13.2">
      <c r="A362" t="str">
        <f t="shared" si="47"/>
        <v>Wagga2007TOS18-AprCvSummit</v>
      </c>
      <c r="B362">
        <f t="shared" si="45"/>
        <v>188</v>
      </c>
      <c r="C362" t="str">
        <f t="shared" si="46"/>
        <v>Summit</v>
      </c>
      <c r="D362" s="27" t="s">
        <v>85</v>
      </c>
      <c r="E362" t="str">
        <f>VLOOKUP(D362,Sheet1!$E$11:$F$92,2)</f>
        <v>Summit</v>
      </c>
      <c r="G362" s="48" t="s">
        <v>59</v>
      </c>
      <c r="H362" s="13">
        <v>2007</v>
      </c>
      <c r="I362" s="91">
        <v>39378</v>
      </c>
      <c r="J362" s="27">
        <v>2</v>
      </c>
      <c r="K362" s="32">
        <v>39190</v>
      </c>
      <c r="L362" s="14" t="str">
        <f t="shared" si="48"/>
        <v>18-Apr</v>
      </c>
      <c r="M362" s="9">
        <f t="shared" si="50"/>
        <v>18</v>
      </c>
      <c r="N362" s="9" t="str">
        <f t="shared" si="49"/>
        <v>Apr</v>
      </c>
      <c r="O362" s="27" t="s">
        <v>33</v>
      </c>
      <c r="P362" s="13" t="str">
        <f>IF(VLOOKUP(O362,Sheet1!$N$12:$O$20,2)=0,"",VLOOKUP(O362,Sheet1!$N$12:$O$20,2))</f>
        <v/>
      </c>
      <c r="Q362" s="49">
        <v>629.50446278606466</v>
      </c>
      <c r="R362" s="49">
        <v>114.03739438793036</v>
      </c>
      <c r="S362" s="49">
        <v>114.03739438793036</v>
      </c>
      <c r="T362" s="50"/>
      <c r="U362" s="27">
        <v>14.570794998548827</v>
      </c>
      <c r="V362" s="26">
        <v>0.18115422706174786</v>
      </c>
      <c r="W362" s="27"/>
      <c r="X362" s="27"/>
      <c r="Y362" s="27"/>
      <c r="Z362" s="27"/>
      <c r="AA362" s="27"/>
      <c r="AB362" s="50">
        <v>18.658122583910686</v>
      </c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</row>
    <row r="363" spans="1:38" ht="13.2">
      <c r="A363" t="str">
        <f t="shared" si="47"/>
        <v>Wagga2007TOS18-AprCvTarcoola</v>
      </c>
      <c r="C363" t="str">
        <f t="shared" si="46"/>
        <v>Tarcoola</v>
      </c>
      <c r="D363" s="27" t="s">
        <v>86</v>
      </c>
      <c r="E363" t="str">
        <f>VLOOKUP(D363,Sheet1!$E$11:$F$92,2)</f>
        <v>Tarcoola</v>
      </c>
      <c r="G363" s="48" t="s">
        <v>59</v>
      </c>
      <c r="H363" s="13">
        <v>2007</v>
      </c>
      <c r="I363" s="91"/>
      <c r="J363" s="27">
        <v>2</v>
      </c>
      <c r="K363" s="32">
        <v>39190</v>
      </c>
      <c r="L363" s="14" t="str">
        <f t="shared" si="48"/>
        <v>18-Apr</v>
      </c>
      <c r="M363" s="9">
        <f t="shared" si="50"/>
        <v>18</v>
      </c>
      <c r="N363" s="9" t="str">
        <f t="shared" si="49"/>
        <v>Apr</v>
      </c>
      <c r="O363" s="27" t="s">
        <v>33</v>
      </c>
      <c r="P363" s="13" t="str">
        <f>IF(VLOOKUP(O363,Sheet1!$N$12:$O$20,2)=0,"",VLOOKUP(O363,Sheet1!$N$12:$O$20,2))</f>
        <v/>
      </c>
      <c r="Q363" s="49">
        <v>557.2613065326633</v>
      </c>
      <c r="R363" s="49">
        <v>29.321608040201003</v>
      </c>
      <c r="S363" s="49">
        <v>29.321608040201003</v>
      </c>
      <c r="T363" s="50"/>
      <c r="U363" s="27"/>
      <c r="V363" s="26">
        <v>5.2617340727715407E-2</v>
      </c>
      <c r="W363" s="27"/>
      <c r="X363" s="27"/>
      <c r="Y363" s="27"/>
      <c r="Z363" s="27"/>
      <c r="AA363" s="27"/>
      <c r="AB363" s="50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</row>
    <row r="364" spans="1:38" ht="13.2">
      <c r="A364" t="str">
        <f t="shared" si="47"/>
        <v>Wagga2007TOS18-AprCvThunder</v>
      </c>
      <c r="B364">
        <f t="shared" si="45"/>
        <v>188</v>
      </c>
      <c r="C364" t="str">
        <f t="shared" si="46"/>
        <v>Thunder</v>
      </c>
      <c r="D364" s="27" t="s">
        <v>87</v>
      </c>
      <c r="E364" t="str">
        <f>VLOOKUP(D364,Sheet1!$E$11:$F$92,2)</f>
        <v>Thunder</v>
      </c>
      <c r="G364" s="48" t="s">
        <v>59</v>
      </c>
      <c r="H364" s="13">
        <v>2007</v>
      </c>
      <c r="I364" s="91">
        <v>39378</v>
      </c>
      <c r="J364" s="27">
        <v>2</v>
      </c>
      <c r="K364" s="32">
        <v>39190</v>
      </c>
      <c r="L364" s="14" t="str">
        <f t="shared" si="48"/>
        <v>18-Apr</v>
      </c>
      <c r="M364" s="9">
        <f t="shared" si="50"/>
        <v>18</v>
      </c>
      <c r="N364" s="9" t="str">
        <f t="shared" si="49"/>
        <v>Apr</v>
      </c>
      <c r="O364" s="27" t="s">
        <v>33</v>
      </c>
      <c r="P364" s="13" t="str">
        <f>IF(VLOOKUP(O364,Sheet1!$N$12:$O$20,2)=0,"",VLOOKUP(O364,Sheet1!$N$12:$O$20,2))</f>
        <v/>
      </c>
      <c r="Q364" s="49">
        <v>658.74245062318778</v>
      </c>
      <c r="R364" s="49">
        <v>59.518327376757021</v>
      </c>
      <c r="S364" s="49">
        <v>59.518327376757021</v>
      </c>
      <c r="T364" s="50"/>
      <c r="U364" s="27">
        <v>10.925362552636418</v>
      </c>
      <c r="V364" s="26">
        <v>9.0351437531391993E-2</v>
      </c>
      <c r="W364" s="27"/>
      <c r="X364" s="27"/>
      <c r="Y364" s="27"/>
      <c r="Z364" s="27"/>
      <c r="AA364" s="27"/>
      <c r="AB364" s="50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</row>
    <row r="365" spans="1:38" ht="13.2">
      <c r="A365" t="str">
        <f t="shared" si="47"/>
        <v>Wagga2007TOS18-AprCvWinfred</v>
      </c>
      <c r="C365" t="str">
        <f t="shared" si="46"/>
        <v>Winfred</v>
      </c>
      <c r="D365" s="27" t="s">
        <v>45</v>
      </c>
      <c r="E365" t="str">
        <f>VLOOKUP(D365,Sheet1!$E$11:$F$92,2)</f>
        <v>Winfred</v>
      </c>
      <c r="G365" s="48" t="s">
        <v>59</v>
      </c>
      <c r="H365" s="13">
        <v>2007</v>
      </c>
      <c r="I365" s="91"/>
      <c r="J365" s="27">
        <v>2</v>
      </c>
      <c r="K365" s="32">
        <v>39190</v>
      </c>
      <c r="L365" s="14" t="str">
        <f t="shared" si="48"/>
        <v>18-Apr</v>
      </c>
      <c r="M365" s="9">
        <f t="shared" si="50"/>
        <v>18</v>
      </c>
      <c r="N365" s="9" t="str">
        <f t="shared" si="49"/>
        <v>Apr</v>
      </c>
      <c r="O365" s="27" t="s">
        <v>33</v>
      </c>
      <c r="P365" s="13" t="str">
        <f>IF(VLOOKUP(O365,Sheet1!$N$12:$O$20,2)=0,"",VLOOKUP(O365,Sheet1!$N$12:$O$20,2))</f>
        <v/>
      </c>
      <c r="Q365" s="49">
        <v>482.63605011224831</v>
      </c>
      <c r="R365" s="49">
        <v>3.0904522613065324</v>
      </c>
      <c r="S365" s="49">
        <v>3.0904522613065324</v>
      </c>
      <c r="T365" s="50">
        <v>10</v>
      </c>
      <c r="U365" s="27">
        <v>1.2061173893629291</v>
      </c>
      <c r="V365" s="26">
        <v>6.4032768803486085E-3</v>
      </c>
      <c r="W365" s="27"/>
      <c r="X365" s="27"/>
      <c r="Y365" s="27"/>
      <c r="Z365" s="27"/>
      <c r="AA365" s="27"/>
      <c r="AB365" s="50">
        <v>47.363096040463354</v>
      </c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</row>
    <row r="366" spans="1:38" ht="13.2">
      <c r="A366" t="str">
        <f t="shared" si="47"/>
        <v>Wagga2007TOS3-MayCv05N2891</v>
      </c>
      <c r="B366">
        <f t="shared" si="45"/>
        <v>180</v>
      </c>
      <c r="C366" t="str">
        <f t="shared" si="46"/>
        <v>05N2891</v>
      </c>
      <c r="D366" s="27" t="s">
        <v>60</v>
      </c>
      <c r="E366" t="str">
        <f>VLOOKUP(D366,Sheet1!$E$11:$F$92,2)</f>
        <v>05N2891</v>
      </c>
      <c r="G366" s="48" t="s">
        <v>59</v>
      </c>
      <c r="H366" s="13">
        <v>2007</v>
      </c>
      <c r="I366" s="91">
        <v>39385</v>
      </c>
      <c r="J366" s="27">
        <v>3</v>
      </c>
      <c r="K366" s="32">
        <v>39205</v>
      </c>
      <c r="L366" s="14" t="str">
        <f t="shared" si="48"/>
        <v>3-May</v>
      </c>
      <c r="M366" s="9">
        <f t="shared" si="50"/>
        <v>3</v>
      </c>
      <c r="N366" s="9" t="str">
        <f t="shared" si="49"/>
        <v>May</v>
      </c>
      <c r="O366" s="27" t="s">
        <v>33</v>
      </c>
      <c r="P366" s="13" t="str">
        <f>IF(VLOOKUP(O366,Sheet1!$N$12:$O$20,2)=0,"",VLOOKUP(O366,Sheet1!$N$12:$O$20,2))</f>
        <v/>
      </c>
      <c r="Q366" s="49">
        <v>875.04740849947279</v>
      </c>
      <c r="R366" s="49">
        <v>143.81909547738692</v>
      </c>
      <c r="S366" s="49">
        <v>143.81909547738692</v>
      </c>
      <c r="T366" s="50"/>
      <c r="U366" s="27">
        <v>45.207582740442014</v>
      </c>
      <c r="V366" s="26">
        <v>0.16435577556192896</v>
      </c>
      <c r="W366" s="27"/>
      <c r="X366" s="27"/>
      <c r="Y366" s="27"/>
      <c r="Z366" s="27"/>
      <c r="AA366" s="27"/>
      <c r="AB366" s="50">
        <v>114.90658252885838</v>
      </c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</row>
    <row r="367" spans="1:38" ht="13.2">
      <c r="A367" t="str">
        <f t="shared" si="47"/>
        <v>Wagga2007TOS3-MayCv46Y78</v>
      </c>
      <c r="B367">
        <f t="shared" si="45"/>
        <v>183</v>
      </c>
      <c r="C367" t="str">
        <f t="shared" si="46"/>
        <v>46Y78</v>
      </c>
      <c r="D367" s="27" t="s">
        <v>34</v>
      </c>
      <c r="E367" t="str">
        <f>VLOOKUP(D367,Sheet1!$E$11:$F$92,2)</f>
        <v>46Y78</v>
      </c>
      <c r="G367" s="48" t="s">
        <v>59</v>
      </c>
      <c r="H367" s="13">
        <v>2007</v>
      </c>
      <c r="I367" s="91">
        <v>39388</v>
      </c>
      <c r="J367" s="27">
        <v>3</v>
      </c>
      <c r="K367" s="32">
        <v>39205</v>
      </c>
      <c r="L367" s="14" t="str">
        <f t="shared" si="48"/>
        <v>3-May</v>
      </c>
      <c r="M367" s="9">
        <f t="shared" si="50"/>
        <v>3</v>
      </c>
      <c r="N367" s="9" t="str">
        <f t="shared" si="49"/>
        <v>May</v>
      </c>
      <c r="O367" s="27" t="s">
        <v>33</v>
      </c>
      <c r="P367" s="13" t="str">
        <f>IF(VLOOKUP(O367,Sheet1!$N$12:$O$20,2)=0,"",VLOOKUP(O367,Sheet1!$N$12:$O$20,2))</f>
        <v/>
      </c>
      <c r="Q367" s="49">
        <v>820.10800106466138</v>
      </c>
      <c r="R367" s="49">
        <v>117.01842546063649</v>
      </c>
      <c r="S367" s="49">
        <v>117.01842546063649</v>
      </c>
      <c r="T367" s="50"/>
      <c r="U367" s="27">
        <v>18.035769842857039</v>
      </c>
      <c r="V367" s="26">
        <v>0.14268660384818047</v>
      </c>
      <c r="W367" s="27"/>
      <c r="X367" s="27"/>
      <c r="Y367" s="27"/>
      <c r="Z367" s="27"/>
      <c r="AA367" s="27"/>
      <c r="AB367" s="50">
        <v>41.014164820142128</v>
      </c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</row>
    <row r="368" spans="1:38" ht="13.2">
      <c r="A368" t="str">
        <f t="shared" si="47"/>
        <v>Wagga2007TOS3-MayCvBeacon</v>
      </c>
      <c r="C368" t="str">
        <f t="shared" si="46"/>
        <v>Beacon</v>
      </c>
      <c r="D368" s="27" t="s">
        <v>88</v>
      </c>
      <c r="E368" t="str">
        <f>VLOOKUP(D368,Sheet1!$E$11:$F$92,2)</f>
        <v>Beacon</v>
      </c>
      <c r="G368" s="48" t="s">
        <v>59</v>
      </c>
      <c r="H368" s="13">
        <v>2007</v>
      </c>
      <c r="I368" s="91"/>
      <c r="J368" s="27">
        <v>3</v>
      </c>
      <c r="K368" s="32">
        <v>39205</v>
      </c>
      <c r="L368" s="14" t="str">
        <f t="shared" si="48"/>
        <v>3-May</v>
      </c>
      <c r="M368" s="9">
        <f t="shared" si="50"/>
        <v>3</v>
      </c>
      <c r="N368" s="9" t="str">
        <f t="shared" si="49"/>
        <v>May</v>
      </c>
      <c r="O368" s="27" t="s">
        <v>33</v>
      </c>
      <c r="P368" s="13" t="str">
        <f>IF(VLOOKUP(O368,Sheet1!$N$12:$O$20,2)=0,"",VLOOKUP(O368,Sheet1!$N$12:$O$20,2))</f>
        <v/>
      </c>
      <c r="Q368" s="49">
        <v>644.41790310300667</v>
      </c>
      <c r="R368" s="49">
        <v>74.112227805695142</v>
      </c>
      <c r="S368" s="49">
        <v>74.112227805695142</v>
      </c>
      <c r="T368" s="50"/>
      <c r="U368" s="27">
        <v>37.081844612466071</v>
      </c>
      <c r="V368" s="26">
        <v>0.11500646932499749</v>
      </c>
      <c r="W368" s="27"/>
      <c r="X368" s="27"/>
      <c r="Y368" s="27"/>
      <c r="Z368" s="27"/>
      <c r="AA368" s="27"/>
      <c r="AB368" s="50">
        <v>94.47642570289149</v>
      </c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</row>
    <row r="369" spans="1:38" ht="13.2">
      <c r="A369" t="str">
        <f t="shared" si="47"/>
        <v>Wagga2007TOS3-MayCvCBI106</v>
      </c>
      <c r="B369">
        <f t="shared" si="45"/>
        <v>195</v>
      </c>
      <c r="C369" t="str">
        <f t="shared" si="46"/>
        <v>CBI106</v>
      </c>
      <c r="D369" s="27" t="s">
        <v>61</v>
      </c>
      <c r="E369" t="str">
        <f>VLOOKUP(D369,Sheet1!$E$11:$F$92,2)</f>
        <v>CBI106</v>
      </c>
      <c r="G369" s="48" t="s">
        <v>59</v>
      </c>
      <c r="H369" s="13">
        <v>2007</v>
      </c>
      <c r="I369" s="91">
        <v>39400</v>
      </c>
      <c r="J369" s="27">
        <v>3</v>
      </c>
      <c r="K369" s="32">
        <v>39205</v>
      </c>
      <c r="L369" s="14" t="str">
        <f t="shared" si="48"/>
        <v>3-May</v>
      </c>
      <c r="M369" s="9">
        <f t="shared" si="50"/>
        <v>3</v>
      </c>
      <c r="N369" s="9" t="str">
        <f t="shared" si="49"/>
        <v>May</v>
      </c>
      <c r="O369" s="27" t="s">
        <v>33</v>
      </c>
      <c r="P369" s="13" t="str">
        <f>IF(VLOOKUP(O369,Sheet1!$N$12:$O$20,2)=0,"",VLOOKUP(O369,Sheet1!$N$12:$O$20,2))</f>
        <v/>
      </c>
      <c r="Q369" s="49">
        <v>880.54748577622172</v>
      </c>
      <c r="R369" s="49">
        <v>80.854271356783912</v>
      </c>
      <c r="S369" s="49">
        <v>80.854271356783912</v>
      </c>
      <c r="T369" s="50"/>
      <c r="U369" s="27">
        <v>49.580907775385192</v>
      </c>
      <c r="V369" s="26">
        <v>9.1822726954366482E-2</v>
      </c>
      <c r="W369" s="27"/>
      <c r="X369" s="27"/>
      <c r="Y369" s="27"/>
      <c r="Z369" s="27"/>
      <c r="AA369" s="27"/>
      <c r="AB369" s="50">
        <v>137.32664000010769</v>
      </c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</row>
    <row r="370" spans="1:38" ht="13.2">
      <c r="A370" t="str">
        <f t="shared" si="47"/>
        <v>Wagga2007TOS3-MayCvAV_Garnet</v>
      </c>
      <c r="B370">
        <f t="shared" si="45"/>
        <v>173</v>
      </c>
      <c r="C370" t="str">
        <f t="shared" si="46"/>
        <v>Garnet</v>
      </c>
      <c r="D370" s="27" t="s">
        <v>37</v>
      </c>
      <c r="E370" t="str">
        <f>VLOOKUP(D370,Sheet1!$E$11:$F$92,2)</f>
        <v>AV_Garnet</v>
      </c>
      <c r="G370" s="48" t="s">
        <v>59</v>
      </c>
      <c r="H370" s="13">
        <v>2007</v>
      </c>
      <c r="I370" s="91">
        <v>39378</v>
      </c>
      <c r="J370" s="27">
        <v>3</v>
      </c>
      <c r="K370" s="32">
        <v>39205</v>
      </c>
      <c r="L370" s="14" t="str">
        <f t="shared" si="48"/>
        <v>3-May</v>
      </c>
      <c r="M370" s="9">
        <f t="shared" si="50"/>
        <v>3</v>
      </c>
      <c r="N370" s="9" t="str">
        <f t="shared" si="49"/>
        <v>May</v>
      </c>
      <c r="O370" s="27" t="s">
        <v>33</v>
      </c>
      <c r="P370" s="13" t="str">
        <f>IF(VLOOKUP(O370,Sheet1!$N$12:$O$20,2)=0,"",VLOOKUP(O370,Sheet1!$N$12:$O$20,2))</f>
        <v/>
      </c>
      <c r="Q370" s="51">
        <v>802.87730976521129</v>
      </c>
      <c r="R370" s="49">
        <v>168.78631679424822</v>
      </c>
      <c r="S370" s="49">
        <v>168.78631679424822</v>
      </c>
      <c r="T370" s="50">
        <v>10</v>
      </c>
      <c r="U370" s="27">
        <v>22.296199790293322</v>
      </c>
      <c r="V370" s="26">
        <v>0.21022678651064022</v>
      </c>
      <c r="W370" s="27"/>
      <c r="X370" s="27"/>
      <c r="Y370" s="27"/>
      <c r="Z370" s="27"/>
      <c r="AA370" s="27"/>
      <c r="AB370" s="50">
        <v>123.11043044652429</v>
      </c>
      <c r="AC370" s="27"/>
      <c r="AD370" s="27"/>
      <c r="AE370" s="27"/>
      <c r="AF370" s="27">
        <v>35.5</v>
      </c>
      <c r="AG370" s="27"/>
      <c r="AH370" s="27"/>
      <c r="AI370" s="27"/>
      <c r="AJ370" s="27"/>
      <c r="AK370" s="27"/>
      <c r="AL370" s="27"/>
    </row>
    <row r="371" spans="1:38" ht="13.2">
      <c r="A371" t="str">
        <f t="shared" si="47"/>
        <v>Wagga2007TOS3-MayCvHyola50</v>
      </c>
      <c r="B371">
        <f t="shared" si="45"/>
        <v>180</v>
      </c>
      <c r="C371" t="str">
        <f t="shared" si="46"/>
        <v>Hyola50</v>
      </c>
      <c r="D371" s="27" t="s">
        <v>50</v>
      </c>
      <c r="E371" t="str">
        <f>VLOOKUP(D371,Sheet1!$E$11:$F$92,2)</f>
        <v>Hyola50</v>
      </c>
      <c r="G371" s="48" t="s">
        <v>59</v>
      </c>
      <c r="H371" s="13">
        <v>2007</v>
      </c>
      <c r="I371" s="91">
        <v>39385</v>
      </c>
      <c r="J371" s="27">
        <v>3</v>
      </c>
      <c r="K371" s="32">
        <v>39205</v>
      </c>
      <c r="L371" s="14" t="str">
        <f t="shared" si="48"/>
        <v>3-May</v>
      </c>
      <c r="M371" s="9">
        <f t="shared" si="50"/>
        <v>3</v>
      </c>
      <c r="N371" s="9" t="str">
        <f t="shared" si="49"/>
        <v>May</v>
      </c>
      <c r="O371" s="27" t="s">
        <v>33</v>
      </c>
      <c r="P371" s="13" t="str">
        <f>IF(VLOOKUP(O371,Sheet1!$N$12:$O$20,2)=0,"",VLOOKUP(O371,Sheet1!$N$12:$O$20,2))</f>
        <v/>
      </c>
      <c r="Q371" s="49">
        <v>770.3791019883821</v>
      </c>
      <c r="R371" s="49">
        <v>140.42414157266145</v>
      </c>
      <c r="S371" s="49">
        <v>140.42414157266145</v>
      </c>
      <c r="T371" s="50"/>
      <c r="U371" s="27">
        <v>15.097368675542599</v>
      </c>
      <c r="V371" s="26">
        <v>0.18227927160825183</v>
      </c>
      <c r="W371" s="27"/>
      <c r="X371" s="27"/>
      <c r="Y371" s="27"/>
      <c r="Z371" s="27"/>
      <c r="AA371" s="27"/>
      <c r="AB371" s="50">
        <v>64.616834408316322</v>
      </c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</row>
    <row r="372" spans="1:38" ht="13.2">
      <c r="A372" t="str">
        <f t="shared" si="47"/>
        <v>Wagga2007TOS3-MayCvHyola75</v>
      </c>
      <c r="B372">
        <f t="shared" si="45"/>
        <v>180</v>
      </c>
      <c r="C372" t="str">
        <f t="shared" si="46"/>
        <v>Hyola75</v>
      </c>
      <c r="D372" s="27" t="s">
        <v>62</v>
      </c>
      <c r="E372" t="str">
        <f>VLOOKUP(D372,Sheet1!$E$11:$F$92,2)</f>
        <v>Hyola75</v>
      </c>
      <c r="G372" s="48" t="s">
        <v>59</v>
      </c>
      <c r="H372" s="13">
        <v>2007</v>
      </c>
      <c r="I372" s="91">
        <v>39385</v>
      </c>
      <c r="J372" s="27">
        <v>3</v>
      </c>
      <c r="K372" s="32">
        <v>39205</v>
      </c>
      <c r="L372" s="14" t="str">
        <f t="shared" si="48"/>
        <v>3-May</v>
      </c>
      <c r="M372" s="9">
        <f t="shared" si="50"/>
        <v>3</v>
      </c>
      <c r="N372" s="9" t="str">
        <f t="shared" si="49"/>
        <v>May</v>
      </c>
      <c r="O372" s="27" t="s">
        <v>33</v>
      </c>
      <c r="P372" s="13" t="str">
        <f>IF(VLOOKUP(O372,Sheet1!$N$12:$O$20,2)=0,"",VLOOKUP(O372,Sheet1!$N$12:$O$20,2))</f>
        <v/>
      </c>
      <c r="Q372" s="51">
        <v>693.33136271180058</v>
      </c>
      <c r="R372" s="49">
        <v>133.14907872696818</v>
      </c>
      <c r="S372" s="49">
        <v>133.14907872696818</v>
      </c>
      <c r="T372" s="50">
        <v>10</v>
      </c>
      <c r="U372" s="27">
        <v>30.685820829073254</v>
      </c>
      <c r="V372" s="26">
        <v>0.19204248630292339</v>
      </c>
      <c r="W372" s="27"/>
      <c r="X372" s="27"/>
      <c r="Y372" s="27"/>
      <c r="Z372" s="27"/>
      <c r="AA372" s="27"/>
      <c r="AB372" s="50">
        <v>70.978869759260434</v>
      </c>
      <c r="AC372" s="27"/>
      <c r="AD372" s="27"/>
      <c r="AE372" s="27"/>
      <c r="AF372" s="27">
        <v>35.17</v>
      </c>
      <c r="AG372" s="27"/>
      <c r="AH372" s="27"/>
      <c r="AI372" s="27"/>
      <c r="AJ372" s="27"/>
      <c r="AK372" s="27"/>
      <c r="AL372" s="27"/>
    </row>
    <row r="373" spans="1:38" ht="13.2">
      <c r="A373" t="str">
        <f t="shared" si="47"/>
        <v>Wagga2007TOS3-MayCvJC05006</v>
      </c>
      <c r="B373">
        <f t="shared" si="45"/>
        <v>181</v>
      </c>
      <c r="C373" t="str">
        <f t="shared" si="46"/>
        <v>JC05006</v>
      </c>
      <c r="D373" s="27" t="s">
        <v>74</v>
      </c>
      <c r="E373" t="str">
        <f>VLOOKUP(D373,Sheet1!$E$11:$F$92,2)</f>
        <v>JC05006</v>
      </c>
      <c r="G373" s="48" t="s">
        <v>59</v>
      </c>
      <c r="H373" s="13">
        <v>2007</v>
      </c>
      <c r="I373" s="91">
        <v>39386</v>
      </c>
      <c r="J373" s="27">
        <v>3</v>
      </c>
      <c r="K373" s="32">
        <v>39205</v>
      </c>
      <c r="L373" s="14" t="str">
        <f t="shared" si="48"/>
        <v>3-May</v>
      </c>
      <c r="M373" s="9">
        <f t="shared" si="50"/>
        <v>3</v>
      </c>
      <c r="N373" s="9" t="str">
        <f t="shared" si="49"/>
        <v>May</v>
      </c>
      <c r="O373" s="27" t="s">
        <v>33</v>
      </c>
      <c r="P373" s="13" t="str">
        <f>IF(VLOOKUP(O373,Sheet1!$N$12:$O$20,2)=0,"",VLOOKUP(O373,Sheet1!$N$12:$O$20,2))</f>
        <v/>
      </c>
      <c r="Q373" s="49">
        <v>985.64982767104948</v>
      </c>
      <c r="R373" s="49">
        <v>214.98324958123951</v>
      </c>
      <c r="S373" s="49">
        <v>214.98324958123951</v>
      </c>
      <c r="T373" s="50"/>
      <c r="U373" s="27">
        <v>70.302735272398294</v>
      </c>
      <c r="V373" s="26">
        <v>0.21811321175717588</v>
      </c>
      <c r="W373" s="27"/>
      <c r="X373" s="27"/>
      <c r="Y373" s="27"/>
      <c r="Z373" s="27"/>
      <c r="AA373" s="27"/>
      <c r="AB373" s="50">
        <v>218.77744642861626</v>
      </c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</row>
    <row r="374" spans="1:38" ht="13.2">
      <c r="A374" t="str">
        <f t="shared" si="47"/>
        <v>Wagga2007TOS3-MayCvNBIP4</v>
      </c>
      <c r="B374">
        <f t="shared" si="45"/>
        <v>180</v>
      </c>
      <c r="C374" t="str">
        <f t="shared" si="46"/>
        <v>NBIP4</v>
      </c>
      <c r="D374" s="27" t="s">
        <v>65</v>
      </c>
      <c r="E374" t="str">
        <f>VLOOKUP(D374,Sheet1!$E$11:$F$92,2)</f>
        <v>NBIP4</v>
      </c>
      <c r="G374" s="48" t="s">
        <v>59</v>
      </c>
      <c r="H374" s="13">
        <v>2007</v>
      </c>
      <c r="I374" s="91">
        <v>39385</v>
      </c>
      <c r="J374" s="27">
        <v>3</v>
      </c>
      <c r="K374" s="32">
        <v>39205</v>
      </c>
      <c r="L374" s="14" t="str">
        <f t="shared" si="48"/>
        <v>3-May</v>
      </c>
      <c r="M374" s="9">
        <f t="shared" si="50"/>
        <v>3</v>
      </c>
      <c r="N374" s="9" t="str">
        <f t="shared" si="49"/>
        <v>May</v>
      </c>
      <c r="O374" s="27" t="s">
        <v>33</v>
      </c>
      <c r="P374" s="13" t="str">
        <f>IF(VLOOKUP(O374,Sheet1!$N$12:$O$20,2)=0,"",VLOOKUP(O374,Sheet1!$N$12:$O$20,2))</f>
        <v/>
      </c>
      <c r="Q374" s="49">
        <v>699.72039966671616</v>
      </c>
      <c r="R374" s="49">
        <v>114.69466975263592</v>
      </c>
      <c r="S374" s="49">
        <v>114.69466975263592</v>
      </c>
      <c r="T374" s="50"/>
      <c r="U374" s="27">
        <v>6.7566655478609556</v>
      </c>
      <c r="V374" s="26">
        <v>0.16391500063063211</v>
      </c>
      <c r="W374" s="27"/>
      <c r="X374" s="27"/>
      <c r="Y374" s="27"/>
      <c r="Z374" s="27"/>
      <c r="AA374" s="27"/>
      <c r="AB374" s="50">
        <v>77.732904504133558</v>
      </c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</row>
    <row r="375" spans="1:38" ht="13.2">
      <c r="A375" t="str">
        <f t="shared" si="47"/>
        <v>Wagga2007TOS3-MayCvNPZ2</v>
      </c>
      <c r="C375" t="str">
        <f t="shared" si="46"/>
        <v>NPZ2</v>
      </c>
      <c r="D375" s="27" t="s">
        <v>66</v>
      </c>
      <c r="E375" t="str">
        <f>VLOOKUP(D375,Sheet1!$E$11:$F$92,2)</f>
        <v>NPZ2</v>
      </c>
      <c r="G375" s="48" t="s">
        <v>59</v>
      </c>
      <c r="H375" s="13">
        <v>2007</v>
      </c>
      <c r="I375" s="91"/>
      <c r="J375" s="27">
        <v>3</v>
      </c>
      <c r="K375" s="32">
        <v>39205</v>
      </c>
      <c r="L375" s="14" t="str">
        <f t="shared" si="48"/>
        <v>3-May</v>
      </c>
      <c r="M375" s="9">
        <f t="shared" si="50"/>
        <v>3</v>
      </c>
      <c r="N375" s="9" t="str">
        <f t="shared" si="49"/>
        <v>May</v>
      </c>
      <c r="O375" s="27" t="s">
        <v>33</v>
      </c>
      <c r="P375" s="13" t="str">
        <f>IF(VLOOKUP(O375,Sheet1!$N$12:$O$20,2)=0,"",VLOOKUP(O375,Sheet1!$N$12:$O$20,2))</f>
        <v/>
      </c>
      <c r="Q375" s="49">
        <v>528.51783614705482</v>
      </c>
      <c r="R375" s="49">
        <v>29.074891405507337</v>
      </c>
      <c r="S375" s="49">
        <v>29.074891405507337</v>
      </c>
      <c r="T375" s="50"/>
      <c r="U375" s="27">
        <v>15.759487387434353</v>
      </c>
      <c r="V375" s="26">
        <v>5.5012129046516291E-2</v>
      </c>
      <c r="W375" s="27"/>
      <c r="X375" s="27"/>
      <c r="Y375" s="27"/>
      <c r="Z375" s="27"/>
      <c r="AA375" s="27"/>
      <c r="AB375" s="50">
        <v>27.559576789285614</v>
      </c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</row>
    <row r="376" spans="1:38" ht="13.2">
      <c r="A376" t="str">
        <f t="shared" si="47"/>
        <v>Wagga2007TOS3-MayCvNuseed1</v>
      </c>
      <c r="B376">
        <f t="shared" si="45"/>
        <v>182</v>
      </c>
      <c r="C376" t="str">
        <f t="shared" si="46"/>
        <v>Nuseed1</v>
      </c>
      <c r="D376" s="27" t="s">
        <v>81</v>
      </c>
      <c r="E376" t="str">
        <f>VLOOKUP(D376,Sheet1!$E$11:$F$92,2)</f>
        <v>Nuseed1</v>
      </c>
      <c r="G376" s="48" t="s">
        <v>59</v>
      </c>
      <c r="H376" s="13">
        <v>2007</v>
      </c>
      <c r="I376" s="91">
        <v>39387</v>
      </c>
      <c r="J376" s="27">
        <v>3</v>
      </c>
      <c r="K376" s="32">
        <v>39205</v>
      </c>
      <c r="L376" s="14" t="str">
        <f t="shared" si="48"/>
        <v>3-May</v>
      </c>
      <c r="M376" s="9">
        <f t="shared" si="50"/>
        <v>3</v>
      </c>
      <c r="N376" s="9" t="str">
        <f t="shared" si="49"/>
        <v>May</v>
      </c>
      <c r="O376" s="27" t="s">
        <v>33</v>
      </c>
      <c r="P376" s="13" t="str">
        <f>IF(VLOOKUP(O376,Sheet1!$N$12:$O$20,2)=0,"",VLOOKUP(O376,Sheet1!$N$12:$O$20,2))</f>
        <v/>
      </c>
      <c r="Q376" s="49">
        <v>538.44785958483044</v>
      </c>
      <c r="R376" s="49">
        <v>49.173248388381218</v>
      </c>
      <c r="S376" s="49">
        <v>49.173248388381218</v>
      </c>
      <c r="T376" s="50"/>
      <c r="U376" s="27">
        <v>6.9410161113283522</v>
      </c>
      <c r="V376" s="26">
        <v>9.1324066969634146E-2</v>
      </c>
      <c r="W376" s="27"/>
      <c r="X376" s="27"/>
      <c r="Y376" s="27"/>
      <c r="Z376" s="27"/>
      <c r="AA376" s="27"/>
      <c r="AB376" s="50">
        <v>109.18977186726352</v>
      </c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</row>
    <row r="377" spans="1:38" ht="13.2">
      <c r="A377" t="str">
        <f t="shared" si="47"/>
        <v>Wagga2007TOS3-MayCvSkipton</v>
      </c>
      <c r="B377">
        <f t="shared" si="45"/>
        <v>180</v>
      </c>
      <c r="C377" t="str">
        <f t="shared" si="46"/>
        <v>Skipton</v>
      </c>
      <c r="D377" s="27" t="s">
        <v>68</v>
      </c>
      <c r="E377" t="str">
        <f>VLOOKUP(D377,Sheet1!$E$11:$F$92,2)</f>
        <v>Skipton</v>
      </c>
      <c r="G377" s="48" t="s">
        <v>59</v>
      </c>
      <c r="H377" s="13">
        <v>2007</v>
      </c>
      <c r="I377" s="91">
        <v>39385</v>
      </c>
      <c r="J377" s="27">
        <v>3</v>
      </c>
      <c r="K377" s="32">
        <v>39205</v>
      </c>
      <c r="L377" s="14" t="str">
        <f t="shared" si="48"/>
        <v>3-May</v>
      </c>
      <c r="M377" s="9">
        <f t="shared" si="50"/>
        <v>3</v>
      </c>
      <c r="N377" s="9" t="str">
        <f t="shared" si="49"/>
        <v>May</v>
      </c>
      <c r="O377" s="27" t="s">
        <v>33</v>
      </c>
      <c r="P377" s="13" t="str">
        <f>IF(VLOOKUP(O377,Sheet1!$N$12:$O$20,2)=0,"",VLOOKUP(O377,Sheet1!$N$12:$O$20,2))</f>
        <v/>
      </c>
      <c r="Q377" s="51">
        <v>737.30107382713902</v>
      </c>
      <c r="R377" s="49">
        <v>94.318991076102421</v>
      </c>
      <c r="S377" s="49">
        <v>94.318991076102421</v>
      </c>
      <c r="T377" s="50">
        <v>10</v>
      </c>
      <c r="U377" s="27">
        <v>23.858711923143918</v>
      </c>
      <c r="V377" s="26">
        <v>0.12792466256222434</v>
      </c>
      <c r="W377" s="27"/>
      <c r="X377" s="27"/>
      <c r="Y377" s="27"/>
      <c r="Z377" s="27"/>
      <c r="AA377" s="27"/>
      <c r="AB377" s="50">
        <v>77.465829898911039</v>
      </c>
      <c r="AC377" s="27"/>
      <c r="AD377" s="27"/>
      <c r="AE377" s="27"/>
      <c r="AF377" s="27">
        <v>37.659999999999997</v>
      </c>
      <c r="AG377" s="27"/>
      <c r="AH377" s="27"/>
      <c r="AI377" s="27"/>
      <c r="AJ377" s="27"/>
      <c r="AK377" s="27"/>
      <c r="AL377" s="27"/>
    </row>
    <row r="378" spans="1:38" ht="13.2">
      <c r="A378" t="str">
        <f t="shared" si="47"/>
        <v>Wagga2007TOS3-MayCvTarcoola</v>
      </c>
      <c r="B378">
        <f t="shared" si="45"/>
        <v>173</v>
      </c>
      <c r="C378" t="str">
        <f t="shared" si="46"/>
        <v>Tarcoola</v>
      </c>
      <c r="D378" s="27" t="s">
        <v>86</v>
      </c>
      <c r="E378" t="str">
        <f>VLOOKUP(D378,Sheet1!$E$11:$F$92,2)</f>
        <v>Tarcoola</v>
      </c>
      <c r="G378" s="48" t="s">
        <v>59</v>
      </c>
      <c r="H378" s="13">
        <v>2007</v>
      </c>
      <c r="I378" s="91">
        <v>39378</v>
      </c>
      <c r="J378" s="27">
        <v>3</v>
      </c>
      <c r="K378" s="32">
        <v>39205</v>
      </c>
      <c r="L378" s="14" t="str">
        <f t="shared" si="48"/>
        <v>3-May</v>
      </c>
      <c r="M378" s="9">
        <f t="shared" si="50"/>
        <v>3</v>
      </c>
      <c r="N378" s="9" t="str">
        <f t="shared" si="49"/>
        <v>May</v>
      </c>
      <c r="O378" s="27" t="s">
        <v>33</v>
      </c>
      <c r="P378" s="13" t="str">
        <f>IF(VLOOKUP(O378,Sheet1!$N$12:$O$20,2)=0,"",VLOOKUP(O378,Sheet1!$N$12:$O$20,2))</f>
        <v/>
      </c>
      <c r="Q378" s="49">
        <v>641.245573183734</v>
      </c>
      <c r="R378" s="49">
        <v>64.58123953098827</v>
      </c>
      <c r="S378" s="49">
        <v>64.58123953098827</v>
      </c>
      <c r="T378" s="50"/>
      <c r="U378" s="27">
        <v>16.044094619991039</v>
      </c>
      <c r="V378" s="26">
        <v>0.10071217990690755</v>
      </c>
      <c r="W378" s="27"/>
      <c r="X378" s="27"/>
      <c r="Y378" s="27"/>
      <c r="Z378" s="27"/>
      <c r="AA378" s="27"/>
      <c r="AB378" s="50">
        <v>12.40638793747075</v>
      </c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</row>
    <row r="379" spans="1:38" ht="13.2">
      <c r="A379" t="str">
        <f t="shared" si="47"/>
        <v>Wagga2007TOS4-AprCv05N2891</v>
      </c>
      <c r="B379">
        <f t="shared" si="45"/>
        <v>61</v>
      </c>
      <c r="C379" t="str">
        <f t="shared" si="46"/>
        <v>05N2891</v>
      </c>
      <c r="D379" s="27" t="s">
        <v>60</v>
      </c>
      <c r="E379" t="str">
        <f>VLOOKUP(D379,Sheet1!$E$11:$F$92,2)</f>
        <v>05N2891</v>
      </c>
      <c r="G379" s="48" t="s">
        <v>59</v>
      </c>
      <c r="H379" s="13">
        <v>2007</v>
      </c>
      <c r="I379" s="91">
        <v>39237</v>
      </c>
      <c r="J379" s="27">
        <v>1</v>
      </c>
      <c r="K379" s="52">
        <v>39176</v>
      </c>
      <c r="L379" s="14" t="str">
        <f t="shared" si="48"/>
        <v>4-Apr</v>
      </c>
      <c r="M379" s="9">
        <f t="shared" si="50"/>
        <v>4</v>
      </c>
      <c r="N379" s="9" t="str">
        <f t="shared" si="49"/>
        <v>Apr</v>
      </c>
      <c r="O379" s="27" t="s">
        <v>33</v>
      </c>
      <c r="P379" s="13" t="str">
        <f>IF(VLOOKUP(O379,Sheet1!$N$12:$O$20,2)=0,"",VLOOKUP(O379,Sheet1!$N$12:$O$20,2))</f>
        <v/>
      </c>
      <c r="Q379" s="53">
        <v>98.146787999999987</v>
      </c>
      <c r="R379" s="35"/>
      <c r="S379" s="35"/>
      <c r="T379" s="50"/>
      <c r="U379" s="27"/>
      <c r="V379" s="35"/>
      <c r="W379" s="27"/>
      <c r="X379" s="53">
        <v>68.388000000000005</v>
      </c>
      <c r="Y379" s="53">
        <v>68.937569828506611</v>
      </c>
      <c r="Z379" s="53">
        <v>29.20921817149339</v>
      </c>
      <c r="AA379" s="27"/>
      <c r="AB379" s="50">
        <v>22.637540000000044</v>
      </c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</row>
    <row r="380" spans="1:38" ht="13.2">
      <c r="A380" t="str">
        <f t="shared" si="47"/>
        <v>Wagga2007TOS4-AprCvCBI106</v>
      </c>
      <c r="B380">
        <f t="shared" ref="B380:B443" si="51">I380-K380</f>
        <v>61</v>
      </c>
      <c r="C380" t="str">
        <f t="shared" ref="C380:C443" si="52">D380</f>
        <v>CBI106</v>
      </c>
      <c r="D380" s="27" t="s">
        <v>61</v>
      </c>
      <c r="E380" t="str">
        <f>VLOOKUP(D380,Sheet1!$E$11:$F$92,2)</f>
        <v>CBI106</v>
      </c>
      <c r="G380" s="48" t="s">
        <v>59</v>
      </c>
      <c r="H380" s="13">
        <v>2007</v>
      </c>
      <c r="I380" s="91">
        <v>39237</v>
      </c>
      <c r="J380" s="27">
        <v>1</v>
      </c>
      <c r="K380" s="52">
        <v>39176</v>
      </c>
      <c r="L380" s="14" t="str">
        <f t="shared" si="48"/>
        <v>4-Apr</v>
      </c>
      <c r="M380" s="9">
        <f t="shared" si="50"/>
        <v>4</v>
      </c>
      <c r="N380" s="9" t="str">
        <f t="shared" si="49"/>
        <v>Apr</v>
      </c>
      <c r="O380" s="27" t="s">
        <v>33</v>
      </c>
      <c r="P380" s="13" t="str">
        <f>IF(VLOOKUP(O380,Sheet1!$N$12:$O$20,2)=0,"",VLOOKUP(O380,Sheet1!$N$12:$O$20,2))</f>
        <v/>
      </c>
      <c r="Q380" s="53">
        <v>97.72811999999999</v>
      </c>
      <c r="R380" s="35"/>
      <c r="S380" s="35"/>
      <c r="T380" s="50"/>
      <c r="U380" s="27"/>
      <c r="V380" s="35"/>
      <c r="W380" s="27"/>
      <c r="X380" s="53">
        <v>73.391999999999996</v>
      </c>
      <c r="Y380" s="53">
        <v>71.529647191655798</v>
      </c>
      <c r="Z380" s="53">
        <v>26.198472808344199</v>
      </c>
      <c r="AA380" s="27"/>
      <c r="AB380" s="50">
        <v>13.271720000000082</v>
      </c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</row>
    <row r="381" spans="1:38" ht="13.2">
      <c r="A381" t="str">
        <f t="shared" si="47"/>
        <v>Wagga2007TOS4-AprCvCBI206</v>
      </c>
      <c r="B381">
        <f t="shared" si="51"/>
        <v>61</v>
      </c>
      <c r="C381" t="str">
        <f t="shared" si="52"/>
        <v>CBI206</v>
      </c>
      <c r="D381" s="27" t="s">
        <v>49</v>
      </c>
      <c r="E381" t="str">
        <f>VLOOKUP(D381,Sheet1!$E$11:$F$92,2)</f>
        <v>CBI206</v>
      </c>
      <c r="G381" s="48" t="s">
        <v>59</v>
      </c>
      <c r="H381" s="13">
        <v>2007</v>
      </c>
      <c r="I381" s="91">
        <v>39237</v>
      </c>
      <c r="J381" s="27">
        <v>1</v>
      </c>
      <c r="K381" s="52">
        <v>39176</v>
      </c>
      <c r="L381" s="14" t="str">
        <f t="shared" si="48"/>
        <v>4-Apr</v>
      </c>
      <c r="M381" s="9">
        <f t="shared" si="50"/>
        <v>4</v>
      </c>
      <c r="N381" s="9" t="str">
        <f t="shared" si="49"/>
        <v>Apr</v>
      </c>
      <c r="O381" s="27" t="s">
        <v>33</v>
      </c>
      <c r="P381" s="13" t="str">
        <f>IF(VLOOKUP(O381,Sheet1!$N$12:$O$20,2)=0,"",VLOOKUP(O381,Sheet1!$N$12:$O$20,2))</f>
        <v/>
      </c>
      <c r="Q381" s="53">
        <v>108.57901600000001</v>
      </c>
      <c r="R381" s="35"/>
      <c r="S381" s="35"/>
      <c r="T381" s="50"/>
      <c r="U381" s="27"/>
      <c r="V381" s="35"/>
      <c r="W381" s="27"/>
      <c r="X381" s="53">
        <v>60.603999999999999</v>
      </c>
      <c r="Y381" s="53">
        <v>77.651304061648887</v>
      </c>
      <c r="Z381" s="53">
        <v>30.92771193835112</v>
      </c>
      <c r="AA381" s="27"/>
      <c r="AB381" s="50">
        <v>48.475415999999996</v>
      </c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</row>
    <row r="382" spans="1:38" ht="13.2">
      <c r="A382" t="str">
        <f t="shared" si="47"/>
        <v>Wagga2007TOS4-AprCvAV_Garnet</v>
      </c>
      <c r="B382">
        <f t="shared" si="51"/>
        <v>61</v>
      </c>
      <c r="C382" t="str">
        <f t="shared" si="52"/>
        <v>Garnet</v>
      </c>
      <c r="D382" s="27" t="s">
        <v>37</v>
      </c>
      <c r="E382" t="str">
        <f>VLOOKUP(D382,Sheet1!$E$11:$F$92,2)</f>
        <v>AV_Garnet</v>
      </c>
      <c r="G382" s="48" t="s">
        <v>59</v>
      </c>
      <c r="H382" s="13">
        <v>2007</v>
      </c>
      <c r="I382" s="91">
        <v>39237</v>
      </c>
      <c r="J382" s="27">
        <v>1</v>
      </c>
      <c r="K382" s="52">
        <v>39176</v>
      </c>
      <c r="L382" s="14" t="str">
        <f t="shared" si="48"/>
        <v>4-Apr</v>
      </c>
      <c r="M382" s="9">
        <f t="shared" si="50"/>
        <v>4</v>
      </c>
      <c r="N382" s="9" t="str">
        <f t="shared" si="49"/>
        <v>Apr</v>
      </c>
      <c r="O382" s="27" t="s">
        <v>33</v>
      </c>
      <c r="P382" s="13" t="str">
        <f>IF(VLOOKUP(O382,Sheet1!$N$12:$O$20,2)=0,"",VLOOKUP(O382,Sheet1!$N$12:$O$20,2))</f>
        <v/>
      </c>
      <c r="Q382" s="51">
        <v>75.486452</v>
      </c>
      <c r="R382" s="35"/>
      <c r="S382" s="35"/>
      <c r="T382" s="50"/>
      <c r="U382" s="27"/>
      <c r="V382" s="35"/>
      <c r="W382" s="27"/>
      <c r="X382" s="53">
        <v>52.263999999999996</v>
      </c>
      <c r="Y382" s="53">
        <v>51.309549835616437</v>
      </c>
      <c r="Z382" s="53">
        <v>24.176902164383563</v>
      </c>
      <c r="AA382" s="27"/>
      <c r="AB382" s="50">
        <v>2.9751560000000645</v>
      </c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</row>
    <row r="383" spans="1:38" ht="13.2">
      <c r="A383" t="str">
        <f t="shared" si="47"/>
        <v>Wagga2007TOS4-AprCvHyola75</v>
      </c>
      <c r="B383">
        <f t="shared" si="51"/>
        <v>61</v>
      </c>
      <c r="C383" t="str">
        <f t="shared" si="52"/>
        <v>Hyola75</v>
      </c>
      <c r="D383" s="27" t="s">
        <v>62</v>
      </c>
      <c r="E383" t="str">
        <f>VLOOKUP(D383,Sheet1!$E$11:$F$92,2)</f>
        <v>Hyola75</v>
      </c>
      <c r="G383" s="48" t="s">
        <v>59</v>
      </c>
      <c r="H383" s="13">
        <v>2007</v>
      </c>
      <c r="I383" s="91">
        <v>39237</v>
      </c>
      <c r="J383" s="27">
        <v>1</v>
      </c>
      <c r="K383" s="52">
        <v>39176</v>
      </c>
      <c r="L383" s="14" t="str">
        <f t="shared" si="48"/>
        <v>4-Apr</v>
      </c>
      <c r="M383" s="9">
        <f t="shared" si="50"/>
        <v>4</v>
      </c>
      <c r="N383" s="9" t="str">
        <f t="shared" si="49"/>
        <v>Apr</v>
      </c>
      <c r="O383" s="27" t="s">
        <v>33</v>
      </c>
      <c r="P383" s="13" t="str">
        <f>IF(VLOOKUP(O383,Sheet1!$N$12:$O$20,2)=0,"",VLOOKUP(O383,Sheet1!$N$12:$O$20,2))</f>
        <v/>
      </c>
      <c r="Q383" s="51">
        <v>122.75646</v>
      </c>
      <c r="R383" s="35"/>
      <c r="S383" s="35"/>
      <c r="T383" s="50"/>
      <c r="U383" s="27"/>
      <c r="V383" s="35"/>
      <c r="W383" s="27"/>
      <c r="X383" s="53">
        <v>59.491999999999997</v>
      </c>
      <c r="Y383" s="53">
        <v>82.094468843055196</v>
      </c>
      <c r="Z383" s="53">
        <v>40.661991156944808</v>
      </c>
      <c r="AA383" s="27"/>
      <c r="AB383" s="50">
        <v>11.734379999999959</v>
      </c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</row>
    <row r="384" spans="1:38" ht="13.2">
      <c r="A384" t="str">
        <f t="shared" si="47"/>
        <v>Wagga2007TOS4-AprCvMaxol</v>
      </c>
      <c r="B384">
        <f t="shared" si="51"/>
        <v>61</v>
      </c>
      <c r="C384" t="str">
        <f t="shared" si="52"/>
        <v>Maxol</v>
      </c>
      <c r="D384" s="27" t="s">
        <v>36</v>
      </c>
      <c r="E384" t="str">
        <f>VLOOKUP(D384,Sheet1!$E$11:$F$92,2)</f>
        <v>Maxol</v>
      </c>
      <c r="G384" s="48" t="s">
        <v>59</v>
      </c>
      <c r="H384" s="13">
        <v>2007</v>
      </c>
      <c r="I384" s="91">
        <v>39237</v>
      </c>
      <c r="J384" s="27">
        <v>1</v>
      </c>
      <c r="K384" s="52">
        <v>39176</v>
      </c>
      <c r="L384" s="14" t="str">
        <f t="shared" si="48"/>
        <v>4-Apr</v>
      </c>
      <c r="M384" s="9">
        <f t="shared" si="50"/>
        <v>4</v>
      </c>
      <c r="N384" s="9" t="str">
        <f t="shared" si="49"/>
        <v>Apr</v>
      </c>
      <c r="O384" s="27" t="s">
        <v>33</v>
      </c>
      <c r="P384" s="13" t="str">
        <f>IF(VLOOKUP(O384,Sheet1!$N$12:$O$20,2)=0,"",VLOOKUP(O384,Sheet1!$N$12:$O$20,2))</f>
        <v/>
      </c>
      <c r="Q384" s="53">
        <v>147.59019999999998</v>
      </c>
      <c r="R384" s="35"/>
      <c r="S384" s="35"/>
      <c r="T384" s="50"/>
      <c r="U384" s="27"/>
      <c r="V384" s="35"/>
      <c r="W384" s="27"/>
      <c r="X384" s="53">
        <v>102.304</v>
      </c>
      <c r="Y384" s="53">
        <v>105.29098674513276</v>
      </c>
      <c r="Z384" s="53">
        <v>42.299213254867254</v>
      </c>
      <c r="AA384" s="27"/>
      <c r="AB384" s="50">
        <v>27.583160000000099</v>
      </c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</row>
    <row r="385" spans="1:38" ht="13.2">
      <c r="A385" t="str">
        <f t="shared" si="47"/>
        <v>Wagga2007TOS4-AprCvNBIP1</v>
      </c>
      <c r="B385">
        <f t="shared" si="51"/>
        <v>61</v>
      </c>
      <c r="C385" t="str">
        <f t="shared" si="52"/>
        <v>NBIP1</v>
      </c>
      <c r="D385" s="27" t="s">
        <v>63</v>
      </c>
      <c r="E385" t="str">
        <f>VLOOKUP(D385,Sheet1!$E$11:$F$92,2)</f>
        <v>NBIP1</v>
      </c>
      <c r="G385" s="48" t="s">
        <v>59</v>
      </c>
      <c r="H385" s="13">
        <v>2007</v>
      </c>
      <c r="I385" s="91">
        <v>39237</v>
      </c>
      <c r="J385" s="27">
        <v>1</v>
      </c>
      <c r="K385" s="52">
        <v>39176</v>
      </c>
      <c r="L385" s="14" t="str">
        <f t="shared" si="48"/>
        <v>4-Apr</v>
      </c>
      <c r="M385" s="9">
        <f t="shared" si="50"/>
        <v>4</v>
      </c>
      <c r="N385" s="9" t="str">
        <f t="shared" si="49"/>
        <v>Apr</v>
      </c>
      <c r="O385" s="27" t="s">
        <v>33</v>
      </c>
      <c r="P385" s="13" t="str">
        <f>IF(VLOOKUP(O385,Sheet1!$N$12:$O$20,2)=0,"",VLOOKUP(O385,Sheet1!$N$12:$O$20,2))</f>
        <v/>
      </c>
      <c r="Q385" s="53">
        <v>59.469203999999991</v>
      </c>
      <c r="R385" s="35"/>
      <c r="S385" s="35"/>
      <c r="T385" s="50"/>
      <c r="U385" s="27"/>
      <c r="V385" s="35"/>
      <c r="W385" s="27"/>
      <c r="X385" s="53">
        <v>46.147999999999996</v>
      </c>
      <c r="Y385" s="53">
        <v>43.551445249999986</v>
      </c>
      <c r="Z385" s="53">
        <v>15.917758749999996</v>
      </c>
      <c r="AA385" s="27"/>
      <c r="AB385" s="50">
        <v>4.6242519999999923</v>
      </c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</row>
    <row r="386" spans="1:38" ht="13.2">
      <c r="A386" t="str">
        <f t="shared" si="47"/>
        <v>Wagga2007TOS4-AprCvNBIP3</v>
      </c>
      <c r="B386">
        <f t="shared" si="51"/>
        <v>61</v>
      </c>
      <c r="C386" t="str">
        <f t="shared" si="52"/>
        <v>NBIP3</v>
      </c>
      <c r="D386" s="27" t="s">
        <v>64</v>
      </c>
      <c r="E386" t="str">
        <f>VLOOKUP(D386,Sheet1!$E$11:$F$92,2)</f>
        <v>NBIP3</v>
      </c>
      <c r="G386" s="48" t="s">
        <v>59</v>
      </c>
      <c r="H386" s="13">
        <v>2007</v>
      </c>
      <c r="I386" s="91">
        <v>39237</v>
      </c>
      <c r="J386" s="27">
        <v>1</v>
      </c>
      <c r="K386" s="52">
        <v>39176</v>
      </c>
      <c r="L386" s="14" t="str">
        <f t="shared" si="48"/>
        <v>4-Apr</v>
      </c>
      <c r="M386" s="9">
        <f t="shared" si="50"/>
        <v>4</v>
      </c>
      <c r="N386" s="9" t="str">
        <f t="shared" si="49"/>
        <v>Apr</v>
      </c>
      <c r="O386" s="27" t="s">
        <v>33</v>
      </c>
      <c r="P386" s="13" t="str">
        <f>IF(VLOOKUP(O386,Sheet1!$N$12:$O$20,2)=0,"",VLOOKUP(O386,Sheet1!$N$12:$O$20,2))</f>
        <v/>
      </c>
      <c r="Q386" s="53">
        <v>134.95306133333332</v>
      </c>
      <c r="R386" s="35"/>
      <c r="S386" s="35"/>
      <c r="T386" s="50"/>
      <c r="U386" s="27"/>
      <c r="V386" s="35"/>
      <c r="W386" s="27"/>
      <c r="X386" s="53">
        <v>77.098666666666659</v>
      </c>
      <c r="Y386" s="53">
        <v>99.873359835598976</v>
      </c>
      <c r="Z386" s="53">
        <v>35.079701497734355</v>
      </c>
      <c r="AA386" s="27"/>
      <c r="AB386" s="50">
        <v>34.054716993058982</v>
      </c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</row>
    <row r="387" spans="1:38" ht="13.2">
      <c r="A387" t="str">
        <f t="shared" si="47"/>
        <v>Wagga2007TOS4-AprCvNBIP4</v>
      </c>
      <c r="B387">
        <f t="shared" si="51"/>
        <v>61</v>
      </c>
      <c r="C387" t="str">
        <f t="shared" si="52"/>
        <v>NBIP4</v>
      </c>
      <c r="D387" s="27" t="s">
        <v>65</v>
      </c>
      <c r="E387" t="str">
        <f>VLOOKUP(D387,Sheet1!$E$11:$F$92,2)</f>
        <v>NBIP4</v>
      </c>
      <c r="G387" s="48" t="s">
        <v>59</v>
      </c>
      <c r="H387" s="13">
        <v>2007</v>
      </c>
      <c r="I387" s="91">
        <v>39237</v>
      </c>
      <c r="J387" s="27">
        <v>1</v>
      </c>
      <c r="K387" s="52">
        <v>39176</v>
      </c>
      <c r="L387" s="14" t="str">
        <f t="shared" si="48"/>
        <v>4-Apr</v>
      </c>
      <c r="M387" s="9">
        <f t="shared" si="50"/>
        <v>4</v>
      </c>
      <c r="N387" s="9" t="str">
        <f t="shared" si="49"/>
        <v>Apr</v>
      </c>
      <c r="O387" s="27" t="s">
        <v>33</v>
      </c>
      <c r="P387" s="13" t="str">
        <f>IF(VLOOKUP(O387,Sheet1!$N$12:$O$20,2)=0,"",VLOOKUP(O387,Sheet1!$N$12:$O$20,2))</f>
        <v/>
      </c>
      <c r="Q387" s="53">
        <v>54.066551999999994</v>
      </c>
      <c r="R387" s="35"/>
      <c r="S387" s="35"/>
      <c r="T387" s="50"/>
      <c r="U387" s="27"/>
      <c r="V387" s="35"/>
      <c r="W387" s="27"/>
      <c r="X387" s="53">
        <v>63.94</v>
      </c>
      <c r="Y387" s="53">
        <v>40.335890175883392</v>
      </c>
      <c r="Z387" s="53">
        <v>13.730661824116606</v>
      </c>
      <c r="AA387" s="27"/>
      <c r="AB387" s="50">
        <v>4.9472880000000403</v>
      </c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</row>
    <row r="388" spans="1:38" ht="13.2">
      <c r="A388" t="str">
        <f t="shared" si="47"/>
        <v>Wagga2007TOS4-AprCvNPZ2</v>
      </c>
      <c r="B388">
        <f t="shared" si="51"/>
        <v>61</v>
      </c>
      <c r="C388" t="str">
        <f t="shared" si="52"/>
        <v>NPZ2</v>
      </c>
      <c r="D388" s="27" t="s">
        <v>66</v>
      </c>
      <c r="E388" t="str">
        <f>VLOOKUP(D388,Sheet1!$E$11:$F$92,2)</f>
        <v>NPZ2</v>
      </c>
      <c r="G388" s="48" t="s">
        <v>59</v>
      </c>
      <c r="H388" s="13">
        <v>2007</v>
      </c>
      <c r="I388" s="91">
        <v>39237</v>
      </c>
      <c r="J388" s="27">
        <v>1</v>
      </c>
      <c r="K388" s="52">
        <v>39176</v>
      </c>
      <c r="L388" s="14" t="str">
        <f t="shared" si="48"/>
        <v>4-Apr</v>
      </c>
      <c r="M388" s="9">
        <f t="shared" si="50"/>
        <v>4</v>
      </c>
      <c r="N388" s="9" t="str">
        <f t="shared" si="49"/>
        <v>Apr</v>
      </c>
      <c r="O388" s="27" t="s">
        <v>33</v>
      </c>
      <c r="P388" s="13" t="str">
        <f>IF(VLOOKUP(O388,Sheet1!$N$12:$O$20,2)=0,"",VLOOKUP(O388,Sheet1!$N$12:$O$20,2))</f>
        <v/>
      </c>
      <c r="Q388" s="53">
        <v>119.50145066666664</v>
      </c>
      <c r="R388" s="35"/>
      <c r="S388" s="35"/>
      <c r="T388" s="50"/>
      <c r="U388" s="27"/>
      <c r="V388" s="35"/>
      <c r="W388" s="27"/>
      <c r="X388" s="53">
        <v>85.623999999999981</v>
      </c>
      <c r="Y388" s="53">
        <v>82.782613392727001</v>
      </c>
      <c r="Z388" s="53">
        <v>36.718837273939648</v>
      </c>
      <c r="AA388" s="27"/>
      <c r="AB388" s="50">
        <v>9.886413745448051</v>
      </c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</row>
    <row r="389" spans="1:38" ht="13.2">
      <c r="A389" t="str">
        <f t="shared" ref="A389:A452" si="53">G389&amp;H389&amp;"TOS"&amp;L389&amp;"Cv"&amp;E389&amp;P389</f>
        <v>Wagga2007TOS4-AprCvNPZ3</v>
      </c>
      <c r="B389">
        <f t="shared" si="51"/>
        <v>61</v>
      </c>
      <c r="C389" t="str">
        <f t="shared" si="52"/>
        <v>NPZ3</v>
      </c>
      <c r="D389" s="27" t="s">
        <v>67</v>
      </c>
      <c r="E389" t="str">
        <f>VLOOKUP(D389,Sheet1!$E$11:$F$92,2)</f>
        <v>NPZ3</v>
      </c>
      <c r="G389" s="48" t="s">
        <v>59</v>
      </c>
      <c r="H389" s="13">
        <v>2007</v>
      </c>
      <c r="I389" s="91">
        <v>39237</v>
      </c>
      <c r="J389" s="27">
        <v>1</v>
      </c>
      <c r="K389" s="52">
        <v>39176</v>
      </c>
      <c r="L389" s="14" t="str">
        <f t="shared" ref="L389:L452" si="54">M389&amp;"-"&amp;N389</f>
        <v>4-Apr</v>
      </c>
      <c r="M389" s="9">
        <f t="shared" si="50"/>
        <v>4</v>
      </c>
      <c r="N389" s="9" t="str">
        <f t="shared" ref="N389:N452" si="55">TEXT(K389,"mmm")</f>
        <v>Apr</v>
      </c>
      <c r="O389" s="27" t="s">
        <v>33</v>
      </c>
      <c r="P389" s="13" t="str">
        <f>IF(VLOOKUP(O389,Sheet1!$N$12:$O$20,2)=0,"",VLOOKUP(O389,Sheet1!$N$12:$O$20,2))</f>
        <v/>
      </c>
      <c r="Q389" s="53">
        <v>157.27312533333333</v>
      </c>
      <c r="R389" s="35"/>
      <c r="S389" s="35"/>
      <c r="T389" s="50"/>
      <c r="U389" s="27"/>
      <c r="V389" s="35"/>
      <c r="W389" s="27"/>
      <c r="X389" s="53">
        <v>91.925333333333342</v>
      </c>
      <c r="Y389" s="53">
        <v>105.65079316068142</v>
      </c>
      <c r="Z389" s="53">
        <v>51.622332172651916</v>
      </c>
      <c r="AA389" s="27"/>
      <c r="AB389" s="50">
        <v>20.377928396265819</v>
      </c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</row>
    <row r="390" spans="1:38" ht="13.2">
      <c r="A390" t="str">
        <f t="shared" si="53"/>
        <v>Wagga2007TOS4-AprCvSkipton</v>
      </c>
      <c r="B390">
        <f t="shared" si="51"/>
        <v>61</v>
      </c>
      <c r="C390" t="str">
        <f t="shared" si="52"/>
        <v>Skipton</v>
      </c>
      <c r="D390" s="27" t="s">
        <v>68</v>
      </c>
      <c r="E390" t="str">
        <f>VLOOKUP(D390,Sheet1!$E$11:$F$92,2)</f>
        <v>Skipton</v>
      </c>
      <c r="G390" s="48" t="s">
        <v>59</v>
      </c>
      <c r="H390" s="13">
        <v>2007</v>
      </c>
      <c r="I390" s="91">
        <v>39237</v>
      </c>
      <c r="J390" s="27">
        <v>1</v>
      </c>
      <c r="K390" s="52">
        <v>39176</v>
      </c>
      <c r="L390" s="14" t="str">
        <f t="shared" si="54"/>
        <v>4-Apr</v>
      </c>
      <c r="M390" s="9">
        <f t="shared" si="50"/>
        <v>4</v>
      </c>
      <c r="N390" s="9" t="str">
        <f t="shared" si="55"/>
        <v>Apr</v>
      </c>
      <c r="O390" s="27" t="s">
        <v>33</v>
      </c>
      <c r="P390" s="13" t="str">
        <f>IF(VLOOKUP(O390,Sheet1!$N$12:$O$20,2)=0,"",VLOOKUP(O390,Sheet1!$N$12:$O$20,2))</f>
        <v/>
      </c>
      <c r="Q390" s="51">
        <v>61.343480000000007</v>
      </c>
      <c r="R390" s="35"/>
      <c r="S390" s="35"/>
      <c r="T390" s="50"/>
      <c r="U390" s="27"/>
      <c r="V390" s="35"/>
      <c r="W390" s="27"/>
      <c r="X390" s="53">
        <v>61.16</v>
      </c>
      <c r="Y390" s="53">
        <v>48.952909536423853</v>
      </c>
      <c r="Z390" s="53">
        <v>12.390570463576159</v>
      </c>
      <c r="AA390" s="27"/>
      <c r="AB390" s="50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</row>
    <row r="391" spans="1:38" ht="13.2">
      <c r="A391" t="str">
        <f t="shared" si="53"/>
        <v>Wagga2007TOS18-AprCv05N2891</v>
      </c>
      <c r="B391">
        <f t="shared" si="51"/>
        <v>47</v>
      </c>
      <c r="C391" t="str">
        <f t="shared" si="52"/>
        <v>05N2891</v>
      </c>
      <c r="D391" s="27" t="s">
        <v>60</v>
      </c>
      <c r="E391" t="str">
        <f>VLOOKUP(D391,Sheet1!$E$11:$F$92,2)</f>
        <v>05N2891</v>
      </c>
      <c r="G391" s="48" t="s">
        <v>59</v>
      </c>
      <c r="H391" s="13">
        <v>2007</v>
      </c>
      <c r="I391" s="91">
        <v>39237</v>
      </c>
      <c r="J391" s="27">
        <v>2</v>
      </c>
      <c r="K391" s="52">
        <v>39190</v>
      </c>
      <c r="L391" s="14" t="str">
        <f t="shared" si="54"/>
        <v>18-Apr</v>
      </c>
      <c r="M391" s="9">
        <f t="shared" si="50"/>
        <v>18</v>
      </c>
      <c r="N391" s="9" t="str">
        <f t="shared" si="55"/>
        <v>Apr</v>
      </c>
      <c r="O391" s="27" t="s">
        <v>33</v>
      </c>
      <c r="P391" s="13" t="str">
        <f>IF(VLOOKUP(O391,Sheet1!$N$12:$O$20,2)=0,"",VLOOKUP(O391,Sheet1!$N$12:$O$20,2))</f>
        <v/>
      </c>
      <c r="Q391" s="53">
        <v>238.30271200000001</v>
      </c>
      <c r="R391" s="35"/>
      <c r="S391" s="35"/>
      <c r="T391" s="50"/>
      <c r="U391" s="27"/>
      <c r="V391" s="35"/>
      <c r="W391" s="27"/>
      <c r="X391" s="53">
        <v>78.210666666666654</v>
      </c>
      <c r="Y391" s="53">
        <v>135.73927202045039</v>
      </c>
      <c r="Z391" s="53">
        <v>102.56343997954961</v>
      </c>
      <c r="AA391" s="27"/>
      <c r="AB391" s="50">
        <v>19.516843531207208</v>
      </c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</row>
    <row r="392" spans="1:38" ht="13.2">
      <c r="A392" t="str">
        <f t="shared" si="53"/>
        <v>Wagga2007TOS18-AprCv44Y06</v>
      </c>
      <c r="B392">
        <f t="shared" si="51"/>
        <v>47</v>
      </c>
      <c r="C392" t="str">
        <f t="shared" si="52"/>
        <v>44Y06</v>
      </c>
      <c r="D392" s="27" t="s">
        <v>69</v>
      </c>
      <c r="E392" t="str">
        <f>VLOOKUP(D392,Sheet1!$E$11:$F$92,2)</f>
        <v>44Y06</v>
      </c>
      <c r="G392" s="48" t="s">
        <v>59</v>
      </c>
      <c r="H392" s="13">
        <v>2007</v>
      </c>
      <c r="I392" s="91">
        <v>39237</v>
      </c>
      <c r="J392" s="27">
        <v>2</v>
      </c>
      <c r="K392" s="52">
        <v>39190</v>
      </c>
      <c r="L392" s="14" t="str">
        <f t="shared" si="54"/>
        <v>18-Apr</v>
      </c>
      <c r="M392" s="9">
        <f t="shared" si="50"/>
        <v>18</v>
      </c>
      <c r="N392" s="9" t="str">
        <f t="shared" si="55"/>
        <v>Apr</v>
      </c>
      <c r="O392" s="27" t="s">
        <v>33</v>
      </c>
      <c r="P392" s="13" t="str">
        <f>IF(VLOOKUP(O392,Sheet1!$N$12:$O$20,2)=0,"",VLOOKUP(O392,Sheet1!$N$12:$O$20,2))</f>
        <v/>
      </c>
      <c r="Q392" s="53">
        <v>257.49249599999996</v>
      </c>
      <c r="R392" s="35"/>
      <c r="S392" s="35"/>
      <c r="T392" s="50"/>
      <c r="U392" s="27"/>
      <c r="V392" s="35"/>
      <c r="W392" s="27"/>
      <c r="X392" s="53">
        <v>84.512</v>
      </c>
      <c r="Y392" s="53">
        <v>153.46859218088699</v>
      </c>
      <c r="Z392" s="53">
        <v>104.02390381911299</v>
      </c>
      <c r="AA392" s="27"/>
      <c r="AB392" s="50">
        <v>21.90926248858155</v>
      </c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</row>
    <row r="393" spans="1:38" ht="13.2">
      <c r="A393" t="str">
        <f t="shared" si="53"/>
        <v>Wagga2007TOS18-AprCv45Y77</v>
      </c>
      <c r="B393">
        <f t="shared" si="51"/>
        <v>47</v>
      </c>
      <c r="C393" t="str">
        <f t="shared" si="52"/>
        <v>45Y77</v>
      </c>
      <c r="D393" s="27" t="s">
        <v>70</v>
      </c>
      <c r="E393" t="str">
        <f>VLOOKUP(D393,Sheet1!$E$11:$F$92,2)</f>
        <v>45Y77</v>
      </c>
      <c r="G393" s="48" t="s">
        <v>59</v>
      </c>
      <c r="H393" s="13">
        <v>2007</v>
      </c>
      <c r="I393" s="91">
        <v>39237</v>
      </c>
      <c r="J393" s="27">
        <v>2</v>
      </c>
      <c r="K393" s="52">
        <v>39190</v>
      </c>
      <c r="L393" s="14" t="str">
        <f t="shared" si="54"/>
        <v>18-Apr</v>
      </c>
      <c r="M393" s="9">
        <f t="shared" si="50"/>
        <v>18</v>
      </c>
      <c r="N393" s="9" t="str">
        <f t="shared" si="55"/>
        <v>Apr</v>
      </c>
      <c r="O393" s="27" t="s">
        <v>33</v>
      </c>
      <c r="P393" s="13" t="str">
        <f>IF(VLOOKUP(O393,Sheet1!$N$12:$O$20,2)=0,"",VLOOKUP(O393,Sheet1!$N$12:$O$20,2))</f>
        <v/>
      </c>
      <c r="Q393" s="53">
        <v>179.0238453333333</v>
      </c>
      <c r="R393" s="35"/>
      <c r="S393" s="35"/>
      <c r="T393" s="50"/>
      <c r="U393" s="27"/>
      <c r="V393" s="35"/>
      <c r="W393" s="27"/>
      <c r="X393" s="53">
        <v>65.978666666666655</v>
      </c>
      <c r="Y393" s="53">
        <v>110.0739009667529</v>
      </c>
      <c r="Z393" s="53">
        <v>68.949944366580425</v>
      </c>
      <c r="AA393" s="27"/>
      <c r="AB393" s="50">
        <v>18.551515877895756</v>
      </c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</row>
    <row r="394" spans="1:38" ht="13.2">
      <c r="A394" t="str">
        <f t="shared" si="53"/>
        <v>Wagga2007TOS18-AprCv46Y78</v>
      </c>
      <c r="B394">
        <f t="shared" si="51"/>
        <v>47</v>
      </c>
      <c r="C394" t="str">
        <f t="shared" si="52"/>
        <v>46Y78</v>
      </c>
      <c r="D394" s="27" t="s">
        <v>34</v>
      </c>
      <c r="E394" t="str">
        <f>VLOOKUP(D394,Sheet1!$E$11:$F$92,2)</f>
        <v>46Y78</v>
      </c>
      <c r="G394" s="48" t="s">
        <v>59</v>
      </c>
      <c r="H394" s="13">
        <v>2007</v>
      </c>
      <c r="I394" s="91">
        <v>39237</v>
      </c>
      <c r="J394" s="27">
        <v>2</v>
      </c>
      <c r="K394" s="52">
        <v>39190</v>
      </c>
      <c r="L394" s="14" t="str">
        <f t="shared" si="54"/>
        <v>18-Apr</v>
      </c>
      <c r="M394" s="9">
        <f t="shared" si="50"/>
        <v>18</v>
      </c>
      <c r="N394" s="9" t="str">
        <f t="shared" si="55"/>
        <v>Apr</v>
      </c>
      <c r="O394" s="27" t="s">
        <v>33</v>
      </c>
      <c r="P394" s="13" t="str">
        <f>IF(VLOOKUP(O394,Sheet1!$N$12:$O$20,2)=0,"",VLOOKUP(O394,Sheet1!$N$12:$O$20,2))</f>
        <v/>
      </c>
      <c r="Q394" s="53">
        <v>183.09228266666665</v>
      </c>
      <c r="R394" s="35"/>
      <c r="S394" s="35"/>
      <c r="T394" s="50"/>
      <c r="U394" s="27"/>
      <c r="V394" s="35"/>
      <c r="W394" s="27"/>
      <c r="X394" s="53">
        <v>78.210666666666654</v>
      </c>
      <c r="Y394" s="53">
        <v>111.80077957913932</v>
      </c>
      <c r="Z394" s="53">
        <v>71.291503087527317</v>
      </c>
      <c r="AA394" s="27"/>
      <c r="AB394" s="50">
        <v>22.841979231894936</v>
      </c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</row>
    <row r="395" spans="1:38" ht="13.2">
      <c r="A395" t="str">
        <f t="shared" si="53"/>
        <v>Wagga2007TOS18-AprCvCBI106</v>
      </c>
      <c r="B395">
        <f t="shared" si="51"/>
        <v>47</v>
      </c>
      <c r="C395" t="str">
        <f t="shared" si="52"/>
        <v>CBI106</v>
      </c>
      <c r="D395" s="27" t="s">
        <v>61</v>
      </c>
      <c r="E395" t="str">
        <f>VLOOKUP(D395,Sheet1!$E$11:$F$92,2)</f>
        <v>CBI106</v>
      </c>
      <c r="G395" s="48" t="s">
        <v>59</v>
      </c>
      <c r="H395" s="13">
        <v>2007</v>
      </c>
      <c r="I395" s="91">
        <v>39237</v>
      </c>
      <c r="J395" s="27">
        <v>2</v>
      </c>
      <c r="K395" s="52">
        <v>39190</v>
      </c>
      <c r="L395" s="14" t="str">
        <f t="shared" si="54"/>
        <v>18-Apr</v>
      </c>
      <c r="M395" s="9">
        <f t="shared" si="50"/>
        <v>18</v>
      </c>
      <c r="N395" s="9" t="str">
        <f t="shared" si="55"/>
        <v>Apr</v>
      </c>
      <c r="O395" s="27" t="s">
        <v>33</v>
      </c>
      <c r="P395" s="13" t="str">
        <f>IF(VLOOKUP(O395,Sheet1!$N$12:$O$20,2)=0,"",VLOOKUP(O395,Sheet1!$N$12:$O$20,2))</f>
        <v/>
      </c>
      <c r="Q395" s="53">
        <v>162.53288533333333</v>
      </c>
      <c r="R395" s="35"/>
      <c r="S395" s="35"/>
      <c r="T395" s="50"/>
      <c r="U395" s="27"/>
      <c r="V395" s="35"/>
      <c r="W395" s="27"/>
      <c r="X395" s="53">
        <v>71.538666666666657</v>
      </c>
      <c r="Y395" s="53">
        <v>106.46277262593294</v>
      </c>
      <c r="Z395" s="53">
        <v>56.070112707400369</v>
      </c>
      <c r="AA395" s="27"/>
      <c r="AB395" s="50">
        <v>23.266439407540418</v>
      </c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</row>
    <row r="396" spans="1:38" ht="13.2">
      <c r="A396" t="str">
        <f t="shared" si="53"/>
        <v>Wagga2007TOS18-AprCvCBI206</v>
      </c>
      <c r="B396">
        <f t="shared" si="51"/>
        <v>47</v>
      </c>
      <c r="C396" t="str">
        <f t="shared" si="52"/>
        <v>CBI206</v>
      </c>
      <c r="D396" s="27" t="s">
        <v>49</v>
      </c>
      <c r="E396" t="str">
        <f>VLOOKUP(D396,Sheet1!$E$11:$F$92,2)</f>
        <v>CBI206</v>
      </c>
      <c r="G396" s="48" t="s">
        <v>59</v>
      </c>
      <c r="H396" s="13">
        <v>2007</v>
      </c>
      <c r="I396" s="91">
        <v>39237</v>
      </c>
      <c r="J396" s="27">
        <v>2</v>
      </c>
      <c r="K396" s="52">
        <v>39190</v>
      </c>
      <c r="L396" s="14" t="str">
        <f t="shared" si="54"/>
        <v>18-Apr</v>
      </c>
      <c r="M396" s="9">
        <f t="shared" si="50"/>
        <v>18</v>
      </c>
      <c r="N396" s="9" t="str">
        <f t="shared" si="55"/>
        <v>Apr</v>
      </c>
      <c r="O396" s="27" t="s">
        <v>33</v>
      </c>
      <c r="P396" s="13" t="str">
        <f>IF(VLOOKUP(O396,Sheet1!$N$12:$O$20,2)=0,"",VLOOKUP(O396,Sheet1!$N$12:$O$20,2))</f>
        <v/>
      </c>
      <c r="Q396" s="53">
        <v>201.31129066666665</v>
      </c>
      <c r="R396" s="35"/>
      <c r="S396" s="35"/>
      <c r="T396" s="50"/>
      <c r="U396" s="27"/>
      <c r="V396" s="35"/>
      <c r="W396" s="27"/>
      <c r="X396" s="53">
        <v>78.581333333333319</v>
      </c>
      <c r="Y396" s="53">
        <v>128.48950302525725</v>
      </c>
      <c r="Z396" s="53">
        <v>72.821787641409387</v>
      </c>
      <c r="AA396" s="27"/>
      <c r="AB396" s="50">
        <v>57.642857545768074</v>
      </c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</row>
    <row r="397" spans="1:38" ht="13.2">
      <c r="A397" t="str">
        <f t="shared" si="53"/>
        <v>Wagga2007TOS18-AprCvCBI306</v>
      </c>
      <c r="B397">
        <f t="shared" si="51"/>
        <v>47</v>
      </c>
      <c r="C397" t="str">
        <f t="shared" si="52"/>
        <v>CBI306</v>
      </c>
      <c r="D397" s="27" t="s">
        <v>39</v>
      </c>
      <c r="E397" t="str">
        <f>VLOOKUP(D397,Sheet1!$E$11:$F$92,2)</f>
        <v>CBI306</v>
      </c>
      <c r="G397" s="48" t="s">
        <v>59</v>
      </c>
      <c r="H397" s="13">
        <v>2007</v>
      </c>
      <c r="I397" s="91">
        <v>39237</v>
      </c>
      <c r="J397" s="27">
        <v>2</v>
      </c>
      <c r="K397" s="52">
        <v>39190</v>
      </c>
      <c r="L397" s="14" t="str">
        <f t="shared" si="54"/>
        <v>18-Apr</v>
      </c>
      <c r="M397" s="9">
        <f t="shared" si="50"/>
        <v>18</v>
      </c>
      <c r="N397" s="9" t="str">
        <f t="shared" si="55"/>
        <v>Apr</v>
      </c>
      <c r="O397" s="27" t="s">
        <v>33</v>
      </c>
      <c r="P397" s="13" t="str">
        <f>IF(VLOOKUP(O397,Sheet1!$N$12:$O$20,2)=0,"",VLOOKUP(O397,Sheet1!$N$12:$O$20,2))</f>
        <v/>
      </c>
      <c r="Q397" s="53">
        <v>224.44607999999997</v>
      </c>
      <c r="R397" s="35"/>
      <c r="S397" s="35"/>
      <c r="T397" s="50"/>
      <c r="U397" s="27"/>
      <c r="V397" s="35"/>
      <c r="W397" s="27"/>
      <c r="X397" s="53">
        <v>73.391999999999996</v>
      </c>
      <c r="Y397" s="53">
        <v>141.83746721570577</v>
      </c>
      <c r="Z397" s="53">
        <v>82.608612784294209</v>
      </c>
      <c r="AA397" s="27"/>
      <c r="AB397" s="50">
        <v>40.879751946063024</v>
      </c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</row>
    <row r="398" spans="1:38" ht="13.2">
      <c r="A398" t="str">
        <f t="shared" si="53"/>
        <v>Wagga2007TOS18-AprCvCBI406</v>
      </c>
      <c r="B398">
        <f t="shared" si="51"/>
        <v>47</v>
      </c>
      <c r="C398" t="str">
        <f t="shared" si="52"/>
        <v>CBI406</v>
      </c>
      <c r="D398" s="27" t="s">
        <v>38</v>
      </c>
      <c r="E398" t="str">
        <f>VLOOKUP(D398,Sheet1!$E$11:$F$92,2)</f>
        <v>CBI406</v>
      </c>
      <c r="G398" s="48" t="s">
        <v>59</v>
      </c>
      <c r="H398" s="13">
        <v>2007</v>
      </c>
      <c r="I398" s="91">
        <v>39237</v>
      </c>
      <c r="J398" s="27">
        <v>2</v>
      </c>
      <c r="K398" s="52">
        <v>39190</v>
      </c>
      <c r="L398" s="14" t="str">
        <f t="shared" si="54"/>
        <v>18-Apr</v>
      </c>
      <c r="M398" s="9">
        <f t="shared" si="50"/>
        <v>18</v>
      </c>
      <c r="N398" s="9" t="str">
        <f t="shared" si="55"/>
        <v>Apr</v>
      </c>
      <c r="O398" s="27" t="s">
        <v>33</v>
      </c>
      <c r="P398" s="13" t="str">
        <f>IF(VLOOKUP(O398,Sheet1!$N$12:$O$20,2)=0,"",VLOOKUP(O398,Sheet1!$N$12:$O$20,2))</f>
        <v/>
      </c>
      <c r="Q398" s="53">
        <v>217.76852</v>
      </c>
      <c r="R398" s="35"/>
      <c r="S398" s="35"/>
      <c r="T398" s="50"/>
      <c r="U398" s="27"/>
      <c r="V398" s="35"/>
      <c r="W398" s="27"/>
      <c r="X398" s="53">
        <v>70.426666666666662</v>
      </c>
      <c r="Y398" s="53">
        <v>132.04824502492781</v>
      </c>
      <c r="Z398" s="53">
        <v>85.720274975072186</v>
      </c>
      <c r="AA398" s="27"/>
      <c r="AB398" s="50">
        <v>21.79697879646017</v>
      </c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</row>
    <row r="399" spans="1:38" ht="13.2">
      <c r="A399" t="str">
        <f t="shared" si="53"/>
        <v>Wagga2007TOS18-AprCvCBI506</v>
      </c>
      <c r="B399">
        <f t="shared" si="51"/>
        <v>47</v>
      </c>
      <c r="C399" t="str">
        <f t="shared" si="52"/>
        <v>CBI506</v>
      </c>
      <c r="D399" s="27" t="s">
        <v>71</v>
      </c>
      <c r="E399" t="str">
        <f>VLOOKUP(D399,Sheet1!$E$11:$F$92,2)</f>
        <v>CBI506</v>
      </c>
      <c r="G399" s="48" t="s">
        <v>59</v>
      </c>
      <c r="H399" s="13">
        <v>2007</v>
      </c>
      <c r="I399" s="91">
        <v>39237</v>
      </c>
      <c r="J399" s="27">
        <v>2</v>
      </c>
      <c r="K399" s="52">
        <v>39190</v>
      </c>
      <c r="L399" s="14" t="str">
        <f t="shared" si="54"/>
        <v>18-Apr</v>
      </c>
      <c r="M399" s="9">
        <f t="shared" ref="M399:M462" si="56">DAY(K399)</f>
        <v>18</v>
      </c>
      <c r="N399" s="9" t="str">
        <f t="shared" si="55"/>
        <v>Apr</v>
      </c>
      <c r="O399" s="27" t="s">
        <v>33</v>
      </c>
      <c r="P399" s="13" t="str">
        <f>IF(VLOOKUP(O399,Sheet1!$N$12:$O$20,2)=0,"",VLOOKUP(O399,Sheet1!$N$12:$O$20,2))</f>
        <v/>
      </c>
      <c r="Q399" s="53">
        <v>247.85256799999999</v>
      </c>
      <c r="R399" s="35"/>
      <c r="S399" s="35"/>
      <c r="T399" s="50"/>
      <c r="U399" s="27"/>
      <c r="V399" s="35"/>
      <c r="W399" s="27"/>
      <c r="X399" s="53">
        <v>71.538666666666657</v>
      </c>
      <c r="Y399" s="53">
        <v>149.79784238912168</v>
      </c>
      <c r="Z399" s="53">
        <v>98.054725610878279</v>
      </c>
      <c r="AA399" s="27"/>
      <c r="AB399" s="50">
        <v>31.895077205817753</v>
      </c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</row>
    <row r="400" spans="1:38" ht="13.2">
      <c r="A400" t="str">
        <f t="shared" si="53"/>
        <v>Wagga2007TOS18-AprCvCBI606</v>
      </c>
      <c r="B400">
        <f t="shared" si="51"/>
        <v>47</v>
      </c>
      <c r="C400" t="str">
        <f t="shared" si="52"/>
        <v>CBI606</v>
      </c>
      <c r="D400" s="27" t="s">
        <v>72</v>
      </c>
      <c r="E400" t="str">
        <f>VLOOKUP(D400,Sheet1!$E$11:$F$92,2)</f>
        <v>CBI606</v>
      </c>
      <c r="G400" s="48" t="s">
        <v>59</v>
      </c>
      <c r="H400" s="13">
        <v>2007</v>
      </c>
      <c r="I400" s="91">
        <v>39237</v>
      </c>
      <c r="J400" s="27">
        <v>2</v>
      </c>
      <c r="K400" s="52">
        <v>39190</v>
      </c>
      <c r="L400" s="14" t="str">
        <f t="shared" si="54"/>
        <v>18-Apr</v>
      </c>
      <c r="M400" s="9">
        <f t="shared" si="56"/>
        <v>18</v>
      </c>
      <c r="N400" s="9" t="str">
        <f t="shared" si="55"/>
        <v>Apr</v>
      </c>
      <c r="O400" s="27" t="s">
        <v>33</v>
      </c>
      <c r="P400" s="13" t="str">
        <f>IF(VLOOKUP(O400,Sheet1!$N$12:$O$20,2)=0,"",VLOOKUP(O400,Sheet1!$N$12:$O$20,2))</f>
        <v/>
      </c>
      <c r="Q400" s="53">
        <v>286.44971733333335</v>
      </c>
      <c r="R400" s="35"/>
      <c r="S400" s="35"/>
      <c r="T400" s="50"/>
      <c r="U400" s="27"/>
      <c r="V400" s="35"/>
      <c r="W400" s="27"/>
      <c r="X400" s="53">
        <v>75.616</v>
      </c>
      <c r="Y400" s="53">
        <v>184.66838470762991</v>
      </c>
      <c r="Z400" s="53">
        <v>101.78133262570343</v>
      </c>
      <c r="AA400" s="27"/>
      <c r="AB400" s="50">
        <v>5.17797070946642</v>
      </c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</row>
    <row r="401" spans="1:38" ht="13.2">
      <c r="A401" t="str">
        <f t="shared" si="53"/>
        <v>Wagga2007TOS18-AprCvCBI6654</v>
      </c>
      <c r="B401">
        <f t="shared" si="51"/>
        <v>47</v>
      </c>
      <c r="C401" t="str">
        <f t="shared" si="52"/>
        <v>CBI6654</v>
      </c>
      <c r="D401" s="27" t="s">
        <v>73</v>
      </c>
      <c r="E401" t="str">
        <f>VLOOKUP(D401,Sheet1!$E$11:$F$92,2)</f>
        <v>CBI6654</v>
      </c>
      <c r="G401" s="48" t="s">
        <v>59</v>
      </c>
      <c r="H401" s="13">
        <v>2007</v>
      </c>
      <c r="I401" s="91">
        <v>39237</v>
      </c>
      <c r="J401" s="27">
        <v>2</v>
      </c>
      <c r="K401" s="52">
        <v>39190</v>
      </c>
      <c r="L401" s="14" t="str">
        <f t="shared" si="54"/>
        <v>18-Apr</v>
      </c>
      <c r="M401" s="9">
        <f t="shared" si="56"/>
        <v>18</v>
      </c>
      <c r="N401" s="9" t="str">
        <f t="shared" si="55"/>
        <v>Apr</v>
      </c>
      <c r="O401" s="27" t="s">
        <v>33</v>
      </c>
      <c r="P401" s="13" t="str">
        <f>IF(VLOOKUP(O401,Sheet1!$N$12:$O$20,2)=0,"",VLOOKUP(O401,Sheet1!$N$12:$O$20,2))</f>
        <v/>
      </c>
      <c r="Q401" s="53">
        <v>169.59816266666664</v>
      </c>
      <c r="R401" s="35"/>
      <c r="S401" s="35"/>
      <c r="T401" s="50"/>
      <c r="U401" s="27"/>
      <c r="V401" s="35"/>
      <c r="W401" s="27"/>
      <c r="X401" s="53">
        <v>75.245333333333335</v>
      </c>
      <c r="Y401" s="53">
        <v>114.39172387277438</v>
      </c>
      <c r="Z401" s="53">
        <v>55.206438793892261</v>
      </c>
      <c r="AA401" s="27"/>
      <c r="AB401" s="50">
        <v>16.468083401275656</v>
      </c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</row>
    <row r="402" spans="1:38" ht="13.2">
      <c r="A402" t="str">
        <f t="shared" si="53"/>
        <v>Wagga2007TOS18-AprCvAV_Garnet</v>
      </c>
      <c r="B402">
        <f t="shared" si="51"/>
        <v>47</v>
      </c>
      <c r="C402" t="str">
        <f t="shared" si="52"/>
        <v>Garnet</v>
      </c>
      <c r="D402" s="27" t="s">
        <v>37</v>
      </c>
      <c r="E402" t="str">
        <f>VLOOKUP(D402,Sheet1!$E$11:$F$92,2)</f>
        <v>AV_Garnet</v>
      </c>
      <c r="G402" s="48" t="s">
        <v>59</v>
      </c>
      <c r="H402" s="13">
        <v>2007</v>
      </c>
      <c r="I402" s="91">
        <v>39237</v>
      </c>
      <c r="J402" s="27">
        <v>2</v>
      </c>
      <c r="K402" s="52">
        <v>39190</v>
      </c>
      <c r="L402" s="14" t="str">
        <f t="shared" si="54"/>
        <v>18-Apr</v>
      </c>
      <c r="M402" s="9">
        <f t="shared" si="56"/>
        <v>18</v>
      </c>
      <c r="N402" s="9" t="str">
        <f t="shared" si="55"/>
        <v>Apr</v>
      </c>
      <c r="O402" s="27" t="s">
        <v>33</v>
      </c>
      <c r="P402" s="13" t="str">
        <f>IF(VLOOKUP(O402,Sheet1!$N$12:$O$20,2)=0,"",VLOOKUP(O402,Sheet1!$N$12:$O$20,2))</f>
        <v/>
      </c>
      <c r="Q402" s="51">
        <v>153.97419199999999</v>
      </c>
      <c r="R402" s="35"/>
      <c r="S402" s="35"/>
      <c r="T402" s="50"/>
      <c r="U402" s="27"/>
      <c r="V402" s="35"/>
      <c r="W402" s="27"/>
      <c r="X402" s="53">
        <v>73.762666666666661</v>
      </c>
      <c r="Y402" s="53">
        <v>99.189019885889934</v>
      </c>
      <c r="Z402" s="53">
        <v>54.785172114110061</v>
      </c>
      <c r="AA402" s="27"/>
      <c r="AB402" s="50">
        <v>27.909277281344558</v>
      </c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</row>
    <row r="403" spans="1:38" ht="13.2">
      <c r="A403" t="str">
        <f t="shared" si="53"/>
        <v>Wagga2007TOS18-AprCvHyola50</v>
      </c>
      <c r="B403">
        <f t="shared" si="51"/>
        <v>47</v>
      </c>
      <c r="C403" t="str">
        <f t="shared" si="52"/>
        <v>Hyola50</v>
      </c>
      <c r="D403" s="27" t="s">
        <v>50</v>
      </c>
      <c r="E403" t="str">
        <f>VLOOKUP(D403,Sheet1!$E$11:$F$92,2)</f>
        <v>Hyola50</v>
      </c>
      <c r="G403" s="48" t="s">
        <v>59</v>
      </c>
      <c r="H403" s="13">
        <v>2007</v>
      </c>
      <c r="I403" s="91">
        <v>39237</v>
      </c>
      <c r="J403" s="27">
        <v>2</v>
      </c>
      <c r="K403" s="52">
        <v>39190</v>
      </c>
      <c r="L403" s="14" t="str">
        <f t="shared" si="54"/>
        <v>18-Apr</v>
      </c>
      <c r="M403" s="9">
        <f t="shared" si="56"/>
        <v>18</v>
      </c>
      <c r="N403" s="9" t="str">
        <f t="shared" si="55"/>
        <v>Apr</v>
      </c>
      <c r="O403" s="27" t="s">
        <v>33</v>
      </c>
      <c r="P403" s="13" t="str">
        <f>IF(VLOOKUP(O403,Sheet1!$N$12:$O$20,2)=0,"",VLOOKUP(O403,Sheet1!$N$12:$O$20,2))</f>
        <v/>
      </c>
      <c r="Q403" s="53">
        <v>196.51449333333335</v>
      </c>
      <c r="R403" s="35"/>
      <c r="S403" s="35"/>
      <c r="T403" s="50"/>
      <c r="U403" s="27"/>
      <c r="V403" s="35"/>
      <c r="W403" s="27"/>
      <c r="X403" s="53">
        <v>93.037333333333336</v>
      </c>
      <c r="Y403" s="53">
        <v>124.49050167981181</v>
      </c>
      <c r="Z403" s="53">
        <v>72.023991653521534</v>
      </c>
      <c r="AA403" s="27"/>
      <c r="AB403" s="50">
        <v>32.881631879054233</v>
      </c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</row>
    <row r="404" spans="1:38" ht="13.2">
      <c r="A404" t="str">
        <f t="shared" si="53"/>
        <v>Wagga2007TOS18-AprCvHyola75</v>
      </c>
      <c r="B404">
        <f t="shared" si="51"/>
        <v>47</v>
      </c>
      <c r="C404" t="str">
        <f t="shared" si="52"/>
        <v>Hyola75</v>
      </c>
      <c r="D404" s="27" t="s">
        <v>62</v>
      </c>
      <c r="E404" t="str">
        <f>VLOOKUP(D404,Sheet1!$E$11:$F$92,2)</f>
        <v>Hyola75</v>
      </c>
      <c r="G404" s="48" t="s">
        <v>59</v>
      </c>
      <c r="H404" s="13">
        <v>2007</v>
      </c>
      <c r="I404" s="91">
        <v>39237</v>
      </c>
      <c r="J404" s="27">
        <v>2</v>
      </c>
      <c r="K404" s="52">
        <v>39190</v>
      </c>
      <c r="L404" s="14" t="str">
        <f t="shared" si="54"/>
        <v>18-Apr</v>
      </c>
      <c r="M404" s="9">
        <f t="shared" si="56"/>
        <v>18</v>
      </c>
      <c r="N404" s="9" t="str">
        <f t="shared" si="55"/>
        <v>Apr</v>
      </c>
      <c r="O404" s="27" t="s">
        <v>33</v>
      </c>
      <c r="P404" s="13" t="str">
        <f>IF(VLOOKUP(O404,Sheet1!$N$12:$O$20,2)=0,"",VLOOKUP(O404,Sheet1!$N$12:$O$20,2))</f>
        <v/>
      </c>
      <c r="Q404" s="51">
        <v>237.47390133333332</v>
      </c>
      <c r="R404" s="35"/>
      <c r="S404" s="35"/>
      <c r="T404" s="50"/>
      <c r="U404" s="27"/>
      <c r="V404" s="35"/>
      <c r="W404" s="27"/>
      <c r="X404" s="53">
        <v>71.909333333333336</v>
      </c>
      <c r="Y404" s="53">
        <v>150.636825439452</v>
      </c>
      <c r="Z404" s="53">
        <v>86.837075893881334</v>
      </c>
      <c r="AA404" s="27"/>
      <c r="AB404" s="50">
        <v>17.297093817623878</v>
      </c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</row>
    <row r="405" spans="1:38" ht="13.2">
      <c r="A405" t="str">
        <f t="shared" si="53"/>
        <v>Wagga2007TOS18-AprCvJC05006</v>
      </c>
      <c r="B405">
        <f t="shared" si="51"/>
        <v>47</v>
      </c>
      <c r="C405" t="str">
        <f t="shared" si="52"/>
        <v>JC05006</v>
      </c>
      <c r="D405" s="27" t="s">
        <v>74</v>
      </c>
      <c r="E405" t="str">
        <f>VLOOKUP(D405,Sheet1!$E$11:$F$92,2)</f>
        <v>JC05006</v>
      </c>
      <c r="G405" s="48" t="s">
        <v>59</v>
      </c>
      <c r="H405" s="13">
        <v>2007</v>
      </c>
      <c r="I405" s="91">
        <v>39237</v>
      </c>
      <c r="J405" s="27">
        <v>2</v>
      </c>
      <c r="K405" s="52">
        <v>39190</v>
      </c>
      <c r="L405" s="14" t="str">
        <f t="shared" si="54"/>
        <v>18-Apr</v>
      </c>
      <c r="M405" s="9">
        <f t="shared" si="56"/>
        <v>18</v>
      </c>
      <c r="N405" s="9" t="str">
        <f t="shared" si="55"/>
        <v>Apr</v>
      </c>
      <c r="O405" s="27" t="s">
        <v>33</v>
      </c>
      <c r="P405" s="13" t="str">
        <f>IF(VLOOKUP(O405,Sheet1!$N$12:$O$20,2)=0,"",VLOOKUP(O405,Sheet1!$N$12:$O$20,2))</f>
        <v/>
      </c>
      <c r="Q405" s="53">
        <v>107.09041866666666</v>
      </c>
      <c r="R405" s="35"/>
      <c r="S405" s="35"/>
      <c r="T405" s="50"/>
      <c r="U405" s="27"/>
      <c r="V405" s="35"/>
      <c r="W405" s="27"/>
      <c r="X405" s="53">
        <v>58.565333333333335</v>
      </c>
      <c r="Y405" s="53">
        <v>76.396598587742687</v>
      </c>
      <c r="Z405" s="53">
        <v>30.693820078923977</v>
      </c>
      <c r="AA405" s="27"/>
      <c r="AB405" s="50">
        <v>11.332146801826264</v>
      </c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</row>
    <row r="406" spans="1:38" ht="13.2">
      <c r="A406" t="str">
        <f t="shared" si="53"/>
        <v>Wagga2007TOS18-AprCvJC066019</v>
      </c>
      <c r="B406">
        <f t="shared" si="51"/>
        <v>47</v>
      </c>
      <c r="C406" t="str">
        <f t="shared" si="52"/>
        <v>JC066019</v>
      </c>
      <c r="D406" s="27" t="s">
        <v>75</v>
      </c>
      <c r="E406" t="str">
        <f>VLOOKUP(D406,Sheet1!$E$11:$F$92,2)</f>
        <v>JC066019</v>
      </c>
      <c r="G406" s="48" t="s">
        <v>59</v>
      </c>
      <c r="H406" s="13">
        <v>2007</v>
      </c>
      <c r="I406" s="91">
        <v>39237</v>
      </c>
      <c r="J406" s="27">
        <v>2</v>
      </c>
      <c r="K406" s="52">
        <v>39190</v>
      </c>
      <c r="L406" s="14" t="str">
        <f t="shared" si="54"/>
        <v>18-Apr</v>
      </c>
      <c r="M406" s="9">
        <f t="shared" si="56"/>
        <v>18</v>
      </c>
      <c r="N406" s="9" t="str">
        <f t="shared" si="55"/>
        <v>Apr</v>
      </c>
      <c r="O406" s="27" t="s">
        <v>33</v>
      </c>
      <c r="P406" s="13" t="str">
        <f>IF(VLOOKUP(O406,Sheet1!$N$12:$O$20,2)=0,"",VLOOKUP(O406,Sheet1!$N$12:$O$20,2))</f>
        <v/>
      </c>
      <c r="Q406" s="53">
        <v>83.451893333333331</v>
      </c>
      <c r="R406" s="35"/>
      <c r="S406" s="35"/>
      <c r="T406" s="50"/>
      <c r="U406" s="27"/>
      <c r="V406" s="35"/>
      <c r="W406" s="27"/>
      <c r="X406" s="53">
        <v>54.117333333333328</v>
      </c>
      <c r="Y406" s="53">
        <v>51.562482318757667</v>
      </c>
      <c r="Z406" s="53">
        <v>31.889411014575671</v>
      </c>
      <c r="AA406" s="27"/>
      <c r="AB406" s="50">
        <v>9.7573756848041437</v>
      </c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</row>
    <row r="407" spans="1:38" ht="13.2">
      <c r="A407" t="str">
        <f t="shared" si="53"/>
        <v>Wagga2007TOS18-AprCvJR55</v>
      </c>
      <c r="B407">
        <f t="shared" si="51"/>
        <v>47</v>
      </c>
      <c r="C407" t="str">
        <f t="shared" si="52"/>
        <v>JR55</v>
      </c>
      <c r="D407" s="27" t="s">
        <v>76</v>
      </c>
      <c r="E407" t="str">
        <f>VLOOKUP(D407,Sheet1!$E$11:$F$92,2)</f>
        <v>JR55</v>
      </c>
      <c r="G407" s="48" t="s">
        <v>59</v>
      </c>
      <c r="H407" s="13">
        <v>2007</v>
      </c>
      <c r="I407" s="91">
        <v>39237</v>
      </c>
      <c r="J407" s="27">
        <v>2</v>
      </c>
      <c r="K407" s="52">
        <v>39190</v>
      </c>
      <c r="L407" s="14" t="str">
        <f t="shared" si="54"/>
        <v>18-Apr</v>
      </c>
      <c r="M407" s="9">
        <f t="shared" si="56"/>
        <v>18</v>
      </c>
      <c r="N407" s="9" t="str">
        <f t="shared" si="55"/>
        <v>Apr</v>
      </c>
      <c r="O407" s="27" t="s">
        <v>33</v>
      </c>
      <c r="P407" s="13" t="str">
        <f>IF(VLOOKUP(O407,Sheet1!$N$12:$O$20,2)=0,"",VLOOKUP(O407,Sheet1!$N$12:$O$20,2))</f>
        <v/>
      </c>
      <c r="Q407" s="53">
        <v>98.370114666666666</v>
      </c>
      <c r="R407" s="35"/>
      <c r="S407" s="35"/>
      <c r="T407" s="50"/>
      <c r="U407" s="27"/>
      <c r="V407" s="35"/>
      <c r="W407" s="27"/>
      <c r="X407" s="53">
        <v>60.048000000000002</v>
      </c>
      <c r="Y407" s="53">
        <v>71.24837099588045</v>
      </c>
      <c r="Z407" s="53">
        <v>27.121743670786216</v>
      </c>
      <c r="AA407" s="27"/>
      <c r="AB407" s="50">
        <v>9.0237007475042166</v>
      </c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</row>
    <row r="408" spans="1:38" ht="13.2">
      <c r="A408" t="str">
        <f t="shared" si="53"/>
        <v>Wagga2007TOS18-AprCvMaxol</v>
      </c>
      <c r="B408">
        <f t="shared" si="51"/>
        <v>47</v>
      </c>
      <c r="C408" t="str">
        <f t="shared" si="52"/>
        <v>Maxol</v>
      </c>
      <c r="D408" s="27" t="s">
        <v>36</v>
      </c>
      <c r="E408" t="str">
        <f>VLOOKUP(D408,Sheet1!$E$11:$F$92,2)</f>
        <v>Maxol</v>
      </c>
      <c r="G408" s="48" t="s">
        <v>59</v>
      </c>
      <c r="H408" s="13">
        <v>2007</v>
      </c>
      <c r="I408" s="91">
        <v>39237</v>
      </c>
      <c r="J408" s="27">
        <v>2</v>
      </c>
      <c r="K408" s="52">
        <v>39190</v>
      </c>
      <c r="L408" s="14" t="str">
        <f t="shared" si="54"/>
        <v>18-Apr</v>
      </c>
      <c r="M408" s="9">
        <f t="shared" si="56"/>
        <v>18</v>
      </c>
      <c r="N408" s="9" t="str">
        <f t="shared" si="55"/>
        <v>Apr</v>
      </c>
      <c r="O408" s="27" t="s">
        <v>33</v>
      </c>
      <c r="P408" s="13" t="str">
        <f>IF(VLOOKUP(O408,Sheet1!$N$12:$O$20,2)=0,"",VLOOKUP(O408,Sheet1!$N$12:$O$20,2))</f>
        <v/>
      </c>
      <c r="Q408" s="53">
        <v>193.92019733333333</v>
      </c>
      <c r="R408" s="35"/>
      <c r="S408" s="35"/>
      <c r="T408" s="50"/>
      <c r="U408" s="27"/>
      <c r="V408" s="35"/>
      <c r="W408" s="27"/>
      <c r="X408" s="53">
        <v>83.770666666666656</v>
      </c>
      <c r="Y408" s="53">
        <v>118.44644503739941</v>
      </c>
      <c r="Z408" s="53">
        <v>75.473752295933878</v>
      </c>
      <c r="AA408" s="27"/>
      <c r="AB408" s="50">
        <v>23.368435377533704</v>
      </c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</row>
    <row r="409" spans="1:38" ht="13.2">
      <c r="A409" t="str">
        <f t="shared" si="53"/>
        <v>Wagga2007TOS18-AprCvNBIP1</v>
      </c>
      <c r="B409">
        <f t="shared" si="51"/>
        <v>47</v>
      </c>
      <c r="C409" t="str">
        <f t="shared" si="52"/>
        <v>NBIP1</v>
      </c>
      <c r="D409" s="27" t="s">
        <v>63</v>
      </c>
      <c r="E409" t="str">
        <f>VLOOKUP(D409,Sheet1!$E$11:$F$92,2)</f>
        <v>NBIP1</v>
      </c>
      <c r="G409" s="48" t="s">
        <v>59</v>
      </c>
      <c r="H409" s="13">
        <v>2007</v>
      </c>
      <c r="I409" s="91">
        <v>39237</v>
      </c>
      <c r="J409" s="27">
        <v>2</v>
      </c>
      <c r="K409" s="52">
        <v>39190</v>
      </c>
      <c r="L409" s="14" t="str">
        <f t="shared" si="54"/>
        <v>18-Apr</v>
      </c>
      <c r="M409" s="9">
        <f t="shared" si="56"/>
        <v>18</v>
      </c>
      <c r="N409" s="9" t="str">
        <f t="shared" si="55"/>
        <v>Apr</v>
      </c>
      <c r="O409" s="27" t="s">
        <v>33</v>
      </c>
      <c r="P409" s="13" t="str">
        <f>IF(VLOOKUP(O409,Sheet1!$N$12:$O$20,2)=0,"",VLOOKUP(O409,Sheet1!$N$12:$O$20,2))</f>
        <v/>
      </c>
      <c r="Q409" s="53">
        <v>139.88700533333335</v>
      </c>
      <c r="R409" s="35"/>
      <c r="S409" s="35"/>
      <c r="T409" s="50"/>
      <c r="U409" s="27"/>
      <c r="V409" s="35"/>
      <c r="W409" s="27"/>
      <c r="X409" s="53">
        <v>57.823999999999991</v>
      </c>
      <c r="Y409" s="53">
        <v>91.167570040913915</v>
      </c>
      <c r="Z409" s="53">
        <v>48.719435292419426</v>
      </c>
      <c r="AA409" s="27"/>
      <c r="AB409" s="50">
        <v>35.33077624161546</v>
      </c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</row>
    <row r="410" spans="1:38" ht="13.2">
      <c r="A410" t="str">
        <f t="shared" si="53"/>
        <v>Wagga2007TOS18-AprCvNBIP2</v>
      </c>
      <c r="B410">
        <f t="shared" si="51"/>
        <v>47</v>
      </c>
      <c r="C410" t="str">
        <f t="shared" si="52"/>
        <v>NBIP2</v>
      </c>
      <c r="D410" s="27" t="s">
        <v>77</v>
      </c>
      <c r="E410" t="str">
        <f>VLOOKUP(D410,Sheet1!$E$11:$F$92,2)</f>
        <v>NBIP2</v>
      </c>
      <c r="G410" s="48" t="s">
        <v>59</v>
      </c>
      <c r="H410" s="13">
        <v>2007</v>
      </c>
      <c r="I410" s="91">
        <v>39237</v>
      </c>
      <c r="J410" s="27">
        <v>2</v>
      </c>
      <c r="K410" s="52">
        <v>39190</v>
      </c>
      <c r="L410" s="14" t="str">
        <f t="shared" si="54"/>
        <v>18-Apr</v>
      </c>
      <c r="M410" s="9">
        <f t="shared" si="56"/>
        <v>18</v>
      </c>
      <c r="N410" s="9" t="str">
        <f t="shared" si="55"/>
        <v>Apr</v>
      </c>
      <c r="O410" s="27" t="s">
        <v>33</v>
      </c>
      <c r="P410" s="13" t="str">
        <f>IF(VLOOKUP(O410,Sheet1!$N$12:$O$20,2)=0,"",VLOOKUP(O410,Sheet1!$N$12:$O$20,2))</f>
        <v/>
      </c>
      <c r="Q410" s="53">
        <v>176.15785066666669</v>
      </c>
      <c r="R410" s="35"/>
      <c r="S410" s="35"/>
      <c r="T410" s="50"/>
      <c r="U410" s="27"/>
      <c r="V410" s="35"/>
      <c r="W410" s="27"/>
      <c r="X410" s="53">
        <v>68.202666666666673</v>
      </c>
      <c r="Y410" s="53">
        <v>110.00316411932829</v>
      </c>
      <c r="Z410" s="53">
        <v>66.154686547338358</v>
      </c>
      <c r="AA410" s="27"/>
      <c r="AB410" s="50">
        <v>22.513672589313391</v>
      </c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</row>
    <row r="411" spans="1:38" ht="13.2">
      <c r="A411" t="str">
        <f t="shared" si="53"/>
        <v>Wagga2007TOS18-AprCvNBIP3</v>
      </c>
      <c r="B411">
        <f t="shared" si="51"/>
        <v>47</v>
      </c>
      <c r="C411" t="str">
        <f t="shared" si="52"/>
        <v>NBIP3</v>
      </c>
      <c r="D411" s="27" t="s">
        <v>64</v>
      </c>
      <c r="E411" t="str">
        <f>VLOOKUP(D411,Sheet1!$E$11:$F$92,2)</f>
        <v>NBIP3</v>
      </c>
      <c r="G411" s="48" t="s">
        <v>59</v>
      </c>
      <c r="H411" s="13">
        <v>2007</v>
      </c>
      <c r="I411" s="91">
        <v>39237</v>
      </c>
      <c r="J411" s="27">
        <v>2</v>
      </c>
      <c r="K411" s="52">
        <v>39190</v>
      </c>
      <c r="L411" s="14" t="str">
        <f t="shared" si="54"/>
        <v>18-Apr</v>
      </c>
      <c r="M411" s="9">
        <f t="shared" si="56"/>
        <v>18</v>
      </c>
      <c r="N411" s="9" t="str">
        <f t="shared" si="55"/>
        <v>Apr</v>
      </c>
      <c r="O411" s="27" t="s">
        <v>33</v>
      </c>
      <c r="P411" s="13" t="str">
        <f>IF(VLOOKUP(O411,Sheet1!$N$12:$O$20,2)=0,"",VLOOKUP(O411,Sheet1!$N$12:$O$20,2))</f>
        <v/>
      </c>
      <c r="Q411" s="53">
        <v>166.50235466666666</v>
      </c>
      <c r="R411" s="35"/>
      <c r="S411" s="35"/>
      <c r="T411" s="50"/>
      <c r="U411" s="27"/>
      <c r="V411" s="35"/>
      <c r="W411" s="27"/>
      <c r="X411" s="53">
        <v>67.09066666666665</v>
      </c>
      <c r="Y411" s="53">
        <v>109.56159546247248</v>
      </c>
      <c r="Z411" s="53">
        <v>56.940759204194194</v>
      </c>
      <c r="AA411" s="27"/>
      <c r="AB411" s="50">
        <v>30.904149664397728</v>
      </c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</row>
    <row r="412" spans="1:38" ht="13.2">
      <c r="A412" t="str">
        <f t="shared" si="53"/>
        <v>Wagga2007TOS18-AprCvNBIP4</v>
      </c>
      <c r="B412">
        <f t="shared" si="51"/>
        <v>47</v>
      </c>
      <c r="C412" t="str">
        <f t="shared" si="52"/>
        <v>NBIP4</v>
      </c>
      <c r="D412" s="27" t="s">
        <v>65</v>
      </c>
      <c r="E412" t="str">
        <f>VLOOKUP(D412,Sheet1!$E$11:$F$92,2)</f>
        <v>NBIP4</v>
      </c>
      <c r="G412" s="48" t="s">
        <v>59</v>
      </c>
      <c r="H412" s="13">
        <v>2007</v>
      </c>
      <c r="I412" s="91">
        <v>39237</v>
      </c>
      <c r="J412" s="27">
        <v>2</v>
      </c>
      <c r="K412" s="52">
        <v>39190</v>
      </c>
      <c r="L412" s="14" t="str">
        <f t="shared" si="54"/>
        <v>18-Apr</v>
      </c>
      <c r="M412" s="9">
        <f t="shared" si="56"/>
        <v>18</v>
      </c>
      <c r="N412" s="9" t="str">
        <f t="shared" si="55"/>
        <v>Apr</v>
      </c>
      <c r="O412" s="27" t="s">
        <v>33</v>
      </c>
      <c r="P412" s="13" t="str">
        <f>IF(VLOOKUP(O412,Sheet1!$N$12:$O$20,2)=0,"",VLOOKUP(O412,Sheet1!$N$12:$O$20,2))</f>
        <v/>
      </c>
      <c r="Q412" s="53">
        <v>128.24770133333334</v>
      </c>
      <c r="R412" s="35"/>
      <c r="S412" s="35"/>
      <c r="T412" s="50"/>
      <c r="U412" s="27"/>
      <c r="V412" s="35"/>
      <c r="W412" s="27"/>
      <c r="X412" s="53">
        <v>61.901333333333334</v>
      </c>
      <c r="Y412" s="53">
        <v>88.246902173014362</v>
      </c>
      <c r="Z412" s="53">
        <v>40.000799160318962</v>
      </c>
      <c r="AA412" s="27"/>
      <c r="AB412" s="27">
        <v>14.515730163246646</v>
      </c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</row>
    <row r="413" spans="1:38" ht="13.2">
      <c r="A413" t="str">
        <f t="shared" si="53"/>
        <v>Wagga2007TOS18-AprCvNBIP5</v>
      </c>
      <c r="B413">
        <f t="shared" si="51"/>
        <v>47</v>
      </c>
      <c r="C413" t="str">
        <f t="shared" si="52"/>
        <v>NBIP5</v>
      </c>
      <c r="D413" s="27" t="s">
        <v>78</v>
      </c>
      <c r="E413" t="str">
        <f>VLOOKUP(D413,Sheet1!$E$11:$F$92,2)</f>
        <v>NBIP5</v>
      </c>
      <c r="G413" s="48" t="s">
        <v>59</v>
      </c>
      <c r="H413" s="13">
        <v>2007</v>
      </c>
      <c r="I413" s="91">
        <v>39237</v>
      </c>
      <c r="J413" s="27">
        <v>2</v>
      </c>
      <c r="K413" s="52">
        <v>39190</v>
      </c>
      <c r="L413" s="14" t="str">
        <f t="shared" si="54"/>
        <v>18-Apr</v>
      </c>
      <c r="M413" s="9">
        <f t="shared" si="56"/>
        <v>18</v>
      </c>
      <c r="N413" s="9" t="str">
        <f t="shared" si="55"/>
        <v>Apr</v>
      </c>
      <c r="O413" s="27" t="s">
        <v>33</v>
      </c>
      <c r="P413" s="13" t="str">
        <f>IF(VLOOKUP(O413,Sheet1!$N$12:$O$20,2)=0,"",VLOOKUP(O413,Sheet1!$N$12:$O$20,2))</f>
        <v/>
      </c>
      <c r="Q413" s="53">
        <v>150.74086666666665</v>
      </c>
      <c r="R413" s="35"/>
      <c r="S413" s="35"/>
      <c r="T413" s="50"/>
      <c r="U413" s="27"/>
      <c r="V413" s="35"/>
      <c r="W413" s="27"/>
      <c r="X413" s="53">
        <v>63.754666666666658</v>
      </c>
      <c r="Y413" s="53">
        <v>95.024987126026858</v>
      </c>
      <c r="Z413" s="53">
        <v>55.715879540639797</v>
      </c>
      <c r="AA413" s="27"/>
      <c r="AB413" s="27">
        <v>14.604457412933751</v>
      </c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</row>
    <row r="414" spans="1:38" ht="13.2">
      <c r="A414" t="str">
        <f t="shared" si="53"/>
        <v>Wagga2007TOS18-AprCvNPZ1</v>
      </c>
      <c r="B414">
        <f t="shared" si="51"/>
        <v>47</v>
      </c>
      <c r="C414" t="str">
        <f t="shared" si="52"/>
        <v>NPZ1</v>
      </c>
      <c r="D414" s="27" t="s">
        <v>79</v>
      </c>
      <c r="E414" t="str">
        <f>VLOOKUP(D414,Sheet1!$E$11:$F$92,2)</f>
        <v>NPZ1</v>
      </c>
      <c r="G414" s="48" t="s">
        <v>59</v>
      </c>
      <c r="H414" s="13">
        <v>2007</v>
      </c>
      <c r="I414" s="91">
        <v>39237</v>
      </c>
      <c r="J414" s="27">
        <v>2</v>
      </c>
      <c r="K414" s="52">
        <v>39190</v>
      </c>
      <c r="L414" s="14" t="str">
        <f t="shared" si="54"/>
        <v>18-Apr</v>
      </c>
      <c r="M414" s="9">
        <f t="shared" si="56"/>
        <v>18</v>
      </c>
      <c r="N414" s="9" t="str">
        <f t="shared" si="55"/>
        <v>Apr</v>
      </c>
      <c r="O414" s="27" t="s">
        <v>33</v>
      </c>
      <c r="P414" s="13" t="str">
        <f>IF(VLOOKUP(O414,Sheet1!$N$12:$O$20,2)=0,"",VLOOKUP(O414,Sheet1!$N$12:$O$20,2))</f>
        <v/>
      </c>
      <c r="Q414" s="53">
        <v>216.00970666666669</v>
      </c>
      <c r="R414" s="35"/>
      <c r="S414" s="35"/>
      <c r="T414" s="50"/>
      <c r="U414" s="27"/>
      <c r="V414" s="35"/>
      <c r="W414" s="27"/>
      <c r="X414" s="53">
        <v>84.882666666666665</v>
      </c>
      <c r="Y414" s="53">
        <v>136.66516620236158</v>
      </c>
      <c r="Z414" s="53">
        <v>79.344540464305055</v>
      </c>
      <c r="AA414" s="27"/>
      <c r="AB414" s="50">
        <v>17.556494172299903</v>
      </c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</row>
    <row r="415" spans="1:38" ht="13.2">
      <c r="A415" t="str">
        <f t="shared" si="53"/>
        <v>Wagga2007TOS18-AprCvNPZ2</v>
      </c>
      <c r="B415">
        <f t="shared" si="51"/>
        <v>47</v>
      </c>
      <c r="C415" t="str">
        <f t="shared" si="52"/>
        <v>NPZ2</v>
      </c>
      <c r="D415" s="27" t="s">
        <v>66</v>
      </c>
      <c r="E415" t="str">
        <f>VLOOKUP(D415,Sheet1!$E$11:$F$92,2)</f>
        <v>NPZ2</v>
      </c>
      <c r="G415" s="48" t="s">
        <v>59</v>
      </c>
      <c r="H415" s="13">
        <v>2007</v>
      </c>
      <c r="I415" s="91">
        <v>39237</v>
      </c>
      <c r="J415" s="27">
        <v>2</v>
      </c>
      <c r="K415" s="52">
        <v>39190</v>
      </c>
      <c r="L415" s="14" t="str">
        <f t="shared" si="54"/>
        <v>18-Apr</v>
      </c>
      <c r="M415" s="9">
        <f t="shared" si="56"/>
        <v>18</v>
      </c>
      <c r="N415" s="9" t="str">
        <f t="shared" si="55"/>
        <v>Apr</v>
      </c>
      <c r="O415" s="27" t="s">
        <v>33</v>
      </c>
      <c r="P415" s="13" t="str">
        <f>IF(VLOOKUP(O415,Sheet1!$N$12:$O$20,2)=0,"",VLOOKUP(O415,Sheet1!$N$12:$O$20,2))</f>
        <v/>
      </c>
      <c r="Q415" s="53">
        <v>168.37755733333333</v>
      </c>
      <c r="R415" s="35"/>
      <c r="S415" s="35"/>
      <c r="T415" s="50"/>
      <c r="U415" s="27"/>
      <c r="V415" s="35"/>
      <c r="W415" s="27"/>
      <c r="X415" s="53">
        <v>78.210666666666654</v>
      </c>
      <c r="Y415" s="53">
        <v>107.10802659591484</v>
      </c>
      <c r="Z415" s="53">
        <v>61.269530737418499</v>
      </c>
      <c r="AA415" s="27"/>
      <c r="AB415" s="50">
        <v>15.403165951186544</v>
      </c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</row>
    <row r="416" spans="1:38" ht="13.2">
      <c r="A416" t="str">
        <f t="shared" si="53"/>
        <v>Wagga2007TOS18-AprCvNPZ3</v>
      </c>
      <c r="B416">
        <f t="shared" si="51"/>
        <v>47</v>
      </c>
      <c r="C416" t="str">
        <f t="shared" si="52"/>
        <v>NPZ3</v>
      </c>
      <c r="D416" s="27" t="s">
        <v>67</v>
      </c>
      <c r="E416" t="str">
        <f>VLOOKUP(D416,Sheet1!$E$11:$F$92,2)</f>
        <v>NPZ3</v>
      </c>
      <c r="G416" s="48" t="s">
        <v>59</v>
      </c>
      <c r="H416" s="13">
        <v>2007</v>
      </c>
      <c r="I416" s="91">
        <v>39237</v>
      </c>
      <c r="J416" s="27">
        <v>2</v>
      </c>
      <c r="K416" s="52">
        <v>39190</v>
      </c>
      <c r="L416" s="14" t="str">
        <f t="shared" si="54"/>
        <v>18-Apr</v>
      </c>
      <c r="M416" s="9">
        <f t="shared" si="56"/>
        <v>18</v>
      </c>
      <c r="N416" s="9" t="str">
        <f t="shared" si="55"/>
        <v>Apr</v>
      </c>
      <c r="O416" s="27" t="s">
        <v>33</v>
      </c>
      <c r="P416" s="13" t="str">
        <f>IF(VLOOKUP(O416,Sheet1!$N$12:$O$20,2)=0,"",VLOOKUP(O416,Sheet1!$N$12:$O$20,2))</f>
        <v/>
      </c>
      <c r="Q416" s="53">
        <v>251.56034666666665</v>
      </c>
      <c r="R416" s="35"/>
      <c r="S416" s="35"/>
      <c r="T416" s="50"/>
      <c r="U416" s="27"/>
      <c r="V416" s="35"/>
      <c r="W416" s="27"/>
      <c r="X416" s="53">
        <v>87.477333333333334</v>
      </c>
      <c r="Y416" s="53">
        <v>150.51282584209443</v>
      </c>
      <c r="Z416" s="53">
        <v>101.04752082457223</v>
      </c>
      <c r="AA416" s="27"/>
      <c r="AB416" s="50">
        <v>60.132868083698789</v>
      </c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</row>
    <row r="417" spans="1:38" ht="13.2">
      <c r="A417" t="str">
        <f t="shared" si="53"/>
        <v>Wagga2007TOS18-AprCvNPZ4</v>
      </c>
      <c r="B417">
        <f t="shared" si="51"/>
        <v>47</v>
      </c>
      <c r="C417" t="str">
        <f t="shared" si="52"/>
        <v>NPZ4</v>
      </c>
      <c r="D417" s="27" t="s">
        <v>80</v>
      </c>
      <c r="E417" t="str">
        <f>VLOOKUP(D417,Sheet1!$E$11:$F$92,2)</f>
        <v>NPZ4</v>
      </c>
      <c r="G417" s="48" t="s">
        <v>59</v>
      </c>
      <c r="H417" s="13">
        <v>2007</v>
      </c>
      <c r="I417" s="91">
        <v>39237</v>
      </c>
      <c r="J417" s="27">
        <v>2</v>
      </c>
      <c r="K417" s="52">
        <v>39190</v>
      </c>
      <c r="L417" s="14" t="str">
        <f t="shared" si="54"/>
        <v>18-Apr</v>
      </c>
      <c r="M417" s="9">
        <f t="shared" si="56"/>
        <v>18</v>
      </c>
      <c r="N417" s="9" t="str">
        <f t="shared" si="55"/>
        <v>Apr</v>
      </c>
      <c r="O417" s="27" t="s">
        <v>33</v>
      </c>
      <c r="P417" s="13" t="str">
        <f>IF(VLOOKUP(O417,Sheet1!$N$12:$O$20,2)=0,"",VLOOKUP(O417,Sheet1!$N$12:$O$20,2))</f>
        <v/>
      </c>
      <c r="Q417" s="53">
        <v>225.86239733333332</v>
      </c>
      <c r="R417" s="35"/>
      <c r="S417" s="35"/>
      <c r="T417" s="50"/>
      <c r="U417" s="27"/>
      <c r="V417" s="35"/>
      <c r="W417" s="27"/>
      <c r="X417" s="53">
        <v>82.287999999999997</v>
      </c>
      <c r="Y417" s="53">
        <v>139.61411871884226</v>
      </c>
      <c r="Z417" s="53">
        <v>86.248278614491028</v>
      </c>
      <c r="AA417" s="27"/>
      <c r="AB417" s="50">
        <v>21.638709054646007</v>
      </c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</row>
    <row r="418" spans="1:38" ht="13.2">
      <c r="A418" t="str">
        <f t="shared" si="53"/>
        <v>Wagga2007TOS18-AprCvNuseed1</v>
      </c>
      <c r="B418">
        <f t="shared" si="51"/>
        <v>47</v>
      </c>
      <c r="C418" t="str">
        <f t="shared" si="52"/>
        <v>Nuseed1</v>
      </c>
      <c r="D418" s="27" t="s">
        <v>81</v>
      </c>
      <c r="E418" t="str">
        <f>VLOOKUP(D418,Sheet1!$E$11:$F$92,2)</f>
        <v>Nuseed1</v>
      </c>
      <c r="G418" s="48" t="s">
        <v>59</v>
      </c>
      <c r="H418" s="13">
        <v>2007</v>
      </c>
      <c r="I418" s="91">
        <v>39237</v>
      </c>
      <c r="J418" s="27">
        <v>2</v>
      </c>
      <c r="K418" s="52">
        <v>39190</v>
      </c>
      <c r="L418" s="14" t="str">
        <f t="shared" si="54"/>
        <v>18-Apr</v>
      </c>
      <c r="M418" s="9">
        <f t="shared" si="56"/>
        <v>18</v>
      </c>
      <c r="N418" s="9" t="str">
        <f t="shared" si="55"/>
        <v>Apr</v>
      </c>
      <c r="O418" s="27" t="s">
        <v>33</v>
      </c>
      <c r="P418" s="13" t="str">
        <f>IF(VLOOKUP(O418,Sheet1!$N$12:$O$20,2)=0,"",VLOOKUP(O418,Sheet1!$N$12:$O$20,2))</f>
        <v/>
      </c>
      <c r="Q418" s="53">
        <v>68.382069333333334</v>
      </c>
      <c r="R418" s="35"/>
      <c r="S418" s="35"/>
      <c r="T418" s="50"/>
      <c r="U418" s="27"/>
      <c r="V418" s="35"/>
      <c r="W418" s="27"/>
      <c r="X418" s="53">
        <v>64.495999999999995</v>
      </c>
      <c r="Y418" s="53">
        <v>52.816005826935907</v>
      </c>
      <c r="Z418" s="53">
        <v>15.566063506397427</v>
      </c>
      <c r="AA418" s="27"/>
      <c r="AB418" s="50">
        <v>12.026924430918116</v>
      </c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</row>
    <row r="419" spans="1:38" ht="13.2">
      <c r="A419" t="str">
        <f t="shared" si="53"/>
        <v>Wagga2007TOS18-AprCvNuseed2</v>
      </c>
      <c r="B419">
        <f t="shared" si="51"/>
        <v>47</v>
      </c>
      <c r="C419" t="str">
        <f t="shared" si="52"/>
        <v>Nuseed2</v>
      </c>
      <c r="D419" s="27" t="s">
        <v>82</v>
      </c>
      <c r="E419" t="str">
        <f>VLOOKUP(D419,Sheet1!$E$11:$F$92,2)</f>
        <v>Nuseed2</v>
      </c>
      <c r="G419" s="48" t="s">
        <v>59</v>
      </c>
      <c r="H419" s="13">
        <v>2007</v>
      </c>
      <c r="I419" s="91">
        <v>39237</v>
      </c>
      <c r="J419" s="27">
        <v>2</v>
      </c>
      <c r="K419" s="52">
        <v>39190</v>
      </c>
      <c r="L419" s="14" t="str">
        <f t="shared" si="54"/>
        <v>18-Apr</v>
      </c>
      <c r="M419" s="9">
        <f t="shared" si="56"/>
        <v>18</v>
      </c>
      <c r="N419" s="9" t="str">
        <f t="shared" si="55"/>
        <v>Apr</v>
      </c>
      <c r="O419" s="27" t="s">
        <v>33</v>
      </c>
      <c r="P419" s="13" t="str">
        <f>IF(VLOOKUP(O419,Sheet1!$N$12:$O$20,2)=0,"",VLOOKUP(O419,Sheet1!$N$12:$O$20,2))</f>
        <v/>
      </c>
      <c r="Q419" s="53">
        <v>73.139205333333322</v>
      </c>
      <c r="R419" s="35"/>
      <c r="S419" s="35"/>
      <c r="T419" s="50"/>
      <c r="U419" s="27"/>
      <c r="V419" s="35"/>
      <c r="W419" s="27"/>
      <c r="X419" s="53">
        <v>75.615999999999985</v>
      </c>
      <c r="Y419" s="53">
        <v>56.693258042023928</v>
      </c>
      <c r="Z419" s="53">
        <v>16.445947291309395</v>
      </c>
      <c r="AA419" s="27"/>
      <c r="AB419" s="50">
        <v>6.9769959860472728</v>
      </c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</row>
    <row r="420" spans="1:38" ht="13.2">
      <c r="A420" t="str">
        <f t="shared" si="53"/>
        <v>Wagga2007TOS18-AprCvNuseed3</v>
      </c>
      <c r="B420">
        <f t="shared" si="51"/>
        <v>47</v>
      </c>
      <c r="C420" t="str">
        <f t="shared" si="52"/>
        <v>Nuseed3</v>
      </c>
      <c r="D420" s="27" t="s">
        <v>83</v>
      </c>
      <c r="E420" t="str">
        <f>VLOOKUP(D420,Sheet1!$E$11:$F$92,2)</f>
        <v>Nuseed3</v>
      </c>
      <c r="G420" s="48" t="s">
        <v>59</v>
      </c>
      <c r="H420" s="13">
        <v>2007</v>
      </c>
      <c r="I420" s="91">
        <v>39237</v>
      </c>
      <c r="J420" s="27">
        <v>2</v>
      </c>
      <c r="K420" s="52">
        <v>39190</v>
      </c>
      <c r="L420" s="14" t="str">
        <f t="shared" si="54"/>
        <v>18-Apr</v>
      </c>
      <c r="M420" s="9">
        <f t="shared" si="56"/>
        <v>18</v>
      </c>
      <c r="N420" s="9" t="str">
        <f t="shared" si="55"/>
        <v>Apr</v>
      </c>
      <c r="O420" s="27" t="s">
        <v>33</v>
      </c>
      <c r="P420" s="13" t="str">
        <f>IF(VLOOKUP(O420,Sheet1!$N$12:$O$20,2)=0,"",VLOOKUP(O420,Sheet1!$N$12:$O$20,2))</f>
        <v/>
      </c>
      <c r="Q420" s="53">
        <v>38.247981333333335</v>
      </c>
      <c r="R420" s="35"/>
      <c r="S420" s="35"/>
      <c r="T420" s="50"/>
      <c r="U420" s="27"/>
      <c r="V420" s="35"/>
      <c r="W420" s="27"/>
      <c r="X420" s="53">
        <v>45.592000000000006</v>
      </c>
      <c r="Y420" s="53">
        <v>27.103097098685623</v>
      </c>
      <c r="Z420" s="53">
        <v>11.144884234647707</v>
      </c>
      <c r="AA420" s="27"/>
      <c r="AB420" s="50">
        <v>5.5849889142213245</v>
      </c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</row>
    <row r="421" spans="1:38" ht="13.2">
      <c r="A421" t="str">
        <f t="shared" si="53"/>
        <v>Wagga2007TOS18-AprCvSkipton</v>
      </c>
      <c r="B421">
        <f t="shared" si="51"/>
        <v>47</v>
      </c>
      <c r="C421" t="str">
        <f t="shared" si="52"/>
        <v>Skipton</v>
      </c>
      <c r="D421" s="27" t="s">
        <v>68</v>
      </c>
      <c r="E421" t="str">
        <f>VLOOKUP(D421,Sheet1!$E$11:$F$92,2)</f>
        <v>Skipton</v>
      </c>
      <c r="G421" s="48" t="s">
        <v>59</v>
      </c>
      <c r="H421" s="13">
        <v>2007</v>
      </c>
      <c r="I421" s="91">
        <v>39237</v>
      </c>
      <c r="J421" s="27">
        <v>2</v>
      </c>
      <c r="K421" s="52">
        <v>39190</v>
      </c>
      <c r="L421" s="14" t="str">
        <f t="shared" si="54"/>
        <v>18-Apr</v>
      </c>
      <c r="M421" s="9">
        <f t="shared" si="56"/>
        <v>18</v>
      </c>
      <c r="N421" s="9" t="str">
        <f t="shared" si="55"/>
        <v>Apr</v>
      </c>
      <c r="O421" s="27" t="s">
        <v>33</v>
      </c>
      <c r="P421" s="13" t="str">
        <f>IF(VLOOKUP(O421,Sheet1!$N$12:$O$20,2)=0,"",VLOOKUP(O421,Sheet1!$N$12:$O$20,2))</f>
        <v/>
      </c>
      <c r="Q421" s="51">
        <v>130.38348266666665</v>
      </c>
      <c r="R421" s="35"/>
      <c r="S421" s="35"/>
      <c r="T421" s="50"/>
      <c r="U421" s="27"/>
      <c r="V421" s="35"/>
      <c r="W421" s="27"/>
      <c r="X421" s="53">
        <v>69.314666666666668</v>
      </c>
      <c r="Y421" s="53">
        <v>88.824125755575892</v>
      </c>
      <c r="Z421" s="53">
        <v>41.559356911090759</v>
      </c>
      <c r="AA421" s="27"/>
      <c r="AB421" s="50">
        <v>12.492490390652295</v>
      </c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</row>
    <row r="422" spans="1:38" ht="13.2">
      <c r="A422" t="str">
        <f t="shared" si="53"/>
        <v>Wagga2007TOS18-AprCvStubby</v>
      </c>
      <c r="B422">
        <f t="shared" si="51"/>
        <v>47</v>
      </c>
      <c r="C422" t="str">
        <f t="shared" si="52"/>
        <v>Stubby</v>
      </c>
      <c r="D422" s="27" t="s">
        <v>84</v>
      </c>
      <c r="E422" t="str">
        <f>VLOOKUP(D422,Sheet1!$E$11:$F$92,2)</f>
        <v>Stubby</v>
      </c>
      <c r="G422" s="48" t="s">
        <v>59</v>
      </c>
      <c r="H422" s="13">
        <v>2007</v>
      </c>
      <c r="I422" s="91">
        <v>39237</v>
      </c>
      <c r="J422" s="27">
        <v>2</v>
      </c>
      <c r="K422" s="52">
        <v>39190</v>
      </c>
      <c r="L422" s="14" t="str">
        <f t="shared" si="54"/>
        <v>18-Apr</v>
      </c>
      <c r="M422" s="9">
        <f t="shared" si="56"/>
        <v>18</v>
      </c>
      <c r="N422" s="9" t="str">
        <f t="shared" si="55"/>
        <v>Apr</v>
      </c>
      <c r="O422" s="27" t="s">
        <v>33</v>
      </c>
      <c r="P422" s="13" t="str">
        <f>IF(VLOOKUP(O422,Sheet1!$N$12:$O$20,2)=0,"",VLOOKUP(O422,Sheet1!$N$12:$O$20,2))</f>
        <v/>
      </c>
      <c r="Q422" s="53">
        <v>88.325047999999995</v>
      </c>
      <c r="R422" s="35"/>
      <c r="S422" s="35"/>
      <c r="T422" s="50"/>
      <c r="U422" s="27"/>
      <c r="V422" s="35"/>
      <c r="W422" s="27"/>
      <c r="X422" s="53">
        <v>64.86666666666666</v>
      </c>
      <c r="Y422" s="53">
        <v>62.931860145974099</v>
      </c>
      <c r="Z422" s="53">
        <v>25.3931878540259</v>
      </c>
      <c r="AA422" s="27"/>
      <c r="AB422" s="50">
        <v>1.4350750982662392</v>
      </c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</row>
    <row r="423" spans="1:38" ht="13.2">
      <c r="A423" t="str">
        <f t="shared" si="53"/>
        <v>Wagga2007TOS18-AprCvSummit</v>
      </c>
      <c r="B423">
        <f t="shared" si="51"/>
        <v>47</v>
      </c>
      <c r="C423" t="str">
        <f t="shared" si="52"/>
        <v>Summit</v>
      </c>
      <c r="D423" s="27" t="s">
        <v>85</v>
      </c>
      <c r="E423" t="str">
        <f>VLOOKUP(D423,Sheet1!$E$11:$F$92,2)</f>
        <v>Summit</v>
      </c>
      <c r="G423" s="48" t="s">
        <v>59</v>
      </c>
      <c r="H423" s="13">
        <v>2007</v>
      </c>
      <c r="I423" s="91">
        <v>39237</v>
      </c>
      <c r="J423" s="27">
        <v>2</v>
      </c>
      <c r="K423" s="52">
        <v>39190</v>
      </c>
      <c r="L423" s="14" t="str">
        <f t="shared" si="54"/>
        <v>18-Apr</v>
      </c>
      <c r="M423" s="9">
        <f t="shared" si="56"/>
        <v>18</v>
      </c>
      <c r="N423" s="9" t="str">
        <f t="shared" si="55"/>
        <v>Apr</v>
      </c>
      <c r="O423" s="27" t="s">
        <v>33</v>
      </c>
      <c r="P423" s="13" t="str">
        <f>IF(VLOOKUP(O423,Sheet1!$N$12:$O$20,2)=0,"",VLOOKUP(O423,Sheet1!$N$12:$O$20,2))</f>
        <v/>
      </c>
      <c r="Q423" s="53">
        <v>92.565104000000005</v>
      </c>
      <c r="R423" s="35"/>
      <c r="S423" s="35"/>
      <c r="T423" s="50"/>
      <c r="U423" s="27"/>
      <c r="V423" s="35"/>
      <c r="W423" s="27"/>
      <c r="X423" s="53">
        <v>72.650666666666666</v>
      </c>
      <c r="Y423" s="53">
        <v>67.118700066202038</v>
      </c>
      <c r="Z423" s="53">
        <v>25.446403933797964</v>
      </c>
      <c r="AA423" s="27"/>
      <c r="AB423" s="50">
        <v>10.551545515622673</v>
      </c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</row>
    <row r="424" spans="1:38" ht="13.2">
      <c r="A424" t="str">
        <f t="shared" si="53"/>
        <v>Wagga2007TOS18-AprCvTarcoola</v>
      </c>
      <c r="B424">
        <f t="shared" si="51"/>
        <v>47</v>
      </c>
      <c r="C424" t="str">
        <f t="shared" si="52"/>
        <v>Tarcoola</v>
      </c>
      <c r="D424" s="27" t="s">
        <v>86</v>
      </c>
      <c r="E424" t="str">
        <f>VLOOKUP(D424,Sheet1!$E$11:$F$92,2)</f>
        <v>Tarcoola</v>
      </c>
      <c r="G424" s="48" t="s">
        <v>59</v>
      </c>
      <c r="H424" s="13">
        <v>2007</v>
      </c>
      <c r="I424" s="91">
        <v>39237</v>
      </c>
      <c r="J424" s="27">
        <v>2</v>
      </c>
      <c r="K424" s="52">
        <v>39190</v>
      </c>
      <c r="L424" s="14" t="str">
        <f t="shared" si="54"/>
        <v>18-Apr</v>
      </c>
      <c r="M424" s="9">
        <f t="shared" si="56"/>
        <v>18</v>
      </c>
      <c r="N424" s="9" t="str">
        <f t="shared" si="55"/>
        <v>Apr</v>
      </c>
      <c r="O424" s="27" t="s">
        <v>33</v>
      </c>
      <c r="P424" s="13" t="str">
        <f>IF(VLOOKUP(O424,Sheet1!$N$12:$O$20,2)=0,"",VLOOKUP(O424,Sheet1!$N$12:$O$20,2))</f>
        <v/>
      </c>
      <c r="Q424" s="53">
        <v>158.24797866666665</v>
      </c>
      <c r="R424" s="35"/>
      <c r="S424" s="35"/>
      <c r="T424" s="50"/>
      <c r="U424" s="27"/>
      <c r="V424" s="35"/>
      <c r="W424" s="27"/>
      <c r="X424" s="53">
        <v>63.013333333333328</v>
      </c>
      <c r="Y424" s="53">
        <v>103.9320346074778</v>
      </c>
      <c r="Z424" s="53">
        <v>54.315944059188858</v>
      </c>
      <c r="AA424" s="27"/>
      <c r="AB424" s="50">
        <v>8.7433930771157105</v>
      </c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</row>
    <row r="425" spans="1:38" ht="13.2">
      <c r="A425" t="str">
        <f t="shared" si="53"/>
        <v>Wagga2007TOS18-AprCvThunder</v>
      </c>
      <c r="B425">
        <f t="shared" si="51"/>
        <v>47</v>
      </c>
      <c r="C425" t="str">
        <f t="shared" si="52"/>
        <v>Thunder</v>
      </c>
      <c r="D425" s="27" t="s">
        <v>87</v>
      </c>
      <c r="E425" t="str">
        <f>VLOOKUP(D425,Sheet1!$E$11:$F$92,2)</f>
        <v>Thunder</v>
      </c>
      <c r="G425" s="48" t="s">
        <v>59</v>
      </c>
      <c r="H425" s="13">
        <v>2007</v>
      </c>
      <c r="I425" s="91">
        <v>39237</v>
      </c>
      <c r="J425" s="27">
        <v>2</v>
      </c>
      <c r="K425" s="52">
        <v>39190</v>
      </c>
      <c r="L425" s="14" t="str">
        <f t="shared" si="54"/>
        <v>18-Apr</v>
      </c>
      <c r="M425" s="9">
        <f t="shared" si="56"/>
        <v>18</v>
      </c>
      <c r="N425" s="9" t="str">
        <f t="shared" si="55"/>
        <v>Apr</v>
      </c>
      <c r="O425" s="27" t="s">
        <v>33</v>
      </c>
      <c r="P425" s="13" t="str">
        <f>IF(VLOOKUP(O425,Sheet1!$N$12:$O$20,2)=0,"",VLOOKUP(O425,Sheet1!$N$12:$O$20,2))</f>
        <v/>
      </c>
      <c r="Q425" s="53">
        <v>97.202514666666659</v>
      </c>
      <c r="R425" s="35"/>
      <c r="S425" s="35"/>
      <c r="T425" s="50"/>
      <c r="U425" s="27"/>
      <c r="V425" s="35"/>
      <c r="W425" s="27"/>
      <c r="X425" s="53">
        <v>74.504000000000005</v>
      </c>
      <c r="Y425" s="53">
        <v>66.135581102139227</v>
      </c>
      <c r="Z425" s="53">
        <v>31.066933564527446</v>
      </c>
      <c r="AA425" s="27"/>
      <c r="AB425" s="50">
        <v>9.7264861727326526</v>
      </c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</row>
    <row r="426" spans="1:38" ht="13.2">
      <c r="A426" t="str">
        <f t="shared" si="53"/>
        <v>Wagga2007TOS18-AprCvWinfred</v>
      </c>
      <c r="B426">
        <f t="shared" si="51"/>
        <v>47</v>
      </c>
      <c r="C426" t="str">
        <f t="shared" si="52"/>
        <v>Winfred</v>
      </c>
      <c r="D426" s="27" t="s">
        <v>45</v>
      </c>
      <c r="E426" t="str">
        <f>VLOOKUP(D426,Sheet1!$E$11:$F$92,2)</f>
        <v>Winfred</v>
      </c>
      <c r="G426" s="48" t="s">
        <v>59</v>
      </c>
      <c r="H426" s="13">
        <v>2007</v>
      </c>
      <c r="I426" s="91">
        <v>39237</v>
      </c>
      <c r="J426" s="27">
        <v>2</v>
      </c>
      <c r="K426" s="52">
        <v>39190</v>
      </c>
      <c r="L426" s="14" t="str">
        <f t="shared" si="54"/>
        <v>18-Apr</v>
      </c>
      <c r="M426" s="9">
        <f t="shared" si="56"/>
        <v>18</v>
      </c>
      <c r="N426" s="9" t="str">
        <f t="shared" si="55"/>
        <v>Apr</v>
      </c>
      <c r="O426" s="27" t="s">
        <v>33</v>
      </c>
      <c r="P426" s="13" t="str">
        <f>IF(VLOOKUP(O426,Sheet1!$N$12:$O$20,2)=0,"",VLOOKUP(O426,Sheet1!$N$12:$O$20,2))</f>
        <v/>
      </c>
      <c r="Q426" s="53">
        <v>201.73644533333334</v>
      </c>
      <c r="R426" s="35"/>
      <c r="S426" s="35"/>
      <c r="T426" s="50"/>
      <c r="U426" s="27"/>
      <c r="V426" s="35"/>
      <c r="W426" s="27"/>
      <c r="X426" s="53">
        <v>87.847999999999999</v>
      </c>
      <c r="Y426" s="53">
        <v>131.35623230773169</v>
      </c>
      <c r="Z426" s="53">
        <v>70.380213025601662</v>
      </c>
      <c r="AA426" s="27"/>
      <c r="AB426" s="50">
        <v>22.592519227789921</v>
      </c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</row>
    <row r="427" spans="1:38" ht="13.2">
      <c r="A427" t="str">
        <f t="shared" si="53"/>
        <v>YoungBP2008TOS17-AprCv46Y78</v>
      </c>
      <c r="B427">
        <f t="shared" si="51"/>
        <v>60</v>
      </c>
      <c r="C427" t="str">
        <f t="shared" si="52"/>
        <v>46Y78</v>
      </c>
      <c r="D427" s="56" t="s">
        <v>34</v>
      </c>
      <c r="E427" t="str">
        <f>VLOOKUP(D427,Sheet1!$E$11:$F$92,2)</f>
        <v>46Y78</v>
      </c>
      <c r="G427" s="48" t="s">
        <v>89</v>
      </c>
      <c r="H427" s="13">
        <v>2008</v>
      </c>
      <c r="I427" s="92">
        <v>39615</v>
      </c>
      <c r="J427" s="55">
        <v>1</v>
      </c>
      <c r="K427" s="54">
        <v>39555</v>
      </c>
      <c r="L427" s="14" t="str">
        <f t="shared" si="54"/>
        <v>17-Apr</v>
      </c>
      <c r="M427" s="9">
        <f t="shared" si="56"/>
        <v>17</v>
      </c>
      <c r="N427" s="9" t="str">
        <f t="shared" si="55"/>
        <v>Apr</v>
      </c>
      <c r="O427" s="55" t="s">
        <v>90</v>
      </c>
      <c r="P427" s="13" t="str">
        <f>IF(VLOOKUP(O427,Sheet1!$N$12:$O$20,2)=0,"",VLOOKUP(O427,Sheet1!$N$12:$O$20,2))</f>
        <v/>
      </c>
      <c r="Q427" s="56">
        <v>62.95893333333332</v>
      </c>
      <c r="R427" s="27"/>
      <c r="S427" s="27"/>
      <c r="T427" s="56"/>
      <c r="U427" s="56"/>
      <c r="V427" s="56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</row>
    <row r="428" spans="1:38" ht="13.2">
      <c r="A428" t="str">
        <f t="shared" si="53"/>
        <v>YoungBP2008TOS30-AprCv46Y78</v>
      </c>
      <c r="B428">
        <f t="shared" si="51"/>
        <v>47</v>
      </c>
      <c r="C428" t="str">
        <f t="shared" si="52"/>
        <v>46Y78</v>
      </c>
      <c r="D428" s="56" t="s">
        <v>34</v>
      </c>
      <c r="E428" t="str">
        <f>VLOOKUP(D428,Sheet1!$E$11:$F$92,2)</f>
        <v>46Y78</v>
      </c>
      <c r="G428" s="48" t="s">
        <v>89</v>
      </c>
      <c r="H428" s="13">
        <v>2008</v>
      </c>
      <c r="I428" s="92">
        <v>39615</v>
      </c>
      <c r="J428" s="55">
        <v>2</v>
      </c>
      <c r="K428" s="54">
        <v>39568</v>
      </c>
      <c r="L428" s="14" t="str">
        <f t="shared" si="54"/>
        <v>30-Apr</v>
      </c>
      <c r="M428" s="9">
        <f t="shared" si="56"/>
        <v>30</v>
      </c>
      <c r="N428" s="9" t="str">
        <f t="shared" si="55"/>
        <v>Apr</v>
      </c>
      <c r="O428" s="55" t="s">
        <v>90</v>
      </c>
      <c r="P428" s="13" t="str">
        <f>IF(VLOOKUP(O428,Sheet1!$N$12:$O$20,2)=0,"",VLOOKUP(O428,Sheet1!$N$12:$O$20,2))</f>
        <v/>
      </c>
      <c r="Q428" s="56">
        <v>29.590999999999994</v>
      </c>
      <c r="R428" s="27"/>
      <c r="S428" s="27"/>
      <c r="T428" s="56"/>
      <c r="U428" s="56"/>
      <c r="V428" s="56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</row>
    <row r="429" spans="1:38" ht="13.2">
      <c r="A429" t="str">
        <f t="shared" si="53"/>
        <v>YoungBP2008TOS12-MayCv46Y78</v>
      </c>
      <c r="B429">
        <f t="shared" si="51"/>
        <v>35</v>
      </c>
      <c r="C429" t="str">
        <f t="shared" si="52"/>
        <v>46Y78</v>
      </c>
      <c r="D429" s="56" t="s">
        <v>34</v>
      </c>
      <c r="E429" t="str">
        <f>VLOOKUP(D429,Sheet1!$E$11:$F$92,2)</f>
        <v>46Y78</v>
      </c>
      <c r="G429" s="48" t="s">
        <v>89</v>
      </c>
      <c r="H429" s="13">
        <v>2008</v>
      </c>
      <c r="I429" s="92">
        <v>39615</v>
      </c>
      <c r="J429" s="55">
        <v>3</v>
      </c>
      <c r="K429" s="54">
        <v>39580</v>
      </c>
      <c r="L429" s="14" t="str">
        <f t="shared" si="54"/>
        <v>12-May</v>
      </c>
      <c r="M429" s="9">
        <f t="shared" si="56"/>
        <v>12</v>
      </c>
      <c r="N429" s="9" t="str">
        <f t="shared" si="55"/>
        <v>May</v>
      </c>
      <c r="O429" s="55" t="s">
        <v>90</v>
      </c>
      <c r="P429" s="13" t="str">
        <f>IF(VLOOKUP(O429,Sheet1!$N$12:$O$20,2)=0,"",VLOOKUP(O429,Sheet1!$N$12:$O$20,2))</f>
        <v/>
      </c>
      <c r="Q429" s="56">
        <v>3.6413999999999995</v>
      </c>
      <c r="R429" s="27"/>
      <c r="S429" s="27"/>
      <c r="T429" s="56"/>
      <c r="U429" s="56"/>
      <c r="V429" s="56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</row>
    <row r="430" spans="1:38" ht="13.2">
      <c r="A430" t="str">
        <f t="shared" si="53"/>
        <v>YoungBP2008TOS30-AprCvBeacon</v>
      </c>
      <c r="B430">
        <f t="shared" si="51"/>
        <v>47</v>
      </c>
      <c r="C430" t="str">
        <f t="shared" si="52"/>
        <v>Beacon</v>
      </c>
      <c r="D430" s="56" t="s">
        <v>88</v>
      </c>
      <c r="E430" t="str">
        <f>VLOOKUP(D430,Sheet1!$E$11:$F$92,2)</f>
        <v>Beacon</v>
      </c>
      <c r="G430" s="48" t="s">
        <v>89</v>
      </c>
      <c r="H430" s="13">
        <v>2008</v>
      </c>
      <c r="I430" s="92">
        <v>39615</v>
      </c>
      <c r="J430" s="55">
        <v>2</v>
      </c>
      <c r="K430" s="54">
        <v>39568</v>
      </c>
      <c r="L430" s="14" t="str">
        <f t="shared" si="54"/>
        <v>30-Apr</v>
      </c>
      <c r="M430" s="9">
        <f t="shared" si="56"/>
        <v>30</v>
      </c>
      <c r="N430" s="9" t="str">
        <f t="shared" si="55"/>
        <v>Apr</v>
      </c>
      <c r="O430" s="55" t="s">
        <v>90</v>
      </c>
      <c r="P430" s="13" t="str">
        <f>IF(VLOOKUP(O430,Sheet1!$N$12:$O$20,2)=0,"",VLOOKUP(O430,Sheet1!$N$12:$O$20,2))</f>
        <v/>
      </c>
      <c r="Q430" s="56">
        <v>11.769166666666669</v>
      </c>
      <c r="R430" s="27"/>
      <c r="S430" s="27"/>
      <c r="T430" s="56"/>
      <c r="U430" s="56"/>
      <c r="V430" s="56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</row>
    <row r="431" spans="1:38" ht="13.2">
      <c r="A431" t="str">
        <f t="shared" si="53"/>
        <v>YoungBP2008TOS30-AprCvSkipton</v>
      </c>
      <c r="B431">
        <f t="shared" si="51"/>
        <v>47</v>
      </c>
      <c r="C431" t="str">
        <f t="shared" si="52"/>
        <v>Skipton</v>
      </c>
      <c r="D431" s="56" t="s">
        <v>68</v>
      </c>
      <c r="E431" t="str">
        <f>VLOOKUP(D431,Sheet1!$E$11:$F$92,2)</f>
        <v>Skipton</v>
      </c>
      <c r="G431" s="48" t="s">
        <v>89</v>
      </c>
      <c r="H431" s="13">
        <v>2008</v>
      </c>
      <c r="I431" s="92">
        <v>39615</v>
      </c>
      <c r="J431" s="55">
        <v>2</v>
      </c>
      <c r="K431" s="54">
        <v>39568</v>
      </c>
      <c r="L431" s="14" t="str">
        <f t="shared" si="54"/>
        <v>30-Apr</v>
      </c>
      <c r="M431" s="9">
        <f t="shared" si="56"/>
        <v>30</v>
      </c>
      <c r="N431" s="9" t="str">
        <f t="shared" si="55"/>
        <v>Apr</v>
      </c>
      <c r="O431" s="55" t="s">
        <v>90</v>
      </c>
      <c r="P431" s="13" t="str">
        <f>IF(VLOOKUP(O431,Sheet1!$N$12:$O$20,2)=0,"",VLOOKUP(O431,Sheet1!$N$12:$O$20,2))</f>
        <v/>
      </c>
      <c r="Q431" s="56">
        <v>13.838666666666665</v>
      </c>
      <c r="R431" s="27"/>
      <c r="S431" s="27"/>
      <c r="T431" s="56"/>
      <c r="U431" s="56"/>
      <c r="V431" s="56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</row>
    <row r="432" spans="1:38" ht="13.2">
      <c r="A432" t="str">
        <f t="shared" si="53"/>
        <v>YoungBP2008TOS30-AprCvSurpass500</v>
      </c>
      <c r="B432">
        <f t="shared" si="51"/>
        <v>47</v>
      </c>
      <c r="C432" t="str">
        <f t="shared" si="52"/>
        <v>Surpass_501</v>
      </c>
      <c r="D432" s="56" t="s">
        <v>91</v>
      </c>
      <c r="E432" t="str">
        <f>VLOOKUP(D432,Sheet1!$E$11:$F$92,2)</f>
        <v>Surpass500</v>
      </c>
      <c r="G432" s="48" t="s">
        <v>89</v>
      </c>
      <c r="H432" s="13">
        <v>2008</v>
      </c>
      <c r="I432" s="92">
        <v>39615</v>
      </c>
      <c r="J432" s="55">
        <v>2</v>
      </c>
      <c r="K432" s="54">
        <v>39568</v>
      </c>
      <c r="L432" s="14" t="str">
        <f t="shared" si="54"/>
        <v>30-Apr</v>
      </c>
      <c r="M432" s="9">
        <f t="shared" si="56"/>
        <v>30</v>
      </c>
      <c r="N432" s="9" t="str">
        <f t="shared" si="55"/>
        <v>Apr</v>
      </c>
      <c r="O432" s="55" t="s">
        <v>90</v>
      </c>
      <c r="P432" s="13" t="str">
        <f>IF(VLOOKUP(O432,Sheet1!$N$12:$O$20,2)=0,"",VLOOKUP(O432,Sheet1!$N$12:$O$20,2))</f>
        <v/>
      </c>
      <c r="Q432" s="56">
        <v>7.4420000000000002</v>
      </c>
      <c r="R432" s="27"/>
      <c r="S432" s="27"/>
      <c r="T432" s="56"/>
      <c r="U432" s="56"/>
      <c r="V432" s="56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</row>
    <row r="433" spans="1:38" ht="13.2">
      <c r="A433" t="str">
        <f t="shared" si="53"/>
        <v>YoungBP2008TOS17-AprCv46Y78</v>
      </c>
      <c r="B433">
        <f t="shared" si="51"/>
        <v>74</v>
      </c>
      <c r="C433" t="str">
        <f t="shared" si="52"/>
        <v>46Y78</v>
      </c>
      <c r="D433" s="56" t="s">
        <v>34</v>
      </c>
      <c r="E433" t="str">
        <f>VLOOKUP(D433,Sheet1!$E$11:$F$92,2)</f>
        <v>46Y78</v>
      </c>
      <c r="G433" s="48" t="s">
        <v>89</v>
      </c>
      <c r="H433" s="13">
        <v>2008</v>
      </c>
      <c r="I433" s="92">
        <v>39629</v>
      </c>
      <c r="J433" s="55">
        <v>1</v>
      </c>
      <c r="K433" s="54">
        <v>39555</v>
      </c>
      <c r="L433" s="14" t="str">
        <f t="shared" si="54"/>
        <v>17-Apr</v>
      </c>
      <c r="M433" s="9">
        <f t="shared" si="56"/>
        <v>17</v>
      </c>
      <c r="N433" s="9" t="str">
        <f t="shared" si="55"/>
        <v>Apr</v>
      </c>
      <c r="O433" s="55" t="s">
        <v>90</v>
      </c>
      <c r="P433" s="13" t="str">
        <f>IF(VLOOKUP(O433,Sheet1!$N$12:$O$20,2)=0,"",VLOOKUP(O433,Sheet1!$N$12:$O$20,2))</f>
        <v/>
      </c>
      <c r="Q433" s="56">
        <v>131.18124724195246</v>
      </c>
      <c r="R433" s="27"/>
      <c r="S433" s="27"/>
      <c r="T433" s="56"/>
      <c r="U433" s="56"/>
      <c r="V433" s="56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</row>
    <row r="434" spans="1:38" ht="13.2">
      <c r="A434" t="str">
        <f t="shared" si="53"/>
        <v>YoungBP2008TOS30-AprCv46Y78</v>
      </c>
      <c r="B434">
        <f t="shared" si="51"/>
        <v>61</v>
      </c>
      <c r="C434" t="str">
        <f t="shared" si="52"/>
        <v>46Y78</v>
      </c>
      <c r="D434" s="56" t="s">
        <v>34</v>
      </c>
      <c r="E434" t="str">
        <f>VLOOKUP(D434,Sheet1!$E$11:$F$92,2)</f>
        <v>46Y78</v>
      </c>
      <c r="G434" s="48" t="s">
        <v>89</v>
      </c>
      <c r="H434" s="13">
        <v>2008</v>
      </c>
      <c r="I434" s="92">
        <v>39629</v>
      </c>
      <c r="J434" s="55">
        <v>2</v>
      </c>
      <c r="K434" s="54">
        <v>39568</v>
      </c>
      <c r="L434" s="14" t="str">
        <f t="shared" si="54"/>
        <v>30-Apr</v>
      </c>
      <c r="M434" s="9">
        <f t="shared" si="56"/>
        <v>30</v>
      </c>
      <c r="N434" s="9" t="str">
        <f t="shared" si="55"/>
        <v>Apr</v>
      </c>
      <c r="O434" s="55" t="s">
        <v>90</v>
      </c>
      <c r="P434" s="13" t="str">
        <f>IF(VLOOKUP(O434,Sheet1!$N$12:$O$20,2)=0,"",VLOOKUP(O434,Sheet1!$N$12:$O$20,2))</f>
        <v/>
      </c>
      <c r="Q434" s="56">
        <v>72.589113310098824</v>
      </c>
      <c r="R434" s="27"/>
      <c r="S434" s="27"/>
      <c r="T434" s="56"/>
      <c r="U434" s="56"/>
      <c r="V434" s="56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</row>
    <row r="435" spans="1:38" ht="13.2">
      <c r="A435" t="str">
        <f t="shared" si="53"/>
        <v>YoungBP2008TOS12-MayCv46Y78</v>
      </c>
      <c r="B435">
        <f t="shared" si="51"/>
        <v>49</v>
      </c>
      <c r="C435" t="str">
        <f t="shared" si="52"/>
        <v>46Y78</v>
      </c>
      <c r="D435" s="56" t="s">
        <v>34</v>
      </c>
      <c r="E435" t="str">
        <f>VLOOKUP(D435,Sheet1!$E$11:$F$92,2)</f>
        <v>46Y78</v>
      </c>
      <c r="G435" s="48" t="s">
        <v>89</v>
      </c>
      <c r="H435" s="13">
        <v>2008</v>
      </c>
      <c r="I435" s="92">
        <v>39629</v>
      </c>
      <c r="J435" s="55">
        <v>3</v>
      </c>
      <c r="K435" s="54">
        <v>39580</v>
      </c>
      <c r="L435" s="14" t="str">
        <f t="shared" si="54"/>
        <v>12-May</v>
      </c>
      <c r="M435" s="9">
        <f t="shared" si="56"/>
        <v>12</v>
      </c>
      <c r="N435" s="9" t="str">
        <f t="shared" si="55"/>
        <v>May</v>
      </c>
      <c r="O435" s="55" t="s">
        <v>90</v>
      </c>
      <c r="P435" s="13" t="str">
        <f>IF(VLOOKUP(O435,Sheet1!$N$12:$O$20,2)=0,"",VLOOKUP(O435,Sheet1!$N$12:$O$20,2))</f>
        <v/>
      </c>
      <c r="Q435" s="56">
        <v>17.430942912979475</v>
      </c>
      <c r="R435" s="27"/>
      <c r="S435" s="27"/>
      <c r="T435" s="56"/>
      <c r="U435" s="56"/>
      <c r="V435" s="56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</row>
    <row r="436" spans="1:38" ht="13.2">
      <c r="A436" t="str">
        <f t="shared" si="53"/>
        <v>YoungBP2008TOS30-AprCvBeacon</v>
      </c>
      <c r="B436">
        <f t="shared" si="51"/>
        <v>61</v>
      </c>
      <c r="C436" t="str">
        <f t="shared" si="52"/>
        <v>Beacon</v>
      </c>
      <c r="D436" s="56" t="s">
        <v>88</v>
      </c>
      <c r="E436" t="str">
        <f>VLOOKUP(D436,Sheet1!$E$11:$F$92,2)</f>
        <v>Beacon</v>
      </c>
      <c r="G436" s="48" t="s">
        <v>89</v>
      </c>
      <c r="H436" s="13">
        <v>2008</v>
      </c>
      <c r="I436" s="92">
        <v>39629</v>
      </c>
      <c r="J436" s="55">
        <v>2</v>
      </c>
      <c r="K436" s="54">
        <v>39568</v>
      </c>
      <c r="L436" s="14" t="str">
        <f t="shared" si="54"/>
        <v>30-Apr</v>
      </c>
      <c r="M436" s="9">
        <f t="shared" si="56"/>
        <v>30</v>
      </c>
      <c r="N436" s="9" t="str">
        <f t="shared" si="55"/>
        <v>Apr</v>
      </c>
      <c r="O436" s="55" t="s">
        <v>90</v>
      </c>
      <c r="P436" s="13" t="str">
        <f>IF(VLOOKUP(O436,Sheet1!$N$12:$O$20,2)=0,"",VLOOKUP(O436,Sheet1!$N$12:$O$20,2))</f>
        <v/>
      </c>
      <c r="Q436" s="56">
        <v>23.80188073512015</v>
      </c>
      <c r="R436" s="27"/>
      <c r="S436" s="27"/>
      <c r="T436" s="56"/>
      <c r="U436" s="56"/>
      <c r="V436" s="56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</row>
    <row r="437" spans="1:38" ht="13.2">
      <c r="A437" t="str">
        <f t="shared" si="53"/>
        <v>YoungBP2008TOS30-AprCvSkipton</v>
      </c>
      <c r="B437">
        <f t="shared" si="51"/>
        <v>61</v>
      </c>
      <c r="C437" t="str">
        <f t="shared" si="52"/>
        <v>Skipton</v>
      </c>
      <c r="D437" s="56" t="s">
        <v>68</v>
      </c>
      <c r="E437" t="str">
        <f>VLOOKUP(D437,Sheet1!$E$11:$F$92,2)</f>
        <v>Skipton</v>
      </c>
      <c r="G437" s="48" t="s">
        <v>89</v>
      </c>
      <c r="H437" s="13">
        <v>2008</v>
      </c>
      <c r="I437" s="92">
        <v>39629</v>
      </c>
      <c r="J437" s="55">
        <v>2</v>
      </c>
      <c r="K437" s="54">
        <v>39568</v>
      </c>
      <c r="L437" s="14" t="str">
        <f t="shared" si="54"/>
        <v>30-Apr</v>
      </c>
      <c r="M437" s="9">
        <f t="shared" si="56"/>
        <v>30</v>
      </c>
      <c r="N437" s="9" t="str">
        <f t="shared" si="55"/>
        <v>Apr</v>
      </c>
      <c r="O437" s="55" t="s">
        <v>90</v>
      </c>
      <c r="P437" s="13" t="str">
        <f>IF(VLOOKUP(O437,Sheet1!$N$12:$O$20,2)=0,"",VLOOKUP(O437,Sheet1!$N$12:$O$20,2))</f>
        <v/>
      </c>
      <c r="Q437" s="56">
        <v>38.136717774611185</v>
      </c>
      <c r="R437" s="27"/>
      <c r="S437" s="27"/>
      <c r="T437" s="56"/>
      <c r="U437" s="56"/>
      <c r="V437" s="56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</row>
    <row r="438" spans="1:38" ht="13.2">
      <c r="A438" t="str">
        <f t="shared" si="53"/>
        <v>YoungBP2008TOS30-AprCvSurpass500</v>
      </c>
      <c r="B438">
        <f t="shared" si="51"/>
        <v>61</v>
      </c>
      <c r="C438" t="str">
        <f t="shared" si="52"/>
        <v>Surpass_501</v>
      </c>
      <c r="D438" s="56" t="s">
        <v>91</v>
      </c>
      <c r="E438" t="str">
        <f>VLOOKUP(D438,Sheet1!$E$11:$F$92,2)</f>
        <v>Surpass500</v>
      </c>
      <c r="G438" s="48" t="s">
        <v>89</v>
      </c>
      <c r="H438" s="13">
        <v>2008</v>
      </c>
      <c r="I438" s="92">
        <v>39629</v>
      </c>
      <c r="J438" s="55">
        <v>2</v>
      </c>
      <c r="K438" s="54">
        <v>39568</v>
      </c>
      <c r="L438" s="14" t="str">
        <f t="shared" si="54"/>
        <v>30-Apr</v>
      </c>
      <c r="M438" s="9">
        <f t="shared" si="56"/>
        <v>30</v>
      </c>
      <c r="N438" s="9" t="str">
        <f t="shared" si="55"/>
        <v>Apr</v>
      </c>
      <c r="O438" s="55" t="s">
        <v>90</v>
      </c>
      <c r="P438" s="13" t="str">
        <f>IF(VLOOKUP(O438,Sheet1!$N$12:$O$20,2)=0,"",VLOOKUP(O438,Sheet1!$N$12:$O$20,2))</f>
        <v/>
      </c>
      <c r="Q438" s="56">
        <v>25.409067715505039</v>
      </c>
      <c r="R438" s="27"/>
      <c r="S438" s="27"/>
      <c r="T438" s="56"/>
      <c r="U438" s="56"/>
      <c r="V438" s="56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</row>
    <row r="439" spans="1:38" ht="13.2">
      <c r="A439" t="str">
        <f t="shared" si="53"/>
        <v>YoungBP2008TOS17-AprCv46Y78</v>
      </c>
      <c r="B439">
        <f t="shared" si="51"/>
        <v>88</v>
      </c>
      <c r="C439" t="str">
        <f t="shared" si="52"/>
        <v>46Y78</v>
      </c>
      <c r="D439" s="56" t="s">
        <v>34</v>
      </c>
      <c r="E439" t="str">
        <f>VLOOKUP(D439,Sheet1!$E$11:$F$92,2)</f>
        <v>46Y78</v>
      </c>
      <c r="G439" s="48" t="s">
        <v>89</v>
      </c>
      <c r="H439" s="13">
        <v>2008</v>
      </c>
      <c r="I439" s="92">
        <v>39643</v>
      </c>
      <c r="J439" s="55">
        <v>1</v>
      </c>
      <c r="K439" s="54">
        <v>39555</v>
      </c>
      <c r="L439" s="14" t="str">
        <f t="shared" si="54"/>
        <v>17-Apr</v>
      </c>
      <c r="M439" s="9">
        <f t="shared" si="56"/>
        <v>17</v>
      </c>
      <c r="N439" s="9" t="str">
        <f t="shared" si="55"/>
        <v>Apr</v>
      </c>
      <c r="O439" s="55" t="s">
        <v>90</v>
      </c>
      <c r="P439" s="13" t="str">
        <f>IF(VLOOKUP(O439,Sheet1!$N$12:$O$20,2)=0,"",VLOOKUP(O439,Sheet1!$N$12:$O$20,2))</f>
        <v/>
      </c>
      <c r="Q439" s="56">
        <v>212.10540914448964</v>
      </c>
      <c r="R439" s="27"/>
      <c r="S439" s="27"/>
      <c r="T439" s="56"/>
      <c r="U439" s="56"/>
      <c r="V439" s="56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</row>
    <row r="440" spans="1:38" ht="13.2">
      <c r="A440" t="str">
        <f t="shared" si="53"/>
        <v>YoungBP2008TOS30-AprCv46Y78</v>
      </c>
      <c r="B440">
        <f t="shared" si="51"/>
        <v>75</v>
      </c>
      <c r="C440" t="str">
        <f t="shared" si="52"/>
        <v>46Y78</v>
      </c>
      <c r="D440" s="56" t="s">
        <v>34</v>
      </c>
      <c r="E440" t="str">
        <f>VLOOKUP(D440,Sheet1!$E$11:$F$92,2)</f>
        <v>46Y78</v>
      </c>
      <c r="G440" s="48" t="s">
        <v>89</v>
      </c>
      <c r="H440" s="13">
        <v>2008</v>
      </c>
      <c r="I440" s="92">
        <v>39643</v>
      </c>
      <c r="J440" s="55">
        <v>2</v>
      </c>
      <c r="K440" s="54">
        <v>39568</v>
      </c>
      <c r="L440" s="14" t="str">
        <f t="shared" si="54"/>
        <v>30-Apr</v>
      </c>
      <c r="M440" s="9">
        <f t="shared" si="56"/>
        <v>30</v>
      </c>
      <c r="N440" s="9" t="str">
        <f t="shared" si="55"/>
        <v>Apr</v>
      </c>
      <c r="O440" s="55" t="s">
        <v>90</v>
      </c>
      <c r="P440" s="13" t="str">
        <f>IF(VLOOKUP(O440,Sheet1!$N$12:$O$20,2)=0,"",VLOOKUP(O440,Sheet1!$N$12:$O$20,2))</f>
        <v/>
      </c>
      <c r="Q440" s="56">
        <v>132.25994599336764</v>
      </c>
      <c r="R440" s="27"/>
      <c r="S440" s="27"/>
      <c r="T440" s="56"/>
      <c r="U440" s="56"/>
      <c r="V440" s="56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</row>
    <row r="441" spans="1:38" ht="13.2">
      <c r="A441" t="str">
        <f t="shared" si="53"/>
        <v>YoungBP2008TOS12-MayCv46Y78</v>
      </c>
      <c r="B441">
        <f t="shared" si="51"/>
        <v>63</v>
      </c>
      <c r="C441" t="str">
        <f t="shared" si="52"/>
        <v>46Y78</v>
      </c>
      <c r="D441" s="56" t="s">
        <v>34</v>
      </c>
      <c r="E441" t="str">
        <f>VLOOKUP(D441,Sheet1!$E$11:$F$92,2)</f>
        <v>46Y78</v>
      </c>
      <c r="G441" s="48" t="s">
        <v>89</v>
      </c>
      <c r="H441" s="13">
        <v>2008</v>
      </c>
      <c r="I441" s="92">
        <v>39643</v>
      </c>
      <c r="J441" s="55">
        <v>3</v>
      </c>
      <c r="K441" s="54">
        <v>39580</v>
      </c>
      <c r="L441" s="14" t="str">
        <f t="shared" si="54"/>
        <v>12-May</v>
      </c>
      <c r="M441" s="9">
        <f t="shared" si="56"/>
        <v>12</v>
      </c>
      <c r="N441" s="9" t="str">
        <f t="shared" si="55"/>
        <v>May</v>
      </c>
      <c r="O441" s="55" t="s">
        <v>90</v>
      </c>
      <c r="P441" s="13" t="str">
        <f>IF(VLOOKUP(O441,Sheet1!$N$12:$O$20,2)=0,"",VLOOKUP(O441,Sheet1!$N$12:$O$20,2))</f>
        <v/>
      </c>
      <c r="Q441" s="56">
        <v>33.649300997154086</v>
      </c>
      <c r="R441" s="27"/>
      <c r="S441" s="27"/>
      <c r="T441" s="56"/>
      <c r="U441" s="56"/>
      <c r="V441" s="56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</row>
    <row r="442" spans="1:38" ht="13.2">
      <c r="A442" t="str">
        <f t="shared" si="53"/>
        <v>YoungBP2008TOS30-AprCvBeacon</v>
      </c>
      <c r="B442">
        <f t="shared" si="51"/>
        <v>75</v>
      </c>
      <c r="C442" t="str">
        <f t="shared" si="52"/>
        <v>Beacon</v>
      </c>
      <c r="D442" s="56" t="s">
        <v>88</v>
      </c>
      <c r="E442" t="str">
        <f>VLOOKUP(D442,Sheet1!$E$11:$F$92,2)</f>
        <v>Beacon</v>
      </c>
      <c r="G442" s="48" t="s">
        <v>89</v>
      </c>
      <c r="H442" s="13">
        <v>2008</v>
      </c>
      <c r="I442" s="92">
        <v>39643</v>
      </c>
      <c r="J442" s="55">
        <v>2</v>
      </c>
      <c r="K442" s="54">
        <v>39568</v>
      </c>
      <c r="L442" s="14" t="str">
        <f t="shared" si="54"/>
        <v>30-Apr</v>
      </c>
      <c r="M442" s="9">
        <f t="shared" si="56"/>
        <v>30</v>
      </c>
      <c r="N442" s="9" t="str">
        <f t="shared" si="55"/>
        <v>Apr</v>
      </c>
      <c r="O442" s="55" t="s">
        <v>90</v>
      </c>
      <c r="P442" s="13" t="str">
        <f>IF(VLOOKUP(O442,Sheet1!$N$12:$O$20,2)=0,"",VLOOKUP(O442,Sheet1!$N$12:$O$20,2))</f>
        <v/>
      </c>
      <c r="Q442" s="56">
        <v>68.967301549956161</v>
      </c>
      <c r="R442" s="27"/>
      <c r="S442" s="27"/>
      <c r="T442" s="56"/>
      <c r="U442" s="56"/>
      <c r="V442" s="56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</row>
    <row r="443" spans="1:38" ht="13.2">
      <c r="A443" t="str">
        <f t="shared" si="53"/>
        <v>YoungBP2008TOS30-AprCvSkipton</v>
      </c>
      <c r="B443">
        <f t="shared" si="51"/>
        <v>75</v>
      </c>
      <c r="C443" t="str">
        <f t="shared" si="52"/>
        <v>Skipton</v>
      </c>
      <c r="D443" s="56" t="s">
        <v>68</v>
      </c>
      <c r="E443" t="str">
        <f>VLOOKUP(D443,Sheet1!$E$11:$F$92,2)</f>
        <v>Skipton</v>
      </c>
      <c r="G443" s="48" t="s">
        <v>89</v>
      </c>
      <c r="H443" s="13">
        <v>2008</v>
      </c>
      <c r="I443" s="92">
        <v>39643</v>
      </c>
      <c r="J443" s="55">
        <v>2</v>
      </c>
      <c r="K443" s="54">
        <v>39568</v>
      </c>
      <c r="L443" s="14" t="str">
        <f t="shared" si="54"/>
        <v>30-Apr</v>
      </c>
      <c r="M443" s="9">
        <f t="shared" si="56"/>
        <v>30</v>
      </c>
      <c r="N443" s="9" t="str">
        <f t="shared" si="55"/>
        <v>Apr</v>
      </c>
      <c r="O443" s="55" t="s">
        <v>90</v>
      </c>
      <c r="P443" s="13" t="str">
        <f>IF(VLOOKUP(O443,Sheet1!$N$12:$O$20,2)=0,"",VLOOKUP(O443,Sheet1!$N$12:$O$20,2))</f>
        <v/>
      </c>
      <c r="Q443" s="56">
        <v>94.002814312432207</v>
      </c>
      <c r="R443" s="27"/>
      <c r="S443" s="27"/>
      <c r="T443" s="56"/>
      <c r="U443" s="56"/>
      <c r="V443" s="56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</row>
    <row r="444" spans="1:38" ht="13.2">
      <c r="A444" t="str">
        <f t="shared" si="53"/>
        <v>YoungBP2008TOS30-AprCvSurpass500</v>
      </c>
      <c r="B444">
        <f t="shared" ref="B444:B507" si="57">I444-K444</f>
        <v>75</v>
      </c>
      <c r="C444" t="str">
        <f t="shared" ref="C444:C507" si="58">D444</f>
        <v>Surpass_501</v>
      </c>
      <c r="D444" s="56" t="s">
        <v>91</v>
      </c>
      <c r="E444" t="str">
        <f>VLOOKUP(D444,Sheet1!$E$11:$F$92,2)</f>
        <v>Surpass500</v>
      </c>
      <c r="G444" s="48" t="s">
        <v>89</v>
      </c>
      <c r="H444" s="13">
        <v>2008</v>
      </c>
      <c r="I444" s="92">
        <v>39643</v>
      </c>
      <c r="J444" s="55">
        <v>2</v>
      </c>
      <c r="K444" s="54">
        <v>39568</v>
      </c>
      <c r="L444" s="14" t="str">
        <f t="shared" si="54"/>
        <v>30-Apr</v>
      </c>
      <c r="M444" s="9">
        <f t="shared" si="56"/>
        <v>30</v>
      </c>
      <c r="N444" s="9" t="str">
        <f t="shared" si="55"/>
        <v>Apr</v>
      </c>
      <c r="O444" s="55" t="s">
        <v>90</v>
      </c>
      <c r="P444" s="13" t="str">
        <f>IF(VLOOKUP(O444,Sheet1!$N$12:$O$20,2)=0,"",VLOOKUP(O444,Sheet1!$N$12:$O$20,2))</f>
        <v/>
      </c>
      <c r="Q444" s="56">
        <v>39.809981212629957</v>
      </c>
      <c r="R444" s="27"/>
      <c r="S444" s="27"/>
      <c r="T444" s="56"/>
      <c r="U444" s="56"/>
      <c r="V444" s="56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</row>
    <row r="445" spans="1:38" ht="13.2">
      <c r="A445" t="str">
        <f t="shared" si="53"/>
        <v>YoungBP2008TOS17-AprCv46Y78</v>
      </c>
      <c r="B445">
        <f t="shared" si="57"/>
        <v>102</v>
      </c>
      <c r="C445" t="str">
        <f t="shared" si="58"/>
        <v>46Y78</v>
      </c>
      <c r="D445" s="56" t="s">
        <v>34</v>
      </c>
      <c r="E445" t="str">
        <f>VLOOKUP(D445,Sheet1!$E$11:$F$92,2)</f>
        <v>46Y78</v>
      </c>
      <c r="G445" s="48" t="s">
        <v>89</v>
      </c>
      <c r="H445" s="13">
        <v>2008</v>
      </c>
      <c r="I445" s="92">
        <v>39657</v>
      </c>
      <c r="J445" s="55">
        <v>1</v>
      </c>
      <c r="K445" s="54">
        <v>39555</v>
      </c>
      <c r="L445" s="14" t="str">
        <f t="shared" si="54"/>
        <v>17-Apr</v>
      </c>
      <c r="M445" s="9">
        <f t="shared" si="56"/>
        <v>17</v>
      </c>
      <c r="N445" s="9" t="str">
        <f t="shared" si="55"/>
        <v>Apr</v>
      </c>
      <c r="O445" s="55" t="s">
        <v>90</v>
      </c>
      <c r="P445" s="13" t="str">
        <f>IF(VLOOKUP(O445,Sheet1!$N$12:$O$20,2)=0,"",VLOOKUP(O445,Sheet1!$N$12:$O$20,2))</f>
        <v/>
      </c>
      <c r="Q445" s="56">
        <v>260.9741495246522</v>
      </c>
      <c r="R445" s="27"/>
      <c r="S445" s="27"/>
      <c r="T445" s="56"/>
      <c r="U445" s="56"/>
      <c r="V445" s="56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</row>
    <row r="446" spans="1:38" ht="13.2">
      <c r="A446" t="str">
        <f t="shared" si="53"/>
        <v>YoungBP2008TOS30-AprCv46Y78</v>
      </c>
      <c r="B446">
        <f t="shared" si="57"/>
        <v>89</v>
      </c>
      <c r="C446" t="str">
        <f t="shared" si="58"/>
        <v>46Y78</v>
      </c>
      <c r="D446" s="56" t="s">
        <v>34</v>
      </c>
      <c r="E446" t="str">
        <f>VLOOKUP(D446,Sheet1!$E$11:$F$92,2)</f>
        <v>46Y78</v>
      </c>
      <c r="G446" s="48" t="s">
        <v>89</v>
      </c>
      <c r="H446" s="13">
        <v>2008</v>
      </c>
      <c r="I446" s="92">
        <v>39657</v>
      </c>
      <c r="J446" s="55">
        <v>2</v>
      </c>
      <c r="K446" s="54">
        <v>39568</v>
      </c>
      <c r="L446" s="14" t="str">
        <f t="shared" si="54"/>
        <v>30-Apr</v>
      </c>
      <c r="M446" s="9">
        <f t="shared" si="56"/>
        <v>30</v>
      </c>
      <c r="N446" s="9" t="str">
        <f t="shared" si="55"/>
        <v>Apr</v>
      </c>
      <c r="O446" s="55" t="s">
        <v>90</v>
      </c>
      <c r="P446" s="13" t="str">
        <f>IF(VLOOKUP(O446,Sheet1!$N$12:$O$20,2)=0,"",VLOOKUP(O446,Sheet1!$N$12:$O$20,2))</f>
        <v/>
      </c>
      <c r="Q446" s="56">
        <v>212.18066601381591</v>
      </c>
      <c r="R446" s="27"/>
      <c r="S446" s="27"/>
      <c r="T446" s="56"/>
      <c r="U446" s="56"/>
      <c r="V446" s="56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</row>
    <row r="447" spans="1:38" ht="13.2">
      <c r="A447" t="str">
        <f t="shared" si="53"/>
        <v>YoungBP2008TOS12-MayCv46Y78</v>
      </c>
      <c r="B447">
        <f t="shared" si="57"/>
        <v>77</v>
      </c>
      <c r="C447" t="str">
        <f t="shared" si="58"/>
        <v>46Y78</v>
      </c>
      <c r="D447" s="56" t="s">
        <v>34</v>
      </c>
      <c r="E447" t="str">
        <f>VLOOKUP(D447,Sheet1!$E$11:$F$92,2)</f>
        <v>46Y78</v>
      </c>
      <c r="G447" s="48" t="s">
        <v>89</v>
      </c>
      <c r="H447" s="13">
        <v>2008</v>
      </c>
      <c r="I447" s="92">
        <v>39657</v>
      </c>
      <c r="J447" s="55">
        <v>3</v>
      </c>
      <c r="K447" s="54">
        <v>39580</v>
      </c>
      <c r="L447" s="14" t="str">
        <f t="shared" si="54"/>
        <v>12-May</v>
      </c>
      <c r="M447" s="9">
        <f t="shared" si="56"/>
        <v>12</v>
      </c>
      <c r="N447" s="9" t="str">
        <f t="shared" si="55"/>
        <v>May</v>
      </c>
      <c r="O447" s="55" t="s">
        <v>90</v>
      </c>
      <c r="P447" s="13" t="str">
        <f>IF(VLOOKUP(O447,Sheet1!$N$12:$O$20,2)=0,"",VLOOKUP(O447,Sheet1!$N$12:$O$20,2))</f>
        <v/>
      </c>
      <c r="Q447" s="56">
        <v>83.352637269364095</v>
      </c>
      <c r="R447" s="27"/>
      <c r="S447" s="27"/>
      <c r="T447" s="56"/>
      <c r="U447" s="56"/>
      <c r="V447" s="56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</row>
    <row r="448" spans="1:38" ht="13.2">
      <c r="A448" t="str">
        <f t="shared" si="53"/>
        <v>YoungBP2008TOS30-AprCvBeacon</v>
      </c>
      <c r="B448">
        <f t="shared" si="57"/>
        <v>89</v>
      </c>
      <c r="C448" t="str">
        <f t="shared" si="58"/>
        <v>Beacon</v>
      </c>
      <c r="D448" s="56" t="s">
        <v>88</v>
      </c>
      <c r="E448" t="str">
        <f>VLOOKUP(D448,Sheet1!$E$11:$F$92,2)</f>
        <v>Beacon</v>
      </c>
      <c r="G448" s="48" t="s">
        <v>89</v>
      </c>
      <c r="H448" s="13">
        <v>2008</v>
      </c>
      <c r="I448" s="92">
        <v>39657</v>
      </c>
      <c r="J448" s="55">
        <v>2</v>
      </c>
      <c r="K448" s="54">
        <v>39568</v>
      </c>
      <c r="L448" s="14" t="str">
        <f t="shared" si="54"/>
        <v>30-Apr</v>
      </c>
      <c r="M448" s="9">
        <f t="shared" si="56"/>
        <v>30</v>
      </c>
      <c r="N448" s="9" t="str">
        <f t="shared" si="55"/>
        <v>Apr</v>
      </c>
      <c r="O448" s="55" t="s">
        <v>90</v>
      </c>
      <c r="P448" s="13" t="str">
        <f>IF(VLOOKUP(O448,Sheet1!$N$12:$O$20,2)=0,"",VLOOKUP(O448,Sheet1!$N$12:$O$20,2))</f>
        <v/>
      </c>
      <c r="Q448" s="56">
        <v>121.52686151486292</v>
      </c>
      <c r="R448" s="27"/>
      <c r="S448" s="27"/>
      <c r="T448" s="56"/>
      <c r="U448" s="56"/>
      <c r="V448" s="56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</row>
    <row r="449" spans="1:38" ht="13.2">
      <c r="A449" t="str">
        <f t="shared" si="53"/>
        <v>YoungBP2008TOS30-AprCvSkipton</v>
      </c>
      <c r="B449">
        <f t="shared" si="57"/>
        <v>89</v>
      </c>
      <c r="C449" t="str">
        <f t="shared" si="58"/>
        <v>Skipton</v>
      </c>
      <c r="D449" s="56" t="s">
        <v>68</v>
      </c>
      <c r="E449" t="str">
        <f>VLOOKUP(D449,Sheet1!$E$11:$F$92,2)</f>
        <v>Skipton</v>
      </c>
      <c r="G449" s="48" t="s">
        <v>89</v>
      </c>
      <c r="H449" s="13">
        <v>2008</v>
      </c>
      <c r="I449" s="92">
        <v>39657</v>
      </c>
      <c r="J449" s="55">
        <v>2</v>
      </c>
      <c r="K449" s="54">
        <v>39568</v>
      </c>
      <c r="L449" s="14" t="str">
        <f t="shared" si="54"/>
        <v>30-Apr</v>
      </c>
      <c r="M449" s="9">
        <f t="shared" si="56"/>
        <v>30</v>
      </c>
      <c r="N449" s="9" t="str">
        <f t="shared" si="55"/>
        <v>Apr</v>
      </c>
      <c r="O449" s="55" t="s">
        <v>90</v>
      </c>
      <c r="P449" s="13" t="str">
        <f>IF(VLOOKUP(O449,Sheet1!$N$12:$O$20,2)=0,"",VLOOKUP(O449,Sheet1!$N$12:$O$20,2))</f>
        <v/>
      </c>
      <c r="Q449" s="56">
        <v>174.94639700748965</v>
      </c>
      <c r="R449" s="27"/>
      <c r="S449" s="27"/>
      <c r="T449" s="56"/>
      <c r="U449" s="56"/>
      <c r="V449" s="56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</row>
    <row r="450" spans="1:38" ht="13.2">
      <c r="A450" t="str">
        <f t="shared" si="53"/>
        <v>YoungBP2008TOS30-AprCvSurpass500</v>
      </c>
      <c r="B450">
        <f t="shared" si="57"/>
        <v>89</v>
      </c>
      <c r="C450" t="str">
        <f t="shared" si="58"/>
        <v>Surpass_501</v>
      </c>
      <c r="D450" s="56" t="s">
        <v>91</v>
      </c>
      <c r="E450" t="str">
        <f>VLOOKUP(D450,Sheet1!$E$11:$F$92,2)</f>
        <v>Surpass500</v>
      </c>
      <c r="G450" s="48" t="s">
        <v>89</v>
      </c>
      <c r="H450" s="13">
        <v>2008</v>
      </c>
      <c r="I450" s="92">
        <v>39657</v>
      </c>
      <c r="J450" s="55">
        <v>2</v>
      </c>
      <c r="K450" s="54">
        <v>39568</v>
      </c>
      <c r="L450" s="14" t="str">
        <f t="shared" si="54"/>
        <v>30-Apr</v>
      </c>
      <c r="M450" s="9">
        <f t="shared" si="56"/>
        <v>30</v>
      </c>
      <c r="N450" s="9" t="str">
        <f t="shared" si="55"/>
        <v>Apr</v>
      </c>
      <c r="O450" s="55" t="s">
        <v>90</v>
      </c>
      <c r="P450" s="13" t="str">
        <f>IF(VLOOKUP(O450,Sheet1!$N$12:$O$20,2)=0,"",VLOOKUP(O450,Sheet1!$N$12:$O$20,2))</f>
        <v/>
      </c>
      <c r="Q450" s="56">
        <v>86.36237258399801</v>
      </c>
      <c r="R450" s="27"/>
      <c r="S450" s="27"/>
      <c r="T450" s="56"/>
      <c r="U450" s="56"/>
      <c r="V450" s="56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</row>
    <row r="451" spans="1:38" ht="13.2">
      <c r="A451" t="str">
        <f t="shared" si="53"/>
        <v>YoungBP2008TOS17-AprCv46Y78</v>
      </c>
      <c r="B451">
        <f t="shared" si="57"/>
        <v>116</v>
      </c>
      <c r="C451" t="str">
        <f t="shared" si="58"/>
        <v>46Y78</v>
      </c>
      <c r="D451" s="56" t="s">
        <v>34</v>
      </c>
      <c r="E451" t="str">
        <f>VLOOKUP(D451,Sheet1!$E$11:$F$92,2)</f>
        <v>46Y78</v>
      </c>
      <c r="G451" s="48" t="s">
        <v>89</v>
      </c>
      <c r="H451" s="13">
        <v>2008</v>
      </c>
      <c r="I451" s="92">
        <v>39671</v>
      </c>
      <c r="J451" s="55">
        <v>1</v>
      </c>
      <c r="K451" s="54">
        <v>39555</v>
      </c>
      <c r="L451" s="14" t="str">
        <f t="shared" si="54"/>
        <v>17-Apr</v>
      </c>
      <c r="M451" s="9">
        <f t="shared" si="56"/>
        <v>17</v>
      </c>
      <c r="N451" s="9" t="str">
        <f t="shared" si="55"/>
        <v>Apr</v>
      </c>
      <c r="O451" s="55" t="s">
        <v>90</v>
      </c>
      <c r="P451" s="13" t="str">
        <f>IF(VLOOKUP(O451,Sheet1!$N$12:$O$20,2)=0,"",VLOOKUP(O451,Sheet1!$N$12:$O$20,2))</f>
        <v/>
      </c>
      <c r="Q451" s="56">
        <v>380.52620256451479</v>
      </c>
      <c r="R451" s="27"/>
      <c r="S451" s="27"/>
      <c r="T451" s="56"/>
      <c r="U451" s="56"/>
      <c r="V451" s="56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</row>
    <row r="452" spans="1:38" ht="13.2">
      <c r="A452" t="str">
        <f t="shared" si="53"/>
        <v>YoungBP2008TOS30-AprCv46Y78</v>
      </c>
      <c r="B452">
        <f t="shared" si="57"/>
        <v>103</v>
      </c>
      <c r="C452" t="str">
        <f t="shared" si="58"/>
        <v>46Y78</v>
      </c>
      <c r="D452" s="56" t="s">
        <v>34</v>
      </c>
      <c r="E452" t="str">
        <f>VLOOKUP(D452,Sheet1!$E$11:$F$92,2)</f>
        <v>46Y78</v>
      </c>
      <c r="G452" s="48" t="s">
        <v>89</v>
      </c>
      <c r="H452" s="13">
        <v>2008</v>
      </c>
      <c r="I452" s="92">
        <v>39671</v>
      </c>
      <c r="J452" s="55">
        <v>2</v>
      </c>
      <c r="K452" s="54">
        <v>39568</v>
      </c>
      <c r="L452" s="14" t="str">
        <f t="shared" si="54"/>
        <v>30-Apr</v>
      </c>
      <c r="M452" s="9">
        <f t="shared" si="56"/>
        <v>30</v>
      </c>
      <c r="N452" s="9" t="str">
        <f t="shared" si="55"/>
        <v>Apr</v>
      </c>
      <c r="O452" s="55" t="s">
        <v>90</v>
      </c>
      <c r="P452" s="13" t="str">
        <f>IF(VLOOKUP(O452,Sheet1!$N$12:$O$20,2)=0,"",VLOOKUP(O452,Sheet1!$N$12:$O$20,2))</f>
        <v/>
      </c>
      <c r="Q452" s="56">
        <v>348.05499710691907</v>
      </c>
      <c r="R452" s="27"/>
      <c r="S452" s="27"/>
      <c r="T452" s="56"/>
      <c r="U452" s="56"/>
      <c r="V452" s="56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</row>
    <row r="453" spans="1:38" ht="13.2">
      <c r="A453" t="str">
        <f t="shared" ref="A453:A516" si="59">G453&amp;H453&amp;"TOS"&amp;L453&amp;"Cv"&amp;E453&amp;P453</f>
        <v>YoungBP2008TOS12-MayCv46Y78</v>
      </c>
      <c r="B453">
        <f t="shared" si="57"/>
        <v>91</v>
      </c>
      <c r="C453" t="str">
        <f t="shared" si="58"/>
        <v>46Y78</v>
      </c>
      <c r="D453" s="56" t="s">
        <v>34</v>
      </c>
      <c r="E453" t="str">
        <f>VLOOKUP(D453,Sheet1!$E$11:$F$92,2)</f>
        <v>46Y78</v>
      </c>
      <c r="G453" s="48" t="s">
        <v>89</v>
      </c>
      <c r="H453" s="13">
        <v>2008</v>
      </c>
      <c r="I453" s="92">
        <v>39671</v>
      </c>
      <c r="J453" s="55">
        <v>3</v>
      </c>
      <c r="K453" s="54">
        <v>39580</v>
      </c>
      <c r="L453" s="14" t="str">
        <f t="shared" ref="L453:L516" si="60">M453&amp;"-"&amp;N453</f>
        <v>12-May</v>
      </c>
      <c r="M453" s="9">
        <f t="shared" si="56"/>
        <v>12</v>
      </c>
      <c r="N453" s="9" t="str">
        <f t="shared" ref="N453:N516" si="61">TEXT(K453,"mmm")</f>
        <v>May</v>
      </c>
      <c r="O453" s="55" t="s">
        <v>90</v>
      </c>
      <c r="P453" s="13" t="str">
        <f>IF(VLOOKUP(O453,Sheet1!$N$12:$O$20,2)=0,"",VLOOKUP(O453,Sheet1!$N$12:$O$20,2))</f>
        <v/>
      </c>
      <c r="Q453" s="56">
        <v>195.58585020344992</v>
      </c>
      <c r="R453" s="27"/>
      <c r="S453" s="27"/>
      <c r="T453" s="56"/>
      <c r="U453" s="56"/>
      <c r="V453" s="56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</row>
    <row r="454" spans="1:38" ht="13.2">
      <c r="A454" t="str">
        <f t="shared" si="59"/>
        <v>YoungBP2008TOS30-AprCvBeacon</v>
      </c>
      <c r="B454">
        <f t="shared" si="57"/>
        <v>103</v>
      </c>
      <c r="C454" t="str">
        <f t="shared" si="58"/>
        <v>Beacon</v>
      </c>
      <c r="D454" s="56" t="s">
        <v>88</v>
      </c>
      <c r="E454" t="str">
        <f>VLOOKUP(D454,Sheet1!$E$11:$F$92,2)</f>
        <v>Beacon</v>
      </c>
      <c r="G454" s="48" t="s">
        <v>89</v>
      </c>
      <c r="H454" s="13">
        <v>2008</v>
      </c>
      <c r="I454" s="92">
        <v>39671</v>
      </c>
      <c r="J454" s="55">
        <v>2</v>
      </c>
      <c r="K454" s="54">
        <v>39568</v>
      </c>
      <c r="L454" s="14" t="str">
        <f t="shared" si="60"/>
        <v>30-Apr</v>
      </c>
      <c r="M454" s="9">
        <f t="shared" si="56"/>
        <v>30</v>
      </c>
      <c r="N454" s="9" t="str">
        <f t="shared" si="61"/>
        <v>Apr</v>
      </c>
      <c r="O454" s="55" t="s">
        <v>90</v>
      </c>
      <c r="P454" s="13" t="str">
        <f>IF(VLOOKUP(O454,Sheet1!$N$12:$O$20,2)=0,"",VLOOKUP(O454,Sheet1!$N$12:$O$20,2))</f>
        <v/>
      </c>
      <c r="Q454" s="56">
        <v>175.72387926949696</v>
      </c>
      <c r="R454" s="27"/>
      <c r="S454" s="27"/>
      <c r="T454" s="56"/>
      <c r="U454" s="56"/>
      <c r="V454" s="56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</row>
    <row r="455" spans="1:38" ht="13.2">
      <c r="A455" t="str">
        <f t="shared" si="59"/>
        <v>YoungBP2008TOS30-AprCvSkipton</v>
      </c>
      <c r="B455">
        <f t="shared" si="57"/>
        <v>103</v>
      </c>
      <c r="C455" t="str">
        <f t="shared" si="58"/>
        <v>Skipton</v>
      </c>
      <c r="D455" s="56" t="s">
        <v>68</v>
      </c>
      <c r="E455" t="str">
        <f>VLOOKUP(D455,Sheet1!$E$11:$F$92,2)</f>
        <v>Skipton</v>
      </c>
      <c r="G455" s="48" t="s">
        <v>89</v>
      </c>
      <c r="H455" s="13">
        <v>2008</v>
      </c>
      <c r="I455" s="92">
        <v>39671</v>
      </c>
      <c r="J455" s="55">
        <v>2</v>
      </c>
      <c r="K455" s="54">
        <v>39568</v>
      </c>
      <c r="L455" s="14" t="str">
        <f t="shared" si="60"/>
        <v>30-Apr</v>
      </c>
      <c r="M455" s="9">
        <f t="shared" si="56"/>
        <v>30</v>
      </c>
      <c r="N455" s="9" t="str">
        <f t="shared" si="61"/>
        <v>Apr</v>
      </c>
      <c r="O455" s="55" t="s">
        <v>90</v>
      </c>
      <c r="P455" s="13" t="str">
        <f>IF(VLOOKUP(O455,Sheet1!$N$12:$O$20,2)=0,"",VLOOKUP(O455,Sheet1!$N$12:$O$20,2))</f>
        <v/>
      </c>
      <c r="Q455" s="56">
        <v>309.06981675320844</v>
      </c>
      <c r="R455" s="27"/>
      <c r="S455" s="27"/>
      <c r="T455" s="56"/>
      <c r="U455" s="56"/>
      <c r="V455" s="56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</row>
    <row r="456" spans="1:38" ht="13.2">
      <c r="A456" t="str">
        <f t="shared" si="59"/>
        <v>YoungBP2008TOS30-AprCvSurpass500</v>
      </c>
      <c r="B456">
        <f t="shared" si="57"/>
        <v>103</v>
      </c>
      <c r="C456" t="str">
        <f t="shared" si="58"/>
        <v>Surpass_501</v>
      </c>
      <c r="D456" s="56" t="s">
        <v>91</v>
      </c>
      <c r="E456" t="str">
        <f>VLOOKUP(D456,Sheet1!$E$11:$F$92,2)</f>
        <v>Surpass500</v>
      </c>
      <c r="G456" s="48" t="s">
        <v>89</v>
      </c>
      <c r="H456" s="13">
        <v>2008</v>
      </c>
      <c r="I456" s="92">
        <v>39671</v>
      </c>
      <c r="J456" s="55">
        <v>2</v>
      </c>
      <c r="K456" s="54">
        <v>39568</v>
      </c>
      <c r="L456" s="14" t="str">
        <f t="shared" si="60"/>
        <v>30-Apr</v>
      </c>
      <c r="M456" s="9">
        <f t="shared" si="56"/>
        <v>30</v>
      </c>
      <c r="N456" s="9" t="str">
        <f t="shared" si="61"/>
        <v>Apr</v>
      </c>
      <c r="O456" s="55" t="s">
        <v>90</v>
      </c>
      <c r="P456" s="13" t="str">
        <f>IF(VLOOKUP(O456,Sheet1!$N$12:$O$20,2)=0,"",VLOOKUP(O456,Sheet1!$N$12:$O$20,2))</f>
        <v/>
      </c>
      <c r="Q456" s="56">
        <v>213.33520045545882</v>
      </c>
      <c r="R456" s="27"/>
      <c r="S456" s="27"/>
      <c r="T456" s="56"/>
      <c r="U456" s="56"/>
      <c r="V456" s="56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</row>
    <row r="457" spans="1:38" ht="13.2">
      <c r="A457" t="str">
        <f t="shared" si="59"/>
        <v>YoungBP2008TOS17-AprCv46Y78</v>
      </c>
      <c r="B457">
        <f t="shared" si="57"/>
        <v>130</v>
      </c>
      <c r="C457" t="str">
        <f t="shared" si="58"/>
        <v>46Y78</v>
      </c>
      <c r="D457" s="56" t="s">
        <v>34</v>
      </c>
      <c r="E457" t="str">
        <f>VLOOKUP(D457,Sheet1!$E$11:$F$92,2)</f>
        <v>46Y78</v>
      </c>
      <c r="G457" s="48" t="s">
        <v>89</v>
      </c>
      <c r="H457" s="13">
        <v>2008</v>
      </c>
      <c r="I457" s="92">
        <v>39685</v>
      </c>
      <c r="J457" s="55">
        <v>1</v>
      </c>
      <c r="K457" s="54">
        <v>39555</v>
      </c>
      <c r="L457" s="14" t="str">
        <f t="shared" si="60"/>
        <v>17-Apr</v>
      </c>
      <c r="M457" s="9">
        <f t="shared" si="56"/>
        <v>17</v>
      </c>
      <c r="N457" s="9" t="str">
        <f t="shared" si="61"/>
        <v>Apr</v>
      </c>
      <c r="O457" s="55" t="s">
        <v>90</v>
      </c>
      <c r="P457" s="13" t="str">
        <f>IF(VLOOKUP(O457,Sheet1!$N$12:$O$20,2)=0,"",VLOOKUP(O457,Sheet1!$N$12:$O$20,2))</f>
        <v/>
      </c>
      <c r="Q457" s="56">
        <v>575.91007647229492</v>
      </c>
      <c r="R457" s="27"/>
      <c r="S457" s="27"/>
      <c r="T457" s="56"/>
      <c r="U457" s="56"/>
      <c r="V457" s="56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</row>
    <row r="458" spans="1:38" ht="13.2">
      <c r="A458" t="str">
        <f t="shared" si="59"/>
        <v>YoungBP2008TOS30-AprCv46Y78</v>
      </c>
      <c r="B458">
        <f t="shared" si="57"/>
        <v>117</v>
      </c>
      <c r="C458" t="str">
        <f t="shared" si="58"/>
        <v>46Y78</v>
      </c>
      <c r="D458" s="56" t="s">
        <v>34</v>
      </c>
      <c r="E458" t="str">
        <f>VLOOKUP(D458,Sheet1!$E$11:$F$92,2)</f>
        <v>46Y78</v>
      </c>
      <c r="G458" s="48" t="s">
        <v>89</v>
      </c>
      <c r="H458" s="13">
        <v>2008</v>
      </c>
      <c r="I458" s="92">
        <v>39685</v>
      </c>
      <c r="J458" s="55">
        <v>2</v>
      </c>
      <c r="K458" s="54">
        <v>39568</v>
      </c>
      <c r="L458" s="14" t="str">
        <f t="shared" si="60"/>
        <v>30-Apr</v>
      </c>
      <c r="M458" s="9">
        <f t="shared" si="56"/>
        <v>30</v>
      </c>
      <c r="N458" s="9" t="str">
        <f t="shared" si="61"/>
        <v>Apr</v>
      </c>
      <c r="O458" s="55" t="s">
        <v>90</v>
      </c>
      <c r="P458" s="13" t="str">
        <f>IF(VLOOKUP(O458,Sheet1!$N$12:$O$20,2)=0,"",VLOOKUP(O458,Sheet1!$N$12:$O$20,2))</f>
        <v/>
      </c>
      <c r="Q458" s="56">
        <v>555.0324766701093</v>
      </c>
      <c r="R458" s="27"/>
      <c r="S458" s="27"/>
      <c r="T458" s="56"/>
      <c r="U458" s="56"/>
      <c r="V458" s="56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</row>
    <row r="459" spans="1:38" ht="13.2">
      <c r="A459" t="str">
        <f t="shared" si="59"/>
        <v>YoungBP2008TOS12-MayCv46Y78</v>
      </c>
      <c r="B459">
        <f t="shared" si="57"/>
        <v>105</v>
      </c>
      <c r="C459" t="str">
        <f t="shared" si="58"/>
        <v>46Y78</v>
      </c>
      <c r="D459" s="56" t="s">
        <v>34</v>
      </c>
      <c r="E459" t="str">
        <f>VLOOKUP(D459,Sheet1!$E$11:$F$92,2)</f>
        <v>46Y78</v>
      </c>
      <c r="G459" s="48" t="s">
        <v>89</v>
      </c>
      <c r="H459" s="13">
        <v>2008</v>
      </c>
      <c r="I459" s="92">
        <v>39685</v>
      </c>
      <c r="J459" s="55">
        <v>3</v>
      </c>
      <c r="K459" s="54">
        <v>39580</v>
      </c>
      <c r="L459" s="14" t="str">
        <f t="shared" si="60"/>
        <v>12-May</v>
      </c>
      <c r="M459" s="9">
        <f t="shared" si="56"/>
        <v>12</v>
      </c>
      <c r="N459" s="9" t="str">
        <f t="shared" si="61"/>
        <v>May</v>
      </c>
      <c r="O459" s="55" t="s">
        <v>90</v>
      </c>
      <c r="P459" s="13" t="str">
        <f>IF(VLOOKUP(O459,Sheet1!$N$12:$O$20,2)=0,"",VLOOKUP(O459,Sheet1!$N$12:$O$20,2))</f>
        <v/>
      </c>
      <c r="Q459" s="56">
        <v>404.43379757714581</v>
      </c>
      <c r="R459" s="27"/>
      <c r="S459" s="27"/>
      <c r="T459" s="56"/>
      <c r="U459" s="56"/>
      <c r="V459" s="56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</row>
    <row r="460" spans="1:38" ht="13.2">
      <c r="A460" t="str">
        <f t="shared" si="59"/>
        <v>YoungBP2008TOS30-AprCvBeacon</v>
      </c>
      <c r="B460">
        <f t="shared" si="57"/>
        <v>117</v>
      </c>
      <c r="C460" t="str">
        <f t="shared" si="58"/>
        <v>Beacon</v>
      </c>
      <c r="D460" s="56" t="s">
        <v>88</v>
      </c>
      <c r="E460" t="str">
        <f>VLOOKUP(D460,Sheet1!$E$11:$F$92,2)</f>
        <v>Beacon</v>
      </c>
      <c r="G460" s="48" t="s">
        <v>89</v>
      </c>
      <c r="H460" s="13">
        <v>2008</v>
      </c>
      <c r="I460" s="92">
        <v>39685</v>
      </c>
      <c r="J460" s="55">
        <v>2</v>
      </c>
      <c r="K460" s="54">
        <v>39568</v>
      </c>
      <c r="L460" s="14" t="str">
        <f t="shared" si="60"/>
        <v>30-Apr</v>
      </c>
      <c r="M460" s="9">
        <f t="shared" si="56"/>
        <v>30</v>
      </c>
      <c r="N460" s="9" t="str">
        <f t="shared" si="61"/>
        <v>Apr</v>
      </c>
      <c r="O460" s="55" t="s">
        <v>90</v>
      </c>
      <c r="P460" s="13" t="str">
        <f>IF(VLOOKUP(O460,Sheet1!$N$12:$O$20,2)=0,"",VLOOKUP(O460,Sheet1!$N$12:$O$20,2))</f>
        <v/>
      </c>
      <c r="Q460" s="56">
        <v>301.98955556557007</v>
      </c>
      <c r="R460" s="27"/>
      <c r="S460" s="27"/>
      <c r="T460" s="56"/>
      <c r="U460" s="56"/>
      <c r="V460" s="56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</row>
    <row r="461" spans="1:38" ht="13.2">
      <c r="A461" t="str">
        <f t="shared" si="59"/>
        <v>YoungBP2008TOS30-AprCvSkipton</v>
      </c>
      <c r="B461">
        <f t="shared" si="57"/>
        <v>117</v>
      </c>
      <c r="C461" t="str">
        <f t="shared" si="58"/>
        <v>Skipton</v>
      </c>
      <c r="D461" s="56" t="s">
        <v>68</v>
      </c>
      <c r="E461" t="str">
        <f>VLOOKUP(D461,Sheet1!$E$11:$F$92,2)</f>
        <v>Skipton</v>
      </c>
      <c r="G461" s="48" t="s">
        <v>89</v>
      </c>
      <c r="H461" s="13">
        <v>2008</v>
      </c>
      <c r="I461" s="92">
        <v>39685</v>
      </c>
      <c r="J461" s="55">
        <v>2</v>
      </c>
      <c r="K461" s="54">
        <v>39568</v>
      </c>
      <c r="L461" s="14" t="str">
        <f t="shared" si="60"/>
        <v>30-Apr</v>
      </c>
      <c r="M461" s="9">
        <f t="shared" si="56"/>
        <v>30</v>
      </c>
      <c r="N461" s="9" t="str">
        <f t="shared" si="61"/>
        <v>Apr</v>
      </c>
      <c r="O461" s="55" t="s">
        <v>90</v>
      </c>
      <c r="P461" s="13" t="str">
        <f>IF(VLOOKUP(O461,Sheet1!$N$12:$O$20,2)=0,"",VLOOKUP(O461,Sheet1!$N$12:$O$20,2))</f>
        <v/>
      </c>
      <c r="Q461" s="56">
        <v>358.75026146185746</v>
      </c>
      <c r="R461" s="27"/>
      <c r="S461" s="27"/>
      <c r="T461" s="56"/>
      <c r="U461" s="56"/>
      <c r="V461" s="56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</row>
    <row r="462" spans="1:38" ht="13.2">
      <c r="A462" t="str">
        <f t="shared" si="59"/>
        <v>YoungBP2008TOS30-AprCvSurpass500</v>
      </c>
      <c r="B462">
        <f t="shared" si="57"/>
        <v>117</v>
      </c>
      <c r="C462" t="str">
        <f t="shared" si="58"/>
        <v>Surpass_501</v>
      </c>
      <c r="D462" s="56" t="s">
        <v>91</v>
      </c>
      <c r="E462" t="str">
        <f>VLOOKUP(D462,Sheet1!$E$11:$F$92,2)</f>
        <v>Surpass500</v>
      </c>
      <c r="G462" s="48" t="s">
        <v>89</v>
      </c>
      <c r="H462" s="13">
        <v>2008</v>
      </c>
      <c r="I462" s="92">
        <v>39685</v>
      </c>
      <c r="J462" s="55">
        <v>2</v>
      </c>
      <c r="K462" s="54">
        <v>39568</v>
      </c>
      <c r="L462" s="14" t="str">
        <f t="shared" si="60"/>
        <v>30-Apr</v>
      </c>
      <c r="M462" s="9">
        <f t="shared" si="56"/>
        <v>30</v>
      </c>
      <c r="N462" s="9" t="str">
        <f t="shared" si="61"/>
        <v>Apr</v>
      </c>
      <c r="O462" s="55" t="s">
        <v>90</v>
      </c>
      <c r="P462" s="13" t="str">
        <f>IF(VLOOKUP(O462,Sheet1!$N$12:$O$20,2)=0,"",VLOOKUP(O462,Sheet1!$N$12:$O$20,2))</f>
        <v/>
      </c>
      <c r="Q462" s="56">
        <v>343.51009037084521</v>
      </c>
      <c r="R462" s="27"/>
      <c r="S462" s="27"/>
      <c r="T462" s="56"/>
      <c r="U462" s="56"/>
      <c r="V462" s="56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</row>
    <row r="463" spans="1:38" ht="13.2">
      <c r="A463" t="str">
        <f t="shared" si="59"/>
        <v>YoungBP2008TOS17-AprCv46Y78</v>
      </c>
      <c r="B463">
        <f t="shared" si="57"/>
        <v>144</v>
      </c>
      <c r="C463" t="str">
        <f t="shared" si="58"/>
        <v>46Y78</v>
      </c>
      <c r="D463" s="56" t="s">
        <v>34</v>
      </c>
      <c r="E463" t="str">
        <f>VLOOKUP(D463,Sheet1!$E$11:$F$92,2)</f>
        <v>46Y78</v>
      </c>
      <c r="G463" s="48" t="s">
        <v>89</v>
      </c>
      <c r="H463" s="13">
        <v>2008</v>
      </c>
      <c r="I463" s="92">
        <v>39699</v>
      </c>
      <c r="J463" s="55">
        <v>1</v>
      </c>
      <c r="K463" s="54">
        <v>39555</v>
      </c>
      <c r="L463" s="14" t="str">
        <f t="shared" si="60"/>
        <v>17-Apr</v>
      </c>
      <c r="M463" s="9">
        <f t="shared" ref="M463:M526" si="62">DAY(K463)</f>
        <v>17</v>
      </c>
      <c r="N463" s="9" t="str">
        <f t="shared" si="61"/>
        <v>Apr</v>
      </c>
      <c r="O463" s="55" t="s">
        <v>90</v>
      </c>
      <c r="P463" s="13" t="str">
        <f>IF(VLOOKUP(O463,Sheet1!$N$12:$O$20,2)=0,"",VLOOKUP(O463,Sheet1!$N$12:$O$20,2))</f>
        <v/>
      </c>
      <c r="Q463" s="56">
        <v>781.46123386381964</v>
      </c>
      <c r="R463" s="27"/>
      <c r="S463" s="27"/>
      <c r="T463" s="56"/>
      <c r="U463" s="56"/>
      <c r="V463" s="56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</row>
    <row r="464" spans="1:38" ht="13.2">
      <c r="A464" t="str">
        <f t="shared" si="59"/>
        <v>YoungBP2008TOS30-AprCv46Y78</v>
      </c>
      <c r="B464">
        <f t="shared" si="57"/>
        <v>131</v>
      </c>
      <c r="C464" t="str">
        <f t="shared" si="58"/>
        <v>46Y78</v>
      </c>
      <c r="D464" s="56" t="s">
        <v>34</v>
      </c>
      <c r="E464" t="str">
        <f>VLOOKUP(D464,Sheet1!$E$11:$F$92,2)</f>
        <v>46Y78</v>
      </c>
      <c r="G464" s="48" t="s">
        <v>89</v>
      </c>
      <c r="H464" s="13">
        <v>2008</v>
      </c>
      <c r="I464" s="92">
        <v>39699</v>
      </c>
      <c r="J464" s="55">
        <v>2</v>
      </c>
      <c r="K464" s="54">
        <v>39568</v>
      </c>
      <c r="L464" s="14" t="str">
        <f t="shared" si="60"/>
        <v>30-Apr</v>
      </c>
      <c r="M464" s="9">
        <f t="shared" si="62"/>
        <v>30</v>
      </c>
      <c r="N464" s="9" t="str">
        <f t="shared" si="61"/>
        <v>Apr</v>
      </c>
      <c r="O464" s="55" t="s">
        <v>90</v>
      </c>
      <c r="P464" s="13" t="str">
        <f>IF(VLOOKUP(O464,Sheet1!$N$12:$O$20,2)=0,"",VLOOKUP(O464,Sheet1!$N$12:$O$20,2))</f>
        <v/>
      </c>
      <c r="Q464" s="56">
        <v>683.16755047843537</v>
      </c>
      <c r="R464" s="27"/>
      <c r="S464" s="27"/>
      <c r="T464" s="56"/>
      <c r="U464" s="56"/>
      <c r="V464" s="56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</row>
    <row r="465" spans="1:38" ht="13.2">
      <c r="A465" t="str">
        <f t="shared" si="59"/>
        <v>YoungBP2008TOS12-MayCv46Y78</v>
      </c>
      <c r="B465">
        <f t="shared" si="57"/>
        <v>119</v>
      </c>
      <c r="C465" t="str">
        <f t="shared" si="58"/>
        <v>46Y78</v>
      </c>
      <c r="D465" s="56" t="s">
        <v>34</v>
      </c>
      <c r="E465" t="str">
        <f>VLOOKUP(D465,Sheet1!$E$11:$F$92,2)</f>
        <v>46Y78</v>
      </c>
      <c r="G465" s="48" t="s">
        <v>89</v>
      </c>
      <c r="H465" s="13">
        <v>2008</v>
      </c>
      <c r="I465" s="92">
        <v>39699</v>
      </c>
      <c r="J465" s="55">
        <v>3</v>
      </c>
      <c r="K465" s="54">
        <v>39580</v>
      </c>
      <c r="L465" s="14" t="str">
        <f t="shared" si="60"/>
        <v>12-May</v>
      </c>
      <c r="M465" s="9">
        <f t="shared" si="62"/>
        <v>12</v>
      </c>
      <c r="N465" s="9" t="str">
        <f t="shared" si="61"/>
        <v>May</v>
      </c>
      <c r="O465" s="55" t="s">
        <v>90</v>
      </c>
      <c r="P465" s="13" t="str">
        <f>IF(VLOOKUP(O465,Sheet1!$N$12:$O$20,2)=0,"",VLOOKUP(O465,Sheet1!$N$12:$O$20,2))</f>
        <v/>
      </c>
      <c r="Q465" s="56">
        <v>437.95420434623577</v>
      </c>
      <c r="R465" s="27"/>
      <c r="S465" s="27"/>
      <c r="T465" s="56"/>
      <c r="U465" s="56"/>
      <c r="V465" s="56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</row>
    <row r="466" spans="1:38" ht="13.2">
      <c r="A466" t="str">
        <f t="shared" si="59"/>
        <v>YoungBP2008TOS30-AprCvBeacon</v>
      </c>
      <c r="B466">
        <f t="shared" si="57"/>
        <v>131</v>
      </c>
      <c r="C466" t="str">
        <f t="shared" si="58"/>
        <v>Beacon</v>
      </c>
      <c r="D466" s="56" t="s">
        <v>88</v>
      </c>
      <c r="E466" t="str">
        <f>VLOOKUP(D466,Sheet1!$E$11:$F$92,2)</f>
        <v>Beacon</v>
      </c>
      <c r="G466" s="48" t="s">
        <v>89</v>
      </c>
      <c r="H466" s="13">
        <v>2008</v>
      </c>
      <c r="I466" s="92">
        <v>39699</v>
      </c>
      <c r="J466" s="55">
        <v>2</v>
      </c>
      <c r="K466" s="54">
        <v>39568</v>
      </c>
      <c r="L466" s="14" t="str">
        <f t="shared" si="60"/>
        <v>30-Apr</v>
      </c>
      <c r="M466" s="9">
        <f t="shared" si="62"/>
        <v>30</v>
      </c>
      <c r="N466" s="9" t="str">
        <f t="shared" si="61"/>
        <v>Apr</v>
      </c>
      <c r="O466" s="55" t="s">
        <v>90</v>
      </c>
      <c r="P466" s="13" t="str">
        <f>IF(VLOOKUP(O466,Sheet1!$N$12:$O$20,2)=0,"",VLOOKUP(O466,Sheet1!$N$12:$O$20,2))</f>
        <v/>
      </c>
      <c r="Q466" s="56">
        <v>405.30016217378881</v>
      </c>
      <c r="R466" s="27"/>
      <c r="S466" s="27"/>
      <c r="T466" s="56"/>
      <c r="U466" s="56"/>
      <c r="V466" s="56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</row>
    <row r="467" spans="1:38" ht="13.2">
      <c r="A467" t="str">
        <f t="shared" si="59"/>
        <v>YoungBP2008TOS30-AprCvSkipton</v>
      </c>
      <c r="B467">
        <f t="shared" si="57"/>
        <v>131</v>
      </c>
      <c r="C467" t="str">
        <f t="shared" si="58"/>
        <v>Skipton</v>
      </c>
      <c r="D467" s="56" t="s">
        <v>68</v>
      </c>
      <c r="E467" t="str">
        <f>VLOOKUP(D467,Sheet1!$E$11:$F$92,2)</f>
        <v>Skipton</v>
      </c>
      <c r="G467" s="48" t="s">
        <v>89</v>
      </c>
      <c r="H467" s="13">
        <v>2008</v>
      </c>
      <c r="I467" s="92">
        <v>39699</v>
      </c>
      <c r="J467" s="55">
        <v>2</v>
      </c>
      <c r="K467" s="54">
        <v>39568</v>
      </c>
      <c r="L467" s="14" t="str">
        <f t="shared" si="60"/>
        <v>30-Apr</v>
      </c>
      <c r="M467" s="9">
        <f t="shared" si="62"/>
        <v>30</v>
      </c>
      <c r="N467" s="9" t="str">
        <f t="shared" si="61"/>
        <v>Apr</v>
      </c>
      <c r="O467" s="55" t="s">
        <v>90</v>
      </c>
      <c r="P467" s="13" t="str">
        <f>IF(VLOOKUP(O467,Sheet1!$N$12:$O$20,2)=0,"",VLOOKUP(O467,Sheet1!$N$12:$O$20,2))</f>
        <v/>
      </c>
      <c r="Q467" s="56">
        <v>550.78226016492124</v>
      </c>
      <c r="R467" s="27"/>
      <c r="S467" s="27"/>
      <c r="T467" s="56"/>
      <c r="U467" s="56"/>
      <c r="V467" s="56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</row>
    <row r="468" spans="1:38" ht="13.2">
      <c r="A468" t="str">
        <f t="shared" si="59"/>
        <v>YoungBP2008TOS30-AprCvSurpass500</v>
      </c>
      <c r="B468">
        <f t="shared" si="57"/>
        <v>131</v>
      </c>
      <c r="C468" t="str">
        <f t="shared" si="58"/>
        <v>Surpass_501</v>
      </c>
      <c r="D468" s="56" t="s">
        <v>91</v>
      </c>
      <c r="E468" t="str">
        <f>VLOOKUP(D468,Sheet1!$E$11:$F$92,2)</f>
        <v>Surpass500</v>
      </c>
      <c r="G468" s="48" t="s">
        <v>89</v>
      </c>
      <c r="H468" s="13">
        <v>2008</v>
      </c>
      <c r="I468" s="92">
        <v>39699</v>
      </c>
      <c r="J468" s="55">
        <v>2</v>
      </c>
      <c r="K468" s="54">
        <v>39568</v>
      </c>
      <c r="L468" s="14" t="str">
        <f t="shared" si="60"/>
        <v>30-Apr</v>
      </c>
      <c r="M468" s="9">
        <f t="shared" si="62"/>
        <v>30</v>
      </c>
      <c r="N468" s="9" t="str">
        <f t="shared" si="61"/>
        <v>Apr</v>
      </c>
      <c r="O468" s="55" t="s">
        <v>90</v>
      </c>
      <c r="P468" s="13" t="str">
        <f>IF(VLOOKUP(O468,Sheet1!$N$12:$O$20,2)=0,"",VLOOKUP(O468,Sheet1!$N$12:$O$20,2))</f>
        <v/>
      </c>
      <c r="Q468" s="56">
        <v>446.46585254680559</v>
      </c>
      <c r="R468" s="27"/>
      <c r="S468" s="27"/>
      <c r="T468" s="56"/>
      <c r="U468" s="56"/>
      <c r="V468" s="56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</row>
    <row r="469" spans="1:38" ht="13.2">
      <c r="A469" t="str">
        <f t="shared" si="59"/>
        <v>YoungBP2008TOS17-AprCv46Y78</v>
      </c>
      <c r="B469">
        <f t="shared" si="57"/>
        <v>165</v>
      </c>
      <c r="C469" t="str">
        <f t="shared" si="58"/>
        <v>46Y78</v>
      </c>
      <c r="D469" s="56" t="s">
        <v>34</v>
      </c>
      <c r="E469" t="str">
        <f>VLOOKUP(D469,Sheet1!$E$11:$F$92,2)</f>
        <v>46Y78</v>
      </c>
      <c r="G469" s="48" t="s">
        <v>89</v>
      </c>
      <c r="H469" s="13">
        <v>2008</v>
      </c>
      <c r="I469" s="92">
        <v>39720</v>
      </c>
      <c r="J469" s="55">
        <v>1</v>
      </c>
      <c r="K469" s="54">
        <v>39555</v>
      </c>
      <c r="L469" s="14" t="str">
        <f t="shared" si="60"/>
        <v>17-Apr</v>
      </c>
      <c r="M469" s="9">
        <f t="shared" si="62"/>
        <v>17</v>
      </c>
      <c r="N469" s="9" t="str">
        <f t="shared" si="61"/>
        <v>Apr</v>
      </c>
      <c r="O469" s="55" t="s">
        <v>90</v>
      </c>
      <c r="P469" s="13" t="str">
        <f>IF(VLOOKUP(O469,Sheet1!$N$12:$O$20,2)=0,"",VLOOKUP(O469,Sheet1!$N$12:$O$20,2))</f>
        <v/>
      </c>
      <c r="Q469" s="56">
        <v>1035.098671867501</v>
      </c>
      <c r="R469" s="27"/>
      <c r="S469" s="27"/>
      <c r="T469" s="56"/>
      <c r="U469" s="56"/>
      <c r="V469" s="56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</row>
    <row r="470" spans="1:38" ht="13.2">
      <c r="A470" t="str">
        <f t="shared" si="59"/>
        <v>YoungBP2008TOS30-AprCv46Y78</v>
      </c>
      <c r="B470">
        <f t="shared" si="57"/>
        <v>152</v>
      </c>
      <c r="C470" t="str">
        <f t="shared" si="58"/>
        <v>46Y78</v>
      </c>
      <c r="D470" s="56" t="s">
        <v>34</v>
      </c>
      <c r="E470" t="str">
        <f>VLOOKUP(D470,Sheet1!$E$11:$F$92,2)</f>
        <v>46Y78</v>
      </c>
      <c r="G470" s="48" t="s">
        <v>89</v>
      </c>
      <c r="H470" s="13">
        <v>2008</v>
      </c>
      <c r="I470" s="92">
        <v>39720</v>
      </c>
      <c r="J470" s="55">
        <v>2</v>
      </c>
      <c r="K470" s="54">
        <v>39568</v>
      </c>
      <c r="L470" s="14" t="str">
        <f t="shared" si="60"/>
        <v>30-Apr</v>
      </c>
      <c r="M470" s="9">
        <f t="shared" si="62"/>
        <v>30</v>
      </c>
      <c r="N470" s="9" t="str">
        <f t="shared" si="61"/>
        <v>Apr</v>
      </c>
      <c r="O470" s="55" t="s">
        <v>90</v>
      </c>
      <c r="P470" s="13" t="str">
        <f>IF(VLOOKUP(O470,Sheet1!$N$12:$O$20,2)=0,"",VLOOKUP(O470,Sheet1!$N$12:$O$20,2))</f>
        <v/>
      </c>
      <c r="Q470" s="56">
        <v>764.39082412914195</v>
      </c>
      <c r="R470" s="27"/>
      <c r="S470" s="27"/>
      <c r="T470" s="56"/>
      <c r="U470" s="56"/>
      <c r="V470" s="56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</row>
    <row r="471" spans="1:38" ht="13.2">
      <c r="A471" t="str">
        <f t="shared" si="59"/>
        <v>YoungBP2008TOS12-MayCv46Y78</v>
      </c>
      <c r="B471">
        <f t="shared" si="57"/>
        <v>140</v>
      </c>
      <c r="C471" t="str">
        <f t="shared" si="58"/>
        <v>46Y78</v>
      </c>
      <c r="D471" s="56" t="s">
        <v>34</v>
      </c>
      <c r="E471" t="str">
        <f>VLOOKUP(D471,Sheet1!$E$11:$F$92,2)</f>
        <v>46Y78</v>
      </c>
      <c r="G471" s="48" t="s">
        <v>89</v>
      </c>
      <c r="H471" s="13">
        <v>2008</v>
      </c>
      <c r="I471" s="92">
        <v>39720</v>
      </c>
      <c r="J471" s="55">
        <v>3</v>
      </c>
      <c r="K471" s="54">
        <v>39580</v>
      </c>
      <c r="L471" s="14" t="str">
        <f t="shared" si="60"/>
        <v>12-May</v>
      </c>
      <c r="M471" s="9">
        <f t="shared" si="62"/>
        <v>12</v>
      </c>
      <c r="N471" s="9" t="str">
        <f t="shared" si="61"/>
        <v>May</v>
      </c>
      <c r="O471" s="55" t="s">
        <v>90</v>
      </c>
      <c r="P471" s="13" t="str">
        <f>IF(VLOOKUP(O471,Sheet1!$N$12:$O$20,2)=0,"",VLOOKUP(O471,Sheet1!$N$12:$O$20,2))</f>
        <v/>
      </c>
      <c r="Q471" s="56">
        <v>636.97643699224238</v>
      </c>
      <c r="R471" s="27"/>
      <c r="S471" s="27"/>
      <c r="T471" s="56"/>
      <c r="U471" s="56"/>
      <c r="V471" s="56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</row>
    <row r="472" spans="1:38" ht="13.2">
      <c r="A472" t="str">
        <f t="shared" si="59"/>
        <v>YoungBP2008TOS30-AprCvBeacon</v>
      </c>
      <c r="B472">
        <f t="shared" si="57"/>
        <v>152</v>
      </c>
      <c r="C472" t="str">
        <f t="shared" si="58"/>
        <v>Beacon</v>
      </c>
      <c r="D472" s="56" t="s">
        <v>88</v>
      </c>
      <c r="E472" t="str">
        <f>VLOOKUP(D472,Sheet1!$E$11:$F$92,2)</f>
        <v>Beacon</v>
      </c>
      <c r="G472" s="48" t="s">
        <v>89</v>
      </c>
      <c r="H472" s="13">
        <v>2008</v>
      </c>
      <c r="I472" s="92">
        <v>39720</v>
      </c>
      <c r="J472" s="55">
        <v>2</v>
      </c>
      <c r="K472" s="54">
        <v>39568</v>
      </c>
      <c r="L472" s="14" t="str">
        <f t="shared" si="60"/>
        <v>30-Apr</v>
      </c>
      <c r="M472" s="9">
        <f t="shared" si="62"/>
        <v>30</v>
      </c>
      <c r="N472" s="9" t="str">
        <f t="shared" si="61"/>
        <v>Apr</v>
      </c>
      <c r="O472" s="55" t="s">
        <v>90</v>
      </c>
      <c r="P472" s="13" t="str">
        <f>IF(VLOOKUP(O472,Sheet1!$N$12:$O$20,2)=0,"",VLOOKUP(O472,Sheet1!$N$12:$O$20,2))</f>
        <v/>
      </c>
      <c r="Q472" s="56">
        <v>553.82223520249227</v>
      </c>
      <c r="R472" s="27"/>
      <c r="S472" s="27"/>
      <c r="T472" s="56"/>
      <c r="U472" s="56"/>
      <c r="V472" s="56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</row>
    <row r="473" spans="1:38" ht="13.2">
      <c r="A473" t="str">
        <f t="shared" si="59"/>
        <v>YoungBP2008TOS30-AprCvSkipton</v>
      </c>
      <c r="B473">
        <f t="shared" si="57"/>
        <v>152</v>
      </c>
      <c r="C473" t="str">
        <f t="shared" si="58"/>
        <v>Skipton</v>
      </c>
      <c r="D473" s="56" t="s">
        <v>68</v>
      </c>
      <c r="E473" t="str">
        <f>VLOOKUP(D473,Sheet1!$E$11:$F$92,2)</f>
        <v>Skipton</v>
      </c>
      <c r="G473" s="48" t="s">
        <v>89</v>
      </c>
      <c r="H473" s="13">
        <v>2008</v>
      </c>
      <c r="I473" s="92">
        <v>39720</v>
      </c>
      <c r="J473" s="55">
        <v>2</v>
      </c>
      <c r="K473" s="54">
        <v>39568</v>
      </c>
      <c r="L473" s="14" t="str">
        <f t="shared" si="60"/>
        <v>30-Apr</v>
      </c>
      <c r="M473" s="9">
        <f t="shared" si="62"/>
        <v>30</v>
      </c>
      <c r="N473" s="9" t="str">
        <f t="shared" si="61"/>
        <v>Apr</v>
      </c>
      <c r="O473" s="55" t="s">
        <v>90</v>
      </c>
      <c r="P473" s="13" t="str">
        <f>IF(VLOOKUP(O473,Sheet1!$N$12:$O$20,2)=0,"",VLOOKUP(O473,Sheet1!$N$12:$O$20,2))</f>
        <v/>
      </c>
      <c r="Q473" s="56">
        <v>762.43399602496686</v>
      </c>
      <c r="R473" s="27"/>
      <c r="S473" s="27"/>
      <c r="T473" s="56"/>
      <c r="U473" s="56"/>
      <c r="V473" s="56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</row>
    <row r="474" spans="1:38" ht="13.2">
      <c r="A474" t="str">
        <f t="shared" si="59"/>
        <v>YoungBP2008TOS30-AprCvSurpass500</v>
      </c>
      <c r="B474">
        <f t="shared" si="57"/>
        <v>152</v>
      </c>
      <c r="C474" t="str">
        <f t="shared" si="58"/>
        <v>Surpass_501</v>
      </c>
      <c r="D474" s="56" t="s">
        <v>91</v>
      </c>
      <c r="E474" t="str">
        <f>VLOOKUP(D474,Sheet1!$E$11:$F$92,2)</f>
        <v>Surpass500</v>
      </c>
      <c r="G474" s="48" t="s">
        <v>89</v>
      </c>
      <c r="H474" s="13">
        <v>2008</v>
      </c>
      <c r="I474" s="92">
        <v>39720</v>
      </c>
      <c r="J474" s="55">
        <v>2</v>
      </c>
      <c r="K474" s="54">
        <v>39568</v>
      </c>
      <c r="L474" s="14" t="str">
        <f t="shared" si="60"/>
        <v>30-Apr</v>
      </c>
      <c r="M474" s="9">
        <f t="shared" si="62"/>
        <v>30</v>
      </c>
      <c r="N474" s="9" t="str">
        <f t="shared" si="61"/>
        <v>Apr</v>
      </c>
      <c r="O474" s="55" t="s">
        <v>90</v>
      </c>
      <c r="P474" s="13" t="str">
        <f>IF(VLOOKUP(O474,Sheet1!$N$12:$O$20,2)=0,"",VLOOKUP(O474,Sheet1!$N$12:$O$20,2))</f>
        <v/>
      </c>
      <c r="Q474" s="56">
        <v>559.89356648482544</v>
      </c>
      <c r="R474" s="27"/>
      <c r="S474" s="27"/>
      <c r="T474" s="56"/>
      <c r="U474" s="56"/>
      <c r="V474" s="56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</row>
    <row r="475" spans="1:38" ht="13.2">
      <c r="A475" t="str">
        <f t="shared" si="59"/>
        <v>YoungBP2008TOS17-AprCv46Y78</v>
      </c>
      <c r="B475">
        <f t="shared" si="57"/>
        <v>186</v>
      </c>
      <c r="C475" t="str">
        <f t="shared" si="58"/>
        <v>46Y78</v>
      </c>
      <c r="D475" s="56" t="s">
        <v>34</v>
      </c>
      <c r="E475" t="str">
        <f>VLOOKUP(D475,Sheet1!$E$11:$F$92,2)</f>
        <v>46Y78</v>
      </c>
      <c r="G475" s="48" t="s">
        <v>89</v>
      </c>
      <c r="H475" s="13">
        <v>2008</v>
      </c>
      <c r="I475" s="92">
        <v>39741</v>
      </c>
      <c r="J475" s="55">
        <v>1</v>
      </c>
      <c r="K475" s="54">
        <v>39555</v>
      </c>
      <c r="L475" s="14" t="str">
        <f t="shared" si="60"/>
        <v>17-Apr</v>
      </c>
      <c r="M475" s="9">
        <f t="shared" si="62"/>
        <v>17</v>
      </c>
      <c r="N475" s="9" t="str">
        <f t="shared" si="61"/>
        <v>Apr</v>
      </c>
      <c r="O475" s="55" t="s">
        <v>90</v>
      </c>
      <c r="P475" s="13" t="str">
        <f>IF(VLOOKUP(O475,Sheet1!$N$12:$O$20,2)=0,"",VLOOKUP(O475,Sheet1!$N$12:$O$20,2))</f>
        <v/>
      </c>
      <c r="Q475" s="56">
        <v>1415.8391735979963</v>
      </c>
      <c r="R475" s="27"/>
      <c r="S475" s="27"/>
      <c r="T475" s="56"/>
      <c r="U475" s="56"/>
      <c r="V475" s="56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</row>
    <row r="476" spans="1:38" ht="13.2">
      <c r="A476" t="str">
        <f t="shared" si="59"/>
        <v>YoungBP2008TOS30-AprCv46Y78</v>
      </c>
      <c r="B476">
        <f t="shared" si="57"/>
        <v>173</v>
      </c>
      <c r="C476" t="str">
        <f t="shared" si="58"/>
        <v>46Y78</v>
      </c>
      <c r="D476" s="56" t="s">
        <v>34</v>
      </c>
      <c r="E476" t="str">
        <f>VLOOKUP(D476,Sheet1!$E$11:$F$92,2)</f>
        <v>46Y78</v>
      </c>
      <c r="G476" s="48" t="s">
        <v>89</v>
      </c>
      <c r="H476" s="13">
        <v>2008</v>
      </c>
      <c r="I476" s="92">
        <v>39741</v>
      </c>
      <c r="J476" s="55">
        <v>2</v>
      </c>
      <c r="K476" s="54">
        <v>39568</v>
      </c>
      <c r="L476" s="14" t="str">
        <f t="shared" si="60"/>
        <v>30-Apr</v>
      </c>
      <c r="M476" s="9">
        <f t="shared" si="62"/>
        <v>30</v>
      </c>
      <c r="N476" s="9" t="str">
        <f t="shared" si="61"/>
        <v>Apr</v>
      </c>
      <c r="O476" s="55" t="s">
        <v>90</v>
      </c>
      <c r="P476" s="13" t="str">
        <f>IF(VLOOKUP(O476,Sheet1!$N$12:$O$20,2)=0,"",VLOOKUP(O476,Sheet1!$N$12:$O$20,2))</f>
        <v/>
      </c>
      <c r="Q476" s="56">
        <v>1291.8861179796884</v>
      </c>
      <c r="R476" s="27"/>
      <c r="S476" s="27"/>
      <c r="T476" s="56"/>
      <c r="U476" s="56"/>
      <c r="V476" s="56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</row>
    <row r="477" spans="1:38" ht="13.2">
      <c r="A477" t="str">
        <f t="shared" si="59"/>
        <v>YoungBP2008TOS30-AprCvBeacon</v>
      </c>
      <c r="B477">
        <f t="shared" si="57"/>
        <v>173</v>
      </c>
      <c r="C477" t="str">
        <f t="shared" si="58"/>
        <v>Beacon</v>
      </c>
      <c r="D477" s="56" t="s">
        <v>88</v>
      </c>
      <c r="E477" t="str">
        <f>VLOOKUP(D477,Sheet1!$E$11:$F$92,2)</f>
        <v>Beacon</v>
      </c>
      <c r="G477" s="48" t="s">
        <v>89</v>
      </c>
      <c r="H477" s="13">
        <v>2008</v>
      </c>
      <c r="I477" s="92">
        <v>39741</v>
      </c>
      <c r="J477" s="55">
        <v>2</v>
      </c>
      <c r="K477" s="54">
        <v>39568</v>
      </c>
      <c r="L477" s="14" t="str">
        <f t="shared" si="60"/>
        <v>30-Apr</v>
      </c>
      <c r="M477" s="9">
        <f t="shared" si="62"/>
        <v>30</v>
      </c>
      <c r="N477" s="9" t="str">
        <f t="shared" si="61"/>
        <v>Apr</v>
      </c>
      <c r="O477" s="55" t="s">
        <v>90</v>
      </c>
      <c r="P477" s="13" t="str">
        <f>IF(VLOOKUP(O477,Sheet1!$N$12:$O$20,2)=0,"",VLOOKUP(O477,Sheet1!$N$12:$O$20,2))</f>
        <v/>
      </c>
      <c r="Q477" s="56">
        <v>800.00249848169835</v>
      </c>
      <c r="R477" s="27"/>
      <c r="S477" s="27"/>
      <c r="T477" s="56"/>
      <c r="U477" s="56"/>
      <c r="V477" s="56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</row>
    <row r="478" spans="1:38" ht="13.2">
      <c r="A478" t="str">
        <f t="shared" si="59"/>
        <v>YoungBP2008TOS30-AprCvSkipton</v>
      </c>
      <c r="B478">
        <f t="shared" si="57"/>
        <v>173</v>
      </c>
      <c r="C478" t="str">
        <f t="shared" si="58"/>
        <v>Skipton</v>
      </c>
      <c r="D478" s="56" t="s">
        <v>68</v>
      </c>
      <c r="E478" t="str">
        <f>VLOOKUP(D478,Sheet1!$E$11:$F$92,2)</f>
        <v>Skipton</v>
      </c>
      <c r="G478" s="48" t="s">
        <v>89</v>
      </c>
      <c r="H478" s="13">
        <v>2008</v>
      </c>
      <c r="I478" s="92">
        <v>39741</v>
      </c>
      <c r="J478" s="55">
        <v>2</v>
      </c>
      <c r="K478" s="54">
        <v>39568</v>
      </c>
      <c r="L478" s="14" t="str">
        <f t="shared" si="60"/>
        <v>30-Apr</v>
      </c>
      <c r="M478" s="9">
        <f t="shared" si="62"/>
        <v>30</v>
      </c>
      <c r="N478" s="9" t="str">
        <f t="shared" si="61"/>
        <v>Apr</v>
      </c>
      <c r="O478" s="55" t="s">
        <v>90</v>
      </c>
      <c r="P478" s="13" t="str">
        <f>IF(VLOOKUP(O478,Sheet1!$N$12:$O$20,2)=0,"",VLOOKUP(O478,Sheet1!$N$12:$O$20,2))</f>
        <v/>
      </c>
      <c r="Q478" s="56">
        <v>1036.6295992776256</v>
      </c>
      <c r="R478" s="27"/>
      <c r="S478" s="27"/>
      <c r="T478" s="56"/>
      <c r="U478" s="56"/>
      <c r="V478" s="56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</row>
    <row r="479" spans="1:38" ht="13.2">
      <c r="A479" t="str">
        <f t="shared" si="59"/>
        <v>YoungBP2008TOS17-AprCv46Y78</v>
      </c>
      <c r="B479">
        <f t="shared" si="57"/>
        <v>212</v>
      </c>
      <c r="C479" t="str">
        <f t="shared" si="58"/>
        <v>46Y78</v>
      </c>
      <c r="D479" s="27" t="s">
        <v>34</v>
      </c>
      <c r="E479" t="str">
        <f>VLOOKUP(D479,Sheet1!$E$11:$F$92,2)</f>
        <v>46Y78</v>
      </c>
      <c r="G479" s="48" t="s">
        <v>89</v>
      </c>
      <c r="H479" s="13">
        <v>2008</v>
      </c>
      <c r="I479" s="93">
        <v>39767</v>
      </c>
      <c r="J479" s="55">
        <v>1</v>
      </c>
      <c r="K479" s="54">
        <v>39555</v>
      </c>
      <c r="L479" s="14" t="str">
        <f t="shared" si="60"/>
        <v>17-Apr</v>
      </c>
      <c r="M479" s="9">
        <f t="shared" si="62"/>
        <v>17</v>
      </c>
      <c r="N479" s="9" t="str">
        <f t="shared" si="61"/>
        <v>Apr</v>
      </c>
      <c r="O479" s="35" t="s">
        <v>90</v>
      </c>
      <c r="P479" s="13" t="str">
        <f>IF(VLOOKUP(O479,Sheet1!$N$12:$O$20,2)=0,"",VLOOKUP(O479,Sheet1!$N$12:$O$20,2))</f>
        <v/>
      </c>
      <c r="Q479" s="56">
        <v>981.19545987417587</v>
      </c>
      <c r="R479" s="27">
        <v>298.73591192084564</v>
      </c>
      <c r="S479" s="27">
        <v>298.73591192084564</v>
      </c>
      <c r="T479" s="56"/>
      <c r="U479" s="27">
        <v>21.593344776937329</v>
      </c>
      <c r="V479" s="56">
        <v>0.30446116409787932</v>
      </c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</row>
    <row r="480" spans="1:38" ht="13.2">
      <c r="A480" t="str">
        <f t="shared" si="59"/>
        <v>YoungBP2008TOS30-AprCv46Y78</v>
      </c>
      <c r="B480">
        <f t="shared" si="57"/>
        <v>199</v>
      </c>
      <c r="C480" t="str">
        <f t="shared" si="58"/>
        <v>46Y78</v>
      </c>
      <c r="D480" s="27" t="s">
        <v>34</v>
      </c>
      <c r="E480" t="str">
        <f>VLOOKUP(D480,Sheet1!$E$11:$F$92,2)</f>
        <v>46Y78</v>
      </c>
      <c r="G480" s="48" t="s">
        <v>89</v>
      </c>
      <c r="H480" s="13">
        <v>2008</v>
      </c>
      <c r="I480" s="93">
        <v>39767</v>
      </c>
      <c r="J480" s="55">
        <v>2</v>
      </c>
      <c r="K480" s="54">
        <v>39568</v>
      </c>
      <c r="L480" s="14" t="str">
        <f t="shared" si="60"/>
        <v>30-Apr</v>
      </c>
      <c r="M480" s="9">
        <f t="shared" si="62"/>
        <v>30</v>
      </c>
      <c r="N480" s="9" t="str">
        <f t="shared" si="61"/>
        <v>Apr</v>
      </c>
      <c r="O480" s="35" t="s">
        <v>90</v>
      </c>
      <c r="P480" s="13" t="str">
        <f>IF(VLOOKUP(O480,Sheet1!$N$12:$O$20,2)=0,"",VLOOKUP(O480,Sheet1!$N$12:$O$20,2))</f>
        <v/>
      </c>
      <c r="Q480" s="56">
        <v>1036.9113825598758</v>
      </c>
      <c r="R480" s="27">
        <v>312.07183695244589</v>
      </c>
      <c r="S480" s="27">
        <v>312.07183695244589</v>
      </c>
      <c r="T480" s="56"/>
      <c r="U480" s="27">
        <v>23.877032230129764</v>
      </c>
      <c r="V480" s="56">
        <v>0.30096288091853934</v>
      </c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</row>
    <row r="481" spans="1:38" ht="13.2">
      <c r="A481" t="str">
        <f t="shared" si="59"/>
        <v>YoungBP2008TOS12-MayCv46Y78</v>
      </c>
      <c r="B481">
        <f t="shared" si="57"/>
        <v>187</v>
      </c>
      <c r="C481" t="str">
        <f t="shared" si="58"/>
        <v>46Y78</v>
      </c>
      <c r="D481" s="27" t="s">
        <v>34</v>
      </c>
      <c r="E481" t="str">
        <f>VLOOKUP(D481,Sheet1!$E$11:$F$92,2)</f>
        <v>46Y78</v>
      </c>
      <c r="G481" s="48" t="s">
        <v>89</v>
      </c>
      <c r="H481" s="13">
        <v>2008</v>
      </c>
      <c r="I481" s="93">
        <v>39767</v>
      </c>
      <c r="J481" s="55">
        <v>3</v>
      </c>
      <c r="K481" s="54">
        <v>39580</v>
      </c>
      <c r="L481" s="14" t="str">
        <f t="shared" si="60"/>
        <v>12-May</v>
      </c>
      <c r="M481" s="9">
        <f t="shared" si="62"/>
        <v>12</v>
      </c>
      <c r="N481" s="9" t="str">
        <f t="shared" si="61"/>
        <v>May</v>
      </c>
      <c r="O481" s="35" t="s">
        <v>90</v>
      </c>
      <c r="P481" s="13" t="str">
        <f>IF(VLOOKUP(O481,Sheet1!$N$12:$O$20,2)=0,"",VLOOKUP(O481,Sheet1!$N$12:$O$20,2))</f>
        <v/>
      </c>
      <c r="Q481" s="56">
        <v>1003.5868134268451</v>
      </c>
      <c r="R481" s="27">
        <v>311.71400225792661</v>
      </c>
      <c r="S481" s="27">
        <v>311.71400225792661</v>
      </c>
      <c r="T481" s="56"/>
      <c r="U481" s="27">
        <v>16.204217146834043</v>
      </c>
      <c r="V481" s="56">
        <v>0.3105999382291092</v>
      </c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</row>
    <row r="482" spans="1:38" ht="13.2">
      <c r="A482" t="str">
        <f t="shared" si="59"/>
        <v>YoungBP2008TOS30-AprCvBeacon</v>
      </c>
      <c r="B482">
        <f t="shared" si="57"/>
        <v>199</v>
      </c>
      <c r="C482" t="str">
        <f t="shared" si="58"/>
        <v>Beacon</v>
      </c>
      <c r="D482" s="27" t="s">
        <v>88</v>
      </c>
      <c r="E482" t="str">
        <f>VLOOKUP(D482,Sheet1!$E$11:$F$92,2)</f>
        <v>Beacon</v>
      </c>
      <c r="G482" s="48" t="s">
        <v>89</v>
      </c>
      <c r="H482" s="13">
        <v>2008</v>
      </c>
      <c r="I482" s="93">
        <v>39767</v>
      </c>
      <c r="J482" s="55">
        <v>2</v>
      </c>
      <c r="K482" s="54">
        <v>39568</v>
      </c>
      <c r="L482" s="14" t="str">
        <f t="shared" si="60"/>
        <v>30-Apr</v>
      </c>
      <c r="M482" s="9">
        <f t="shared" si="62"/>
        <v>30</v>
      </c>
      <c r="N482" s="9" t="str">
        <f t="shared" si="61"/>
        <v>Apr</v>
      </c>
      <c r="O482" s="35" t="s">
        <v>90</v>
      </c>
      <c r="P482" s="13" t="str">
        <f>IF(VLOOKUP(O482,Sheet1!$N$12:$O$20,2)=0,"",VLOOKUP(O482,Sheet1!$N$12:$O$20,2))</f>
        <v/>
      </c>
      <c r="Q482" s="56">
        <v>849.22976085762343</v>
      </c>
      <c r="R482" s="27">
        <v>327.85003082688291</v>
      </c>
      <c r="S482" s="27">
        <v>327.85003082688291</v>
      </c>
      <c r="T482" s="56"/>
      <c r="U482" s="27">
        <v>28.021412555450915</v>
      </c>
      <c r="V482" s="56">
        <v>0.38605574832397827</v>
      </c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</row>
    <row r="483" spans="1:38" ht="13.2">
      <c r="A483" t="str">
        <f t="shared" si="59"/>
        <v>YoungBP2008TOS30-AprCvSkipton</v>
      </c>
      <c r="B483">
        <f t="shared" si="57"/>
        <v>199</v>
      </c>
      <c r="C483" t="str">
        <f t="shared" si="58"/>
        <v>Skipton</v>
      </c>
      <c r="D483" s="27" t="s">
        <v>68</v>
      </c>
      <c r="E483" t="str">
        <f>VLOOKUP(D483,Sheet1!$E$11:$F$92,2)</f>
        <v>Skipton</v>
      </c>
      <c r="G483" s="48" t="s">
        <v>89</v>
      </c>
      <c r="H483" s="13">
        <v>2008</v>
      </c>
      <c r="I483" s="93">
        <v>39767</v>
      </c>
      <c r="J483" s="55">
        <v>2</v>
      </c>
      <c r="K483" s="54">
        <v>39568</v>
      </c>
      <c r="L483" s="14" t="str">
        <f t="shared" si="60"/>
        <v>30-Apr</v>
      </c>
      <c r="M483" s="9">
        <f t="shared" si="62"/>
        <v>30</v>
      </c>
      <c r="N483" s="9" t="str">
        <f t="shared" si="61"/>
        <v>Apr</v>
      </c>
      <c r="O483" s="35" t="s">
        <v>90</v>
      </c>
      <c r="P483" s="13" t="str">
        <f>IF(VLOOKUP(O483,Sheet1!$N$12:$O$20,2)=0,"",VLOOKUP(O483,Sheet1!$N$12:$O$20,2))</f>
        <v/>
      </c>
      <c r="Q483" s="56">
        <v>1077.9901497107483</v>
      </c>
      <c r="R483" s="27">
        <v>349.3460744496374</v>
      </c>
      <c r="S483" s="27">
        <v>349.3460744496374</v>
      </c>
      <c r="T483" s="56"/>
      <c r="U483" s="27">
        <v>27.916043518829294</v>
      </c>
      <c r="V483" s="56">
        <v>0.32407167592707198</v>
      </c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</row>
    <row r="484" spans="1:38" ht="13.2">
      <c r="A484" t="str">
        <f t="shared" si="59"/>
        <v>YoungBP2008TOS30-AprCvSurpass500</v>
      </c>
      <c r="B484">
        <f t="shared" si="57"/>
        <v>199</v>
      </c>
      <c r="C484" t="str">
        <f t="shared" si="58"/>
        <v>Surpass_501</v>
      </c>
      <c r="D484" s="27" t="s">
        <v>91</v>
      </c>
      <c r="E484" t="str">
        <f>VLOOKUP(D484,Sheet1!$E$11:$F$92,2)</f>
        <v>Surpass500</v>
      </c>
      <c r="G484" s="48" t="s">
        <v>89</v>
      </c>
      <c r="H484" s="13">
        <v>2008</v>
      </c>
      <c r="I484" s="93">
        <v>39767</v>
      </c>
      <c r="J484" s="55">
        <v>2</v>
      </c>
      <c r="K484" s="54">
        <v>39568</v>
      </c>
      <c r="L484" s="14" t="str">
        <f t="shared" si="60"/>
        <v>30-Apr</v>
      </c>
      <c r="M484" s="9">
        <f t="shared" si="62"/>
        <v>30</v>
      </c>
      <c r="N484" s="9" t="str">
        <f t="shared" si="61"/>
        <v>Apr</v>
      </c>
      <c r="O484" s="35" t="s">
        <v>90</v>
      </c>
      <c r="P484" s="13" t="str">
        <f>IF(VLOOKUP(O484,Sheet1!$N$12:$O$20,2)=0,"",VLOOKUP(O484,Sheet1!$N$12:$O$20,2))</f>
        <v/>
      </c>
      <c r="Q484" s="56">
        <v>803.26853420485111</v>
      </c>
      <c r="R484" s="27">
        <v>312.72914210428985</v>
      </c>
      <c r="S484" s="27">
        <v>312.72914210428985</v>
      </c>
      <c r="T484" s="56"/>
      <c r="U484" s="27">
        <v>15.020927381873101</v>
      </c>
      <c r="V484" s="56">
        <v>0.3893207922228123</v>
      </c>
      <c r="W484" s="27"/>
      <c r="X484" s="9"/>
      <c r="Y484" s="27"/>
      <c r="Z484" s="27"/>
      <c r="AA484" s="27"/>
      <c r="AB484" s="9"/>
      <c r="AC484" s="9"/>
      <c r="AD484" s="9"/>
      <c r="AE484" s="27"/>
      <c r="AF484" s="27"/>
      <c r="AG484" s="27"/>
      <c r="AH484" s="9"/>
      <c r="AI484" s="27"/>
      <c r="AJ484" s="27"/>
      <c r="AK484" s="27"/>
      <c r="AL484" s="27"/>
    </row>
    <row r="485" spans="1:38" ht="13.2">
      <c r="A485" t="str">
        <f t="shared" si="59"/>
        <v>Wagga2008TOS19-AprCv46Y78</v>
      </c>
      <c r="B485">
        <f t="shared" si="57"/>
        <v>77</v>
      </c>
      <c r="C485" t="str">
        <f t="shared" si="58"/>
        <v>46Y78</v>
      </c>
      <c r="D485" s="27" t="s">
        <v>34</v>
      </c>
      <c r="E485" t="str">
        <f>VLOOKUP(D485,Sheet1!$E$11:$F$92,2)</f>
        <v>46Y78</v>
      </c>
      <c r="G485" s="48" t="s">
        <v>59</v>
      </c>
      <c r="H485" s="13">
        <v>2008</v>
      </c>
      <c r="I485" s="93">
        <v>39634</v>
      </c>
      <c r="J485" s="55">
        <v>1</v>
      </c>
      <c r="K485" s="54">
        <v>39557</v>
      </c>
      <c r="L485" s="14" t="str">
        <f t="shared" si="60"/>
        <v>19-Apr</v>
      </c>
      <c r="M485" s="9">
        <f t="shared" si="62"/>
        <v>19</v>
      </c>
      <c r="N485" s="9" t="str">
        <f t="shared" si="61"/>
        <v>Apr</v>
      </c>
      <c r="O485" s="56" t="s">
        <v>92</v>
      </c>
      <c r="P485" s="13" t="str">
        <f>IF(VLOOKUP(O485,Sheet1!$N$12:$O$20,2)=0,"",VLOOKUP(O485,Sheet1!$N$12:$O$20,2))</f>
        <v/>
      </c>
      <c r="Q485" s="27">
        <v>167.26512499999998</v>
      </c>
      <c r="R485" s="35"/>
      <c r="S485" s="35"/>
      <c r="T485" s="27"/>
      <c r="U485" s="24">
        <v>0</v>
      </c>
      <c r="V485" s="27"/>
      <c r="W485" s="27"/>
      <c r="X485" s="9">
        <v>52</v>
      </c>
      <c r="Y485" s="27">
        <v>108.05713749999998</v>
      </c>
      <c r="Z485" s="27">
        <v>59.215125000000015</v>
      </c>
      <c r="AA485" s="27">
        <v>0</v>
      </c>
      <c r="AB485" s="24">
        <v>7.8418877447361339</v>
      </c>
      <c r="AC485" s="24">
        <v>4.3066104827649232</v>
      </c>
      <c r="AD485" s="24">
        <v>3.5355939012243276</v>
      </c>
      <c r="AE485" s="24">
        <v>0</v>
      </c>
      <c r="AF485" s="27"/>
      <c r="AG485" s="27">
        <v>2.3822875000000003</v>
      </c>
      <c r="AH485" s="23">
        <v>0.1165865730280133</v>
      </c>
      <c r="AI485" s="27"/>
      <c r="AJ485" s="27"/>
      <c r="AK485" s="27"/>
      <c r="AL485" s="27"/>
    </row>
    <row r="486" spans="1:38" ht="13.2">
      <c r="A486" t="str">
        <f t="shared" si="59"/>
        <v>Wagga2008TOS19-AprCv46Y78</v>
      </c>
      <c r="B486">
        <f t="shared" si="57"/>
        <v>83</v>
      </c>
      <c r="C486" t="str">
        <f t="shared" si="58"/>
        <v>46Y78</v>
      </c>
      <c r="D486" s="27" t="s">
        <v>34</v>
      </c>
      <c r="E486" t="str">
        <f>VLOOKUP(D486,Sheet1!$E$11:$F$92,2)</f>
        <v>46Y78</v>
      </c>
      <c r="G486" s="48" t="s">
        <v>59</v>
      </c>
      <c r="H486" s="13">
        <v>2008</v>
      </c>
      <c r="I486" s="93">
        <v>39640</v>
      </c>
      <c r="J486" s="55">
        <v>1</v>
      </c>
      <c r="K486" s="54">
        <v>39557</v>
      </c>
      <c r="L486" s="14" t="str">
        <f t="shared" si="60"/>
        <v>19-Apr</v>
      </c>
      <c r="M486" s="9">
        <f t="shared" si="62"/>
        <v>19</v>
      </c>
      <c r="N486" s="9" t="str">
        <f t="shared" si="61"/>
        <v>Apr</v>
      </c>
      <c r="O486" s="56" t="s">
        <v>92</v>
      </c>
      <c r="P486" s="13" t="str">
        <f>IF(VLOOKUP(O486,Sheet1!$N$12:$O$20,2)=0,"",VLOOKUP(O486,Sheet1!$N$12:$O$20,2))</f>
        <v/>
      </c>
      <c r="Q486" s="27">
        <v>295.24955957256213</v>
      </c>
      <c r="R486" s="35"/>
      <c r="S486" s="35"/>
      <c r="T486" s="27"/>
      <c r="U486" s="24">
        <v>0</v>
      </c>
      <c r="V486" s="27"/>
      <c r="W486" s="27"/>
      <c r="X486" s="9">
        <v>52</v>
      </c>
      <c r="Y486" s="27">
        <v>153.31251256710445</v>
      </c>
      <c r="Z486" s="27">
        <v>141.93704700545766</v>
      </c>
      <c r="AA486" s="27">
        <v>0</v>
      </c>
      <c r="AB486" s="24">
        <v>15.20219236099471</v>
      </c>
      <c r="AC486" s="24">
        <v>4.7709887640956659</v>
      </c>
      <c r="AD486" s="24">
        <v>11.410861808159197</v>
      </c>
      <c r="AE486" s="24">
        <v>0</v>
      </c>
      <c r="AF486" s="27"/>
      <c r="AG486" s="27">
        <v>3.9076324216577207</v>
      </c>
      <c r="AH486" s="23">
        <v>0.13400114437912114</v>
      </c>
      <c r="AI486" s="27"/>
      <c r="AJ486" s="27"/>
      <c r="AK486" s="27"/>
      <c r="AL486" s="27"/>
    </row>
    <row r="487" spans="1:38" ht="13.2">
      <c r="A487" t="str">
        <f t="shared" si="59"/>
        <v>Wagga2008TOS19-AprCv46Y78</v>
      </c>
      <c r="B487">
        <f t="shared" si="57"/>
        <v>97</v>
      </c>
      <c r="C487" t="str">
        <f t="shared" si="58"/>
        <v>46Y78</v>
      </c>
      <c r="D487" s="27" t="s">
        <v>34</v>
      </c>
      <c r="E487" t="str">
        <f>VLOOKUP(D487,Sheet1!$E$11:$F$92,2)</f>
        <v>46Y78</v>
      </c>
      <c r="G487" s="48" t="s">
        <v>59</v>
      </c>
      <c r="H487" s="13">
        <v>2008</v>
      </c>
      <c r="I487" s="93">
        <v>39654</v>
      </c>
      <c r="J487" s="55">
        <v>1</v>
      </c>
      <c r="K487" s="54">
        <v>39557</v>
      </c>
      <c r="L487" s="14" t="str">
        <f t="shared" si="60"/>
        <v>19-Apr</v>
      </c>
      <c r="M487" s="9">
        <f t="shared" si="62"/>
        <v>19</v>
      </c>
      <c r="N487" s="9" t="str">
        <f t="shared" si="61"/>
        <v>Apr</v>
      </c>
      <c r="O487" s="56" t="s">
        <v>92</v>
      </c>
      <c r="P487" s="13" t="str">
        <f>IF(VLOOKUP(O487,Sheet1!$N$12:$O$20,2)=0,"",VLOOKUP(O487,Sheet1!$N$12:$O$20,2))</f>
        <v/>
      </c>
      <c r="Q487" s="27">
        <v>407.86158664085781</v>
      </c>
      <c r="R487" s="35"/>
      <c r="S487" s="35"/>
      <c r="T487" s="27"/>
      <c r="U487" s="24">
        <v>0</v>
      </c>
      <c r="V487" s="27"/>
      <c r="W487" s="27"/>
      <c r="X487" s="9">
        <v>52</v>
      </c>
      <c r="Y487" s="27">
        <v>169.19609616190365</v>
      </c>
      <c r="Z487" s="27">
        <v>238.66549047895424</v>
      </c>
      <c r="AA487" s="27">
        <v>0</v>
      </c>
      <c r="AB487" s="24">
        <v>36.971429316828505</v>
      </c>
      <c r="AC487" s="24">
        <v>12.797320263854219</v>
      </c>
      <c r="AD487" s="24">
        <v>24.988949188419546</v>
      </c>
      <c r="AE487" s="24">
        <v>0</v>
      </c>
      <c r="AF487" s="27"/>
      <c r="AG487" s="27">
        <v>4.4628529235146868</v>
      </c>
      <c r="AH487" s="23">
        <v>0.30389533878355118</v>
      </c>
      <c r="AI487" s="27"/>
      <c r="AJ487" s="27"/>
      <c r="AK487" s="27"/>
      <c r="AL487" s="27"/>
    </row>
    <row r="488" spans="1:38" ht="13.2">
      <c r="A488" t="str">
        <f t="shared" si="59"/>
        <v>Wagga2008TOS19-AprCv46Y78</v>
      </c>
      <c r="B488">
        <f t="shared" si="57"/>
        <v>111</v>
      </c>
      <c r="C488" t="str">
        <f t="shared" si="58"/>
        <v>46Y78</v>
      </c>
      <c r="D488" s="27" t="s">
        <v>34</v>
      </c>
      <c r="E488" t="str">
        <f>VLOOKUP(D488,Sheet1!$E$11:$F$92,2)</f>
        <v>46Y78</v>
      </c>
      <c r="G488" s="48" t="s">
        <v>59</v>
      </c>
      <c r="H488" s="13">
        <v>2008</v>
      </c>
      <c r="I488" s="93">
        <v>39668</v>
      </c>
      <c r="J488" s="55">
        <v>1</v>
      </c>
      <c r="K488" s="54">
        <v>39557</v>
      </c>
      <c r="L488" s="14" t="str">
        <f t="shared" si="60"/>
        <v>19-Apr</v>
      </c>
      <c r="M488" s="9">
        <f t="shared" si="62"/>
        <v>19</v>
      </c>
      <c r="N488" s="9" t="str">
        <f t="shared" si="61"/>
        <v>Apr</v>
      </c>
      <c r="O488" s="56" t="s">
        <v>92</v>
      </c>
      <c r="P488" s="13" t="str">
        <f>IF(VLOOKUP(O488,Sheet1!$N$12:$O$20,2)=0,"",VLOOKUP(O488,Sheet1!$N$12:$O$20,2))</f>
        <v/>
      </c>
      <c r="Q488" s="27">
        <v>539.2943515440129</v>
      </c>
      <c r="R488" s="35"/>
      <c r="S488" s="35"/>
      <c r="T488" s="27"/>
      <c r="U488" s="24">
        <v>0</v>
      </c>
      <c r="V488" s="27"/>
      <c r="W488" s="27"/>
      <c r="X488" s="9">
        <v>52</v>
      </c>
      <c r="Y488" s="27">
        <v>193.67334388172011</v>
      </c>
      <c r="Z488" s="27">
        <v>345.62100766229275</v>
      </c>
      <c r="AA488" s="27">
        <v>0</v>
      </c>
      <c r="AB488" s="24">
        <v>39.659481977563757</v>
      </c>
      <c r="AC488" s="24">
        <v>7.800500277141083</v>
      </c>
      <c r="AD488" s="24">
        <v>33.718011974250494</v>
      </c>
      <c r="AE488" s="24">
        <v>0</v>
      </c>
      <c r="AF488" s="27"/>
      <c r="AG488" s="27">
        <v>4.988746263090662</v>
      </c>
      <c r="AH488" s="23">
        <v>0.32581914445781734</v>
      </c>
      <c r="AI488" s="27"/>
      <c r="AJ488" s="27"/>
      <c r="AK488" s="27"/>
      <c r="AL488" s="27"/>
    </row>
    <row r="489" spans="1:38" ht="13.2">
      <c r="A489" t="str">
        <f t="shared" si="59"/>
        <v>Wagga2008TOS19-AprCv46Y78</v>
      </c>
      <c r="B489">
        <f t="shared" si="57"/>
        <v>135.13066550926305</v>
      </c>
      <c r="C489" t="str">
        <f t="shared" si="58"/>
        <v>46Y78</v>
      </c>
      <c r="D489" s="27" t="s">
        <v>34</v>
      </c>
      <c r="E489" t="str">
        <f>VLOOKUP(D489,Sheet1!$E$11:$F$92,2)</f>
        <v>46Y78</v>
      </c>
      <c r="F489">
        <f>B489</f>
        <v>135.13066550926305</v>
      </c>
      <c r="G489" s="48" t="s">
        <v>59</v>
      </c>
      <c r="H489" s="13">
        <v>2008</v>
      </c>
      <c r="I489" s="93">
        <v>39692.130665509263</v>
      </c>
      <c r="J489" s="55">
        <v>1</v>
      </c>
      <c r="K489" s="54">
        <v>39557</v>
      </c>
      <c r="L489" s="14" t="str">
        <f t="shared" si="60"/>
        <v>19-Apr</v>
      </c>
      <c r="M489" s="9">
        <f t="shared" si="62"/>
        <v>19</v>
      </c>
      <c r="N489" s="9" t="str">
        <f t="shared" si="61"/>
        <v>Apr</v>
      </c>
      <c r="O489" s="56" t="s">
        <v>92</v>
      </c>
      <c r="P489" s="13" t="str">
        <f>IF(VLOOKUP(O489,Sheet1!$N$12:$O$20,2)=0,"",VLOOKUP(O489,Sheet1!$N$12:$O$20,2))</f>
        <v/>
      </c>
      <c r="Q489" s="27">
        <v>903.8876050959567</v>
      </c>
      <c r="R489" s="35"/>
      <c r="S489" s="35"/>
      <c r="T489" s="27">
        <v>6</v>
      </c>
      <c r="U489" s="24"/>
      <c r="V489" s="27"/>
      <c r="W489" s="27"/>
      <c r="X489" s="9">
        <v>52</v>
      </c>
      <c r="Y489" s="27">
        <v>198.61961040593746</v>
      </c>
      <c r="Z489" s="27">
        <v>705.26799469001912</v>
      </c>
      <c r="AA489" s="27"/>
      <c r="AB489" s="24">
        <v>30.837381498085971</v>
      </c>
      <c r="AC489" s="24">
        <v>24.599815924245334</v>
      </c>
      <c r="AD489" s="24">
        <v>14.627685580411313</v>
      </c>
      <c r="AE489" s="24"/>
      <c r="AF489" s="27"/>
      <c r="AG489" s="27">
        <v>3.8304730573426986</v>
      </c>
      <c r="AH489" s="23">
        <v>0.39167322843413416</v>
      </c>
      <c r="AI489" s="27"/>
      <c r="AJ489" s="27"/>
      <c r="AK489" s="27"/>
      <c r="AL489" s="27"/>
    </row>
    <row r="490" spans="1:38" ht="13.2">
      <c r="A490" t="str">
        <f t="shared" si="59"/>
        <v>Wagga2008TOS19-AprCv46Y78</v>
      </c>
      <c r="B490">
        <f t="shared" si="57"/>
        <v>205</v>
      </c>
      <c r="C490" t="str">
        <f t="shared" si="58"/>
        <v>46Y78</v>
      </c>
      <c r="D490" s="27" t="s">
        <v>34</v>
      </c>
      <c r="E490" t="str">
        <f>VLOOKUP(D490,Sheet1!$E$11:$F$92,2)</f>
        <v>46Y78</v>
      </c>
      <c r="G490" s="48" t="s">
        <v>59</v>
      </c>
      <c r="H490" s="13">
        <v>2008</v>
      </c>
      <c r="I490" s="93">
        <v>39762</v>
      </c>
      <c r="J490" s="55">
        <v>1</v>
      </c>
      <c r="K490" s="54">
        <v>39557</v>
      </c>
      <c r="L490" s="14" t="str">
        <f t="shared" si="60"/>
        <v>19-Apr</v>
      </c>
      <c r="M490" s="9">
        <f t="shared" si="62"/>
        <v>19</v>
      </c>
      <c r="N490" s="9" t="str">
        <f t="shared" si="61"/>
        <v>Apr</v>
      </c>
      <c r="O490" s="56" t="s">
        <v>92</v>
      </c>
      <c r="P490" s="13" t="str">
        <f>IF(VLOOKUP(O490,Sheet1!$N$12:$O$20,2)=0,"",VLOOKUP(O490,Sheet1!$N$12:$O$20,2))</f>
        <v/>
      </c>
      <c r="Q490" s="27">
        <v>1152.1087962962961</v>
      </c>
      <c r="R490" s="27">
        <v>154.10046296296298</v>
      </c>
      <c r="S490" s="27">
        <v>154.10046296296298</v>
      </c>
      <c r="T490" s="24">
        <v>10</v>
      </c>
      <c r="U490" s="24">
        <v>32.52293970430987</v>
      </c>
      <c r="V490" s="27"/>
      <c r="W490" s="27"/>
      <c r="X490" s="9">
        <v>52</v>
      </c>
      <c r="Y490" s="27">
        <v>0</v>
      </c>
      <c r="Z490" s="27">
        <v>579.78826096933881</v>
      </c>
      <c r="AA490" s="27">
        <v>235.49052475603372</v>
      </c>
      <c r="AB490" s="24">
        <v>88.630664452458433</v>
      </c>
      <c r="AC490" s="24">
        <v>0</v>
      </c>
      <c r="AD490" s="24">
        <v>51.1142553099669</v>
      </c>
      <c r="AE490" s="24">
        <v>43.324441327165445</v>
      </c>
      <c r="AF490" s="27"/>
      <c r="AG490" s="27">
        <v>0</v>
      </c>
      <c r="AH490" s="23">
        <v>0</v>
      </c>
      <c r="AI490" s="27"/>
      <c r="AJ490" s="27"/>
      <c r="AK490" s="27"/>
      <c r="AL490" s="27"/>
    </row>
    <row r="491" spans="1:38" ht="13.2">
      <c r="A491" t="str">
        <f t="shared" si="59"/>
        <v>Wagga2008TOS19-AprCvAV_Garnet</v>
      </c>
      <c r="B491">
        <f t="shared" si="57"/>
        <v>77</v>
      </c>
      <c r="C491" t="str">
        <f t="shared" si="58"/>
        <v>Garnet</v>
      </c>
      <c r="D491" s="56" t="s">
        <v>37</v>
      </c>
      <c r="E491" t="str">
        <f>VLOOKUP(D491,Sheet1!$E$11:$F$92,2)</f>
        <v>AV_Garnet</v>
      </c>
      <c r="G491" s="48" t="s">
        <v>59</v>
      </c>
      <c r="H491" s="13">
        <v>2008</v>
      </c>
      <c r="I491" s="93">
        <v>39634</v>
      </c>
      <c r="J491" s="55">
        <v>1</v>
      </c>
      <c r="K491" s="54">
        <v>39557</v>
      </c>
      <c r="L491" s="14" t="str">
        <f t="shared" si="60"/>
        <v>19-Apr</v>
      </c>
      <c r="M491" s="9">
        <f t="shared" si="62"/>
        <v>19</v>
      </c>
      <c r="N491" s="9" t="str">
        <f t="shared" si="61"/>
        <v>Apr</v>
      </c>
      <c r="O491" s="56" t="s">
        <v>92</v>
      </c>
      <c r="P491" s="13" t="str">
        <f>IF(VLOOKUP(O491,Sheet1!$N$12:$O$20,2)=0,"",VLOOKUP(O491,Sheet1!$N$12:$O$20,2))</f>
        <v/>
      </c>
      <c r="Q491" s="27">
        <v>151.0124375</v>
      </c>
      <c r="R491" s="35"/>
      <c r="S491" s="35"/>
      <c r="T491" s="27"/>
      <c r="U491" s="24">
        <v>0</v>
      </c>
      <c r="V491" s="27"/>
      <c r="W491" s="27"/>
      <c r="X491" s="9">
        <v>48</v>
      </c>
      <c r="Y491" s="27">
        <v>99.131481250000007</v>
      </c>
      <c r="Z491" s="27">
        <v>51.887437499999997</v>
      </c>
      <c r="AA491" s="27">
        <v>0</v>
      </c>
      <c r="AB491" s="24">
        <v>8.0305728108629886</v>
      </c>
      <c r="AC491" s="24">
        <v>4.4102326092443525</v>
      </c>
      <c r="AD491" s="24">
        <v>3.6206644595855977</v>
      </c>
      <c r="AE491" s="24">
        <v>0</v>
      </c>
      <c r="AF491" s="27"/>
      <c r="AG491" s="27">
        <v>2.1406562500000001</v>
      </c>
      <c r="AH491" s="23">
        <v>0.11939178345149647</v>
      </c>
      <c r="AI491" s="27"/>
      <c r="AJ491" s="27"/>
      <c r="AK491" s="27"/>
      <c r="AL491" s="27"/>
    </row>
    <row r="492" spans="1:38" ht="13.2">
      <c r="A492" t="str">
        <f t="shared" si="59"/>
        <v>Wagga2008TOS19-AprCvAV_Garnet</v>
      </c>
      <c r="B492">
        <f t="shared" si="57"/>
        <v>83</v>
      </c>
      <c r="C492" t="str">
        <f t="shared" si="58"/>
        <v>Garnet</v>
      </c>
      <c r="D492" s="56" t="s">
        <v>37</v>
      </c>
      <c r="E492" t="str">
        <f>VLOOKUP(D492,Sheet1!$E$11:$F$92,2)</f>
        <v>AV_Garnet</v>
      </c>
      <c r="G492" s="48" t="s">
        <v>59</v>
      </c>
      <c r="H492" s="13">
        <v>2008</v>
      </c>
      <c r="I492" s="93">
        <v>39640</v>
      </c>
      <c r="J492" s="55">
        <v>1</v>
      </c>
      <c r="K492" s="54">
        <v>39557</v>
      </c>
      <c r="L492" s="14" t="str">
        <f t="shared" si="60"/>
        <v>19-Apr</v>
      </c>
      <c r="M492" s="9">
        <f t="shared" si="62"/>
        <v>19</v>
      </c>
      <c r="N492" s="9" t="str">
        <f t="shared" si="61"/>
        <v>Apr</v>
      </c>
      <c r="O492" s="56" t="s">
        <v>92</v>
      </c>
      <c r="P492" s="13" t="str">
        <f>IF(VLOOKUP(O492,Sheet1!$N$12:$O$20,2)=0,"",VLOOKUP(O492,Sheet1!$N$12:$O$20,2))</f>
        <v/>
      </c>
      <c r="Q492" s="27">
        <v>199.79467632060837</v>
      </c>
      <c r="R492" s="35"/>
      <c r="S492" s="35"/>
      <c r="T492" s="27"/>
      <c r="U492" s="24">
        <v>0</v>
      </c>
      <c r="V492" s="27"/>
      <c r="W492" s="27"/>
      <c r="X492" s="9">
        <v>48</v>
      </c>
      <c r="Y492" s="27">
        <v>113.22715742045159</v>
      </c>
      <c r="Z492" s="27">
        <v>86.567518900156756</v>
      </c>
      <c r="AA492" s="27">
        <v>0</v>
      </c>
      <c r="AB492" s="24">
        <v>11.850290457474628</v>
      </c>
      <c r="AC492" s="24">
        <v>6.9603057796392633</v>
      </c>
      <c r="AD492" s="24">
        <v>7.2243313204092017</v>
      </c>
      <c r="AE492" s="24">
        <v>0</v>
      </c>
      <c r="AF492" s="27"/>
      <c r="AG492" s="27">
        <v>2.6862967705953569</v>
      </c>
      <c r="AH492" s="23">
        <v>0.160911606184963</v>
      </c>
      <c r="AI492" s="27"/>
      <c r="AJ492" s="27"/>
      <c r="AK492" s="27"/>
      <c r="AL492" s="27"/>
    </row>
    <row r="493" spans="1:38" ht="13.2">
      <c r="A493" t="str">
        <f t="shared" si="59"/>
        <v>Wagga2008TOS19-AprCvAV_Garnet</v>
      </c>
      <c r="B493">
        <f t="shared" si="57"/>
        <v>97</v>
      </c>
      <c r="C493" t="str">
        <f t="shared" si="58"/>
        <v>Garnet</v>
      </c>
      <c r="D493" s="56" t="s">
        <v>37</v>
      </c>
      <c r="E493" t="str">
        <f>VLOOKUP(D493,Sheet1!$E$11:$F$92,2)</f>
        <v>AV_Garnet</v>
      </c>
      <c r="G493" s="48" t="s">
        <v>59</v>
      </c>
      <c r="H493" s="13">
        <v>2008</v>
      </c>
      <c r="I493" s="93">
        <v>39654</v>
      </c>
      <c r="J493" s="55">
        <v>1</v>
      </c>
      <c r="K493" s="54">
        <v>39557</v>
      </c>
      <c r="L493" s="14" t="str">
        <f t="shared" si="60"/>
        <v>19-Apr</v>
      </c>
      <c r="M493" s="9">
        <f t="shared" si="62"/>
        <v>19</v>
      </c>
      <c r="N493" s="9" t="str">
        <f t="shared" si="61"/>
        <v>Apr</v>
      </c>
      <c r="O493" s="56" t="s">
        <v>92</v>
      </c>
      <c r="P493" s="13" t="str">
        <f>IF(VLOOKUP(O493,Sheet1!$N$12:$O$20,2)=0,"",VLOOKUP(O493,Sheet1!$N$12:$O$20,2))</f>
        <v/>
      </c>
      <c r="Q493" s="27">
        <v>398.91995432757102</v>
      </c>
      <c r="R493" s="35"/>
      <c r="S493" s="35"/>
      <c r="T493" s="27"/>
      <c r="U493" s="24">
        <v>0</v>
      </c>
      <c r="V493" s="27"/>
      <c r="W493" s="27"/>
      <c r="X493" s="9">
        <v>48</v>
      </c>
      <c r="Y493" s="27">
        <v>159.75682987272984</v>
      </c>
      <c r="Z493" s="27">
        <v>239.16312445484118</v>
      </c>
      <c r="AA493" s="27">
        <v>0</v>
      </c>
      <c r="AB493" s="24">
        <v>39.460115017432571</v>
      </c>
      <c r="AC493" s="24">
        <v>15.331953168740103</v>
      </c>
      <c r="AD493" s="24">
        <v>26.020027013855206</v>
      </c>
      <c r="AE493" s="24">
        <v>0</v>
      </c>
      <c r="AF493" s="27"/>
      <c r="AG493" s="27">
        <v>4.329883422530445</v>
      </c>
      <c r="AH493" s="23">
        <v>0.43174350839114034</v>
      </c>
      <c r="AI493" s="27"/>
      <c r="AJ493" s="27"/>
      <c r="AK493" s="27"/>
      <c r="AL493" s="27"/>
    </row>
    <row r="494" spans="1:38" ht="13.2">
      <c r="A494" t="str">
        <f t="shared" si="59"/>
        <v>Wagga2008TOS19-AprCvAV_Garnet</v>
      </c>
      <c r="B494">
        <f t="shared" si="57"/>
        <v>111</v>
      </c>
      <c r="C494" t="str">
        <f t="shared" si="58"/>
        <v>Garnet</v>
      </c>
      <c r="D494" s="56" t="s">
        <v>37</v>
      </c>
      <c r="E494" t="str">
        <f>VLOOKUP(D494,Sheet1!$E$11:$F$92,2)</f>
        <v>AV_Garnet</v>
      </c>
      <c r="G494" s="48" t="s">
        <v>59</v>
      </c>
      <c r="H494" s="13">
        <v>2008</v>
      </c>
      <c r="I494" s="93">
        <v>39668</v>
      </c>
      <c r="J494" s="55">
        <v>1</v>
      </c>
      <c r="K494" s="54">
        <v>39557</v>
      </c>
      <c r="L494" s="14" t="str">
        <f t="shared" si="60"/>
        <v>19-Apr</v>
      </c>
      <c r="M494" s="9">
        <f t="shared" si="62"/>
        <v>19</v>
      </c>
      <c r="N494" s="9" t="str">
        <f t="shared" si="61"/>
        <v>Apr</v>
      </c>
      <c r="O494" s="56" t="s">
        <v>92</v>
      </c>
      <c r="P494" s="13" t="str">
        <f>IF(VLOOKUP(O494,Sheet1!$N$12:$O$20,2)=0,"",VLOOKUP(O494,Sheet1!$N$12:$O$20,2))</f>
        <v/>
      </c>
      <c r="Q494" s="27">
        <v>542.43893856380896</v>
      </c>
      <c r="R494" s="35"/>
      <c r="S494" s="35"/>
      <c r="T494" s="27"/>
      <c r="U494" s="24">
        <v>0</v>
      </c>
      <c r="V494" s="27"/>
      <c r="W494" s="27"/>
      <c r="X494" s="9">
        <v>48</v>
      </c>
      <c r="Y494" s="27">
        <v>203.05621811444172</v>
      </c>
      <c r="Z494" s="27">
        <v>339.3827204493673</v>
      </c>
      <c r="AA494" s="27">
        <v>0</v>
      </c>
      <c r="AB494" s="24">
        <v>58.222463572187266</v>
      </c>
      <c r="AC494" s="24">
        <v>19.010704393089956</v>
      </c>
      <c r="AD494" s="24">
        <v>42.028371779392835</v>
      </c>
      <c r="AE494" s="24">
        <v>0</v>
      </c>
      <c r="AF494" s="27"/>
      <c r="AG494" s="27">
        <v>5.171604036254049</v>
      </c>
      <c r="AH494" s="23">
        <v>0.41117372728255241</v>
      </c>
      <c r="AI494" s="27"/>
      <c r="AJ494" s="27"/>
      <c r="AK494" s="27"/>
      <c r="AL494" s="27"/>
    </row>
    <row r="495" spans="1:38" ht="13.2">
      <c r="A495" t="str">
        <f t="shared" si="59"/>
        <v>Wagga2008TOS19-AprCvAV_Garnet</v>
      </c>
      <c r="B495">
        <f t="shared" si="57"/>
        <v>125.69681423611473</v>
      </c>
      <c r="C495" t="str">
        <f t="shared" si="58"/>
        <v>Garnet</v>
      </c>
      <c r="D495" s="56" t="s">
        <v>37</v>
      </c>
      <c r="E495" t="str">
        <f>VLOOKUP(D495,Sheet1!$E$11:$F$92,2)</f>
        <v>AV_Garnet</v>
      </c>
      <c r="F495">
        <f>B495</f>
        <v>125.69681423611473</v>
      </c>
      <c r="G495" s="48" t="s">
        <v>59</v>
      </c>
      <c r="H495" s="13">
        <v>2008</v>
      </c>
      <c r="I495" s="93">
        <v>39682.696814236115</v>
      </c>
      <c r="J495" s="55">
        <v>1</v>
      </c>
      <c r="K495" s="54">
        <v>39557</v>
      </c>
      <c r="L495" s="14" t="str">
        <f t="shared" si="60"/>
        <v>19-Apr</v>
      </c>
      <c r="M495" s="9">
        <f t="shared" si="62"/>
        <v>19</v>
      </c>
      <c r="N495" s="9" t="str">
        <f t="shared" si="61"/>
        <v>Apr</v>
      </c>
      <c r="O495" s="56" t="s">
        <v>92</v>
      </c>
      <c r="P495" s="13" t="str">
        <f>IF(VLOOKUP(O495,Sheet1!$N$12:$O$20,2)=0,"",VLOOKUP(O495,Sheet1!$N$12:$O$20,2))</f>
        <v/>
      </c>
      <c r="Q495" s="27">
        <v>897.45448263632875</v>
      </c>
      <c r="R495" s="35"/>
      <c r="S495" s="35"/>
      <c r="T495" s="27">
        <v>6</v>
      </c>
      <c r="U495" s="24"/>
      <c r="V495" s="27"/>
      <c r="W495" s="27"/>
      <c r="X495" s="9">
        <v>48</v>
      </c>
      <c r="Y495" s="27">
        <v>264.91120305487465</v>
      </c>
      <c r="Z495" s="27">
        <v>632.54327958145382</v>
      </c>
      <c r="AA495" s="27"/>
      <c r="AB495" s="24">
        <v>50.794174046056931</v>
      </c>
      <c r="AC495" s="24">
        <v>25.740287207044609</v>
      </c>
      <c r="AD495" s="24">
        <v>56.282426550212691</v>
      </c>
      <c r="AE495" s="24"/>
      <c r="AF495" s="27"/>
      <c r="AG495" s="27">
        <v>4.9238086681558517</v>
      </c>
      <c r="AH495" s="23">
        <v>0.58009284390710192</v>
      </c>
      <c r="AI495" s="27"/>
      <c r="AJ495" s="27"/>
      <c r="AK495" s="27"/>
      <c r="AL495" s="27"/>
    </row>
    <row r="496" spans="1:38" ht="13.2">
      <c r="A496" t="str">
        <f t="shared" si="59"/>
        <v>Wagga2008TOS19-AprCvAV_Garnet</v>
      </c>
      <c r="B496">
        <f t="shared" si="57"/>
        <v>191</v>
      </c>
      <c r="C496" t="str">
        <f t="shared" si="58"/>
        <v>Garnet</v>
      </c>
      <c r="D496" s="56" t="s">
        <v>37</v>
      </c>
      <c r="E496" t="str">
        <f>VLOOKUP(D496,Sheet1!$E$11:$F$92,2)</f>
        <v>AV_Garnet</v>
      </c>
      <c r="G496" s="48" t="s">
        <v>59</v>
      </c>
      <c r="H496" s="13">
        <v>2008</v>
      </c>
      <c r="I496" s="93">
        <v>39748</v>
      </c>
      <c r="J496" s="55">
        <v>1</v>
      </c>
      <c r="K496" s="54">
        <v>39557</v>
      </c>
      <c r="L496" s="14" t="str">
        <f t="shared" si="60"/>
        <v>19-Apr</v>
      </c>
      <c r="M496" s="9">
        <f t="shared" si="62"/>
        <v>19</v>
      </c>
      <c r="N496" s="9" t="str">
        <f t="shared" si="61"/>
        <v>Apr</v>
      </c>
      <c r="O496" s="56" t="s">
        <v>92</v>
      </c>
      <c r="P496" s="13" t="str">
        <f>IF(VLOOKUP(O496,Sheet1!$N$12:$O$20,2)=0,"",VLOOKUP(O496,Sheet1!$N$12:$O$20,2))</f>
        <v/>
      </c>
      <c r="Q496" s="27">
        <v>1166.2847222222222</v>
      </c>
      <c r="R496" s="27">
        <v>198.99305555555554</v>
      </c>
      <c r="S496" s="27">
        <v>198.99305555555554</v>
      </c>
      <c r="T496" s="24">
        <v>10</v>
      </c>
      <c r="U496" s="24">
        <v>34.002756857681547</v>
      </c>
      <c r="V496" s="27"/>
      <c r="W496" s="27"/>
      <c r="X496" s="9">
        <v>48</v>
      </c>
      <c r="Y496" s="27">
        <v>0</v>
      </c>
      <c r="Z496" s="27">
        <v>675.71223085966062</v>
      </c>
      <c r="AA496" s="27">
        <v>312.41868530034537</v>
      </c>
      <c r="AB496" s="24">
        <v>75.535263060228118</v>
      </c>
      <c r="AC496" s="24">
        <v>0</v>
      </c>
      <c r="AD496" s="24">
        <v>83.440314625131577</v>
      </c>
      <c r="AE496" s="24">
        <v>49.256366632276574</v>
      </c>
      <c r="AF496" s="27"/>
      <c r="AG496" s="27">
        <v>0</v>
      </c>
      <c r="AH496" s="23">
        <v>0</v>
      </c>
      <c r="AI496" s="27"/>
      <c r="AJ496" s="27"/>
      <c r="AK496" s="27"/>
      <c r="AL496" s="27"/>
    </row>
    <row r="497" spans="1:38" ht="13.2">
      <c r="A497" t="str">
        <f t="shared" si="59"/>
        <v>Wagga2008TOS19-AprCvATR_Marlin</v>
      </c>
      <c r="B497">
        <f t="shared" si="57"/>
        <v>77</v>
      </c>
      <c r="C497" t="str">
        <f t="shared" si="58"/>
        <v>Marlin</v>
      </c>
      <c r="D497" s="56" t="s">
        <v>32</v>
      </c>
      <c r="E497" t="str">
        <f>VLOOKUP(D497,Sheet1!$E$11:$F$92,2)</f>
        <v>ATR_Marlin</v>
      </c>
      <c r="G497" s="48" t="s">
        <v>59</v>
      </c>
      <c r="H497" s="13">
        <v>2008</v>
      </c>
      <c r="I497" s="93">
        <v>39634</v>
      </c>
      <c r="J497" s="55">
        <v>1</v>
      </c>
      <c r="K497" s="54">
        <v>39557</v>
      </c>
      <c r="L497" s="14" t="str">
        <f t="shared" si="60"/>
        <v>19-Apr</v>
      </c>
      <c r="M497" s="9">
        <f t="shared" si="62"/>
        <v>19</v>
      </c>
      <c r="N497" s="9" t="str">
        <f t="shared" si="61"/>
        <v>Apr</v>
      </c>
      <c r="O497" s="56" t="s">
        <v>92</v>
      </c>
      <c r="P497" s="13" t="str">
        <f>IF(VLOOKUP(O497,Sheet1!$N$12:$O$20,2)=0,"",VLOOKUP(O497,Sheet1!$N$12:$O$20,2))</f>
        <v/>
      </c>
      <c r="Q497" s="27">
        <v>79.810187500000012</v>
      </c>
      <c r="R497" s="35"/>
      <c r="S497" s="35"/>
      <c r="T497" s="27"/>
      <c r="U497" s="24">
        <v>0</v>
      </c>
      <c r="V497" s="27"/>
      <c r="W497" s="27"/>
      <c r="X497" s="9">
        <v>49</v>
      </c>
      <c r="Y497" s="27">
        <v>60.028606249999996</v>
      </c>
      <c r="Z497" s="27">
        <v>19.785187499999999</v>
      </c>
      <c r="AA497" s="27">
        <v>0</v>
      </c>
      <c r="AB497" s="24">
        <v>4.2625153804402007</v>
      </c>
      <c r="AC497" s="24">
        <v>2.3408895941761965</v>
      </c>
      <c r="AD497" s="24">
        <v>1.9217978978436456</v>
      </c>
      <c r="AE497" s="24">
        <v>0</v>
      </c>
      <c r="AF497" s="27"/>
      <c r="AG497" s="27">
        <v>1.0820812499999999</v>
      </c>
      <c r="AH497" s="23">
        <v>6.3371483609711926E-2</v>
      </c>
      <c r="AI497" s="27"/>
      <c r="AJ497" s="27"/>
      <c r="AK497" s="27"/>
      <c r="AL497" s="27"/>
    </row>
    <row r="498" spans="1:38" ht="13.2">
      <c r="A498" t="str">
        <f t="shared" si="59"/>
        <v>Wagga2008TOS19-AprCvATR_Marlin</v>
      </c>
      <c r="B498">
        <f t="shared" si="57"/>
        <v>83</v>
      </c>
      <c r="C498" t="str">
        <f t="shared" si="58"/>
        <v>Marlin</v>
      </c>
      <c r="D498" s="56" t="s">
        <v>32</v>
      </c>
      <c r="E498" t="str">
        <f>VLOOKUP(D498,Sheet1!$E$11:$F$92,2)</f>
        <v>ATR_Marlin</v>
      </c>
      <c r="G498" s="48" t="s">
        <v>59</v>
      </c>
      <c r="H498" s="13">
        <v>2008</v>
      </c>
      <c r="I498" s="93">
        <v>39640</v>
      </c>
      <c r="J498" s="55">
        <v>1</v>
      </c>
      <c r="K498" s="54">
        <v>39557</v>
      </c>
      <c r="L498" s="14" t="str">
        <f t="shared" si="60"/>
        <v>19-Apr</v>
      </c>
      <c r="M498" s="9">
        <f t="shared" si="62"/>
        <v>19</v>
      </c>
      <c r="N498" s="9" t="str">
        <f t="shared" si="61"/>
        <v>Apr</v>
      </c>
      <c r="O498" s="56" t="s">
        <v>92</v>
      </c>
      <c r="P498" s="13" t="str">
        <f>IF(VLOOKUP(O498,Sheet1!$N$12:$O$20,2)=0,"",VLOOKUP(O498,Sheet1!$N$12:$O$20,2))</f>
        <v/>
      </c>
      <c r="Q498" s="27">
        <v>109.61180780105133</v>
      </c>
      <c r="R498" s="35"/>
      <c r="S498" s="35"/>
      <c r="T498" s="27"/>
      <c r="U498" s="24">
        <v>0</v>
      </c>
      <c r="V498" s="27"/>
      <c r="W498" s="27"/>
      <c r="X498" s="9">
        <v>49</v>
      </c>
      <c r="Y498" s="27">
        <v>72.074755059755773</v>
      </c>
      <c r="Z498" s="27">
        <v>37.537052741295575</v>
      </c>
      <c r="AA498" s="27">
        <v>0</v>
      </c>
      <c r="AB498" s="24">
        <v>9.3709726918837752</v>
      </c>
      <c r="AC498" s="24">
        <v>4.4243469196111631</v>
      </c>
      <c r="AD498" s="24">
        <v>4.9537176370683724</v>
      </c>
      <c r="AE498" s="24">
        <v>0</v>
      </c>
      <c r="AF498" s="27"/>
      <c r="AG498" s="27">
        <v>1.6283435290673745</v>
      </c>
      <c r="AH498" s="23">
        <v>0.16643639221883622</v>
      </c>
      <c r="AI498" s="27"/>
      <c r="AJ498" s="27"/>
      <c r="AK498" s="27"/>
      <c r="AL498" s="27"/>
    </row>
    <row r="499" spans="1:38" ht="13.2">
      <c r="A499" t="str">
        <f t="shared" si="59"/>
        <v>Wagga2008TOS19-AprCvATR_Marlin</v>
      </c>
      <c r="B499">
        <f t="shared" si="57"/>
        <v>97</v>
      </c>
      <c r="C499" t="str">
        <f t="shared" si="58"/>
        <v>Marlin</v>
      </c>
      <c r="D499" s="56" t="s">
        <v>32</v>
      </c>
      <c r="E499" t="str">
        <f>VLOOKUP(D499,Sheet1!$E$11:$F$92,2)</f>
        <v>ATR_Marlin</v>
      </c>
      <c r="G499" s="48" t="s">
        <v>59</v>
      </c>
      <c r="H499" s="13">
        <v>2008</v>
      </c>
      <c r="I499" s="93">
        <v>39654</v>
      </c>
      <c r="J499" s="55">
        <v>1</v>
      </c>
      <c r="K499" s="54">
        <v>39557</v>
      </c>
      <c r="L499" s="14" t="str">
        <f t="shared" si="60"/>
        <v>19-Apr</v>
      </c>
      <c r="M499" s="9">
        <f t="shared" si="62"/>
        <v>19</v>
      </c>
      <c r="N499" s="9" t="str">
        <f t="shared" si="61"/>
        <v>Apr</v>
      </c>
      <c r="O499" s="56" t="s">
        <v>92</v>
      </c>
      <c r="P499" s="13" t="str">
        <f>IF(VLOOKUP(O499,Sheet1!$N$12:$O$20,2)=0,"",VLOOKUP(O499,Sheet1!$N$12:$O$20,2))</f>
        <v/>
      </c>
      <c r="Q499" s="27">
        <v>228.98249970268944</v>
      </c>
      <c r="R499" s="35"/>
      <c r="S499" s="35"/>
      <c r="T499" s="27"/>
      <c r="U499" s="24">
        <v>0</v>
      </c>
      <c r="V499" s="27"/>
      <c r="W499" s="27"/>
      <c r="X499" s="9">
        <v>49</v>
      </c>
      <c r="Y499" s="27">
        <v>125.21786853820315</v>
      </c>
      <c r="Z499" s="27">
        <v>103.76463116448633</v>
      </c>
      <c r="AA499" s="27">
        <v>0</v>
      </c>
      <c r="AB499" s="24">
        <v>20.470100494151335</v>
      </c>
      <c r="AC499" s="24">
        <v>9.3843852012718489</v>
      </c>
      <c r="AD499" s="24">
        <v>12.836458491274353</v>
      </c>
      <c r="AE499" s="24">
        <v>0</v>
      </c>
      <c r="AF499" s="27"/>
      <c r="AG499" s="27">
        <v>2.8150678814160059</v>
      </c>
      <c r="AH499" s="23">
        <v>0.21018975996529815</v>
      </c>
      <c r="AI499" s="27"/>
      <c r="AJ499" s="27"/>
      <c r="AK499" s="27"/>
      <c r="AL499" s="27"/>
    </row>
    <row r="500" spans="1:38" ht="13.2">
      <c r="A500" t="str">
        <f t="shared" si="59"/>
        <v>Wagga2008TOS19-AprCvATR_Marlin</v>
      </c>
      <c r="B500">
        <f t="shared" si="57"/>
        <v>111</v>
      </c>
      <c r="C500" t="str">
        <f t="shared" si="58"/>
        <v>Marlin</v>
      </c>
      <c r="D500" s="56" t="s">
        <v>32</v>
      </c>
      <c r="E500" t="str">
        <f>VLOOKUP(D500,Sheet1!$E$11:$F$92,2)</f>
        <v>ATR_Marlin</v>
      </c>
      <c r="G500" s="48" t="s">
        <v>59</v>
      </c>
      <c r="H500" s="13">
        <v>2008</v>
      </c>
      <c r="I500" s="93">
        <v>39668</v>
      </c>
      <c r="J500" s="55">
        <v>1</v>
      </c>
      <c r="K500" s="54">
        <v>39557</v>
      </c>
      <c r="L500" s="14" t="str">
        <f t="shared" si="60"/>
        <v>19-Apr</v>
      </c>
      <c r="M500" s="9">
        <f t="shared" si="62"/>
        <v>19</v>
      </c>
      <c r="N500" s="9" t="str">
        <f t="shared" si="61"/>
        <v>Apr</v>
      </c>
      <c r="O500" s="56" t="s">
        <v>92</v>
      </c>
      <c r="P500" s="13" t="str">
        <f>IF(VLOOKUP(O500,Sheet1!$N$12:$O$20,2)=0,"",VLOOKUP(O500,Sheet1!$N$12:$O$20,2))</f>
        <v/>
      </c>
      <c r="Q500" s="27">
        <v>387.37696973618154</v>
      </c>
      <c r="R500" s="35"/>
      <c r="S500" s="35"/>
      <c r="T500" s="27"/>
      <c r="U500" s="24">
        <v>0</v>
      </c>
      <c r="V500" s="27"/>
      <c r="W500" s="27"/>
      <c r="X500" s="9">
        <v>49</v>
      </c>
      <c r="Y500" s="27">
        <v>172.60958084810403</v>
      </c>
      <c r="Z500" s="27">
        <v>214.76738888807753</v>
      </c>
      <c r="AA500" s="27">
        <v>0</v>
      </c>
      <c r="AB500" s="24">
        <v>22.412803085263413</v>
      </c>
      <c r="AC500" s="24">
        <v>11.925083538547945</v>
      </c>
      <c r="AD500" s="24">
        <v>17.074916686886809</v>
      </c>
      <c r="AE500" s="24">
        <v>0</v>
      </c>
      <c r="AF500" s="27"/>
      <c r="AG500" s="27">
        <v>4.2497398802420951</v>
      </c>
      <c r="AH500" s="23">
        <v>0.30445401626449486</v>
      </c>
      <c r="AI500" s="27"/>
      <c r="AJ500" s="27"/>
      <c r="AK500" s="27"/>
      <c r="AL500" s="27"/>
    </row>
    <row r="501" spans="1:38" ht="13.2">
      <c r="A501" t="str">
        <f t="shared" si="59"/>
        <v>Wagga2008TOS19-AprCvATR_Marlin</v>
      </c>
      <c r="B501">
        <f t="shared" si="57"/>
        <v>130.71356770833518</v>
      </c>
      <c r="C501" t="str">
        <f t="shared" si="58"/>
        <v>Marlin</v>
      </c>
      <c r="D501" s="56" t="s">
        <v>32</v>
      </c>
      <c r="E501" t="str">
        <f>VLOOKUP(D501,Sheet1!$E$11:$F$92,2)</f>
        <v>ATR_Marlin</v>
      </c>
      <c r="F501">
        <f>B501</f>
        <v>130.71356770833518</v>
      </c>
      <c r="G501" s="48" t="s">
        <v>59</v>
      </c>
      <c r="H501" s="13">
        <v>2008</v>
      </c>
      <c r="I501" s="93">
        <v>39687.713567708335</v>
      </c>
      <c r="J501" s="55">
        <v>1</v>
      </c>
      <c r="K501" s="54">
        <v>39557</v>
      </c>
      <c r="L501" s="14" t="str">
        <f t="shared" si="60"/>
        <v>19-Apr</v>
      </c>
      <c r="M501" s="9">
        <f t="shared" si="62"/>
        <v>19</v>
      </c>
      <c r="N501" s="9" t="str">
        <f t="shared" si="61"/>
        <v>Apr</v>
      </c>
      <c r="O501" s="56" t="s">
        <v>92</v>
      </c>
      <c r="P501" s="13" t="str">
        <f>IF(VLOOKUP(O501,Sheet1!$N$12:$O$20,2)=0,"",VLOOKUP(O501,Sheet1!$N$12:$O$20,2))</f>
        <v/>
      </c>
      <c r="Q501" s="27">
        <v>679.17959318582052</v>
      </c>
      <c r="R501" s="35"/>
      <c r="S501" s="35"/>
      <c r="T501" s="27">
        <v>6</v>
      </c>
      <c r="U501" s="24"/>
      <c r="V501" s="27"/>
      <c r="W501" s="27"/>
      <c r="X501" s="9">
        <v>49</v>
      </c>
      <c r="Y501" s="27">
        <v>186.33481489014554</v>
      </c>
      <c r="Z501" s="27">
        <v>492.84477829567493</v>
      </c>
      <c r="AA501" s="27"/>
      <c r="AB501" s="24">
        <v>77.590489063983824</v>
      </c>
      <c r="AC501" s="24">
        <v>18.994740581537513</v>
      </c>
      <c r="AD501" s="24">
        <v>75.219163891856795</v>
      </c>
      <c r="AE501" s="24"/>
      <c r="AF501" s="27"/>
      <c r="AG501" s="27">
        <v>3.2458066327774651</v>
      </c>
      <c r="AH501" s="23">
        <v>0.39417864251927276</v>
      </c>
      <c r="AI501" s="27"/>
      <c r="AJ501" s="27"/>
      <c r="AK501" s="27"/>
      <c r="AL501" s="27"/>
    </row>
    <row r="502" spans="1:38" ht="13.2">
      <c r="A502" t="str">
        <f t="shared" si="59"/>
        <v>Wagga2008TOS19-AprCvATR_Marlin</v>
      </c>
      <c r="B502">
        <f t="shared" si="57"/>
        <v>192</v>
      </c>
      <c r="C502" t="str">
        <f t="shared" si="58"/>
        <v>Marlin</v>
      </c>
      <c r="D502" s="56" t="s">
        <v>32</v>
      </c>
      <c r="E502" t="str">
        <f>VLOOKUP(D502,Sheet1!$E$11:$F$92,2)</f>
        <v>ATR_Marlin</v>
      </c>
      <c r="G502" s="48" t="s">
        <v>59</v>
      </c>
      <c r="H502" s="13">
        <v>2008</v>
      </c>
      <c r="I502" s="93">
        <v>39749</v>
      </c>
      <c r="J502" s="55">
        <v>1</v>
      </c>
      <c r="K502" s="54">
        <v>39557</v>
      </c>
      <c r="L502" s="14" t="str">
        <f t="shared" si="60"/>
        <v>19-Apr</v>
      </c>
      <c r="M502" s="9">
        <f t="shared" si="62"/>
        <v>19</v>
      </c>
      <c r="N502" s="9" t="str">
        <f t="shared" si="61"/>
        <v>Apr</v>
      </c>
      <c r="O502" s="56" t="s">
        <v>92</v>
      </c>
      <c r="P502" s="13" t="str">
        <f>IF(VLOOKUP(O502,Sheet1!$N$12:$O$20,2)=0,"",VLOOKUP(O502,Sheet1!$N$12:$O$20,2))</f>
        <v/>
      </c>
      <c r="Q502" s="27">
        <v>829.70601851851859</v>
      </c>
      <c r="R502" s="27">
        <v>139.63032407407408</v>
      </c>
      <c r="S502" s="27">
        <v>139.63032407407408</v>
      </c>
      <c r="T502" s="24">
        <v>10</v>
      </c>
      <c r="U502" s="24">
        <v>12.556582763111601</v>
      </c>
      <c r="V502" s="27"/>
      <c r="W502" s="27"/>
      <c r="X502" s="9">
        <v>49</v>
      </c>
      <c r="Y502" s="27">
        <v>0</v>
      </c>
      <c r="Z502" s="27">
        <v>494.96228553672529</v>
      </c>
      <c r="AA502" s="27">
        <v>203.27686500288615</v>
      </c>
      <c r="AB502" s="24">
        <v>41.430053543702186</v>
      </c>
      <c r="AC502" s="24">
        <v>0</v>
      </c>
      <c r="AD502" s="24">
        <v>40.399310605759482</v>
      </c>
      <c r="AE502" s="24">
        <v>11.412395734338402</v>
      </c>
      <c r="AF502" s="27"/>
      <c r="AG502" s="27">
        <v>0</v>
      </c>
      <c r="AH502" s="23">
        <v>0</v>
      </c>
      <c r="AI502" s="27"/>
      <c r="AJ502" s="27"/>
      <c r="AK502" s="27"/>
      <c r="AL502" s="27"/>
    </row>
    <row r="503" spans="1:38" ht="13.2">
      <c r="A503" t="str">
        <f t="shared" si="59"/>
        <v>Young 2010TOS10-MarCv46Y78</v>
      </c>
      <c r="B503">
        <f t="shared" si="57"/>
        <v>75</v>
      </c>
      <c r="C503" t="str">
        <f t="shared" si="58"/>
        <v>46Y78</v>
      </c>
      <c r="D503" s="56" t="s">
        <v>34</v>
      </c>
      <c r="E503" t="str">
        <f>VLOOKUP(D503,Sheet1!$E$11:$F$92,2)</f>
        <v>46Y78</v>
      </c>
      <c r="G503" s="48" t="s">
        <v>94</v>
      </c>
      <c r="H503" s="13">
        <v>2010</v>
      </c>
      <c r="I503" s="93">
        <v>40322</v>
      </c>
      <c r="J503" s="55">
        <v>1</v>
      </c>
      <c r="K503" s="54">
        <v>40247</v>
      </c>
      <c r="L503" s="14" t="str">
        <f t="shared" si="60"/>
        <v>10-Mar</v>
      </c>
      <c r="M503" s="9">
        <f t="shared" si="62"/>
        <v>10</v>
      </c>
      <c r="N503" s="9" t="str">
        <f t="shared" si="61"/>
        <v>Mar</v>
      </c>
      <c r="O503" s="56" t="s">
        <v>90</v>
      </c>
      <c r="P503" s="13" t="str">
        <f>IF(VLOOKUP(O503,Sheet1!$N$12:$O$20,2)=0,"",VLOOKUP(O503,Sheet1!$N$12:$O$20,2))</f>
        <v/>
      </c>
      <c r="Q503" s="56">
        <v>513</v>
      </c>
      <c r="R503" s="27"/>
      <c r="S503" s="27"/>
      <c r="T503" s="27"/>
      <c r="U503" s="57"/>
      <c r="V503" s="56"/>
      <c r="W503" s="27"/>
      <c r="X503" s="27">
        <v>58</v>
      </c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</row>
    <row r="504" spans="1:38" ht="13.2">
      <c r="A504" t="str">
        <f t="shared" si="59"/>
        <v>Young 2010TOS22-MarCv46Y78</v>
      </c>
      <c r="B504">
        <f t="shared" si="57"/>
        <v>63</v>
      </c>
      <c r="C504" t="str">
        <f t="shared" si="58"/>
        <v>46Y78</v>
      </c>
      <c r="D504" s="56" t="s">
        <v>34</v>
      </c>
      <c r="E504" t="str">
        <f>VLOOKUP(D504,Sheet1!$E$11:$F$92,2)</f>
        <v>46Y78</v>
      </c>
      <c r="G504" s="48" t="s">
        <v>94</v>
      </c>
      <c r="H504" s="13">
        <v>2010</v>
      </c>
      <c r="I504" s="93">
        <v>40322</v>
      </c>
      <c r="J504" s="55">
        <v>2</v>
      </c>
      <c r="K504" s="54">
        <v>40259</v>
      </c>
      <c r="L504" s="14" t="str">
        <f t="shared" si="60"/>
        <v>22-Mar</v>
      </c>
      <c r="M504" s="9">
        <f t="shared" si="62"/>
        <v>22</v>
      </c>
      <c r="N504" s="9" t="str">
        <f t="shared" si="61"/>
        <v>Mar</v>
      </c>
      <c r="O504" s="56" t="s">
        <v>90</v>
      </c>
      <c r="P504" s="13" t="str">
        <f>IF(VLOOKUP(O504,Sheet1!$N$12:$O$20,2)=0,"",VLOOKUP(O504,Sheet1!$N$12:$O$20,2))</f>
        <v/>
      </c>
      <c r="Q504" s="56">
        <v>208</v>
      </c>
      <c r="R504" s="27"/>
      <c r="S504" s="27"/>
      <c r="T504" s="56"/>
      <c r="U504" s="57"/>
      <c r="V504" s="56"/>
      <c r="W504" s="27"/>
      <c r="X504" s="27">
        <v>53</v>
      </c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</row>
    <row r="505" spans="1:38" ht="13.2">
      <c r="A505" t="str">
        <f t="shared" si="59"/>
        <v>Young 2010TOS6-AprCv46Y78</v>
      </c>
      <c r="B505">
        <f t="shared" si="57"/>
        <v>48</v>
      </c>
      <c r="C505" t="str">
        <f t="shared" si="58"/>
        <v>46Y78</v>
      </c>
      <c r="D505" s="56" t="s">
        <v>34</v>
      </c>
      <c r="E505" t="str">
        <f>VLOOKUP(D505,Sheet1!$E$11:$F$92,2)</f>
        <v>46Y78</v>
      </c>
      <c r="G505" s="48" t="s">
        <v>94</v>
      </c>
      <c r="H505" s="13">
        <v>2010</v>
      </c>
      <c r="I505" s="93">
        <v>40322</v>
      </c>
      <c r="J505" s="55">
        <v>3</v>
      </c>
      <c r="K505" s="54">
        <v>40274</v>
      </c>
      <c r="L505" s="14" t="str">
        <f t="shared" si="60"/>
        <v>6-Apr</v>
      </c>
      <c r="M505" s="9">
        <f t="shared" si="62"/>
        <v>6</v>
      </c>
      <c r="N505" s="9" t="str">
        <f t="shared" si="61"/>
        <v>Apr</v>
      </c>
      <c r="O505" s="56" t="s">
        <v>90</v>
      </c>
      <c r="P505" s="13" t="str">
        <f>IF(VLOOKUP(O505,Sheet1!$N$12:$O$20,2)=0,"",VLOOKUP(O505,Sheet1!$N$12:$O$20,2))</f>
        <v/>
      </c>
      <c r="Q505" s="56">
        <v>102</v>
      </c>
      <c r="R505" s="27"/>
      <c r="S505" s="27"/>
      <c r="T505" s="56"/>
      <c r="U505" s="57"/>
      <c r="V505" s="56"/>
      <c r="W505" s="27"/>
      <c r="X505" s="27">
        <v>74</v>
      </c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</row>
    <row r="506" spans="1:38" ht="13.2">
      <c r="A506" t="str">
        <f t="shared" si="59"/>
        <v>Young 2010TOS15-AprCv46Y78</v>
      </c>
      <c r="B506">
        <f t="shared" si="57"/>
        <v>39</v>
      </c>
      <c r="C506" t="str">
        <f t="shared" si="58"/>
        <v>46Y78</v>
      </c>
      <c r="D506" s="56" t="s">
        <v>34</v>
      </c>
      <c r="E506" t="str">
        <f>VLOOKUP(D506,Sheet1!$E$11:$F$92,2)</f>
        <v>46Y78</v>
      </c>
      <c r="G506" s="48" t="s">
        <v>94</v>
      </c>
      <c r="H506" s="13">
        <v>2010</v>
      </c>
      <c r="I506" s="93">
        <v>40322</v>
      </c>
      <c r="J506" s="55">
        <v>4</v>
      </c>
      <c r="K506" s="54">
        <v>40283</v>
      </c>
      <c r="L506" s="14" t="str">
        <f t="shared" si="60"/>
        <v>15-Apr</v>
      </c>
      <c r="M506" s="9">
        <f t="shared" si="62"/>
        <v>15</v>
      </c>
      <c r="N506" s="9" t="str">
        <f t="shared" si="61"/>
        <v>Apr</v>
      </c>
      <c r="O506" s="56" t="s">
        <v>90</v>
      </c>
      <c r="P506" s="13" t="str">
        <f>IF(VLOOKUP(O506,Sheet1!$N$12:$O$20,2)=0,"",VLOOKUP(O506,Sheet1!$N$12:$O$20,2))</f>
        <v/>
      </c>
      <c r="Q506" s="56">
        <v>21</v>
      </c>
      <c r="R506" s="27"/>
      <c r="S506" s="27"/>
      <c r="T506" s="56"/>
      <c r="U506" s="57"/>
      <c r="V506" s="56"/>
      <c r="W506" s="27"/>
      <c r="X506" s="27">
        <v>66</v>
      </c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</row>
    <row r="507" spans="1:38" ht="13.2">
      <c r="A507" t="str">
        <f t="shared" si="59"/>
        <v>Young 2010TOS10-MarCvTaurus</v>
      </c>
      <c r="B507">
        <f t="shared" si="57"/>
        <v>75</v>
      </c>
      <c r="C507" t="str">
        <f t="shared" si="58"/>
        <v>Taurus</v>
      </c>
      <c r="D507" s="56" t="s">
        <v>40</v>
      </c>
      <c r="E507" t="str">
        <f>VLOOKUP(D507,Sheet1!$E$11:$F$92,2)</f>
        <v>Taurus</v>
      </c>
      <c r="G507" s="48" t="s">
        <v>94</v>
      </c>
      <c r="H507" s="13">
        <v>2010</v>
      </c>
      <c r="I507" s="93">
        <v>40322</v>
      </c>
      <c r="J507" s="55">
        <v>1</v>
      </c>
      <c r="K507" s="54">
        <v>40247</v>
      </c>
      <c r="L507" s="14" t="str">
        <f t="shared" si="60"/>
        <v>10-Mar</v>
      </c>
      <c r="M507" s="9">
        <f t="shared" si="62"/>
        <v>10</v>
      </c>
      <c r="N507" s="9" t="str">
        <f t="shared" si="61"/>
        <v>Mar</v>
      </c>
      <c r="O507" s="56" t="s">
        <v>90</v>
      </c>
      <c r="P507" s="13" t="str">
        <f>IF(VLOOKUP(O507,Sheet1!$N$12:$O$20,2)=0,"",VLOOKUP(O507,Sheet1!$N$12:$O$20,2))</f>
        <v/>
      </c>
      <c r="Q507" s="56">
        <v>680</v>
      </c>
      <c r="R507" s="27"/>
      <c r="S507" s="27"/>
      <c r="T507" s="56"/>
      <c r="U507" s="57"/>
      <c r="V507" s="56"/>
      <c r="W507" s="27"/>
      <c r="X507" s="27">
        <v>27</v>
      </c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</row>
    <row r="508" spans="1:38" ht="13.2">
      <c r="A508" t="str">
        <f t="shared" si="59"/>
        <v>Young 2010TOS22-MarCvTaurus</v>
      </c>
      <c r="B508">
        <f t="shared" ref="B508:B571" si="63">I508-K508</f>
        <v>63</v>
      </c>
      <c r="C508" t="str">
        <f t="shared" ref="C508:C571" si="64">D508</f>
        <v>Taurus</v>
      </c>
      <c r="D508" s="56" t="s">
        <v>40</v>
      </c>
      <c r="E508" t="str">
        <f>VLOOKUP(D508,Sheet1!$E$11:$F$92,2)</f>
        <v>Taurus</v>
      </c>
      <c r="G508" s="48" t="s">
        <v>94</v>
      </c>
      <c r="H508" s="13">
        <v>2010</v>
      </c>
      <c r="I508" s="93">
        <v>40322</v>
      </c>
      <c r="J508" s="55">
        <v>2</v>
      </c>
      <c r="K508" s="54">
        <v>40259</v>
      </c>
      <c r="L508" s="14" t="str">
        <f t="shared" si="60"/>
        <v>22-Mar</v>
      </c>
      <c r="M508" s="9">
        <f t="shared" si="62"/>
        <v>22</v>
      </c>
      <c r="N508" s="9" t="str">
        <f t="shared" si="61"/>
        <v>Mar</v>
      </c>
      <c r="O508" s="56" t="s">
        <v>90</v>
      </c>
      <c r="P508" s="13" t="str">
        <f>IF(VLOOKUP(O508,Sheet1!$N$12:$O$20,2)=0,"",VLOOKUP(O508,Sheet1!$N$12:$O$20,2))</f>
        <v/>
      </c>
      <c r="Q508" s="56">
        <v>285</v>
      </c>
      <c r="R508" s="27"/>
      <c r="S508" s="27"/>
      <c r="T508" s="56"/>
      <c r="U508" s="57"/>
      <c r="V508" s="56"/>
      <c r="W508" s="27"/>
      <c r="X508" s="27">
        <v>47</v>
      </c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</row>
    <row r="509" spans="1:38" ht="13.2">
      <c r="A509" t="str">
        <f t="shared" si="59"/>
        <v>Young 2010TOS6-AprCvTaurus</v>
      </c>
      <c r="B509">
        <f t="shared" si="63"/>
        <v>48</v>
      </c>
      <c r="C509" t="str">
        <f t="shared" si="64"/>
        <v>Taurus</v>
      </c>
      <c r="D509" s="56" t="s">
        <v>40</v>
      </c>
      <c r="E509" t="str">
        <f>VLOOKUP(D509,Sheet1!$E$11:$F$92,2)</f>
        <v>Taurus</v>
      </c>
      <c r="G509" s="48" t="s">
        <v>94</v>
      </c>
      <c r="H509" s="13">
        <v>2010</v>
      </c>
      <c r="I509" s="93">
        <v>40322</v>
      </c>
      <c r="J509" s="55">
        <v>3</v>
      </c>
      <c r="K509" s="54">
        <v>40274</v>
      </c>
      <c r="L509" s="14" t="str">
        <f t="shared" si="60"/>
        <v>6-Apr</v>
      </c>
      <c r="M509" s="9">
        <f t="shared" si="62"/>
        <v>6</v>
      </c>
      <c r="N509" s="9" t="str">
        <f t="shared" si="61"/>
        <v>Apr</v>
      </c>
      <c r="O509" s="56" t="s">
        <v>90</v>
      </c>
      <c r="P509" s="13" t="str">
        <f>IF(VLOOKUP(O509,Sheet1!$N$12:$O$20,2)=0,"",VLOOKUP(O509,Sheet1!$N$12:$O$20,2))</f>
        <v/>
      </c>
      <c r="Q509" s="56">
        <v>155</v>
      </c>
      <c r="R509" s="27"/>
      <c r="S509" s="27"/>
      <c r="T509" s="56"/>
      <c r="U509" s="57"/>
      <c r="V509" s="56"/>
      <c r="W509" s="27"/>
      <c r="X509" s="27">
        <v>68</v>
      </c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</row>
    <row r="510" spans="1:38" ht="13.2">
      <c r="A510" t="str">
        <f t="shared" si="59"/>
        <v>Young 2010TOS15-AprCvTaurus</v>
      </c>
      <c r="B510">
        <f t="shared" si="63"/>
        <v>39</v>
      </c>
      <c r="C510" t="str">
        <f t="shared" si="64"/>
        <v>Taurus</v>
      </c>
      <c r="D510" s="56" t="s">
        <v>40</v>
      </c>
      <c r="E510" t="str">
        <f>VLOOKUP(D510,Sheet1!$E$11:$F$92,2)</f>
        <v>Taurus</v>
      </c>
      <c r="G510" s="48" t="s">
        <v>94</v>
      </c>
      <c r="H510" s="13">
        <v>2010</v>
      </c>
      <c r="I510" s="93">
        <v>40322</v>
      </c>
      <c r="J510" s="55">
        <v>4</v>
      </c>
      <c r="K510" s="54">
        <v>40283</v>
      </c>
      <c r="L510" s="14" t="str">
        <f t="shared" si="60"/>
        <v>15-Apr</v>
      </c>
      <c r="M510" s="9">
        <f t="shared" si="62"/>
        <v>15</v>
      </c>
      <c r="N510" s="9" t="str">
        <f t="shared" si="61"/>
        <v>Apr</v>
      </c>
      <c r="O510" s="56" t="s">
        <v>90</v>
      </c>
      <c r="P510" s="13" t="str">
        <f>IF(VLOOKUP(O510,Sheet1!$N$12:$O$20,2)=0,"",VLOOKUP(O510,Sheet1!$N$12:$O$20,2))</f>
        <v/>
      </c>
      <c r="Q510" s="56">
        <v>33</v>
      </c>
      <c r="R510" s="27"/>
      <c r="S510" s="27"/>
      <c r="T510" s="56"/>
      <c r="U510" s="57"/>
      <c r="V510" s="56"/>
      <c r="W510" s="27"/>
      <c r="X510" s="27">
        <v>73</v>
      </c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</row>
    <row r="511" spans="1:38" ht="13.2">
      <c r="A511" t="str">
        <f t="shared" si="59"/>
        <v>Young 2010TOS10-MarCv46Y78</v>
      </c>
      <c r="B511">
        <f t="shared" si="63"/>
        <v>112</v>
      </c>
      <c r="C511" t="str">
        <f t="shared" si="64"/>
        <v>46Y78</v>
      </c>
      <c r="D511" s="56" t="s">
        <v>34</v>
      </c>
      <c r="E511" t="str">
        <f>VLOOKUP(D511,Sheet1!$E$11:$F$92,2)</f>
        <v>46Y78</v>
      </c>
      <c r="G511" s="48" t="s">
        <v>94</v>
      </c>
      <c r="H511" s="13">
        <v>2010</v>
      </c>
      <c r="I511" s="93">
        <v>40359</v>
      </c>
      <c r="J511" s="55">
        <v>1</v>
      </c>
      <c r="K511" s="54">
        <v>40247</v>
      </c>
      <c r="L511" s="14" t="str">
        <f t="shared" si="60"/>
        <v>10-Mar</v>
      </c>
      <c r="M511" s="9">
        <f t="shared" si="62"/>
        <v>10</v>
      </c>
      <c r="N511" s="9" t="str">
        <f t="shared" si="61"/>
        <v>Mar</v>
      </c>
      <c r="O511" s="56" t="s">
        <v>90</v>
      </c>
      <c r="P511" s="13" t="str">
        <f>IF(VLOOKUP(O511,Sheet1!$N$12:$O$20,2)=0,"",VLOOKUP(O511,Sheet1!$N$12:$O$20,2))</f>
        <v/>
      </c>
      <c r="Q511" s="56">
        <v>811</v>
      </c>
      <c r="R511" s="27"/>
      <c r="S511" s="27"/>
      <c r="T511" s="27"/>
      <c r="U511" s="56"/>
      <c r="V511" s="56"/>
      <c r="W511" s="27"/>
      <c r="X511" s="27">
        <v>58</v>
      </c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</row>
    <row r="512" spans="1:38" ht="13.2">
      <c r="A512" t="str">
        <f t="shared" si="59"/>
        <v>Young 2010TOS22-MarCv46Y78</v>
      </c>
      <c r="B512">
        <f t="shared" si="63"/>
        <v>100</v>
      </c>
      <c r="C512" t="str">
        <f t="shared" si="64"/>
        <v>46Y78</v>
      </c>
      <c r="D512" s="56" t="s">
        <v>34</v>
      </c>
      <c r="E512" t="str">
        <f>VLOOKUP(D512,Sheet1!$E$11:$F$92,2)</f>
        <v>46Y78</v>
      </c>
      <c r="G512" s="48" t="s">
        <v>94</v>
      </c>
      <c r="H512" s="13">
        <v>2010</v>
      </c>
      <c r="I512" s="93">
        <v>40359</v>
      </c>
      <c r="J512" s="55">
        <v>2</v>
      </c>
      <c r="K512" s="54">
        <v>40259</v>
      </c>
      <c r="L512" s="14" t="str">
        <f t="shared" si="60"/>
        <v>22-Mar</v>
      </c>
      <c r="M512" s="9">
        <f t="shared" si="62"/>
        <v>22</v>
      </c>
      <c r="N512" s="9" t="str">
        <f t="shared" si="61"/>
        <v>Mar</v>
      </c>
      <c r="O512" s="56" t="s">
        <v>90</v>
      </c>
      <c r="P512" s="13" t="str">
        <f>IF(VLOOKUP(O512,Sheet1!$N$12:$O$20,2)=0,"",VLOOKUP(O512,Sheet1!$N$12:$O$20,2))</f>
        <v/>
      </c>
      <c r="Q512" s="56">
        <v>463</v>
      </c>
      <c r="R512" s="27"/>
      <c r="S512" s="27"/>
      <c r="T512" s="56"/>
      <c r="U512" s="56"/>
      <c r="V512" s="56"/>
      <c r="W512" s="27"/>
      <c r="X512" s="27">
        <v>53</v>
      </c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</row>
    <row r="513" spans="1:38" ht="13.2">
      <c r="A513" t="str">
        <f t="shared" si="59"/>
        <v>Young 2010TOS6-AprCv46Y78</v>
      </c>
      <c r="B513">
        <f t="shared" si="63"/>
        <v>85</v>
      </c>
      <c r="C513" t="str">
        <f t="shared" si="64"/>
        <v>46Y78</v>
      </c>
      <c r="D513" s="56" t="s">
        <v>34</v>
      </c>
      <c r="E513" t="str">
        <f>VLOOKUP(D513,Sheet1!$E$11:$F$92,2)</f>
        <v>46Y78</v>
      </c>
      <c r="G513" s="48" t="s">
        <v>94</v>
      </c>
      <c r="H513" s="13">
        <v>2010</v>
      </c>
      <c r="I513" s="93">
        <v>40359</v>
      </c>
      <c r="J513" s="55">
        <v>3</v>
      </c>
      <c r="K513" s="54">
        <v>40274</v>
      </c>
      <c r="L513" s="14" t="str">
        <f t="shared" si="60"/>
        <v>6-Apr</v>
      </c>
      <c r="M513" s="9">
        <f t="shared" si="62"/>
        <v>6</v>
      </c>
      <c r="N513" s="9" t="str">
        <f t="shared" si="61"/>
        <v>Apr</v>
      </c>
      <c r="O513" s="56" t="s">
        <v>90</v>
      </c>
      <c r="P513" s="13" t="str">
        <f>IF(VLOOKUP(O513,Sheet1!$N$12:$O$20,2)=0,"",VLOOKUP(O513,Sheet1!$N$12:$O$20,2))</f>
        <v/>
      </c>
      <c r="Q513" s="56">
        <v>324</v>
      </c>
      <c r="R513" s="27"/>
      <c r="S513" s="27"/>
      <c r="T513" s="56"/>
      <c r="U513" s="56"/>
      <c r="V513" s="56"/>
      <c r="W513" s="27"/>
      <c r="X513" s="27">
        <v>74</v>
      </c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</row>
    <row r="514" spans="1:38" ht="13.2">
      <c r="A514" t="str">
        <f t="shared" si="59"/>
        <v>Young 2010TOS15-AprCv46Y78</v>
      </c>
      <c r="B514">
        <f t="shared" si="63"/>
        <v>76</v>
      </c>
      <c r="C514" t="str">
        <f t="shared" si="64"/>
        <v>46Y78</v>
      </c>
      <c r="D514" s="56" t="s">
        <v>34</v>
      </c>
      <c r="E514" t="str">
        <f>VLOOKUP(D514,Sheet1!$E$11:$F$92,2)</f>
        <v>46Y78</v>
      </c>
      <c r="G514" s="48" t="s">
        <v>94</v>
      </c>
      <c r="H514" s="13">
        <v>2010</v>
      </c>
      <c r="I514" s="93">
        <v>40359</v>
      </c>
      <c r="J514" s="55">
        <v>4</v>
      </c>
      <c r="K514" s="54">
        <v>40283</v>
      </c>
      <c r="L514" s="14" t="str">
        <f t="shared" si="60"/>
        <v>15-Apr</v>
      </c>
      <c r="M514" s="9">
        <f t="shared" si="62"/>
        <v>15</v>
      </c>
      <c r="N514" s="9" t="str">
        <f t="shared" si="61"/>
        <v>Apr</v>
      </c>
      <c r="O514" s="56" t="s">
        <v>90</v>
      </c>
      <c r="P514" s="13" t="str">
        <f>IF(VLOOKUP(O514,Sheet1!$N$12:$O$20,2)=0,"",VLOOKUP(O514,Sheet1!$N$12:$O$20,2))</f>
        <v/>
      </c>
      <c r="Q514" s="56">
        <v>232</v>
      </c>
      <c r="R514" s="27"/>
      <c r="S514" s="27"/>
      <c r="T514" s="56"/>
      <c r="U514" s="56"/>
      <c r="V514" s="56"/>
      <c r="W514" s="27"/>
      <c r="X514" s="27">
        <v>66</v>
      </c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</row>
    <row r="515" spans="1:38" ht="13.2">
      <c r="A515" t="str">
        <f t="shared" si="59"/>
        <v>Young 2010TOS10-MarCvTaurus</v>
      </c>
      <c r="B515">
        <f t="shared" si="63"/>
        <v>112</v>
      </c>
      <c r="C515" t="str">
        <f t="shared" si="64"/>
        <v>Taurus</v>
      </c>
      <c r="D515" s="56" t="s">
        <v>40</v>
      </c>
      <c r="E515" t="str">
        <f>VLOOKUP(D515,Sheet1!$E$11:$F$92,2)</f>
        <v>Taurus</v>
      </c>
      <c r="G515" s="48" t="s">
        <v>94</v>
      </c>
      <c r="H515" s="13">
        <v>2010</v>
      </c>
      <c r="I515" s="93">
        <v>40359</v>
      </c>
      <c r="J515" s="55">
        <v>1</v>
      </c>
      <c r="K515" s="54">
        <v>40247</v>
      </c>
      <c r="L515" s="14" t="str">
        <f t="shared" si="60"/>
        <v>10-Mar</v>
      </c>
      <c r="M515" s="9">
        <f t="shared" si="62"/>
        <v>10</v>
      </c>
      <c r="N515" s="9" t="str">
        <f t="shared" si="61"/>
        <v>Mar</v>
      </c>
      <c r="O515" s="56" t="s">
        <v>90</v>
      </c>
      <c r="P515" s="13" t="str">
        <f>IF(VLOOKUP(O515,Sheet1!$N$12:$O$20,2)=0,"",VLOOKUP(O515,Sheet1!$N$12:$O$20,2))</f>
        <v/>
      </c>
      <c r="Q515" s="56">
        <v>637</v>
      </c>
      <c r="R515" s="27"/>
      <c r="S515" s="27"/>
      <c r="T515" s="56"/>
      <c r="U515" s="56"/>
      <c r="V515" s="56"/>
      <c r="W515" s="27"/>
      <c r="X515" s="27">
        <v>27</v>
      </c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</row>
    <row r="516" spans="1:38" ht="13.2">
      <c r="A516" t="str">
        <f t="shared" si="59"/>
        <v>Young 2010TOS22-MarCvTaurus</v>
      </c>
      <c r="B516">
        <f t="shared" si="63"/>
        <v>100</v>
      </c>
      <c r="C516" t="str">
        <f t="shared" si="64"/>
        <v>Taurus</v>
      </c>
      <c r="D516" s="56" t="s">
        <v>40</v>
      </c>
      <c r="E516" t="str">
        <f>VLOOKUP(D516,Sheet1!$E$11:$F$92,2)</f>
        <v>Taurus</v>
      </c>
      <c r="G516" s="48" t="s">
        <v>94</v>
      </c>
      <c r="H516" s="13">
        <v>2010</v>
      </c>
      <c r="I516" s="93">
        <v>40359</v>
      </c>
      <c r="J516" s="55">
        <v>2</v>
      </c>
      <c r="K516" s="54">
        <v>40259</v>
      </c>
      <c r="L516" s="14" t="str">
        <f t="shared" si="60"/>
        <v>22-Mar</v>
      </c>
      <c r="M516" s="9">
        <f t="shared" si="62"/>
        <v>22</v>
      </c>
      <c r="N516" s="9" t="str">
        <f t="shared" si="61"/>
        <v>Mar</v>
      </c>
      <c r="O516" s="56" t="s">
        <v>90</v>
      </c>
      <c r="P516" s="13" t="str">
        <f>IF(VLOOKUP(O516,Sheet1!$N$12:$O$20,2)=0,"",VLOOKUP(O516,Sheet1!$N$12:$O$20,2))</f>
        <v/>
      </c>
      <c r="Q516" s="56">
        <v>378</v>
      </c>
      <c r="R516" s="27"/>
      <c r="S516" s="27"/>
      <c r="T516" s="56"/>
      <c r="U516" s="56"/>
      <c r="V516" s="56"/>
      <c r="W516" s="27"/>
      <c r="X516" s="27">
        <v>47</v>
      </c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</row>
    <row r="517" spans="1:38" ht="13.2">
      <c r="A517" t="str">
        <f t="shared" ref="A517:A580" si="65">G517&amp;H517&amp;"TOS"&amp;L517&amp;"Cv"&amp;E517&amp;P517</f>
        <v>Young 2010TOS6-AprCvTaurus</v>
      </c>
      <c r="B517">
        <f t="shared" si="63"/>
        <v>85</v>
      </c>
      <c r="C517" t="str">
        <f t="shared" si="64"/>
        <v>Taurus</v>
      </c>
      <c r="D517" s="56" t="s">
        <v>40</v>
      </c>
      <c r="E517" t="str">
        <f>VLOOKUP(D517,Sheet1!$E$11:$F$92,2)</f>
        <v>Taurus</v>
      </c>
      <c r="G517" s="48" t="s">
        <v>94</v>
      </c>
      <c r="H517" s="13">
        <v>2010</v>
      </c>
      <c r="I517" s="93">
        <v>40359</v>
      </c>
      <c r="J517" s="55">
        <v>3</v>
      </c>
      <c r="K517" s="54">
        <v>40274</v>
      </c>
      <c r="L517" s="14" t="str">
        <f t="shared" ref="L517:L580" si="66">M517&amp;"-"&amp;N517</f>
        <v>6-Apr</v>
      </c>
      <c r="M517" s="9">
        <f t="shared" si="62"/>
        <v>6</v>
      </c>
      <c r="N517" s="9" t="str">
        <f t="shared" ref="N517:N580" si="67">TEXT(K517,"mmm")</f>
        <v>Apr</v>
      </c>
      <c r="O517" s="56" t="s">
        <v>90</v>
      </c>
      <c r="P517" s="13" t="str">
        <f>IF(VLOOKUP(O517,Sheet1!$N$12:$O$20,2)=0,"",VLOOKUP(O517,Sheet1!$N$12:$O$20,2))</f>
        <v/>
      </c>
      <c r="Q517" s="56">
        <v>284</v>
      </c>
      <c r="R517" s="27"/>
      <c r="S517" s="27"/>
      <c r="T517" s="56"/>
      <c r="U517" s="56"/>
      <c r="V517" s="56"/>
      <c r="W517" s="27"/>
      <c r="X517" s="27">
        <v>68</v>
      </c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</row>
    <row r="518" spans="1:38" ht="13.2">
      <c r="A518" t="str">
        <f t="shared" si="65"/>
        <v>Young 2010TOS15-AprCvTaurus</v>
      </c>
      <c r="B518">
        <f t="shared" si="63"/>
        <v>76</v>
      </c>
      <c r="C518" t="str">
        <f t="shared" si="64"/>
        <v>Taurus</v>
      </c>
      <c r="D518" s="56" t="s">
        <v>40</v>
      </c>
      <c r="E518" t="str">
        <f>VLOOKUP(D518,Sheet1!$E$11:$F$92,2)</f>
        <v>Taurus</v>
      </c>
      <c r="G518" s="48" t="s">
        <v>94</v>
      </c>
      <c r="H518" s="13">
        <v>2010</v>
      </c>
      <c r="I518" s="93">
        <v>40359</v>
      </c>
      <c r="J518" s="55">
        <v>4</v>
      </c>
      <c r="K518" s="54">
        <v>40283</v>
      </c>
      <c r="L518" s="14" t="str">
        <f t="shared" si="66"/>
        <v>15-Apr</v>
      </c>
      <c r="M518" s="9">
        <f t="shared" si="62"/>
        <v>15</v>
      </c>
      <c r="N518" s="9" t="str">
        <f t="shared" si="67"/>
        <v>Apr</v>
      </c>
      <c r="O518" s="56" t="s">
        <v>90</v>
      </c>
      <c r="P518" s="13" t="str">
        <f>IF(VLOOKUP(O518,Sheet1!$N$12:$O$20,2)=0,"",VLOOKUP(O518,Sheet1!$N$12:$O$20,2))</f>
        <v/>
      </c>
      <c r="Q518" s="56">
        <v>278</v>
      </c>
      <c r="R518" s="27"/>
      <c r="S518" s="27"/>
      <c r="T518" s="56"/>
      <c r="U518" s="56"/>
      <c r="V518" s="56"/>
      <c r="W518" s="27"/>
      <c r="X518" s="27">
        <v>73</v>
      </c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</row>
    <row r="519" spans="1:38" ht="13.2">
      <c r="A519" t="str">
        <f t="shared" si="65"/>
        <v>Young 2010TOS10-MarCv46Y78</v>
      </c>
      <c r="C519" t="str">
        <f t="shared" si="64"/>
        <v>46Y78</v>
      </c>
      <c r="D519" s="56" t="s">
        <v>34</v>
      </c>
      <c r="E519" t="str">
        <f>VLOOKUP(D519,Sheet1!$E$11:$F$92,2)</f>
        <v>46Y78</v>
      </c>
      <c r="G519" s="48" t="s">
        <v>94</v>
      </c>
      <c r="H519" s="13">
        <v>2010</v>
      </c>
      <c r="I519" s="93"/>
      <c r="J519" s="55">
        <v>1</v>
      </c>
      <c r="K519" s="54">
        <v>40247</v>
      </c>
      <c r="L519" s="14" t="str">
        <f t="shared" si="66"/>
        <v>10-Mar</v>
      </c>
      <c r="M519" s="9">
        <f t="shared" si="62"/>
        <v>10</v>
      </c>
      <c r="N519" s="9" t="str">
        <f t="shared" si="67"/>
        <v>Mar</v>
      </c>
      <c r="O519" s="56" t="s">
        <v>90</v>
      </c>
      <c r="P519" s="13" t="str">
        <f>IF(VLOOKUP(O519,Sheet1!$N$12:$O$20,2)=0,"",VLOOKUP(O519,Sheet1!$N$12:$O$20,2))</f>
        <v/>
      </c>
      <c r="Q519" s="58">
        <v>1795.4545454545455</v>
      </c>
      <c r="R519" s="27">
        <v>395</v>
      </c>
      <c r="S519" s="27">
        <v>395</v>
      </c>
      <c r="T519" s="24">
        <v>10</v>
      </c>
      <c r="U519" s="56"/>
      <c r="V519" s="56">
        <v>0.22</v>
      </c>
      <c r="W519" s="35" t="s">
        <v>53</v>
      </c>
      <c r="X519" s="27">
        <v>58</v>
      </c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</row>
    <row r="520" spans="1:38" ht="13.2">
      <c r="A520" t="str">
        <f t="shared" si="65"/>
        <v>Young 2010TOS22-MarCv46Y78</v>
      </c>
      <c r="C520" t="str">
        <f t="shared" si="64"/>
        <v>46Y78</v>
      </c>
      <c r="D520" s="56" t="s">
        <v>34</v>
      </c>
      <c r="E520" t="str">
        <f>VLOOKUP(D520,Sheet1!$E$11:$F$92,2)</f>
        <v>46Y78</v>
      </c>
      <c r="G520" s="48" t="s">
        <v>94</v>
      </c>
      <c r="H520" s="13">
        <v>2010</v>
      </c>
      <c r="I520" s="93"/>
      <c r="J520" s="55">
        <v>2</v>
      </c>
      <c r="K520" s="54">
        <v>40259</v>
      </c>
      <c r="L520" s="14" t="str">
        <f t="shared" si="66"/>
        <v>22-Mar</v>
      </c>
      <c r="M520" s="9">
        <f t="shared" si="62"/>
        <v>22</v>
      </c>
      <c r="N520" s="9" t="str">
        <f t="shared" si="67"/>
        <v>Mar</v>
      </c>
      <c r="O520" s="56" t="s">
        <v>90</v>
      </c>
      <c r="P520" s="13" t="str">
        <f>IF(VLOOKUP(O520,Sheet1!$N$12:$O$20,2)=0,"",VLOOKUP(O520,Sheet1!$N$12:$O$20,2))</f>
        <v/>
      </c>
      <c r="Q520" s="58">
        <v>1244.8275862068967</v>
      </c>
      <c r="R520" s="27">
        <v>361</v>
      </c>
      <c r="S520" s="27">
        <v>361</v>
      </c>
      <c r="T520" s="24">
        <v>10</v>
      </c>
      <c r="U520" s="56"/>
      <c r="V520" s="56">
        <v>0.28999999999999998</v>
      </c>
      <c r="W520" s="35" t="s">
        <v>53</v>
      </c>
      <c r="X520" s="27">
        <v>53</v>
      </c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</row>
    <row r="521" spans="1:38" ht="13.2">
      <c r="A521" t="str">
        <f t="shared" si="65"/>
        <v>Young 2010TOS6-AprCv46Y78</v>
      </c>
      <c r="C521" t="str">
        <f t="shared" si="64"/>
        <v>46Y78</v>
      </c>
      <c r="D521" s="56" t="s">
        <v>34</v>
      </c>
      <c r="E521" t="str">
        <f>VLOOKUP(D521,Sheet1!$E$11:$F$92,2)</f>
        <v>46Y78</v>
      </c>
      <c r="G521" s="48" t="s">
        <v>94</v>
      </c>
      <c r="H521" s="13">
        <v>2010</v>
      </c>
      <c r="I521" s="93"/>
      <c r="J521" s="55">
        <v>3</v>
      </c>
      <c r="K521" s="54">
        <v>40274</v>
      </c>
      <c r="L521" s="14" t="str">
        <f t="shared" si="66"/>
        <v>6-Apr</v>
      </c>
      <c r="M521" s="9">
        <f t="shared" si="62"/>
        <v>6</v>
      </c>
      <c r="N521" s="9" t="str">
        <f t="shared" si="67"/>
        <v>Apr</v>
      </c>
      <c r="O521" s="56" t="s">
        <v>90</v>
      </c>
      <c r="P521" s="13" t="str">
        <f>IF(VLOOKUP(O521,Sheet1!$N$12:$O$20,2)=0,"",VLOOKUP(O521,Sheet1!$N$12:$O$20,2))</f>
        <v/>
      </c>
      <c r="Q521" s="58">
        <v>1144.4444444444443</v>
      </c>
      <c r="R521" s="27">
        <v>309</v>
      </c>
      <c r="S521" s="27">
        <v>309</v>
      </c>
      <c r="T521" s="24">
        <v>10</v>
      </c>
      <c r="U521" s="56"/>
      <c r="V521" s="56">
        <v>0.27</v>
      </c>
      <c r="W521" s="35" t="s">
        <v>53</v>
      </c>
      <c r="X521" s="27">
        <v>74</v>
      </c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</row>
    <row r="522" spans="1:38" ht="13.2">
      <c r="A522" t="str">
        <f t="shared" si="65"/>
        <v>Young 2010TOS15-AprCv46Y78</v>
      </c>
      <c r="C522" t="str">
        <f t="shared" si="64"/>
        <v>46Y78</v>
      </c>
      <c r="D522" s="56" t="s">
        <v>34</v>
      </c>
      <c r="E522" t="str">
        <f>VLOOKUP(D522,Sheet1!$E$11:$F$92,2)</f>
        <v>46Y78</v>
      </c>
      <c r="G522" s="48" t="s">
        <v>94</v>
      </c>
      <c r="H522" s="13">
        <v>2010</v>
      </c>
      <c r="I522" s="93"/>
      <c r="J522" s="55">
        <v>4</v>
      </c>
      <c r="K522" s="54">
        <v>40283</v>
      </c>
      <c r="L522" s="14" t="str">
        <f t="shared" si="66"/>
        <v>15-Apr</v>
      </c>
      <c r="M522" s="9">
        <f t="shared" si="62"/>
        <v>15</v>
      </c>
      <c r="N522" s="9" t="str">
        <f t="shared" si="67"/>
        <v>Apr</v>
      </c>
      <c r="O522" s="56" t="s">
        <v>90</v>
      </c>
      <c r="P522" s="13" t="str">
        <f>IF(VLOOKUP(O522,Sheet1!$N$12:$O$20,2)=0,"",VLOOKUP(O522,Sheet1!$N$12:$O$20,2))</f>
        <v/>
      </c>
      <c r="Q522" s="58">
        <v>1371.4285714285713</v>
      </c>
      <c r="R522" s="27">
        <v>384</v>
      </c>
      <c r="S522" s="27">
        <v>384</v>
      </c>
      <c r="T522" s="24">
        <v>10</v>
      </c>
      <c r="U522" s="56"/>
      <c r="V522" s="56">
        <v>0.28000000000000003</v>
      </c>
      <c r="W522" s="35" t="s">
        <v>53</v>
      </c>
      <c r="X522" s="27">
        <v>66</v>
      </c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</row>
    <row r="523" spans="1:38" ht="13.2">
      <c r="A523" t="str">
        <f t="shared" si="65"/>
        <v>Young 2010TOS10-MarCvTaurus</v>
      </c>
      <c r="C523" t="str">
        <f t="shared" si="64"/>
        <v>Taurus</v>
      </c>
      <c r="D523" s="56" t="s">
        <v>40</v>
      </c>
      <c r="E523" t="str">
        <f>VLOOKUP(D523,Sheet1!$E$11:$F$92,2)</f>
        <v>Taurus</v>
      </c>
      <c r="G523" s="48" t="s">
        <v>94</v>
      </c>
      <c r="H523" s="13">
        <v>2010</v>
      </c>
      <c r="I523" s="93"/>
      <c r="J523" s="55">
        <v>1</v>
      </c>
      <c r="K523" s="54">
        <v>40247</v>
      </c>
      <c r="L523" s="14" t="str">
        <f t="shared" si="66"/>
        <v>10-Mar</v>
      </c>
      <c r="M523" s="9">
        <f t="shared" si="62"/>
        <v>10</v>
      </c>
      <c r="N523" s="9" t="str">
        <f t="shared" si="67"/>
        <v>Mar</v>
      </c>
      <c r="O523" s="56" t="s">
        <v>90</v>
      </c>
      <c r="P523" s="13" t="str">
        <f>IF(VLOOKUP(O523,Sheet1!$N$12:$O$20,2)=0,"",VLOOKUP(O523,Sheet1!$N$12:$O$20,2))</f>
        <v/>
      </c>
      <c r="Q523" s="58">
        <v>1465.5172413793105</v>
      </c>
      <c r="R523" s="27">
        <v>425</v>
      </c>
      <c r="S523" s="27">
        <v>425</v>
      </c>
      <c r="T523" s="24">
        <v>10</v>
      </c>
      <c r="U523" s="56"/>
      <c r="V523" s="56">
        <v>0.28999999999999998</v>
      </c>
      <c r="W523" s="35" t="s">
        <v>53</v>
      </c>
      <c r="X523" s="27">
        <v>27</v>
      </c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</row>
    <row r="524" spans="1:38" ht="13.2">
      <c r="A524" t="str">
        <f t="shared" si="65"/>
        <v>Young 2010TOS22-MarCvTaurus</v>
      </c>
      <c r="C524" t="str">
        <f t="shared" si="64"/>
        <v>Taurus</v>
      </c>
      <c r="D524" s="56" t="s">
        <v>40</v>
      </c>
      <c r="E524" t="str">
        <f>VLOOKUP(D524,Sheet1!$E$11:$F$92,2)</f>
        <v>Taurus</v>
      </c>
      <c r="G524" s="48" t="s">
        <v>94</v>
      </c>
      <c r="H524" s="13">
        <v>2010</v>
      </c>
      <c r="I524" s="93"/>
      <c r="J524" s="55">
        <v>2</v>
      </c>
      <c r="K524" s="54">
        <v>40259</v>
      </c>
      <c r="L524" s="14" t="str">
        <f t="shared" si="66"/>
        <v>22-Mar</v>
      </c>
      <c r="M524" s="9">
        <f t="shared" si="62"/>
        <v>22</v>
      </c>
      <c r="N524" s="9" t="str">
        <f t="shared" si="67"/>
        <v>Mar</v>
      </c>
      <c r="O524" s="56" t="s">
        <v>90</v>
      </c>
      <c r="P524" s="13" t="str">
        <f>IF(VLOOKUP(O524,Sheet1!$N$12:$O$20,2)=0,"",VLOOKUP(O524,Sheet1!$N$12:$O$20,2))</f>
        <v/>
      </c>
      <c r="Q524" s="58">
        <v>1112.121212121212</v>
      </c>
      <c r="R524" s="27">
        <v>367</v>
      </c>
      <c r="S524" s="27">
        <v>367</v>
      </c>
      <c r="T524" s="24">
        <v>10</v>
      </c>
      <c r="U524" s="56"/>
      <c r="V524" s="56">
        <v>0.33</v>
      </c>
      <c r="W524" s="35" t="s">
        <v>53</v>
      </c>
      <c r="X524" s="27">
        <v>47</v>
      </c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</row>
    <row r="525" spans="1:38" ht="13.2">
      <c r="A525" t="str">
        <f t="shared" si="65"/>
        <v>Young 2010TOS6-AprCvTaurus</v>
      </c>
      <c r="C525" t="str">
        <f t="shared" si="64"/>
        <v>Taurus</v>
      </c>
      <c r="D525" s="56" t="s">
        <v>40</v>
      </c>
      <c r="E525" t="str">
        <f>VLOOKUP(D525,Sheet1!$E$11:$F$92,2)</f>
        <v>Taurus</v>
      </c>
      <c r="G525" s="48" t="s">
        <v>94</v>
      </c>
      <c r="H525" s="13">
        <v>2010</v>
      </c>
      <c r="I525" s="93"/>
      <c r="J525" s="55">
        <v>3</v>
      </c>
      <c r="K525" s="54">
        <v>40274</v>
      </c>
      <c r="L525" s="14" t="str">
        <f t="shared" si="66"/>
        <v>6-Apr</v>
      </c>
      <c r="M525" s="9">
        <f t="shared" si="62"/>
        <v>6</v>
      </c>
      <c r="N525" s="9" t="str">
        <f t="shared" si="67"/>
        <v>Apr</v>
      </c>
      <c r="O525" s="56" t="s">
        <v>90</v>
      </c>
      <c r="P525" s="13" t="str">
        <f>IF(VLOOKUP(O525,Sheet1!$N$12:$O$20,2)=0,"",VLOOKUP(O525,Sheet1!$N$12:$O$20,2))</f>
        <v/>
      </c>
      <c r="Q525" s="58">
        <v>1171.875</v>
      </c>
      <c r="R525" s="27">
        <v>375</v>
      </c>
      <c r="S525" s="27">
        <v>375</v>
      </c>
      <c r="T525" s="24">
        <v>10</v>
      </c>
      <c r="U525" s="56"/>
      <c r="V525" s="56">
        <v>0.32</v>
      </c>
      <c r="W525" s="35" t="s">
        <v>53</v>
      </c>
      <c r="X525" s="27">
        <v>68</v>
      </c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</row>
    <row r="526" spans="1:38" ht="13.2">
      <c r="A526" t="str">
        <f t="shared" si="65"/>
        <v>Young 2010TOS15-AprCvTaurus</v>
      </c>
      <c r="C526" t="str">
        <f t="shared" si="64"/>
        <v>Taurus</v>
      </c>
      <c r="D526" s="56" t="s">
        <v>40</v>
      </c>
      <c r="E526" t="str">
        <f>VLOOKUP(D526,Sheet1!$E$11:$F$92,2)</f>
        <v>Taurus</v>
      </c>
      <c r="G526" s="48" t="s">
        <v>94</v>
      </c>
      <c r="H526" s="13">
        <v>2010</v>
      </c>
      <c r="I526" s="93"/>
      <c r="J526" s="55">
        <v>4</v>
      </c>
      <c r="K526" s="54">
        <v>40283</v>
      </c>
      <c r="L526" s="14" t="str">
        <f t="shared" si="66"/>
        <v>15-Apr</v>
      </c>
      <c r="M526" s="9">
        <f t="shared" si="62"/>
        <v>15</v>
      </c>
      <c r="N526" s="9" t="str">
        <f t="shared" si="67"/>
        <v>Apr</v>
      </c>
      <c r="O526" s="56" t="s">
        <v>90</v>
      </c>
      <c r="P526" s="13" t="str">
        <f>IF(VLOOKUP(O526,Sheet1!$N$12:$O$20,2)=0,"",VLOOKUP(O526,Sheet1!$N$12:$O$20,2))</f>
        <v/>
      </c>
      <c r="Q526" s="58">
        <v>1117.6470588235293</v>
      </c>
      <c r="R526" s="27">
        <v>380</v>
      </c>
      <c r="S526" s="27">
        <v>380</v>
      </c>
      <c r="T526" s="24">
        <v>10</v>
      </c>
      <c r="U526" s="56"/>
      <c r="V526" s="56">
        <v>0.34</v>
      </c>
      <c r="W526" s="35" t="s">
        <v>53</v>
      </c>
      <c r="X526" s="27">
        <v>73</v>
      </c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</row>
    <row r="527" spans="1:38" ht="13.2">
      <c r="A527" t="str">
        <f t="shared" si="65"/>
        <v>Young 2010TOS10-MarCv46Y78</v>
      </c>
      <c r="B527">
        <f t="shared" si="63"/>
        <v>156</v>
      </c>
      <c r="C527" t="str">
        <f t="shared" si="64"/>
        <v>46Y78</v>
      </c>
      <c r="D527" s="56" t="s">
        <v>34</v>
      </c>
      <c r="E527" t="str">
        <f>VLOOKUP(D527,Sheet1!$E$11:$F$92,2)</f>
        <v>46Y78</v>
      </c>
      <c r="F527">
        <f t="shared" ref="F527:F534" si="68">B527</f>
        <v>156</v>
      </c>
      <c r="G527" s="48" t="s">
        <v>94</v>
      </c>
      <c r="H527" s="13">
        <v>2010</v>
      </c>
      <c r="I527" s="93">
        <v>40403</v>
      </c>
      <c r="J527" s="55">
        <v>1</v>
      </c>
      <c r="K527" s="54">
        <v>40247</v>
      </c>
      <c r="L527" s="14" t="str">
        <f t="shared" si="66"/>
        <v>10-Mar</v>
      </c>
      <c r="M527" s="9">
        <f t="shared" ref="M527:M590" si="69">DAY(K527)</f>
        <v>10</v>
      </c>
      <c r="N527" s="9" t="str">
        <f t="shared" si="67"/>
        <v>Mar</v>
      </c>
      <c r="O527" s="56" t="s">
        <v>90</v>
      </c>
      <c r="P527" s="13" t="str">
        <f>IF(VLOOKUP(O527,Sheet1!$N$12:$O$20,2)=0,"",VLOOKUP(O527,Sheet1!$N$12:$O$20,2))</f>
        <v/>
      </c>
      <c r="Q527" s="56"/>
      <c r="R527" s="27"/>
      <c r="S527" s="27"/>
      <c r="T527" s="56">
        <v>6</v>
      </c>
      <c r="U527" s="56"/>
      <c r="V527" s="56"/>
      <c r="W527" s="35" t="s">
        <v>93</v>
      </c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</row>
    <row r="528" spans="1:38" ht="13.2">
      <c r="A528" t="str">
        <f t="shared" si="65"/>
        <v>Young 2010TOS22-MarCv46Y78</v>
      </c>
      <c r="B528">
        <f t="shared" si="63"/>
        <v>175</v>
      </c>
      <c r="C528" t="str">
        <f t="shared" si="64"/>
        <v>46Y78</v>
      </c>
      <c r="D528" s="56" t="s">
        <v>34</v>
      </c>
      <c r="E528" t="str">
        <f>VLOOKUP(D528,Sheet1!$E$11:$F$92,2)</f>
        <v>46Y78</v>
      </c>
      <c r="F528">
        <f t="shared" si="68"/>
        <v>175</v>
      </c>
      <c r="G528" s="48" t="s">
        <v>94</v>
      </c>
      <c r="H528" s="13">
        <v>2010</v>
      </c>
      <c r="I528" s="93">
        <v>40434</v>
      </c>
      <c r="J528" s="55">
        <v>2</v>
      </c>
      <c r="K528" s="54">
        <v>40259</v>
      </c>
      <c r="L528" s="14" t="str">
        <f t="shared" si="66"/>
        <v>22-Mar</v>
      </c>
      <c r="M528" s="9">
        <f t="shared" si="69"/>
        <v>22</v>
      </c>
      <c r="N528" s="9" t="str">
        <f t="shared" si="67"/>
        <v>Mar</v>
      </c>
      <c r="O528" s="56" t="s">
        <v>90</v>
      </c>
      <c r="P528" s="13" t="str">
        <f>IF(VLOOKUP(O528,Sheet1!$N$12:$O$20,2)=0,"",VLOOKUP(O528,Sheet1!$N$12:$O$20,2))</f>
        <v/>
      </c>
      <c r="Q528" s="56"/>
      <c r="R528" s="27"/>
      <c r="S528" s="27"/>
      <c r="T528" s="56">
        <v>6</v>
      </c>
      <c r="U528" s="56"/>
      <c r="V528" s="56"/>
      <c r="W528" s="35" t="s">
        <v>93</v>
      </c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</row>
    <row r="529" spans="1:38" ht="13.2">
      <c r="A529" t="str">
        <f t="shared" si="65"/>
        <v>Young 2010TOS6-AprCv46Y78</v>
      </c>
      <c r="B529">
        <f t="shared" si="63"/>
        <v>168</v>
      </c>
      <c r="C529" t="str">
        <f t="shared" si="64"/>
        <v>46Y78</v>
      </c>
      <c r="D529" s="56" t="s">
        <v>34</v>
      </c>
      <c r="E529" t="str">
        <f>VLOOKUP(D529,Sheet1!$E$11:$F$92,2)</f>
        <v>46Y78</v>
      </c>
      <c r="F529">
        <f t="shared" si="68"/>
        <v>168</v>
      </c>
      <c r="G529" s="48" t="s">
        <v>94</v>
      </c>
      <c r="H529" s="13">
        <v>2010</v>
      </c>
      <c r="I529" s="93">
        <v>40442</v>
      </c>
      <c r="J529" s="55">
        <v>3</v>
      </c>
      <c r="K529" s="54">
        <v>40274</v>
      </c>
      <c r="L529" s="14" t="str">
        <f t="shared" si="66"/>
        <v>6-Apr</v>
      </c>
      <c r="M529" s="9">
        <f t="shared" si="69"/>
        <v>6</v>
      </c>
      <c r="N529" s="9" t="str">
        <f t="shared" si="67"/>
        <v>Apr</v>
      </c>
      <c r="O529" s="56" t="s">
        <v>90</v>
      </c>
      <c r="P529" s="13" t="str">
        <f>IF(VLOOKUP(O529,Sheet1!$N$12:$O$20,2)=0,"",VLOOKUP(O529,Sheet1!$N$12:$O$20,2))</f>
        <v/>
      </c>
      <c r="Q529" s="56"/>
      <c r="R529" s="27"/>
      <c r="S529" s="27"/>
      <c r="T529" s="56">
        <v>6</v>
      </c>
      <c r="U529" s="56"/>
      <c r="V529" s="56"/>
      <c r="W529" s="35" t="s">
        <v>93</v>
      </c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</row>
    <row r="530" spans="1:38" ht="13.2">
      <c r="A530" t="str">
        <f t="shared" si="65"/>
        <v>Young 2010TOS15-AprCv46Y78</v>
      </c>
      <c r="B530">
        <f t="shared" si="63"/>
        <v>160</v>
      </c>
      <c r="C530" t="str">
        <f t="shared" si="64"/>
        <v>46Y78</v>
      </c>
      <c r="D530" s="56" t="s">
        <v>34</v>
      </c>
      <c r="E530" t="str">
        <f>VLOOKUP(D530,Sheet1!$E$11:$F$92,2)</f>
        <v>46Y78</v>
      </c>
      <c r="F530">
        <f t="shared" si="68"/>
        <v>160</v>
      </c>
      <c r="G530" s="48" t="s">
        <v>94</v>
      </c>
      <c r="H530" s="13">
        <v>2010</v>
      </c>
      <c r="I530" s="93">
        <v>40443</v>
      </c>
      <c r="J530" s="55">
        <v>4</v>
      </c>
      <c r="K530" s="54">
        <v>40283</v>
      </c>
      <c r="L530" s="14" t="str">
        <f t="shared" si="66"/>
        <v>15-Apr</v>
      </c>
      <c r="M530" s="9">
        <f t="shared" si="69"/>
        <v>15</v>
      </c>
      <c r="N530" s="9" t="str">
        <f t="shared" si="67"/>
        <v>Apr</v>
      </c>
      <c r="O530" s="56" t="s">
        <v>90</v>
      </c>
      <c r="P530" s="13" t="str">
        <f>IF(VLOOKUP(O530,Sheet1!$N$12:$O$20,2)=0,"",VLOOKUP(O530,Sheet1!$N$12:$O$20,2))</f>
        <v/>
      </c>
      <c r="Q530" s="56"/>
      <c r="R530" s="27"/>
      <c r="S530" s="27"/>
      <c r="T530" s="56">
        <v>6</v>
      </c>
      <c r="U530" s="56"/>
      <c r="V530" s="56"/>
      <c r="W530" s="35" t="s">
        <v>93</v>
      </c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</row>
    <row r="531" spans="1:38" ht="13.2">
      <c r="A531" t="str">
        <f t="shared" si="65"/>
        <v>Young 2010TOS10-MarCvTaurus</v>
      </c>
      <c r="B531">
        <f t="shared" si="63"/>
        <v>261</v>
      </c>
      <c r="C531" t="str">
        <f t="shared" si="64"/>
        <v>Taurus</v>
      </c>
      <c r="D531" s="56" t="s">
        <v>40</v>
      </c>
      <c r="E531" t="str">
        <f>VLOOKUP(D531,Sheet1!$E$11:$F$92,2)</f>
        <v>Taurus</v>
      </c>
      <c r="F531">
        <f t="shared" si="68"/>
        <v>261</v>
      </c>
      <c r="G531" s="48" t="s">
        <v>94</v>
      </c>
      <c r="H531" s="13">
        <v>2010</v>
      </c>
      <c r="I531" s="93">
        <v>40508</v>
      </c>
      <c r="J531" s="55">
        <v>1</v>
      </c>
      <c r="K531" s="54">
        <v>40247</v>
      </c>
      <c r="L531" s="14" t="str">
        <f t="shared" si="66"/>
        <v>10-Mar</v>
      </c>
      <c r="M531" s="9">
        <f t="shared" si="69"/>
        <v>10</v>
      </c>
      <c r="N531" s="9" t="str">
        <f t="shared" si="67"/>
        <v>Mar</v>
      </c>
      <c r="O531" s="56" t="s">
        <v>90</v>
      </c>
      <c r="P531" s="13" t="str">
        <f>IF(VLOOKUP(O531,Sheet1!$N$12:$O$20,2)=0,"",VLOOKUP(O531,Sheet1!$N$12:$O$20,2))</f>
        <v/>
      </c>
      <c r="Q531" s="56"/>
      <c r="R531" s="27"/>
      <c r="S531" s="27"/>
      <c r="T531" s="56">
        <v>6</v>
      </c>
      <c r="U531" s="56"/>
      <c r="V531" s="56"/>
      <c r="W531" s="35" t="s">
        <v>93</v>
      </c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</row>
    <row r="532" spans="1:38" ht="13.2">
      <c r="A532" t="str">
        <f t="shared" si="65"/>
        <v>Young 2010TOS22-MarCvTaurus</v>
      </c>
      <c r="B532">
        <f t="shared" si="63"/>
        <v>241</v>
      </c>
      <c r="C532" t="str">
        <f t="shared" si="64"/>
        <v>Taurus</v>
      </c>
      <c r="D532" s="56" t="s">
        <v>40</v>
      </c>
      <c r="E532" t="str">
        <f>VLOOKUP(D532,Sheet1!$E$11:$F$92,2)</f>
        <v>Taurus</v>
      </c>
      <c r="F532">
        <f t="shared" si="68"/>
        <v>241</v>
      </c>
      <c r="G532" s="48" t="s">
        <v>94</v>
      </c>
      <c r="H532" s="13">
        <v>2010</v>
      </c>
      <c r="I532" s="93">
        <v>40500</v>
      </c>
      <c r="J532" s="55">
        <v>2</v>
      </c>
      <c r="K532" s="54">
        <v>40259</v>
      </c>
      <c r="L532" s="14" t="str">
        <f t="shared" si="66"/>
        <v>22-Mar</v>
      </c>
      <c r="M532" s="9">
        <f t="shared" si="69"/>
        <v>22</v>
      </c>
      <c r="N532" s="9" t="str">
        <f t="shared" si="67"/>
        <v>Mar</v>
      </c>
      <c r="O532" s="56" t="s">
        <v>90</v>
      </c>
      <c r="P532" s="13" t="str">
        <f>IF(VLOOKUP(O532,Sheet1!$N$12:$O$20,2)=0,"",VLOOKUP(O532,Sheet1!$N$12:$O$20,2))</f>
        <v/>
      </c>
      <c r="Q532" s="56"/>
      <c r="R532" s="27"/>
      <c r="S532" s="27"/>
      <c r="T532" s="56">
        <v>6</v>
      </c>
      <c r="U532" s="56"/>
      <c r="V532" s="56"/>
      <c r="W532" s="35" t="s">
        <v>93</v>
      </c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</row>
    <row r="533" spans="1:38" ht="13.2">
      <c r="A533" t="str">
        <f t="shared" si="65"/>
        <v>Young 2010TOS6-AprCvTaurus</v>
      </c>
      <c r="B533">
        <f t="shared" si="63"/>
        <v>215</v>
      </c>
      <c r="C533" t="str">
        <f t="shared" si="64"/>
        <v>Taurus</v>
      </c>
      <c r="D533" s="56" t="s">
        <v>40</v>
      </c>
      <c r="E533" t="str">
        <f>VLOOKUP(D533,Sheet1!$E$11:$F$92,2)</f>
        <v>Taurus</v>
      </c>
      <c r="F533">
        <f t="shared" si="68"/>
        <v>215</v>
      </c>
      <c r="G533" s="48" t="s">
        <v>94</v>
      </c>
      <c r="H533" s="13">
        <v>2010</v>
      </c>
      <c r="I533" s="93">
        <v>40489</v>
      </c>
      <c r="J533" s="55">
        <v>3</v>
      </c>
      <c r="K533" s="54">
        <v>40274</v>
      </c>
      <c r="L533" s="14" t="str">
        <f t="shared" si="66"/>
        <v>6-Apr</v>
      </c>
      <c r="M533" s="9">
        <f t="shared" si="69"/>
        <v>6</v>
      </c>
      <c r="N533" s="9" t="str">
        <f t="shared" si="67"/>
        <v>Apr</v>
      </c>
      <c r="O533" s="56" t="s">
        <v>90</v>
      </c>
      <c r="P533" s="13" t="str">
        <f>IF(VLOOKUP(O533,Sheet1!$N$12:$O$20,2)=0,"",VLOOKUP(O533,Sheet1!$N$12:$O$20,2))</f>
        <v/>
      </c>
      <c r="Q533" s="56"/>
      <c r="R533" s="27"/>
      <c r="S533" s="27"/>
      <c r="T533" s="56">
        <v>6</v>
      </c>
      <c r="U533" s="56"/>
      <c r="V533" s="56"/>
      <c r="W533" s="35" t="s">
        <v>93</v>
      </c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</row>
    <row r="534" spans="1:38" ht="13.2">
      <c r="A534" t="str">
        <f t="shared" si="65"/>
        <v>Young 2010TOS15-AprCvTaurus</v>
      </c>
      <c r="B534">
        <f t="shared" si="63"/>
        <v>198</v>
      </c>
      <c r="C534" t="str">
        <f t="shared" si="64"/>
        <v>Taurus</v>
      </c>
      <c r="D534" s="56" t="s">
        <v>40</v>
      </c>
      <c r="E534" t="str">
        <f>VLOOKUP(D534,Sheet1!$E$11:$F$92,2)</f>
        <v>Taurus</v>
      </c>
      <c r="F534">
        <f t="shared" si="68"/>
        <v>198</v>
      </c>
      <c r="G534" s="48" t="s">
        <v>94</v>
      </c>
      <c r="H534" s="13">
        <v>2010</v>
      </c>
      <c r="I534" s="93">
        <v>40481</v>
      </c>
      <c r="J534" s="55">
        <v>4</v>
      </c>
      <c r="K534" s="54">
        <v>40283</v>
      </c>
      <c r="L534" s="14" t="str">
        <f t="shared" si="66"/>
        <v>15-Apr</v>
      </c>
      <c r="M534" s="9">
        <f t="shared" si="69"/>
        <v>15</v>
      </c>
      <c r="N534" s="9" t="str">
        <f t="shared" si="67"/>
        <v>Apr</v>
      </c>
      <c r="O534" s="56" t="s">
        <v>90</v>
      </c>
      <c r="P534" s="13" t="str">
        <f>IF(VLOOKUP(O534,Sheet1!$N$12:$O$20,2)=0,"",VLOOKUP(O534,Sheet1!$N$12:$O$20,2))</f>
        <v/>
      </c>
      <c r="Q534" s="56"/>
      <c r="R534" s="27"/>
      <c r="S534" s="27"/>
      <c r="T534" s="56">
        <v>6</v>
      </c>
      <c r="U534" s="56"/>
      <c r="V534" s="56"/>
      <c r="W534" s="35" t="s">
        <v>93</v>
      </c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</row>
    <row r="535" spans="1:38" ht="13.2">
      <c r="A535" t="str">
        <f t="shared" si="65"/>
        <v>Goulburn2010TOS9-AprCvCBIW208</v>
      </c>
      <c r="B535">
        <f t="shared" si="63"/>
        <v>95</v>
      </c>
      <c r="C535" t="str">
        <f t="shared" si="64"/>
        <v>CBIW208</v>
      </c>
      <c r="D535" s="56" t="s">
        <v>41</v>
      </c>
      <c r="E535" t="str">
        <f>VLOOKUP(D535,Sheet1!$E$11:$F$92,2)</f>
        <v>CBIW208</v>
      </c>
      <c r="G535" s="48" t="s">
        <v>95</v>
      </c>
      <c r="H535" s="13">
        <v>2010</v>
      </c>
      <c r="I535" s="91">
        <v>40372</v>
      </c>
      <c r="J535" s="56">
        <v>1</v>
      </c>
      <c r="K535" s="57">
        <v>40277</v>
      </c>
      <c r="L535" s="14" t="str">
        <f t="shared" si="66"/>
        <v>9-Apr</v>
      </c>
      <c r="M535" s="9">
        <f t="shared" si="69"/>
        <v>9</v>
      </c>
      <c r="N535" s="9" t="str">
        <f t="shared" si="67"/>
        <v>Apr</v>
      </c>
      <c r="O535" s="56" t="s">
        <v>90</v>
      </c>
      <c r="P535" s="13" t="str">
        <f>IF(VLOOKUP(O535,Sheet1!$N$12:$O$20,2)=0,"",VLOOKUP(O535,Sheet1!$N$12:$O$20,2))</f>
        <v/>
      </c>
      <c r="Q535" s="56">
        <v>403</v>
      </c>
      <c r="R535" s="27"/>
      <c r="S535" s="27"/>
      <c r="T535" s="56"/>
      <c r="U535" s="57"/>
      <c r="V535" s="56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</row>
    <row r="536" spans="1:38" ht="13.2">
      <c r="A536" t="str">
        <f t="shared" si="65"/>
        <v>Goulburn2010TOS9-AprCvTaurus</v>
      </c>
      <c r="B536">
        <f t="shared" si="63"/>
        <v>95</v>
      </c>
      <c r="C536" t="str">
        <f t="shared" si="64"/>
        <v>Taurus</v>
      </c>
      <c r="D536" s="56" t="s">
        <v>40</v>
      </c>
      <c r="E536" t="str">
        <f>VLOOKUP(D536,Sheet1!$E$11:$F$92,2)</f>
        <v>Taurus</v>
      </c>
      <c r="G536" s="48" t="s">
        <v>95</v>
      </c>
      <c r="H536" s="13">
        <v>2010</v>
      </c>
      <c r="I536" s="91">
        <v>40372</v>
      </c>
      <c r="J536" s="56">
        <v>1</v>
      </c>
      <c r="K536" s="57">
        <v>40277</v>
      </c>
      <c r="L536" s="14" t="str">
        <f t="shared" si="66"/>
        <v>9-Apr</v>
      </c>
      <c r="M536" s="9">
        <f t="shared" si="69"/>
        <v>9</v>
      </c>
      <c r="N536" s="9" t="str">
        <f t="shared" si="67"/>
        <v>Apr</v>
      </c>
      <c r="O536" s="56" t="s">
        <v>90</v>
      </c>
      <c r="P536" s="13" t="str">
        <f>IF(VLOOKUP(O536,Sheet1!$N$12:$O$20,2)=0,"",VLOOKUP(O536,Sheet1!$N$12:$O$20,2))</f>
        <v/>
      </c>
      <c r="Q536" s="56">
        <v>338</v>
      </c>
      <c r="R536" s="27"/>
      <c r="S536" s="27"/>
      <c r="T536" s="56"/>
      <c r="U536" s="57"/>
      <c r="V536" s="56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</row>
    <row r="537" spans="1:38" ht="13.2">
      <c r="A537" t="str">
        <f t="shared" si="65"/>
        <v>Goulburn2010TOS9-AprCvCBI306</v>
      </c>
      <c r="B537">
        <f t="shared" si="63"/>
        <v>95</v>
      </c>
      <c r="C537" t="str">
        <f t="shared" si="64"/>
        <v>CBI306</v>
      </c>
      <c r="D537" s="56" t="s">
        <v>39</v>
      </c>
      <c r="E537" t="str">
        <f>VLOOKUP(D537,Sheet1!$E$11:$F$92,2)</f>
        <v>CBI306</v>
      </c>
      <c r="G537" s="48" t="s">
        <v>95</v>
      </c>
      <c r="H537" s="13">
        <v>2010</v>
      </c>
      <c r="I537" s="91">
        <v>40372</v>
      </c>
      <c r="J537" s="56">
        <v>1</v>
      </c>
      <c r="K537" s="57">
        <v>40277</v>
      </c>
      <c r="L537" s="14" t="str">
        <f t="shared" si="66"/>
        <v>9-Apr</v>
      </c>
      <c r="M537" s="9">
        <f t="shared" si="69"/>
        <v>9</v>
      </c>
      <c r="N537" s="9" t="str">
        <f t="shared" si="67"/>
        <v>Apr</v>
      </c>
      <c r="O537" s="56" t="s">
        <v>90</v>
      </c>
      <c r="P537" s="13" t="str">
        <f>IF(VLOOKUP(O537,Sheet1!$N$12:$O$20,2)=0,"",VLOOKUP(O537,Sheet1!$N$12:$O$20,2))</f>
        <v/>
      </c>
      <c r="Q537" s="56">
        <v>327</v>
      </c>
      <c r="R537" s="27"/>
      <c r="S537" s="27"/>
      <c r="T537" s="56"/>
      <c r="U537" s="57"/>
      <c r="V537" s="56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</row>
    <row r="538" spans="1:38" ht="13.2">
      <c r="A538" t="str">
        <f t="shared" si="65"/>
        <v>Goulburn2010TOS9-AprCvCBI406</v>
      </c>
      <c r="B538">
        <f t="shared" si="63"/>
        <v>95</v>
      </c>
      <c r="C538" t="str">
        <f t="shared" si="64"/>
        <v>CBI406</v>
      </c>
      <c r="D538" s="56" t="s">
        <v>38</v>
      </c>
      <c r="E538" t="str">
        <f>VLOOKUP(D538,Sheet1!$E$11:$F$92,2)</f>
        <v>CBI406</v>
      </c>
      <c r="G538" s="48" t="s">
        <v>95</v>
      </c>
      <c r="H538" s="13">
        <v>2010</v>
      </c>
      <c r="I538" s="91">
        <v>40372</v>
      </c>
      <c r="J538" s="56">
        <v>1</v>
      </c>
      <c r="K538" s="57">
        <v>40277</v>
      </c>
      <c r="L538" s="14" t="str">
        <f t="shared" si="66"/>
        <v>9-Apr</v>
      </c>
      <c r="M538" s="9">
        <f t="shared" si="69"/>
        <v>9</v>
      </c>
      <c r="N538" s="9" t="str">
        <f t="shared" si="67"/>
        <v>Apr</v>
      </c>
      <c r="O538" s="56" t="s">
        <v>90</v>
      </c>
      <c r="P538" s="13" t="str">
        <f>IF(VLOOKUP(O538,Sheet1!$N$12:$O$20,2)=0,"",VLOOKUP(O538,Sheet1!$N$12:$O$20,2))</f>
        <v/>
      </c>
      <c r="Q538" s="56">
        <v>405</v>
      </c>
      <c r="R538" s="27"/>
      <c r="S538" s="27"/>
      <c r="T538" s="56"/>
      <c r="U538" s="57"/>
      <c r="V538" s="56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</row>
    <row r="539" spans="1:38" ht="13.2">
      <c r="A539" t="str">
        <f t="shared" si="65"/>
        <v>Goulburn2010TOS9-AprCv46Y78</v>
      </c>
      <c r="B539">
        <f t="shared" si="63"/>
        <v>95</v>
      </c>
      <c r="C539" t="str">
        <f t="shared" si="64"/>
        <v>46Y78</v>
      </c>
      <c r="D539" s="56" t="s">
        <v>34</v>
      </c>
      <c r="E539" t="str">
        <f>VLOOKUP(D539,Sheet1!$E$11:$F$92,2)</f>
        <v>46Y78</v>
      </c>
      <c r="G539" s="48" t="s">
        <v>95</v>
      </c>
      <c r="H539" s="13">
        <v>2010</v>
      </c>
      <c r="I539" s="91">
        <v>40372</v>
      </c>
      <c r="J539" s="56">
        <v>1</v>
      </c>
      <c r="K539" s="57">
        <v>40277</v>
      </c>
      <c r="L539" s="14" t="str">
        <f t="shared" si="66"/>
        <v>9-Apr</v>
      </c>
      <c r="M539" s="9">
        <f t="shared" si="69"/>
        <v>9</v>
      </c>
      <c r="N539" s="9" t="str">
        <f t="shared" si="67"/>
        <v>Apr</v>
      </c>
      <c r="O539" s="56" t="s">
        <v>90</v>
      </c>
      <c r="P539" s="13" t="str">
        <f>IF(VLOOKUP(O539,Sheet1!$N$12:$O$20,2)=0,"",VLOOKUP(O539,Sheet1!$N$12:$O$20,2))</f>
        <v/>
      </c>
      <c r="Q539" s="56">
        <v>428</v>
      </c>
      <c r="R539" s="27"/>
      <c r="S539" s="27"/>
      <c r="T539" s="56"/>
      <c r="U539" s="57"/>
      <c r="V539" s="56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</row>
    <row r="540" spans="1:38" ht="13.2">
      <c r="A540" t="str">
        <f t="shared" si="65"/>
        <v>Goulburn2010TOS9-AprCvAV_Garnet</v>
      </c>
      <c r="B540">
        <f t="shared" si="63"/>
        <v>95</v>
      </c>
      <c r="C540" t="str">
        <f t="shared" si="64"/>
        <v>Garnet</v>
      </c>
      <c r="D540" s="56" t="s">
        <v>37</v>
      </c>
      <c r="E540" t="str">
        <f>VLOOKUP(D540,Sheet1!$E$11:$F$92,2)</f>
        <v>AV_Garnet</v>
      </c>
      <c r="G540" s="48" t="s">
        <v>95</v>
      </c>
      <c r="H540" s="13">
        <v>2010</v>
      </c>
      <c r="I540" s="91">
        <v>40372</v>
      </c>
      <c r="J540" s="56">
        <v>1</v>
      </c>
      <c r="K540" s="57">
        <v>40277</v>
      </c>
      <c r="L540" s="14" t="str">
        <f t="shared" si="66"/>
        <v>9-Apr</v>
      </c>
      <c r="M540" s="9">
        <f t="shared" si="69"/>
        <v>9</v>
      </c>
      <c r="N540" s="9" t="str">
        <f t="shared" si="67"/>
        <v>Apr</v>
      </c>
      <c r="O540" s="56" t="s">
        <v>90</v>
      </c>
      <c r="P540" s="13" t="str">
        <f>IF(VLOOKUP(O540,Sheet1!$N$12:$O$20,2)=0,"",VLOOKUP(O540,Sheet1!$N$12:$O$20,2))</f>
        <v/>
      </c>
      <c r="Q540" s="56">
        <v>402</v>
      </c>
      <c r="R540" s="56"/>
      <c r="S540" s="56"/>
      <c r="T540" s="56"/>
      <c r="U540" s="57"/>
      <c r="V540" s="56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</row>
    <row r="541" spans="1:38" ht="13.2">
      <c r="A541" t="str">
        <f t="shared" si="65"/>
        <v>Goulburn2010TOS9-AprCvATR_Marlin</v>
      </c>
      <c r="B541">
        <f t="shared" si="63"/>
        <v>95</v>
      </c>
      <c r="C541" t="str">
        <f t="shared" si="64"/>
        <v>Marlin</v>
      </c>
      <c r="D541" s="56" t="s">
        <v>32</v>
      </c>
      <c r="E541" t="str">
        <f>VLOOKUP(D541,Sheet1!$E$11:$F$92,2)</f>
        <v>ATR_Marlin</v>
      </c>
      <c r="G541" s="48" t="s">
        <v>95</v>
      </c>
      <c r="H541" s="13">
        <v>2010</v>
      </c>
      <c r="I541" s="91">
        <v>40372</v>
      </c>
      <c r="J541" s="56">
        <v>1</v>
      </c>
      <c r="K541" s="57">
        <v>40277</v>
      </c>
      <c r="L541" s="14" t="str">
        <f t="shared" si="66"/>
        <v>9-Apr</v>
      </c>
      <c r="M541" s="9">
        <f t="shared" si="69"/>
        <v>9</v>
      </c>
      <c r="N541" s="9" t="str">
        <f t="shared" si="67"/>
        <v>Apr</v>
      </c>
      <c r="O541" s="56" t="s">
        <v>90</v>
      </c>
      <c r="P541" s="13" t="str">
        <f>IF(VLOOKUP(O541,Sheet1!$N$12:$O$20,2)=0,"",VLOOKUP(O541,Sheet1!$N$12:$O$20,2))</f>
        <v/>
      </c>
      <c r="Q541" s="56">
        <v>132</v>
      </c>
      <c r="R541" s="56"/>
      <c r="S541" s="56"/>
      <c r="T541" s="56"/>
      <c r="U541" s="57"/>
      <c r="V541" s="56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</row>
    <row r="542" spans="1:38" ht="13.2">
      <c r="A542" t="str">
        <f t="shared" si="65"/>
        <v>Goulburn2010TOS9-AprCvCBIW208</v>
      </c>
      <c r="B542">
        <f t="shared" si="63"/>
        <v>176</v>
      </c>
      <c r="C542" t="str">
        <f t="shared" si="64"/>
        <v>CBIW208</v>
      </c>
      <c r="D542" s="56" t="s">
        <v>41</v>
      </c>
      <c r="E542" t="str">
        <f>VLOOKUP(D542,Sheet1!$E$11:$F$92,2)</f>
        <v>CBIW208</v>
      </c>
      <c r="F542">
        <f t="shared" ref="F542:F548" si="70">B542</f>
        <v>176</v>
      </c>
      <c r="G542" s="48" t="s">
        <v>95</v>
      </c>
      <c r="H542" s="13">
        <v>2010</v>
      </c>
      <c r="I542" s="93">
        <v>40453</v>
      </c>
      <c r="J542" s="56">
        <v>1</v>
      </c>
      <c r="K542" s="57">
        <v>40277</v>
      </c>
      <c r="L542" s="14" t="str">
        <f t="shared" si="66"/>
        <v>9-Apr</v>
      </c>
      <c r="M542" s="9">
        <f t="shared" si="69"/>
        <v>9</v>
      </c>
      <c r="N542" s="9" t="str">
        <f t="shared" si="67"/>
        <v>Apr</v>
      </c>
      <c r="O542" s="56" t="s">
        <v>90</v>
      </c>
      <c r="P542" s="13" t="str">
        <f>IF(VLOOKUP(O542,Sheet1!$N$12:$O$20,2)=0,"",VLOOKUP(O542,Sheet1!$N$12:$O$20,2))</f>
        <v/>
      </c>
      <c r="Q542" s="56"/>
      <c r="R542" s="56"/>
      <c r="S542" s="56"/>
      <c r="T542" s="56">
        <v>6</v>
      </c>
      <c r="U542" s="56"/>
      <c r="V542" s="56"/>
      <c r="W542" s="35" t="s">
        <v>93</v>
      </c>
      <c r="X542" s="9"/>
      <c r="Y542" s="27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spans="1:38" ht="13.2">
      <c r="A543" t="str">
        <f t="shared" si="65"/>
        <v>Goulburn2010TOS9-AprCvTaurus</v>
      </c>
      <c r="B543">
        <f t="shared" si="63"/>
        <v>169</v>
      </c>
      <c r="C543" t="str">
        <f t="shared" si="64"/>
        <v>Taurus</v>
      </c>
      <c r="D543" s="56" t="s">
        <v>40</v>
      </c>
      <c r="E543" t="str">
        <f>VLOOKUP(D543,Sheet1!$E$11:$F$92,2)</f>
        <v>Taurus</v>
      </c>
      <c r="F543">
        <f t="shared" si="70"/>
        <v>169</v>
      </c>
      <c r="G543" s="48" t="s">
        <v>95</v>
      </c>
      <c r="H543" s="13">
        <v>2010</v>
      </c>
      <c r="I543" s="93">
        <v>40446</v>
      </c>
      <c r="J543" s="56">
        <v>1</v>
      </c>
      <c r="K543" s="57">
        <v>40277</v>
      </c>
      <c r="L543" s="14" t="str">
        <f t="shared" si="66"/>
        <v>9-Apr</v>
      </c>
      <c r="M543" s="9">
        <f t="shared" si="69"/>
        <v>9</v>
      </c>
      <c r="N543" s="9" t="str">
        <f t="shared" si="67"/>
        <v>Apr</v>
      </c>
      <c r="O543" s="56" t="s">
        <v>90</v>
      </c>
      <c r="P543" s="13" t="str">
        <f>IF(VLOOKUP(O543,Sheet1!$N$12:$O$20,2)=0,"",VLOOKUP(O543,Sheet1!$N$12:$O$20,2))</f>
        <v/>
      </c>
      <c r="Q543" s="56"/>
      <c r="R543" s="56"/>
      <c r="S543" s="56"/>
      <c r="T543" s="56">
        <v>6</v>
      </c>
      <c r="U543" s="56"/>
      <c r="V543" s="56"/>
      <c r="W543" s="35" t="s">
        <v>93</v>
      </c>
      <c r="X543" s="9"/>
      <c r="Y543" s="27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spans="1:38" ht="13.2">
      <c r="A544" t="str">
        <f t="shared" si="65"/>
        <v>Goulburn2010TOS9-AprCvCBI306</v>
      </c>
      <c r="B544">
        <f t="shared" si="63"/>
        <v>153</v>
      </c>
      <c r="C544" t="str">
        <f t="shared" si="64"/>
        <v>CBI306</v>
      </c>
      <c r="D544" s="56" t="s">
        <v>39</v>
      </c>
      <c r="E544" t="str">
        <f>VLOOKUP(D544,Sheet1!$E$11:$F$92,2)</f>
        <v>CBI306</v>
      </c>
      <c r="F544">
        <f t="shared" si="70"/>
        <v>153</v>
      </c>
      <c r="G544" s="48" t="s">
        <v>95</v>
      </c>
      <c r="H544" s="13">
        <v>2010</v>
      </c>
      <c r="I544" s="93">
        <v>40430</v>
      </c>
      <c r="J544" s="56">
        <v>1</v>
      </c>
      <c r="K544" s="57">
        <v>40277</v>
      </c>
      <c r="L544" s="14" t="str">
        <f t="shared" si="66"/>
        <v>9-Apr</v>
      </c>
      <c r="M544" s="9">
        <f t="shared" si="69"/>
        <v>9</v>
      </c>
      <c r="N544" s="9" t="str">
        <f t="shared" si="67"/>
        <v>Apr</v>
      </c>
      <c r="O544" s="56" t="s">
        <v>90</v>
      </c>
      <c r="P544" s="13" t="str">
        <f>IF(VLOOKUP(O544,Sheet1!$N$12:$O$20,2)=0,"",VLOOKUP(O544,Sheet1!$N$12:$O$20,2))</f>
        <v/>
      </c>
      <c r="Q544" s="56"/>
      <c r="R544" s="56"/>
      <c r="S544" s="56"/>
      <c r="T544" s="56">
        <v>6</v>
      </c>
      <c r="U544" s="56"/>
      <c r="V544" s="56"/>
      <c r="W544" s="35" t="s">
        <v>93</v>
      </c>
      <c r="X544" s="9"/>
      <c r="Y544" s="27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spans="1:38" ht="13.2">
      <c r="A545" t="str">
        <f t="shared" si="65"/>
        <v>Goulburn2010TOS9-AprCvCBI406</v>
      </c>
      <c r="B545">
        <f t="shared" si="63"/>
        <v>153</v>
      </c>
      <c r="C545" t="str">
        <f t="shared" si="64"/>
        <v>CBI406</v>
      </c>
      <c r="D545" s="56" t="s">
        <v>38</v>
      </c>
      <c r="E545" t="str">
        <f>VLOOKUP(D545,Sheet1!$E$11:$F$92,2)</f>
        <v>CBI406</v>
      </c>
      <c r="F545">
        <f t="shared" si="70"/>
        <v>153</v>
      </c>
      <c r="G545" s="48" t="s">
        <v>95</v>
      </c>
      <c r="H545" s="13">
        <v>2010</v>
      </c>
      <c r="I545" s="93">
        <v>40430</v>
      </c>
      <c r="J545" s="56">
        <v>1</v>
      </c>
      <c r="K545" s="57">
        <v>40277</v>
      </c>
      <c r="L545" s="14" t="str">
        <f t="shared" si="66"/>
        <v>9-Apr</v>
      </c>
      <c r="M545" s="9">
        <f t="shared" si="69"/>
        <v>9</v>
      </c>
      <c r="N545" s="9" t="str">
        <f t="shared" si="67"/>
        <v>Apr</v>
      </c>
      <c r="O545" s="56" t="s">
        <v>90</v>
      </c>
      <c r="P545" s="13" t="str">
        <f>IF(VLOOKUP(O545,Sheet1!$N$12:$O$20,2)=0,"",VLOOKUP(O545,Sheet1!$N$12:$O$20,2))</f>
        <v/>
      </c>
      <c r="Q545" s="56"/>
      <c r="R545" s="56"/>
      <c r="S545" s="56"/>
      <c r="T545" s="56">
        <v>6</v>
      </c>
      <c r="U545" s="56"/>
      <c r="V545" s="56"/>
      <c r="W545" s="35" t="s">
        <v>93</v>
      </c>
      <c r="X545" s="9"/>
      <c r="Y545" s="27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spans="1:38" ht="13.2">
      <c r="A546" t="str">
        <f t="shared" si="65"/>
        <v>Goulburn2010TOS9-AprCv46Y78</v>
      </c>
      <c r="B546">
        <f t="shared" si="63"/>
        <v>142</v>
      </c>
      <c r="C546" t="str">
        <f t="shared" si="64"/>
        <v>46Y78</v>
      </c>
      <c r="D546" s="56" t="s">
        <v>34</v>
      </c>
      <c r="E546" t="str">
        <f>VLOOKUP(D546,Sheet1!$E$11:$F$92,2)</f>
        <v>46Y78</v>
      </c>
      <c r="F546">
        <f t="shared" si="70"/>
        <v>142</v>
      </c>
      <c r="G546" s="48" t="s">
        <v>95</v>
      </c>
      <c r="H546" s="13">
        <v>2010</v>
      </c>
      <c r="I546" s="93">
        <v>40419</v>
      </c>
      <c r="J546" s="56">
        <v>1</v>
      </c>
      <c r="K546" s="57">
        <v>40277</v>
      </c>
      <c r="L546" s="14" t="str">
        <f t="shared" si="66"/>
        <v>9-Apr</v>
      </c>
      <c r="M546" s="9">
        <f t="shared" si="69"/>
        <v>9</v>
      </c>
      <c r="N546" s="9" t="str">
        <f t="shared" si="67"/>
        <v>Apr</v>
      </c>
      <c r="O546" s="56" t="s">
        <v>90</v>
      </c>
      <c r="P546" s="13" t="str">
        <f>IF(VLOOKUP(O546,Sheet1!$N$12:$O$20,2)=0,"",VLOOKUP(O546,Sheet1!$N$12:$O$20,2))</f>
        <v/>
      </c>
      <c r="Q546" s="9"/>
      <c r="R546" s="9"/>
      <c r="S546" s="9"/>
      <c r="T546" s="56">
        <v>6</v>
      </c>
      <c r="U546" s="56"/>
      <c r="V546" s="56"/>
      <c r="W546" s="35" t="s">
        <v>93</v>
      </c>
      <c r="X546" s="9"/>
      <c r="Y546" s="27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spans="1:38" ht="13.2">
      <c r="A547" t="str">
        <f t="shared" si="65"/>
        <v>Goulburn2010TOS9-AprCvAV_Garnet</v>
      </c>
      <c r="B547">
        <f t="shared" si="63"/>
        <v>138</v>
      </c>
      <c r="C547" t="str">
        <f t="shared" si="64"/>
        <v>Garnet</v>
      </c>
      <c r="D547" s="56" t="s">
        <v>37</v>
      </c>
      <c r="E547" t="str">
        <f>VLOOKUP(D547,Sheet1!$E$11:$F$92,2)</f>
        <v>AV_Garnet</v>
      </c>
      <c r="F547">
        <f t="shared" si="70"/>
        <v>138</v>
      </c>
      <c r="G547" s="48" t="s">
        <v>95</v>
      </c>
      <c r="H547" s="13">
        <v>2010</v>
      </c>
      <c r="I547" s="93">
        <v>40415</v>
      </c>
      <c r="J547" s="56">
        <v>1</v>
      </c>
      <c r="K547" s="57">
        <v>40277</v>
      </c>
      <c r="L547" s="14" t="str">
        <f t="shared" si="66"/>
        <v>9-Apr</v>
      </c>
      <c r="M547" s="9">
        <f t="shared" si="69"/>
        <v>9</v>
      </c>
      <c r="N547" s="9" t="str">
        <f t="shared" si="67"/>
        <v>Apr</v>
      </c>
      <c r="O547" s="56" t="s">
        <v>90</v>
      </c>
      <c r="P547" s="13" t="str">
        <f>IF(VLOOKUP(O547,Sheet1!$N$12:$O$20,2)=0,"",VLOOKUP(O547,Sheet1!$N$12:$O$20,2))</f>
        <v/>
      </c>
      <c r="Q547" s="9"/>
      <c r="R547" s="9"/>
      <c r="S547" s="9"/>
      <c r="T547" s="56">
        <v>6</v>
      </c>
      <c r="U547" s="56"/>
      <c r="V547" s="56"/>
      <c r="W547" s="35" t="s">
        <v>93</v>
      </c>
      <c r="X547" s="9"/>
      <c r="Y547" s="27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spans="1:38" ht="13.2">
      <c r="A548" t="str">
        <f t="shared" si="65"/>
        <v>Goulburn2010TOS9-AprCvATR_Marlin</v>
      </c>
      <c r="B548">
        <f t="shared" si="63"/>
        <v>142</v>
      </c>
      <c r="C548" t="str">
        <f t="shared" si="64"/>
        <v>Marlin</v>
      </c>
      <c r="D548" s="56" t="s">
        <v>32</v>
      </c>
      <c r="E548" t="str">
        <f>VLOOKUP(D548,Sheet1!$E$11:$F$92,2)</f>
        <v>ATR_Marlin</v>
      </c>
      <c r="F548">
        <f t="shared" si="70"/>
        <v>142</v>
      </c>
      <c r="G548" s="48" t="s">
        <v>95</v>
      </c>
      <c r="H548" s="13">
        <v>2010</v>
      </c>
      <c r="I548" s="93">
        <v>40419</v>
      </c>
      <c r="J548" s="56">
        <v>1</v>
      </c>
      <c r="K548" s="57">
        <v>40277</v>
      </c>
      <c r="L548" s="14" t="str">
        <f t="shared" si="66"/>
        <v>9-Apr</v>
      </c>
      <c r="M548" s="9">
        <f t="shared" si="69"/>
        <v>9</v>
      </c>
      <c r="N548" s="9" t="str">
        <f t="shared" si="67"/>
        <v>Apr</v>
      </c>
      <c r="O548" s="56" t="s">
        <v>90</v>
      </c>
      <c r="P548" s="13" t="str">
        <f>IF(VLOOKUP(O548,Sheet1!$N$12:$O$20,2)=0,"",VLOOKUP(O548,Sheet1!$N$12:$O$20,2))</f>
        <v/>
      </c>
      <c r="Q548" s="9"/>
      <c r="R548" s="9"/>
      <c r="S548" s="9"/>
      <c r="T548" s="56">
        <v>6</v>
      </c>
      <c r="U548" s="56"/>
      <c r="V548" s="56"/>
      <c r="W548" s="35" t="s">
        <v>93</v>
      </c>
      <c r="X548" s="9"/>
      <c r="Y548" s="27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spans="1:38" ht="13.2">
      <c r="A549" t="str">
        <f t="shared" si="65"/>
        <v>Goulburn2010TOS9-AprCvCBIW208</v>
      </c>
      <c r="C549" t="str">
        <f t="shared" si="64"/>
        <v>CBIW208</v>
      </c>
      <c r="D549" s="56" t="s">
        <v>41</v>
      </c>
      <c r="E549" t="str">
        <f>VLOOKUP(D549,Sheet1!$E$11:$F$92,2)</f>
        <v>CBIW208</v>
      </c>
      <c r="G549" s="48" t="s">
        <v>95</v>
      </c>
      <c r="H549" s="13">
        <v>2010</v>
      </c>
      <c r="J549" s="56">
        <v>1</v>
      </c>
      <c r="K549" s="57">
        <v>40277</v>
      </c>
      <c r="L549" s="14" t="str">
        <f t="shared" si="66"/>
        <v>9-Apr</v>
      </c>
      <c r="M549" s="9">
        <f t="shared" si="69"/>
        <v>9</v>
      </c>
      <c r="N549" s="9" t="str">
        <f t="shared" si="67"/>
        <v>Apr</v>
      </c>
      <c r="O549" s="56" t="s">
        <v>90</v>
      </c>
      <c r="P549" s="13" t="str">
        <f>IF(VLOOKUP(O549,Sheet1!$N$12:$O$20,2)=0,"",VLOOKUP(O549,Sheet1!$N$12:$O$20,2))</f>
        <v/>
      </c>
      <c r="Q549" s="58">
        <v>1037.9310344827586</v>
      </c>
      <c r="R549" s="27">
        <v>301</v>
      </c>
      <c r="S549" s="27">
        <v>301</v>
      </c>
      <c r="T549" s="24">
        <v>10</v>
      </c>
      <c r="U549" s="56"/>
      <c r="V549" s="56">
        <v>0.28999999999999998</v>
      </c>
      <c r="W549" s="35" t="s">
        <v>53</v>
      </c>
      <c r="X549" s="9"/>
      <c r="Y549" s="27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spans="1:38" ht="13.2">
      <c r="A550" t="str">
        <f t="shared" si="65"/>
        <v>Goulburn2010TOS9-AprCvTaurus</v>
      </c>
      <c r="C550" t="str">
        <f t="shared" si="64"/>
        <v>Taurus</v>
      </c>
      <c r="D550" s="56" t="s">
        <v>40</v>
      </c>
      <c r="E550" t="str">
        <f>VLOOKUP(D550,Sheet1!$E$11:$F$92,2)</f>
        <v>Taurus</v>
      </c>
      <c r="G550" s="48" t="s">
        <v>95</v>
      </c>
      <c r="H550" s="13">
        <v>2010</v>
      </c>
      <c r="J550" s="56">
        <v>1</v>
      </c>
      <c r="K550" s="57">
        <v>40277</v>
      </c>
      <c r="L550" s="14" t="str">
        <f t="shared" si="66"/>
        <v>9-Apr</v>
      </c>
      <c r="M550" s="9">
        <f t="shared" si="69"/>
        <v>9</v>
      </c>
      <c r="N550" s="9" t="str">
        <f t="shared" si="67"/>
        <v>Apr</v>
      </c>
      <c r="O550" s="56" t="s">
        <v>90</v>
      </c>
      <c r="P550" s="13" t="str">
        <f>IF(VLOOKUP(O550,Sheet1!$N$12:$O$20,2)=0,"",VLOOKUP(O550,Sheet1!$N$12:$O$20,2))</f>
        <v/>
      </c>
      <c r="Q550" s="58">
        <v>969.69696969696963</v>
      </c>
      <c r="R550" s="27">
        <v>320</v>
      </c>
      <c r="S550" s="27">
        <v>320</v>
      </c>
      <c r="T550" s="24">
        <v>10</v>
      </c>
      <c r="U550" s="56"/>
      <c r="V550" s="56">
        <v>0.33</v>
      </c>
      <c r="W550" s="35" t="s">
        <v>53</v>
      </c>
      <c r="X550" s="9"/>
      <c r="Y550" s="27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spans="1:38" ht="13.2">
      <c r="A551" t="str">
        <f t="shared" si="65"/>
        <v>Goulburn2010TOS9-AprCvCBI306</v>
      </c>
      <c r="C551" t="str">
        <f t="shared" si="64"/>
        <v>CBI306</v>
      </c>
      <c r="D551" s="56" t="s">
        <v>39</v>
      </c>
      <c r="E551" t="str">
        <f>VLOOKUP(D551,Sheet1!$E$11:$F$92,2)</f>
        <v>CBI306</v>
      </c>
      <c r="G551" s="48" t="s">
        <v>95</v>
      </c>
      <c r="H551" s="13">
        <v>2010</v>
      </c>
      <c r="J551" s="56">
        <v>1</v>
      </c>
      <c r="K551" s="57">
        <v>40277</v>
      </c>
      <c r="L551" s="14" t="str">
        <f t="shared" si="66"/>
        <v>9-Apr</v>
      </c>
      <c r="M551" s="9">
        <f t="shared" si="69"/>
        <v>9</v>
      </c>
      <c r="N551" s="9" t="str">
        <f t="shared" si="67"/>
        <v>Apr</v>
      </c>
      <c r="O551" s="56" t="s">
        <v>90</v>
      </c>
      <c r="P551" s="13" t="str">
        <f>IF(VLOOKUP(O551,Sheet1!$N$12:$O$20,2)=0,"",VLOOKUP(O551,Sheet1!$N$12:$O$20,2))</f>
        <v/>
      </c>
      <c r="Q551" s="58">
        <v>1103.2258064516129</v>
      </c>
      <c r="R551" s="27">
        <v>342</v>
      </c>
      <c r="S551" s="27">
        <v>342</v>
      </c>
      <c r="T551" s="24">
        <v>10</v>
      </c>
      <c r="U551" s="56"/>
      <c r="V551" s="56">
        <v>0.31</v>
      </c>
      <c r="W551" s="35" t="s">
        <v>53</v>
      </c>
      <c r="X551" s="9"/>
      <c r="Y551" s="27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spans="1:38" ht="13.2">
      <c r="A552" t="str">
        <f t="shared" si="65"/>
        <v>Goulburn2010TOS9-AprCvCBI406</v>
      </c>
      <c r="C552" t="str">
        <f t="shared" si="64"/>
        <v>CBI406</v>
      </c>
      <c r="D552" s="56" t="s">
        <v>38</v>
      </c>
      <c r="E552" t="str">
        <f>VLOOKUP(D552,Sheet1!$E$11:$F$92,2)</f>
        <v>CBI406</v>
      </c>
      <c r="G552" s="48" t="s">
        <v>95</v>
      </c>
      <c r="H552" s="13">
        <v>2010</v>
      </c>
      <c r="J552" s="56">
        <v>1</v>
      </c>
      <c r="K552" s="57">
        <v>40277</v>
      </c>
      <c r="L552" s="14" t="str">
        <f t="shared" si="66"/>
        <v>9-Apr</v>
      </c>
      <c r="M552" s="9">
        <f t="shared" si="69"/>
        <v>9</v>
      </c>
      <c r="N552" s="9" t="str">
        <f t="shared" si="67"/>
        <v>Apr</v>
      </c>
      <c r="O552" s="56" t="s">
        <v>90</v>
      </c>
      <c r="P552" s="13" t="str">
        <f>IF(VLOOKUP(O552,Sheet1!$N$12:$O$20,2)=0,"",VLOOKUP(O552,Sheet1!$N$12:$O$20,2))</f>
        <v/>
      </c>
      <c r="Q552" s="58">
        <v>1110.344827586207</v>
      </c>
      <c r="R552" s="27">
        <v>322</v>
      </c>
      <c r="S552" s="27">
        <v>322</v>
      </c>
      <c r="T552" s="24">
        <v>10</v>
      </c>
      <c r="U552" s="56"/>
      <c r="V552" s="56">
        <v>0.28999999999999998</v>
      </c>
      <c r="W552" s="35" t="s">
        <v>53</v>
      </c>
      <c r="X552" s="9"/>
      <c r="Y552" s="27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spans="1:38" ht="13.2">
      <c r="A553" t="str">
        <f t="shared" si="65"/>
        <v>Goulburn2010TOS9-AprCv46Y78</v>
      </c>
      <c r="C553" t="str">
        <f t="shared" si="64"/>
        <v>46Y78</v>
      </c>
      <c r="D553" s="56" t="s">
        <v>34</v>
      </c>
      <c r="E553" t="str">
        <f>VLOOKUP(D553,Sheet1!$E$11:$F$92,2)</f>
        <v>46Y78</v>
      </c>
      <c r="G553" s="48" t="s">
        <v>95</v>
      </c>
      <c r="H553" s="13">
        <v>2010</v>
      </c>
      <c r="J553" s="56">
        <v>1</v>
      </c>
      <c r="K553" s="57">
        <v>40277</v>
      </c>
      <c r="L553" s="14" t="str">
        <f t="shared" si="66"/>
        <v>9-Apr</v>
      </c>
      <c r="M553" s="9">
        <f t="shared" si="69"/>
        <v>9</v>
      </c>
      <c r="N553" s="9" t="str">
        <f t="shared" si="67"/>
        <v>Apr</v>
      </c>
      <c r="O553" s="56" t="s">
        <v>90</v>
      </c>
      <c r="P553" s="13" t="str">
        <f>IF(VLOOKUP(O553,Sheet1!$N$12:$O$20,2)=0,"",VLOOKUP(O553,Sheet1!$N$12:$O$20,2))</f>
        <v/>
      </c>
      <c r="Q553" s="58">
        <v>1214.2857142857142</v>
      </c>
      <c r="R553" s="27">
        <v>340</v>
      </c>
      <c r="S553" s="27">
        <v>340</v>
      </c>
      <c r="T553" s="24">
        <v>10</v>
      </c>
      <c r="U553" s="56"/>
      <c r="V553" s="56">
        <v>0.28000000000000003</v>
      </c>
      <c r="W553" s="35" t="s">
        <v>53</v>
      </c>
      <c r="X553" s="9"/>
      <c r="Y553" s="27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spans="1:38" ht="13.2">
      <c r="A554" t="str">
        <f t="shared" si="65"/>
        <v>Goulburn2010TOS9-AprCvAV_Garnet</v>
      </c>
      <c r="C554" t="str">
        <f t="shared" si="64"/>
        <v>Garnet</v>
      </c>
      <c r="D554" s="56" t="s">
        <v>37</v>
      </c>
      <c r="E554" t="str">
        <f>VLOOKUP(D554,Sheet1!$E$11:$F$92,2)</f>
        <v>AV_Garnet</v>
      </c>
      <c r="G554" s="48" t="s">
        <v>95</v>
      </c>
      <c r="H554" s="13">
        <v>2010</v>
      </c>
      <c r="J554" s="56">
        <v>1</v>
      </c>
      <c r="K554" s="57">
        <v>40277</v>
      </c>
      <c r="L554" s="14" t="str">
        <f t="shared" si="66"/>
        <v>9-Apr</v>
      </c>
      <c r="M554" s="9">
        <f t="shared" si="69"/>
        <v>9</v>
      </c>
      <c r="N554" s="9" t="str">
        <f t="shared" si="67"/>
        <v>Apr</v>
      </c>
      <c r="O554" s="56" t="s">
        <v>90</v>
      </c>
      <c r="P554" s="13" t="str">
        <f>IF(VLOOKUP(O554,Sheet1!$N$12:$O$20,2)=0,"",VLOOKUP(O554,Sheet1!$N$12:$O$20,2))</f>
        <v/>
      </c>
      <c r="Q554" s="58">
        <v>1046.6666666666667</v>
      </c>
      <c r="R554" s="27">
        <v>314</v>
      </c>
      <c r="S554" s="27">
        <v>314</v>
      </c>
      <c r="T554" s="24">
        <v>10</v>
      </c>
      <c r="U554" s="56"/>
      <c r="V554" s="56">
        <v>0.3</v>
      </c>
      <c r="W554" s="35" t="s">
        <v>53</v>
      </c>
      <c r="X554" s="9"/>
      <c r="Y554" s="27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spans="1:38" ht="13.2">
      <c r="A555" t="str">
        <f t="shared" si="65"/>
        <v>Goulburn2010TOS9-AprCvATR_Marlin</v>
      </c>
      <c r="C555" t="str">
        <f t="shared" si="64"/>
        <v>Marlin</v>
      </c>
      <c r="D555" s="56" t="s">
        <v>32</v>
      </c>
      <c r="E555" t="str">
        <f>VLOOKUP(D555,Sheet1!$E$11:$F$92,2)</f>
        <v>ATR_Marlin</v>
      </c>
      <c r="G555" s="48" t="s">
        <v>95</v>
      </c>
      <c r="H555" s="13">
        <v>2010</v>
      </c>
      <c r="J555" s="56">
        <v>1</v>
      </c>
      <c r="K555" s="57">
        <v>40277</v>
      </c>
      <c r="L555" s="14" t="str">
        <f t="shared" si="66"/>
        <v>9-Apr</v>
      </c>
      <c r="M555" s="9">
        <f t="shared" si="69"/>
        <v>9</v>
      </c>
      <c r="N555" s="9" t="str">
        <f t="shared" si="67"/>
        <v>Apr</v>
      </c>
      <c r="O555" s="56" t="s">
        <v>90</v>
      </c>
      <c r="P555" s="13" t="str">
        <f>IF(VLOOKUP(O555,Sheet1!$N$12:$O$20,2)=0,"",VLOOKUP(O555,Sheet1!$N$12:$O$20,2))</f>
        <v/>
      </c>
      <c r="Q555" s="58">
        <v>637.03703703703695</v>
      </c>
      <c r="R555" s="27">
        <v>172</v>
      </c>
      <c r="S555" s="27">
        <v>172</v>
      </c>
      <c r="T555" s="24">
        <v>10</v>
      </c>
      <c r="U555" s="56"/>
      <c r="V555" s="56">
        <v>0.27</v>
      </c>
      <c r="W555" s="35" t="s">
        <v>53</v>
      </c>
      <c r="X555" s="9"/>
      <c r="Y555" s="27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spans="1:38" ht="13.2">
      <c r="A556" t="str">
        <f t="shared" si="65"/>
        <v>Gunnedah2010TOS21-AprCvTaurus</v>
      </c>
      <c r="B556">
        <f t="shared" si="63"/>
        <v>64</v>
      </c>
      <c r="C556" t="str">
        <f t="shared" si="64"/>
        <v>Taurus</v>
      </c>
      <c r="D556" s="56" t="s">
        <v>40</v>
      </c>
      <c r="E556" t="str">
        <f>VLOOKUP(D556,Sheet1!$E$11:$F$92,2)</f>
        <v>Taurus</v>
      </c>
      <c r="G556" s="48" t="s">
        <v>96</v>
      </c>
      <c r="H556" s="13">
        <v>2010</v>
      </c>
      <c r="I556" s="87">
        <v>40353</v>
      </c>
      <c r="J556" s="56">
        <v>1</v>
      </c>
      <c r="K556" s="57">
        <v>40289</v>
      </c>
      <c r="L556" s="14" t="str">
        <f t="shared" si="66"/>
        <v>21-Apr</v>
      </c>
      <c r="M556" s="9">
        <f t="shared" si="69"/>
        <v>21</v>
      </c>
      <c r="N556" s="9" t="str">
        <f t="shared" si="67"/>
        <v>Apr</v>
      </c>
      <c r="O556" s="56" t="s">
        <v>90</v>
      </c>
      <c r="P556" s="13" t="str">
        <f>IF(VLOOKUP(O556,Sheet1!$N$12:$O$20,2)=0,"",VLOOKUP(O556,Sheet1!$N$12:$O$20,2))</f>
        <v/>
      </c>
      <c r="Q556" s="58">
        <v>226</v>
      </c>
      <c r="R556" s="9"/>
      <c r="S556" s="9"/>
      <c r="T556" s="24"/>
      <c r="U556" s="9"/>
      <c r="V556" s="9"/>
      <c r="W556" s="9"/>
      <c r="X556" s="9"/>
      <c r="Y556" s="27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spans="1:38" ht="13.2">
      <c r="A557" t="str">
        <f t="shared" si="65"/>
        <v>Gunnedah2010TOS21-AprCvCBI306</v>
      </c>
      <c r="B557">
        <f t="shared" si="63"/>
        <v>64</v>
      </c>
      <c r="C557" t="str">
        <f t="shared" si="64"/>
        <v>CBI306</v>
      </c>
      <c r="D557" s="56" t="s">
        <v>39</v>
      </c>
      <c r="E557" t="str">
        <f>VLOOKUP(D557,Sheet1!$E$11:$F$92,2)</f>
        <v>CBI306</v>
      </c>
      <c r="G557" s="48" t="s">
        <v>96</v>
      </c>
      <c r="H557" s="13">
        <v>2010</v>
      </c>
      <c r="I557" s="87">
        <v>40353</v>
      </c>
      <c r="J557" s="56">
        <v>1</v>
      </c>
      <c r="K557" s="57">
        <v>40289</v>
      </c>
      <c r="L557" s="14" t="str">
        <f t="shared" si="66"/>
        <v>21-Apr</v>
      </c>
      <c r="M557" s="9">
        <f t="shared" si="69"/>
        <v>21</v>
      </c>
      <c r="N557" s="9" t="str">
        <f t="shared" si="67"/>
        <v>Apr</v>
      </c>
      <c r="O557" s="56" t="s">
        <v>90</v>
      </c>
      <c r="P557" s="13" t="str">
        <f>IF(VLOOKUP(O557,Sheet1!$N$12:$O$20,2)=0,"",VLOOKUP(O557,Sheet1!$N$12:$O$20,2))</f>
        <v/>
      </c>
      <c r="Q557" s="9">
        <v>220</v>
      </c>
      <c r="R557" s="9"/>
      <c r="S557" s="9"/>
      <c r="T557" s="24"/>
      <c r="U557" s="9"/>
      <c r="V557" s="9"/>
      <c r="W557" s="9"/>
      <c r="X557" s="9"/>
      <c r="Y557" s="27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spans="1:38" ht="13.2">
      <c r="A558" t="str">
        <f t="shared" si="65"/>
        <v>Gunnedah2010TOS21-AprCvCBI406</v>
      </c>
      <c r="B558">
        <f t="shared" si="63"/>
        <v>64</v>
      </c>
      <c r="C558" t="str">
        <f t="shared" si="64"/>
        <v>CBI406</v>
      </c>
      <c r="D558" s="56" t="s">
        <v>38</v>
      </c>
      <c r="E558" t="str">
        <f>VLOOKUP(D558,Sheet1!$E$11:$F$92,2)</f>
        <v>CBI406</v>
      </c>
      <c r="G558" s="48" t="s">
        <v>96</v>
      </c>
      <c r="H558" s="13">
        <v>2010</v>
      </c>
      <c r="I558" s="87">
        <v>40353</v>
      </c>
      <c r="J558" s="56">
        <v>1</v>
      </c>
      <c r="K558" s="57">
        <v>40289</v>
      </c>
      <c r="L558" s="14" t="str">
        <f t="shared" si="66"/>
        <v>21-Apr</v>
      </c>
      <c r="M558" s="9">
        <f t="shared" si="69"/>
        <v>21</v>
      </c>
      <c r="N558" s="9" t="str">
        <f t="shared" si="67"/>
        <v>Apr</v>
      </c>
      <c r="O558" s="56" t="s">
        <v>90</v>
      </c>
      <c r="P558" s="13" t="str">
        <f>IF(VLOOKUP(O558,Sheet1!$N$12:$O$20,2)=0,"",VLOOKUP(O558,Sheet1!$N$12:$O$20,2))</f>
        <v/>
      </c>
      <c r="Q558" s="9">
        <v>230</v>
      </c>
      <c r="R558" s="9"/>
      <c r="S558" s="9"/>
      <c r="T558" s="24"/>
      <c r="U558" s="9"/>
      <c r="V558" s="9"/>
      <c r="W558" s="9"/>
      <c r="X558" s="9"/>
      <c r="Y558" s="27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spans="1:38" ht="13.2">
      <c r="A559" t="str">
        <f t="shared" si="65"/>
        <v>Gunnedah2010TOS21-AprCv46Y78</v>
      </c>
      <c r="B559">
        <f t="shared" si="63"/>
        <v>64</v>
      </c>
      <c r="C559" t="str">
        <f t="shared" si="64"/>
        <v>46Y78</v>
      </c>
      <c r="D559" s="56" t="s">
        <v>34</v>
      </c>
      <c r="E559" t="str">
        <f>VLOOKUP(D559,Sheet1!$E$11:$F$92,2)</f>
        <v>46Y78</v>
      </c>
      <c r="G559" s="48" t="s">
        <v>96</v>
      </c>
      <c r="H559" s="13">
        <v>2010</v>
      </c>
      <c r="I559" s="87">
        <v>40353</v>
      </c>
      <c r="J559" s="56">
        <v>1</v>
      </c>
      <c r="K559" s="57">
        <v>40289</v>
      </c>
      <c r="L559" s="14" t="str">
        <f t="shared" si="66"/>
        <v>21-Apr</v>
      </c>
      <c r="M559" s="9">
        <f t="shared" si="69"/>
        <v>21</v>
      </c>
      <c r="N559" s="9" t="str">
        <f t="shared" si="67"/>
        <v>Apr</v>
      </c>
      <c r="O559" s="56" t="s">
        <v>90</v>
      </c>
      <c r="P559" s="13" t="str">
        <f>IF(VLOOKUP(O559,Sheet1!$N$12:$O$20,2)=0,"",VLOOKUP(O559,Sheet1!$N$12:$O$20,2))</f>
        <v/>
      </c>
      <c r="Q559" s="9">
        <v>213</v>
      </c>
      <c r="R559" s="9"/>
      <c r="S559" s="9"/>
      <c r="T559" s="24"/>
      <c r="U559" s="9"/>
      <c r="V559" s="9"/>
      <c r="W559" s="9"/>
      <c r="X559" s="9"/>
      <c r="Y559" s="27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spans="1:38" ht="13.2">
      <c r="A560" t="str">
        <f t="shared" si="65"/>
        <v>Gunnedah2010TOS21-AprCvAV_Garnet</v>
      </c>
      <c r="B560">
        <f t="shared" si="63"/>
        <v>64</v>
      </c>
      <c r="C560" t="str">
        <f t="shared" si="64"/>
        <v>Garnet</v>
      </c>
      <c r="D560" s="56" t="s">
        <v>37</v>
      </c>
      <c r="E560" t="str">
        <f>VLOOKUP(D560,Sheet1!$E$11:$F$92,2)</f>
        <v>AV_Garnet</v>
      </c>
      <c r="G560" s="48" t="s">
        <v>96</v>
      </c>
      <c r="H560" s="13">
        <v>2010</v>
      </c>
      <c r="I560" s="87">
        <v>40353</v>
      </c>
      <c r="J560" s="56">
        <v>1</v>
      </c>
      <c r="K560" s="57">
        <v>40289</v>
      </c>
      <c r="L560" s="14" t="str">
        <f t="shared" si="66"/>
        <v>21-Apr</v>
      </c>
      <c r="M560" s="9">
        <f t="shared" si="69"/>
        <v>21</v>
      </c>
      <c r="N560" s="9" t="str">
        <f t="shared" si="67"/>
        <v>Apr</v>
      </c>
      <c r="O560" s="56" t="s">
        <v>90</v>
      </c>
      <c r="P560" s="13" t="str">
        <f>IF(VLOOKUP(O560,Sheet1!$N$12:$O$20,2)=0,"",VLOOKUP(O560,Sheet1!$N$12:$O$20,2))</f>
        <v/>
      </c>
      <c r="Q560" s="9">
        <v>181</v>
      </c>
      <c r="R560" s="9"/>
      <c r="S560" s="9"/>
      <c r="T560" s="24"/>
      <c r="U560" s="9"/>
      <c r="V560" s="9"/>
      <c r="W560" s="9"/>
      <c r="X560" s="9"/>
      <c r="Y560" s="27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spans="1:38" ht="13.2">
      <c r="A561" t="str">
        <f t="shared" si="65"/>
        <v>Gunnedah2010TOS17-MayCvTaurus</v>
      </c>
      <c r="B561">
        <f t="shared" si="63"/>
        <v>81</v>
      </c>
      <c r="C561" t="str">
        <f t="shared" si="64"/>
        <v>Taurus</v>
      </c>
      <c r="D561" s="56" t="s">
        <v>40</v>
      </c>
      <c r="E561" t="str">
        <f>VLOOKUP(D561,Sheet1!$E$11:$F$92,2)</f>
        <v>Taurus</v>
      </c>
      <c r="G561" s="48" t="s">
        <v>96</v>
      </c>
      <c r="H561" s="13">
        <v>2010</v>
      </c>
      <c r="I561" s="87">
        <v>40396</v>
      </c>
      <c r="J561" s="56">
        <v>1</v>
      </c>
      <c r="K561" s="32">
        <v>40315</v>
      </c>
      <c r="L561" s="14" t="str">
        <f t="shared" si="66"/>
        <v>17-May</v>
      </c>
      <c r="M561" s="9">
        <f t="shared" si="69"/>
        <v>17</v>
      </c>
      <c r="N561" s="9" t="str">
        <f t="shared" si="67"/>
        <v>May</v>
      </c>
      <c r="O561" s="56" t="s">
        <v>90</v>
      </c>
      <c r="P561" s="13" t="str">
        <f>IF(VLOOKUP(O561,Sheet1!$N$12:$O$20,2)=0,"",VLOOKUP(O561,Sheet1!$N$12:$O$20,2))</f>
        <v/>
      </c>
      <c r="Q561" s="9">
        <v>298</v>
      </c>
      <c r="R561" s="9"/>
      <c r="S561" s="9"/>
      <c r="T561" s="24"/>
      <c r="U561" s="9"/>
      <c r="V561" s="9"/>
      <c r="W561" s="9"/>
      <c r="X561" s="9"/>
      <c r="Y561" s="27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spans="1:38" ht="13.2">
      <c r="A562" t="str">
        <f t="shared" si="65"/>
        <v>Gunnedah2010TOS17-MayCvCBI306</v>
      </c>
      <c r="B562">
        <f t="shared" si="63"/>
        <v>81</v>
      </c>
      <c r="C562" t="str">
        <f t="shared" si="64"/>
        <v>CBI306</v>
      </c>
      <c r="D562" s="56" t="s">
        <v>39</v>
      </c>
      <c r="E562" t="str">
        <f>VLOOKUP(D562,Sheet1!$E$11:$F$92,2)</f>
        <v>CBI306</v>
      </c>
      <c r="G562" s="48" t="s">
        <v>96</v>
      </c>
      <c r="H562" s="13">
        <v>2010</v>
      </c>
      <c r="I562" s="87">
        <v>40396</v>
      </c>
      <c r="J562" s="56">
        <v>1</v>
      </c>
      <c r="K562" s="32">
        <v>40315</v>
      </c>
      <c r="L562" s="14" t="str">
        <f t="shared" si="66"/>
        <v>17-May</v>
      </c>
      <c r="M562" s="9">
        <f t="shared" si="69"/>
        <v>17</v>
      </c>
      <c r="N562" s="9" t="str">
        <f t="shared" si="67"/>
        <v>May</v>
      </c>
      <c r="O562" s="56" t="s">
        <v>90</v>
      </c>
      <c r="P562" s="13" t="str">
        <f>IF(VLOOKUP(O562,Sheet1!$N$12:$O$20,2)=0,"",VLOOKUP(O562,Sheet1!$N$12:$O$20,2))</f>
        <v/>
      </c>
      <c r="Q562" s="9">
        <v>286</v>
      </c>
      <c r="R562" s="9"/>
      <c r="S562" s="9"/>
      <c r="T562" s="24"/>
      <c r="U562" s="9"/>
      <c r="V562" s="9"/>
      <c r="W562" s="9"/>
      <c r="X562" s="9"/>
      <c r="Y562" s="27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spans="1:38" ht="13.2">
      <c r="A563" t="str">
        <f t="shared" si="65"/>
        <v>Gunnedah2010TOS17-MayCvCBI406</v>
      </c>
      <c r="B563">
        <f t="shared" si="63"/>
        <v>81</v>
      </c>
      <c r="C563" t="str">
        <f t="shared" si="64"/>
        <v>CBI406</v>
      </c>
      <c r="D563" s="56" t="s">
        <v>38</v>
      </c>
      <c r="E563" t="str">
        <f>VLOOKUP(D563,Sheet1!$E$11:$F$92,2)</f>
        <v>CBI406</v>
      </c>
      <c r="G563" s="48" t="s">
        <v>96</v>
      </c>
      <c r="H563" s="13">
        <v>2010</v>
      </c>
      <c r="I563" s="87">
        <v>40396</v>
      </c>
      <c r="J563" s="56">
        <v>1</v>
      </c>
      <c r="K563" s="32">
        <v>40315</v>
      </c>
      <c r="L563" s="14" t="str">
        <f t="shared" si="66"/>
        <v>17-May</v>
      </c>
      <c r="M563" s="9">
        <f t="shared" si="69"/>
        <v>17</v>
      </c>
      <c r="N563" s="9" t="str">
        <f t="shared" si="67"/>
        <v>May</v>
      </c>
      <c r="O563" s="56" t="s">
        <v>90</v>
      </c>
      <c r="P563" s="13" t="str">
        <f>IF(VLOOKUP(O563,Sheet1!$N$12:$O$20,2)=0,"",VLOOKUP(O563,Sheet1!$N$12:$O$20,2))</f>
        <v/>
      </c>
      <c r="Q563" s="9">
        <v>320</v>
      </c>
      <c r="R563" s="9"/>
      <c r="S563" s="9"/>
      <c r="T563" s="24"/>
      <c r="U563" s="9"/>
      <c r="V563" s="9"/>
      <c r="W563" s="9"/>
      <c r="X563" s="9"/>
      <c r="Y563" s="27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spans="1:38" ht="13.2">
      <c r="A564" t="str">
        <f t="shared" si="65"/>
        <v>Gunnedah2010TOS17-MayCv46Y78</v>
      </c>
      <c r="B564">
        <f t="shared" si="63"/>
        <v>81</v>
      </c>
      <c r="C564" t="str">
        <f t="shared" si="64"/>
        <v>46Y78</v>
      </c>
      <c r="D564" s="56" t="s">
        <v>34</v>
      </c>
      <c r="E564" t="str">
        <f>VLOOKUP(D564,Sheet1!$E$11:$F$92,2)</f>
        <v>46Y78</v>
      </c>
      <c r="G564" s="48" t="s">
        <v>96</v>
      </c>
      <c r="H564" s="13">
        <v>2010</v>
      </c>
      <c r="I564" s="87">
        <v>40396</v>
      </c>
      <c r="J564" s="56">
        <v>1</v>
      </c>
      <c r="K564" s="32">
        <v>40315</v>
      </c>
      <c r="L564" s="14" t="str">
        <f t="shared" si="66"/>
        <v>17-May</v>
      </c>
      <c r="M564" s="9">
        <f t="shared" si="69"/>
        <v>17</v>
      </c>
      <c r="N564" s="9" t="str">
        <f t="shared" si="67"/>
        <v>May</v>
      </c>
      <c r="O564" s="56" t="s">
        <v>90</v>
      </c>
      <c r="P564" s="13" t="str">
        <f>IF(VLOOKUP(O564,Sheet1!$N$12:$O$20,2)=0,"",VLOOKUP(O564,Sheet1!$N$12:$O$20,2))</f>
        <v/>
      </c>
      <c r="Q564" s="9">
        <v>264</v>
      </c>
      <c r="R564" s="9"/>
      <c r="S564" s="9"/>
      <c r="T564" s="24"/>
      <c r="U564" s="9"/>
      <c r="V564" s="9"/>
      <c r="W564" s="9"/>
      <c r="X564" s="9"/>
      <c r="Y564" s="27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spans="1:38" ht="13.2">
      <c r="A565" t="str">
        <f t="shared" si="65"/>
        <v>Gunnedah2010TOS21-AprCvTaurus</v>
      </c>
      <c r="B565">
        <f t="shared" si="63"/>
        <v>64</v>
      </c>
      <c r="C565" t="str">
        <f t="shared" si="64"/>
        <v>Taurus</v>
      </c>
      <c r="D565" s="56" t="s">
        <v>40</v>
      </c>
      <c r="E565" t="str">
        <f>VLOOKUP(D565,Sheet1!$E$11:$F$92,2)</f>
        <v>Taurus</v>
      </c>
      <c r="G565" s="48" t="s">
        <v>96</v>
      </c>
      <c r="H565" s="13">
        <v>2010</v>
      </c>
      <c r="I565" s="87">
        <v>40353</v>
      </c>
      <c r="J565" s="56">
        <v>1</v>
      </c>
      <c r="K565" s="57">
        <v>40289</v>
      </c>
      <c r="L565" s="14" t="str">
        <f t="shared" si="66"/>
        <v>21-Apr</v>
      </c>
      <c r="M565" s="9">
        <f t="shared" si="69"/>
        <v>21</v>
      </c>
      <c r="N565" s="9" t="str">
        <f t="shared" si="67"/>
        <v>Apr</v>
      </c>
      <c r="O565" s="56" t="s">
        <v>90</v>
      </c>
      <c r="P565" s="13" t="str">
        <f>IF(VLOOKUP(O565,Sheet1!$N$12:$O$20,2)=0,"",VLOOKUP(O565,Sheet1!$N$12:$O$20,2))</f>
        <v/>
      </c>
      <c r="Q565" s="58">
        <v>452.94117647058818</v>
      </c>
      <c r="R565" s="9">
        <v>77</v>
      </c>
      <c r="S565" s="9">
        <v>77</v>
      </c>
      <c r="T565" s="24">
        <v>10</v>
      </c>
      <c r="U565" s="9"/>
      <c r="V565" s="9">
        <v>0.17</v>
      </c>
      <c r="W565" s="35" t="s">
        <v>53</v>
      </c>
      <c r="X565" s="9"/>
      <c r="Y565" s="27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spans="1:38" ht="13.2">
      <c r="A566" t="str">
        <f t="shared" si="65"/>
        <v>Gunnedah2010TOS21-AprCvCBI306</v>
      </c>
      <c r="B566">
        <f t="shared" si="63"/>
        <v>64</v>
      </c>
      <c r="C566" t="str">
        <f t="shared" si="64"/>
        <v>CBI306</v>
      </c>
      <c r="D566" s="56" t="s">
        <v>39</v>
      </c>
      <c r="E566" t="str">
        <f>VLOOKUP(D566,Sheet1!$E$11:$F$92,2)</f>
        <v>CBI306</v>
      </c>
      <c r="G566" s="48" t="s">
        <v>96</v>
      </c>
      <c r="H566" s="13">
        <v>2010</v>
      </c>
      <c r="I566" s="87">
        <v>40353</v>
      </c>
      <c r="J566" s="56">
        <v>1</v>
      </c>
      <c r="K566" s="57">
        <v>40289</v>
      </c>
      <c r="L566" s="14" t="str">
        <f t="shared" si="66"/>
        <v>21-Apr</v>
      </c>
      <c r="M566" s="9">
        <f t="shared" si="69"/>
        <v>21</v>
      </c>
      <c r="N566" s="9" t="str">
        <f t="shared" si="67"/>
        <v>Apr</v>
      </c>
      <c r="O566" s="56" t="s">
        <v>90</v>
      </c>
      <c r="P566" s="13" t="str">
        <f>IF(VLOOKUP(O566,Sheet1!$N$12:$O$20,2)=0,"",VLOOKUP(O566,Sheet1!$N$12:$O$20,2))</f>
        <v/>
      </c>
      <c r="Q566" s="58">
        <v>530.76923076923072</v>
      </c>
      <c r="R566" s="9">
        <v>69</v>
      </c>
      <c r="S566" s="9">
        <v>69</v>
      </c>
      <c r="T566" s="24">
        <v>10</v>
      </c>
      <c r="U566" s="9"/>
      <c r="V566" s="9">
        <v>0.13</v>
      </c>
      <c r="W566" s="35" t="s">
        <v>53</v>
      </c>
      <c r="X566" s="9"/>
      <c r="Y566" s="27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spans="1:38" ht="13.2">
      <c r="A567" t="str">
        <f t="shared" si="65"/>
        <v>Gunnedah2010TOS21-AprCvCBI406</v>
      </c>
      <c r="B567">
        <f t="shared" si="63"/>
        <v>64</v>
      </c>
      <c r="C567" t="str">
        <f t="shared" si="64"/>
        <v>CBI406</v>
      </c>
      <c r="D567" s="56" t="s">
        <v>38</v>
      </c>
      <c r="E567" t="str">
        <f>VLOOKUP(D567,Sheet1!$E$11:$F$92,2)</f>
        <v>CBI406</v>
      </c>
      <c r="G567" s="48" t="s">
        <v>96</v>
      </c>
      <c r="H567" s="13">
        <v>2010</v>
      </c>
      <c r="I567" s="87">
        <v>40353</v>
      </c>
      <c r="J567" s="56">
        <v>1</v>
      </c>
      <c r="K567" s="57">
        <v>40289</v>
      </c>
      <c r="L567" s="14" t="str">
        <f t="shared" si="66"/>
        <v>21-Apr</v>
      </c>
      <c r="M567" s="9">
        <f t="shared" si="69"/>
        <v>21</v>
      </c>
      <c r="N567" s="9" t="str">
        <f t="shared" si="67"/>
        <v>Apr</v>
      </c>
      <c r="O567" s="56" t="s">
        <v>90</v>
      </c>
      <c r="P567" s="13" t="str">
        <f>IF(VLOOKUP(O567,Sheet1!$N$12:$O$20,2)=0,"",VLOOKUP(O567,Sheet1!$N$12:$O$20,2))</f>
        <v/>
      </c>
      <c r="Q567" s="58">
        <v>488</v>
      </c>
      <c r="R567" s="9">
        <v>122</v>
      </c>
      <c r="S567" s="9">
        <v>122</v>
      </c>
      <c r="T567" s="24">
        <v>10</v>
      </c>
      <c r="U567" s="9"/>
      <c r="V567" s="9">
        <v>0.25</v>
      </c>
      <c r="W567" s="35" t="s">
        <v>53</v>
      </c>
      <c r="X567" s="9"/>
      <c r="Y567" s="27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spans="1:38" ht="13.2">
      <c r="A568" t="str">
        <f t="shared" si="65"/>
        <v>Gunnedah2010TOS21-AprCv46Y78</v>
      </c>
      <c r="B568">
        <f t="shared" si="63"/>
        <v>64</v>
      </c>
      <c r="C568" t="str">
        <f t="shared" si="64"/>
        <v>46Y78</v>
      </c>
      <c r="D568" s="56" t="s">
        <v>34</v>
      </c>
      <c r="E568" t="str">
        <f>VLOOKUP(D568,Sheet1!$E$11:$F$92,2)</f>
        <v>46Y78</v>
      </c>
      <c r="G568" s="48" t="s">
        <v>96</v>
      </c>
      <c r="H568" s="13">
        <v>2010</v>
      </c>
      <c r="I568" s="87">
        <v>40353</v>
      </c>
      <c r="J568" s="56">
        <v>1</v>
      </c>
      <c r="K568" s="57">
        <v>40289</v>
      </c>
      <c r="L568" s="14" t="str">
        <f t="shared" si="66"/>
        <v>21-Apr</v>
      </c>
      <c r="M568" s="9">
        <f t="shared" si="69"/>
        <v>21</v>
      </c>
      <c r="N568" s="9" t="str">
        <f t="shared" si="67"/>
        <v>Apr</v>
      </c>
      <c r="O568" s="56" t="s">
        <v>90</v>
      </c>
      <c r="P568" s="13" t="str">
        <f>IF(VLOOKUP(O568,Sheet1!$N$12:$O$20,2)=0,"",VLOOKUP(O568,Sheet1!$N$12:$O$20,2))</f>
        <v/>
      </c>
      <c r="Q568" s="58">
        <v>965.38461538461536</v>
      </c>
      <c r="R568" s="9">
        <v>251</v>
      </c>
      <c r="S568" s="9">
        <v>251</v>
      </c>
      <c r="T568" s="24">
        <v>10</v>
      </c>
      <c r="U568" s="9"/>
      <c r="V568" s="9">
        <v>0.26</v>
      </c>
      <c r="W568" s="35" t="s">
        <v>53</v>
      </c>
      <c r="X568" s="9"/>
      <c r="Y568" s="27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spans="1:38" ht="13.2">
      <c r="A569" t="str">
        <f t="shared" si="65"/>
        <v>Gunnedah2010TOS21-AprCvAV_Garnet</v>
      </c>
      <c r="B569">
        <f t="shared" si="63"/>
        <v>64</v>
      </c>
      <c r="C569" t="str">
        <f t="shared" si="64"/>
        <v>Garnet</v>
      </c>
      <c r="D569" s="56" t="s">
        <v>37</v>
      </c>
      <c r="E569" t="str">
        <f>VLOOKUP(D569,Sheet1!$E$11:$F$92,2)</f>
        <v>AV_Garnet</v>
      </c>
      <c r="G569" s="48" t="s">
        <v>96</v>
      </c>
      <c r="H569" s="13">
        <v>2010</v>
      </c>
      <c r="I569" s="87">
        <v>40353</v>
      </c>
      <c r="J569" s="56">
        <v>1</v>
      </c>
      <c r="K569" s="57">
        <v>40289</v>
      </c>
      <c r="L569" s="14" t="str">
        <f t="shared" si="66"/>
        <v>21-Apr</v>
      </c>
      <c r="M569" s="9">
        <f t="shared" si="69"/>
        <v>21</v>
      </c>
      <c r="N569" s="9" t="str">
        <f t="shared" si="67"/>
        <v>Apr</v>
      </c>
      <c r="O569" s="56" t="s">
        <v>90</v>
      </c>
      <c r="P569" s="13" t="str">
        <f>IF(VLOOKUP(O569,Sheet1!$N$12:$O$20,2)=0,"",VLOOKUP(O569,Sheet1!$N$12:$O$20,2))</f>
        <v/>
      </c>
      <c r="Q569" s="58">
        <v>912.90322580645159</v>
      </c>
      <c r="R569" s="9">
        <v>283</v>
      </c>
      <c r="S569" s="9">
        <v>283</v>
      </c>
      <c r="T569" s="24">
        <v>10</v>
      </c>
      <c r="U569" s="9"/>
      <c r="V569" s="9">
        <v>0.31</v>
      </c>
      <c r="W569" s="35" t="s">
        <v>53</v>
      </c>
      <c r="X569" s="9"/>
      <c r="Y569" s="27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spans="1:38" ht="13.2">
      <c r="A570" t="str">
        <f t="shared" si="65"/>
        <v>Gunnedah2010TOS17-MayCvTaurus</v>
      </c>
      <c r="B570">
        <f t="shared" si="63"/>
        <v>81</v>
      </c>
      <c r="C570" t="str">
        <f t="shared" si="64"/>
        <v>Taurus</v>
      </c>
      <c r="D570" s="56" t="s">
        <v>40</v>
      </c>
      <c r="E570" t="str">
        <f>VLOOKUP(D570,Sheet1!$E$11:$F$92,2)</f>
        <v>Taurus</v>
      </c>
      <c r="G570" s="48" t="s">
        <v>96</v>
      </c>
      <c r="H570" s="13">
        <v>2010</v>
      </c>
      <c r="I570" s="87">
        <v>40396</v>
      </c>
      <c r="J570" s="56">
        <v>1</v>
      </c>
      <c r="K570" s="32">
        <v>40315</v>
      </c>
      <c r="L570" s="14" t="str">
        <f t="shared" si="66"/>
        <v>17-May</v>
      </c>
      <c r="M570" s="9">
        <f t="shared" si="69"/>
        <v>17</v>
      </c>
      <c r="N570" s="9" t="str">
        <f t="shared" si="67"/>
        <v>May</v>
      </c>
      <c r="O570" s="56" t="s">
        <v>90</v>
      </c>
      <c r="P570" s="13" t="str">
        <f>IF(VLOOKUP(O570,Sheet1!$N$12:$O$20,2)=0,"",VLOOKUP(O570,Sheet1!$N$12:$O$20,2))</f>
        <v/>
      </c>
      <c r="Q570" s="58">
        <v>357.57575757575756</v>
      </c>
      <c r="R570" s="9">
        <v>118</v>
      </c>
      <c r="S570" s="9">
        <v>118</v>
      </c>
      <c r="T570" s="24">
        <v>10</v>
      </c>
      <c r="U570" s="9"/>
      <c r="V570" s="9">
        <v>0.33</v>
      </c>
      <c r="W570" s="35" t="s">
        <v>53</v>
      </c>
      <c r="X570" s="9"/>
      <c r="Y570" s="27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spans="1:38" ht="13.2">
      <c r="A571" t="str">
        <f t="shared" si="65"/>
        <v>Gunnedah2010TOS17-MayCvCBI306</v>
      </c>
      <c r="B571">
        <f t="shared" si="63"/>
        <v>81</v>
      </c>
      <c r="C571" t="str">
        <f t="shared" si="64"/>
        <v>CBI306</v>
      </c>
      <c r="D571" s="56" t="s">
        <v>39</v>
      </c>
      <c r="E571" t="str">
        <f>VLOOKUP(D571,Sheet1!$E$11:$F$92,2)</f>
        <v>CBI306</v>
      </c>
      <c r="G571" s="48" t="s">
        <v>96</v>
      </c>
      <c r="H571" s="13">
        <v>2010</v>
      </c>
      <c r="I571" s="87">
        <v>40396</v>
      </c>
      <c r="J571" s="56">
        <v>1</v>
      </c>
      <c r="K571" s="32">
        <v>40315</v>
      </c>
      <c r="L571" s="14" t="str">
        <f t="shared" si="66"/>
        <v>17-May</v>
      </c>
      <c r="M571" s="9">
        <f t="shared" si="69"/>
        <v>17</v>
      </c>
      <c r="N571" s="9" t="str">
        <f t="shared" si="67"/>
        <v>May</v>
      </c>
      <c r="O571" s="56" t="s">
        <v>90</v>
      </c>
      <c r="P571" s="13" t="str">
        <f>IF(VLOOKUP(O571,Sheet1!$N$12:$O$20,2)=0,"",VLOOKUP(O571,Sheet1!$N$12:$O$20,2))</f>
        <v/>
      </c>
      <c r="Q571" s="58">
        <v>737.5</v>
      </c>
      <c r="R571" s="9">
        <v>236</v>
      </c>
      <c r="S571" s="9">
        <v>236</v>
      </c>
      <c r="T571" s="24">
        <v>10</v>
      </c>
      <c r="U571" s="9"/>
      <c r="V571" s="9">
        <v>0.32</v>
      </c>
      <c r="W571" s="35" t="s">
        <v>53</v>
      </c>
      <c r="X571" s="9"/>
      <c r="Y571" s="27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spans="1:38" ht="13.2">
      <c r="A572" t="str">
        <f t="shared" si="65"/>
        <v>Gunnedah2010TOS17-MayCvCBI406</v>
      </c>
      <c r="B572">
        <f t="shared" ref="B572:B611" si="71">I572-K572</f>
        <v>81</v>
      </c>
      <c r="C572" t="str">
        <f t="shared" ref="C572:C619" si="72">D572</f>
        <v>CBI406</v>
      </c>
      <c r="D572" s="56" t="s">
        <v>38</v>
      </c>
      <c r="E572" t="str">
        <f>VLOOKUP(D572,Sheet1!$E$11:$F$92,2)</f>
        <v>CBI406</v>
      </c>
      <c r="G572" s="48" t="s">
        <v>96</v>
      </c>
      <c r="H572" s="13">
        <v>2010</v>
      </c>
      <c r="I572" s="87">
        <v>40396</v>
      </c>
      <c r="J572" s="56">
        <v>1</v>
      </c>
      <c r="K572" s="32">
        <v>40315</v>
      </c>
      <c r="L572" s="14" t="str">
        <f t="shared" si="66"/>
        <v>17-May</v>
      </c>
      <c r="M572" s="9">
        <f t="shared" si="69"/>
        <v>17</v>
      </c>
      <c r="N572" s="9" t="str">
        <f t="shared" si="67"/>
        <v>May</v>
      </c>
      <c r="O572" s="56" t="s">
        <v>90</v>
      </c>
      <c r="P572" s="13" t="str">
        <f>IF(VLOOKUP(O572,Sheet1!$N$12:$O$20,2)=0,"",VLOOKUP(O572,Sheet1!$N$12:$O$20,2))</f>
        <v/>
      </c>
      <c r="Q572" s="58">
        <v>737.5</v>
      </c>
      <c r="R572" s="9">
        <v>236</v>
      </c>
      <c r="S572" s="9">
        <v>236</v>
      </c>
      <c r="T572" s="24">
        <v>10</v>
      </c>
      <c r="U572" s="9"/>
      <c r="V572" s="9">
        <v>0.32</v>
      </c>
      <c r="W572" s="35" t="s">
        <v>53</v>
      </c>
      <c r="X572" s="9"/>
      <c r="Y572" s="27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spans="1:38" ht="13.2">
      <c r="A573" t="str">
        <f t="shared" si="65"/>
        <v>Gunnedah2010TOS17-MayCv46Y78</v>
      </c>
      <c r="B573">
        <f t="shared" si="71"/>
        <v>81</v>
      </c>
      <c r="C573" t="str">
        <f t="shared" si="72"/>
        <v>46Y78</v>
      </c>
      <c r="D573" s="56" t="s">
        <v>34</v>
      </c>
      <c r="E573" t="str">
        <f>VLOOKUP(D573,Sheet1!$E$11:$F$92,2)</f>
        <v>46Y78</v>
      </c>
      <c r="G573" s="48" t="s">
        <v>96</v>
      </c>
      <c r="H573" s="13">
        <v>2010</v>
      </c>
      <c r="I573" s="87">
        <v>40396</v>
      </c>
      <c r="J573" s="56">
        <v>1</v>
      </c>
      <c r="K573" s="32">
        <v>40315</v>
      </c>
      <c r="L573" s="14" t="str">
        <f t="shared" si="66"/>
        <v>17-May</v>
      </c>
      <c r="M573" s="9">
        <f t="shared" si="69"/>
        <v>17</v>
      </c>
      <c r="N573" s="9" t="str">
        <f t="shared" si="67"/>
        <v>May</v>
      </c>
      <c r="O573" s="56" t="s">
        <v>90</v>
      </c>
      <c r="P573" s="13" t="str">
        <f>IF(VLOOKUP(O573,Sheet1!$N$12:$O$20,2)=0,"",VLOOKUP(O573,Sheet1!$N$12:$O$20,2))</f>
        <v/>
      </c>
      <c r="Q573" s="58">
        <v>962.5</v>
      </c>
      <c r="R573" s="9">
        <v>308</v>
      </c>
      <c r="S573" s="9">
        <v>308</v>
      </c>
      <c r="T573" s="24">
        <v>10</v>
      </c>
      <c r="U573" s="9"/>
      <c r="V573" s="9">
        <v>0.32</v>
      </c>
      <c r="W573" s="35" t="s">
        <v>53</v>
      </c>
      <c r="X573" s="9"/>
      <c r="Y573" s="27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spans="1:38" ht="13.2">
      <c r="A574" t="str">
        <f t="shared" si="65"/>
        <v>Gunnedah2010TOS17-MayCvAV_Garnet</v>
      </c>
      <c r="B574">
        <f t="shared" si="71"/>
        <v>81</v>
      </c>
      <c r="C574" t="str">
        <f t="shared" si="72"/>
        <v>Garnet</v>
      </c>
      <c r="D574" s="56" t="s">
        <v>37</v>
      </c>
      <c r="E574" t="str">
        <f>VLOOKUP(D574,Sheet1!$E$11:$F$92,2)</f>
        <v>AV_Garnet</v>
      </c>
      <c r="G574" s="48" t="s">
        <v>96</v>
      </c>
      <c r="H574" s="13">
        <v>2010</v>
      </c>
      <c r="I574" s="87">
        <v>40396</v>
      </c>
      <c r="J574" s="56">
        <v>1</v>
      </c>
      <c r="K574" s="32">
        <v>40315</v>
      </c>
      <c r="L574" s="14" t="str">
        <f t="shared" si="66"/>
        <v>17-May</v>
      </c>
      <c r="M574" s="9">
        <f t="shared" si="69"/>
        <v>17</v>
      </c>
      <c r="N574" s="9" t="str">
        <f t="shared" si="67"/>
        <v>May</v>
      </c>
      <c r="O574" s="56" t="s">
        <v>90</v>
      </c>
      <c r="P574" s="13" t="str">
        <f>IF(VLOOKUP(O574,Sheet1!$N$12:$O$20,2)=0,"",VLOOKUP(O574,Sheet1!$N$12:$O$20,2))</f>
        <v/>
      </c>
      <c r="Q574" s="58">
        <v>867.5</v>
      </c>
      <c r="R574" s="9">
        <v>347</v>
      </c>
      <c r="S574" s="9">
        <v>347</v>
      </c>
      <c r="T574" s="24">
        <v>10</v>
      </c>
      <c r="U574" s="9"/>
      <c r="V574" s="9">
        <v>0.4</v>
      </c>
      <c r="W574" s="35" t="s">
        <v>53</v>
      </c>
      <c r="X574" s="9"/>
      <c r="Y574" s="27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spans="1:38" ht="13.2">
      <c r="A575" t="str">
        <f t="shared" si="65"/>
        <v>Gunnedah2010TOS21-AprCvTaurus</v>
      </c>
      <c r="B575">
        <f t="shared" si="71"/>
        <v>137</v>
      </c>
      <c r="C575" t="str">
        <f t="shared" si="72"/>
        <v>Taurus</v>
      </c>
      <c r="D575" s="56" t="s">
        <v>40</v>
      </c>
      <c r="E575" t="str">
        <f>VLOOKUP(D575,Sheet1!$E$11:$F$92,2)</f>
        <v>Taurus</v>
      </c>
      <c r="F575">
        <f t="shared" ref="F575:F584" si="73">B575</f>
        <v>137</v>
      </c>
      <c r="G575" s="48" t="s">
        <v>96</v>
      </c>
      <c r="H575" s="13">
        <v>2010</v>
      </c>
      <c r="I575" s="87">
        <v>40426</v>
      </c>
      <c r="J575" s="56">
        <v>1</v>
      </c>
      <c r="K575" s="57">
        <v>40289</v>
      </c>
      <c r="L575" s="14" t="str">
        <f t="shared" si="66"/>
        <v>21-Apr</v>
      </c>
      <c r="M575" s="9">
        <f t="shared" si="69"/>
        <v>21</v>
      </c>
      <c r="N575" s="9" t="str">
        <f t="shared" si="67"/>
        <v>Apr</v>
      </c>
      <c r="O575" s="56" t="s">
        <v>90</v>
      </c>
      <c r="P575" s="13" t="str">
        <f>IF(VLOOKUP(O575,Sheet1!$N$12:$O$20,2)=0,"",VLOOKUP(O575,Sheet1!$N$12:$O$20,2))</f>
        <v/>
      </c>
      <c r="Q575" s="56"/>
      <c r="R575" s="56"/>
      <c r="S575" s="56"/>
      <c r="T575" s="56">
        <v>6</v>
      </c>
      <c r="U575" s="56"/>
      <c r="V575" s="56"/>
      <c r="W575" s="35" t="s">
        <v>93</v>
      </c>
      <c r="X575" s="9"/>
      <c r="Y575" s="27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spans="1:38" ht="13.2">
      <c r="A576" t="str">
        <f t="shared" si="65"/>
        <v>Gunnedah2010TOS21-AprCvCBI306</v>
      </c>
      <c r="B576">
        <f t="shared" si="71"/>
        <v>105</v>
      </c>
      <c r="C576" t="str">
        <f t="shared" si="72"/>
        <v>CBI306</v>
      </c>
      <c r="D576" s="56" t="s">
        <v>39</v>
      </c>
      <c r="E576" t="str">
        <f>VLOOKUP(D576,Sheet1!$E$11:$F$92,2)</f>
        <v>CBI306</v>
      </c>
      <c r="F576">
        <f t="shared" si="73"/>
        <v>105</v>
      </c>
      <c r="G576" s="48" t="s">
        <v>96</v>
      </c>
      <c r="H576" s="13">
        <v>2010</v>
      </c>
      <c r="I576" s="87">
        <v>40394</v>
      </c>
      <c r="J576" s="56">
        <v>1</v>
      </c>
      <c r="K576" s="57">
        <v>40289</v>
      </c>
      <c r="L576" s="14" t="str">
        <f t="shared" si="66"/>
        <v>21-Apr</v>
      </c>
      <c r="M576" s="9">
        <f t="shared" si="69"/>
        <v>21</v>
      </c>
      <c r="N576" s="9" t="str">
        <f t="shared" si="67"/>
        <v>Apr</v>
      </c>
      <c r="O576" s="56" t="s">
        <v>90</v>
      </c>
      <c r="P576" s="13" t="str">
        <f>IF(VLOOKUP(O576,Sheet1!$N$12:$O$20,2)=0,"",VLOOKUP(O576,Sheet1!$N$12:$O$20,2))</f>
        <v/>
      </c>
      <c r="Q576" s="56"/>
      <c r="R576" s="56"/>
      <c r="S576" s="56"/>
      <c r="T576" s="56">
        <v>6</v>
      </c>
      <c r="U576" s="56"/>
      <c r="V576" s="56"/>
      <c r="W576" s="35" t="s">
        <v>93</v>
      </c>
      <c r="X576" s="9"/>
      <c r="Y576" s="27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spans="1:38" ht="13.2">
      <c r="A577" t="str">
        <f t="shared" si="65"/>
        <v>Gunnedah2010TOS21-AprCvCBI406</v>
      </c>
      <c r="B577">
        <f t="shared" si="71"/>
        <v>106</v>
      </c>
      <c r="C577" t="str">
        <f t="shared" si="72"/>
        <v>CBI406</v>
      </c>
      <c r="D577" s="56" t="s">
        <v>38</v>
      </c>
      <c r="E577" t="str">
        <f>VLOOKUP(D577,Sheet1!$E$11:$F$92,2)</f>
        <v>CBI406</v>
      </c>
      <c r="F577">
        <f t="shared" si="73"/>
        <v>106</v>
      </c>
      <c r="G577" s="48" t="s">
        <v>96</v>
      </c>
      <c r="H577" s="13">
        <v>2010</v>
      </c>
      <c r="I577" s="87">
        <v>40395</v>
      </c>
      <c r="J577" s="56">
        <v>1</v>
      </c>
      <c r="K577" s="57">
        <v>40289</v>
      </c>
      <c r="L577" s="14" t="str">
        <f t="shared" si="66"/>
        <v>21-Apr</v>
      </c>
      <c r="M577" s="9">
        <f t="shared" si="69"/>
        <v>21</v>
      </c>
      <c r="N577" s="9" t="str">
        <f t="shared" si="67"/>
        <v>Apr</v>
      </c>
      <c r="O577" s="56" t="s">
        <v>90</v>
      </c>
      <c r="P577" s="13" t="str">
        <f>IF(VLOOKUP(O577,Sheet1!$N$12:$O$20,2)=0,"",VLOOKUP(O577,Sheet1!$N$12:$O$20,2))</f>
        <v/>
      </c>
      <c r="Q577" s="56"/>
      <c r="R577" s="56"/>
      <c r="S577" s="56"/>
      <c r="T577" s="56">
        <v>6</v>
      </c>
      <c r="U577" s="56"/>
      <c r="V577" s="56"/>
      <c r="W577" s="35" t="s">
        <v>93</v>
      </c>
      <c r="X577" s="9"/>
      <c r="Y577" s="27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spans="1:38" ht="13.2">
      <c r="A578" t="str">
        <f t="shared" si="65"/>
        <v>Gunnedah2010TOS21-AprCv46Y78</v>
      </c>
      <c r="B578">
        <f t="shared" si="71"/>
        <v>98</v>
      </c>
      <c r="C578" t="str">
        <f t="shared" si="72"/>
        <v>46Y78</v>
      </c>
      <c r="D578" s="56" t="s">
        <v>34</v>
      </c>
      <c r="E578" t="str">
        <f>VLOOKUP(D578,Sheet1!$E$11:$F$92,2)</f>
        <v>46Y78</v>
      </c>
      <c r="F578">
        <f t="shared" si="73"/>
        <v>98</v>
      </c>
      <c r="G578" s="48" t="s">
        <v>96</v>
      </c>
      <c r="H578" s="13">
        <v>2010</v>
      </c>
      <c r="I578" s="87">
        <v>40387</v>
      </c>
      <c r="J578" s="56">
        <v>1</v>
      </c>
      <c r="K578" s="57">
        <v>40289</v>
      </c>
      <c r="L578" s="14" t="str">
        <f t="shared" si="66"/>
        <v>21-Apr</v>
      </c>
      <c r="M578" s="9">
        <f t="shared" si="69"/>
        <v>21</v>
      </c>
      <c r="N578" s="9" t="str">
        <f t="shared" si="67"/>
        <v>Apr</v>
      </c>
      <c r="O578" s="56" t="s">
        <v>90</v>
      </c>
      <c r="P578" s="13" t="str">
        <f>IF(VLOOKUP(O578,Sheet1!$N$12:$O$20,2)=0,"",VLOOKUP(O578,Sheet1!$N$12:$O$20,2))</f>
        <v/>
      </c>
      <c r="Q578" s="9"/>
      <c r="R578" s="9"/>
      <c r="S578" s="9"/>
      <c r="T578" s="56">
        <v>6</v>
      </c>
      <c r="U578" s="56"/>
      <c r="V578" s="56"/>
      <c r="W578" s="35" t="s">
        <v>93</v>
      </c>
      <c r="X578" s="9"/>
      <c r="Y578" s="27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spans="1:38" ht="13.2">
      <c r="A579" t="str">
        <f t="shared" si="65"/>
        <v>Gunnedah2010TOS21-AprCvAV_Garnet</v>
      </c>
      <c r="B579">
        <f t="shared" si="71"/>
        <v>94</v>
      </c>
      <c r="C579" t="str">
        <f t="shared" si="72"/>
        <v>Garnet</v>
      </c>
      <c r="D579" s="56" t="s">
        <v>37</v>
      </c>
      <c r="E579" t="str">
        <f>VLOOKUP(D579,Sheet1!$E$11:$F$92,2)</f>
        <v>AV_Garnet</v>
      </c>
      <c r="F579">
        <f t="shared" si="73"/>
        <v>94</v>
      </c>
      <c r="G579" s="48" t="s">
        <v>96</v>
      </c>
      <c r="H579" s="13">
        <v>2010</v>
      </c>
      <c r="I579" s="87">
        <v>40383</v>
      </c>
      <c r="J579" s="56">
        <v>1</v>
      </c>
      <c r="K579" s="57">
        <v>40289</v>
      </c>
      <c r="L579" s="14" t="str">
        <f t="shared" si="66"/>
        <v>21-Apr</v>
      </c>
      <c r="M579" s="9">
        <f t="shared" si="69"/>
        <v>21</v>
      </c>
      <c r="N579" s="9" t="str">
        <f t="shared" si="67"/>
        <v>Apr</v>
      </c>
      <c r="O579" s="56" t="s">
        <v>90</v>
      </c>
      <c r="P579" s="13" t="str">
        <f>IF(VLOOKUP(O579,Sheet1!$N$12:$O$20,2)=0,"",VLOOKUP(O579,Sheet1!$N$12:$O$20,2))</f>
        <v/>
      </c>
      <c r="Q579" s="9"/>
      <c r="R579" s="9"/>
      <c r="S579" s="9"/>
      <c r="T579" s="56">
        <v>6</v>
      </c>
      <c r="U579" s="56"/>
      <c r="V579" s="56"/>
      <c r="W579" s="35" t="s">
        <v>93</v>
      </c>
      <c r="X579" s="9"/>
      <c r="Y579" s="27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spans="1:38" ht="13.2">
      <c r="A580" t="str">
        <f t="shared" si="65"/>
        <v>Gunnedah2010TOS17-MayCvTaurus</v>
      </c>
      <c r="B580">
        <f t="shared" si="71"/>
        <v>135</v>
      </c>
      <c r="C580" t="str">
        <f t="shared" si="72"/>
        <v>Taurus</v>
      </c>
      <c r="D580" s="56" t="s">
        <v>40</v>
      </c>
      <c r="E580" t="str">
        <f>VLOOKUP(D580,Sheet1!$E$11:$F$92,2)</f>
        <v>Taurus</v>
      </c>
      <c r="F580">
        <f t="shared" si="73"/>
        <v>135</v>
      </c>
      <c r="G580" s="48" t="s">
        <v>96</v>
      </c>
      <c r="H580" s="13">
        <v>2010</v>
      </c>
      <c r="I580" s="87">
        <v>40450</v>
      </c>
      <c r="J580" s="56">
        <v>1</v>
      </c>
      <c r="K580" s="32">
        <v>40315</v>
      </c>
      <c r="L580" s="14" t="str">
        <f t="shared" si="66"/>
        <v>17-May</v>
      </c>
      <c r="M580" s="9">
        <f t="shared" si="69"/>
        <v>17</v>
      </c>
      <c r="N580" s="9" t="str">
        <f t="shared" si="67"/>
        <v>May</v>
      </c>
      <c r="O580" s="56" t="s">
        <v>90</v>
      </c>
      <c r="P580" s="13" t="str">
        <f>IF(VLOOKUP(O580,Sheet1!$N$12:$O$20,2)=0,"",VLOOKUP(O580,Sheet1!$N$12:$O$20,2))</f>
        <v/>
      </c>
      <c r="Q580" s="9"/>
      <c r="R580" s="9"/>
      <c r="S580" s="9"/>
      <c r="T580" s="56">
        <v>6</v>
      </c>
      <c r="U580" s="56"/>
      <c r="V580" s="56"/>
      <c r="W580" s="35" t="s">
        <v>93</v>
      </c>
      <c r="X580" s="9"/>
      <c r="Y580" s="27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spans="1:38" ht="13.2">
      <c r="A581" t="str">
        <f t="shared" ref="A581:A644" si="74">G581&amp;H581&amp;"TOS"&amp;L581&amp;"Cv"&amp;E581&amp;P581</f>
        <v>Gunnedah2010TOS17-MayCvCBI306</v>
      </c>
      <c r="B581">
        <f t="shared" si="71"/>
        <v>114</v>
      </c>
      <c r="C581" t="str">
        <f t="shared" si="72"/>
        <v>CBI306</v>
      </c>
      <c r="D581" s="56" t="s">
        <v>39</v>
      </c>
      <c r="E581" t="str">
        <f>VLOOKUP(D581,Sheet1!$E$11:$F$92,2)</f>
        <v>CBI306</v>
      </c>
      <c r="F581">
        <f t="shared" si="73"/>
        <v>114</v>
      </c>
      <c r="G581" s="48" t="s">
        <v>96</v>
      </c>
      <c r="H581" s="13">
        <v>2010</v>
      </c>
      <c r="I581" s="87">
        <v>40429</v>
      </c>
      <c r="J581" s="56">
        <v>1</v>
      </c>
      <c r="K581" s="32">
        <v>40315</v>
      </c>
      <c r="L581" s="14" t="str">
        <f t="shared" ref="L581:L644" si="75">M581&amp;"-"&amp;N581</f>
        <v>17-May</v>
      </c>
      <c r="M581" s="9">
        <f t="shared" si="69"/>
        <v>17</v>
      </c>
      <c r="N581" s="9" t="str">
        <f t="shared" ref="N581:N644" si="76">TEXT(K581,"mmm")</f>
        <v>May</v>
      </c>
      <c r="O581" s="56" t="s">
        <v>90</v>
      </c>
      <c r="P581" s="13" t="str">
        <f>IF(VLOOKUP(O581,Sheet1!$N$12:$O$20,2)=0,"",VLOOKUP(O581,Sheet1!$N$12:$O$20,2))</f>
        <v/>
      </c>
      <c r="Q581" s="9"/>
      <c r="R581" s="9"/>
      <c r="S581" s="9"/>
      <c r="T581" s="56">
        <v>6</v>
      </c>
      <c r="U581" s="56"/>
      <c r="V581" s="56"/>
      <c r="W581" s="35" t="s">
        <v>93</v>
      </c>
      <c r="X581" s="9"/>
      <c r="Y581" s="27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spans="1:38" ht="13.2">
      <c r="A582" t="str">
        <f t="shared" si="74"/>
        <v>Gunnedah2010TOS17-MayCvCBI406</v>
      </c>
      <c r="B582">
        <f t="shared" si="71"/>
        <v>114</v>
      </c>
      <c r="C582" t="str">
        <f t="shared" si="72"/>
        <v>CBI406</v>
      </c>
      <c r="D582" s="56" t="s">
        <v>38</v>
      </c>
      <c r="E582" t="str">
        <f>VLOOKUP(D582,Sheet1!$E$11:$F$92,2)</f>
        <v>CBI406</v>
      </c>
      <c r="F582">
        <f t="shared" si="73"/>
        <v>114</v>
      </c>
      <c r="G582" s="48" t="s">
        <v>96</v>
      </c>
      <c r="H582" s="13">
        <v>2010</v>
      </c>
      <c r="I582" s="87">
        <v>40429</v>
      </c>
      <c r="J582" s="56">
        <v>1</v>
      </c>
      <c r="K582" s="32">
        <v>40315</v>
      </c>
      <c r="L582" s="14" t="str">
        <f t="shared" si="75"/>
        <v>17-May</v>
      </c>
      <c r="M582" s="9">
        <f t="shared" si="69"/>
        <v>17</v>
      </c>
      <c r="N582" s="9" t="str">
        <f t="shared" si="76"/>
        <v>May</v>
      </c>
      <c r="O582" s="56" t="s">
        <v>90</v>
      </c>
      <c r="P582" s="13" t="str">
        <f>IF(VLOOKUP(O582,Sheet1!$N$12:$O$20,2)=0,"",VLOOKUP(O582,Sheet1!$N$12:$O$20,2))</f>
        <v/>
      </c>
      <c r="Q582" s="9"/>
      <c r="R582" s="9"/>
      <c r="S582" s="9"/>
      <c r="T582" s="56">
        <v>6</v>
      </c>
      <c r="U582" s="56"/>
      <c r="V582" s="56"/>
      <c r="W582" s="35" t="s">
        <v>93</v>
      </c>
      <c r="X582" s="9"/>
      <c r="Y582" s="27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spans="1:38" ht="13.2">
      <c r="A583" t="str">
        <f t="shared" si="74"/>
        <v>Gunnedah2010TOS17-MayCv46Y78</v>
      </c>
      <c r="B583">
        <f t="shared" si="71"/>
        <v>106</v>
      </c>
      <c r="C583" t="str">
        <f t="shared" si="72"/>
        <v>46Y78</v>
      </c>
      <c r="D583" s="56" t="s">
        <v>34</v>
      </c>
      <c r="E583" t="str">
        <f>VLOOKUP(D583,Sheet1!$E$11:$F$92,2)</f>
        <v>46Y78</v>
      </c>
      <c r="F583">
        <f t="shared" si="73"/>
        <v>106</v>
      </c>
      <c r="G583" s="48" t="s">
        <v>96</v>
      </c>
      <c r="H583" s="13">
        <v>2010</v>
      </c>
      <c r="I583" s="87">
        <v>40421</v>
      </c>
      <c r="J583" s="56">
        <v>1</v>
      </c>
      <c r="K583" s="32">
        <v>40315</v>
      </c>
      <c r="L583" s="14" t="str">
        <f t="shared" si="75"/>
        <v>17-May</v>
      </c>
      <c r="M583" s="9">
        <f t="shared" si="69"/>
        <v>17</v>
      </c>
      <c r="N583" s="9" t="str">
        <f t="shared" si="76"/>
        <v>May</v>
      </c>
      <c r="O583" s="56" t="s">
        <v>90</v>
      </c>
      <c r="P583" s="13" t="str">
        <f>IF(VLOOKUP(O583,Sheet1!$N$12:$O$20,2)=0,"",VLOOKUP(O583,Sheet1!$N$12:$O$20,2))</f>
        <v/>
      </c>
      <c r="Q583" s="9"/>
      <c r="R583" s="9"/>
      <c r="S583" s="9"/>
      <c r="T583" s="56">
        <v>6</v>
      </c>
      <c r="U583" s="56"/>
      <c r="V583" s="56"/>
      <c r="W583" s="35" t="s">
        <v>93</v>
      </c>
      <c r="X583" s="9"/>
      <c r="Y583" s="27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spans="1:38" ht="13.2">
      <c r="A584" t="str">
        <f t="shared" si="74"/>
        <v>Gunnedah2010TOS17-MayCvAV_Garnet</v>
      </c>
      <c r="B584">
        <f t="shared" si="71"/>
        <v>98</v>
      </c>
      <c r="C584" t="str">
        <f t="shared" si="72"/>
        <v>Garnet</v>
      </c>
      <c r="D584" s="56" t="s">
        <v>37</v>
      </c>
      <c r="E584" t="str">
        <f>VLOOKUP(D584,Sheet1!$E$11:$F$92,2)</f>
        <v>AV_Garnet</v>
      </c>
      <c r="F584">
        <f t="shared" si="73"/>
        <v>98</v>
      </c>
      <c r="G584" s="48" t="s">
        <v>96</v>
      </c>
      <c r="H584" s="13">
        <v>2010</v>
      </c>
      <c r="I584" s="87">
        <v>40413</v>
      </c>
      <c r="J584" s="56">
        <v>1</v>
      </c>
      <c r="K584" s="32">
        <v>40315</v>
      </c>
      <c r="L584" s="14" t="str">
        <f t="shared" si="75"/>
        <v>17-May</v>
      </c>
      <c r="M584" s="9">
        <f t="shared" si="69"/>
        <v>17</v>
      </c>
      <c r="N584" s="9" t="str">
        <f t="shared" si="76"/>
        <v>May</v>
      </c>
      <c r="O584" s="56" t="s">
        <v>90</v>
      </c>
      <c r="P584" s="13" t="str">
        <f>IF(VLOOKUP(O584,Sheet1!$N$12:$O$20,2)=0,"",VLOOKUP(O584,Sheet1!$N$12:$O$20,2))</f>
        <v/>
      </c>
      <c r="Q584" s="9"/>
      <c r="R584" s="9"/>
      <c r="S584" s="9"/>
      <c r="T584" s="56">
        <v>6</v>
      </c>
      <c r="U584" s="56"/>
      <c r="V584" s="56"/>
      <c r="W584" s="35" t="s">
        <v>93</v>
      </c>
      <c r="X584" s="9"/>
      <c r="Y584" s="27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spans="1:38" ht="13.2">
      <c r="A585" t="str">
        <f t="shared" si="74"/>
        <v>Armidale2010TOS7-AprCvCBIW208</v>
      </c>
      <c r="B585">
        <f t="shared" si="71"/>
        <v>134</v>
      </c>
      <c r="C585" t="str">
        <f t="shared" si="72"/>
        <v>CBIW208</v>
      </c>
      <c r="D585" s="56" t="s">
        <v>41</v>
      </c>
      <c r="E585" t="str">
        <f>VLOOKUP(D585,Sheet1!$E$11:$F$92,2)</f>
        <v>CBIW208</v>
      </c>
      <c r="G585" s="48" t="s">
        <v>97</v>
      </c>
      <c r="H585" s="13">
        <v>2010</v>
      </c>
      <c r="I585" s="87">
        <v>40409</v>
      </c>
      <c r="J585" s="56">
        <v>1</v>
      </c>
      <c r="K585" s="32">
        <v>40275</v>
      </c>
      <c r="L585" s="14" t="str">
        <f t="shared" si="75"/>
        <v>7-Apr</v>
      </c>
      <c r="M585" s="9">
        <f t="shared" si="69"/>
        <v>7</v>
      </c>
      <c r="N585" s="9" t="str">
        <f t="shared" si="76"/>
        <v>Apr</v>
      </c>
      <c r="O585" s="56" t="s">
        <v>90</v>
      </c>
      <c r="P585" s="13" t="str">
        <f>IF(VLOOKUP(O585,Sheet1!$N$12:$O$20,2)=0,"",VLOOKUP(O585,Sheet1!$N$12:$O$20,2))</f>
        <v/>
      </c>
      <c r="Q585" s="9">
        <v>309</v>
      </c>
      <c r="R585" s="9"/>
      <c r="S585" s="9"/>
      <c r="T585" s="24"/>
      <c r="U585" s="9"/>
      <c r="V585" s="9"/>
      <c r="W585" s="9"/>
      <c r="X585" s="9"/>
      <c r="Y585" s="27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spans="1:38" ht="13.2">
      <c r="A586" t="str">
        <f t="shared" si="74"/>
        <v>Armidale2010TOS7-AprCvTaurus</v>
      </c>
      <c r="B586">
        <f t="shared" si="71"/>
        <v>134</v>
      </c>
      <c r="C586" t="str">
        <f t="shared" si="72"/>
        <v>Taurus</v>
      </c>
      <c r="D586" s="56" t="s">
        <v>40</v>
      </c>
      <c r="E586" t="str">
        <f>VLOOKUP(D586,Sheet1!$E$11:$F$92,2)</f>
        <v>Taurus</v>
      </c>
      <c r="G586" s="48" t="s">
        <v>97</v>
      </c>
      <c r="H586" s="13">
        <v>2010</v>
      </c>
      <c r="I586" s="87">
        <v>40409</v>
      </c>
      <c r="J586" s="56">
        <v>1</v>
      </c>
      <c r="K586" s="32">
        <v>40275</v>
      </c>
      <c r="L586" s="14" t="str">
        <f t="shared" si="75"/>
        <v>7-Apr</v>
      </c>
      <c r="M586" s="9">
        <f t="shared" si="69"/>
        <v>7</v>
      </c>
      <c r="N586" s="9" t="str">
        <f t="shared" si="76"/>
        <v>Apr</v>
      </c>
      <c r="O586" s="56" t="s">
        <v>90</v>
      </c>
      <c r="P586" s="13" t="str">
        <f>IF(VLOOKUP(O586,Sheet1!$N$12:$O$20,2)=0,"",VLOOKUP(O586,Sheet1!$N$12:$O$20,2))</f>
        <v/>
      </c>
      <c r="Q586" s="9">
        <v>333</v>
      </c>
      <c r="R586" s="9"/>
      <c r="S586" s="9"/>
      <c r="T586" s="24"/>
      <c r="U586" s="9"/>
      <c r="V586" s="9"/>
      <c r="W586" s="9"/>
      <c r="X586" s="9"/>
      <c r="Y586" s="27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spans="1:38" ht="13.2">
      <c r="A587" t="str">
        <f t="shared" si="74"/>
        <v>Armidale2010TOS7-AprCvCBI406</v>
      </c>
      <c r="B587">
        <f t="shared" si="71"/>
        <v>134</v>
      </c>
      <c r="C587" t="str">
        <f t="shared" si="72"/>
        <v>CBI406</v>
      </c>
      <c r="D587" s="56" t="s">
        <v>38</v>
      </c>
      <c r="E587" t="str">
        <f>VLOOKUP(D587,Sheet1!$E$11:$F$92,2)</f>
        <v>CBI406</v>
      </c>
      <c r="G587" s="48" t="s">
        <v>97</v>
      </c>
      <c r="H587" s="13">
        <v>2010</v>
      </c>
      <c r="I587" s="87">
        <v>40409</v>
      </c>
      <c r="J587" s="56">
        <v>1</v>
      </c>
      <c r="K587" s="32">
        <v>40275</v>
      </c>
      <c r="L587" s="14" t="str">
        <f t="shared" si="75"/>
        <v>7-Apr</v>
      </c>
      <c r="M587" s="9">
        <f t="shared" si="69"/>
        <v>7</v>
      </c>
      <c r="N587" s="9" t="str">
        <f t="shared" si="76"/>
        <v>Apr</v>
      </c>
      <c r="O587" s="56" t="s">
        <v>90</v>
      </c>
      <c r="P587" s="13" t="str">
        <f>IF(VLOOKUP(O587,Sheet1!$N$12:$O$20,2)=0,"",VLOOKUP(O587,Sheet1!$N$12:$O$20,2))</f>
        <v/>
      </c>
      <c r="Q587" s="9">
        <v>307</v>
      </c>
      <c r="R587" s="9"/>
      <c r="S587" s="9"/>
      <c r="T587" s="24"/>
      <c r="U587" s="9"/>
      <c r="V587" s="9"/>
      <c r="W587" s="9"/>
      <c r="X587" s="9"/>
      <c r="Y587" s="27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spans="1:38" ht="13.2">
      <c r="A588" t="str">
        <f t="shared" si="74"/>
        <v>Armidale2010TOS7-AprCv46Y78</v>
      </c>
      <c r="B588">
        <f t="shared" si="71"/>
        <v>134</v>
      </c>
      <c r="C588" t="str">
        <f t="shared" si="72"/>
        <v>46Y78</v>
      </c>
      <c r="D588" s="56" t="s">
        <v>34</v>
      </c>
      <c r="E588" t="str">
        <f>VLOOKUP(D588,Sheet1!$E$11:$F$92,2)</f>
        <v>46Y78</v>
      </c>
      <c r="G588" s="48" t="s">
        <v>97</v>
      </c>
      <c r="H588" s="13">
        <v>2010</v>
      </c>
      <c r="I588" s="87">
        <v>40409</v>
      </c>
      <c r="J588" s="56">
        <v>1</v>
      </c>
      <c r="K588" s="32">
        <v>40275</v>
      </c>
      <c r="L588" s="14" t="str">
        <f t="shared" si="75"/>
        <v>7-Apr</v>
      </c>
      <c r="M588" s="9">
        <f t="shared" si="69"/>
        <v>7</v>
      </c>
      <c r="N588" s="9" t="str">
        <f t="shared" si="76"/>
        <v>Apr</v>
      </c>
      <c r="O588" s="56" t="s">
        <v>90</v>
      </c>
      <c r="P588" s="13" t="str">
        <f>IF(VLOOKUP(O588,Sheet1!$N$12:$O$20,2)=0,"",VLOOKUP(O588,Sheet1!$N$12:$O$20,2))</f>
        <v/>
      </c>
      <c r="Q588" s="9">
        <v>349</v>
      </c>
      <c r="R588" s="9"/>
      <c r="S588" s="9"/>
      <c r="T588" s="24"/>
      <c r="U588" s="9"/>
      <c r="V588" s="9"/>
      <c r="W588" s="9"/>
      <c r="X588" s="9"/>
      <c r="Y588" s="27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spans="1:38" ht="13.2">
      <c r="A589" t="str">
        <f t="shared" si="74"/>
        <v>Armidale2010TOS7-AprCvTaurus</v>
      </c>
      <c r="B589">
        <f t="shared" si="71"/>
        <v>169</v>
      </c>
      <c r="C589" t="str">
        <f t="shared" si="72"/>
        <v>Taurus</v>
      </c>
      <c r="D589" s="56" t="s">
        <v>40</v>
      </c>
      <c r="E589" t="str">
        <f>VLOOKUP(D589,Sheet1!$E$11:$F$92,2)</f>
        <v>Taurus</v>
      </c>
      <c r="F589">
        <f t="shared" ref="F589:F592" si="77">B589</f>
        <v>169</v>
      </c>
      <c r="G589" s="48" t="s">
        <v>97</v>
      </c>
      <c r="H589" s="13">
        <v>2010</v>
      </c>
      <c r="I589" s="87">
        <v>40444</v>
      </c>
      <c r="J589" s="56">
        <v>1</v>
      </c>
      <c r="K589" s="32">
        <v>40275</v>
      </c>
      <c r="L589" s="14" t="str">
        <f t="shared" si="75"/>
        <v>7-Apr</v>
      </c>
      <c r="M589" s="9">
        <f t="shared" si="69"/>
        <v>7</v>
      </c>
      <c r="N589" s="9" t="str">
        <f t="shared" si="76"/>
        <v>Apr</v>
      </c>
      <c r="O589" s="56" t="s">
        <v>90</v>
      </c>
      <c r="P589" s="13" t="str">
        <f>IF(VLOOKUP(O589,Sheet1!$N$12:$O$20,2)=0,"",VLOOKUP(O589,Sheet1!$N$12:$O$20,2))</f>
        <v/>
      </c>
      <c r="Q589" s="56"/>
      <c r="R589" s="56"/>
      <c r="S589" s="56"/>
      <c r="T589" s="56">
        <v>6</v>
      </c>
      <c r="U589" s="56"/>
      <c r="V589" s="56"/>
      <c r="W589" s="35" t="s">
        <v>93</v>
      </c>
      <c r="X589" s="9"/>
      <c r="Y589" s="27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spans="1:38" ht="13.2">
      <c r="A590" t="str">
        <f t="shared" si="74"/>
        <v>Armidale2010TOS7-AprCvCBI306</v>
      </c>
      <c r="B590">
        <f t="shared" si="71"/>
        <v>166</v>
      </c>
      <c r="C590" t="str">
        <f t="shared" si="72"/>
        <v>CBI306</v>
      </c>
      <c r="D590" s="56" t="s">
        <v>39</v>
      </c>
      <c r="E590" t="str">
        <f>VLOOKUP(D590,Sheet1!$E$11:$F$92,2)</f>
        <v>CBI306</v>
      </c>
      <c r="F590">
        <f t="shared" si="77"/>
        <v>166</v>
      </c>
      <c r="G590" s="48" t="s">
        <v>97</v>
      </c>
      <c r="H590" s="13">
        <v>2010</v>
      </c>
      <c r="I590" s="87">
        <v>40441</v>
      </c>
      <c r="J590" s="56">
        <v>1</v>
      </c>
      <c r="K590" s="32">
        <v>40275</v>
      </c>
      <c r="L590" s="14" t="str">
        <f t="shared" si="75"/>
        <v>7-Apr</v>
      </c>
      <c r="M590" s="9">
        <f t="shared" si="69"/>
        <v>7</v>
      </c>
      <c r="N590" s="9" t="str">
        <f t="shared" si="76"/>
        <v>Apr</v>
      </c>
      <c r="O590" s="56" t="s">
        <v>90</v>
      </c>
      <c r="P590" s="13" t="str">
        <f>IF(VLOOKUP(O590,Sheet1!$N$12:$O$20,2)=0,"",VLOOKUP(O590,Sheet1!$N$12:$O$20,2))</f>
        <v/>
      </c>
      <c r="Q590" s="56"/>
      <c r="R590" s="56"/>
      <c r="S590" s="56"/>
      <c r="T590" s="56">
        <v>6</v>
      </c>
      <c r="U590" s="56"/>
      <c r="V590" s="56"/>
      <c r="W590" s="35" t="s">
        <v>93</v>
      </c>
      <c r="X590" s="9"/>
      <c r="Y590" s="27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spans="1:38" ht="13.2">
      <c r="A591" t="str">
        <f t="shared" si="74"/>
        <v>Armidale2010TOS7-AprCvCBI406</v>
      </c>
      <c r="B591">
        <f t="shared" si="71"/>
        <v>151</v>
      </c>
      <c r="C591" t="str">
        <f t="shared" si="72"/>
        <v>CBI406</v>
      </c>
      <c r="D591" s="56" t="s">
        <v>38</v>
      </c>
      <c r="E591" t="str">
        <f>VLOOKUP(D591,Sheet1!$E$11:$F$92,2)</f>
        <v>CBI406</v>
      </c>
      <c r="F591">
        <f t="shared" si="77"/>
        <v>151</v>
      </c>
      <c r="G591" s="48" t="s">
        <v>97</v>
      </c>
      <c r="H591" s="13">
        <v>2010</v>
      </c>
      <c r="I591" s="87">
        <v>40426</v>
      </c>
      <c r="J591" s="56">
        <v>1</v>
      </c>
      <c r="K591" s="32">
        <v>40275</v>
      </c>
      <c r="L591" s="14" t="str">
        <f t="shared" si="75"/>
        <v>7-Apr</v>
      </c>
      <c r="M591" s="9">
        <f t="shared" ref="M591:M654" si="78">DAY(K591)</f>
        <v>7</v>
      </c>
      <c r="N591" s="9" t="str">
        <f t="shared" si="76"/>
        <v>Apr</v>
      </c>
      <c r="O591" s="56" t="s">
        <v>90</v>
      </c>
      <c r="P591" s="13" t="str">
        <f>IF(VLOOKUP(O591,Sheet1!$N$12:$O$20,2)=0,"",VLOOKUP(O591,Sheet1!$N$12:$O$20,2))</f>
        <v/>
      </c>
      <c r="Q591" s="56"/>
      <c r="R591" s="56"/>
      <c r="S591" s="56"/>
      <c r="T591" s="56">
        <v>6</v>
      </c>
      <c r="U591" s="56"/>
      <c r="V591" s="56"/>
      <c r="W591" s="35" t="s">
        <v>93</v>
      </c>
      <c r="X591" s="9"/>
      <c r="Y591" s="27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spans="1:38" ht="13.2">
      <c r="A592" t="str">
        <f t="shared" si="74"/>
        <v>Armidale2010TOS7-AprCv46Y78</v>
      </c>
      <c r="B592">
        <f t="shared" si="71"/>
        <v>140</v>
      </c>
      <c r="C592" t="str">
        <f t="shared" si="72"/>
        <v>46Y78</v>
      </c>
      <c r="D592" s="56" t="s">
        <v>34</v>
      </c>
      <c r="E592" t="str">
        <f>VLOOKUP(D592,Sheet1!$E$11:$F$92,2)</f>
        <v>46Y78</v>
      </c>
      <c r="F592">
        <f t="shared" si="77"/>
        <v>140</v>
      </c>
      <c r="G592" s="48" t="s">
        <v>97</v>
      </c>
      <c r="H592" s="13">
        <v>2010</v>
      </c>
      <c r="I592" s="87">
        <v>40415</v>
      </c>
      <c r="J592" s="56">
        <v>1</v>
      </c>
      <c r="K592" s="32">
        <v>40275</v>
      </c>
      <c r="L592" s="14" t="str">
        <f t="shared" si="75"/>
        <v>7-Apr</v>
      </c>
      <c r="M592" s="9">
        <f t="shared" si="78"/>
        <v>7</v>
      </c>
      <c r="N592" s="9" t="str">
        <f t="shared" si="76"/>
        <v>Apr</v>
      </c>
      <c r="O592" s="56" t="s">
        <v>90</v>
      </c>
      <c r="P592" s="13" t="str">
        <f>IF(VLOOKUP(O592,Sheet1!$N$12:$O$20,2)=0,"",VLOOKUP(O592,Sheet1!$N$12:$O$20,2))</f>
        <v/>
      </c>
      <c r="Q592" s="9"/>
      <c r="R592" s="9"/>
      <c r="S592" s="9"/>
      <c r="T592" s="56">
        <v>6</v>
      </c>
      <c r="U592" s="56"/>
      <c r="V592" s="56"/>
      <c r="W592" s="35" t="s">
        <v>93</v>
      </c>
      <c r="X592" s="9"/>
      <c r="Y592" s="27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spans="1:38" ht="13.2">
      <c r="A593" t="str">
        <f t="shared" si="74"/>
        <v>Armidale2010TOS7-AprCvTaurus</v>
      </c>
      <c r="C593" t="str">
        <f t="shared" si="72"/>
        <v>Taurus</v>
      </c>
      <c r="D593" s="56" t="s">
        <v>40</v>
      </c>
      <c r="E593" t="str">
        <f>VLOOKUP(D593,Sheet1!$E$11:$F$92,2)</f>
        <v>Taurus</v>
      </c>
      <c r="G593" s="48" t="s">
        <v>97</v>
      </c>
      <c r="H593" s="13">
        <v>2010</v>
      </c>
      <c r="J593" s="56">
        <v>1</v>
      </c>
      <c r="K593" s="32">
        <v>40275</v>
      </c>
      <c r="L593" s="14" t="str">
        <f t="shared" si="75"/>
        <v>7-Apr</v>
      </c>
      <c r="M593" s="9">
        <f t="shared" si="78"/>
        <v>7</v>
      </c>
      <c r="N593" s="9" t="str">
        <f t="shared" si="76"/>
        <v>Apr</v>
      </c>
      <c r="O593" s="56" t="s">
        <v>90</v>
      </c>
      <c r="P593" s="13" t="str">
        <f>IF(VLOOKUP(O593,Sheet1!$N$12:$O$20,2)=0,"",VLOOKUP(O593,Sheet1!$N$12:$O$20,2))</f>
        <v/>
      </c>
      <c r="Q593" s="58">
        <v>1523.0769230769231</v>
      </c>
      <c r="R593" s="56">
        <v>396</v>
      </c>
      <c r="S593" s="56">
        <v>396</v>
      </c>
      <c r="T593" s="24">
        <v>10</v>
      </c>
      <c r="U593" s="56"/>
      <c r="V593" s="56">
        <v>0.26</v>
      </c>
      <c r="W593" s="35" t="s">
        <v>53</v>
      </c>
      <c r="X593" s="9"/>
      <c r="Y593" s="27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spans="1:38" ht="13.2">
      <c r="A594" t="str">
        <f t="shared" si="74"/>
        <v>Armidale2010TOS7-AprCvCBI306</v>
      </c>
      <c r="C594" t="str">
        <f t="shared" si="72"/>
        <v>CBI306</v>
      </c>
      <c r="D594" s="56" t="s">
        <v>39</v>
      </c>
      <c r="E594" t="str">
        <f>VLOOKUP(D594,Sheet1!$E$11:$F$92,2)</f>
        <v>CBI306</v>
      </c>
      <c r="G594" s="48" t="s">
        <v>97</v>
      </c>
      <c r="H594" s="13">
        <v>2010</v>
      </c>
      <c r="J594" s="56">
        <v>1</v>
      </c>
      <c r="K594" s="32">
        <v>40275</v>
      </c>
      <c r="L594" s="14" t="str">
        <f t="shared" si="75"/>
        <v>7-Apr</v>
      </c>
      <c r="M594" s="9">
        <f t="shared" si="78"/>
        <v>7</v>
      </c>
      <c r="N594" s="9" t="str">
        <f t="shared" si="76"/>
        <v>Apr</v>
      </c>
      <c r="O594" s="56" t="s">
        <v>90</v>
      </c>
      <c r="P594" s="13" t="str">
        <f>IF(VLOOKUP(O594,Sheet1!$N$12:$O$20,2)=0,"",VLOOKUP(O594,Sheet1!$N$12:$O$20,2))</f>
        <v/>
      </c>
      <c r="Q594" s="58">
        <v>1453.3333333333335</v>
      </c>
      <c r="R594" s="56">
        <v>436</v>
      </c>
      <c r="S594" s="56">
        <v>436</v>
      </c>
      <c r="T594" s="24">
        <v>10</v>
      </c>
      <c r="U594" s="56"/>
      <c r="V594" s="56">
        <v>0.3</v>
      </c>
      <c r="W594" s="35" t="s">
        <v>53</v>
      </c>
      <c r="X594" s="9"/>
      <c r="Y594" s="27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spans="1:38" ht="13.2">
      <c r="A595" t="str">
        <f t="shared" si="74"/>
        <v>Armidale2010TOS7-AprCvCBI406</v>
      </c>
      <c r="C595" t="str">
        <f t="shared" si="72"/>
        <v>CBI406</v>
      </c>
      <c r="D595" s="56" t="s">
        <v>38</v>
      </c>
      <c r="E595" t="str">
        <f>VLOOKUP(D595,Sheet1!$E$11:$F$92,2)</f>
        <v>CBI406</v>
      </c>
      <c r="G595" s="48" t="s">
        <v>97</v>
      </c>
      <c r="H595" s="13">
        <v>2010</v>
      </c>
      <c r="J595" s="56">
        <v>1</v>
      </c>
      <c r="K595" s="32">
        <v>40275</v>
      </c>
      <c r="L595" s="14" t="str">
        <f t="shared" si="75"/>
        <v>7-Apr</v>
      </c>
      <c r="M595" s="9">
        <f t="shared" si="78"/>
        <v>7</v>
      </c>
      <c r="N595" s="9" t="str">
        <f t="shared" si="76"/>
        <v>Apr</v>
      </c>
      <c r="O595" s="56" t="s">
        <v>90</v>
      </c>
      <c r="P595" s="13" t="str">
        <f>IF(VLOOKUP(O595,Sheet1!$N$12:$O$20,2)=0,"",VLOOKUP(O595,Sheet1!$N$12:$O$20,2))</f>
        <v/>
      </c>
      <c r="Q595" s="58">
        <v>1875.8620689655174</v>
      </c>
      <c r="R595" s="56">
        <v>544</v>
      </c>
      <c r="S595" s="56">
        <v>544</v>
      </c>
      <c r="T595" s="24">
        <v>10</v>
      </c>
      <c r="U595" s="56"/>
      <c r="V595" s="56">
        <v>0.28999999999999998</v>
      </c>
      <c r="W595" s="35" t="s">
        <v>53</v>
      </c>
      <c r="X595" s="9"/>
      <c r="Y595" s="27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spans="1:38" ht="13.2">
      <c r="A596" t="str">
        <f t="shared" si="74"/>
        <v>Armidale2010TOS7-AprCv46Y78</v>
      </c>
      <c r="C596" t="str">
        <f t="shared" si="72"/>
        <v>46Y78</v>
      </c>
      <c r="D596" s="56" t="s">
        <v>34</v>
      </c>
      <c r="E596" t="str">
        <f>VLOOKUP(D596,Sheet1!$E$11:$F$92,2)</f>
        <v>46Y78</v>
      </c>
      <c r="G596" s="48" t="s">
        <v>97</v>
      </c>
      <c r="H596" s="13">
        <v>2010</v>
      </c>
      <c r="J596" s="56">
        <v>1</v>
      </c>
      <c r="K596" s="32">
        <v>40275</v>
      </c>
      <c r="L596" s="14" t="str">
        <f t="shared" si="75"/>
        <v>7-Apr</v>
      </c>
      <c r="M596" s="9">
        <f t="shared" si="78"/>
        <v>7</v>
      </c>
      <c r="N596" s="9" t="str">
        <f t="shared" si="76"/>
        <v>Apr</v>
      </c>
      <c r="O596" s="56" t="s">
        <v>90</v>
      </c>
      <c r="P596" s="13" t="str">
        <f>IF(VLOOKUP(O596,Sheet1!$N$12:$O$20,2)=0,"",VLOOKUP(O596,Sheet1!$N$12:$O$20,2))</f>
        <v/>
      </c>
      <c r="Q596" s="58">
        <v>1414.8148148148148</v>
      </c>
      <c r="R596" s="9">
        <v>382</v>
      </c>
      <c r="S596" s="9">
        <v>382</v>
      </c>
      <c r="T596" s="24">
        <v>10</v>
      </c>
      <c r="U596" s="56"/>
      <c r="V596" s="56">
        <v>0.27</v>
      </c>
      <c r="W596" s="35" t="s">
        <v>53</v>
      </c>
      <c r="X596" s="9"/>
      <c r="Y596" s="27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spans="1:38" ht="13.2">
      <c r="A597" t="str">
        <f t="shared" si="74"/>
        <v>Esperance2010TOS15-AprCvCBIW208</v>
      </c>
      <c r="B597">
        <f t="shared" si="71"/>
        <v>62</v>
      </c>
      <c r="C597" t="str">
        <f t="shared" si="72"/>
        <v>CBIW208</v>
      </c>
      <c r="D597" s="56" t="s">
        <v>41</v>
      </c>
      <c r="E597" t="str">
        <f>VLOOKUP(D597,Sheet1!$E$11:$F$92,2)</f>
        <v>CBIW208</v>
      </c>
      <c r="G597" s="48" t="s">
        <v>98</v>
      </c>
      <c r="H597" s="13">
        <v>2010</v>
      </c>
      <c r="I597" s="87">
        <v>40345</v>
      </c>
      <c r="J597" s="56">
        <v>1</v>
      </c>
      <c r="K597" s="20">
        <v>40283</v>
      </c>
      <c r="L597" s="14" t="str">
        <f t="shared" si="75"/>
        <v>15-Apr</v>
      </c>
      <c r="M597" s="9">
        <f t="shared" si="78"/>
        <v>15</v>
      </c>
      <c r="N597" s="9" t="str">
        <f t="shared" si="76"/>
        <v>Apr</v>
      </c>
      <c r="O597" s="56" t="s">
        <v>90</v>
      </c>
      <c r="P597" s="13" t="str">
        <f>IF(VLOOKUP(O597,Sheet1!$N$12:$O$20,2)=0,"",VLOOKUP(O597,Sheet1!$N$12:$O$20,2))</f>
        <v/>
      </c>
      <c r="Q597" s="9">
        <v>89</v>
      </c>
      <c r="R597" s="9"/>
      <c r="S597" s="9"/>
      <c r="T597" s="24"/>
      <c r="U597" s="9"/>
      <c r="V597" s="9"/>
      <c r="W597" s="9"/>
      <c r="X597" s="9"/>
      <c r="Y597" s="27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spans="1:38" ht="13.2">
      <c r="A598" t="str">
        <f t="shared" si="74"/>
        <v>Esperance2010TOS15-AprCvTaurus</v>
      </c>
      <c r="B598">
        <f t="shared" si="71"/>
        <v>62</v>
      </c>
      <c r="C598" t="str">
        <f t="shared" si="72"/>
        <v>Taurus</v>
      </c>
      <c r="D598" s="56" t="s">
        <v>40</v>
      </c>
      <c r="E598" t="str">
        <f>VLOOKUP(D598,Sheet1!$E$11:$F$92,2)</f>
        <v>Taurus</v>
      </c>
      <c r="G598" s="48" t="s">
        <v>98</v>
      </c>
      <c r="H598" s="13">
        <v>2010</v>
      </c>
      <c r="I598" s="87">
        <v>40345</v>
      </c>
      <c r="J598" s="56">
        <v>1</v>
      </c>
      <c r="K598" s="20">
        <v>40283</v>
      </c>
      <c r="L598" s="14" t="str">
        <f t="shared" si="75"/>
        <v>15-Apr</v>
      </c>
      <c r="M598" s="9">
        <f t="shared" si="78"/>
        <v>15</v>
      </c>
      <c r="N598" s="9" t="str">
        <f t="shared" si="76"/>
        <v>Apr</v>
      </c>
      <c r="O598" s="56" t="s">
        <v>90</v>
      </c>
      <c r="P598" s="13" t="str">
        <f>IF(VLOOKUP(O598,Sheet1!$N$12:$O$20,2)=0,"",VLOOKUP(O598,Sheet1!$N$12:$O$20,2))</f>
        <v/>
      </c>
      <c r="Q598" s="9">
        <v>120</v>
      </c>
      <c r="R598" s="9"/>
      <c r="S598" s="9"/>
      <c r="T598" s="24"/>
      <c r="U598" s="9"/>
      <c r="V598" s="9"/>
      <c r="W598" s="9"/>
      <c r="X598" s="9"/>
      <c r="Y598" s="27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spans="1:38" ht="13.2">
      <c r="A599" t="str">
        <f t="shared" si="74"/>
        <v>Esperance2010TOS15-AprCvCBI306</v>
      </c>
      <c r="B599">
        <f t="shared" si="71"/>
        <v>62</v>
      </c>
      <c r="C599" t="str">
        <f t="shared" si="72"/>
        <v>CBI306</v>
      </c>
      <c r="D599" s="56" t="s">
        <v>39</v>
      </c>
      <c r="E599" t="str">
        <f>VLOOKUP(D599,Sheet1!$E$11:$F$92,2)</f>
        <v>CBI306</v>
      </c>
      <c r="G599" s="48" t="s">
        <v>98</v>
      </c>
      <c r="H599" s="13">
        <v>2010</v>
      </c>
      <c r="I599" s="87">
        <v>40345</v>
      </c>
      <c r="J599" s="56">
        <v>1</v>
      </c>
      <c r="K599" s="20">
        <v>40283</v>
      </c>
      <c r="L599" s="14" t="str">
        <f t="shared" si="75"/>
        <v>15-Apr</v>
      </c>
      <c r="M599" s="9">
        <f t="shared" si="78"/>
        <v>15</v>
      </c>
      <c r="N599" s="9" t="str">
        <f t="shared" si="76"/>
        <v>Apr</v>
      </c>
      <c r="O599" s="56" t="s">
        <v>90</v>
      </c>
      <c r="P599" s="13" t="str">
        <f>IF(VLOOKUP(O599,Sheet1!$N$12:$O$20,2)=0,"",VLOOKUP(O599,Sheet1!$N$12:$O$20,2))</f>
        <v/>
      </c>
      <c r="Q599" s="9">
        <v>104</v>
      </c>
      <c r="R599" s="9"/>
      <c r="S599" s="9"/>
      <c r="T599" s="24"/>
      <c r="U599" s="9"/>
      <c r="V599" s="9"/>
      <c r="W599" s="9"/>
      <c r="X599" s="9"/>
      <c r="Y599" s="27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spans="1:38" ht="13.2">
      <c r="A600" t="str">
        <f t="shared" si="74"/>
        <v>Esperance2010TOS15-AprCvCBI406</v>
      </c>
      <c r="B600">
        <f t="shared" si="71"/>
        <v>62</v>
      </c>
      <c r="C600" t="str">
        <f t="shared" si="72"/>
        <v>CBI406</v>
      </c>
      <c r="D600" s="56" t="s">
        <v>38</v>
      </c>
      <c r="E600" t="str">
        <f>VLOOKUP(D600,Sheet1!$E$11:$F$92,2)</f>
        <v>CBI406</v>
      </c>
      <c r="G600" s="48" t="s">
        <v>98</v>
      </c>
      <c r="H600" s="13">
        <v>2010</v>
      </c>
      <c r="I600" s="87">
        <v>40345</v>
      </c>
      <c r="J600" s="56">
        <v>1</v>
      </c>
      <c r="K600" s="20">
        <v>40283</v>
      </c>
      <c r="L600" s="14" t="str">
        <f t="shared" si="75"/>
        <v>15-Apr</v>
      </c>
      <c r="M600" s="9">
        <f t="shared" si="78"/>
        <v>15</v>
      </c>
      <c r="N600" s="9" t="str">
        <f t="shared" si="76"/>
        <v>Apr</v>
      </c>
      <c r="O600" s="56" t="s">
        <v>90</v>
      </c>
      <c r="P600" s="13" t="str">
        <f>IF(VLOOKUP(O600,Sheet1!$N$12:$O$20,2)=0,"",VLOOKUP(O600,Sheet1!$N$12:$O$20,2))</f>
        <v/>
      </c>
      <c r="Q600" s="9">
        <v>107</v>
      </c>
      <c r="R600" s="9"/>
      <c r="S600" s="9"/>
      <c r="T600" s="24"/>
      <c r="U600" s="9"/>
      <c r="V600" s="9"/>
      <c r="W600" s="9"/>
      <c r="X600" s="9"/>
      <c r="Y600" s="27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spans="1:38" ht="13.2">
      <c r="A601" t="str">
        <f t="shared" si="74"/>
        <v>Esperance2010TOS15-AprCv44Y84</v>
      </c>
      <c r="B601">
        <f t="shared" si="71"/>
        <v>62</v>
      </c>
      <c r="C601" t="str">
        <f t="shared" si="72"/>
        <v>44Y84</v>
      </c>
      <c r="D601" s="56" t="s">
        <v>99</v>
      </c>
      <c r="E601" t="str">
        <f>VLOOKUP(D601,Sheet1!$E$11:$F$92,2)</f>
        <v>44Y84</v>
      </c>
      <c r="G601" s="48" t="s">
        <v>98</v>
      </c>
      <c r="H601" s="13">
        <v>2010</v>
      </c>
      <c r="I601" s="87">
        <v>40345</v>
      </c>
      <c r="J601" s="56">
        <v>1</v>
      </c>
      <c r="K601" s="20">
        <v>40283</v>
      </c>
      <c r="L601" s="14" t="str">
        <f t="shared" si="75"/>
        <v>15-Apr</v>
      </c>
      <c r="M601" s="9">
        <f t="shared" si="78"/>
        <v>15</v>
      </c>
      <c r="N601" s="9" t="str">
        <f t="shared" si="76"/>
        <v>Apr</v>
      </c>
      <c r="O601" s="56" t="s">
        <v>90</v>
      </c>
      <c r="P601" s="13" t="str">
        <f>IF(VLOOKUP(O601,Sheet1!$N$12:$O$20,2)=0,"",VLOOKUP(O601,Sheet1!$N$12:$O$20,2))</f>
        <v/>
      </c>
      <c r="Q601" s="9">
        <v>108</v>
      </c>
      <c r="R601" s="9"/>
      <c r="S601" s="9"/>
      <c r="T601" s="24"/>
      <c r="U601" s="9"/>
      <c r="V601" s="9"/>
      <c r="W601" s="9"/>
      <c r="X601" s="9"/>
      <c r="Y601" s="27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spans="1:38" ht="13.2">
      <c r="A602" t="str">
        <f t="shared" si="74"/>
        <v>Esperance2010TOS15-AprCv46Y83</v>
      </c>
      <c r="B602">
        <f t="shared" si="71"/>
        <v>62</v>
      </c>
      <c r="C602" t="str">
        <f t="shared" si="72"/>
        <v>46Y83</v>
      </c>
      <c r="D602" s="10" t="s">
        <v>100</v>
      </c>
      <c r="E602" t="str">
        <f>VLOOKUP(D602,Sheet1!$E$11:$F$92,2)</f>
        <v>46Y83</v>
      </c>
      <c r="G602" s="48" t="s">
        <v>98</v>
      </c>
      <c r="H602" s="13">
        <v>2010</v>
      </c>
      <c r="I602" s="87">
        <v>40345</v>
      </c>
      <c r="J602" s="56">
        <v>1</v>
      </c>
      <c r="K602" s="20">
        <v>40283</v>
      </c>
      <c r="L602" s="14" t="str">
        <f t="shared" si="75"/>
        <v>15-Apr</v>
      </c>
      <c r="M602" s="9">
        <f t="shared" si="78"/>
        <v>15</v>
      </c>
      <c r="N602" s="9" t="str">
        <f t="shared" si="76"/>
        <v>Apr</v>
      </c>
      <c r="O602" s="56" t="s">
        <v>90</v>
      </c>
      <c r="P602" s="13" t="str">
        <f>IF(VLOOKUP(O602,Sheet1!$N$12:$O$20,2)=0,"",VLOOKUP(O602,Sheet1!$N$12:$O$20,2))</f>
        <v/>
      </c>
      <c r="Q602" s="9">
        <v>105</v>
      </c>
      <c r="R602" s="9"/>
      <c r="S602" s="9"/>
      <c r="T602" s="24"/>
      <c r="U602" s="9"/>
      <c r="V602" s="9"/>
      <c r="W602" s="9"/>
      <c r="X602" s="9"/>
      <c r="Y602" s="27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spans="1:38" ht="13.2">
      <c r="A603" t="str">
        <f t="shared" si="74"/>
        <v>Esperance2010TOS15-AprCvAV_Garnet</v>
      </c>
      <c r="B603">
        <f t="shared" si="71"/>
        <v>62</v>
      </c>
      <c r="C603" t="str">
        <f t="shared" si="72"/>
        <v>Garnet</v>
      </c>
      <c r="D603" s="56" t="s">
        <v>37</v>
      </c>
      <c r="E603" t="str">
        <f>VLOOKUP(D603,Sheet1!$E$11:$F$92,2)</f>
        <v>AV_Garnet</v>
      </c>
      <c r="G603" s="48" t="s">
        <v>98</v>
      </c>
      <c r="H603" s="13">
        <v>2010</v>
      </c>
      <c r="I603" s="87">
        <v>40345</v>
      </c>
      <c r="J603" s="56">
        <v>1</v>
      </c>
      <c r="K603" s="20">
        <v>40283</v>
      </c>
      <c r="L603" s="14" t="str">
        <f t="shared" si="75"/>
        <v>15-Apr</v>
      </c>
      <c r="M603" s="9">
        <f t="shared" si="78"/>
        <v>15</v>
      </c>
      <c r="N603" s="9" t="str">
        <f t="shared" si="76"/>
        <v>Apr</v>
      </c>
      <c r="O603" s="56" t="s">
        <v>90</v>
      </c>
      <c r="P603" s="13" t="str">
        <f>IF(VLOOKUP(O603,Sheet1!$N$12:$O$20,2)=0,"",VLOOKUP(O603,Sheet1!$N$12:$O$20,2))</f>
        <v/>
      </c>
      <c r="Q603" s="9">
        <v>86</v>
      </c>
      <c r="R603" s="9"/>
      <c r="S603" s="9"/>
      <c r="T603" s="24"/>
      <c r="U603" s="9"/>
      <c r="V603" s="9"/>
      <c r="W603" s="9"/>
      <c r="X603" s="9"/>
      <c r="Y603" s="27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spans="1:38" ht="13.2">
      <c r="A604" t="str">
        <f t="shared" si="74"/>
        <v>Esperance2010TOS15-AprCvCB_Agamax</v>
      </c>
      <c r="B604">
        <f t="shared" si="71"/>
        <v>62</v>
      </c>
      <c r="C604" t="str">
        <f t="shared" si="72"/>
        <v>Agamax</v>
      </c>
      <c r="D604" s="56" t="s">
        <v>101</v>
      </c>
      <c r="E604" t="str">
        <f>VLOOKUP(D604,Sheet1!$E$11:$F$92,2)</f>
        <v>CB_Agamax</v>
      </c>
      <c r="G604" s="48" t="s">
        <v>98</v>
      </c>
      <c r="H604" s="13">
        <v>2010</v>
      </c>
      <c r="I604" s="87">
        <v>40345</v>
      </c>
      <c r="J604" s="56">
        <v>1</v>
      </c>
      <c r="K604" s="20">
        <v>40283</v>
      </c>
      <c r="L604" s="14" t="str">
        <f t="shared" si="75"/>
        <v>15-Apr</v>
      </c>
      <c r="M604" s="9">
        <f t="shared" si="78"/>
        <v>15</v>
      </c>
      <c r="N604" s="9" t="str">
        <f t="shared" si="76"/>
        <v>Apr</v>
      </c>
      <c r="O604" s="56" t="s">
        <v>90</v>
      </c>
      <c r="P604" s="13" t="str">
        <f>IF(VLOOKUP(O604,Sheet1!$N$12:$O$20,2)=0,"",VLOOKUP(O604,Sheet1!$N$12:$O$20,2))</f>
        <v/>
      </c>
      <c r="Q604" s="9">
        <v>85</v>
      </c>
      <c r="R604" s="9"/>
      <c r="S604" s="9"/>
      <c r="T604" s="24"/>
      <c r="U604" s="9"/>
      <c r="V604" s="9"/>
      <c r="W604" s="9"/>
      <c r="X604" s="9"/>
      <c r="Y604" s="27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spans="1:38" ht="13.2">
      <c r="A605" t="str">
        <f t="shared" si="74"/>
        <v>Esperance2010TOS15-AprCvTaurus</v>
      </c>
      <c r="B605">
        <f t="shared" si="71"/>
        <v>162</v>
      </c>
      <c r="C605" t="str">
        <f t="shared" si="72"/>
        <v>Taurus</v>
      </c>
      <c r="D605" s="56" t="s">
        <v>40</v>
      </c>
      <c r="E605" t="str">
        <f>VLOOKUP(D605,Sheet1!$E$11:$F$92,2)</f>
        <v>Taurus</v>
      </c>
      <c r="F605">
        <f t="shared" ref="F605:F611" si="79">B605</f>
        <v>162</v>
      </c>
      <c r="G605" s="48" t="s">
        <v>98</v>
      </c>
      <c r="H605" s="13">
        <v>2010</v>
      </c>
      <c r="I605" s="87">
        <v>40445</v>
      </c>
      <c r="J605" s="56">
        <v>1</v>
      </c>
      <c r="K605" s="20">
        <v>40283</v>
      </c>
      <c r="L605" s="14" t="str">
        <f t="shared" si="75"/>
        <v>15-Apr</v>
      </c>
      <c r="M605" s="9">
        <f t="shared" si="78"/>
        <v>15</v>
      </c>
      <c r="N605" s="9" t="str">
        <f t="shared" si="76"/>
        <v>Apr</v>
      </c>
      <c r="O605" s="56" t="s">
        <v>90</v>
      </c>
      <c r="P605" s="13" t="str">
        <f>IF(VLOOKUP(O605,Sheet1!$N$12:$O$20,2)=0,"",VLOOKUP(O605,Sheet1!$N$12:$O$20,2))</f>
        <v/>
      </c>
      <c r="Q605" s="9"/>
      <c r="R605" s="9"/>
      <c r="S605" s="9"/>
      <c r="T605" s="56">
        <v>6</v>
      </c>
      <c r="U605" s="9"/>
      <c r="V605" s="9"/>
      <c r="W605" s="35" t="s">
        <v>93</v>
      </c>
      <c r="X605" s="9"/>
      <c r="Y605" s="27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spans="1:38" ht="13.2">
      <c r="A606" t="str">
        <f t="shared" si="74"/>
        <v>Esperance2010TOS15-AprCvCBI306</v>
      </c>
      <c r="B606">
        <f t="shared" si="71"/>
        <v>146</v>
      </c>
      <c r="C606" t="str">
        <f t="shared" si="72"/>
        <v>CBI306</v>
      </c>
      <c r="D606" s="56" t="s">
        <v>39</v>
      </c>
      <c r="E606" t="str">
        <f>VLOOKUP(D606,Sheet1!$E$11:$F$92,2)</f>
        <v>CBI306</v>
      </c>
      <c r="F606">
        <f t="shared" si="79"/>
        <v>146</v>
      </c>
      <c r="G606" s="48" t="s">
        <v>98</v>
      </c>
      <c r="H606" s="13">
        <v>2010</v>
      </c>
      <c r="I606" s="87">
        <v>40429</v>
      </c>
      <c r="J606" s="56">
        <v>1</v>
      </c>
      <c r="K606" s="20">
        <v>40283</v>
      </c>
      <c r="L606" s="14" t="str">
        <f t="shared" si="75"/>
        <v>15-Apr</v>
      </c>
      <c r="M606" s="9">
        <f t="shared" si="78"/>
        <v>15</v>
      </c>
      <c r="N606" s="9" t="str">
        <f t="shared" si="76"/>
        <v>Apr</v>
      </c>
      <c r="O606" s="56" t="s">
        <v>90</v>
      </c>
      <c r="P606" s="13" t="str">
        <f>IF(VLOOKUP(O606,Sheet1!$N$12:$O$20,2)=0,"",VLOOKUP(O606,Sheet1!$N$12:$O$20,2))</f>
        <v/>
      </c>
      <c r="Q606" s="9"/>
      <c r="R606" s="9"/>
      <c r="S606" s="9"/>
      <c r="T606" s="56">
        <v>6</v>
      </c>
      <c r="U606" s="9"/>
      <c r="V606" s="9"/>
      <c r="W606" s="35" t="s">
        <v>93</v>
      </c>
      <c r="X606" s="9"/>
      <c r="Y606" s="27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spans="1:38" ht="13.2">
      <c r="A607" t="str">
        <f t="shared" si="74"/>
        <v>Esperance2010TOS15-AprCvCBI406</v>
      </c>
      <c r="B607">
        <f t="shared" si="71"/>
        <v>145</v>
      </c>
      <c r="C607" t="str">
        <f t="shared" si="72"/>
        <v>CBI406</v>
      </c>
      <c r="D607" s="56" t="s">
        <v>38</v>
      </c>
      <c r="E607" t="str">
        <f>VLOOKUP(D607,Sheet1!$E$11:$F$92,2)</f>
        <v>CBI406</v>
      </c>
      <c r="F607">
        <f t="shared" si="79"/>
        <v>145</v>
      </c>
      <c r="G607" s="48" t="s">
        <v>98</v>
      </c>
      <c r="H607" s="13">
        <v>2010</v>
      </c>
      <c r="I607" s="87">
        <v>40428</v>
      </c>
      <c r="J607" s="56">
        <v>1</v>
      </c>
      <c r="K607" s="20">
        <v>40283</v>
      </c>
      <c r="L607" s="14" t="str">
        <f t="shared" si="75"/>
        <v>15-Apr</v>
      </c>
      <c r="M607" s="9">
        <f t="shared" si="78"/>
        <v>15</v>
      </c>
      <c r="N607" s="9" t="str">
        <f t="shared" si="76"/>
        <v>Apr</v>
      </c>
      <c r="O607" s="56" t="s">
        <v>90</v>
      </c>
      <c r="P607" s="13" t="str">
        <f>IF(VLOOKUP(O607,Sheet1!$N$12:$O$20,2)=0,"",VLOOKUP(O607,Sheet1!$N$12:$O$20,2))</f>
        <v/>
      </c>
      <c r="Q607" s="9"/>
      <c r="R607" s="9"/>
      <c r="S607" s="9"/>
      <c r="T607" s="56">
        <v>6</v>
      </c>
      <c r="U607" s="9"/>
      <c r="V607" s="9"/>
      <c r="W607" s="35" t="s">
        <v>93</v>
      </c>
      <c r="X607" s="9"/>
      <c r="Y607" s="27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spans="1:38" ht="13.2">
      <c r="A608" t="str">
        <f t="shared" si="74"/>
        <v>Esperance2010TOS15-AprCv44Y84</v>
      </c>
      <c r="B608">
        <f t="shared" si="71"/>
        <v>99</v>
      </c>
      <c r="C608" t="str">
        <f t="shared" si="72"/>
        <v>44Y84</v>
      </c>
      <c r="D608" s="56" t="s">
        <v>99</v>
      </c>
      <c r="E608" t="str">
        <f>VLOOKUP(D608,Sheet1!$E$11:$F$92,2)</f>
        <v>44Y84</v>
      </c>
      <c r="F608">
        <f t="shared" si="79"/>
        <v>99</v>
      </c>
      <c r="G608" s="48" t="s">
        <v>98</v>
      </c>
      <c r="H608" s="13">
        <v>2010</v>
      </c>
      <c r="I608" s="87">
        <v>40382</v>
      </c>
      <c r="J608" s="56">
        <v>1</v>
      </c>
      <c r="K608" s="20">
        <v>40283</v>
      </c>
      <c r="L608" s="14" t="str">
        <f t="shared" si="75"/>
        <v>15-Apr</v>
      </c>
      <c r="M608" s="9">
        <f t="shared" si="78"/>
        <v>15</v>
      </c>
      <c r="N608" s="9" t="str">
        <f t="shared" si="76"/>
        <v>Apr</v>
      </c>
      <c r="O608" s="56" t="s">
        <v>90</v>
      </c>
      <c r="P608" s="13" t="str">
        <f>IF(VLOOKUP(O608,Sheet1!$N$12:$O$20,2)=0,"",VLOOKUP(O608,Sheet1!$N$12:$O$20,2))</f>
        <v/>
      </c>
      <c r="Q608" s="9"/>
      <c r="R608" s="9"/>
      <c r="S608" s="9"/>
      <c r="T608" s="56">
        <v>6</v>
      </c>
      <c r="U608" s="9"/>
      <c r="V608" s="9"/>
      <c r="W608" s="35" t="s">
        <v>93</v>
      </c>
      <c r="X608" s="9"/>
      <c r="Y608" s="27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spans="1:38" ht="13.2">
      <c r="A609" t="str">
        <f t="shared" si="74"/>
        <v>Esperance2010TOS15-AprCv46Y83</v>
      </c>
      <c r="B609">
        <f t="shared" si="71"/>
        <v>101</v>
      </c>
      <c r="C609" t="str">
        <f t="shared" si="72"/>
        <v>46Y83</v>
      </c>
      <c r="D609" s="10" t="s">
        <v>100</v>
      </c>
      <c r="E609" t="str">
        <f>VLOOKUP(D609,Sheet1!$E$11:$F$92,2)</f>
        <v>46Y83</v>
      </c>
      <c r="F609">
        <f t="shared" si="79"/>
        <v>101</v>
      </c>
      <c r="G609" s="48" t="s">
        <v>98</v>
      </c>
      <c r="H609" s="13">
        <v>2010</v>
      </c>
      <c r="I609" s="87">
        <v>40384</v>
      </c>
      <c r="J609" s="56">
        <v>1</v>
      </c>
      <c r="K609" s="20">
        <v>40283</v>
      </c>
      <c r="L609" s="14" t="str">
        <f t="shared" si="75"/>
        <v>15-Apr</v>
      </c>
      <c r="M609" s="9">
        <f t="shared" si="78"/>
        <v>15</v>
      </c>
      <c r="N609" s="9" t="str">
        <f t="shared" si="76"/>
        <v>Apr</v>
      </c>
      <c r="O609" s="56" t="s">
        <v>90</v>
      </c>
      <c r="P609" s="13" t="str">
        <f>IF(VLOOKUP(O609,Sheet1!$N$12:$O$20,2)=0,"",VLOOKUP(O609,Sheet1!$N$12:$O$20,2))</f>
        <v/>
      </c>
      <c r="Q609" s="9"/>
      <c r="R609" s="9"/>
      <c r="S609" s="9"/>
      <c r="T609" s="56">
        <v>6</v>
      </c>
      <c r="U609" s="9"/>
      <c r="V609" s="9"/>
      <c r="W609" s="35" t="s">
        <v>93</v>
      </c>
      <c r="X609" s="9"/>
      <c r="Y609" s="27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spans="1:38" ht="13.2">
      <c r="A610" t="str">
        <f t="shared" si="74"/>
        <v>Esperance2010TOS15-AprCvAV_Garnet</v>
      </c>
      <c r="B610">
        <f t="shared" si="71"/>
        <v>95</v>
      </c>
      <c r="C610" t="str">
        <f t="shared" si="72"/>
        <v>Garnet</v>
      </c>
      <c r="D610" s="56" t="s">
        <v>37</v>
      </c>
      <c r="E610" t="str">
        <f>VLOOKUP(D610,Sheet1!$E$11:$F$92,2)</f>
        <v>AV_Garnet</v>
      </c>
      <c r="F610">
        <f t="shared" si="79"/>
        <v>95</v>
      </c>
      <c r="G610" s="48" t="s">
        <v>98</v>
      </c>
      <c r="H610" s="13">
        <v>2010</v>
      </c>
      <c r="I610" s="87">
        <v>40378</v>
      </c>
      <c r="J610" s="56">
        <v>1</v>
      </c>
      <c r="K610" s="20">
        <v>40283</v>
      </c>
      <c r="L610" s="14" t="str">
        <f t="shared" si="75"/>
        <v>15-Apr</v>
      </c>
      <c r="M610" s="9">
        <f t="shared" si="78"/>
        <v>15</v>
      </c>
      <c r="N610" s="9" t="str">
        <f t="shared" si="76"/>
        <v>Apr</v>
      </c>
      <c r="O610" s="56" t="s">
        <v>90</v>
      </c>
      <c r="P610" s="13" t="str">
        <f>IF(VLOOKUP(O610,Sheet1!$N$12:$O$20,2)=0,"",VLOOKUP(O610,Sheet1!$N$12:$O$20,2))</f>
        <v/>
      </c>
      <c r="Q610" s="9"/>
      <c r="R610" s="9"/>
      <c r="S610" s="9"/>
      <c r="T610" s="56">
        <v>6</v>
      </c>
      <c r="U610" s="9"/>
      <c r="V610" s="9"/>
      <c r="W610" s="35" t="s">
        <v>93</v>
      </c>
      <c r="X610" s="9"/>
      <c r="Y610" s="27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spans="1:38" ht="13.2">
      <c r="A611" t="str">
        <f t="shared" si="74"/>
        <v>Esperance2010TOS15-AprCvCB_Agamax</v>
      </c>
      <c r="B611">
        <f t="shared" si="71"/>
        <v>96</v>
      </c>
      <c r="C611" t="str">
        <f t="shared" si="72"/>
        <v>Agamax</v>
      </c>
      <c r="D611" s="56" t="s">
        <v>101</v>
      </c>
      <c r="E611" t="str">
        <f>VLOOKUP(D611,Sheet1!$E$11:$F$92,2)</f>
        <v>CB_Agamax</v>
      </c>
      <c r="F611">
        <f t="shared" si="79"/>
        <v>96</v>
      </c>
      <c r="G611" s="48" t="s">
        <v>98</v>
      </c>
      <c r="H611" s="13">
        <v>2010</v>
      </c>
      <c r="I611" s="87">
        <v>40379</v>
      </c>
      <c r="J611" s="56">
        <v>1</v>
      </c>
      <c r="K611" s="20">
        <v>40283</v>
      </c>
      <c r="L611" s="14" t="str">
        <f t="shared" si="75"/>
        <v>15-Apr</v>
      </c>
      <c r="M611" s="9">
        <f t="shared" si="78"/>
        <v>15</v>
      </c>
      <c r="N611" s="9" t="str">
        <f t="shared" si="76"/>
        <v>Apr</v>
      </c>
      <c r="O611" s="56" t="s">
        <v>90</v>
      </c>
      <c r="P611" s="13" t="str">
        <f>IF(VLOOKUP(O611,Sheet1!$N$12:$O$20,2)=0,"",VLOOKUP(O611,Sheet1!$N$12:$O$20,2))</f>
        <v/>
      </c>
      <c r="Q611" s="9"/>
      <c r="R611" s="9"/>
      <c r="S611" s="9"/>
      <c r="T611" s="56">
        <v>6</v>
      </c>
      <c r="U611" s="9"/>
      <c r="V611" s="9"/>
      <c r="W611" s="35" t="s">
        <v>93</v>
      </c>
      <c r="X611" s="9"/>
      <c r="Y611" s="27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spans="1:38" ht="13.2">
      <c r="A612" t="str">
        <f t="shared" si="74"/>
        <v>Esperance2010TOS15-AprCvCBIW208</v>
      </c>
      <c r="C612" t="str">
        <f t="shared" si="72"/>
        <v>CBIW208</v>
      </c>
      <c r="D612" s="56" t="s">
        <v>41</v>
      </c>
      <c r="E612" t="str">
        <f>VLOOKUP(D612,Sheet1!$E$11:$F$92,2)</f>
        <v>CBIW208</v>
      </c>
      <c r="G612" s="48" t="s">
        <v>98</v>
      </c>
      <c r="H612" s="13">
        <v>2010</v>
      </c>
      <c r="J612" s="56">
        <v>1</v>
      </c>
      <c r="K612" s="20">
        <v>40283</v>
      </c>
      <c r="L612" s="14" t="str">
        <f t="shared" si="75"/>
        <v>15-Apr</v>
      </c>
      <c r="M612" s="9">
        <f t="shared" si="78"/>
        <v>15</v>
      </c>
      <c r="N612" s="9" t="str">
        <f t="shared" si="76"/>
        <v>Apr</v>
      </c>
      <c r="O612" s="56" t="s">
        <v>90</v>
      </c>
      <c r="P612" s="13" t="str">
        <f>IF(VLOOKUP(O612,Sheet1!$N$12:$O$20,2)=0,"",VLOOKUP(O612,Sheet1!$N$12:$O$20,2))</f>
        <v/>
      </c>
      <c r="Q612" s="58">
        <v>506.25</v>
      </c>
      <c r="R612" s="56">
        <v>81</v>
      </c>
      <c r="S612" s="56">
        <v>81</v>
      </c>
      <c r="T612" s="24">
        <v>10</v>
      </c>
      <c r="U612" s="56"/>
      <c r="V612" s="56">
        <v>0.16</v>
      </c>
      <c r="W612" s="35" t="s">
        <v>53</v>
      </c>
      <c r="X612" s="9"/>
      <c r="Y612" s="27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spans="1:38" ht="13.2">
      <c r="A613" t="str">
        <f t="shared" si="74"/>
        <v>Esperance2010TOS15-AprCvTaurus</v>
      </c>
      <c r="C613" t="str">
        <f t="shared" si="72"/>
        <v>Taurus</v>
      </c>
      <c r="D613" s="56" t="s">
        <v>40</v>
      </c>
      <c r="E613" t="str">
        <f>VLOOKUP(D613,Sheet1!$E$11:$F$92,2)</f>
        <v>Taurus</v>
      </c>
      <c r="G613" s="48" t="s">
        <v>98</v>
      </c>
      <c r="H613" s="13">
        <v>2010</v>
      </c>
      <c r="J613" s="56">
        <v>1</v>
      </c>
      <c r="K613" s="20">
        <v>40283</v>
      </c>
      <c r="L613" s="14" t="str">
        <f t="shared" si="75"/>
        <v>15-Apr</v>
      </c>
      <c r="M613" s="9">
        <f t="shared" si="78"/>
        <v>15</v>
      </c>
      <c r="N613" s="9" t="str">
        <f t="shared" si="76"/>
        <v>Apr</v>
      </c>
      <c r="O613" s="56" t="s">
        <v>90</v>
      </c>
      <c r="P613" s="13" t="str">
        <f>IF(VLOOKUP(O613,Sheet1!$N$12:$O$20,2)=0,"",VLOOKUP(O613,Sheet1!$N$12:$O$20,2))</f>
        <v/>
      </c>
      <c r="Q613" s="58">
        <v>593.54838709677415</v>
      </c>
      <c r="R613" s="56">
        <v>184</v>
      </c>
      <c r="S613" s="56">
        <v>184</v>
      </c>
      <c r="T613" s="24">
        <v>10</v>
      </c>
      <c r="U613" s="56"/>
      <c r="V613" s="56">
        <v>0.31</v>
      </c>
      <c r="W613" s="35" t="s">
        <v>53</v>
      </c>
      <c r="X613" s="9"/>
      <c r="Y613" s="27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spans="1:38" ht="13.2">
      <c r="A614" t="str">
        <f t="shared" si="74"/>
        <v>Esperance2010TOS15-AprCvCBI306</v>
      </c>
      <c r="C614" t="str">
        <f t="shared" si="72"/>
        <v>CBI306</v>
      </c>
      <c r="D614" s="56" t="s">
        <v>39</v>
      </c>
      <c r="E614" t="str">
        <f>VLOOKUP(D614,Sheet1!$E$11:$F$92,2)</f>
        <v>CBI306</v>
      </c>
      <c r="G614" s="48" t="s">
        <v>98</v>
      </c>
      <c r="H614" s="13">
        <v>2010</v>
      </c>
      <c r="J614" s="56">
        <v>1</v>
      </c>
      <c r="K614" s="20">
        <v>40283</v>
      </c>
      <c r="L614" s="14" t="str">
        <f t="shared" si="75"/>
        <v>15-Apr</v>
      </c>
      <c r="M614" s="9">
        <f t="shared" si="78"/>
        <v>15</v>
      </c>
      <c r="N614" s="9" t="str">
        <f t="shared" si="76"/>
        <v>Apr</v>
      </c>
      <c r="O614" s="56" t="s">
        <v>90</v>
      </c>
      <c r="P614" s="13" t="str">
        <f>IF(VLOOKUP(O614,Sheet1!$N$12:$O$20,2)=0,"",VLOOKUP(O614,Sheet1!$N$12:$O$20,2))</f>
        <v/>
      </c>
      <c r="Q614" s="58">
        <v>980.76923076923072</v>
      </c>
      <c r="R614" s="56">
        <v>255</v>
      </c>
      <c r="S614" s="56">
        <v>255</v>
      </c>
      <c r="T614" s="24">
        <v>10</v>
      </c>
      <c r="U614" s="56"/>
      <c r="V614" s="56">
        <v>0.26</v>
      </c>
      <c r="W614" s="35" t="s">
        <v>53</v>
      </c>
      <c r="X614" s="9"/>
      <c r="Y614" s="27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spans="1:38" ht="13.2">
      <c r="A615" t="str">
        <f t="shared" si="74"/>
        <v>Esperance2010TOS15-AprCvCBI406</v>
      </c>
      <c r="C615" t="str">
        <f t="shared" si="72"/>
        <v>CBI406</v>
      </c>
      <c r="D615" s="56" t="s">
        <v>38</v>
      </c>
      <c r="E615" t="str">
        <f>VLOOKUP(D615,Sheet1!$E$11:$F$92,2)</f>
        <v>CBI406</v>
      </c>
      <c r="G615" s="48" t="s">
        <v>98</v>
      </c>
      <c r="H615" s="13">
        <v>2010</v>
      </c>
      <c r="J615" s="56">
        <v>1</v>
      </c>
      <c r="K615" s="20">
        <v>40283</v>
      </c>
      <c r="L615" s="14" t="str">
        <f t="shared" si="75"/>
        <v>15-Apr</v>
      </c>
      <c r="M615" s="9">
        <f t="shared" si="78"/>
        <v>15</v>
      </c>
      <c r="N615" s="9" t="str">
        <f t="shared" si="76"/>
        <v>Apr</v>
      </c>
      <c r="O615" s="56" t="s">
        <v>90</v>
      </c>
      <c r="P615" s="13" t="str">
        <f>IF(VLOOKUP(O615,Sheet1!$N$12:$O$20,2)=0,"",VLOOKUP(O615,Sheet1!$N$12:$O$20,2))</f>
        <v/>
      </c>
      <c r="Q615" s="58">
        <v>952</v>
      </c>
      <c r="R615" s="56">
        <v>238</v>
      </c>
      <c r="S615" s="56">
        <v>238</v>
      </c>
      <c r="T615" s="24">
        <v>10</v>
      </c>
      <c r="U615" s="56"/>
      <c r="V615" s="56">
        <v>0.25</v>
      </c>
      <c r="W615" s="35" t="s">
        <v>53</v>
      </c>
      <c r="X615" s="9"/>
      <c r="Y615" s="27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spans="1:38" ht="13.2">
      <c r="A616" t="str">
        <f t="shared" si="74"/>
        <v>Esperance2010TOS15-AprCv44Y84</v>
      </c>
      <c r="C616" t="str">
        <f t="shared" si="72"/>
        <v>44Y84</v>
      </c>
      <c r="D616" s="56" t="s">
        <v>99</v>
      </c>
      <c r="E616" t="str">
        <f>VLOOKUP(D616,Sheet1!$E$11:$F$92,2)</f>
        <v>44Y84</v>
      </c>
      <c r="G616" s="48" t="s">
        <v>98</v>
      </c>
      <c r="H616" s="13">
        <v>2010</v>
      </c>
      <c r="J616" s="56">
        <v>1</v>
      </c>
      <c r="K616" s="20">
        <v>40283</v>
      </c>
      <c r="L616" s="14" t="str">
        <f t="shared" si="75"/>
        <v>15-Apr</v>
      </c>
      <c r="M616" s="9">
        <f t="shared" si="78"/>
        <v>15</v>
      </c>
      <c r="N616" s="9" t="str">
        <f t="shared" si="76"/>
        <v>Apr</v>
      </c>
      <c r="O616" s="56" t="s">
        <v>90</v>
      </c>
      <c r="P616" s="13" t="str">
        <f>IF(VLOOKUP(O616,Sheet1!$N$12:$O$20,2)=0,"",VLOOKUP(O616,Sheet1!$N$12:$O$20,2))</f>
        <v/>
      </c>
      <c r="Q616" s="58">
        <v>1168.421052631579</v>
      </c>
      <c r="R616" s="56">
        <v>222</v>
      </c>
      <c r="S616" s="56">
        <v>222</v>
      </c>
      <c r="T616" s="24">
        <v>10</v>
      </c>
      <c r="U616" s="56"/>
      <c r="V616" s="56">
        <v>0.19</v>
      </c>
      <c r="W616" s="35" t="s">
        <v>53</v>
      </c>
      <c r="X616" s="9"/>
      <c r="Y616" s="27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spans="1:38" ht="13.2">
      <c r="A617" t="str">
        <f t="shared" si="74"/>
        <v>Esperance2010TOS15-AprCv46Y83</v>
      </c>
      <c r="C617" t="str">
        <f t="shared" si="72"/>
        <v>46Y83</v>
      </c>
      <c r="D617" s="10" t="s">
        <v>100</v>
      </c>
      <c r="E617" t="str">
        <f>VLOOKUP(D617,Sheet1!$E$11:$F$92,2)</f>
        <v>46Y83</v>
      </c>
      <c r="G617" s="48" t="s">
        <v>98</v>
      </c>
      <c r="H617" s="13">
        <v>2010</v>
      </c>
      <c r="J617" s="56">
        <v>1</v>
      </c>
      <c r="K617" s="20">
        <v>40283</v>
      </c>
      <c r="L617" s="14" t="str">
        <f t="shared" si="75"/>
        <v>15-Apr</v>
      </c>
      <c r="M617" s="9">
        <f t="shared" si="78"/>
        <v>15</v>
      </c>
      <c r="N617" s="9" t="str">
        <f t="shared" si="76"/>
        <v>Apr</v>
      </c>
      <c r="O617" s="56" t="s">
        <v>90</v>
      </c>
      <c r="P617" s="13" t="str">
        <f>IF(VLOOKUP(O617,Sheet1!$N$12:$O$20,2)=0,"",VLOOKUP(O617,Sheet1!$N$12:$O$20,2))</f>
        <v/>
      </c>
      <c r="Q617" s="58">
        <v>1016.6666666666667</v>
      </c>
      <c r="R617" s="56">
        <v>244</v>
      </c>
      <c r="S617" s="56">
        <v>244</v>
      </c>
      <c r="T617" s="24">
        <v>10</v>
      </c>
      <c r="U617" s="56"/>
      <c r="V617" s="56">
        <v>0.24</v>
      </c>
      <c r="W617" s="35" t="s">
        <v>53</v>
      </c>
      <c r="X617" s="9"/>
      <c r="Y617" s="27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spans="1:38" ht="13.2">
      <c r="A618" t="str">
        <f t="shared" si="74"/>
        <v>Esperance2010TOS15-AprCvAV_Garnet</v>
      </c>
      <c r="C618" t="str">
        <f t="shared" si="72"/>
        <v>Garnet</v>
      </c>
      <c r="D618" s="56" t="s">
        <v>37</v>
      </c>
      <c r="E618" t="str">
        <f>VLOOKUP(D618,Sheet1!$E$11:$F$92,2)</f>
        <v>AV_Garnet</v>
      </c>
      <c r="G618" s="48" t="s">
        <v>98</v>
      </c>
      <c r="H618" s="13">
        <v>2010</v>
      </c>
      <c r="J618" s="56">
        <v>1</v>
      </c>
      <c r="K618" s="20">
        <v>40283</v>
      </c>
      <c r="L618" s="14" t="str">
        <f t="shared" si="75"/>
        <v>15-Apr</v>
      </c>
      <c r="M618" s="9">
        <f t="shared" si="78"/>
        <v>15</v>
      </c>
      <c r="N618" s="9" t="str">
        <f t="shared" si="76"/>
        <v>Apr</v>
      </c>
      <c r="O618" s="56" t="s">
        <v>90</v>
      </c>
      <c r="P618" s="13" t="str">
        <f>IF(VLOOKUP(O618,Sheet1!$N$12:$O$20,2)=0,"",VLOOKUP(O618,Sheet1!$N$12:$O$20,2))</f>
        <v/>
      </c>
      <c r="Q618" s="58">
        <v>744.82758620689663</v>
      </c>
      <c r="R618" s="56">
        <v>216</v>
      </c>
      <c r="S618" s="56">
        <v>216</v>
      </c>
      <c r="T618" s="24">
        <v>10</v>
      </c>
      <c r="U618" s="56"/>
      <c r="V618" s="56">
        <v>0.28999999999999998</v>
      </c>
      <c r="W618" s="35" t="s">
        <v>53</v>
      </c>
      <c r="X618" s="9"/>
      <c r="Y618" s="27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spans="1:38" ht="13.2">
      <c r="A619" t="str">
        <f t="shared" si="74"/>
        <v>Esperance2010TOS15-AprCvCB_Agamax</v>
      </c>
      <c r="C619" t="str">
        <f t="shared" si="72"/>
        <v>Agamax</v>
      </c>
      <c r="D619" s="56" t="s">
        <v>101</v>
      </c>
      <c r="E619" t="str">
        <f>VLOOKUP(D619,Sheet1!$E$11:$F$92,2)</f>
        <v>CB_Agamax</v>
      </c>
      <c r="G619" s="48" t="s">
        <v>98</v>
      </c>
      <c r="H619" s="13">
        <v>2010</v>
      </c>
      <c r="J619" s="56">
        <v>1</v>
      </c>
      <c r="K619" s="20">
        <v>40283</v>
      </c>
      <c r="L619" s="14" t="str">
        <f t="shared" si="75"/>
        <v>15-Apr</v>
      </c>
      <c r="M619" s="9">
        <f t="shared" si="78"/>
        <v>15</v>
      </c>
      <c r="N619" s="9" t="str">
        <f t="shared" si="76"/>
        <v>Apr</v>
      </c>
      <c r="O619" s="56" t="s">
        <v>90</v>
      </c>
      <c r="P619" s="13" t="str">
        <f>IF(VLOOKUP(O619,Sheet1!$N$12:$O$20,2)=0,"",VLOOKUP(O619,Sheet1!$N$12:$O$20,2))</f>
        <v/>
      </c>
      <c r="Q619" s="58">
        <v>780</v>
      </c>
      <c r="R619" s="56">
        <v>234</v>
      </c>
      <c r="S619" s="56">
        <v>234</v>
      </c>
      <c r="T619" s="24">
        <v>10</v>
      </c>
      <c r="U619" s="56"/>
      <c r="V619" s="56">
        <v>0.3</v>
      </c>
      <c r="W619" s="35" t="s">
        <v>53</v>
      </c>
      <c r="X619" s="9"/>
      <c r="Y619" s="27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spans="1:38" ht="13.2">
      <c r="A620" t="str">
        <f t="shared" si="74"/>
        <v>Trangie2009TOS21-AprCv44C79</v>
      </c>
      <c r="C620" t="s">
        <v>102</v>
      </c>
      <c r="D620" s="9" t="s">
        <v>104</v>
      </c>
      <c r="E620" t="str">
        <f>VLOOKUP(D620,Sheet1!$E$11:$F$92,2)</f>
        <v>44C79</v>
      </c>
      <c r="G620" s="48" t="s">
        <v>103</v>
      </c>
      <c r="H620" s="13">
        <v>2009</v>
      </c>
      <c r="J620" s="56">
        <v>1</v>
      </c>
      <c r="K620" s="20">
        <v>39924</v>
      </c>
      <c r="L620" s="14" t="str">
        <f t="shared" si="75"/>
        <v>21-Apr</v>
      </c>
      <c r="M620" s="9">
        <f t="shared" si="78"/>
        <v>21</v>
      </c>
      <c r="N620" s="9" t="str">
        <f t="shared" si="76"/>
        <v>Apr</v>
      </c>
      <c r="O620" s="56" t="s">
        <v>90</v>
      </c>
      <c r="P620" s="13" t="str">
        <f>IF(VLOOKUP(O620,Sheet1!$N$12:$O$20,2)=0,"",VLOOKUP(O620,Sheet1!$N$12:$O$20,2))</f>
        <v/>
      </c>
      <c r="Q620" s="58">
        <v>962.5</v>
      </c>
      <c r="R620" s="56">
        <v>77</v>
      </c>
      <c r="S620" s="56">
        <v>77</v>
      </c>
      <c r="T620" s="24">
        <v>10</v>
      </c>
      <c r="U620" s="56"/>
      <c r="V620" s="9">
        <v>0.08</v>
      </c>
      <c r="W620" s="35" t="s">
        <v>53</v>
      </c>
      <c r="X620" s="9"/>
      <c r="Y620" s="27"/>
      <c r="Z620" s="9"/>
      <c r="AA620" s="9"/>
      <c r="AB620" s="9"/>
      <c r="AC620" s="9"/>
      <c r="AD620" s="9"/>
      <c r="AE620" s="9">
        <v>41.4</v>
      </c>
      <c r="AF620" s="9"/>
      <c r="AG620" s="9"/>
      <c r="AH620" s="9"/>
      <c r="AI620" s="9"/>
      <c r="AJ620" s="9"/>
      <c r="AK620" s="9"/>
      <c r="AL620" s="9"/>
    </row>
    <row r="621" spans="1:38" ht="13.2">
      <c r="A621" t="str">
        <f t="shared" si="74"/>
        <v>Trangie2009TOS21-AprCvHyola50</v>
      </c>
      <c r="C621" t="str">
        <f>D621</f>
        <v>Hyola50</v>
      </c>
      <c r="D621" s="9" t="s">
        <v>50</v>
      </c>
      <c r="E621" t="str">
        <f>VLOOKUP(D621,Sheet1!$E$11:$F$92,2)</f>
        <v>Hyola50</v>
      </c>
      <c r="G621" s="48" t="s">
        <v>103</v>
      </c>
      <c r="H621" s="13">
        <v>2009</v>
      </c>
      <c r="J621" s="56">
        <v>1</v>
      </c>
      <c r="K621" s="20">
        <v>39924</v>
      </c>
      <c r="L621" s="14" t="str">
        <f t="shared" si="75"/>
        <v>21-Apr</v>
      </c>
      <c r="M621" s="9">
        <f t="shared" si="78"/>
        <v>21</v>
      </c>
      <c r="N621" s="9" t="str">
        <f t="shared" si="76"/>
        <v>Apr</v>
      </c>
      <c r="O621" s="56" t="s">
        <v>90</v>
      </c>
      <c r="P621" s="13" t="str">
        <f>IF(VLOOKUP(O621,Sheet1!$N$12:$O$20,2)=0,"",VLOOKUP(O621,Sheet1!$N$12:$O$20,2))</f>
        <v/>
      </c>
      <c r="Q621" s="58">
        <v>809.09090909090912</v>
      </c>
      <c r="R621" s="56">
        <v>89</v>
      </c>
      <c r="S621" s="56">
        <v>89</v>
      </c>
      <c r="T621" s="24">
        <v>10</v>
      </c>
      <c r="U621" s="56"/>
      <c r="V621" s="9">
        <v>0.11</v>
      </c>
      <c r="W621" s="35" t="s">
        <v>53</v>
      </c>
      <c r="X621" s="9"/>
      <c r="Y621" s="27"/>
      <c r="Z621" s="9"/>
      <c r="AA621" s="9"/>
      <c r="AB621" s="9"/>
      <c r="AC621" s="9"/>
      <c r="AD621" s="9"/>
      <c r="AE621" s="9">
        <v>36.5</v>
      </c>
      <c r="AF621" s="9"/>
      <c r="AG621" s="9"/>
      <c r="AH621" s="9"/>
      <c r="AI621" s="9"/>
      <c r="AJ621" s="9"/>
      <c r="AK621" s="9"/>
      <c r="AL621" s="9"/>
    </row>
    <row r="622" spans="1:38" ht="13.2">
      <c r="A622" t="str">
        <f t="shared" si="74"/>
        <v>Trangie2009TOS21-AprCvTarcoola</v>
      </c>
      <c r="C622" t="s">
        <v>105</v>
      </c>
      <c r="D622" s="9" t="s">
        <v>86</v>
      </c>
      <c r="E622" t="str">
        <f>VLOOKUP(D622,Sheet1!$E$11:$F$92,2)</f>
        <v>Tarcoola</v>
      </c>
      <c r="G622" s="48" t="s">
        <v>103</v>
      </c>
      <c r="H622" s="13">
        <v>2009</v>
      </c>
      <c r="J622" s="56">
        <v>1</v>
      </c>
      <c r="K622" s="20">
        <v>39924</v>
      </c>
      <c r="L622" s="14" t="str">
        <f t="shared" si="75"/>
        <v>21-Apr</v>
      </c>
      <c r="M622" s="9">
        <f t="shared" si="78"/>
        <v>21</v>
      </c>
      <c r="N622" s="9" t="str">
        <f t="shared" si="76"/>
        <v>Apr</v>
      </c>
      <c r="O622" s="56" t="s">
        <v>90</v>
      </c>
      <c r="P622" s="13" t="str">
        <f>IF(VLOOKUP(O622,Sheet1!$N$12:$O$20,2)=0,"",VLOOKUP(O622,Sheet1!$N$12:$O$20,2))</f>
        <v/>
      </c>
      <c r="Q622" s="58">
        <v>742.10526315789468</v>
      </c>
      <c r="R622" s="56">
        <v>141</v>
      </c>
      <c r="S622" s="56">
        <v>141</v>
      </c>
      <c r="T622" s="24">
        <v>10</v>
      </c>
      <c r="U622" s="56"/>
      <c r="V622" s="9">
        <v>0.19</v>
      </c>
      <c r="W622" s="35" t="s">
        <v>53</v>
      </c>
      <c r="X622" s="9"/>
      <c r="Y622" s="27"/>
      <c r="Z622" s="9"/>
      <c r="AA622" s="9"/>
      <c r="AB622" s="9"/>
      <c r="AC622" s="9"/>
      <c r="AD622" s="9"/>
      <c r="AE622" s="9">
        <v>41.9</v>
      </c>
      <c r="AF622" s="9"/>
      <c r="AG622" s="9"/>
      <c r="AH622" s="9"/>
      <c r="AI622" s="9"/>
      <c r="AJ622" s="9"/>
      <c r="AK622" s="9"/>
      <c r="AL622" s="9"/>
    </row>
    <row r="623" spans="1:38" ht="13.2">
      <c r="A623" t="str">
        <f t="shared" si="74"/>
        <v>Trangie2009TOS18-MayCv44C79</v>
      </c>
      <c r="C623" t="s">
        <v>102</v>
      </c>
      <c r="D623" s="9" t="s">
        <v>104</v>
      </c>
      <c r="E623" t="str">
        <f>VLOOKUP(D623,Sheet1!$E$11:$F$92,2)</f>
        <v>44C79</v>
      </c>
      <c r="G623" s="48" t="s">
        <v>103</v>
      </c>
      <c r="H623" s="13">
        <v>2009</v>
      </c>
      <c r="J623" s="56">
        <v>2</v>
      </c>
      <c r="K623" s="20">
        <v>39951</v>
      </c>
      <c r="L623" s="14" t="str">
        <f t="shared" si="75"/>
        <v>18-May</v>
      </c>
      <c r="M623" s="9">
        <f t="shared" si="78"/>
        <v>18</v>
      </c>
      <c r="N623" s="9" t="str">
        <f t="shared" si="76"/>
        <v>May</v>
      </c>
      <c r="O623" s="56" t="s">
        <v>90</v>
      </c>
      <c r="P623" s="13" t="str">
        <f>IF(VLOOKUP(O623,Sheet1!$N$12:$O$20,2)=0,"",VLOOKUP(O623,Sheet1!$N$12:$O$20,2))</f>
        <v/>
      </c>
      <c r="Q623" s="58">
        <v>575</v>
      </c>
      <c r="R623" s="56">
        <v>69</v>
      </c>
      <c r="S623" s="56">
        <v>69</v>
      </c>
      <c r="T623" s="24">
        <v>10</v>
      </c>
      <c r="U623" s="9"/>
      <c r="V623" s="9">
        <v>0.12</v>
      </c>
      <c r="W623" s="35" t="s">
        <v>53</v>
      </c>
      <c r="X623" s="9"/>
      <c r="Y623" s="27"/>
      <c r="Z623" s="9"/>
      <c r="AA623" s="9"/>
      <c r="AB623" s="9"/>
      <c r="AC623" s="9"/>
      <c r="AD623" s="9"/>
      <c r="AE623" s="9">
        <v>37.6</v>
      </c>
      <c r="AF623" s="9"/>
      <c r="AG623" s="9"/>
      <c r="AH623" s="9"/>
      <c r="AI623" s="9"/>
      <c r="AJ623" s="9"/>
      <c r="AK623" s="9"/>
      <c r="AL623" s="9"/>
    </row>
    <row r="624" spans="1:38" ht="13.2">
      <c r="A624" t="str">
        <f t="shared" si="74"/>
        <v>Trangie2009TOS18-MayCvHyola50</v>
      </c>
      <c r="C624" t="str">
        <f>D624</f>
        <v>Hyola50</v>
      </c>
      <c r="D624" s="9" t="s">
        <v>50</v>
      </c>
      <c r="E624" t="str">
        <f>VLOOKUP(D624,Sheet1!$E$11:$F$92,2)</f>
        <v>Hyola50</v>
      </c>
      <c r="G624" s="48" t="s">
        <v>103</v>
      </c>
      <c r="H624" s="13">
        <v>2009</v>
      </c>
      <c r="J624" s="56">
        <v>2</v>
      </c>
      <c r="K624" s="20">
        <v>39951</v>
      </c>
      <c r="L624" s="14" t="str">
        <f t="shared" si="75"/>
        <v>18-May</v>
      </c>
      <c r="M624" s="9">
        <f t="shared" si="78"/>
        <v>18</v>
      </c>
      <c r="N624" s="9" t="str">
        <f t="shared" si="76"/>
        <v>May</v>
      </c>
      <c r="O624" s="56" t="s">
        <v>90</v>
      </c>
      <c r="P624" s="13" t="str">
        <f>IF(VLOOKUP(O624,Sheet1!$N$12:$O$20,2)=0,"",VLOOKUP(O624,Sheet1!$N$12:$O$20,2))</f>
        <v/>
      </c>
      <c r="Q624" s="58">
        <v>600</v>
      </c>
      <c r="R624" s="56">
        <v>48</v>
      </c>
      <c r="S624" s="56">
        <v>48</v>
      </c>
      <c r="T624" s="24">
        <v>10</v>
      </c>
      <c r="U624" s="9"/>
      <c r="V624" s="9">
        <v>0.08</v>
      </c>
      <c r="W624" s="35" t="s">
        <v>53</v>
      </c>
      <c r="X624" s="9"/>
      <c r="Y624" s="27"/>
      <c r="Z624" s="9"/>
      <c r="AA624" s="9"/>
      <c r="AB624" s="9"/>
      <c r="AC624" s="9"/>
      <c r="AD624" s="9"/>
      <c r="AE624" s="9">
        <v>33.200000000000003</v>
      </c>
      <c r="AF624" s="9"/>
      <c r="AG624" s="9"/>
      <c r="AH624" s="9"/>
      <c r="AI624" s="9"/>
      <c r="AJ624" s="9"/>
      <c r="AK624" s="9"/>
      <c r="AL624" s="9"/>
    </row>
    <row r="625" spans="1:38" ht="13.2">
      <c r="A625" t="str">
        <f t="shared" si="74"/>
        <v>Trangie2009TOS18-MayCvTarcoola</v>
      </c>
      <c r="C625" t="s">
        <v>105</v>
      </c>
      <c r="D625" s="9" t="s">
        <v>86</v>
      </c>
      <c r="E625" t="str">
        <f>VLOOKUP(D625,Sheet1!$E$11:$F$92,2)</f>
        <v>Tarcoola</v>
      </c>
      <c r="G625" s="48" t="s">
        <v>103</v>
      </c>
      <c r="H625" s="13">
        <v>2009</v>
      </c>
      <c r="J625" s="56">
        <v>2</v>
      </c>
      <c r="K625" s="20">
        <v>39951</v>
      </c>
      <c r="L625" s="14" t="str">
        <f t="shared" si="75"/>
        <v>18-May</v>
      </c>
      <c r="M625" s="9">
        <f t="shared" si="78"/>
        <v>18</v>
      </c>
      <c r="N625" s="9" t="str">
        <f t="shared" si="76"/>
        <v>May</v>
      </c>
      <c r="O625" s="56" t="s">
        <v>90</v>
      </c>
      <c r="P625" s="13" t="str">
        <f>IF(VLOOKUP(O625,Sheet1!$N$12:$O$20,2)=0,"",VLOOKUP(O625,Sheet1!$N$12:$O$20,2))</f>
        <v/>
      </c>
      <c r="Q625" s="58">
        <v>476.47058823529409</v>
      </c>
      <c r="R625" s="56">
        <v>81</v>
      </c>
      <c r="S625" s="56">
        <v>81</v>
      </c>
      <c r="T625" s="24">
        <v>10</v>
      </c>
      <c r="U625" s="9"/>
      <c r="V625" s="9">
        <v>0.17</v>
      </c>
      <c r="W625" s="35" t="s">
        <v>53</v>
      </c>
      <c r="X625" s="9"/>
      <c r="Y625" s="27"/>
      <c r="Z625" s="9"/>
      <c r="AA625" s="9"/>
      <c r="AB625" s="9"/>
      <c r="AC625" s="9"/>
      <c r="AD625" s="9"/>
      <c r="AE625" s="9">
        <v>38</v>
      </c>
      <c r="AF625" s="9"/>
      <c r="AG625" s="9"/>
      <c r="AH625" s="9"/>
      <c r="AI625" s="9"/>
      <c r="AJ625" s="9"/>
      <c r="AK625" s="9"/>
      <c r="AL625" s="9"/>
    </row>
    <row r="626" spans="1:38" ht="13.2">
      <c r="A626" t="str">
        <f t="shared" si="74"/>
        <v>Trangie2012TOS13-AprCv43C80</v>
      </c>
      <c r="C626" t="str">
        <f>D626</f>
        <v>43C80</v>
      </c>
      <c r="D626" s="9" t="s">
        <v>106</v>
      </c>
      <c r="E626" t="str">
        <f>VLOOKUP(D626,Sheet1!$E$11:$F$92,2)</f>
        <v>43C80</v>
      </c>
      <c r="G626" s="48" t="s">
        <v>103</v>
      </c>
      <c r="H626" s="13">
        <v>2012</v>
      </c>
      <c r="J626" s="56">
        <v>1</v>
      </c>
      <c r="K626" s="20">
        <v>41012</v>
      </c>
      <c r="L626" s="14" t="str">
        <f t="shared" si="75"/>
        <v>13-Apr</v>
      </c>
      <c r="M626" s="9">
        <f t="shared" si="78"/>
        <v>13</v>
      </c>
      <c r="N626" s="9" t="str">
        <f t="shared" si="76"/>
        <v>Apr</v>
      </c>
      <c r="O626" s="56" t="s">
        <v>90</v>
      </c>
      <c r="P626" s="13" t="str">
        <f>IF(VLOOKUP(O626,Sheet1!$N$12:$O$20,2)=0,"",VLOOKUP(O626,Sheet1!$N$12:$O$20,2))</f>
        <v/>
      </c>
      <c r="Q626" s="58">
        <v>767.20351390922406</v>
      </c>
      <c r="R626" s="56">
        <v>104.80000000000001</v>
      </c>
      <c r="S626" s="56">
        <v>104.80000000000001</v>
      </c>
      <c r="T626" s="24">
        <v>10</v>
      </c>
      <c r="U626" s="56"/>
      <c r="V626" s="23">
        <v>0.1366</v>
      </c>
      <c r="W626" s="35" t="s">
        <v>53</v>
      </c>
      <c r="X626" s="9"/>
      <c r="Y626" s="27"/>
      <c r="Z626" s="9"/>
      <c r="AA626" s="9"/>
      <c r="AB626" s="9"/>
      <c r="AC626" s="9"/>
      <c r="AD626" s="9"/>
      <c r="AE626" s="9">
        <v>41.8</v>
      </c>
      <c r="AF626" s="9"/>
      <c r="AG626" s="9"/>
      <c r="AH626" s="9"/>
      <c r="AI626" s="9"/>
      <c r="AJ626" s="9"/>
      <c r="AK626" s="9"/>
      <c r="AL626" s="9"/>
    </row>
    <row r="627" spans="1:38" ht="13.2">
      <c r="A627" t="str">
        <f t="shared" si="74"/>
        <v>Trangie2012TOS13-AprCv43Y85</v>
      </c>
      <c r="C627" t="s">
        <v>105</v>
      </c>
      <c r="D627" s="9" t="s">
        <v>107</v>
      </c>
      <c r="E627" t="str">
        <f>VLOOKUP(D627,Sheet1!$E$11:$F$92,2)</f>
        <v>43Y85</v>
      </c>
      <c r="G627" s="48" t="s">
        <v>103</v>
      </c>
      <c r="H627" s="13">
        <v>2012</v>
      </c>
      <c r="J627" s="56">
        <v>1</v>
      </c>
      <c r="K627" s="20">
        <v>41012</v>
      </c>
      <c r="L627" s="14" t="str">
        <f t="shared" si="75"/>
        <v>13-Apr</v>
      </c>
      <c r="M627" s="9">
        <f t="shared" si="78"/>
        <v>13</v>
      </c>
      <c r="N627" s="9" t="str">
        <f t="shared" si="76"/>
        <v>Apr</v>
      </c>
      <c r="O627" s="56" t="s">
        <v>90</v>
      </c>
      <c r="P627" s="13" t="str">
        <f>IF(VLOOKUP(O627,Sheet1!$N$12:$O$20,2)=0,"",VLOOKUP(O627,Sheet1!$N$12:$O$20,2))</f>
        <v/>
      </c>
      <c r="Q627" s="58">
        <v>834.47548761201881</v>
      </c>
      <c r="R627" s="56">
        <v>158.29999999999998</v>
      </c>
      <c r="S627" s="56">
        <v>158.29999999999998</v>
      </c>
      <c r="T627" s="24">
        <v>10</v>
      </c>
      <c r="U627" s="56"/>
      <c r="V627" s="23">
        <v>0.18970000000000001</v>
      </c>
      <c r="W627" s="35" t="s">
        <v>53</v>
      </c>
      <c r="X627" s="9"/>
      <c r="Y627" s="27"/>
      <c r="Z627" s="9"/>
      <c r="AA627" s="9"/>
      <c r="AB627" s="9"/>
      <c r="AC627" s="9"/>
      <c r="AD627" s="9"/>
      <c r="AE627" s="9">
        <v>39.700000000000003</v>
      </c>
      <c r="AF627" s="9"/>
      <c r="AG627" s="9"/>
      <c r="AH627" s="9"/>
      <c r="AI627" s="9"/>
      <c r="AJ627" s="9"/>
      <c r="AK627" s="9"/>
      <c r="AL627" s="9"/>
    </row>
    <row r="628" spans="1:38" ht="13.2">
      <c r="A628" t="str">
        <f t="shared" si="74"/>
        <v>Trangie2012TOS13-AprCv44Y84</v>
      </c>
      <c r="C628" t="s">
        <v>102</v>
      </c>
      <c r="D628" s="9" t="s">
        <v>99</v>
      </c>
      <c r="E628" t="str">
        <f>VLOOKUP(D628,Sheet1!$E$11:$F$92,2)</f>
        <v>44Y84</v>
      </c>
      <c r="G628" s="48" t="s">
        <v>103</v>
      </c>
      <c r="H628" s="13">
        <v>2012</v>
      </c>
      <c r="J628" s="56">
        <v>1</v>
      </c>
      <c r="K628" s="20">
        <v>41012</v>
      </c>
      <c r="L628" s="14" t="str">
        <f t="shared" si="75"/>
        <v>13-Apr</v>
      </c>
      <c r="M628" s="9">
        <f t="shared" si="78"/>
        <v>13</v>
      </c>
      <c r="N628" s="9" t="str">
        <f t="shared" si="76"/>
        <v>Apr</v>
      </c>
      <c r="O628" s="56" t="s">
        <v>90</v>
      </c>
      <c r="P628" s="13" t="str">
        <f>IF(VLOOKUP(O628,Sheet1!$N$12:$O$20,2)=0,"",VLOOKUP(O628,Sheet1!$N$12:$O$20,2))</f>
        <v/>
      </c>
      <c r="Q628" s="58">
        <v>883.7092731829573</v>
      </c>
      <c r="R628" s="56">
        <v>176.29999999999998</v>
      </c>
      <c r="S628" s="56">
        <v>176.29999999999998</v>
      </c>
      <c r="T628" s="24">
        <v>10</v>
      </c>
      <c r="U628" s="56"/>
      <c r="V628" s="23">
        <v>0.19950000000000001</v>
      </c>
      <c r="W628" s="35" t="s">
        <v>53</v>
      </c>
      <c r="X628" s="9"/>
      <c r="Y628" s="27"/>
      <c r="Z628" s="9"/>
      <c r="AA628" s="9"/>
      <c r="AB628" s="9"/>
      <c r="AC628" s="9"/>
      <c r="AD628" s="9"/>
      <c r="AE628" s="9">
        <v>42.3</v>
      </c>
      <c r="AF628" s="9"/>
      <c r="AG628" s="9"/>
      <c r="AH628" s="9"/>
      <c r="AI628" s="9"/>
      <c r="AJ628" s="9"/>
      <c r="AK628" s="9"/>
      <c r="AL628" s="9"/>
    </row>
    <row r="629" spans="1:38" ht="13.2">
      <c r="A629" t="str">
        <f t="shared" si="74"/>
        <v>Trangie2012TOS13-AprCvAV_Garnet</v>
      </c>
      <c r="C629" t="str">
        <f>D629</f>
        <v>Garnet</v>
      </c>
      <c r="D629" s="9" t="s">
        <v>37</v>
      </c>
      <c r="E629" t="str">
        <f>VLOOKUP(D629,Sheet1!$E$11:$F$92,2)</f>
        <v>AV_Garnet</v>
      </c>
      <c r="G629" s="48" t="s">
        <v>103</v>
      </c>
      <c r="H629" s="13">
        <v>2012</v>
      </c>
      <c r="J629" s="56">
        <v>1</v>
      </c>
      <c r="K629" s="20">
        <v>41012</v>
      </c>
      <c r="L629" s="14" t="str">
        <f t="shared" si="75"/>
        <v>13-Apr</v>
      </c>
      <c r="M629" s="9">
        <f t="shared" si="78"/>
        <v>13</v>
      </c>
      <c r="N629" s="9" t="str">
        <f t="shared" si="76"/>
        <v>Apr</v>
      </c>
      <c r="O629" s="56" t="s">
        <v>90</v>
      </c>
      <c r="P629" s="13" t="str">
        <f>IF(VLOOKUP(O629,Sheet1!$N$12:$O$20,2)=0,"",VLOOKUP(O629,Sheet1!$N$12:$O$20,2))</f>
        <v/>
      </c>
      <c r="Q629" s="58">
        <v>687.44662681468833</v>
      </c>
      <c r="R629" s="56">
        <v>161</v>
      </c>
      <c r="S629" s="56">
        <v>161</v>
      </c>
      <c r="T629" s="24">
        <v>10</v>
      </c>
      <c r="U629" s="56"/>
      <c r="V629" s="23">
        <v>0.23419999999999999</v>
      </c>
      <c r="W629" s="35" t="s">
        <v>53</v>
      </c>
      <c r="X629" s="9"/>
      <c r="Y629" s="27"/>
      <c r="Z629" s="9"/>
      <c r="AA629" s="9"/>
      <c r="AB629" s="9"/>
      <c r="AC629" s="9"/>
      <c r="AD629" s="9"/>
      <c r="AE629" s="9">
        <v>41.8</v>
      </c>
      <c r="AF629" s="9"/>
      <c r="AG629" s="9"/>
      <c r="AH629" s="9"/>
      <c r="AI629" s="9"/>
      <c r="AJ629" s="9"/>
      <c r="AK629" s="9"/>
      <c r="AL629" s="9"/>
    </row>
    <row r="630" spans="1:38" ht="13.2">
      <c r="A630" t="str">
        <f t="shared" si="74"/>
        <v>Trangie2012TOS13-AprCvHyola555_TT</v>
      </c>
      <c r="C630" t="str">
        <f>D630</f>
        <v>Hyola555TT</v>
      </c>
      <c r="D630" s="9" t="s">
        <v>108</v>
      </c>
      <c r="E630" t="str">
        <f>VLOOKUP(D630,Sheet1!$E$11:$F$92,2)</f>
        <v>Hyola555_TT</v>
      </c>
      <c r="G630" s="48" t="s">
        <v>103</v>
      </c>
      <c r="H630" s="13">
        <v>2012</v>
      </c>
      <c r="J630" s="56">
        <v>1</v>
      </c>
      <c r="K630" s="20">
        <v>41012</v>
      </c>
      <c r="L630" s="14" t="str">
        <f t="shared" si="75"/>
        <v>13-Apr</v>
      </c>
      <c r="M630" s="9">
        <f t="shared" si="78"/>
        <v>13</v>
      </c>
      <c r="N630" s="9" t="str">
        <f t="shared" si="76"/>
        <v>Apr</v>
      </c>
      <c r="O630" s="56" t="s">
        <v>90</v>
      </c>
      <c r="P630" s="13" t="str">
        <f>IF(VLOOKUP(O630,Sheet1!$N$12:$O$20,2)=0,"",VLOOKUP(O630,Sheet1!$N$12:$O$20,2))</f>
        <v/>
      </c>
      <c r="Q630" s="58">
        <v>751.92012288786475</v>
      </c>
      <c r="R630" s="56">
        <v>97.899999999999991</v>
      </c>
      <c r="S630" s="56">
        <v>97.899999999999991</v>
      </c>
      <c r="T630" s="24">
        <v>10</v>
      </c>
      <c r="U630" s="56"/>
      <c r="V630" s="23">
        <v>0.13020000000000001</v>
      </c>
      <c r="W630" s="35" t="s">
        <v>53</v>
      </c>
      <c r="X630" s="9"/>
      <c r="Y630" s="27"/>
      <c r="Z630" s="9"/>
      <c r="AA630" s="9"/>
      <c r="AB630" s="9"/>
      <c r="AC630" s="9"/>
      <c r="AD630" s="9"/>
      <c r="AE630" s="9">
        <v>40.200000000000003</v>
      </c>
      <c r="AF630" s="9"/>
      <c r="AG630" s="9"/>
      <c r="AH630" s="9"/>
      <c r="AI630" s="9"/>
      <c r="AJ630" s="9"/>
      <c r="AK630" s="9"/>
      <c r="AL630" s="9"/>
    </row>
    <row r="631" spans="1:38" ht="13.2">
      <c r="A631" t="str">
        <f t="shared" si="74"/>
        <v>Trangie2012TOS13-AprCvJackpot</v>
      </c>
      <c r="C631" t="str">
        <f>D631</f>
        <v>Jackpot</v>
      </c>
      <c r="D631" s="9" t="s">
        <v>109</v>
      </c>
      <c r="E631" t="str">
        <f>VLOOKUP(D631,Sheet1!$E$11:$F$92,2)</f>
        <v>Jackpot</v>
      </c>
      <c r="G631" s="48" t="s">
        <v>103</v>
      </c>
      <c r="H631" s="13">
        <v>2012</v>
      </c>
      <c r="J631" s="56">
        <v>1</v>
      </c>
      <c r="K631" s="20">
        <v>41012</v>
      </c>
      <c r="L631" s="14" t="str">
        <f t="shared" si="75"/>
        <v>13-Apr</v>
      </c>
      <c r="M631" s="9">
        <f t="shared" si="78"/>
        <v>13</v>
      </c>
      <c r="N631" s="9" t="str">
        <f t="shared" si="76"/>
        <v>Apr</v>
      </c>
      <c r="O631" s="56" t="s">
        <v>90</v>
      </c>
      <c r="P631" s="13" t="str">
        <f>IF(VLOOKUP(O631,Sheet1!$N$12:$O$20,2)=0,"",VLOOKUP(O631,Sheet1!$N$12:$O$20,2))</f>
        <v/>
      </c>
      <c r="Q631" s="58">
        <v>845.16765285996053</v>
      </c>
      <c r="R631" s="56">
        <v>85.7</v>
      </c>
      <c r="S631" s="56">
        <v>85.7</v>
      </c>
      <c r="T631" s="24">
        <v>10</v>
      </c>
      <c r="U631" s="56"/>
      <c r="V631" s="23">
        <v>0.1014</v>
      </c>
      <c r="W631" s="35" t="s">
        <v>53</v>
      </c>
      <c r="X631" s="9"/>
      <c r="Y631" s="27"/>
      <c r="Z631" s="9"/>
      <c r="AA631" s="9"/>
      <c r="AB631" s="9"/>
      <c r="AC631" s="9"/>
      <c r="AD631" s="9"/>
      <c r="AE631" s="9">
        <v>42.9</v>
      </c>
      <c r="AF631" s="9"/>
      <c r="AG631" s="9"/>
      <c r="AH631" s="9"/>
      <c r="AI631" s="9"/>
      <c r="AJ631" s="9"/>
      <c r="AK631" s="9"/>
      <c r="AL631" s="9"/>
    </row>
    <row r="632" spans="1:38" ht="13.2">
      <c r="A632" t="str">
        <f t="shared" si="74"/>
        <v>Trangie2012TOS13-AprCvATR_Stingray</v>
      </c>
      <c r="C632" t="str">
        <f>D632</f>
        <v>Stingray</v>
      </c>
      <c r="D632" s="9" t="s">
        <v>110</v>
      </c>
      <c r="E632" t="str">
        <f>VLOOKUP(D632,Sheet1!$E$11:$F$92,2)</f>
        <v>ATR_Stingray</v>
      </c>
      <c r="G632" s="48" t="s">
        <v>103</v>
      </c>
      <c r="H632" s="13">
        <v>2012</v>
      </c>
      <c r="J632" s="56">
        <v>1</v>
      </c>
      <c r="K632" s="20">
        <v>41012</v>
      </c>
      <c r="L632" s="14" t="str">
        <f t="shared" si="75"/>
        <v>13-Apr</v>
      </c>
      <c r="M632" s="9">
        <f t="shared" si="78"/>
        <v>13</v>
      </c>
      <c r="N632" s="9" t="str">
        <f t="shared" si="76"/>
        <v>Apr</v>
      </c>
      <c r="O632" s="56" t="s">
        <v>90</v>
      </c>
      <c r="P632" s="13" t="str">
        <f>IF(VLOOKUP(O632,Sheet1!$N$12:$O$20,2)=0,"",VLOOKUP(O632,Sheet1!$N$12:$O$20,2))</f>
        <v/>
      </c>
      <c r="Q632" s="58">
        <v>731.19015047879611</v>
      </c>
      <c r="R632" s="56">
        <v>106.89999999999999</v>
      </c>
      <c r="S632" s="56">
        <v>106.89999999999999</v>
      </c>
      <c r="T632" s="24">
        <v>10</v>
      </c>
      <c r="U632" s="56"/>
      <c r="V632" s="23">
        <v>0.1462</v>
      </c>
      <c r="W632" s="35" t="s">
        <v>53</v>
      </c>
      <c r="X632" s="9"/>
      <c r="Y632" s="27"/>
      <c r="Z632" s="9"/>
      <c r="AA632" s="9"/>
      <c r="AB632" s="9"/>
      <c r="AC632" s="9"/>
      <c r="AD632" s="9"/>
      <c r="AE632" s="9">
        <v>41</v>
      </c>
      <c r="AF632" s="9"/>
      <c r="AG632" s="9"/>
      <c r="AH632" s="9"/>
      <c r="AI632" s="9"/>
      <c r="AJ632" s="9"/>
      <c r="AK632" s="9"/>
      <c r="AL632" s="9"/>
    </row>
    <row r="633" spans="1:38" ht="13.2">
      <c r="A633" t="str">
        <f t="shared" si="74"/>
        <v>Trangie2012TOS26-AprCv43C80</v>
      </c>
      <c r="C633" t="str">
        <f>D633</f>
        <v>43C80</v>
      </c>
      <c r="D633" s="9" t="s">
        <v>106</v>
      </c>
      <c r="E633" t="str">
        <f>VLOOKUP(D633,Sheet1!$E$11:$F$92,2)</f>
        <v>43C80</v>
      </c>
      <c r="G633" s="48" t="s">
        <v>103</v>
      </c>
      <c r="H633" s="13">
        <v>2012</v>
      </c>
      <c r="J633" s="56">
        <v>2</v>
      </c>
      <c r="K633" s="20">
        <v>41025</v>
      </c>
      <c r="L633" s="14" t="str">
        <f t="shared" si="75"/>
        <v>26-Apr</v>
      </c>
      <c r="M633" s="9">
        <f t="shared" si="78"/>
        <v>26</v>
      </c>
      <c r="N633" s="9" t="str">
        <f t="shared" si="76"/>
        <v>Apr</v>
      </c>
      <c r="O633" s="56" t="s">
        <v>90</v>
      </c>
      <c r="P633" s="13" t="str">
        <f>IF(VLOOKUP(O633,Sheet1!$N$12:$O$20,2)=0,"",VLOOKUP(O633,Sheet1!$N$12:$O$20,2))</f>
        <v/>
      </c>
      <c r="Q633" s="58">
        <v>551.64034021871203</v>
      </c>
      <c r="R633" s="56">
        <v>136.20000000000002</v>
      </c>
      <c r="S633" s="56">
        <v>136.20000000000002</v>
      </c>
      <c r="T633" s="24">
        <v>10</v>
      </c>
      <c r="U633" s="56"/>
      <c r="V633" s="23">
        <v>0.24690000000000001</v>
      </c>
      <c r="W633" s="35" t="s">
        <v>53</v>
      </c>
      <c r="X633" s="9"/>
      <c r="Y633" s="27"/>
      <c r="Z633" s="9"/>
      <c r="AA633" s="9"/>
      <c r="AB633" s="9"/>
      <c r="AC633" s="9"/>
      <c r="AD633" s="9"/>
      <c r="AE633" s="9">
        <v>41.7</v>
      </c>
      <c r="AF633" s="9"/>
      <c r="AG633" s="9"/>
      <c r="AH633" s="9"/>
      <c r="AI633" s="9"/>
      <c r="AJ633" s="9"/>
      <c r="AK633" s="9"/>
      <c r="AL633" s="9"/>
    </row>
    <row r="634" spans="1:38" ht="13.2">
      <c r="A634" t="str">
        <f t="shared" si="74"/>
        <v>Trangie2012TOS26-AprCv43Y85</v>
      </c>
      <c r="C634" t="s">
        <v>105</v>
      </c>
      <c r="D634" s="9" t="s">
        <v>107</v>
      </c>
      <c r="E634" t="str">
        <f>VLOOKUP(D634,Sheet1!$E$11:$F$92,2)</f>
        <v>43Y85</v>
      </c>
      <c r="G634" s="48" t="s">
        <v>103</v>
      </c>
      <c r="H634" s="13">
        <v>2012</v>
      </c>
      <c r="J634" s="56">
        <v>2</v>
      </c>
      <c r="K634" s="20">
        <v>41025</v>
      </c>
      <c r="L634" s="14" t="str">
        <f t="shared" si="75"/>
        <v>26-Apr</v>
      </c>
      <c r="M634" s="9">
        <f t="shared" si="78"/>
        <v>26</v>
      </c>
      <c r="N634" s="9" t="str">
        <f t="shared" si="76"/>
        <v>Apr</v>
      </c>
      <c r="O634" s="56" t="s">
        <v>90</v>
      </c>
      <c r="P634" s="13" t="str">
        <f>IF(VLOOKUP(O634,Sheet1!$N$12:$O$20,2)=0,"",VLOOKUP(O634,Sheet1!$N$12:$O$20,2))</f>
        <v/>
      </c>
      <c r="Q634" s="58">
        <v>534.48275862068965</v>
      </c>
      <c r="R634" s="56">
        <v>99.2</v>
      </c>
      <c r="S634" s="56">
        <v>99.2</v>
      </c>
      <c r="T634" s="24">
        <v>10</v>
      </c>
      <c r="U634" s="56"/>
      <c r="V634" s="23">
        <v>0.18559999999999999</v>
      </c>
      <c r="W634" s="35" t="s">
        <v>53</v>
      </c>
      <c r="X634" s="9"/>
      <c r="Y634" s="27"/>
      <c r="Z634" s="9"/>
      <c r="AA634" s="9"/>
      <c r="AB634" s="9"/>
      <c r="AC634" s="9"/>
      <c r="AD634" s="9"/>
      <c r="AE634" s="9">
        <v>41.1</v>
      </c>
      <c r="AF634" s="9"/>
      <c r="AG634" s="9"/>
      <c r="AH634" s="9"/>
      <c r="AI634" s="9"/>
      <c r="AJ634" s="9"/>
      <c r="AK634" s="9"/>
      <c r="AL634" s="9"/>
    </row>
    <row r="635" spans="1:38" ht="13.2">
      <c r="A635" t="str">
        <f t="shared" si="74"/>
        <v>Trangie2012TOS26-AprCv44Y84</v>
      </c>
      <c r="C635" t="s">
        <v>102</v>
      </c>
      <c r="D635" s="9" t="s">
        <v>99</v>
      </c>
      <c r="E635" t="str">
        <f>VLOOKUP(D635,Sheet1!$E$11:$F$92,2)</f>
        <v>44Y84</v>
      </c>
      <c r="G635" s="48" t="s">
        <v>103</v>
      </c>
      <c r="H635" s="13">
        <v>2012</v>
      </c>
      <c r="J635" s="56">
        <v>2</v>
      </c>
      <c r="K635" s="20">
        <v>41025</v>
      </c>
      <c r="L635" s="14" t="str">
        <f t="shared" si="75"/>
        <v>26-Apr</v>
      </c>
      <c r="M635" s="9">
        <f t="shared" si="78"/>
        <v>26</v>
      </c>
      <c r="N635" s="9" t="str">
        <f t="shared" si="76"/>
        <v>Apr</v>
      </c>
      <c r="O635" s="56" t="s">
        <v>90</v>
      </c>
      <c r="P635" s="13" t="str">
        <f>IF(VLOOKUP(O635,Sheet1!$N$12:$O$20,2)=0,"",VLOOKUP(O635,Sheet1!$N$12:$O$20,2))</f>
        <v/>
      </c>
      <c r="Q635" s="58">
        <v>595.64777327935224</v>
      </c>
      <c r="R635" s="56">
        <v>117.7</v>
      </c>
      <c r="S635" s="56">
        <v>117.7</v>
      </c>
      <c r="T635" s="24">
        <v>10</v>
      </c>
      <c r="U635" s="56"/>
      <c r="V635" s="23">
        <v>0.1976</v>
      </c>
      <c r="W635" s="35" t="s">
        <v>53</v>
      </c>
      <c r="X635" s="9"/>
      <c r="Y635" s="27"/>
      <c r="Z635" s="9"/>
      <c r="AA635" s="9"/>
      <c r="AB635" s="9"/>
      <c r="AC635" s="9"/>
      <c r="AD635" s="9"/>
      <c r="AE635" s="9">
        <v>42.1</v>
      </c>
      <c r="AF635" s="9"/>
      <c r="AG635" s="9"/>
      <c r="AH635" s="9"/>
      <c r="AI635" s="9"/>
      <c r="AJ635" s="9"/>
      <c r="AK635" s="9"/>
      <c r="AL635" s="9"/>
    </row>
    <row r="636" spans="1:38" ht="13.2">
      <c r="A636" t="str">
        <f t="shared" si="74"/>
        <v>Trangie2012TOS26-AprCvAV_Garnet</v>
      </c>
      <c r="C636" t="str">
        <f>D636</f>
        <v>Garnet</v>
      </c>
      <c r="D636" s="9" t="s">
        <v>37</v>
      </c>
      <c r="E636" t="str">
        <f>VLOOKUP(D636,Sheet1!$E$11:$F$92,2)</f>
        <v>AV_Garnet</v>
      </c>
      <c r="G636" s="48" t="s">
        <v>103</v>
      </c>
      <c r="H636" s="13">
        <v>2012</v>
      </c>
      <c r="J636" s="56">
        <v>2</v>
      </c>
      <c r="K636" s="20">
        <v>41025</v>
      </c>
      <c r="L636" s="14" t="str">
        <f t="shared" si="75"/>
        <v>26-Apr</v>
      </c>
      <c r="M636" s="9">
        <f t="shared" si="78"/>
        <v>26</v>
      </c>
      <c r="N636" s="9" t="str">
        <f t="shared" si="76"/>
        <v>Apr</v>
      </c>
      <c r="O636" s="56" t="s">
        <v>90</v>
      </c>
      <c r="P636" s="13" t="str">
        <f>IF(VLOOKUP(O636,Sheet1!$N$12:$O$20,2)=0,"",VLOOKUP(O636,Sheet1!$N$12:$O$20,2))</f>
        <v/>
      </c>
      <c r="Q636" s="58">
        <v>551.45797598627792</v>
      </c>
      <c r="R636" s="56">
        <v>128.6</v>
      </c>
      <c r="S636" s="56">
        <v>128.6</v>
      </c>
      <c r="T636" s="24">
        <v>10</v>
      </c>
      <c r="U636" s="56"/>
      <c r="V636" s="23">
        <v>0.23319999999999999</v>
      </c>
      <c r="W636" s="35" t="s">
        <v>53</v>
      </c>
      <c r="X636" s="9"/>
      <c r="Y636" s="27"/>
      <c r="Z636" s="9"/>
      <c r="AA636" s="9"/>
      <c r="AB636" s="9"/>
      <c r="AC636" s="9"/>
      <c r="AD636" s="9"/>
      <c r="AE636" s="9">
        <v>42</v>
      </c>
      <c r="AF636" s="9"/>
      <c r="AG636" s="9"/>
      <c r="AH636" s="9"/>
      <c r="AI636" s="9"/>
      <c r="AJ636" s="9"/>
      <c r="AK636" s="9"/>
      <c r="AL636" s="9"/>
    </row>
    <row r="637" spans="1:38" ht="13.2">
      <c r="A637" t="str">
        <f t="shared" si="74"/>
        <v>Trangie2012TOS26-AprCvHyola555_TT</v>
      </c>
      <c r="C637" t="str">
        <f>D637</f>
        <v>Hyola555TT</v>
      </c>
      <c r="D637" s="9" t="s">
        <v>108</v>
      </c>
      <c r="E637" t="str">
        <f>VLOOKUP(D637,Sheet1!$E$11:$F$92,2)</f>
        <v>Hyola555_TT</v>
      </c>
      <c r="G637" s="48" t="s">
        <v>103</v>
      </c>
      <c r="H637" s="13">
        <v>2012</v>
      </c>
      <c r="J637" s="56">
        <v>2</v>
      </c>
      <c r="K637" s="20">
        <v>41025</v>
      </c>
      <c r="L637" s="14" t="str">
        <f t="shared" si="75"/>
        <v>26-Apr</v>
      </c>
      <c r="M637" s="9">
        <f t="shared" si="78"/>
        <v>26</v>
      </c>
      <c r="N637" s="9" t="str">
        <f t="shared" si="76"/>
        <v>Apr</v>
      </c>
      <c r="O637" s="56" t="s">
        <v>90</v>
      </c>
      <c r="P637" s="13" t="str">
        <f>IF(VLOOKUP(O637,Sheet1!$N$12:$O$20,2)=0,"",VLOOKUP(O637,Sheet1!$N$12:$O$20,2))</f>
        <v/>
      </c>
      <c r="Q637" s="58">
        <v>497.66255843603909</v>
      </c>
      <c r="R637" s="56">
        <v>117.10000000000001</v>
      </c>
      <c r="S637" s="56">
        <v>117.10000000000001</v>
      </c>
      <c r="T637" s="24">
        <v>10</v>
      </c>
      <c r="U637" s="56"/>
      <c r="V637" s="23">
        <v>0.23530000000000001</v>
      </c>
      <c r="W637" s="35" t="s">
        <v>53</v>
      </c>
      <c r="X637" s="9"/>
      <c r="Y637" s="27"/>
      <c r="Z637" s="9"/>
      <c r="AA637" s="9"/>
      <c r="AB637" s="9"/>
      <c r="AC637" s="9"/>
      <c r="AD637" s="9"/>
      <c r="AE637" s="9">
        <v>41.2</v>
      </c>
      <c r="AF637" s="9"/>
      <c r="AG637" s="9"/>
      <c r="AH637" s="9"/>
      <c r="AI637" s="9"/>
      <c r="AJ637" s="9"/>
      <c r="AK637" s="9"/>
      <c r="AL637" s="9"/>
    </row>
    <row r="638" spans="1:38" ht="13.2">
      <c r="A638" t="str">
        <f t="shared" si="74"/>
        <v>Trangie2012TOS26-AprCvJackpot</v>
      </c>
      <c r="C638" t="str">
        <f>D638</f>
        <v>Jackpot</v>
      </c>
      <c r="D638" s="9" t="s">
        <v>109</v>
      </c>
      <c r="E638" t="str">
        <f>VLOOKUP(D638,Sheet1!$E$11:$F$92,2)</f>
        <v>Jackpot</v>
      </c>
      <c r="G638" s="48" t="s">
        <v>103</v>
      </c>
      <c r="H638" s="13">
        <v>2012</v>
      </c>
      <c r="J638" s="56">
        <v>2</v>
      </c>
      <c r="K638" s="20">
        <v>41025</v>
      </c>
      <c r="L638" s="14" t="str">
        <f t="shared" si="75"/>
        <v>26-Apr</v>
      </c>
      <c r="M638" s="9">
        <f t="shared" si="78"/>
        <v>26</v>
      </c>
      <c r="N638" s="9" t="str">
        <f t="shared" si="76"/>
        <v>Apr</v>
      </c>
      <c r="O638" s="56" t="s">
        <v>90</v>
      </c>
      <c r="P638" s="13" t="str">
        <f>IF(VLOOKUP(O638,Sheet1!$N$12:$O$20,2)=0,"",VLOOKUP(O638,Sheet1!$N$12:$O$20,2))</f>
        <v/>
      </c>
      <c r="Q638" s="58">
        <v>430.10340865568747</v>
      </c>
      <c r="R638" s="56">
        <v>112.3</v>
      </c>
      <c r="S638" s="56">
        <v>112.3</v>
      </c>
      <c r="T638" s="24">
        <v>10</v>
      </c>
      <c r="U638" s="56"/>
      <c r="V638" s="23">
        <v>0.2611</v>
      </c>
      <c r="W638" s="35" t="s">
        <v>53</v>
      </c>
      <c r="X638" s="9"/>
      <c r="Y638" s="27"/>
      <c r="Z638" s="9"/>
      <c r="AA638" s="9"/>
      <c r="AB638" s="9"/>
      <c r="AC638" s="9"/>
      <c r="AD638" s="9"/>
      <c r="AE638" s="9">
        <v>43.5</v>
      </c>
      <c r="AF638" s="9"/>
      <c r="AG638" s="9"/>
      <c r="AH638" s="9"/>
      <c r="AI638" s="9"/>
      <c r="AJ638" s="9"/>
      <c r="AK638" s="9"/>
      <c r="AL638" s="9"/>
    </row>
    <row r="639" spans="1:38" ht="13.2">
      <c r="A639" t="str">
        <f t="shared" si="74"/>
        <v>Trangie2012TOS26-AprCvATR_Stingray</v>
      </c>
      <c r="C639" t="str">
        <f>D639</f>
        <v>Stingray</v>
      </c>
      <c r="D639" s="9" t="s">
        <v>110</v>
      </c>
      <c r="E639" t="str">
        <f>VLOOKUP(D639,Sheet1!$E$11:$F$92,2)</f>
        <v>ATR_Stingray</v>
      </c>
      <c r="G639" s="48" t="s">
        <v>103</v>
      </c>
      <c r="H639" s="13">
        <v>2012</v>
      </c>
      <c r="J639" s="56">
        <v>2</v>
      </c>
      <c r="K639" s="20">
        <v>41025</v>
      </c>
      <c r="L639" s="14" t="str">
        <f t="shared" si="75"/>
        <v>26-Apr</v>
      </c>
      <c r="M639" s="9">
        <f t="shared" si="78"/>
        <v>26</v>
      </c>
      <c r="N639" s="9" t="str">
        <f t="shared" si="76"/>
        <v>Apr</v>
      </c>
      <c r="O639" s="56" t="s">
        <v>90</v>
      </c>
      <c r="P639" s="13" t="str">
        <f>IF(VLOOKUP(O639,Sheet1!$N$12:$O$20,2)=0,"",VLOOKUP(O639,Sheet1!$N$12:$O$20,2))</f>
        <v/>
      </c>
      <c r="Q639" s="58">
        <v>454.29666119321291</v>
      </c>
      <c r="R639" s="56">
        <v>83</v>
      </c>
      <c r="S639" s="56">
        <v>83</v>
      </c>
      <c r="T639" s="24">
        <v>10</v>
      </c>
      <c r="U639" s="56"/>
      <c r="V639" s="23">
        <v>0.1827</v>
      </c>
      <c r="W639" s="35" t="s">
        <v>53</v>
      </c>
      <c r="X639" s="9"/>
      <c r="Y639" s="27"/>
      <c r="Z639" s="9"/>
      <c r="AA639" s="9"/>
      <c r="AB639" s="9"/>
      <c r="AC639" s="9"/>
      <c r="AD639" s="9"/>
      <c r="AE639" s="9">
        <v>41</v>
      </c>
      <c r="AF639" s="9"/>
      <c r="AG639" s="9"/>
      <c r="AH639" s="9"/>
      <c r="AI639" s="9"/>
      <c r="AJ639" s="9"/>
      <c r="AK639" s="9"/>
      <c r="AL639" s="9"/>
    </row>
    <row r="640" spans="1:38" ht="13.2">
      <c r="A640" t="str">
        <f t="shared" si="74"/>
        <v>Trangie2012TOS14-MayCv43C80</v>
      </c>
      <c r="C640" t="str">
        <f>D640</f>
        <v>43C80</v>
      </c>
      <c r="D640" s="9" t="s">
        <v>106</v>
      </c>
      <c r="E640" t="str">
        <f>VLOOKUP(D640,Sheet1!$E$11:$F$92,2)</f>
        <v>43C80</v>
      </c>
      <c r="G640" s="48" t="s">
        <v>103</v>
      </c>
      <c r="H640" s="13">
        <v>2012</v>
      </c>
      <c r="J640" s="56">
        <v>3</v>
      </c>
      <c r="K640" s="20">
        <v>41043</v>
      </c>
      <c r="L640" s="14" t="str">
        <f t="shared" si="75"/>
        <v>14-May</v>
      </c>
      <c r="M640" s="9">
        <f t="shared" si="78"/>
        <v>14</v>
      </c>
      <c r="N640" s="9" t="str">
        <f t="shared" si="76"/>
        <v>May</v>
      </c>
      <c r="O640" s="56" t="s">
        <v>90</v>
      </c>
      <c r="P640" s="13" t="str">
        <f>IF(VLOOKUP(O640,Sheet1!$N$12:$O$20,2)=0,"",VLOOKUP(O640,Sheet1!$N$12:$O$20,2))</f>
        <v/>
      </c>
      <c r="Q640" s="58">
        <v>533.30430996952555</v>
      </c>
      <c r="R640" s="56">
        <v>122.50000000000001</v>
      </c>
      <c r="S640" s="56">
        <v>122.50000000000001</v>
      </c>
      <c r="T640" s="24">
        <v>10</v>
      </c>
      <c r="U640" s="56"/>
      <c r="V640" s="23">
        <v>0.22969999999999999</v>
      </c>
      <c r="W640" s="35" t="s">
        <v>53</v>
      </c>
      <c r="X640" s="9"/>
      <c r="Y640" s="27"/>
      <c r="Z640" s="9"/>
      <c r="AA640" s="9"/>
      <c r="AB640" s="9"/>
      <c r="AC640" s="9"/>
      <c r="AD640" s="9"/>
      <c r="AE640" s="9">
        <v>41.7</v>
      </c>
      <c r="AF640" s="9"/>
      <c r="AG640" s="9"/>
      <c r="AH640" s="9"/>
      <c r="AI640" s="9"/>
      <c r="AJ640" s="9"/>
      <c r="AK640" s="9"/>
      <c r="AL640" s="9"/>
    </row>
    <row r="641" spans="1:38" ht="13.2">
      <c r="A641" t="str">
        <f t="shared" si="74"/>
        <v>Trangie2012TOS14-MayCv43Y85</v>
      </c>
      <c r="C641" t="s">
        <v>105</v>
      </c>
      <c r="D641" s="9" t="s">
        <v>107</v>
      </c>
      <c r="E641" t="str">
        <f>VLOOKUP(D641,Sheet1!$E$11:$F$92,2)</f>
        <v>43Y85</v>
      </c>
      <c r="G641" s="48" t="s">
        <v>103</v>
      </c>
      <c r="H641" s="13">
        <v>2012</v>
      </c>
      <c r="J641" s="56">
        <v>3</v>
      </c>
      <c r="K641" s="20">
        <v>41043</v>
      </c>
      <c r="L641" s="14" t="str">
        <f t="shared" si="75"/>
        <v>14-May</v>
      </c>
      <c r="M641" s="9">
        <f t="shared" si="78"/>
        <v>14</v>
      </c>
      <c r="N641" s="9" t="str">
        <f t="shared" si="76"/>
        <v>May</v>
      </c>
      <c r="O641" s="56" t="s">
        <v>90</v>
      </c>
      <c r="P641" s="13" t="str">
        <f>IF(VLOOKUP(O641,Sheet1!$N$12:$O$20,2)=0,"",VLOOKUP(O641,Sheet1!$N$12:$O$20,2))</f>
        <v/>
      </c>
      <c r="Q641" s="58">
        <v>594.98031496062993</v>
      </c>
      <c r="R641" s="56">
        <v>120.9</v>
      </c>
      <c r="S641" s="56">
        <v>120.9</v>
      </c>
      <c r="T641" s="24">
        <v>10</v>
      </c>
      <c r="U641" s="56"/>
      <c r="V641" s="23">
        <v>0.20319999999999999</v>
      </c>
      <c r="W641" s="35" t="s">
        <v>53</v>
      </c>
      <c r="X641" s="9"/>
      <c r="Y641" s="27"/>
      <c r="Z641" s="9"/>
      <c r="AA641" s="9"/>
      <c r="AB641" s="9"/>
      <c r="AC641" s="9"/>
      <c r="AD641" s="9"/>
      <c r="AE641" s="9">
        <v>41.6</v>
      </c>
      <c r="AF641" s="9"/>
      <c r="AG641" s="9"/>
      <c r="AH641" s="9"/>
      <c r="AI641" s="9"/>
      <c r="AJ641" s="9"/>
      <c r="AK641" s="9"/>
      <c r="AL641" s="9"/>
    </row>
    <row r="642" spans="1:38" ht="13.2">
      <c r="A642" t="str">
        <f t="shared" si="74"/>
        <v>Trangie2012TOS14-MayCv44Y84</v>
      </c>
      <c r="C642" t="s">
        <v>102</v>
      </c>
      <c r="D642" s="9" t="s">
        <v>99</v>
      </c>
      <c r="E642" t="str">
        <f>VLOOKUP(D642,Sheet1!$E$11:$F$92,2)</f>
        <v>44Y84</v>
      </c>
      <c r="G642" s="48" t="s">
        <v>103</v>
      </c>
      <c r="H642" s="13">
        <v>2012</v>
      </c>
      <c r="J642" s="56">
        <v>3</v>
      </c>
      <c r="K642" s="20">
        <v>41043</v>
      </c>
      <c r="L642" s="14" t="str">
        <f t="shared" si="75"/>
        <v>14-May</v>
      </c>
      <c r="M642" s="9">
        <f t="shared" si="78"/>
        <v>14</v>
      </c>
      <c r="N642" s="9" t="str">
        <f t="shared" si="76"/>
        <v>May</v>
      </c>
      <c r="O642" s="56" t="s">
        <v>90</v>
      </c>
      <c r="P642" s="13" t="str">
        <f>IF(VLOOKUP(O642,Sheet1!$N$12:$O$20,2)=0,"",VLOOKUP(O642,Sheet1!$N$12:$O$20,2))</f>
        <v/>
      </c>
      <c r="Q642" s="58">
        <v>538.01412546738675</v>
      </c>
      <c r="R642" s="56">
        <v>129.5</v>
      </c>
      <c r="S642" s="56">
        <v>129.5</v>
      </c>
      <c r="T642" s="24">
        <v>10</v>
      </c>
      <c r="U642" s="56"/>
      <c r="V642" s="23">
        <v>0.2407</v>
      </c>
      <c r="W642" s="35" t="s">
        <v>53</v>
      </c>
      <c r="X642" s="9"/>
      <c r="Y642" s="27"/>
      <c r="Z642" s="9"/>
      <c r="AA642" s="9"/>
      <c r="AB642" s="9"/>
      <c r="AC642" s="9"/>
      <c r="AD642" s="9"/>
      <c r="AE642" s="9">
        <v>41.9</v>
      </c>
      <c r="AF642" s="9"/>
      <c r="AG642" s="9"/>
      <c r="AH642" s="9"/>
      <c r="AI642" s="9"/>
      <c r="AJ642" s="9"/>
      <c r="AK642" s="9"/>
      <c r="AL642" s="9"/>
    </row>
    <row r="643" spans="1:38" ht="13.2">
      <c r="A643" t="str">
        <f t="shared" si="74"/>
        <v>Trangie2012TOS14-MayCvAV_Garnet</v>
      </c>
      <c r="C643" t="str">
        <f>D643</f>
        <v>Garnet</v>
      </c>
      <c r="D643" s="9" t="s">
        <v>37</v>
      </c>
      <c r="E643" t="str">
        <f>VLOOKUP(D643,Sheet1!$E$11:$F$92,2)</f>
        <v>AV_Garnet</v>
      </c>
      <c r="G643" s="48" t="s">
        <v>103</v>
      </c>
      <c r="H643" s="13">
        <v>2012</v>
      </c>
      <c r="J643" s="56">
        <v>3</v>
      </c>
      <c r="K643" s="20">
        <v>41043</v>
      </c>
      <c r="L643" s="14" t="str">
        <f t="shared" si="75"/>
        <v>14-May</v>
      </c>
      <c r="M643" s="9">
        <f t="shared" si="78"/>
        <v>14</v>
      </c>
      <c r="N643" s="9" t="str">
        <f t="shared" si="76"/>
        <v>May</v>
      </c>
      <c r="O643" s="56" t="s">
        <v>90</v>
      </c>
      <c r="P643" s="13" t="str">
        <f>IF(VLOOKUP(O643,Sheet1!$N$12:$O$20,2)=0,"",VLOOKUP(O643,Sheet1!$N$12:$O$20,2))</f>
        <v/>
      </c>
      <c r="Q643" s="58">
        <v>456.32229756681295</v>
      </c>
      <c r="R643" s="56">
        <v>114.39999999999999</v>
      </c>
      <c r="S643" s="56">
        <v>114.39999999999999</v>
      </c>
      <c r="T643" s="24">
        <v>10</v>
      </c>
      <c r="U643" s="56"/>
      <c r="V643" s="23">
        <v>0.25069999999999998</v>
      </c>
      <c r="W643" s="35" t="s">
        <v>53</v>
      </c>
      <c r="X643" s="9"/>
      <c r="Y643" s="27"/>
      <c r="Z643" s="9"/>
      <c r="AA643" s="9"/>
      <c r="AB643" s="9"/>
      <c r="AC643" s="9"/>
      <c r="AD643" s="9"/>
      <c r="AE643" s="9">
        <v>41.7</v>
      </c>
      <c r="AF643" s="9"/>
      <c r="AG643" s="9"/>
      <c r="AH643" s="9"/>
      <c r="AI643" s="9"/>
      <c r="AJ643" s="9"/>
      <c r="AK643" s="9"/>
      <c r="AL643" s="9"/>
    </row>
    <row r="644" spans="1:38" ht="13.2">
      <c r="A644" t="str">
        <f t="shared" si="74"/>
        <v>Trangie2012TOS14-MayCvHyola555_TT</v>
      </c>
      <c r="C644" t="str">
        <f>D644</f>
        <v>Hyola555TT</v>
      </c>
      <c r="D644" s="9" t="s">
        <v>108</v>
      </c>
      <c r="E644" t="str">
        <f>VLOOKUP(D644,Sheet1!$E$11:$F$92,2)</f>
        <v>Hyola555_TT</v>
      </c>
      <c r="G644" s="48" t="s">
        <v>103</v>
      </c>
      <c r="H644" s="13">
        <v>2012</v>
      </c>
      <c r="J644" s="56">
        <v>3</v>
      </c>
      <c r="K644" s="20">
        <v>41043</v>
      </c>
      <c r="L644" s="14" t="str">
        <f t="shared" si="75"/>
        <v>14-May</v>
      </c>
      <c r="M644" s="9">
        <f t="shared" si="78"/>
        <v>14</v>
      </c>
      <c r="N644" s="9" t="str">
        <f t="shared" si="76"/>
        <v>May</v>
      </c>
      <c r="O644" s="56" t="s">
        <v>90</v>
      </c>
      <c r="P644" s="13" t="str">
        <f>IF(VLOOKUP(O644,Sheet1!$N$12:$O$20,2)=0,"",VLOOKUP(O644,Sheet1!$N$12:$O$20,2))</f>
        <v/>
      </c>
      <c r="Q644" s="58">
        <v>480.89983022071306</v>
      </c>
      <c r="R644" s="56">
        <v>113.3</v>
      </c>
      <c r="S644" s="56">
        <v>113.3</v>
      </c>
      <c r="T644" s="24">
        <v>10</v>
      </c>
      <c r="U644" s="56"/>
      <c r="V644" s="23">
        <v>0.2356</v>
      </c>
      <c r="W644" s="35" t="s">
        <v>53</v>
      </c>
      <c r="X644" s="9"/>
      <c r="Y644" s="27"/>
      <c r="Z644" s="9"/>
      <c r="AA644" s="9"/>
      <c r="AB644" s="9"/>
      <c r="AC644" s="9"/>
      <c r="AD644" s="9"/>
      <c r="AE644" s="9">
        <v>40.4</v>
      </c>
      <c r="AF644" s="9"/>
      <c r="AG644" s="9"/>
      <c r="AH644" s="9"/>
      <c r="AI644" s="9"/>
      <c r="AJ644" s="9"/>
      <c r="AK644" s="9"/>
      <c r="AL644" s="9"/>
    </row>
    <row r="645" spans="1:38" ht="13.2">
      <c r="A645" t="str">
        <f t="shared" ref="A645:A708" si="80">G645&amp;H645&amp;"TOS"&amp;L645&amp;"Cv"&amp;E645&amp;P645</f>
        <v>Trangie2012TOS14-MayCvJackpot</v>
      </c>
      <c r="C645" t="str">
        <f>D645</f>
        <v>Jackpot</v>
      </c>
      <c r="D645" s="9" t="s">
        <v>109</v>
      </c>
      <c r="E645" t="str">
        <f>VLOOKUP(D645,Sheet1!$E$11:$F$92,2)</f>
        <v>Jackpot</v>
      </c>
      <c r="G645" s="48" t="s">
        <v>103</v>
      </c>
      <c r="H645" s="13">
        <v>2012</v>
      </c>
      <c r="J645" s="56">
        <v>3</v>
      </c>
      <c r="K645" s="20">
        <v>41043</v>
      </c>
      <c r="L645" s="14" t="str">
        <f t="shared" ref="L645:L708" si="81">M645&amp;"-"&amp;N645</f>
        <v>14-May</v>
      </c>
      <c r="M645" s="9">
        <f t="shared" si="78"/>
        <v>14</v>
      </c>
      <c r="N645" s="9" t="str">
        <f t="shared" ref="N645:N708" si="82">TEXT(K645,"mmm")</f>
        <v>May</v>
      </c>
      <c r="O645" s="56" t="s">
        <v>90</v>
      </c>
      <c r="P645" s="13" t="str">
        <f>IF(VLOOKUP(O645,Sheet1!$N$12:$O$20,2)=0,"",VLOOKUP(O645,Sheet1!$N$12:$O$20,2))</f>
        <v/>
      </c>
      <c r="Q645" s="58">
        <v>311.54192966636606</v>
      </c>
      <c r="R645" s="56">
        <v>69.099999999999994</v>
      </c>
      <c r="S645" s="56">
        <v>69.099999999999994</v>
      </c>
      <c r="T645" s="24">
        <v>10</v>
      </c>
      <c r="U645" s="56"/>
      <c r="V645" s="23">
        <v>0.2218</v>
      </c>
      <c r="W645" s="35" t="s">
        <v>53</v>
      </c>
      <c r="X645" s="9"/>
      <c r="Y645" s="27"/>
      <c r="Z645" s="9"/>
      <c r="AA645" s="9"/>
      <c r="AB645" s="9"/>
      <c r="AC645" s="9"/>
      <c r="AD645" s="9"/>
      <c r="AE645" s="9">
        <v>43.3</v>
      </c>
      <c r="AF645" s="9"/>
      <c r="AG645" s="9"/>
      <c r="AH645" s="9"/>
      <c r="AI645" s="9"/>
      <c r="AJ645" s="9"/>
      <c r="AK645" s="9"/>
      <c r="AL645" s="9"/>
    </row>
    <row r="646" spans="1:38" ht="13.2">
      <c r="A646" t="str">
        <f t="shared" si="80"/>
        <v>Trangie2012TOS14-MayCvATR_Stingray</v>
      </c>
      <c r="C646" t="str">
        <f>D646</f>
        <v>Stingray</v>
      </c>
      <c r="D646" s="9" t="s">
        <v>110</v>
      </c>
      <c r="E646" t="str">
        <f>VLOOKUP(D646,Sheet1!$E$11:$F$92,2)</f>
        <v>ATR_Stingray</v>
      </c>
      <c r="G646" s="48" t="s">
        <v>103</v>
      </c>
      <c r="H646" s="13">
        <v>2012</v>
      </c>
      <c r="J646" s="56">
        <v>3</v>
      </c>
      <c r="K646" s="20">
        <v>41043</v>
      </c>
      <c r="L646" s="14" t="str">
        <f t="shared" si="81"/>
        <v>14-May</v>
      </c>
      <c r="M646" s="9">
        <f t="shared" si="78"/>
        <v>14</v>
      </c>
      <c r="N646" s="9" t="str">
        <f t="shared" si="82"/>
        <v>May</v>
      </c>
      <c r="O646" s="56" t="s">
        <v>90</v>
      </c>
      <c r="P646" s="13" t="str">
        <f>IF(VLOOKUP(O646,Sheet1!$N$12:$O$20,2)=0,"",VLOOKUP(O646,Sheet1!$N$12:$O$20,2))</f>
        <v/>
      </c>
      <c r="Q646" s="58">
        <v>442.37012987012992</v>
      </c>
      <c r="R646" s="56">
        <v>109.00000000000001</v>
      </c>
      <c r="S646" s="56">
        <v>109.00000000000001</v>
      </c>
      <c r="T646" s="24">
        <v>10</v>
      </c>
      <c r="U646" s="9"/>
      <c r="V646" s="23">
        <v>0.24640000000000001</v>
      </c>
      <c r="W646" s="35" t="s">
        <v>53</v>
      </c>
      <c r="X646" s="9"/>
      <c r="Y646" s="27"/>
      <c r="Z646" s="9"/>
      <c r="AA646" s="9"/>
      <c r="AB646" s="9"/>
      <c r="AC646" s="9"/>
      <c r="AD646" s="9"/>
      <c r="AE646" s="9">
        <v>41.7</v>
      </c>
      <c r="AF646" s="9"/>
      <c r="AG646" s="9"/>
      <c r="AH646" s="9"/>
      <c r="AI646" s="9"/>
      <c r="AJ646" s="9"/>
      <c r="AK646" s="9"/>
      <c r="AL646" s="9"/>
    </row>
    <row r="647" spans="1:38" ht="13.2">
      <c r="A647" t="str">
        <f t="shared" si="80"/>
        <v>Condobolin2002TOS22-AprCvAg_Outback</v>
      </c>
      <c r="B647">
        <f t="shared" ref="B647:B698" si="83">I647-K647</f>
        <v>191</v>
      </c>
      <c r="C647" t="s">
        <v>105</v>
      </c>
      <c r="D647" s="9" t="s">
        <v>112</v>
      </c>
      <c r="E647" t="str">
        <f>VLOOKUP(D647,Sheet1!$E$11:$F$92,2)</f>
        <v>Ag_Outback</v>
      </c>
      <c r="G647" s="48" t="s">
        <v>111</v>
      </c>
      <c r="H647" s="13">
        <v>2002</v>
      </c>
      <c r="I647" s="87">
        <v>37559</v>
      </c>
      <c r="J647" s="9">
        <v>1</v>
      </c>
      <c r="K647" s="32">
        <v>37368</v>
      </c>
      <c r="L647" s="14" t="str">
        <f t="shared" si="81"/>
        <v>22-Apr</v>
      </c>
      <c r="M647" s="9">
        <f t="shared" si="78"/>
        <v>22</v>
      </c>
      <c r="N647" s="9" t="str">
        <f t="shared" si="82"/>
        <v>Apr</v>
      </c>
      <c r="O647" s="56" t="s">
        <v>90</v>
      </c>
      <c r="P647" s="13" t="str">
        <f>IF(VLOOKUP(O647,Sheet1!$N$12:$O$20,2)=0,"",VLOOKUP(O647,Sheet1!$N$12:$O$20,2))</f>
        <v/>
      </c>
      <c r="Q647" s="9">
        <f>R647/0.237</f>
        <v>412.23628691983123</v>
      </c>
      <c r="R647" s="9">
        <v>97.7</v>
      </c>
      <c r="S647" s="9">
        <v>97.7</v>
      </c>
      <c r="T647" s="24">
        <v>10</v>
      </c>
      <c r="U647" s="9"/>
      <c r="V647" s="9"/>
      <c r="W647" s="35" t="s">
        <v>53</v>
      </c>
      <c r="X647" s="9"/>
      <c r="Y647" s="27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spans="1:38" ht="13.2">
      <c r="A648" t="str">
        <f t="shared" si="80"/>
        <v>Condobolin2002TOS22-AprCvRivette</v>
      </c>
      <c r="B648">
        <f t="shared" si="83"/>
        <v>191</v>
      </c>
      <c r="C648" t="str">
        <f>D648</f>
        <v>Rivette</v>
      </c>
      <c r="D648" s="9" t="s">
        <v>113</v>
      </c>
      <c r="E648" t="str">
        <f>VLOOKUP(D648,Sheet1!$E$11:$F$92,2)</f>
        <v>Rivette</v>
      </c>
      <c r="G648" s="48" t="s">
        <v>111</v>
      </c>
      <c r="H648" s="13">
        <v>2002</v>
      </c>
      <c r="I648" s="87">
        <v>37559</v>
      </c>
      <c r="J648" s="9">
        <v>1</v>
      </c>
      <c r="K648" s="32">
        <v>37368</v>
      </c>
      <c r="L648" s="14" t="str">
        <f t="shared" si="81"/>
        <v>22-Apr</v>
      </c>
      <c r="M648" s="9">
        <f t="shared" si="78"/>
        <v>22</v>
      </c>
      <c r="N648" s="9" t="str">
        <f t="shared" si="82"/>
        <v>Apr</v>
      </c>
      <c r="O648" s="56" t="s">
        <v>90</v>
      </c>
      <c r="P648" s="13" t="str">
        <f>IF(VLOOKUP(O648,Sheet1!$N$12:$O$20,2)=0,"",VLOOKUP(O648,Sheet1!$N$12:$O$20,2))</f>
        <v/>
      </c>
      <c r="Q648" s="9">
        <f t="shared" ref="Q648:Q654" si="84">R648/0.237</f>
        <v>481.43459915611817</v>
      </c>
      <c r="R648" s="9">
        <v>114.1</v>
      </c>
      <c r="S648" s="9">
        <v>114.1</v>
      </c>
      <c r="T648" s="24">
        <v>10</v>
      </c>
      <c r="U648" s="9"/>
      <c r="V648" s="9"/>
      <c r="W648" s="35" t="s">
        <v>53</v>
      </c>
      <c r="X648" s="9"/>
      <c r="Y648" s="27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spans="1:38" ht="13.2">
      <c r="A649" t="str">
        <f t="shared" si="80"/>
        <v>Condobolin2002TOS22-AprCvAg_Emblem</v>
      </c>
      <c r="B649">
        <f t="shared" si="83"/>
        <v>191</v>
      </c>
      <c r="C649" t="str">
        <f>D649</f>
        <v>Ag-Emblem</v>
      </c>
      <c r="D649" s="9" t="s">
        <v>114</v>
      </c>
      <c r="E649" t="str">
        <f>VLOOKUP(D649,Sheet1!$E$11:$F$92,2)</f>
        <v>Ag_Emblem</v>
      </c>
      <c r="G649" s="48" t="s">
        <v>111</v>
      </c>
      <c r="H649" s="13">
        <v>2002</v>
      </c>
      <c r="I649" s="87">
        <v>37559</v>
      </c>
      <c r="J649" s="9">
        <v>1</v>
      </c>
      <c r="K649" s="32">
        <v>37368</v>
      </c>
      <c r="L649" s="14" t="str">
        <f t="shared" si="81"/>
        <v>22-Apr</v>
      </c>
      <c r="M649" s="9">
        <f t="shared" si="78"/>
        <v>22</v>
      </c>
      <c r="N649" s="9" t="str">
        <f t="shared" si="82"/>
        <v>Apr</v>
      </c>
      <c r="O649" s="56" t="s">
        <v>90</v>
      </c>
      <c r="P649" s="13" t="str">
        <f>IF(VLOOKUP(O649,Sheet1!$N$12:$O$20,2)=0,"",VLOOKUP(O649,Sheet1!$N$12:$O$20,2))</f>
        <v/>
      </c>
      <c r="Q649" s="9">
        <f t="shared" si="84"/>
        <v>404.21940928270044</v>
      </c>
      <c r="R649" s="9">
        <v>95.8</v>
      </c>
      <c r="S649" s="9">
        <v>95.8</v>
      </c>
      <c r="T649" s="24">
        <v>10</v>
      </c>
      <c r="U649" s="9"/>
      <c r="V649" s="9"/>
      <c r="W649" s="35" t="s">
        <v>53</v>
      </c>
      <c r="X649" s="9"/>
      <c r="Y649" s="27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spans="1:38" ht="13.2">
      <c r="A650" t="str">
        <f t="shared" si="80"/>
        <v>Condobolin2002TOS22-AprCvRainbow</v>
      </c>
      <c r="B650">
        <f t="shared" si="83"/>
        <v>191</v>
      </c>
      <c r="C650" t="str">
        <f>D650</f>
        <v>Rainbow</v>
      </c>
      <c r="D650" s="9" t="s">
        <v>115</v>
      </c>
      <c r="E650" t="str">
        <f>VLOOKUP(D650,Sheet1!$E$11:$F$92,2)</f>
        <v>Rainbow</v>
      </c>
      <c r="G650" s="48" t="s">
        <v>111</v>
      </c>
      <c r="H650" s="13">
        <v>2002</v>
      </c>
      <c r="I650" s="87">
        <v>37559</v>
      </c>
      <c r="J650" s="9">
        <v>1</v>
      </c>
      <c r="K650" s="32">
        <v>37368</v>
      </c>
      <c r="L650" s="14" t="str">
        <f t="shared" si="81"/>
        <v>22-Apr</v>
      </c>
      <c r="M650" s="9">
        <f t="shared" si="78"/>
        <v>22</v>
      </c>
      <c r="N650" s="9" t="str">
        <f t="shared" si="82"/>
        <v>Apr</v>
      </c>
      <c r="O650" s="56" t="s">
        <v>90</v>
      </c>
      <c r="P650" s="13" t="str">
        <f>IF(VLOOKUP(O650,Sheet1!$N$12:$O$20,2)=0,"",VLOOKUP(O650,Sheet1!$N$12:$O$20,2))</f>
        <v/>
      </c>
      <c r="Q650" s="9">
        <f t="shared" si="84"/>
        <v>398.7341772151899</v>
      </c>
      <c r="R650" s="9">
        <v>94.5</v>
      </c>
      <c r="S650" s="9">
        <v>94.5</v>
      </c>
      <c r="T650" s="24">
        <v>10</v>
      </c>
      <c r="U650" s="9"/>
      <c r="V650" s="9"/>
      <c r="W650" s="35" t="s">
        <v>53</v>
      </c>
      <c r="X650" s="9"/>
      <c r="Y650" s="27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spans="1:38" ht="13.2">
      <c r="A651" t="str">
        <f t="shared" si="80"/>
        <v>Condobolin2002TOS22-AprCvRipper</v>
      </c>
      <c r="B651">
        <f t="shared" si="83"/>
        <v>191</v>
      </c>
      <c r="C651" t="s">
        <v>116</v>
      </c>
      <c r="D651" s="9" t="s">
        <v>117</v>
      </c>
      <c r="E651" t="str">
        <f>VLOOKUP(D651,Sheet1!$E$11:$F$92,2)</f>
        <v>Ripper</v>
      </c>
      <c r="G651" s="48" t="s">
        <v>111</v>
      </c>
      <c r="H651" s="13">
        <v>2002</v>
      </c>
      <c r="I651" s="87">
        <v>37559</v>
      </c>
      <c r="J651" s="9">
        <v>1</v>
      </c>
      <c r="K651" s="32">
        <v>37368</v>
      </c>
      <c r="L651" s="14" t="str">
        <f t="shared" si="81"/>
        <v>22-Apr</v>
      </c>
      <c r="M651" s="9">
        <f t="shared" si="78"/>
        <v>22</v>
      </c>
      <c r="N651" s="9" t="str">
        <f t="shared" si="82"/>
        <v>Apr</v>
      </c>
      <c r="O651" s="56" t="s">
        <v>90</v>
      </c>
      <c r="P651" s="13" t="str">
        <f>IF(VLOOKUP(O651,Sheet1!$N$12:$O$20,2)=0,"",VLOOKUP(O651,Sheet1!$N$12:$O$20,2))</f>
        <v/>
      </c>
      <c r="Q651" s="9">
        <f t="shared" si="84"/>
        <v>371.72995780590719</v>
      </c>
      <c r="R651" s="9">
        <v>88.1</v>
      </c>
      <c r="S651" s="9">
        <v>88.1</v>
      </c>
      <c r="T651" s="24">
        <v>10</v>
      </c>
      <c r="U651" s="9"/>
      <c r="V651" s="9"/>
      <c r="W651" s="35" t="s">
        <v>53</v>
      </c>
      <c r="X651" s="9"/>
      <c r="Y651" s="27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spans="1:38" ht="13.2">
      <c r="A652" t="str">
        <f t="shared" si="80"/>
        <v>Condobolin2002TOS22-AprCvOscar</v>
      </c>
      <c r="B652">
        <f t="shared" si="83"/>
        <v>191</v>
      </c>
      <c r="C652" t="str">
        <f>D652</f>
        <v>Oscar</v>
      </c>
      <c r="D652" s="9" t="s">
        <v>118</v>
      </c>
      <c r="E652" t="str">
        <f>VLOOKUP(D652,Sheet1!$E$11:$F$92,2)</f>
        <v>Oscar</v>
      </c>
      <c r="G652" s="48" t="s">
        <v>111</v>
      </c>
      <c r="H652" s="13">
        <v>2002</v>
      </c>
      <c r="I652" s="87">
        <v>37559</v>
      </c>
      <c r="J652" s="9">
        <v>1</v>
      </c>
      <c r="K652" s="32">
        <v>37368</v>
      </c>
      <c r="L652" s="14" t="str">
        <f t="shared" si="81"/>
        <v>22-Apr</v>
      </c>
      <c r="M652" s="9">
        <f t="shared" si="78"/>
        <v>22</v>
      </c>
      <c r="N652" s="9" t="str">
        <f t="shared" si="82"/>
        <v>Apr</v>
      </c>
      <c r="O652" s="56" t="s">
        <v>90</v>
      </c>
      <c r="P652" s="13" t="str">
        <f>IF(VLOOKUP(O652,Sheet1!$N$12:$O$20,2)=0,"",VLOOKUP(O652,Sheet1!$N$12:$O$20,2))</f>
        <v/>
      </c>
      <c r="Q652" s="9">
        <f t="shared" si="84"/>
        <v>397.46835443037969</v>
      </c>
      <c r="R652" s="9">
        <v>94.199999999999989</v>
      </c>
      <c r="S652" s="9">
        <v>94.199999999999989</v>
      </c>
      <c r="T652" s="24">
        <v>10</v>
      </c>
      <c r="U652" s="9"/>
      <c r="V652" s="9"/>
      <c r="W652" s="35" t="s">
        <v>53</v>
      </c>
      <c r="X652" s="9"/>
      <c r="Y652" s="27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spans="1:38" ht="13.2">
      <c r="A653" t="str">
        <f t="shared" si="80"/>
        <v>Condobolin2002TOS22-AprCvHyola60</v>
      </c>
      <c r="B653">
        <f t="shared" si="83"/>
        <v>191</v>
      </c>
      <c r="C653" t="s">
        <v>119</v>
      </c>
      <c r="D653" s="9" t="s">
        <v>120</v>
      </c>
      <c r="E653" t="str">
        <f>VLOOKUP(D653,Sheet1!$E$11:$F$92,2)</f>
        <v>Hyola60</v>
      </c>
      <c r="G653" s="48" t="s">
        <v>111</v>
      </c>
      <c r="H653" s="13">
        <v>2002</v>
      </c>
      <c r="I653" s="87">
        <v>37559</v>
      </c>
      <c r="J653" s="9">
        <v>1</v>
      </c>
      <c r="K653" s="32">
        <v>37368</v>
      </c>
      <c r="L653" s="14" t="str">
        <f t="shared" si="81"/>
        <v>22-Apr</v>
      </c>
      <c r="M653" s="9">
        <f t="shared" si="78"/>
        <v>22</v>
      </c>
      <c r="N653" s="9" t="str">
        <f t="shared" si="82"/>
        <v>Apr</v>
      </c>
      <c r="O653" s="56" t="s">
        <v>90</v>
      </c>
      <c r="P653" s="13" t="str">
        <f>IF(VLOOKUP(O653,Sheet1!$N$12:$O$20,2)=0,"",VLOOKUP(O653,Sheet1!$N$12:$O$20,2))</f>
        <v/>
      </c>
      <c r="Q653" s="9">
        <f t="shared" si="84"/>
        <v>454.00843881856548</v>
      </c>
      <c r="R653" s="9">
        <v>107.60000000000001</v>
      </c>
      <c r="S653" s="9">
        <v>107.60000000000001</v>
      </c>
      <c r="T653" s="24">
        <v>10</v>
      </c>
      <c r="U653" s="9"/>
      <c r="V653" s="9"/>
      <c r="W653" s="35" t="s">
        <v>53</v>
      </c>
      <c r="X653" s="9"/>
      <c r="Y653" s="27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spans="1:38" ht="13.2">
      <c r="A654" t="str">
        <f t="shared" si="80"/>
        <v>Condobolin2002TOS22-AprCvDunkeld</v>
      </c>
      <c r="B654">
        <f t="shared" si="83"/>
        <v>191</v>
      </c>
      <c r="C654" t="str">
        <f>D654</f>
        <v>Dunkeld</v>
      </c>
      <c r="D654" s="9" t="s">
        <v>121</v>
      </c>
      <c r="E654" t="str">
        <f>VLOOKUP(D654,Sheet1!$E$11:$F$92,2)</f>
        <v>Dunkeld</v>
      </c>
      <c r="G654" s="48" t="s">
        <v>111</v>
      </c>
      <c r="H654" s="13">
        <v>2002</v>
      </c>
      <c r="I654" s="87">
        <v>37559</v>
      </c>
      <c r="J654" s="9">
        <v>1</v>
      </c>
      <c r="K654" s="32">
        <v>37368</v>
      </c>
      <c r="L654" s="14" t="str">
        <f t="shared" si="81"/>
        <v>22-Apr</v>
      </c>
      <c r="M654" s="9">
        <f t="shared" si="78"/>
        <v>22</v>
      </c>
      <c r="N654" s="9" t="str">
        <f t="shared" si="82"/>
        <v>Apr</v>
      </c>
      <c r="O654" s="56" t="s">
        <v>90</v>
      </c>
      <c r="P654" s="13" t="str">
        <f>IF(VLOOKUP(O654,Sheet1!$N$12:$O$20,2)=0,"",VLOOKUP(O654,Sheet1!$N$12:$O$20,2))</f>
        <v/>
      </c>
      <c r="Q654" s="9">
        <f t="shared" si="84"/>
        <v>413.08016877637129</v>
      </c>
      <c r="R654" s="9">
        <v>97.899999999999991</v>
      </c>
      <c r="S654" s="9">
        <v>97.899999999999991</v>
      </c>
      <c r="T654" s="24">
        <v>10</v>
      </c>
      <c r="U654" s="9"/>
      <c r="V654" s="9"/>
      <c r="W654" s="35" t="s">
        <v>53</v>
      </c>
      <c r="X654" s="9"/>
      <c r="Y654" s="27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spans="1:38" ht="13.2">
      <c r="A655" t="str">
        <f t="shared" si="80"/>
        <v>Condobolin2002TOS17-MayCvAg_Outback</v>
      </c>
      <c r="B655">
        <f t="shared" si="83"/>
        <v>166</v>
      </c>
      <c r="C655" t="s">
        <v>105</v>
      </c>
      <c r="D655" s="9" t="s">
        <v>112</v>
      </c>
      <c r="E655" t="str">
        <f>VLOOKUP(D655,Sheet1!$E$11:$F$92,2)</f>
        <v>Ag_Outback</v>
      </c>
      <c r="G655" s="48" t="s">
        <v>111</v>
      </c>
      <c r="H655" s="13">
        <v>2002</v>
      </c>
      <c r="I655" s="87">
        <v>37559</v>
      </c>
      <c r="J655" s="9">
        <v>2</v>
      </c>
      <c r="K655" s="32">
        <v>37393</v>
      </c>
      <c r="L655" s="14" t="str">
        <f t="shared" si="81"/>
        <v>17-May</v>
      </c>
      <c r="M655" s="9">
        <f t="shared" ref="M655:M718" si="85">DAY(K655)</f>
        <v>17</v>
      </c>
      <c r="N655" s="9" t="str">
        <f t="shared" si="82"/>
        <v>May</v>
      </c>
      <c r="O655" s="56" t="s">
        <v>90</v>
      </c>
      <c r="P655" s="13" t="str">
        <f>IF(VLOOKUP(O655,Sheet1!$N$12:$O$20,2)=0,"",VLOOKUP(O655,Sheet1!$N$12:$O$20,2))</f>
        <v/>
      </c>
      <c r="Q655" s="9">
        <f>R655/0.248</f>
        <v>291.93548387096769</v>
      </c>
      <c r="R655" s="9">
        <v>72.399999999999991</v>
      </c>
      <c r="S655" s="9">
        <v>72.399999999999991</v>
      </c>
      <c r="T655" s="24">
        <v>10</v>
      </c>
      <c r="U655" s="9"/>
      <c r="V655" s="9"/>
      <c r="W655" s="35" t="s">
        <v>53</v>
      </c>
      <c r="X655" s="9"/>
      <c r="Y655" s="27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spans="1:38" ht="13.2">
      <c r="A656" t="str">
        <f t="shared" si="80"/>
        <v>Condobolin2002TOS17-MayCvRivette</v>
      </c>
      <c r="B656">
        <f t="shared" si="83"/>
        <v>166</v>
      </c>
      <c r="C656" t="str">
        <f>D656</f>
        <v>Rivette</v>
      </c>
      <c r="D656" s="9" t="s">
        <v>113</v>
      </c>
      <c r="E656" t="str">
        <f>VLOOKUP(D656,Sheet1!$E$11:$F$92,2)</f>
        <v>Rivette</v>
      </c>
      <c r="G656" s="48" t="s">
        <v>111</v>
      </c>
      <c r="H656" s="13">
        <v>2002</v>
      </c>
      <c r="I656" s="87">
        <v>37559</v>
      </c>
      <c r="J656" s="9">
        <v>2</v>
      </c>
      <c r="K656" s="32">
        <v>37393</v>
      </c>
      <c r="L656" s="14" t="str">
        <f t="shared" si="81"/>
        <v>17-May</v>
      </c>
      <c r="M656" s="9">
        <f t="shared" si="85"/>
        <v>17</v>
      </c>
      <c r="N656" s="9" t="str">
        <f t="shared" si="82"/>
        <v>May</v>
      </c>
      <c r="O656" s="56" t="s">
        <v>90</v>
      </c>
      <c r="P656" s="13" t="str">
        <f>IF(VLOOKUP(O656,Sheet1!$N$12:$O$20,2)=0,"",VLOOKUP(O656,Sheet1!$N$12:$O$20,2))</f>
        <v/>
      </c>
      <c r="Q656" s="9">
        <f t="shared" ref="Q656:Q662" si="86">R656/0.248</f>
        <v>320.56451612903226</v>
      </c>
      <c r="R656" s="9">
        <v>79.5</v>
      </c>
      <c r="S656" s="9">
        <v>79.5</v>
      </c>
      <c r="T656" s="24">
        <v>10</v>
      </c>
      <c r="U656" s="9"/>
      <c r="V656" s="9"/>
      <c r="W656" s="35" t="s">
        <v>53</v>
      </c>
      <c r="X656" s="9"/>
      <c r="Y656" s="27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spans="1:38" ht="13.2">
      <c r="A657" t="str">
        <f t="shared" si="80"/>
        <v>Condobolin2002TOS17-MayCvAg_Emblem</v>
      </c>
      <c r="B657">
        <f t="shared" si="83"/>
        <v>166</v>
      </c>
      <c r="C657" t="str">
        <f>D657</f>
        <v>Ag-Emblem</v>
      </c>
      <c r="D657" s="9" t="s">
        <v>114</v>
      </c>
      <c r="E657" t="str">
        <f>VLOOKUP(D657,Sheet1!$E$11:$F$92,2)</f>
        <v>Ag_Emblem</v>
      </c>
      <c r="G657" s="48" t="s">
        <v>111</v>
      </c>
      <c r="H657" s="13">
        <v>2002</v>
      </c>
      <c r="I657" s="87">
        <v>37559</v>
      </c>
      <c r="J657" s="9">
        <v>2</v>
      </c>
      <c r="K657" s="32">
        <v>37393</v>
      </c>
      <c r="L657" s="14" t="str">
        <f t="shared" si="81"/>
        <v>17-May</v>
      </c>
      <c r="M657" s="9">
        <f t="shared" si="85"/>
        <v>17</v>
      </c>
      <c r="N657" s="9" t="str">
        <f t="shared" si="82"/>
        <v>May</v>
      </c>
      <c r="O657" s="56" t="s">
        <v>90</v>
      </c>
      <c r="P657" s="13" t="str">
        <f>IF(VLOOKUP(O657,Sheet1!$N$12:$O$20,2)=0,"",VLOOKUP(O657,Sheet1!$N$12:$O$20,2))</f>
        <v/>
      </c>
      <c r="Q657" s="9">
        <f t="shared" si="86"/>
        <v>262.50000000000006</v>
      </c>
      <c r="R657" s="9">
        <v>65.100000000000009</v>
      </c>
      <c r="S657" s="9">
        <v>65.100000000000009</v>
      </c>
      <c r="T657" s="24">
        <v>10</v>
      </c>
      <c r="U657" s="9"/>
      <c r="V657" s="9"/>
      <c r="W657" s="35" t="s">
        <v>53</v>
      </c>
      <c r="X657" s="9"/>
      <c r="Y657" s="27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spans="1:38" ht="13.2">
      <c r="A658" t="str">
        <f t="shared" si="80"/>
        <v>Condobolin2002TOS17-MayCvRainbow</v>
      </c>
      <c r="B658">
        <f t="shared" si="83"/>
        <v>166</v>
      </c>
      <c r="C658" t="str">
        <f>D658</f>
        <v>Rainbow</v>
      </c>
      <c r="D658" s="9" t="s">
        <v>115</v>
      </c>
      <c r="E658" t="str">
        <f>VLOOKUP(D658,Sheet1!$E$11:$F$92,2)</f>
        <v>Rainbow</v>
      </c>
      <c r="G658" s="48" t="s">
        <v>111</v>
      </c>
      <c r="H658" s="13">
        <v>2002</v>
      </c>
      <c r="I658" s="87">
        <v>37559</v>
      </c>
      <c r="J658" s="9">
        <v>2</v>
      </c>
      <c r="K658" s="32">
        <v>37393</v>
      </c>
      <c r="L658" s="14" t="str">
        <f t="shared" si="81"/>
        <v>17-May</v>
      </c>
      <c r="M658" s="9">
        <f t="shared" si="85"/>
        <v>17</v>
      </c>
      <c r="N658" s="9" t="str">
        <f t="shared" si="82"/>
        <v>May</v>
      </c>
      <c r="O658" s="56" t="s">
        <v>90</v>
      </c>
      <c r="P658" s="13" t="str">
        <f>IF(VLOOKUP(O658,Sheet1!$N$12:$O$20,2)=0,"",VLOOKUP(O658,Sheet1!$N$12:$O$20,2))</f>
        <v/>
      </c>
      <c r="Q658" s="9">
        <f t="shared" si="86"/>
        <v>300</v>
      </c>
      <c r="R658" s="9">
        <v>74.400000000000006</v>
      </c>
      <c r="S658" s="9">
        <v>74.400000000000006</v>
      </c>
      <c r="T658" s="24">
        <v>10</v>
      </c>
      <c r="U658" s="9"/>
      <c r="V658" s="9"/>
      <c r="W658" s="35" t="s">
        <v>53</v>
      </c>
      <c r="X658" s="9"/>
      <c r="Y658" s="27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spans="1:38" ht="13.2">
      <c r="A659" t="str">
        <f t="shared" si="80"/>
        <v>Condobolin2002TOS17-MayCvRipper</v>
      </c>
      <c r="B659">
        <f t="shared" si="83"/>
        <v>166</v>
      </c>
      <c r="C659" t="s">
        <v>116</v>
      </c>
      <c r="D659" s="9" t="s">
        <v>117</v>
      </c>
      <c r="E659" t="str">
        <f>VLOOKUP(D659,Sheet1!$E$11:$F$92,2)</f>
        <v>Ripper</v>
      </c>
      <c r="G659" s="48" t="s">
        <v>111</v>
      </c>
      <c r="H659" s="13">
        <v>2002</v>
      </c>
      <c r="I659" s="87">
        <v>37559</v>
      </c>
      <c r="J659" s="9">
        <v>2</v>
      </c>
      <c r="K659" s="32">
        <v>37393</v>
      </c>
      <c r="L659" s="14" t="str">
        <f t="shared" si="81"/>
        <v>17-May</v>
      </c>
      <c r="M659" s="9">
        <f t="shared" si="85"/>
        <v>17</v>
      </c>
      <c r="N659" s="9" t="str">
        <f t="shared" si="82"/>
        <v>May</v>
      </c>
      <c r="O659" s="56" t="s">
        <v>90</v>
      </c>
      <c r="P659" s="13" t="str">
        <f>IF(VLOOKUP(O659,Sheet1!$N$12:$O$20,2)=0,"",VLOOKUP(O659,Sheet1!$N$12:$O$20,2))</f>
        <v/>
      </c>
      <c r="Q659" s="9">
        <f t="shared" si="86"/>
        <v>281.04838709677415</v>
      </c>
      <c r="R659" s="9">
        <v>69.699999999999989</v>
      </c>
      <c r="S659" s="9">
        <v>69.699999999999989</v>
      </c>
      <c r="T659" s="24">
        <v>10</v>
      </c>
      <c r="U659" s="9"/>
      <c r="V659" s="9"/>
      <c r="W659" s="35" t="s">
        <v>53</v>
      </c>
      <c r="X659" s="9"/>
      <c r="Y659" s="27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spans="1:38" ht="13.2">
      <c r="A660" t="str">
        <f t="shared" si="80"/>
        <v>Condobolin2002TOS17-MayCvOscar</v>
      </c>
      <c r="B660">
        <f t="shared" si="83"/>
        <v>166</v>
      </c>
      <c r="C660" t="str">
        <f>D660</f>
        <v>Oscar</v>
      </c>
      <c r="D660" s="9" t="s">
        <v>118</v>
      </c>
      <c r="E660" t="str">
        <f>VLOOKUP(D660,Sheet1!$E$11:$F$92,2)</f>
        <v>Oscar</v>
      </c>
      <c r="G660" s="48" t="s">
        <v>111</v>
      </c>
      <c r="H660" s="13">
        <v>2002</v>
      </c>
      <c r="I660" s="87">
        <v>37559</v>
      </c>
      <c r="J660" s="9">
        <v>2</v>
      </c>
      <c r="K660" s="32">
        <v>37393</v>
      </c>
      <c r="L660" s="14" t="str">
        <f t="shared" si="81"/>
        <v>17-May</v>
      </c>
      <c r="M660" s="9">
        <f t="shared" si="85"/>
        <v>17</v>
      </c>
      <c r="N660" s="9" t="str">
        <f t="shared" si="82"/>
        <v>May</v>
      </c>
      <c r="O660" s="56" t="s">
        <v>90</v>
      </c>
      <c r="P660" s="13" t="str">
        <f>IF(VLOOKUP(O660,Sheet1!$N$12:$O$20,2)=0,"",VLOOKUP(O660,Sheet1!$N$12:$O$20,2))</f>
        <v/>
      </c>
      <c r="Q660" s="9">
        <f t="shared" si="86"/>
        <v>279.83870967741933</v>
      </c>
      <c r="R660" s="9">
        <v>69.399999999999991</v>
      </c>
      <c r="S660" s="9">
        <v>69.399999999999991</v>
      </c>
      <c r="T660" s="24">
        <v>10</v>
      </c>
      <c r="U660" s="9"/>
      <c r="V660" s="9"/>
      <c r="W660" s="35" t="s">
        <v>53</v>
      </c>
      <c r="X660" s="9"/>
      <c r="Y660" s="27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spans="1:38" ht="13.2">
      <c r="A661" t="str">
        <f t="shared" si="80"/>
        <v>Condobolin2002TOS17-MayCvHyola60</v>
      </c>
      <c r="B661">
        <f t="shared" si="83"/>
        <v>166</v>
      </c>
      <c r="C661" t="s">
        <v>119</v>
      </c>
      <c r="D661" s="9" t="s">
        <v>120</v>
      </c>
      <c r="E661" t="str">
        <f>VLOOKUP(D661,Sheet1!$E$11:$F$92,2)</f>
        <v>Hyola60</v>
      </c>
      <c r="G661" s="48" t="s">
        <v>111</v>
      </c>
      <c r="H661" s="13">
        <v>2002</v>
      </c>
      <c r="I661" s="87">
        <v>37559</v>
      </c>
      <c r="J661" s="9">
        <v>2</v>
      </c>
      <c r="K661" s="32">
        <v>37393</v>
      </c>
      <c r="L661" s="14" t="str">
        <f t="shared" si="81"/>
        <v>17-May</v>
      </c>
      <c r="M661" s="9">
        <f t="shared" si="85"/>
        <v>17</v>
      </c>
      <c r="N661" s="9" t="str">
        <f t="shared" si="82"/>
        <v>May</v>
      </c>
      <c r="O661" s="56" t="s">
        <v>90</v>
      </c>
      <c r="P661" s="13" t="str">
        <f>IF(VLOOKUP(O661,Sheet1!$N$12:$O$20,2)=0,"",VLOOKUP(O661,Sheet1!$N$12:$O$20,2))</f>
        <v/>
      </c>
      <c r="Q661" s="9">
        <f t="shared" si="86"/>
        <v>338.70967741935482</v>
      </c>
      <c r="R661" s="9">
        <v>84</v>
      </c>
      <c r="S661" s="9">
        <v>84</v>
      </c>
      <c r="T661" s="24">
        <v>10</v>
      </c>
      <c r="U661" s="9"/>
      <c r="V661" s="9"/>
      <c r="W661" s="35" t="s">
        <v>53</v>
      </c>
      <c r="X661" s="9"/>
      <c r="Y661" s="27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spans="1:38" ht="13.2">
      <c r="A662" t="str">
        <f t="shared" si="80"/>
        <v>Condobolin2002TOS17-MayCvDunkeld</v>
      </c>
      <c r="B662">
        <f t="shared" si="83"/>
        <v>166</v>
      </c>
      <c r="C662" t="str">
        <f>D662</f>
        <v>Dunkeld</v>
      </c>
      <c r="D662" s="9" t="s">
        <v>121</v>
      </c>
      <c r="E662" t="str">
        <f>VLOOKUP(D662,Sheet1!$E$11:$F$92,2)</f>
        <v>Dunkeld</v>
      </c>
      <c r="G662" s="48" t="s">
        <v>111</v>
      </c>
      <c r="H662" s="13">
        <v>2002</v>
      </c>
      <c r="I662" s="87">
        <v>37559</v>
      </c>
      <c r="J662" s="9">
        <v>2</v>
      </c>
      <c r="K662" s="32">
        <v>37393</v>
      </c>
      <c r="L662" s="14" t="str">
        <f t="shared" si="81"/>
        <v>17-May</v>
      </c>
      <c r="M662" s="9">
        <f t="shared" si="85"/>
        <v>17</v>
      </c>
      <c r="N662" s="9" t="str">
        <f t="shared" si="82"/>
        <v>May</v>
      </c>
      <c r="O662" s="56" t="s">
        <v>90</v>
      </c>
      <c r="P662" s="13" t="str">
        <f>IF(VLOOKUP(O662,Sheet1!$N$12:$O$20,2)=0,"",VLOOKUP(O662,Sheet1!$N$12:$O$20,2))</f>
        <v/>
      </c>
      <c r="Q662" s="9">
        <f t="shared" si="86"/>
        <v>258.46774193548384</v>
      </c>
      <c r="R662" s="9">
        <v>64.099999999999994</v>
      </c>
      <c r="S662" s="9">
        <v>64.099999999999994</v>
      </c>
      <c r="T662" s="24">
        <v>10</v>
      </c>
      <c r="U662" s="9"/>
      <c r="V662" s="9"/>
      <c r="W662" s="35" t="s">
        <v>53</v>
      </c>
      <c r="X662" s="9"/>
      <c r="Y662" s="27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spans="1:38" ht="13.2">
      <c r="A663" t="str">
        <f t="shared" si="80"/>
        <v>Condobolin2002TOS14-JunCvAg_Outback</v>
      </c>
      <c r="B663">
        <f t="shared" si="83"/>
        <v>138</v>
      </c>
      <c r="C663" t="s">
        <v>105</v>
      </c>
      <c r="D663" s="9" t="s">
        <v>112</v>
      </c>
      <c r="E663" t="str">
        <f>VLOOKUP(D663,Sheet1!$E$11:$F$92,2)</f>
        <v>Ag_Outback</v>
      </c>
      <c r="G663" s="48" t="s">
        <v>111</v>
      </c>
      <c r="H663" s="13">
        <v>2002</v>
      </c>
      <c r="I663" s="87">
        <v>37559</v>
      </c>
      <c r="J663" s="9">
        <v>3</v>
      </c>
      <c r="K663" s="32">
        <v>37421</v>
      </c>
      <c r="L663" s="14" t="str">
        <f t="shared" si="81"/>
        <v>14-Jun</v>
      </c>
      <c r="M663" s="9">
        <f t="shared" si="85"/>
        <v>14</v>
      </c>
      <c r="N663" s="9" t="str">
        <f t="shared" si="82"/>
        <v>Jun</v>
      </c>
      <c r="O663" s="56" t="s">
        <v>90</v>
      </c>
      <c r="P663" s="13" t="str">
        <f>IF(VLOOKUP(O663,Sheet1!$N$12:$O$20,2)=0,"",VLOOKUP(O663,Sheet1!$N$12:$O$20,2))</f>
        <v/>
      </c>
      <c r="Q663" s="9">
        <f>R663/0.11</f>
        <v>347.27272727272731</v>
      </c>
      <c r="R663" s="9">
        <v>38.200000000000003</v>
      </c>
      <c r="S663" s="9">
        <v>38.200000000000003</v>
      </c>
      <c r="T663" s="24">
        <v>10</v>
      </c>
      <c r="U663" s="9"/>
      <c r="V663" s="9"/>
      <c r="W663" s="35" t="s">
        <v>53</v>
      </c>
      <c r="X663" s="9"/>
      <c r="Y663" s="27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spans="1:38" ht="13.2">
      <c r="A664" t="str">
        <f t="shared" si="80"/>
        <v>Condobolin2002TOS14-JunCvRivette</v>
      </c>
      <c r="B664">
        <f t="shared" si="83"/>
        <v>138</v>
      </c>
      <c r="C664" t="str">
        <f>D664</f>
        <v>Rivette</v>
      </c>
      <c r="D664" s="9" t="s">
        <v>113</v>
      </c>
      <c r="E664" t="str">
        <f>VLOOKUP(D664,Sheet1!$E$11:$F$92,2)</f>
        <v>Rivette</v>
      </c>
      <c r="G664" s="48" t="s">
        <v>111</v>
      </c>
      <c r="H664" s="13">
        <v>2002</v>
      </c>
      <c r="I664" s="87">
        <v>37559</v>
      </c>
      <c r="J664" s="9">
        <v>3</v>
      </c>
      <c r="K664" s="32">
        <v>37421</v>
      </c>
      <c r="L664" s="14" t="str">
        <f t="shared" si="81"/>
        <v>14-Jun</v>
      </c>
      <c r="M664" s="9">
        <f t="shared" si="85"/>
        <v>14</v>
      </c>
      <c r="N664" s="9" t="str">
        <f t="shared" si="82"/>
        <v>Jun</v>
      </c>
      <c r="O664" s="56" t="s">
        <v>90</v>
      </c>
      <c r="P664" s="13" t="str">
        <f>IF(VLOOKUP(O664,Sheet1!$N$12:$O$20,2)=0,"",VLOOKUP(O664,Sheet1!$N$12:$O$20,2))</f>
        <v/>
      </c>
      <c r="Q664" s="9">
        <f t="shared" ref="Q664:Q670" si="87">R664/0.11</f>
        <v>147.27272727272725</v>
      </c>
      <c r="R664" s="9">
        <v>16.2</v>
      </c>
      <c r="S664" s="9">
        <v>16.2</v>
      </c>
      <c r="T664" s="24">
        <v>10</v>
      </c>
      <c r="U664" s="9"/>
      <c r="V664" s="9"/>
      <c r="W664" s="35" t="s">
        <v>53</v>
      </c>
      <c r="X664" s="9"/>
      <c r="Y664" s="27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spans="1:38" ht="13.2">
      <c r="A665" t="str">
        <f t="shared" si="80"/>
        <v>Condobolin2002TOS14-JunCvAg_Emblem</v>
      </c>
      <c r="B665">
        <f t="shared" si="83"/>
        <v>138</v>
      </c>
      <c r="C665" t="str">
        <f>D665</f>
        <v>Ag-Emblem</v>
      </c>
      <c r="D665" s="9" t="s">
        <v>114</v>
      </c>
      <c r="E665" t="str">
        <f>VLOOKUP(D665,Sheet1!$E$11:$F$92,2)</f>
        <v>Ag_Emblem</v>
      </c>
      <c r="G665" s="48" t="s">
        <v>111</v>
      </c>
      <c r="H665" s="13">
        <v>2002</v>
      </c>
      <c r="I665" s="87">
        <v>37559</v>
      </c>
      <c r="J665" s="9">
        <v>3</v>
      </c>
      <c r="K665" s="32">
        <v>37421</v>
      </c>
      <c r="L665" s="14" t="str">
        <f t="shared" si="81"/>
        <v>14-Jun</v>
      </c>
      <c r="M665" s="9">
        <f t="shared" si="85"/>
        <v>14</v>
      </c>
      <c r="N665" s="9" t="str">
        <f t="shared" si="82"/>
        <v>Jun</v>
      </c>
      <c r="O665" s="56" t="s">
        <v>90</v>
      </c>
      <c r="P665" s="13" t="str">
        <f>IF(VLOOKUP(O665,Sheet1!$N$12:$O$20,2)=0,"",VLOOKUP(O665,Sheet1!$N$12:$O$20,2))</f>
        <v/>
      </c>
      <c r="Q665" s="9">
        <f t="shared" si="87"/>
        <v>164.54545454545453</v>
      </c>
      <c r="R665" s="9">
        <v>18.099999999999998</v>
      </c>
      <c r="S665" s="9">
        <v>18.099999999999998</v>
      </c>
      <c r="T665" s="24">
        <v>10</v>
      </c>
      <c r="U665" s="9"/>
      <c r="V665" s="9"/>
      <c r="W665" s="35" t="s">
        <v>53</v>
      </c>
      <c r="X665" s="9"/>
      <c r="Y665" s="27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spans="1:38" ht="13.2">
      <c r="A666" t="str">
        <f t="shared" si="80"/>
        <v>Condobolin2002TOS14-JunCvRainbow</v>
      </c>
      <c r="B666">
        <f t="shared" si="83"/>
        <v>138</v>
      </c>
      <c r="C666" t="str">
        <f>D666</f>
        <v>Rainbow</v>
      </c>
      <c r="D666" s="9" t="s">
        <v>115</v>
      </c>
      <c r="E666" t="str">
        <f>VLOOKUP(D666,Sheet1!$E$11:$F$92,2)</f>
        <v>Rainbow</v>
      </c>
      <c r="G666" s="48" t="s">
        <v>111</v>
      </c>
      <c r="H666" s="13">
        <v>2002</v>
      </c>
      <c r="I666" s="87">
        <v>37559</v>
      </c>
      <c r="J666" s="9">
        <v>3</v>
      </c>
      <c r="K666" s="32">
        <v>37421</v>
      </c>
      <c r="L666" s="14" t="str">
        <f t="shared" si="81"/>
        <v>14-Jun</v>
      </c>
      <c r="M666" s="9">
        <f t="shared" si="85"/>
        <v>14</v>
      </c>
      <c r="N666" s="9" t="str">
        <f t="shared" si="82"/>
        <v>Jun</v>
      </c>
      <c r="O666" s="56" t="s">
        <v>90</v>
      </c>
      <c r="P666" s="13" t="str">
        <f>IF(VLOOKUP(O666,Sheet1!$N$12:$O$20,2)=0,"",VLOOKUP(O666,Sheet1!$N$12:$O$20,2))</f>
        <v/>
      </c>
      <c r="Q666" s="9">
        <f t="shared" si="87"/>
        <v>173.63636363636365</v>
      </c>
      <c r="R666" s="9">
        <v>19.100000000000001</v>
      </c>
      <c r="S666" s="9">
        <v>19.100000000000001</v>
      </c>
      <c r="T666" s="24">
        <v>10</v>
      </c>
      <c r="U666" s="9"/>
      <c r="V666" s="9"/>
      <c r="W666" s="35" t="s">
        <v>53</v>
      </c>
      <c r="X666" s="9"/>
      <c r="Y666" s="27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spans="1:38" ht="13.2">
      <c r="A667" t="str">
        <f t="shared" si="80"/>
        <v>Condobolin2002TOS14-JunCvRipper</v>
      </c>
      <c r="B667">
        <f t="shared" si="83"/>
        <v>138</v>
      </c>
      <c r="C667" t="s">
        <v>116</v>
      </c>
      <c r="D667" s="9" t="s">
        <v>117</v>
      </c>
      <c r="E667" t="str">
        <f>VLOOKUP(D667,Sheet1!$E$11:$F$92,2)</f>
        <v>Ripper</v>
      </c>
      <c r="G667" s="48" t="s">
        <v>111</v>
      </c>
      <c r="H667" s="13">
        <v>2002</v>
      </c>
      <c r="I667" s="87">
        <v>37559</v>
      </c>
      <c r="J667" s="9">
        <v>3</v>
      </c>
      <c r="K667" s="32">
        <v>37421</v>
      </c>
      <c r="L667" s="14" t="str">
        <f t="shared" si="81"/>
        <v>14-Jun</v>
      </c>
      <c r="M667" s="9">
        <f t="shared" si="85"/>
        <v>14</v>
      </c>
      <c r="N667" s="9" t="str">
        <f t="shared" si="82"/>
        <v>Jun</v>
      </c>
      <c r="O667" s="56" t="s">
        <v>90</v>
      </c>
      <c r="P667" s="13" t="str">
        <f>IF(VLOOKUP(O667,Sheet1!$N$12:$O$20,2)=0,"",VLOOKUP(O667,Sheet1!$N$12:$O$20,2))</f>
        <v/>
      </c>
      <c r="Q667" s="9">
        <f t="shared" si="87"/>
        <v>84.545454545454547</v>
      </c>
      <c r="R667" s="9">
        <v>9.3000000000000007</v>
      </c>
      <c r="S667" s="9">
        <v>9.3000000000000007</v>
      </c>
      <c r="T667" s="24">
        <v>10</v>
      </c>
      <c r="U667" s="9"/>
      <c r="V667" s="9"/>
      <c r="W667" s="35" t="s">
        <v>53</v>
      </c>
      <c r="X667" s="9"/>
      <c r="Y667" s="27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spans="1:38" ht="13.2">
      <c r="A668" t="str">
        <f t="shared" si="80"/>
        <v>Condobolin2002TOS14-JunCvOscar</v>
      </c>
      <c r="B668">
        <f t="shared" si="83"/>
        <v>138</v>
      </c>
      <c r="C668" t="str">
        <f>D668</f>
        <v>Oscar</v>
      </c>
      <c r="D668" s="9" t="s">
        <v>118</v>
      </c>
      <c r="E668" t="str">
        <f>VLOOKUP(D668,Sheet1!$E$11:$F$92,2)</f>
        <v>Oscar</v>
      </c>
      <c r="G668" s="48" t="s">
        <v>111</v>
      </c>
      <c r="H668" s="13">
        <v>2002</v>
      </c>
      <c r="I668" s="87">
        <v>37559</v>
      </c>
      <c r="J668" s="9">
        <v>3</v>
      </c>
      <c r="K668" s="32">
        <v>37421</v>
      </c>
      <c r="L668" s="14" t="str">
        <f t="shared" si="81"/>
        <v>14-Jun</v>
      </c>
      <c r="M668" s="9">
        <f t="shared" si="85"/>
        <v>14</v>
      </c>
      <c r="N668" s="9" t="str">
        <f t="shared" si="82"/>
        <v>Jun</v>
      </c>
      <c r="O668" s="56" t="s">
        <v>90</v>
      </c>
      <c r="P668" s="13" t="str">
        <f>IF(VLOOKUP(O668,Sheet1!$N$12:$O$20,2)=0,"",VLOOKUP(O668,Sheet1!$N$12:$O$20,2))</f>
        <v/>
      </c>
      <c r="Q668" s="9">
        <f t="shared" si="87"/>
        <v>109.09090909090909</v>
      </c>
      <c r="R668" s="9">
        <v>12</v>
      </c>
      <c r="S668" s="9">
        <v>12</v>
      </c>
      <c r="T668" s="24">
        <v>10</v>
      </c>
      <c r="U668" s="9"/>
      <c r="V668" s="9"/>
      <c r="W668" s="35" t="s">
        <v>53</v>
      </c>
      <c r="X668" s="9"/>
      <c r="Y668" s="27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spans="1:38" ht="13.2">
      <c r="A669" t="str">
        <f t="shared" si="80"/>
        <v>Condobolin2002TOS14-JunCvHyola60</v>
      </c>
      <c r="B669">
        <f t="shared" si="83"/>
        <v>138</v>
      </c>
      <c r="C669" t="s">
        <v>119</v>
      </c>
      <c r="D669" s="9" t="s">
        <v>120</v>
      </c>
      <c r="E669" t="str">
        <f>VLOOKUP(D669,Sheet1!$E$11:$F$92,2)</f>
        <v>Hyola60</v>
      </c>
      <c r="G669" s="48" t="s">
        <v>111</v>
      </c>
      <c r="H669" s="13">
        <v>2002</v>
      </c>
      <c r="I669" s="87">
        <v>37559</v>
      </c>
      <c r="J669" s="9">
        <v>3</v>
      </c>
      <c r="K669" s="32">
        <v>37421</v>
      </c>
      <c r="L669" s="14" t="str">
        <f t="shared" si="81"/>
        <v>14-Jun</v>
      </c>
      <c r="M669" s="9">
        <f t="shared" si="85"/>
        <v>14</v>
      </c>
      <c r="N669" s="9" t="str">
        <f t="shared" si="82"/>
        <v>Jun</v>
      </c>
      <c r="O669" s="56" t="s">
        <v>90</v>
      </c>
      <c r="P669" s="13" t="str">
        <f>IF(VLOOKUP(O669,Sheet1!$N$12:$O$20,2)=0,"",VLOOKUP(O669,Sheet1!$N$12:$O$20,2))</f>
        <v/>
      </c>
      <c r="Q669" s="9">
        <f t="shared" si="87"/>
        <v>355.45454545454544</v>
      </c>
      <c r="R669" s="9">
        <v>39.1</v>
      </c>
      <c r="S669" s="9">
        <v>39.1</v>
      </c>
      <c r="T669" s="24">
        <v>10</v>
      </c>
      <c r="U669" s="9"/>
      <c r="V669" s="9"/>
      <c r="W669" s="35" t="s">
        <v>53</v>
      </c>
      <c r="X669" s="9"/>
      <c r="Y669" s="27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spans="1:38" ht="13.2">
      <c r="A670" t="str">
        <f t="shared" si="80"/>
        <v>Condobolin2002TOS14-JunCvDunkeld</v>
      </c>
      <c r="B670">
        <f t="shared" si="83"/>
        <v>138</v>
      </c>
      <c r="C670" t="str">
        <f>D670</f>
        <v>Dunkeld</v>
      </c>
      <c r="D670" s="9" t="s">
        <v>121</v>
      </c>
      <c r="E670" t="str">
        <f>VLOOKUP(D670,Sheet1!$E$11:$F$92,2)</f>
        <v>Dunkeld</v>
      </c>
      <c r="G670" s="48" t="s">
        <v>111</v>
      </c>
      <c r="H670" s="13">
        <v>2002</v>
      </c>
      <c r="I670" s="87">
        <v>37559</v>
      </c>
      <c r="J670" s="9">
        <v>3</v>
      </c>
      <c r="K670" s="32">
        <v>37421</v>
      </c>
      <c r="L670" s="14" t="str">
        <f t="shared" si="81"/>
        <v>14-Jun</v>
      </c>
      <c r="M670" s="9">
        <f t="shared" si="85"/>
        <v>14</v>
      </c>
      <c r="N670" s="9" t="str">
        <f t="shared" si="82"/>
        <v>Jun</v>
      </c>
      <c r="O670" s="56" t="s">
        <v>90</v>
      </c>
      <c r="P670" s="13" t="str">
        <f>IF(VLOOKUP(O670,Sheet1!$N$12:$O$20,2)=0,"",VLOOKUP(O670,Sheet1!$N$12:$O$20,2))</f>
        <v/>
      </c>
      <c r="Q670" s="9">
        <f t="shared" si="87"/>
        <v>94.545454545454547</v>
      </c>
      <c r="R670" s="9">
        <v>10.4</v>
      </c>
      <c r="S670" s="9">
        <v>10.4</v>
      </c>
      <c r="T670" s="24">
        <v>10</v>
      </c>
      <c r="U670" s="9"/>
      <c r="V670" s="9"/>
      <c r="W670" s="35" t="s">
        <v>53</v>
      </c>
      <c r="X670" s="9"/>
      <c r="Y670" s="27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spans="1:38" ht="13.2">
      <c r="A671" t="str">
        <f t="shared" si="80"/>
        <v>Condobolin2003TOS2-AprCvAg_Outback</v>
      </c>
      <c r="B671">
        <f t="shared" si="83"/>
        <v>210</v>
      </c>
      <c r="C671" t="s">
        <v>105</v>
      </c>
      <c r="D671" s="9" t="s">
        <v>112</v>
      </c>
      <c r="E671" t="str">
        <f>VLOOKUP(D671,Sheet1!$E$11:$F$92,2)</f>
        <v>Ag_Outback</v>
      </c>
      <c r="G671" s="48" t="s">
        <v>111</v>
      </c>
      <c r="H671" s="13">
        <v>2003</v>
      </c>
      <c r="I671" s="87">
        <v>37923</v>
      </c>
      <c r="J671" s="9">
        <v>1</v>
      </c>
      <c r="K671" s="32">
        <v>37713</v>
      </c>
      <c r="L671" s="14" t="str">
        <f t="shared" si="81"/>
        <v>2-Apr</v>
      </c>
      <c r="M671" s="9">
        <f t="shared" si="85"/>
        <v>2</v>
      </c>
      <c r="N671" s="9" t="str">
        <f t="shared" si="82"/>
        <v>Apr</v>
      </c>
      <c r="O671" s="56" t="s">
        <v>122</v>
      </c>
      <c r="P671" s="13" t="str">
        <f>IF(VLOOKUP(O671,Sheet1!$N$12:$O$20,2)=0,"",VLOOKUP(O671,Sheet1!$N$12:$O$20,2))</f>
        <v/>
      </c>
      <c r="Q671" s="9">
        <f t="shared" ref="Q671:Q682" si="88">R671/0.228</f>
        <v>643.85964912280701</v>
      </c>
      <c r="R671" s="9">
        <v>146.80000000000001</v>
      </c>
      <c r="S671" s="9">
        <v>146.80000000000001</v>
      </c>
      <c r="T671" s="24">
        <v>10</v>
      </c>
      <c r="U671" s="9"/>
      <c r="V671" s="9"/>
      <c r="W671" s="35" t="s">
        <v>53</v>
      </c>
      <c r="X671" s="9"/>
      <c r="Y671" s="27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spans="1:38" ht="13.2">
      <c r="A672" t="str">
        <f t="shared" si="80"/>
        <v>Condobolin2003TOS2-AprCvRainbow</v>
      </c>
      <c r="B672">
        <f t="shared" si="83"/>
        <v>210</v>
      </c>
      <c r="C672" t="str">
        <f>D672</f>
        <v>Rainbow</v>
      </c>
      <c r="D672" s="9" t="s">
        <v>115</v>
      </c>
      <c r="E672" t="str">
        <f>VLOOKUP(D672,Sheet1!$E$11:$F$92,2)</f>
        <v>Rainbow</v>
      </c>
      <c r="G672" s="48" t="s">
        <v>111</v>
      </c>
      <c r="H672" s="13">
        <v>2003</v>
      </c>
      <c r="I672" s="87">
        <v>37923</v>
      </c>
      <c r="J672" s="9">
        <v>1</v>
      </c>
      <c r="K672" s="32">
        <v>37713</v>
      </c>
      <c r="L672" s="14" t="str">
        <f t="shared" si="81"/>
        <v>2-Apr</v>
      </c>
      <c r="M672" s="9">
        <f t="shared" si="85"/>
        <v>2</v>
      </c>
      <c r="N672" s="9" t="str">
        <f t="shared" si="82"/>
        <v>Apr</v>
      </c>
      <c r="O672" s="56" t="s">
        <v>122</v>
      </c>
      <c r="P672" s="13" t="str">
        <f>IF(VLOOKUP(O672,Sheet1!$N$12:$O$20,2)=0,"",VLOOKUP(O672,Sheet1!$N$12:$O$20,2))</f>
        <v/>
      </c>
      <c r="Q672" s="9">
        <f t="shared" si="88"/>
        <v>756.14035087719299</v>
      </c>
      <c r="R672" s="9">
        <v>172.4</v>
      </c>
      <c r="S672" s="9">
        <v>172.4</v>
      </c>
      <c r="T672" s="24">
        <v>10</v>
      </c>
      <c r="U672" s="9"/>
      <c r="V672" s="9"/>
      <c r="W672" s="35" t="s">
        <v>53</v>
      </c>
      <c r="X672" s="9"/>
      <c r="Y672" s="27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spans="1:38" ht="13.2">
      <c r="A673" t="str">
        <f t="shared" si="80"/>
        <v>Condobolin2003TOS2-AprCvRipper</v>
      </c>
      <c r="B673">
        <f t="shared" si="83"/>
        <v>210</v>
      </c>
      <c r="C673" t="s">
        <v>116</v>
      </c>
      <c r="D673" s="9" t="s">
        <v>117</v>
      </c>
      <c r="E673" t="str">
        <f>VLOOKUP(D673,Sheet1!$E$11:$F$92,2)</f>
        <v>Ripper</v>
      </c>
      <c r="G673" s="48" t="s">
        <v>111</v>
      </c>
      <c r="H673" s="13">
        <v>2003</v>
      </c>
      <c r="I673" s="87">
        <v>37923</v>
      </c>
      <c r="J673" s="9">
        <v>1</v>
      </c>
      <c r="K673" s="32">
        <v>37713</v>
      </c>
      <c r="L673" s="14" t="str">
        <f t="shared" si="81"/>
        <v>2-Apr</v>
      </c>
      <c r="M673" s="9">
        <f t="shared" si="85"/>
        <v>2</v>
      </c>
      <c r="N673" s="9" t="str">
        <f t="shared" si="82"/>
        <v>Apr</v>
      </c>
      <c r="O673" s="56" t="s">
        <v>122</v>
      </c>
      <c r="P673" s="13" t="str">
        <f>IF(VLOOKUP(O673,Sheet1!$N$12:$O$20,2)=0,"",VLOOKUP(O673,Sheet1!$N$12:$O$20,2))</f>
        <v/>
      </c>
      <c r="Q673" s="9">
        <f t="shared" si="88"/>
        <v>588.15789473684208</v>
      </c>
      <c r="R673" s="9">
        <v>134.1</v>
      </c>
      <c r="S673" s="9">
        <v>134.1</v>
      </c>
      <c r="T673" s="24">
        <v>10</v>
      </c>
      <c r="U673" s="9"/>
      <c r="V673" s="9"/>
      <c r="W673" s="35" t="s">
        <v>53</v>
      </c>
      <c r="X673" s="9"/>
      <c r="Y673" s="27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spans="1:38" ht="13.2">
      <c r="A674" t="str">
        <f t="shared" si="80"/>
        <v>Condobolin2003TOS2-AprCvOscar</v>
      </c>
      <c r="B674">
        <f t="shared" si="83"/>
        <v>210</v>
      </c>
      <c r="C674" t="str">
        <f>D674</f>
        <v>Oscar</v>
      </c>
      <c r="D674" s="9" t="s">
        <v>118</v>
      </c>
      <c r="E674" t="str">
        <f>VLOOKUP(D674,Sheet1!$E$11:$F$92,2)</f>
        <v>Oscar</v>
      </c>
      <c r="G674" s="48" t="s">
        <v>111</v>
      </c>
      <c r="H674" s="13">
        <v>2003</v>
      </c>
      <c r="I674" s="87">
        <v>37923</v>
      </c>
      <c r="J674" s="9">
        <v>1</v>
      </c>
      <c r="K674" s="32">
        <v>37713</v>
      </c>
      <c r="L674" s="14" t="str">
        <f t="shared" si="81"/>
        <v>2-Apr</v>
      </c>
      <c r="M674" s="9">
        <f t="shared" si="85"/>
        <v>2</v>
      </c>
      <c r="N674" s="9" t="str">
        <f t="shared" si="82"/>
        <v>Apr</v>
      </c>
      <c r="O674" s="56" t="s">
        <v>122</v>
      </c>
      <c r="P674" s="13" t="str">
        <f>IF(VLOOKUP(O674,Sheet1!$N$12:$O$20,2)=0,"",VLOOKUP(O674,Sheet1!$N$12:$O$20,2))</f>
        <v/>
      </c>
      <c r="Q674" s="9">
        <f t="shared" si="88"/>
        <v>789.03508771929819</v>
      </c>
      <c r="R674" s="9">
        <v>179.9</v>
      </c>
      <c r="S674" s="9">
        <v>179.9</v>
      </c>
      <c r="T674" s="24">
        <v>10</v>
      </c>
      <c r="U674" s="9"/>
      <c r="V674" s="9"/>
      <c r="W674" s="35" t="s">
        <v>53</v>
      </c>
      <c r="X674" s="9"/>
      <c r="Y674" s="27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spans="1:38" ht="13.2">
      <c r="A675" t="str">
        <f t="shared" si="80"/>
        <v>Condobolin2003TOS2-AprCvHyola60</v>
      </c>
      <c r="B675">
        <f t="shared" si="83"/>
        <v>210</v>
      </c>
      <c r="C675" t="s">
        <v>119</v>
      </c>
      <c r="D675" s="9" t="s">
        <v>120</v>
      </c>
      <c r="E675" t="str">
        <f>VLOOKUP(D675,Sheet1!$E$11:$F$92,2)</f>
        <v>Hyola60</v>
      </c>
      <c r="G675" s="48" t="s">
        <v>111</v>
      </c>
      <c r="H675" s="13">
        <v>2003</v>
      </c>
      <c r="I675" s="87">
        <v>37923</v>
      </c>
      <c r="J675" s="9">
        <v>1</v>
      </c>
      <c r="K675" s="32">
        <v>37713</v>
      </c>
      <c r="L675" s="14" t="str">
        <f t="shared" si="81"/>
        <v>2-Apr</v>
      </c>
      <c r="M675" s="9">
        <f t="shared" si="85"/>
        <v>2</v>
      </c>
      <c r="N675" s="9" t="str">
        <f t="shared" si="82"/>
        <v>Apr</v>
      </c>
      <c r="O675" s="56" t="s">
        <v>122</v>
      </c>
      <c r="P675" s="13" t="str">
        <f>IF(VLOOKUP(O675,Sheet1!$N$12:$O$20,2)=0,"",VLOOKUP(O675,Sheet1!$N$12:$O$20,2))</f>
        <v/>
      </c>
      <c r="Q675" s="9">
        <f t="shared" si="88"/>
        <v>580.70175438596493</v>
      </c>
      <c r="R675" s="9">
        <v>132.4</v>
      </c>
      <c r="S675" s="9">
        <v>132.4</v>
      </c>
      <c r="T675" s="24">
        <v>10</v>
      </c>
      <c r="U675" s="9"/>
      <c r="V675" s="9"/>
      <c r="W675" s="35" t="s">
        <v>53</v>
      </c>
      <c r="X675" s="9"/>
      <c r="Y675" s="27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spans="1:38" ht="13.2">
      <c r="A676" t="str">
        <f t="shared" si="80"/>
        <v>Condobolin2003TOS2-AprCvDunkeld</v>
      </c>
      <c r="B676">
        <f t="shared" si="83"/>
        <v>210</v>
      </c>
      <c r="C676" t="str">
        <f>D676</f>
        <v>Dunkeld</v>
      </c>
      <c r="D676" s="9" t="s">
        <v>121</v>
      </c>
      <c r="E676" t="str">
        <f>VLOOKUP(D676,Sheet1!$E$11:$F$92,2)</f>
        <v>Dunkeld</v>
      </c>
      <c r="G676" s="48" t="s">
        <v>111</v>
      </c>
      <c r="H676" s="13">
        <v>2003</v>
      </c>
      <c r="I676" s="87">
        <v>37923</v>
      </c>
      <c r="J676" s="9">
        <v>1</v>
      </c>
      <c r="K676" s="32">
        <v>37713</v>
      </c>
      <c r="L676" s="14" t="str">
        <f t="shared" si="81"/>
        <v>2-Apr</v>
      </c>
      <c r="M676" s="9">
        <f t="shared" si="85"/>
        <v>2</v>
      </c>
      <c r="N676" s="9" t="str">
        <f t="shared" si="82"/>
        <v>Apr</v>
      </c>
      <c r="O676" s="56" t="s">
        <v>122</v>
      </c>
      <c r="P676" s="13" t="str">
        <f>IF(VLOOKUP(O676,Sheet1!$N$12:$O$20,2)=0,"",VLOOKUP(O676,Sheet1!$N$12:$O$20,2))</f>
        <v/>
      </c>
      <c r="Q676" s="9">
        <f t="shared" si="88"/>
        <v>630.70175438596482</v>
      </c>
      <c r="R676" s="9">
        <v>143.79999999999998</v>
      </c>
      <c r="S676" s="9">
        <v>143.79999999999998</v>
      </c>
      <c r="T676" s="24">
        <v>10</v>
      </c>
      <c r="U676" s="9"/>
      <c r="V676" s="9"/>
      <c r="W676" s="35" t="s">
        <v>53</v>
      </c>
      <c r="X676" s="9"/>
      <c r="Y676" s="27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spans="1:38" ht="13.2">
      <c r="A677" t="str">
        <f t="shared" si="80"/>
        <v>Condobolin2003TOS22-AprCvAg_Outback</v>
      </c>
      <c r="B677">
        <f t="shared" si="83"/>
        <v>190</v>
      </c>
      <c r="C677" t="s">
        <v>105</v>
      </c>
      <c r="D677" s="9" t="s">
        <v>112</v>
      </c>
      <c r="E677" t="str">
        <f>VLOOKUP(D677,Sheet1!$E$11:$F$92,2)</f>
        <v>Ag_Outback</v>
      </c>
      <c r="G677" s="48" t="s">
        <v>111</v>
      </c>
      <c r="H677" s="13">
        <v>2003</v>
      </c>
      <c r="I677" s="87">
        <v>37923</v>
      </c>
      <c r="J677" s="9">
        <v>2</v>
      </c>
      <c r="K677" s="32">
        <v>37733</v>
      </c>
      <c r="L677" s="14" t="str">
        <f t="shared" si="81"/>
        <v>22-Apr</v>
      </c>
      <c r="M677" s="9">
        <f t="shared" si="85"/>
        <v>22</v>
      </c>
      <c r="N677" s="9" t="str">
        <f t="shared" si="82"/>
        <v>Apr</v>
      </c>
      <c r="O677" s="56" t="s">
        <v>122</v>
      </c>
      <c r="P677" s="13" t="str">
        <f>IF(VLOOKUP(O677,Sheet1!$N$12:$O$20,2)=0,"",VLOOKUP(O677,Sheet1!$N$12:$O$20,2))</f>
        <v/>
      </c>
      <c r="Q677" s="9">
        <f t="shared" si="88"/>
        <v>456.57894736842098</v>
      </c>
      <c r="R677" s="9">
        <v>104.1</v>
      </c>
      <c r="S677" s="9">
        <v>104.1</v>
      </c>
      <c r="T677" s="24">
        <v>10</v>
      </c>
      <c r="U677" s="9"/>
      <c r="V677" s="9"/>
      <c r="W677" s="35" t="s">
        <v>53</v>
      </c>
      <c r="X677" s="9"/>
      <c r="Y677" s="27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spans="1:38" ht="13.2">
      <c r="A678" t="str">
        <f t="shared" si="80"/>
        <v>Condobolin2003TOS22-AprCvRainbow</v>
      </c>
      <c r="B678">
        <f t="shared" si="83"/>
        <v>190</v>
      </c>
      <c r="C678" t="str">
        <f>D678</f>
        <v>Rainbow</v>
      </c>
      <c r="D678" s="9" t="s">
        <v>115</v>
      </c>
      <c r="E678" t="str">
        <f>VLOOKUP(D678,Sheet1!$E$11:$F$92,2)</f>
        <v>Rainbow</v>
      </c>
      <c r="G678" s="48" t="s">
        <v>111</v>
      </c>
      <c r="H678" s="13">
        <v>2003</v>
      </c>
      <c r="I678" s="87">
        <v>37923</v>
      </c>
      <c r="J678" s="9">
        <v>2</v>
      </c>
      <c r="K678" s="32">
        <v>37733</v>
      </c>
      <c r="L678" s="14" t="str">
        <f t="shared" si="81"/>
        <v>22-Apr</v>
      </c>
      <c r="M678" s="9">
        <f t="shared" si="85"/>
        <v>22</v>
      </c>
      <c r="N678" s="9" t="str">
        <f t="shared" si="82"/>
        <v>Apr</v>
      </c>
      <c r="O678" s="56" t="s">
        <v>122</v>
      </c>
      <c r="P678" s="13" t="str">
        <f>IF(VLOOKUP(O678,Sheet1!$N$12:$O$20,2)=0,"",VLOOKUP(O678,Sheet1!$N$12:$O$20,2))</f>
        <v/>
      </c>
      <c r="Q678" s="9">
        <f t="shared" si="88"/>
        <v>525.87719298245611</v>
      </c>
      <c r="R678" s="9">
        <v>119.9</v>
      </c>
      <c r="S678" s="9">
        <v>119.9</v>
      </c>
      <c r="T678" s="24">
        <v>10</v>
      </c>
      <c r="U678" s="9"/>
      <c r="V678" s="9"/>
      <c r="W678" s="35" t="s">
        <v>53</v>
      </c>
      <c r="X678" s="9"/>
      <c r="Y678" s="27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spans="1:38" ht="13.2">
      <c r="A679" t="str">
        <f t="shared" si="80"/>
        <v>Condobolin2003TOS22-AprCvRipper</v>
      </c>
      <c r="B679">
        <f t="shared" si="83"/>
        <v>190</v>
      </c>
      <c r="C679" t="s">
        <v>116</v>
      </c>
      <c r="D679" s="9" t="s">
        <v>117</v>
      </c>
      <c r="E679" t="str">
        <f>VLOOKUP(D679,Sheet1!$E$11:$F$92,2)</f>
        <v>Ripper</v>
      </c>
      <c r="G679" s="48" t="s">
        <v>111</v>
      </c>
      <c r="H679" s="13">
        <v>2003</v>
      </c>
      <c r="I679" s="87">
        <v>37923</v>
      </c>
      <c r="J679" s="9">
        <v>2</v>
      </c>
      <c r="K679" s="32">
        <v>37733</v>
      </c>
      <c r="L679" s="14" t="str">
        <f t="shared" si="81"/>
        <v>22-Apr</v>
      </c>
      <c r="M679" s="9">
        <f t="shared" si="85"/>
        <v>22</v>
      </c>
      <c r="N679" s="9" t="str">
        <f t="shared" si="82"/>
        <v>Apr</v>
      </c>
      <c r="O679" s="56" t="s">
        <v>122</v>
      </c>
      <c r="P679" s="13" t="str">
        <f>IF(VLOOKUP(O679,Sheet1!$N$12:$O$20,2)=0,"",VLOOKUP(O679,Sheet1!$N$12:$O$20,2))</f>
        <v/>
      </c>
      <c r="Q679" s="9">
        <f t="shared" si="88"/>
        <v>414.4736842105263</v>
      </c>
      <c r="R679" s="9">
        <v>94.5</v>
      </c>
      <c r="S679" s="9">
        <v>94.5</v>
      </c>
      <c r="T679" s="24">
        <v>10</v>
      </c>
      <c r="U679" s="9"/>
      <c r="V679" s="9"/>
      <c r="W679" s="35" t="s">
        <v>53</v>
      </c>
      <c r="X679" s="9"/>
      <c r="Y679" s="27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spans="1:38" ht="13.2">
      <c r="A680" t="str">
        <f t="shared" si="80"/>
        <v>Condobolin2003TOS22-AprCvOscar</v>
      </c>
      <c r="B680">
        <f t="shared" si="83"/>
        <v>190</v>
      </c>
      <c r="C680" t="str">
        <f>D680</f>
        <v>Oscar</v>
      </c>
      <c r="D680" s="9" t="s">
        <v>118</v>
      </c>
      <c r="E680" t="str">
        <f>VLOOKUP(D680,Sheet1!$E$11:$F$92,2)</f>
        <v>Oscar</v>
      </c>
      <c r="G680" s="48" t="s">
        <v>111</v>
      </c>
      <c r="H680" s="13">
        <v>2003</v>
      </c>
      <c r="I680" s="87">
        <v>37923</v>
      </c>
      <c r="J680" s="9">
        <v>2</v>
      </c>
      <c r="K680" s="32">
        <v>37733</v>
      </c>
      <c r="L680" s="14" t="str">
        <f t="shared" si="81"/>
        <v>22-Apr</v>
      </c>
      <c r="M680" s="9">
        <f t="shared" si="85"/>
        <v>22</v>
      </c>
      <c r="N680" s="9" t="str">
        <f t="shared" si="82"/>
        <v>Apr</v>
      </c>
      <c r="O680" s="56" t="s">
        <v>122</v>
      </c>
      <c r="P680" s="13" t="str">
        <f>IF(VLOOKUP(O680,Sheet1!$N$12:$O$20,2)=0,"",VLOOKUP(O680,Sheet1!$N$12:$O$20,2))</f>
        <v/>
      </c>
      <c r="Q680" s="9">
        <f t="shared" si="88"/>
        <v>539.47368421052624</v>
      </c>
      <c r="R680" s="9">
        <v>123</v>
      </c>
      <c r="S680" s="9">
        <v>123</v>
      </c>
      <c r="T680" s="24">
        <v>10</v>
      </c>
      <c r="U680" s="9"/>
      <c r="V680" s="9"/>
      <c r="W680" s="35" t="s">
        <v>53</v>
      </c>
      <c r="X680" s="9"/>
      <c r="Y680" s="27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spans="1:38" ht="13.2">
      <c r="A681" t="str">
        <f t="shared" si="80"/>
        <v>Condobolin2003TOS22-AprCvHyola60</v>
      </c>
      <c r="B681">
        <f t="shared" si="83"/>
        <v>190</v>
      </c>
      <c r="C681" t="s">
        <v>119</v>
      </c>
      <c r="D681" s="9" t="s">
        <v>120</v>
      </c>
      <c r="E681" t="str">
        <f>VLOOKUP(D681,Sheet1!$E$11:$F$92,2)</f>
        <v>Hyola60</v>
      </c>
      <c r="G681" s="48" t="s">
        <v>111</v>
      </c>
      <c r="H681" s="13">
        <v>2003</v>
      </c>
      <c r="I681" s="87">
        <v>37923</v>
      </c>
      <c r="J681" s="9">
        <v>2</v>
      </c>
      <c r="K681" s="32">
        <v>37733</v>
      </c>
      <c r="L681" s="14" t="str">
        <f t="shared" si="81"/>
        <v>22-Apr</v>
      </c>
      <c r="M681" s="9">
        <f t="shared" si="85"/>
        <v>22</v>
      </c>
      <c r="N681" s="9" t="str">
        <f t="shared" si="82"/>
        <v>Apr</v>
      </c>
      <c r="O681" s="56" t="s">
        <v>122</v>
      </c>
      <c r="P681" s="13" t="str">
        <f>IF(VLOOKUP(O681,Sheet1!$N$12:$O$20,2)=0,"",VLOOKUP(O681,Sheet1!$N$12:$O$20,2))</f>
        <v/>
      </c>
      <c r="Q681" s="9">
        <f t="shared" si="88"/>
        <v>488.59649122807019</v>
      </c>
      <c r="R681" s="9">
        <v>111.4</v>
      </c>
      <c r="S681" s="9">
        <v>111.4</v>
      </c>
      <c r="T681" s="24">
        <v>10</v>
      </c>
      <c r="U681" s="9"/>
      <c r="V681" s="9"/>
      <c r="W681" s="35" t="s">
        <v>53</v>
      </c>
      <c r="X681" s="9"/>
      <c r="Y681" s="27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spans="1:38" ht="13.2">
      <c r="A682" t="str">
        <f t="shared" si="80"/>
        <v>Condobolin2003TOS22-AprCvDunkeld</v>
      </c>
      <c r="B682">
        <f t="shared" si="83"/>
        <v>190</v>
      </c>
      <c r="C682" t="str">
        <f>D682</f>
        <v>Dunkeld</v>
      </c>
      <c r="D682" s="9" t="s">
        <v>121</v>
      </c>
      <c r="E682" t="str">
        <f>VLOOKUP(D682,Sheet1!$E$11:$F$92,2)</f>
        <v>Dunkeld</v>
      </c>
      <c r="G682" s="48" t="s">
        <v>111</v>
      </c>
      <c r="H682" s="13">
        <v>2003</v>
      </c>
      <c r="I682" s="87">
        <v>37923</v>
      </c>
      <c r="J682" s="9">
        <v>2</v>
      </c>
      <c r="K682" s="32">
        <v>37733</v>
      </c>
      <c r="L682" s="14" t="str">
        <f t="shared" si="81"/>
        <v>22-Apr</v>
      </c>
      <c r="M682" s="9">
        <f t="shared" si="85"/>
        <v>22</v>
      </c>
      <c r="N682" s="9" t="str">
        <f t="shared" si="82"/>
        <v>Apr</v>
      </c>
      <c r="O682" s="56" t="s">
        <v>122</v>
      </c>
      <c r="P682" s="13" t="str">
        <f>IF(VLOOKUP(O682,Sheet1!$N$12:$O$20,2)=0,"",VLOOKUP(O682,Sheet1!$N$12:$O$20,2))</f>
        <v/>
      </c>
      <c r="Q682" s="9">
        <f t="shared" si="88"/>
        <v>455.26315789473682</v>
      </c>
      <c r="R682" s="9">
        <v>103.8</v>
      </c>
      <c r="S682" s="9">
        <v>103.8</v>
      </c>
      <c r="T682" s="24">
        <v>10</v>
      </c>
      <c r="U682" s="9"/>
      <c r="V682" s="9"/>
      <c r="W682" s="35" t="s">
        <v>53</v>
      </c>
      <c r="X682" s="9"/>
      <c r="Y682" s="27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spans="1:38" ht="13.2">
      <c r="A683" t="str">
        <f t="shared" si="80"/>
        <v>Condobolin2003TOS13-MayCvAg_Outback</v>
      </c>
      <c r="B683">
        <f t="shared" si="83"/>
        <v>169</v>
      </c>
      <c r="C683" t="s">
        <v>105</v>
      </c>
      <c r="D683" s="9" t="s">
        <v>112</v>
      </c>
      <c r="E683" t="str">
        <f>VLOOKUP(D683,Sheet1!$E$11:$F$92,2)</f>
        <v>Ag_Outback</v>
      </c>
      <c r="G683" s="48" t="s">
        <v>111</v>
      </c>
      <c r="H683" s="13">
        <v>2003</v>
      </c>
      <c r="I683" s="87">
        <v>37923</v>
      </c>
      <c r="J683" s="9">
        <v>3</v>
      </c>
      <c r="K683" s="32">
        <v>37754</v>
      </c>
      <c r="L683" s="14" t="str">
        <f t="shared" si="81"/>
        <v>13-May</v>
      </c>
      <c r="M683" s="9">
        <f t="shared" si="85"/>
        <v>13</v>
      </c>
      <c r="N683" s="9" t="str">
        <f t="shared" si="82"/>
        <v>May</v>
      </c>
      <c r="O683" s="56" t="s">
        <v>122</v>
      </c>
      <c r="P683" s="13" t="str">
        <f>IF(VLOOKUP(O683,Sheet1!$N$12:$O$20,2)=0,"",VLOOKUP(O683,Sheet1!$N$12:$O$20,2))</f>
        <v/>
      </c>
      <c r="Q683" s="9">
        <f t="shared" ref="Q683:Q688" si="89">R683/0.195</f>
        <v>480.5128205128205</v>
      </c>
      <c r="R683" s="9">
        <v>93.7</v>
      </c>
      <c r="S683" s="9">
        <v>93.7</v>
      </c>
      <c r="T683" s="24">
        <v>10</v>
      </c>
      <c r="U683" s="9"/>
      <c r="V683" s="9"/>
      <c r="W683" s="35" t="s">
        <v>53</v>
      </c>
      <c r="X683" s="9"/>
      <c r="Y683" s="27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spans="1:38" ht="13.2">
      <c r="A684" t="str">
        <f t="shared" si="80"/>
        <v>Condobolin2003TOS13-MayCvRainbow</v>
      </c>
      <c r="B684">
        <f t="shared" si="83"/>
        <v>169</v>
      </c>
      <c r="C684" t="str">
        <f>D684</f>
        <v>Rainbow</v>
      </c>
      <c r="D684" s="9" t="s">
        <v>115</v>
      </c>
      <c r="E684" t="str">
        <f>VLOOKUP(D684,Sheet1!$E$11:$F$92,2)</f>
        <v>Rainbow</v>
      </c>
      <c r="G684" s="48" t="s">
        <v>111</v>
      </c>
      <c r="H684" s="13">
        <v>2003</v>
      </c>
      <c r="I684" s="87">
        <v>37923</v>
      </c>
      <c r="J684" s="9">
        <v>3</v>
      </c>
      <c r="K684" s="32">
        <v>37754</v>
      </c>
      <c r="L684" s="14" t="str">
        <f t="shared" si="81"/>
        <v>13-May</v>
      </c>
      <c r="M684" s="9">
        <f t="shared" si="85"/>
        <v>13</v>
      </c>
      <c r="N684" s="9" t="str">
        <f t="shared" si="82"/>
        <v>May</v>
      </c>
      <c r="O684" s="56" t="s">
        <v>122</v>
      </c>
      <c r="P684" s="13" t="str">
        <f>IF(VLOOKUP(O684,Sheet1!$N$12:$O$20,2)=0,"",VLOOKUP(O684,Sheet1!$N$12:$O$20,2))</f>
        <v/>
      </c>
      <c r="Q684" s="9">
        <f t="shared" si="89"/>
        <v>504.10256410256409</v>
      </c>
      <c r="R684" s="9">
        <v>98.3</v>
      </c>
      <c r="S684" s="9">
        <v>98.3</v>
      </c>
      <c r="T684" s="24">
        <v>10</v>
      </c>
      <c r="U684" s="9"/>
      <c r="V684" s="9"/>
      <c r="W684" s="35" t="s">
        <v>53</v>
      </c>
      <c r="X684" s="9"/>
      <c r="Y684" s="27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spans="1:38" ht="13.2">
      <c r="A685" t="str">
        <f t="shared" si="80"/>
        <v>Condobolin2003TOS13-MayCvRipper</v>
      </c>
      <c r="B685">
        <f t="shared" si="83"/>
        <v>169</v>
      </c>
      <c r="C685" t="s">
        <v>116</v>
      </c>
      <c r="D685" s="9" t="s">
        <v>117</v>
      </c>
      <c r="E685" t="str">
        <f>VLOOKUP(D685,Sheet1!$E$11:$F$92,2)</f>
        <v>Ripper</v>
      </c>
      <c r="G685" s="48" t="s">
        <v>111</v>
      </c>
      <c r="H685" s="13">
        <v>2003</v>
      </c>
      <c r="I685" s="87">
        <v>37923</v>
      </c>
      <c r="J685" s="9">
        <v>3</v>
      </c>
      <c r="K685" s="32">
        <v>37754</v>
      </c>
      <c r="L685" s="14" t="str">
        <f t="shared" si="81"/>
        <v>13-May</v>
      </c>
      <c r="M685" s="9">
        <f t="shared" si="85"/>
        <v>13</v>
      </c>
      <c r="N685" s="9" t="str">
        <f t="shared" si="82"/>
        <v>May</v>
      </c>
      <c r="O685" s="56" t="s">
        <v>122</v>
      </c>
      <c r="P685" s="13" t="str">
        <f>IF(VLOOKUP(O685,Sheet1!$N$12:$O$20,2)=0,"",VLOOKUP(O685,Sheet1!$N$12:$O$20,2))</f>
        <v/>
      </c>
      <c r="Q685" s="9">
        <f t="shared" si="89"/>
        <v>436.41025641025635</v>
      </c>
      <c r="R685" s="9">
        <v>85.1</v>
      </c>
      <c r="S685" s="9">
        <v>85.1</v>
      </c>
      <c r="T685" s="24">
        <v>10</v>
      </c>
      <c r="U685" s="9"/>
      <c r="V685" s="9"/>
      <c r="W685" s="35" t="s">
        <v>53</v>
      </c>
      <c r="X685" s="9"/>
      <c r="Y685" s="27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spans="1:38" ht="13.2">
      <c r="A686" t="str">
        <f t="shared" si="80"/>
        <v>Condobolin2003TOS13-MayCvOscar</v>
      </c>
      <c r="B686">
        <f t="shared" si="83"/>
        <v>169</v>
      </c>
      <c r="C686" t="str">
        <f>D686</f>
        <v>Oscar</v>
      </c>
      <c r="D686" s="9" t="s">
        <v>118</v>
      </c>
      <c r="E686" t="str">
        <f>VLOOKUP(D686,Sheet1!$E$11:$F$92,2)</f>
        <v>Oscar</v>
      </c>
      <c r="G686" s="48" t="s">
        <v>111</v>
      </c>
      <c r="H686" s="13">
        <v>2003</v>
      </c>
      <c r="I686" s="87">
        <v>37923</v>
      </c>
      <c r="J686" s="9">
        <v>3</v>
      </c>
      <c r="K686" s="32">
        <v>37754</v>
      </c>
      <c r="L686" s="14" t="str">
        <f t="shared" si="81"/>
        <v>13-May</v>
      </c>
      <c r="M686" s="9">
        <f t="shared" si="85"/>
        <v>13</v>
      </c>
      <c r="N686" s="9" t="str">
        <f t="shared" si="82"/>
        <v>May</v>
      </c>
      <c r="O686" s="56" t="s">
        <v>122</v>
      </c>
      <c r="P686" s="13" t="str">
        <f>IF(VLOOKUP(O686,Sheet1!$N$12:$O$20,2)=0,"",VLOOKUP(O686,Sheet1!$N$12:$O$20,2))</f>
        <v/>
      </c>
      <c r="Q686" s="9">
        <f t="shared" si="89"/>
        <v>495.89743589743591</v>
      </c>
      <c r="R686" s="9">
        <v>96.7</v>
      </c>
      <c r="S686" s="9">
        <v>96.7</v>
      </c>
      <c r="T686" s="24">
        <v>10</v>
      </c>
      <c r="U686" s="9"/>
      <c r="V686" s="9"/>
      <c r="W686" s="35" t="s">
        <v>53</v>
      </c>
      <c r="X686" s="9"/>
      <c r="Y686" s="27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spans="1:38" ht="13.2">
      <c r="A687" t="str">
        <f t="shared" si="80"/>
        <v>Condobolin2003TOS13-MayCvHyola60</v>
      </c>
      <c r="B687">
        <f t="shared" si="83"/>
        <v>169</v>
      </c>
      <c r="C687" t="s">
        <v>119</v>
      </c>
      <c r="D687" s="9" t="s">
        <v>120</v>
      </c>
      <c r="E687" t="str">
        <f>VLOOKUP(D687,Sheet1!$E$11:$F$92,2)</f>
        <v>Hyola60</v>
      </c>
      <c r="G687" s="48" t="s">
        <v>111</v>
      </c>
      <c r="H687" s="13">
        <v>2003</v>
      </c>
      <c r="I687" s="87">
        <v>37923</v>
      </c>
      <c r="J687" s="9">
        <v>3</v>
      </c>
      <c r="K687" s="32">
        <v>37754</v>
      </c>
      <c r="L687" s="14" t="str">
        <f t="shared" si="81"/>
        <v>13-May</v>
      </c>
      <c r="M687" s="9">
        <f t="shared" si="85"/>
        <v>13</v>
      </c>
      <c r="N687" s="9" t="str">
        <f t="shared" si="82"/>
        <v>May</v>
      </c>
      <c r="O687" s="56" t="s">
        <v>122</v>
      </c>
      <c r="P687" s="13" t="str">
        <f>IF(VLOOKUP(O687,Sheet1!$N$12:$O$20,2)=0,"",VLOOKUP(O687,Sheet1!$N$12:$O$20,2))</f>
        <v/>
      </c>
      <c r="Q687" s="9">
        <f t="shared" si="89"/>
        <v>427.69230769230762</v>
      </c>
      <c r="R687" s="9">
        <v>83.399999999999991</v>
      </c>
      <c r="S687" s="9">
        <v>83.399999999999991</v>
      </c>
      <c r="T687" s="24">
        <v>10</v>
      </c>
      <c r="U687" s="9"/>
      <c r="V687" s="9"/>
      <c r="W687" s="35" t="s">
        <v>53</v>
      </c>
      <c r="X687" s="9"/>
      <c r="Y687" s="27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spans="1:38" ht="13.2">
      <c r="A688" t="str">
        <f t="shared" si="80"/>
        <v>Condobolin2003TOS13-MayCvDunkeld</v>
      </c>
      <c r="B688">
        <f t="shared" si="83"/>
        <v>169</v>
      </c>
      <c r="C688" t="str">
        <f>D688</f>
        <v>Dunkeld</v>
      </c>
      <c r="D688" s="9" t="s">
        <v>121</v>
      </c>
      <c r="E688" t="str">
        <f>VLOOKUP(D688,Sheet1!$E$11:$F$92,2)</f>
        <v>Dunkeld</v>
      </c>
      <c r="G688" s="48" t="s">
        <v>111</v>
      </c>
      <c r="H688" s="13">
        <v>2003</v>
      </c>
      <c r="I688" s="87">
        <v>37923</v>
      </c>
      <c r="J688" s="9">
        <v>3</v>
      </c>
      <c r="K688" s="32">
        <v>37754</v>
      </c>
      <c r="L688" s="14" t="str">
        <f t="shared" si="81"/>
        <v>13-May</v>
      </c>
      <c r="M688" s="9">
        <f t="shared" si="85"/>
        <v>13</v>
      </c>
      <c r="N688" s="9" t="str">
        <f t="shared" si="82"/>
        <v>May</v>
      </c>
      <c r="O688" s="56" t="s">
        <v>122</v>
      </c>
      <c r="P688" s="13" t="str">
        <f>IF(VLOOKUP(O688,Sheet1!$N$12:$O$20,2)=0,"",VLOOKUP(O688,Sheet1!$N$12:$O$20,2))</f>
        <v/>
      </c>
      <c r="Q688" s="9">
        <f t="shared" si="89"/>
        <v>508.71794871794873</v>
      </c>
      <c r="R688" s="9">
        <v>99.2</v>
      </c>
      <c r="S688" s="9">
        <v>99.2</v>
      </c>
      <c r="T688" s="24">
        <v>10</v>
      </c>
      <c r="U688" s="9"/>
      <c r="V688" s="9"/>
      <c r="W688" s="35" t="s">
        <v>53</v>
      </c>
      <c r="X688" s="9"/>
      <c r="Y688" s="27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spans="1:38" ht="13.2">
      <c r="A689" t="str">
        <f t="shared" si="80"/>
        <v>Condobolin2003TOS6-JunCvAg_Outback</v>
      </c>
      <c r="B689">
        <f t="shared" si="83"/>
        <v>145</v>
      </c>
      <c r="C689" t="s">
        <v>105</v>
      </c>
      <c r="D689" s="9" t="s">
        <v>112</v>
      </c>
      <c r="E689" t="str">
        <f>VLOOKUP(D689,Sheet1!$E$11:$F$92,2)</f>
        <v>Ag_Outback</v>
      </c>
      <c r="G689" s="48" t="s">
        <v>111</v>
      </c>
      <c r="H689" s="13">
        <v>2003</v>
      </c>
      <c r="I689" s="87">
        <v>37923</v>
      </c>
      <c r="J689" s="9">
        <v>4</v>
      </c>
      <c r="K689" s="32">
        <v>37778</v>
      </c>
      <c r="L689" s="14" t="str">
        <f t="shared" si="81"/>
        <v>6-Jun</v>
      </c>
      <c r="M689" s="9">
        <f t="shared" si="85"/>
        <v>6</v>
      </c>
      <c r="N689" s="9" t="str">
        <f t="shared" si="82"/>
        <v>Jun</v>
      </c>
      <c r="O689" s="56" t="s">
        <v>122</v>
      </c>
      <c r="P689" s="13" t="str">
        <f>IF(VLOOKUP(O689,Sheet1!$N$12:$O$20,2)=0,"",VLOOKUP(O689,Sheet1!$N$12:$O$20,2))</f>
        <v/>
      </c>
      <c r="Q689" s="9">
        <f t="shared" ref="Q689:Q694" si="90">R689/0.182</f>
        <v>375.82417582417588</v>
      </c>
      <c r="R689" s="9">
        <v>68.400000000000006</v>
      </c>
      <c r="S689" s="9">
        <v>68.400000000000006</v>
      </c>
      <c r="T689" s="24">
        <v>10</v>
      </c>
      <c r="U689" s="9"/>
      <c r="V689" s="9"/>
      <c r="W689" s="35" t="s">
        <v>53</v>
      </c>
      <c r="X689" s="9"/>
      <c r="Y689" s="27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spans="1:38" ht="13.2">
      <c r="A690" t="str">
        <f t="shared" si="80"/>
        <v>Condobolin2003TOS6-JunCvRainbow</v>
      </c>
      <c r="B690">
        <f t="shared" si="83"/>
        <v>145</v>
      </c>
      <c r="C690" t="str">
        <f>D690</f>
        <v>Rainbow</v>
      </c>
      <c r="D690" s="9" t="s">
        <v>115</v>
      </c>
      <c r="E690" t="str">
        <f>VLOOKUP(D690,Sheet1!$E$11:$F$92,2)</f>
        <v>Rainbow</v>
      </c>
      <c r="G690" s="48" t="s">
        <v>111</v>
      </c>
      <c r="H690" s="13">
        <v>2003</v>
      </c>
      <c r="I690" s="87">
        <v>37923</v>
      </c>
      <c r="J690" s="9">
        <v>4</v>
      </c>
      <c r="K690" s="32">
        <v>37778</v>
      </c>
      <c r="L690" s="14" t="str">
        <f t="shared" si="81"/>
        <v>6-Jun</v>
      </c>
      <c r="M690" s="9">
        <f t="shared" si="85"/>
        <v>6</v>
      </c>
      <c r="N690" s="9" t="str">
        <f t="shared" si="82"/>
        <v>Jun</v>
      </c>
      <c r="O690" s="56" t="s">
        <v>122</v>
      </c>
      <c r="P690" s="13" t="str">
        <f>IF(VLOOKUP(O690,Sheet1!$N$12:$O$20,2)=0,"",VLOOKUP(O690,Sheet1!$N$12:$O$20,2))</f>
        <v/>
      </c>
      <c r="Q690" s="9">
        <f t="shared" si="90"/>
        <v>386.26373626373623</v>
      </c>
      <c r="R690" s="9">
        <v>70.3</v>
      </c>
      <c r="S690" s="9">
        <v>70.3</v>
      </c>
      <c r="T690" s="24">
        <v>10</v>
      </c>
      <c r="U690" s="9"/>
      <c r="V690" s="9"/>
      <c r="W690" s="35" t="s">
        <v>53</v>
      </c>
      <c r="X690" s="9"/>
      <c r="Y690" s="27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spans="1:38" ht="13.2">
      <c r="A691" t="str">
        <f t="shared" si="80"/>
        <v>Condobolin2003TOS6-JunCvRipper</v>
      </c>
      <c r="B691">
        <f t="shared" si="83"/>
        <v>145</v>
      </c>
      <c r="C691" t="s">
        <v>116</v>
      </c>
      <c r="D691" s="9" t="s">
        <v>117</v>
      </c>
      <c r="E691" t="str">
        <f>VLOOKUP(D691,Sheet1!$E$11:$F$92,2)</f>
        <v>Ripper</v>
      </c>
      <c r="G691" s="48" t="s">
        <v>111</v>
      </c>
      <c r="H691" s="13">
        <v>2003</v>
      </c>
      <c r="I691" s="87">
        <v>37923</v>
      </c>
      <c r="J691" s="9">
        <v>4</v>
      </c>
      <c r="K691" s="32">
        <v>37778</v>
      </c>
      <c r="L691" s="14" t="str">
        <f t="shared" si="81"/>
        <v>6-Jun</v>
      </c>
      <c r="M691" s="9">
        <f t="shared" si="85"/>
        <v>6</v>
      </c>
      <c r="N691" s="9" t="str">
        <f t="shared" si="82"/>
        <v>Jun</v>
      </c>
      <c r="O691" s="56" t="s">
        <v>122</v>
      </c>
      <c r="P691" s="13" t="str">
        <f>IF(VLOOKUP(O691,Sheet1!$N$12:$O$20,2)=0,"",VLOOKUP(O691,Sheet1!$N$12:$O$20,2))</f>
        <v/>
      </c>
      <c r="Q691" s="9">
        <f t="shared" si="90"/>
        <v>338.46153846153845</v>
      </c>
      <c r="R691" s="9">
        <v>61.6</v>
      </c>
      <c r="S691" s="9">
        <v>61.6</v>
      </c>
      <c r="T691" s="24">
        <v>10</v>
      </c>
      <c r="U691" s="9"/>
      <c r="V691" s="9"/>
      <c r="W691" s="35" t="s">
        <v>53</v>
      </c>
      <c r="X691" s="9"/>
      <c r="Y691" s="27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spans="1:38" ht="13.2">
      <c r="A692" t="str">
        <f t="shared" si="80"/>
        <v>Condobolin2003TOS6-JunCvOscar</v>
      </c>
      <c r="B692">
        <f t="shared" si="83"/>
        <v>145</v>
      </c>
      <c r="C692" t="str">
        <f>D692</f>
        <v>Oscar</v>
      </c>
      <c r="D692" s="9" t="s">
        <v>118</v>
      </c>
      <c r="E692" t="str">
        <f>VLOOKUP(D692,Sheet1!$E$11:$F$92,2)</f>
        <v>Oscar</v>
      </c>
      <c r="G692" s="48" t="s">
        <v>111</v>
      </c>
      <c r="H692" s="13">
        <v>2003</v>
      </c>
      <c r="I692" s="87">
        <v>37923</v>
      </c>
      <c r="J692" s="9">
        <v>4</v>
      </c>
      <c r="K692" s="32">
        <v>37778</v>
      </c>
      <c r="L692" s="14" t="str">
        <f t="shared" si="81"/>
        <v>6-Jun</v>
      </c>
      <c r="M692" s="9">
        <f t="shared" si="85"/>
        <v>6</v>
      </c>
      <c r="N692" s="9" t="str">
        <f t="shared" si="82"/>
        <v>Jun</v>
      </c>
      <c r="O692" s="56" t="s">
        <v>122</v>
      </c>
      <c r="P692" s="13" t="str">
        <f>IF(VLOOKUP(O692,Sheet1!$N$12:$O$20,2)=0,"",VLOOKUP(O692,Sheet1!$N$12:$O$20,2))</f>
        <v/>
      </c>
      <c r="Q692" s="9">
        <f t="shared" si="90"/>
        <v>320.32967032967031</v>
      </c>
      <c r="R692" s="9">
        <v>58.3</v>
      </c>
      <c r="S692" s="9">
        <v>58.3</v>
      </c>
      <c r="T692" s="24">
        <v>10</v>
      </c>
      <c r="U692" s="9"/>
      <c r="V692" s="9"/>
      <c r="W692" s="35" t="s">
        <v>53</v>
      </c>
      <c r="X692" s="9"/>
      <c r="Y692" s="27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spans="1:38" ht="13.2">
      <c r="A693" t="str">
        <f t="shared" si="80"/>
        <v>Condobolin2003TOS6-JunCvHyola60</v>
      </c>
      <c r="B693">
        <f t="shared" si="83"/>
        <v>145</v>
      </c>
      <c r="C693" t="s">
        <v>119</v>
      </c>
      <c r="D693" s="10" t="s">
        <v>120</v>
      </c>
      <c r="E693" t="str">
        <f>VLOOKUP(D693,Sheet1!$E$11:$F$92,2)</f>
        <v>Hyola60</v>
      </c>
      <c r="G693" s="48" t="s">
        <v>111</v>
      </c>
      <c r="H693" s="13">
        <v>2003</v>
      </c>
      <c r="I693" s="87">
        <v>37923</v>
      </c>
      <c r="J693" s="9">
        <v>4</v>
      </c>
      <c r="K693" s="32">
        <v>37778</v>
      </c>
      <c r="L693" s="14" t="str">
        <f t="shared" si="81"/>
        <v>6-Jun</v>
      </c>
      <c r="M693" s="9">
        <f t="shared" si="85"/>
        <v>6</v>
      </c>
      <c r="N693" s="9" t="str">
        <f t="shared" si="82"/>
        <v>Jun</v>
      </c>
      <c r="O693" s="56" t="s">
        <v>122</v>
      </c>
      <c r="P693" s="13" t="str">
        <f>IF(VLOOKUP(O693,Sheet1!$N$12:$O$20,2)=0,"",VLOOKUP(O693,Sheet1!$N$12:$O$20,2))</f>
        <v/>
      </c>
      <c r="Q693" s="9">
        <f t="shared" si="90"/>
        <v>329.67032967032969</v>
      </c>
      <c r="R693" s="9">
        <v>60</v>
      </c>
      <c r="S693" s="9">
        <v>60</v>
      </c>
      <c r="T693" s="24">
        <v>10</v>
      </c>
      <c r="U693" s="9"/>
      <c r="V693" s="9"/>
      <c r="W693" s="35" t="s">
        <v>53</v>
      </c>
      <c r="X693" s="9"/>
      <c r="Y693" s="27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spans="1:38" ht="13.2">
      <c r="A694" t="str">
        <f t="shared" si="80"/>
        <v>Condobolin2003TOS6-JunCvDunkeld</v>
      </c>
      <c r="B694">
        <f t="shared" si="83"/>
        <v>145</v>
      </c>
      <c r="C694" t="str">
        <f t="shared" ref="C694:C709" si="91">D694</f>
        <v>Dunkeld</v>
      </c>
      <c r="D694" s="10" t="s">
        <v>121</v>
      </c>
      <c r="E694" t="str">
        <f>VLOOKUP(D694,Sheet1!$E$11:$F$92,2)</f>
        <v>Dunkeld</v>
      </c>
      <c r="G694" s="48" t="s">
        <v>111</v>
      </c>
      <c r="H694" s="13">
        <v>2003</v>
      </c>
      <c r="I694" s="87">
        <v>37923</v>
      </c>
      <c r="J694" s="9">
        <v>4</v>
      </c>
      <c r="K694" s="32">
        <v>37778</v>
      </c>
      <c r="L694" s="14" t="str">
        <f t="shared" si="81"/>
        <v>6-Jun</v>
      </c>
      <c r="M694" s="9">
        <f t="shared" si="85"/>
        <v>6</v>
      </c>
      <c r="N694" s="9" t="str">
        <f t="shared" si="82"/>
        <v>Jun</v>
      </c>
      <c r="O694" s="56" t="s">
        <v>122</v>
      </c>
      <c r="P694" s="13" t="str">
        <f>IF(VLOOKUP(O694,Sheet1!$N$12:$O$20,2)=0,"",VLOOKUP(O694,Sheet1!$N$12:$O$20,2))</f>
        <v/>
      </c>
      <c r="Q694" s="9">
        <f t="shared" si="90"/>
        <v>371.97802197802201</v>
      </c>
      <c r="R694" s="9">
        <v>67.7</v>
      </c>
      <c r="S694" s="9">
        <v>67.7</v>
      </c>
      <c r="T694" s="24">
        <v>10</v>
      </c>
      <c r="U694" s="9"/>
      <c r="V694" s="9"/>
      <c r="W694" s="35" t="s">
        <v>53</v>
      </c>
      <c r="X694" s="9"/>
      <c r="Y694" s="27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spans="1:38" ht="14.4">
      <c r="A695" t="str">
        <f t="shared" si="80"/>
        <v>Grenfell2003TOS17-AprCvBeacon</v>
      </c>
      <c r="B695">
        <f t="shared" si="83"/>
        <v>234</v>
      </c>
      <c r="C695" t="str">
        <f t="shared" si="91"/>
        <v>Beacon</v>
      </c>
      <c r="D695" s="59" t="s">
        <v>88</v>
      </c>
      <c r="E695" t="str">
        <f>VLOOKUP(D695,Sheet1!$E$11:$F$92,2)</f>
        <v>Beacon</v>
      </c>
      <c r="G695" s="48" t="s">
        <v>123</v>
      </c>
      <c r="H695" s="13">
        <v>2003</v>
      </c>
      <c r="I695" s="87">
        <v>37962</v>
      </c>
      <c r="J695" s="9">
        <v>1</v>
      </c>
      <c r="K695" s="32">
        <v>37728</v>
      </c>
      <c r="L695" s="14" t="str">
        <f t="shared" si="81"/>
        <v>17-Apr</v>
      </c>
      <c r="M695" s="9">
        <f t="shared" si="85"/>
        <v>17</v>
      </c>
      <c r="N695" s="9" t="str">
        <f t="shared" si="82"/>
        <v>Apr</v>
      </c>
      <c r="O695" s="56" t="s">
        <v>90</v>
      </c>
      <c r="P695" s="13" t="str">
        <f>IF(VLOOKUP(O695,Sheet1!$N$12:$O$20,2)=0,"",VLOOKUP(O695,Sheet1!$N$12:$O$20,2))</f>
        <v/>
      </c>
      <c r="Q695" s="9"/>
      <c r="R695" s="9">
        <v>307.2</v>
      </c>
      <c r="S695" s="9">
        <v>307.2</v>
      </c>
      <c r="T695" s="24">
        <v>10</v>
      </c>
      <c r="U695" s="9"/>
      <c r="V695" s="9"/>
      <c r="W695" s="35" t="s">
        <v>53</v>
      </c>
      <c r="X695" s="9">
        <v>30</v>
      </c>
      <c r="Y695" s="27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spans="1:38" ht="14.4">
      <c r="A696" t="str">
        <f t="shared" si="80"/>
        <v>Grenfell2003TOS17-AprCvSurpass501</v>
      </c>
      <c r="B696">
        <f t="shared" si="83"/>
        <v>234</v>
      </c>
      <c r="C696" t="str">
        <f t="shared" si="91"/>
        <v>Surpass501</v>
      </c>
      <c r="D696" s="59" t="s">
        <v>124</v>
      </c>
      <c r="E696" t="str">
        <f>VLOOKUP(D696,Sheet1!$E$11:$F$92,2)</f>
        <v>Surpass501</v>
      </c>
      <c r="G696" s="48" t="s">
        <v>123</v>
      </c>
      <c r="H696" s="13">
        <v>2003</v>
      </c>
      <c r="I696" s="87">
        <v>37962</v>
      </c>
      <c r="J696" s="9">
        <v>1</v>
      </c>
      <c r="K696" s="32">
        <v>37728</v>
      </c>
      <c r="L696" s="14" t="str">
        <f t="shared" si="81"/>
        <v>17-Apr</v>
      </c>
      <c r="M696" s="9">
        <f t="shared" si="85"/>
        <v>17</v>
      </c>
      <c r="N696" s="9" t="str">
        <f t="shared" si="82"/>
        <v>Apr</v>
      </c>
      <c r="O696" s="56" t="s">
        <v>90</v>
      </c>
      <c r="P696" s="13" t="str">
        <f>IF(VLOOKUP(O696,Sheet1!$N$12:$O$20,2)=0,"",VLOOKUP(O696,Sheet1!$N$12:$O$20,2))</f>
        <v/>
      </c>
      <c r="Q696" s="9"/>
      <c r="R696" s="9">
        <v>303.3</v>
      </c>
      <c r="S696" s="9">
        <v>303.3</v>
      </c>
      <c r="T696" s="24">
        <v>10</v>
      </c>
      <c r="U696" s="9"/>
      <c r="V696" s="9"/>
      <c r="W696" s="35" t="s">
        <v>53</v>
      </c>
      <c r="X696" s="9">
        <v>30</v>
      </c>
      <c r="Y696" s="27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spans="1:38" ht="14.4">
      <c r="A697" t="str">
        <f t="shared" si="80"/>
        <v>Grenfell2003TOS12-MayCvBeacon</v>
      </c>
      <c r="B697">
        <f t="shared" si="83"/>
        <v>209</v>
      </c>
      <c r="C697" t="str">
        <f t="shared" si="91"/>
        <v>Beacon</v>
      </c>
      <c r="D697" s="59" t="s">
        <v>88</v>
      </c>
      <c r="E697" t="str">
        <f>VLOOKUP(D697,Sheet1!$E$11:$F$92,2)</f>
        <v>Beacon</v>
      </c>
      <c r="G697" s="48" t="s">
        <v>123</v>
      </c>
      <c r="H697" s="13">
        <v>2003</v>
      </c>
      <c r="I697" s="87">
        <v>37962</v>
      </c>
      <c r="J697" s="9">
        <v>2</v>
      </c>
      <c r="K697" s="32">
        <v>37753</v>
      </c>
      <c r="L697" s="14" t="str">
        <f t="shared" si="81"/>
        <v>12-May</v>
      </c>
      <c r="M697" s="9">
        <f t="shared" si="85"/>
        <v>12</v>
      </c>
      <c r="N697" s="9" t="str">
        <f t="shared" si="82"/>
        <v>May</v>
      </c>
      <c r="O697" s="56" t="s">
        <v>90</v>
      </c>
      <c r="P697" s="13" t="str">
        <f>IF(VLOOKUP(O697,Sheet1!$N$12:$O$20,2)=0,"",VLOOKUP(O697,Sheet1!$N$12:$O$20,2))</f>
        <v/>
      </c>
      <c r="Q697" s="9"/>
      <c r="R697" s="9">
        <v>179.6</v>
      </c>
      <c r="S697" s="9">
        <v>179.6</v>
      </c>
      <c r="T697" s="24">
        <v>10</v>
      </c>
      <c r="U697" s="9"/>
      <c r="V697" s="9"/>
      <c r="W697" s="35" t="s">
        <v>53</v>
      </c>
      <c r="X697" s="9">
        <v>30</v>
      </c>
      <c r="Y697" s="27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spans="1:38" ht="14.4">
      <c r="A698" t="str">
        <f t="shared" si="80"/>
        <v>Grenfell2003TOS12-MayCvSurpass501</v>
      </c>
      <c r="B698">
        <f t="shared" si="83"/>
        <v>209</v>
      </c>
      <c r="C698" t="str">
        <f t="shared" si="91"/>
        <v>Surpass501</v>
      </c>
      <c r="D698" s="59" t="s">
        <v>124</v>
      </c>
      <c r="E698" t="str">
        <f>VLOOKUP(D698,Sheet1!$E$11:$F$92,2)</f>
        <v>Surpass501</v>
      </c>
      <c r="G698" s="48" t="s">
        <v>123</v>
      </c>
      <c r="H698" s="13">
        <v>2003</v>
      </c>
      <c r="I698" s="87">
        <v>37962</v>
      </c>
      <c r="J698" s="9">
        <v>2</v>
      </c>
      <c r="K698" s="32">
        <v>37753</v>
      </c>
      <c r="L698" s="14" t="str">
        <f t="shared" si="81"/>
        <v>12-May</v>
      </c>
      <c r="M698" s="9">
        <f t="shared" si="85"/>
        <v>12</v>
      </c>
      <c r="N698" s="9" t="str">
        <f t="shared" si="82"/>
        <v>May</v>
      </c>
      <c r="O698" s="56" t="s">
        <v>90</v>
      </c>
      <c r="P698" s="13" t="str">
        <f>IF(VLOOKUP(O698,Sheet1!$N$12:$O$20,2)=0,"",VLOOKUP(O698,Sheet1!$N$12:$O$20,2))</f>
        <v/>
      </c>
      <c r="Q698" s="9"/>
      <c r="R698" s="9">
        <v>208.3</v>
      </c>
      <c r="S698" s="9">
        <v>208.3</v>
      </c>
      <c r="T698" s="24">
        <v>10</v>
      </c>
      <c r="U698" s="9"/>
      <c r="V698" s="9"/>
      <c r="W698" s="35" t="s">
        <v>53</v>
      </c>
      <c r="X698" s="9">
        <v>30</v>
      </c>
      <c r="Y698" s="27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spans="1:38" ht="14.4">
      <c r="A699" t="str">
        <f t="shared" si="80"/>
        <v>Grenfell2003TOS11-JunCvBeacon</v>
      </c>
      <c r="B699">
        <f t="shared" ref="B699:B762" si="92">I699-K699</f>
        <v>179</v>
      </c>
      <c r="C699" t="str">
        <f t="shared" si="91"/>
        <v>Beacon</v>
      </c>
      <c r="D699" s="59" t="s">
        <v>88</v>
      </c>
      <c r="E699" t="str">
        <f>VLOOKUP(D699,Sheet1!$E$11:$F$92,2)</f>
        <v>Beacon</v>
      </c>
      <c r="G699" s="48" t="s">
        <v>123</v>
      </c>
      <c r="H699" s="13">
        <v>2003</v>
      </c>
      <c r="I699" s="87">
        <v>37962</v>
      </c>
      <c r="J699" s="9">
        <v>3</v>
      </c>
      <c r="K699" s="32">
        <v>37783</v>
      </c>
      <c r="L699" s="14" t="str">
        <f t="shared" si="81"/>
        <v>11-Jun</v>
      </c>
      <c r="M699" s="9">
        <f t="shared" si="85"/>
        <v>11</v>
      </c>
      <c r="N699" s="9" t="str">
        <f t="shared" si="82"/>
        <v>Jun</v>
      </c>
      <c r="O699" s="56" t="s">
        <v>90</v>
      </c>
      <c r="P699" s="13" t="str">
        <f>IF(VLOOKUP(O699,Sheet1!$N$12:$O$20,2)=0,"",VLOOKUP(O699,Sheet1!$N$12:$O$20,2))</f>
        <v/>
      </c>
      <c r="Q699" s="9"/>
      <c r="R699" s="9">
        <v>121.6</v>
      </c>
      <c r="S699" s="9">
        <v>121.6</v>
      </c>
      <c r="T699" s="24">
        <v>10</v>
      </c>
      <c r="U699" s="9"/>
      <c r="V699" s="9"/>
      <c r="W699" s="35" t="s">
        <v>53</v>
      </c>
      <c r="X699" s="9">
        <v>30</v>
      </c>
      <c r="Y699" s="27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spans="1:38" ht="14.4">
      <c r="A700" t="str">
        <f t="shared" si="80"/>
        <v>Grenfell2003TOS11-JunCvSurpass501</v>
      </c>
      <c r="B700">
        <f t="shared" si="92"/>
        <v>179</v>
      </c>
      <c r="C700" t="str">
        <f t="shared" si="91"/>
        <v>Surpass501</v>
      </c>
      <c r="D700" s="59" t="s">
        <v>124</v>
      </c>
      <c r="E700" t="str">
        <f>VLOOKUP(D700,Sheet1!$E$11:$F$92,2)</f>
        <v>Surpass501</v>
      </c>
      <c r="G700" s="48" t="s">
        <v>123</v>
      </c>
      <c r="H700" s="13">
        <v>2003</v>
      </c>
      <c r="I700" s="87">
        <v>37962</v>
      </c>
      <c r="J700" s="9">
        <v>3</v>
      </c>
      <c r="K700" s="32">
        <v>37783</v>
      </c>
      <c r="L700" s="14" t="str">
        <f t="shared" si="81"/>
        <v>11-Jun</v>
      </c>
      <c r="M700" s="9">
        <f t="shared" si="85"/>
        <v>11</v>
      </c>
      <c r="N700" s="9" t="str">
        <f t="shared" si="82"/>
        <v>Jun</v>
      </c>
      <c r="O700" s="56" t="s">
        <v>90</v>
      </c>
      <c r="P700" s="13" t="str">
        <f>IF(VLOOKUP(O700,Sheet1!$N$12:$O$20,2)=0,"",VLOOKUP(O700,Sheet1!$N$12:$O$20,2))</f>
        <v/>
      </c>
      <c r="Q700" s="9"/>
      <c r="R700" s="9">
        <v>146.1</v>
      </c>
      <c r="S700" s="9">
        <v>146.1</v>
      </c>
      <c r="T700" s="24">
        <v>10</v>
      </c>
      <c r="U700" s="9"/>
      <c r="V700" s="9"/>
      <c r="W700" s="35" t="s">
        <v>53</v>
      </c>
      <c r="X700" s="9">
        <v>30</v>
      </c>
      <c r="Y700" s="27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spans="1:38" ht="13.2">
      <c r="A701" t="str">
        <f t="shared" si="80"/>
        <v>Canberra2007TOS21-MarCvHyola75</v>
      </c>
      <c r="C701" t="str">
        <f t="shared" si="91"/>
        <v>Hyola75</v>
      </c>
      <c r="D701" s="9" t="s">
        <v>62</v>
      </c>
      <c r="E701" t="str">
        <f>VLOOKUP(D701,Sheet1!$E$11:$F$92,2)</f>
        <v>Hyola75</v>
      </c>
      <c r="G701" s="48" t="s">
        <v>125</v>
      </c>
      <c r="H701" s="13">
        <v>2007</v>
      </c>
      <c r="J701" s="9">
        <v>1</v>
      </c>
      <c r="K701" s="32">
        <v>39162</v>
      </c>
      <c r="L701" s="14" t="str">
        <f t="shared" si="81"/>
        <v>21-Mar</v>
      </c>
      <c r="M701" s="9">
        <f t="shared" si="85"/>
        <v>21</v>
      </c>
      <c r="N701" s="9" t="str">
        <f t="shared" si="82"/>
        <v>Mar</v>
      </c>
      <c r="O701" s="56" t="s">
        <v>90</v>
      </c>
      <c r="P701" s="13" t="str">
        <f>IF(VLOOKUP(O701,Sheet1!$N$12:$O$20,2)=0,"",VLOOKUP(O701,Sheet1!$N$12:$O$20,2))</f>
        <v/>
      </c>
      <c r="Q701" s="24">
        <v>1167.420814479638</v>
      </c>
      <c r="R701" s="9">
        <v>258</v>
      </c>
      <c r="S701" s="9">
        <v>258</v>
      </c>
      <c r="T701" s="24">
        <v>10</v>
      </c>
      <c r="U701" s="9"/>
      <c r="V701" s="23">
        <v>0.221</v>
      </c>
      <c r="W701" s="35" t="s">
        <v>53</v>
      </c>
      <c r="X701" s="9"/>
      <c r="Y701" s="27"/>
      <c r="Z701" s="9"/>
      <c r="AA701" s="9"/>
      <c r="AB701" s="9"/>
      <c r="AC701" s="9"/>
      <c r="AD701" s="9"/>
      <c r="AE701" s="9"/>
      <c r="AF701" s="9">
        <v>39.97</v>
      </c>
      <c r="AG701" s="9"/>
      <c r="AH701" s="9"/>
      <c r="AI701" s="9"/>
      <c r="AJ701" s="9"/>
      <c r="AK701" s="9"/>
      <c r="AL701" s="9"/>
    </row>
    <row r="702" spans="1:38" ht="13.2">
      <c r="A702" t="str">
        <f t="shared" si="80"/>
        <v>Canberra2007TOS21-MarCvAV_Garnet</v>
      </c>
      <c r="C702" t="str">
        <f t="shared" si="91"/>
        <v>Garnet</v>
      </c>
      <c r="D702" s="9" t="s">
        <v>37</v>
      </c>
      <c r="E702" t="str">
        <f>VLOOKUP(D702,Sheet1!$E$11:$F$92,2)</f>
        <v>AV_Garnet</v>
      </c>
      <c r="G702" s="48" t="s">
        <v>125</v>
      </c>
      <c r="H702" s="13">
        <v>2007</v>
      </c>
      <c r="J702" s="9">
        <v>1</v>
      </c>
      <c r="K702" s="32">
        <v>39162</v>
      </c>
      <c r="L702" s="14" t="str">
        <f t="shared" si="81"/>
        <v>21-Mar</v>
      </c>
      <c r="M702" s="9">
        <f t="shared" si="85"/>
        <v>21</v>
      </c>
      <c r="N702" s="9" t="str">
        <f t="shared" si="82"/>
        <v>Mar</v>
      </c>
      <c r="O702" s="56" t="s">
        <v>90</v>
      </c>
      <c r="P702" s="13" t="str">
        <f>IF(VLOOKUP(O702,Sheet1!$N$12:$O$20,2)=0,"",VLOOKUP(O702,Sheet1!$N$12:$O$20,2))</f>
        <v/>
      </c>
      <c r="Q702" s="24">
        <v>1546.7625899280574</v>
      </c>
      <c r="R702" s="9">
        <v>215</v>
      </c>
      <c r="S702" s="9">
        <v>215</v>
      </c>
      <c r="T702" s="24">
        <v>10</v>
      </c>
      <c r="U702" s="9"/>
      <c r="V702" s="23">
        <v>0.13900000000000001</v>
      </c>
      <c r="W702" s="35" t="s">
        <v>53</v>
      </c>
      <c r="X702" s="9"/>
      <c r="Y702" s="27"/>
      <c r="Z702" s="9"/>
      <c r="AA702" s="9"/>
      <c r="AB702" s="9"/>
      <c r="AC702" s="9"/>
      <c r="AD702" s="9"/>
      <c r="AE702" s="9"/>
      <c r="AF702" s="9">
        <v>37.74</v>
      </c>
      <c r="AG702" s="9"/>
      <c r="AH702" s="9"/>
      <c r="AI702" s="9"/>
      <c r="AJ702" s="9"/>
      <c r="AK702" s="9"/>
      <c r="AL702" s="9"/>
    </row>
    <row r="703" spans="1:38" ht="13.2">
      <c r="A703" t="str">
        <f t="shared" si="80"/>
        <v>Canberra2007TOS21-MarCvSkipton</v>
      </c>
      <c r="C703" t="str">
        <f t="shared" si="91"/>
        <v>Skipton</v>
      </c>
      <c r="D703" s="9" t="s">
        <v>68</v>
      </c>
      <c r="E703" t="str">
        <f>VLOOKUP(D703,Sheet1!$E$11:$F$92,2)</f>
        <v>Skipton</v>
      </c>
      <c r="G703" s="48" t="s">
        <v>125</v>
      </c>
      <c r="H703" s="13">
        <v>2007</v>
      </c>
      <c r="J703" s="9">
        <v>1</v>
      </c>
      <c r="K703" s="32">
        <v>39162</v>
      </c>
      <c r="L703" s="14" t="str">
        <f t="shared" si="81"/>
        <v>21-Mar</v>
      </c>
      <c r="M703" s="9">
        <f t="shared" si="85"/>
        <v>21</v>
      </c>
      <c r="N703" s="9" t="str">
        <f t="shared" si="82"/>
        <v>Mar</v>
      </c>
      <c r="O703" s="56" t="s">
        <v>90</v>
      </c>
      <c r="P703" s="13" t="str">
        <f>IF(VLOOKUP(O703,Sheet1!$N$12:$O$20,2)=0,"",VLOOKUP(O703,Sheet1!$N$12:$O$20,2))</f>
        <v/>
      </c>
      <c r="Q703" s="24">
        <v>1497.041420118343</v>
      </c>
      <c r="R703" s="9">
        <v>252.99999999999997</v>
      </c>
      <c r="S703" s="9">
        <v>252.99999999999997</v>
      </c>
      <c r="T703" s="24">
        <v>10</v>
      </c>
      <c r="U703" s="9"/>
      <c r="V703" s="23">
        <v>0.16900000000000001</v>
      </c>
      <c r="W703" s="35" t="s">
        <v>53</v>
      </c>
      <c r="X703" s="9"/>
      <c r="Y703" s="27"/>
      <c r="Z703" s="9"/>
      <c r="AA703" s="9"/>
      <c r="AB703" s="9"/>
      <c r="AC703" s="9"/>
      <c r="AD703" s="9"/>
      <c r="AE703" s="9"/>
      <c r="AF703" s="9">
        <v>40.119999999999997</v>
      </c>
      <c r="AG703" s="9"/>
      <c r="AH703" s="9"/>
      <c r="AI703" s="9"/>
      <c r="AJ703" s="9"/>
      <c r="AK703" s="9"/>
      <c r="AL703" s="9"/>
    </row>
    <row r="704" spans="1:38" ht="13.2">
      <c r="A704" t="str">
        <f t="shared" si="80"/>
        <v>Canberra2007TOS5-AprCvHyola75</v>
      </c>
      <c r="C704" t="str">
        <f t="shared" si="91"/>
        <v>Hyola75</v>
      </c>
      <c r="D704" s="9" t="s">
        <v>62</v>
      </c>
      <c r="E704" t="str">
        <f>VLOOKUP(D704,Sheet1!$E$11:$F$92,2)</f>
        <v>Hyola75</v>
      </c>
      <c r="G704" s="48" t="s">
        <v>125</v>
      </c>
      <c r="H704" s="13">
        <v>2007</v>
      </c>
      <c r="J704" s="9">
        <v>2</v>
      </c>
      <c r="K704" s="32">
        <v>39177</v>
      </c>
      <c r="L704" s="14" t="str">
        <f t="shared" si="81"/>
        <v>5-Apr</v>
      </c>
      <c r="M704" s="9">
        <f t="shared" si="85"/>
        <v>5</v>
      </c>
      <c r="N704" s="9" t="str">
        <f t="shared" si="82"/>
        <v>Apr</v>
      </c>
      <c r="O704" s="56" t="s">
        <v>90</v>
      </c>
      <c r="P704" s="13" t="str">
        <f>IF(VLOOKUP(O704,Sheet1!$N$12:$O$20,2)=0,"",VLOOKUP(O704,Sheet1!$N$12:$O$20,2))</f>
        <v/>
      </c>
      <c r="Q704" s="24">
        <v>1166.6666666666667</v>
      </c>
      <c r="R704" s="9">
        <v>329</v>
      </c>
      <c r="S704" s="9">
        <v>329</v>
      </c>
      <c r="T704" s="24">
        <v>10</v>
      </c>
      <c r="U704" s="9"/>
      <c r="V704" s="23">
        <v>0.28199999999999997</v>
      </c>
      <c r="W704" s="35" t="s">
        <v>53</v>
      </c>
      <c r="X704" s="9"/>
      <c r="Y704" s="27"/>
      <c r="Z704" s="9"/>
      <c r="AA704" s="9"/>
      <c r="AB704" s="9"/>
      <c r="AC704" s="9"/>
      <c r="AD704" s="9"/>
      <c r="AE704" s="9"/>
      <c r="AF704" s="9">
        <v>41.44</v>
      </c>
      <c r="AG704" s="9"/>
      <c r="AH704" s="9"/>
      <c r="AI704" s="9"/>
      <c r="AJ704" s="9"/>
      <c r="AK704" s="9"/>
      <c r="AL704" s="9"/>
    </row>
    <row r="705" spans="1:38" ht="13.2">
      <c r="A705" t="str">
        <f t="shared" si="80"/>
        <v>Canberra2007TOS5-AprCvAV_Garnet</v>
      </c>
      <c r="C705" t="str">
        <f t="shared" si="91"/>
        <v>Garnet</v>
      </c>
      <c r="D705" s="9" t="s">
        <v>37</v>
      </c>
      <c r="E705" t="str">
        <f>VLOOKUP(D705,Sheet1!$E$11:$F$92,2)</f>
        <v>AV_Garnet</v>
      </c>
      <c r="G705" s="48" t="s">
        <v>125</v>
      </c>
      <c r="H705" s="13">
        <v>2007</v>
      </c>
      <c r="J705" s="9">
        <v>2</v>
      </c>
      <c r="K705" s="32">
        <v>39177</v>
      </c>
      <c r="L705" s="14" t="str">
        <f t="shared" si="81"/>
        <v>5-Apr</v>
      </c>
      <c r="M705" s="9">
        <f t="shared" si="85"/>
        <v>5</v>
      </c>
      <c r="N705" s="9" t="str">
        <f t="shared" si="82"/>
        <v>Apr</v>
      </c>
      <c r="O705" s="56" t="s">
        <v>90</v>
      </c>
      <c r="P705" s="13" t="str">
        <f>IF(VLOOKUP(O705,Sheet1!$N$12:$O$20,2)=0,"",VLOOKUP(O705,Sheet1!$N$12:$O$20,2))</f>
        <v/>
      </c>
      <c r="Q705" s="24">
        <v>1239.5833333333335</v>
      </c>
      <c r="R705" s="9">
        <v>357</v>
      </c>
      <c r="S705" s="9">
        <v>357</v>
      </c>
      <c r="T705" s="24">
        <v>10</v>
      </c>
      <c r="U705" s="9"/>
      <c r="V705" s="23">
        <v>0.28799999999999998</v>
      </c>
      <c r="W705" s="35" t="s">
        <v>53</v>
      </c>
      <c r="X705" s="9"/>
      <c r="Y705" s="27"/>
      <c r="Z705" s="9"/>
      <c r="AA705" s="9"/>
      <c r="AB705" s="9"/>
      <c r="AC705" s="9"/>
      <c r="AD705" s="9"/>
      <c r="AE705" s="9"/>
      <c r="AF705" s="9">
        <v>42.85</v>
      </c>
      <c r="AG705" s="9"/>
      <c r="AH705" s="9"/>
      <c r="AI705" s="9"/>
      <c r="AJ705" s="9"/>
      <c r="AK705" s="9"/>
      <c r="AL705" s="9"/>
    </row>
    <row r="706" spans="1:38" ht="13.2">
      <c r="A706" t="str">
        <f t="shared" si="80"/>
        <v>Canberra2007TOS5-AprCvSkipton</v>
      </c>
      <c r="C706" t="str">
        <f t="shared" si="91"/>
        <v>Skipton</v>
      </c>
      <c r="D706" s="9" t="s">
        <v>68</v>
      </c>
      <c r="E706" t="str">
        <f>VLOOKUP(D706,Sheet1!$E$11:$F$92,2)</f>
        <v>Skipton</v>
      </c>
      <c r="G706" s="48" t="s">
        <v>125</v>
      </c>
      <c r="H706" s="13">
        <v>2007</v>
      </c>
      <c r="J706" s="9">
        <v>2</v>
      </c>
      <c r="K706" s="32">
        <v>39177</v>
      </c>
      <c r="L706" s="14" t="str">
        <f t="shared" si="81"/>
        <v>5-Apr</v>
      </c>
      <c r="M706" s="9">
        <f t="shared" si="85"/>
        <v>5</v>
      </c>
      <c r="N706" s="9" t="str">
        <f t="shared" si="82"/>
        <v>Apr</v>
      </c>
      <c r="O706" s="56" t="s">
        <v>90</v>
      </c>
      <c r="P706" s="13" t="str">
        <f>IF(VLOOKUP(O706,Sheet1!$N$12:$O$20,2)=0,"",VLOOKUP(O706,Sheet1!$N$12:$O$20,2))</f>
        <v/>
      </c>
      <c r="Q706" s="24">
        <v>1541.1764705882354</v>
      </c>
      <c r="R706" s="9">
        <v>393</v>
      </c>
      <c r="S706" s="9">
        <v>393</v>
      </c>
      <c r="T706" s="24">
        <v>10</v>
      </c>
      <c r="U706" s="9"/>
      <c r="V706" s="23">
        <v>0.255</v>
      </c>
      <c r="W706" s="35" t="s">
        <v>53</v>
      </c>
      <c r="X706" s="9"/>
      <c r="Y706" s="27"/>
      <c r="Z706" s="9"/>
      <c r="AA706" s="9"/>
      <c r="AB706" s="9"/>
      <c r="AC706" s="9"/>
      <c r="AD706" s="9"/>
      <c r="AE706" s="9"/>
      <c r="AF706" s="9">
        <v>45.19</v>
      </c>
      <c r="AG706" s="9"/>
      <c r="AH706" s="9"/>
      <c r="AI706" s="9"/>
      <c r="AJ706" s="9"/>
      <c r="AK706" s="9"/>
      <c r="AL706" s="9"/>
    </row>
    <row r="707" spans="1:38" ht="13.2">
      <c r="A707" t="str">
        <f t="shared" si="80"/>
        <v>Canberra2007TOS5-MayCvHyola75</v>
      </c>
      <c r="C707" t="str">
        <f t="shared" si="91"/>
        <v>Hyola75</v>
      </c>
      <c r="D707" s="9" t="s">
        <v>62</v>
      </c>
      <c r="E707" t="str">
        <f>VLOOKUP(D707,Sheet1!$E$11:$F$92,2)</f>
        <v>Hyola75</v>
      </c>
      <c r="G707" s="48" t="s">
        <v>125</v>
      </c>
      <c r="H707" s="13">
        <v>2007</v>
      </c>
      <c r="J707" s="9">
        <v>3</v>
      </c>
      <c r="K707" s="60">
        <v>39207</v>
      </c>
      <c r="L707" s="14" t="str">
        <f t="shared" si="81"/>
        <v>5-May</v>
      </c>
      <c r="M707" s="9">
        <f t="shared" si="85"/>
        <v>5</v>
      </c>
      <c r="N707" s="9" t="str">
        <f t="shared" si="82"/>
        <v>May</v>
      </c>
      <c r="O707" s="56" t="s">
        <v>90</v>
      </c>
      <c r="P707" s="13" t="str">
        <f>IF(VLOOKUP(O707,Sheet1!$N$12:$O$20,2)=0,"",VLOOKUP(O707,Sheet1!$N$12:$O$20,2))</f>
        <v/>
      </c>
      <c r="Q707" s="24">
        <v>545.4545454545455</v>
      </c>
      <c r="R707" s="9">
        <v>174</v>
      </c>
      <c r="S707" s="9">
        <v>174</v>
      </c>
      <c r="T707" s="24">
        <v>10</v>
      </c>
      <c r="U707" s="9"/>
      <c r="V707" s="23">
        <v>0.31900000000000001</v>
      </c>
      <c r="W707" s="35" t="s">
        <v>53</v>
      </c>
      <c r="X707" s="9"/>
      <c r="Y707" s="27"/>
      <c r="Z707" s="9"/>
      <c r="AA707" s="9"/>
      <c r="AB707" s="9"/>
      <c r="AC707" s="9"/>
      <c r="AD707" s="9"/>
      <c r="AE707" s="9"/>
      <c r="AF707" s="9">
        <v>42.33</v>
      </c>
      <c r="AG707" s="9"/>
      <c r="AH707" s="9"/>
      <c r="AI707" s="9"/>
      <c r="AJ707" s="9"/>
      <c r="AK707" s="9"/>
      <c r="AL707" s="9"/>
    </row>
    <row r="708" spans="1:38" ht="13.2">
      <c r="A708" t="str">
        <f t="shared" si="80"/>
        <v>Canberra2007TOS5-MayCvAV_Garnet</v>
      </c>
      <c r="C708" t="str">
        <f t="shared" si="91"/>
        <v>Garnet</v>
      </c>
      <c r="D708" s="9" t="s">
        <v>37</v>
      </c>
      <c r="E708" t="str">
        <f>VLOOKUP(D708,Sheet1!$E$11:$F$92,2)</f>
        <v>AV_Garnet</v>
      </c>
      <c r="G708" s="48" t="s">
        <v>125</v>
      </c>
      <c r="H708" s="13">
        <v>2007</v>
      </c>
      <c r="J708" s="9">
        <v>3</v>
      </c>
      <c r="K708" s="60">
        <v>39207</v>
      </c>
      <c r="L708" s="14" t="str">
        <f t="shared" si="81"/>
        <v>5-May</v>
      </c>
      <c r="M708" s="9">
        <f t="shared" si="85"/>
        <v>5</v>
      </c>
      <c r="N708" s="9" t="str">
        <f t="shared" si="82"/>
        <v>May</v>
      </c>
      <c r="O708" s="56" t="s">
        <v>90</v>
      </c>
      <c r="P708" s="13" t="str">
        <f>IF(VLOOKUP(O708,Sheet1!$N$12:$O$20,2)=0,"",VLOOKUP(O708,Sheet1!$N$12:$O$20,2))</f>
        <v/>
      </c>
      <c r="Q708" s="24">
        <v>832.14285714285711</v>
      </c>
      <c r="R708" s="9">
        <v>233</v>
      </c>
      <c r="S708" s="9">
        <v>233</v>
      </c>
      <c r="T708" s="24">
        <v>10</v>
      </c>
      <c r="U708" s="9"/>
      <c r="V708" s="23">
        <v>0.28000000000000003</v>
      </c>
      <c r="W708" s="35" t="s">
        <v>53</v>
      </c>
      <c r="X708" s="9"/>
      <c r="Y708" s="27"/>
      <c r="Z708" s="9"/>
      <c r="AA708" s="9"/>
      <c r="AB708" s="9"/>
      <c r="AC708" s="9"/>
      <c r="AD708" s="9"/>
      <c r="AE708" s="9"/>
      <c r="AF708" s="9">
        <v>41.59</v>
      </c>
      <c r="AG708" s="9"/>
      <c r="AH708" s="9"/>
      <c r="AI708" s="9"/>
      <c r="AJ708" s="9"/>
      <c r="AK708" s="9"/>
      <c r="AL708" s="9"/>
    </row>
    <row r="709" spans="1:38" ht="13.2">
      <c r="A709" t="str">
        <f t="shared" ref="A709:A772" si="93">G709&amp;H709&amp;"TOS"&amp;L709&amp;"Cv"&amp;E709&amp;P709</f>
        <v>Canberra2007TOS5-MayCvSkipton</v>
      </c>
      <c r="C709" t="str">
        <f t="shared" si="91"/>
        <v>Skipton</v>
      </c>
      <c r="D709" s="9" t="s">
        <v>68</v>
      </c>
      <c r="E709" t="str">
        <f>VLOOKUP(D709,Sheet1!$E$11:$F$92,2)</f>
        <v>Skipton</v>
      </c>
      <c r="G709" s="48" t="s">
        <v>125</v>
      </c>
      <c r="H709" s="13">
        <v>2007</v>
      </c>
      <c r="J709" s="9">
        <v>3</v>
      </c>
      <c r="K709" s="60">
        <v>39207</v>
      </c>
      <c r="L709" s="14" t="str">
        <f t="shared" ref="L709:L772" si="94">M709&amp;"-"&amp;N709</f>
        <v>5-May</v>
      </c>
      <c r="M709" s="9">
        <f t="shared" si="85"/>
        <v>5</v>
      </c>
      <c r="N709" s="9" t="str">
        <f t="shared" ref="N709:N772" si="95">TEXT(K709,"mmm")</f>
        <v>May</v>
      </c>
      <c r="O709" s="56" t="s">
        <v>90</v>
      </c>
      <c r="P709" s="13" t="str">
        <f>IF(VLOOKUP(O709,Sheet1!$N$12:$O$20,2)=0,"",VLOOKUP(O709,Sheet1!$N$12:$O$20,2))</f>
        <v/>
      </c>
      <c r="Q709" s="24">
        <v>723.32015810276675</v>
      </c>
      <c r="R709" s="9">
        <v>183</v>
      </c>
      <c r="S709" s="9">
        <v>183</v>
      </c>
      <c r="T709" s="24">
        <v>10</v>
      </c>
      <c r="U709" s="9"/>
      <c r="V709" s="23">
        <v>0.253</v>
      </c>
      <c r="W709" s="35" t="s">
        <v>53</v>
      </c>
      <c r="X709" s="9"/>
      <c r="Y709" s="27"/>
      <c r="Z709" s="9"/>
      <c r="AA709" s="9"/>
      <c r="AB709" s="9"/>
      <c r="AC709" s="9"/>
      <c r="AD709" s="9"/>
      <c r="AE709" s="9"/>
      <c r="AF709" s="9">
        <v>43.04</v>
      </c>
      <c r="AG709" s="9"/>
      <c r="AH709" s="9"/>
      <c r="AI709" s="9"/>
      <c r="AJ709" s="9"/>
      <c r="AK709" s="9"/>
      <c r="AL709" s="9"/>
    </row>
    <row r="710" spans="1:38" ht="13.2">
      <c r="A710" t="str">
        <f t="shared" si="93"/>
        <v>Tamworth2012TOS20-AprCv43C80</v>
      </c>
      <c r="C710" t="s">
        <v>105</v>
      </c>
      <c r="D710" s="9" t="s">
        <v>106</v>
      </c>
      <c r="E710" t="str">
        <f>VLOOKUP(D710,Sheet1!$E$11:$F$92,2)</f>
        <v>43C80</v>
      </c>
      <c r="G710" s="48" t="s">
        <v>126</v>
      </c>
      <c r="H710" s="13">
        <v>2012</v>
      </c>
      <c r="J710" s="9">
        <v>1</v>
      </c>
      <c r="K710" s="32">
        <v>41019</v>
      </c>
      <c r="L710" s="14" t="str">
        <f t="shared" si="94"/>
        <v>20-Apr</v>
      </c>
      <c r="M710" s="9">
        <f t="shared" si="85"/>
        <v>20</v>
      </c>
      <c r="N710" s="9" t="str">
        <f t="shared" si="95"/>
        <v>Apr</v>
      </c>
      <c r="O710" s="56" t="s">
        <v>90</v>
      </c>
      <c r="P710" s="13" t="str">
        <f>IF(VLOOKUP(O710,Sheet1!$N$12:$O$20,2)=0,"",VLOOKUP(O710,Sheet1!$N$12:$O$20,2))</f>
        <v/>
      </c>
      <c r="Q710" s="24">
        <v>972.41379310344837</v>
      </c>
      <c r="R710" s="9">
        <v>282</v>
      </c>
      <c r="S710" s="9">
        <v>282</v>
      </c>
      <c r="T710" s="24">
        <v>10</v>
      </c>
      <c r="U710" s="9"/>
      <c r="V710" s="9">
        <v>0.28999999999999998</v>
      </c>
      <c r="W710" s="35" t="s">
        <v>53</v>
      </c>
      <c r="X710" s="9"/>
      <c r="Y710" s="27"/>
      <c r="Z710" s="9"/>
      <c r="AA710" s="9"/>
      <c r="AB710" s="9"/>
      <c r="AC710" s="9"/>
      <c r="AD710" s="9"/>
      <c r="AE710" s="9"/>
      <c r="AF710" s="9">
        <v>41.5</v>
      </c>
      <c r="AG710" s="9"/>
      <c r="AH710" s="9"/>
      <c r="AI710" s="9"/>
      <c r="AJ710" s="9"/>
      <c r="AK710" s="9"/>
      <c r="AL710" s="9"/>
    </row>
    <row r="711" spans="1:38" ht="13.2">
      <c r="A711" t="str">
        <f t="shared" si="93"/>
        <v>Tamworth2012TOS20-AprCv43Y85</v>
      </c>
      <c r="C711" t="s">
        <v>105</v>
      </c>
      <c r="D711" s="9" t="s">
        <v>107</v>
      </c>
      <c r="E711" t="str">
        <f>VLOOKUP(D711,Sheet1!$E$11:$F$92,2)</f>
        <v>43Y85</v>
      </c>
      <c r="G711" s="48" t="s">
        <v>126</v>
      </c>
      <c r="H711" s="13">
        <v>2012</v>
      </c>
      <c r="J711" s="9">
        <v>1</v>
      </c>
      <c r="K711" s="32">
        <v>41019</v>
      </c>
      <c r="L711" s="14" t="str">
        <f t="shared" si="94"/>
        <v>20-Apr</v>
      </c>
      <c r="M711" s="9">
        <f t="shared" si="85"/>
        <v>20</v>
      </c>
      <c r="N711" s="9" t="str">
        <f t="shared" si="95"/>
        <v>Apr</v>
      </c>
      <c r="O711" s="56" t="s">
        <v>90</v>
      </c>
      <c r="P711" s="13" t="str">
        <f>IF(VLOOKUP(O711,Sheet1!$N$12:$O$20,2)=0,"",VLOOKUP(O711,Sheet1!$N$12:$O$20,2))</f>
        <v/>
      </c>
      <c r="Q711" s="24">
        <v>1237.037037037037</v>
      </c>
      <c r="R711" s="9">
        <v>334</v>
      </c>
      <c r="S711" s="9">
        <v>334</v>
      </c>
      <c r="T711" s="24">
        <v>10</v>
      </c>
      <c r="U711" s="9"/>
      <c r="V711" s="9">
        <v>0.27</v>
      </c>
      <c r="W711" s="35" t="s">
        <v>53</v>
      </c>
      <c r="X711" s="9"/>
      <c r="Y711" s="27"/>
      <c r="Z711" s="9"/>
      <c r="AA711" s="9"/>
      <c r="AB711" s="9"/>
      <c r="AC711" s="9"/>
      <c r="AD711" s="9"/>
      <c r="AE711" s="9"/>
      <c r="AF711" s="9">
        <v>42.03</v>
      </c>
      <c r="AG711" s="9"/>
      <c r="AH711" s="9"/>
      <c r="AI711" s="9"/>
      <c r="AJ711" s="9"/>
      <c r="AK711" s="9"/>
      <c r="AL711" s="9"/>
    </row>
    <row r="712" spans="1:38" ht="13.2">
      <c r="A712" t="str">
        <f t="shared" si="93"/>
        <v>Tamworth2012TOS20-AprCv44Y84</v>
      </c>
      <c r="C712" t="s">
        <v>102</v>
      </c>
      <c r="D712" s="9" t="s">
        <v>99</v>
      </c>
      <c r="E712" t="str">
        <f>VLOOKUP(D712,Sheet1!$E$11:$F$92,2)</f>
        <v>44Y84</v>
      </c>
      <c r="G712" s="48" t="s">
        <v>126</v>
      </c>
      <c r="H712" s="13">
        <v>2012</v>
      </c>
      <c r="J712" s="9">
        <v>1</v>
      </c>
      <c r="K712" s="32">
        <v>41019</v>
      </c>
      <c r="L712" s="14" t="str">
        <f t="shared" si="94"/>
        <v>20-Apr</v>
      </c>
      <c r="M712" s="9">
        <f t="shared" si="85"/>
        <v>20</v>
      </c>
      <c r="N712" s="9" t="str">
        <f t="shared" si="95"/>
        <v>Apr</v>
      </c>
      <c r="O712" s="56" t="s">
        <v>90</v>
      </c>
      <c r="P712" s="13" t="str">
        <f>IF(VLOOKUP(O712,Sheet1!$N$12:$O$20,2)=0,"",VLOOKUP(O712,Sheet1!$N$12:$O$20,2))</f>
        <v/>
      </c>
      <c r="Q712" s="24">
        <v>1257.1428571428571</v>
      </c>
      <c r="R712" s="9">
        <v>352</v>
      </c>
      <c r="S712" s="9">
        <v>352</v>
      </c>
      <c r="T712" s="24">
        <v>10</v>
      </c>
      <c r="U712" s="9"/>
      <c r="V712" s="9">
        <v>0.28000000000000003</v>
      </c>
      <c r="W712" s="35" t="s">
        <v>53</v>
      </c>
      <c r="X712" s="9"/>
      <c r="Y712" s="27"/>
      <c r="Z712" s="9"/>
      <c r="AA712" s="9"/>
      <c r="AB712" s="9"/>
      <c r="AC712" s="9"/>
      <c r="AD712" s="9"/>
      <c r="AE712" s="9"/>
      <c r="AF712" s="9">
        <v>42.53</v>
      </c>
      <c r="AG712" s="9"/>
      <c r="AH712" s="9"/>
      <c r="AI712" s="9"/>
      <c r="AJ712" s="9"/>
      <c r="AK712" s="9"/>
      <c r="AL712" s="9"/>
    </row>
    <row r="713" spans="1:38" ht="13.2">
      <c r="A713" t="str">
        <f t="shared" si="93"/>
        <v>Tamworth2012TOS20-AprCv45Y82</v>
      </c>
      <c r="C713" t="s">
        <v>102</v>
      </c>
      <c r="D713" s="9" t="s">
        <v>127</v>
      </c>
      <c r="E713" t="str">
        <f>VLOOKUP(D713,Sheet1!$E$11:$F$92,2)</f>
        <v>45Y82</v>
      </c>
      <c r="G713" s="48" t="s">
        <v>126</v>
      </c>
      <c r="H713" s="13">
        <v>2012</v>
      </c>
      <c r="J713" s="9">
        <v>1</v>
      </c>
      <c r="K713" s="32">
        <v>41019</v>
      </c>
      <c r="L713" s="14" t="str">
        <f t="shared" si="94"/>
        <v>20-Apr</v>
      </c>
      <c r="M713" s="9">
        <f t="shared" si="85"/>
        <v>20</v>
      </c>
      <c r="N713" s="9" t="str">
        <f t="shared" si="95"/>
        <v>Apr</v>
      </c>
      <c r="O713" s="56" t="s">
        <v>90</v>
      </c>
      <c r="P713" s="13" t="str">
        <f>IF(VLOOKUP(O713,Sheet1!$N$12:$O$20,2)=0,"",VLOOKUP(O713,Sheet1!$N$12:$O$20,2))</f>
        <v/>
      </c>
      <c r="Q713" s="24">
        <v>1237.037037037037</v>
      </c>
      <c r="R713" s="9">
        <v>334</v>
      </c>
      <c r="S713" s="9">
        <v>334</v>
      </c>
      <c r="T713" s="24">
        <v>10</v>
      </c>
      <c r="U713" s="9"/>
      <c r="V713" s="9">
        <v>0.27</v>
      </c>
      <c r="W713" s="35" t="s">
        <v>53</v>
      </c>
      <c r="X713" s="9"/>
      <c r="Y713" s="27"/>
      <c r="Z713" s="9"/>
      <c r="AA713" s="9"/>
      <c r="AB713" s="9"/>
      <c r="AC713" s="9"/>
      <c r="AD713" s="9"/>
      <c r="AE713" s="9"/>
      <c r="AF713" s="9">
        <v>42.03</v>
      </c>
      <c r="AG713" s="9"/>
      <c r="AH713" s="9"/>
      <c r="AI713" s="9"/>
      <c r="AJ713" s="9"/>
      <c r="AK713" s="9"/>
      <c r="AL713" s="9"/>
    </row>
    <row r="714" spans="1:38" ht="13.2">
      <c r="A714" t="str">
        <f t="shared" si="93"/>
        <v>Tamworth2012TOS20-AprCvATR_Gem</v>
      </c>
      <c r="C714" t="str">
        <f>D714</f>
        <v>ATR-GEM</v>
      </c>
      <c r="D714" s="9" t="s">
        <v>128</v>
      </c>
      <c r="E714" t="str">
        <f>VLOOKUP(D714,Sheet1!$E$11:$F$92,2)</f>
        <v>ATR_Gem</v>
      </c>
      <c r="G714" s="48" t="s">
        <v>126</v>
      </c>
      <c r="H714" s="13">
        <v>2012</v>
      </c>
      <c r="J714" s="9">
        <v>1</v>
      </c>
      <c r="K714" s="32">
        <v>41019</v>
      </c>
      <c r="L714" s="14" t="str">
        <f t="shared" si="94"/>
        <v>20-Apr</v>
      </c>
      <c r="M714" s="9">
        <f t="shared" si="85"/>
        <v>20</v>
      </c>
      <c r="N714" s="9" t="str">
        <f t="shared" si="95"/>
        <v>Apr</v>
      </c>
      <c r="O714" s="56" t="s">
        <v>90</v>
      </c>
      <c r="P714" s="13" t="str">
        <f>IF(VLOOKUP(O714,Sheet1!$N$12:$O$20,2)=0,"",VLOOKUP(O714,Sheet1!$N$12:$O$20,2))</f>
        <v/>
      </c>
      <c r="Q714" s="24">
        <v>1003.3333333333334</v>
      </c>
      <c r="R714" s="9">
        <v>301</v>
      </c>
      <c r="S714" s="9">
        <v>301</v>
      </c>
      <c r="T714" s="24">
        <v>10</v>
      </c>
      <c r="U714" s="9"/>
      <c r="V714" s="9">
        <v>0.3</v>
      </c>
      <c r="W714" s="35" t="s">
        <v>53</v>
      </c>
      <c r="X714" s="9"/>
      <c r="Y714" s="27"/>
      <c r="Z714" s="9"/>
      <c r="AA714" s="9"/>
      <c r="AB714" s="9"/>
      <c r="AC714" s="9"/>
      <c r="AD714" s="9"/>
      <c r="AE714" s="9"/>
      <c r="AF714" s="9">
        <v>42.33</v>
      </c>
      <c r="AG714" s="9"/>
      <c r="AH714" s="9"/>
      <c r="AI714" s="9"/>
      <c r="AJ714" s="9"/>
      <c r="AK714" s="9"/>
      <c r="AL714" s="9"/>
    </row>
    <row r="715" spans="1:38" ht="13.2">
      <c r="A715" t="str">
        <f t="shared" si="93"/>
        <v>Tamworth2012TOS20-AprCvATR_Stingray</v>
      </c>
      <c r="C715" t="s">
        <v>105</v>
      </c>
      <c r="D715" s="9" t="s">
        <v>129</v>
      </c>
      <c r="E715" t="str">
        <f>VLOOKUP(D715,Sheet1!$E$11:$F$92,2)</f>
        <v>ATR_Stingray</v>
      </c>
      <c r="G715" s="48" t="s">
        <v>126</v>
      </c>
      <c r="H715" s="13">
        <v>2012</v>
      </c>
      <c r="J715" s="9">
        <v>1</v>
      </c>
      <c r="K715" s="32">
        <v>41019</v>
      </c>
      <c r="L715" s="14" t="str">
        <f t="shared" si="94"/>
        <v>20-Apr</v>
      </c>
      <c r="M715" s="9">
        <f t="shared" si="85"/>
        <v>20</v>
      </c>
      <c r="N715" s="9" t="str">
        <f t="shared" si="95"/>
        <v>Apr</v>
      </c>
      <c r="O715" s="56" t="s">
        <v>90</v>
      </c>
      <c r="P715" s="13" t="str">
        <f>IF(VLOOKUP(O715,Sheet1!$N$12:$O$20,2)=0,"",VLOOKUP(O715,Sheet1!$N$12:$O$20,2))</f>
        <v/>
      </c>
      <c r="Q715" s="24">
        <v>1121.2121212121212</v>
      </c>
      <c r="R715" s="9">
        <v>370</v>
      </c>
      <c r="S715" s="9">
        <v>370</v>
      </c>
      <c r="T715" s="24">
        <v>10</v>
      </c>
      <c r="U715" s="9"/>
      <c r="V715" s="9">
        <v>0.33</v>
      </c>
      <c r="W715" s="35" t="s">
        <v>53</v>
      </c>
      <c r="X715" s="9"/>
      <c r="Y715" s="27"/>
      <c r="Z715" s="9"/>
      <c r="AA715" s="9"/>
      <c r="AB715" s="9"/>
      <c r="AC715" s="9"/>
      <c r="AD715" s="9"/>
      <c r="AE715" s="9"/>
      <c r="AF715" s="9">
        <v>44.33</v>
      </c>
      <c r="AG715" s="9"/>
      <c r="AH715" s="9"/>
      <c r="AI715" s="9"/>
      <c r="AJ715" s="9"/>
      <c r="AK715" s="9"/>
      <c r="AL715" s="9"/>
    </row>
    <row r="716" spans="1:38" ht="13.2">
      <c r="A716" t="str">
        <f t="shared" si="93"/>
        <v>Tamworth2012TOS20-AprCvAV_Garnet</v>
      </c>
      <c r="C716" t="str">
        <f>D716</f>
        <v>Garnet</v>
      </c>
      <c r="D716" s="9" t="s">
        <v>37</v>
      </c>
      <c r="E716" t="str">
        <f>VLOOKUP(D716,Sheet1!$E$11:$F$92,2)</f>
        <v>AV_Garnet</v>
      </c>
      <c r="G716" s="48" t="s">
        <v>126</v>
      </c>
      <c r="H716" s="13">
        <v>2012</v>
      </c>
      <c r="J716" s="9">
        <v>1</v>
      </c>
      <c r="K716" s="32">
        <v>41019</v>
      </c>
      <c r="L716" s="14" t="str">
        <f t="shared" si="94"/>
        <v>20-Apr</v>
      </c>
      <c r="M716" s="9">
        <f t="shared" si="85"/>
        <v>20</v>
      </c>
      <c r="N716" s="9" t="str">
        <f t="shared" si="95"/>
        <v>Apr</v>
      </c>
      <c r="O716" s="56" t="s">
        <v>90</v>
      </c>
      <c r="P716" s="13" t="str">
        <f>IF(VLOOKUP(O716,Sheet1!$N$12:$O$20,2)=0,"",VLOOKUP(O716,Sheet1!$N$12:$O$20,2))</f>
        <v/>
      </c>
      <c r="Q716" s="24">
        <v>1145.1612903225807</v>
      </c>
      <c r="R716" s="9">
        <v>355</v>
      </c>
      <c r="S716" s="9">
        <v>355</v>
      </c>
      <c r="T716" s="24">
        <v>10</v>
      </c>
      <c r="U716" s="9"/>
      <c r="V716" s="9">
        <v>0.31</v>
      </c>
      <c r="W716" s="35" t="s">
        <v>53</v>
      </c>
      <c r="X716" s="9"/>
      <c r="Y716" s="27"/>
      <c r="Z716" s="9"/>
      <c r="AA716" s="9"/>
      <c r="AB716" s="9"/>
      <c r="AC716" s="9"/>
      <c r="AD716" s="9"/>
      <c r="AE716" s="9"/>
      <c r="AF716" s="9">
        <v>41.4</v>
      </c>
      <c r="AG716" s="9"/>
      <c r="AH716" s="9"/>
      <c r="AI716" s="9"/>
      <c r="AJ716" s="9"/>
      <c r="AK716" s="9"/>
      <c r="AL716" s="9"/>
    </row>
    <row r="717" spans="1:38" ht="13.2">
      <c r="A717" t="str">
        <f t="shared" si="93"/>
        <v>Tamworth2012TOS20-AprCvCB_Agamax</v>
      </c>
      <c r="C717" t="s">
        <v>102</v>
      </c>
      <c r="D717" s="9" t="s">
        <v>130</v>
      </c>
      <c r="E717" t="str">
        <f>VLOOKUP(D717,Sheet1!$E$11:$F$92,2)</f>
        <v>CB_Agamax</v>
      </c>
      <c r="G717" s="48" t="s">
        <v>126</v>
      </c>
      <c r="H717" s="13">
        <v>2012</v>
      </c>
      <c r="J717" s="9">
        <v>1</v>
      </c>
      <c r="K717" s="32">
        <v>41019</v>
      </c>
      <c r="L717" s="14" t="str">
        <f t="shared" si="94"/>
        <v>20-Apr</v>
      </c>
      <c r="M717" s="9">
        <f t="shared" si="85"/>
        <v>20</v>
      </c>
      <c r="N717" s="9" t="str">
        <f t="shared" si="95"/>
        <v>Apr</v>
      </c>
      <c r="O717" s="56" t="s">
        <v>90</v>
      </c>
      <c r="P717" s="13" t="str">
        <f>IF(VLOOKUP(O717,Sheet1!$N$12:$O$20,2)=0,"",VLOOKUP(O717,Sheet1!$N$12:$O$20,2))</f>
        <v/>
      </c>
      <c r="Q717" s="24">
        <v>1100</v>
      </c>
      <c r="R717" s="9">
        <v>319</v>
      </c>
      <c r="S717" s="9">
        <v>319</v>
      </c>
      <c r="T717" s="24">
        <v>10</v>
      </c>
      <c r="U717" s="9"/>
      <c r="V717" s="9">
        <v>0.28999999999999998</v>
      </c>
      <c r="W717" s="35" t="s">
        <v>53</v>
      </c>
      <c r="X717" s="9"/>
      <c r="Y717" s="27"/>
      <c r="Z717" s="9"/>
      <c r="AA717" s="9"/>
      <c r="AB717" s="9"/>
      <c r="AC717" s="9"/>
      <c r="AD717" s="9"/>
      <c r="AE717" s="9"/>
      <c r="AF717" s="9">
        <v>41.4</v>
      </c>
      <c r="AG717" s="9"/>
      <c r="AH717" s="9"/>
      <c r="AI717" s="9"/>
      <c r="AJ717" s="9"/>
      <c r="AK717" s="9"/>
      <c r="AL717" s="9"/>
    </row>
    <row r="718" spans="1:38" ht="13.2">
      <c r="A718" t="str">
        <f t="shared" si="93"/>
        <v>Tamworth2012TOS20-AprCvCB_Junee_TT</v>
      </c>
      <c r="C718" t="str">
        <f t="shared" ref="C718:C724" si="96">D718</f>
        <v>CB-Junee-TT</v>
      </c>
      <c r="D718" s="9" t="s">
        <v>131</v>
      </c>
      <c r="E718" t="str">
        <f>VLOOKUP(D718,Sheet1!$E$11:$F$92,2)</f>
        <v>CB_Junee_TT</v>
      </c>
      <c r="G718" s="48" t="s">
        <v>126</v>
      </c>
      <c r="H718" s="13">
        <v>2012</v>
      </c>
      <c r="J718" s="9">
        <v>1</v>
      </c>
      <c r="K718" s="32">
        <v>41019</v>
      </c>
      <c r="L718" s="14" t="str">
        <f t="shared" si="94"/>
        <v>20-Apr</v>
      </c>
      <c r="M718" s="9">
        <f t="shared" si="85"/>
        <v>20</v>
      </c>
      <c r="N718" s="9" t="str">
        <f t="shared" si="95"/>
        <v>Apr</v>
      </c>
      <c r="O718" s="56" t="s">
        <v>90</v>
      </c>
      <c r="P718" s="13" t="str">
        <f>IF(VLOOKUP(O718,Sheet1!$N$12:$O$20,2)=0,"",VLOOKUP(O718,Sheet1!$N$12:$O$20,2))</f>
        <v/>
      </c>
      <c r="Q718" s="24">
        <v>1110.344827586207</v>
      </c>
      <c r="R718" s="9">
        <v>322</v>
      </c>
      <c r="S718" s="9">
        <v>322</v>
      </c>
      <c r="T718" s="24">
        <v>10</v>
      </c>
      <c r="U718" s="9"/>
      <c r="V718" s="9">
        <v>0.28999999999999998</v>
      </c>
      <c r="W718" s="35" t="s">
        <v>53</v>
      </c>
      <c r="X718" s="9"/>
      <c r="Y718" s="27"/>
      <c r="Z718" s="9"/>
      <c r="AA718" s="9"/>
      <c r="AB718" s="9"/>
      <c r="AC718" s="9"/>
      <c r="AD718" s="9"/>
      <c r="AE718" s="9"/>
      <c r="AF718" s="9">
        <v>41.13</v>
      </c>
      <c r="AG718" s="9"/>
      <c r="AH718" s="9"/>
      <c r="AI718" s="9"/>
      <c r="AJ718" s="9"/>
      <c r="AK718" s="9"/>
      <c r="AL718" s="9"/>
    </row>
    <row r="719" spans="1:38" ht="13.2">
      <c r="A719" t="str">
        <f t="shared" si="93"/>
        <v>Tamworth2012TOS20-AprCvExceedOasisCL</v>
      </c>
      <c r="C719" t="str">
        <f t="shared" si="96"/>
        <v>Exceed-OasisCL</v>
      </c>
      <c r="D719" s="9" t="s">
        <v>132</v>
      </c>
      <c r="E719" t="str">
        <f>VLOOKUP(D719,Sheet1!$E$11:$F$92,2)</f>
        <v>ExceedOasisCL</v>
      </c>
      <c r="G719" s="48" t="s">
        <v>126</v>
      </c>
      <c r="H719" s="13">
        <v>2012</v>
      </c>
      <c r="J719" s="9">
        <v>1</v>
      </c>
      <c r="K719" s="32">
        <v>41019</v>
      </c>
      <c r="L719" s="14" t="str">
        <f t="shared" si="94"/>
        <v>20-Apr</v>
      </c>
      <c r="M719" s="9">
        <f t="shared" ref="M719:M782" si="97">DAY(K719)</f>
        <v>20</v>
      </c>
      <c r="N719" s="9" t="str">
        <f t="shared" si="95"/>
        <v>Apr</v>
      </c>
      <c r="O719" s="56" t="s">
        <v>90</v>
      </c>
      <c r="P719" s="13" t="str">
        <f>IF(VLOOKUP(O719,Sheet1!$N$12:$O$20,2)=0,"",VLOOKUP(O719,Sheet1!$N$12:$O$20,2))</f>
        <v/>
      </c>
      <c r="Q719" s="24">
        <v>1637.5</v>
      </c>
      <c r="R719" s="9">
        <v>393</v>
      </c>
      <c r="S719" s="9">
        <v>393</v>
      </c>
      <c r="T719" s="24">
        <v>10</v>
      </c>
      <c r="U719" s="9"/>
      <c r="V719" s="9">
        <v>0.24</v>
      </c>
      <c r="W719" s="35" t="s">
        <v>53</v>
      </c>
      <c r="X719" s="9"/>
      <c r="Y719" s="27"/>
      <c r="Z719" s="9"/>
      <c r="AA719" s="9"/>
      <c r="AB719" s="9"/>
      <c r="AC719" s="9"/>
      <c r="AD719" s="9"/>
      <c r="AE719" s="9"/>
      <c r="AF719" s="9">
        <v>41.73</v>
      </c>
      <c r="AG719" s="9"/>
      <c r="AH719" s="9"/>
      <c r="AI719" s="9"/>
      <c r="AJ719" s="9"/>
      <c r="AK719" s="9"/>
      <c r="AL719" s="9"/>
    </row>
    <row r="720" spans="1:38" ht="13.2">
      <c r="A720" t="str">
        <f t="shared" si="93"/>
        <v>Tamworth2012TOS20-AprCvHyola50</v>
      </c>
      <c r="C720" t="str">
        <f t="shared" si="96"/>
        <v>Hyola50</v>
      </c>
      <c r="D720" s="9" t="s">
        <v>50</v>
      </c>
      <c r="E720" t="str">
        <f>VLOOKUP(D720,Sheet1!$E$11:$F$92,2)</f>
        <v>Hyola50</v>
      </c>
      <c r="G720" s="48" t="s">
        <v>126</v>
      </c>
      <c r="H720" s="13">
        <v>2012</v>
      </c>
      <c r="J720" s="9">
        <v>1</v>
      </c>
      <c r="K720" s="32">
        <v>41019</v>
      </c>
      <c r="L720" s="14" t="str">
        <f t="shared" si="94"/>
        <v>20-Apr</v>
      </c>
      <c r="M720" s="9">
        <f t="shared" si="97"/>
        <v>20</v>
      </c>
      <c r="N720" s="9" t="str">
        <f t="shared" si="95"/>
        <v>Apr</v>
      </c>
      <c r="O720" s="56" t="s">
        <v>90</v>
      </c>
      <c r="P720" s="13" t="str">
        <f>IF(VLOOKUP(O720,Sheet1!$N$12:$O$20,2)=0,"",VLOOKUP(O720,Sheet1!$N$12:$O$20,2))</f>
        <v/>
      </c>
      <c r="Q720" s="24">
        <v>1189.6551724137933</v>
      </c>
      <c r="R720" s="9">
        <v>345</v>
      </c>
      <c r="S720" s="9">
        <v>345</v>
      </c>
      <c r="T720" s="24">
        <v>10</v>
      </c>
      <c r="U720" s="9"/>
      <c r="V720" s="9">
        <v>0.28999999999999998</v>
      </c>
      <c r="W720" s="35" t="s">
        <v>53</v>
      </c>
      <c r="X720" s="9"/>
      <c r="Y720" s="27"/>
      <c r="Z720" s="9"/>
      <c r="AA720" s="9"/>
      <c r="AB720" s="9"/>
      <c r="AC720" s="9"/>
      <c r="AD720" s="9"/>
      <c r="AE720" s="9"/>
      <c r="AF720" s="9">
        <v>42</v>
      </c>
      <c r="AG720" s="9"/>
      <c r="AH720" s="9"/>
      <c r="AI720" s="9"/>
      <c r="AJ720" s="9"/>
      <c r="AK720" s="9"/>
      <c r="AL720" s="9"/>
    </row>
    <row r="721" spans="1:38" ht="13.2">
      <c r="A721" t="str">
        <f t="shared" si="93"/>
        <v>Tamworth2012TOS20-AprCvHyola555_TT</v>
      </c>
      <c r="C721" t="str">
        <f t="shared" si="96"/>
        <v>Hyola555TT</v>
      </c>
      <c r="D721" s="9" t="s">
        <v>108</v>
      </c>
      <c r="E721" t="str">
        <f>VLOOKUP(D721,Sheet1!$E$11:$F$92,2)</f>
        <v>Hyola555_TT</v>
      </c>
      <c r="G721" s="48" t="s">
        <v>126</v>
      </c>
      <c r="H721" s="13">
        <v>2012</v>
      </c>
      <c r="J721" s="9">
        <v>1</v>
      </c>
      <c r="K721" s="32">
        <v>41019</v>
      </c>
      <c r="L721" s="14" t="str">
        <f t="shared" si="94"/>
        <v>20-Apr</v>
      </c>
      <c r="M721" s="9">
        <f t="shared" si="97"/>
        <v>20</v>
      </c>
      <c r="N721" s="9" t="str">
        <f t="shared" si="95"/>
        <v>Apr</v>
      </c>
      <c r="O721" s="56" t="s">
        <v>90</v>
      </c>
      <c r="P721" s="13" t="str">
        <f>IF(VLOOKUP(O721,Sheet1!$N$12:$O$20,2)=0,"",VLOOKUP(O721,Sheet1!$N$12:$O$20,2))</f>
        <v/>
      </c>
      <c r="Q721" s="24">
        <v>1143.75</v>
      </c>
      <c r="R721" s="9">
        <v>366</v>
      </c>
      <c r="S721" s="9">
        <v>366</v>
      </c>
      <c r="T721" s="24">
        <v>10</v>
      </c>
      <c r="U721" s="9"/>
      <c r="V721" s="9">
        <v>0.32</v>
      </c>
      <c r="W721" s="35" t="s">
        <v>53</v>
      </c>
      <c r="X721" s="9"/>
      <c r="Y721" s="27"/>
      <c r="Z721" s="9"/>
      <c r="AA721" s="9"/>
      <c r="AB721" s="9"/>
      <c r="AC721" s="9"/>
      <c r="AD721" s="9"/>
      <c r="AE721" s="9"/>
      <c r="AF721" s="9">
        <v>42.53</v>
      </c>
      <c r="AG721" s="9"/>
      <c r="AH721" s="9"/>
      <c r="AI721" s="9"/>
      <c r="AJ721" s="9"/>
      <c r="AK721" s="9"/>
      <c r="AL721" s="9"/>
    </row>
    <row r="722" spans="1:38" ht="13.2">
      <c r="A722" t="str">
        <f t="shared" si="93"/>
        <v>Tamworth2012TOS20-AprCvHyola559_TT</v>
      </c>
      <c r="C722" t="str">
        <f t="shared" si="96"/>
        <v>Hyola559TT</v>
      </c>
      <c r="D722" s="9" t="s">
        <v>133</v>
      </c>
      <c r="E722" t="str">
        <f>VLOOKUP(D722,Sheet1!$E$11:$F$92,2)</f>
        <v>Hyola559_TT</v>
      </c>
      <c r="G722" s="48" t="s">
        <v>126</v>
      </c>
      <c r="H722" s="13">
        <v>2012</v>
      </c>
      <c r="J722" s="9">
        <v>1</v>
      </c>
      <c r="K722" s="32">
        <v>41019</v>
      </c>
      <c r="L722" s="14" t="str">
        <f t="shared" si="94"/>
        <v>20-Apr</v>
      </c>
      <c r="M722" s="9">
        <f t="shared" si="97"/>
        <v>20</v>
      </c>
      <c r="N722" s="9" t="str">
        <f t="shared" si="95"/>
        <v>Apr</v>
      </c>
      <c r="O722" s="56" t="s">
        <v>90</v>
      </c>
      <c r="P722" s="13" t="str">
        <f>IF(VLOOKUP(O722,Sheet1!$N$12:$O$20,2)=0,"",VLOOKUP(O722,Sheet1!$N$12:$O$20,2))</f>
        <v/>
      </c>
      <c r="Q722" s="24">
        <v>1090.9090909090908</v>
      </c>
      <c r="R722" s="9">
        <v>360</v>
      </c>
      <c r="S722" s="9">
        <v>360</v>
      </c>
      <c r="T722" s="24">
        <v>10</v>
      </c>
      <c r="U722" s="9"/>
      <c r="V722" s="9">
        <v>0.33</v>
      </c>
      <c r="W722" s="35" t="s">
        <v>53</v>
      </c>
      <c r="X722" s="9"/>
      <c r="Y722" s="27"/>
      <c r="Z722" s="9"/>
      <c r="AA722" s="9"/>
      <c r="AB722" s="9"/>
      <c r="AC722" s="9"/>
      <c r="AD722" s="9"/>
      <c r="AE722" s="9"/>
      <c r="AF722" s="9">
        <v>44.1</v>
      </c>
      <c r="AG722" s="9"/>
      <c r="AH722" s="9"/>
      <c r="AI722" s="9"/>
      <c r="AJ722" s="9"/>
      <c r="AK722" s="9"/>
      <c r="AL722" s="9"/>
    </row>
    <row r="723" spans="1:38" ht="13.2">
      <c r="A723" t="str">
        <f t="shared" si="93"/>
        <v>Tamworth2012TOS20-AprCvHyola575_CL</v>
      </c>
      <c r="C723" t="str">
        <f t="shared" si="96"/>
        <v>Hyola575CL</v>
      </c>
      <c r="D723" s="9" t="s">
        <v>134</v>
      </c>
      <c r="E723" t="str">
        <f>VLOOKUP(D723,Sheet1!$E$11:$F$92,2)</f>
        <v>Hyola575_CL</v>
      </c>
      <c r="G723" s="48" t="s">
        <v>126</v>
      </c>
      <c r="H723" s="13">
        <v>2012</v>
      </c>
      <c r="J723" s="9">
        <v>1</v>
      </c>
      <c r="K723" s="32">
        <v>41019</v>
      </c>
      <c r="L723" s="14" t="str">
        <f t="shared" si="94"/>
        <v>20-Apr</v>
      </c>
      <c r="M723" s="9">
        <f t="shared" si="97"/>
        <v>20</v>
      </c>
      <c r="N723" s="9" t="str">
        <f t="shared" si="95"/>
        <v>Apr</v>
      </c>
      <c r="O723" s="56" t="s">
        <v>90</v>
      </c>
      <c r="P723" s="13" t="str">
        <f>IF(VLOOKUP(O723,Sheet1!$N$12:$O$20,2)=0,"",VLOOKUP(O723,Sheet1!$N$12:$O$20,2))</f>
        <v/>
      </c>
      <c r="Q723" s="24">
        <v>1346.4285714285713</v>
      </c>
      <c r="R723" s="9">
        <v>377</v>
      </c>
      <c r="S723" s="9">
        <v>377</v>
      </c>
      <c r="T723" s="24">
        <v>10</v>
      </c>
      <c r="U723" s="9"/>
      <c r="V723" s="9">
        <v>0.28000000000000003</v>
      </c>
      <c r="W723" s="35" t="s">
        <v>53</v>
      </c>
      <c r="X723" s="9"/>
      <c r="Y723" s="27"/>
      <c r="Z723" s="9"/>
      <c r="AA723" s="9"/>
      <c r="AB723" s="9"/>
      <c r="AC723" s="9"/>
      <c r="AD723" s="9"/>
      <c r="AE723" s="9"/>
      <c r="AF723" s="9">
        <v>43.267000000000003</v>
      </c>
      <c r="AG723" s="9"/>
      <c r="AH723" s="9"/>
      <c r="AI723" s="9"/>
      <c r="AJ723" s="9"/>
      <c r="AK723" s="9"/>
      <c r="AL723" s="9"/>
    </row>
    <row r="724" spans="1:38" ht="13.2">
      <c r="A724" t="str">
        <f t="shared" si="93"/>
        <v>Tamworth2012TOS20-AprCvVictoryV3002</v>
      </c>
      <c r="C724" t="str">
        <f t="shared" si="96"/>
        <v>VictoryV3002</v>
      </c>
      <c r="D724" s="9" t="s">
        <v>135</v>
      </c>
      <c r="E724" t="str">
        <f>VLOOKUP(D724,Sheet1!$E$11:$F$92,2)</f>
        <v>VictoryV3002</v>
      </c>
      <c r="G724" s="48" t="s">
        <v>126</v>
      </c>
      <c r="H724" s="13">
        <v>2012</v>
      </c>
      <c r="J724" s="9">
        <v>1</v>
      </c>
      <c r="K724" s="32">
        <v>41019</v>
      </c>
      <c r="L724" s="14" t="str">
        <f t="shared" si="94"/>
        <v>20-Apr</v>
      </c>
      <c r="M724" s="9">
        <f t="shared" si="97"/>
        <v>20</v>
      </c>
      <c r="N724" s="9" t="str">
        <f t="shared" si="95"/>
        <v>Apr</v>
      </c>
      <c r="O724" s="56" t="s">
        <v>90</v>
      </c>
      <c r="P724" s="13" t="str">
        <f>IF(VLOOKUP(O724,Sheet1!$N$12:$O$20,2)=0,"",VLOOKUP(O724,Sheet1!$N$12:$O$20,2))</f>
        <v/>
      </c>
      <c r="Q724" s="24">
        <v>1285.7142857142856</v>
      </c>
      <c r="R724" s="9">
        <v>360</v>
      </c>
      <c r="S724" s="9">
        <v>360</v>
      </c>
      <c r="T724" s="24">
        <v>10</v>
      </c>
      <c r="U724" s="9"/>
      <c r="V724" s="9">
        <v>0.28000000000000003</v>
      </c>
      <c r="W724" s="35" t="s">
        <v>53</v>
      </c>
      <c r="X724" s="9"/>
      <c r="Y724" s="27"/>
      <c r="Z724" s="9"/>
      <c r="AA724" s="9"/>
      <c r="AB724" s="9"/>
      <c r="AC724" s="9"/>
      <c r="AD724" s="9"/>
      <c r="AE724" s="9"/>
      <c r="AF724" s="9">
        <v>43.23</v>
      </c>
      <c r="AG724" s="9"/>
      <c r="AH724" s="9"/>
      <c r="AI724" s="9"/>
      <c r="AJ724" s="9"/>
      <c r="AK724" s="9"/>
      <c r="AL724" s="9"/>
    </row>
    <row r="725" spans="1:38" ht="13.2">
      <c r="A725" t="str">
        <f t="shared" si="93"/>
        <v>Tamworth2012TOS16-MayCv43C80</v>
      </c>
      <c r="C725" t="s">
        <v>105</v>
      </c>
      <c r="D725" s="9" t="s">
        <v>106</v>
      </c>
      <c r="E725" t="str">
        <f>VLOOKUP(D725,Sheet1!$E$11:$F$92,2)</f>
        <v>43C80</v>
      </c>
      <c r="G725" s="48" t="s">
        <v>126</v>
      </c>
      <c r="H725" s="13">
        <v>2012</v>
      </c>
      <c r="J725" s="9">
        <v>2</v>
      </c>
      <c r="K725" s="32">
        <v>41045</v>
      </c>
      <c r="L725" s="14" t="str">
        <f t="shared" si="94"/>
        <v>16-May</v>
      </c>
      <c r="M725" s="9">
        <f t="shared" si="97"/>
        <v>16</v>
      </c>
      <c r="N725" s="9" t="str">
        <f t="shared" si="95"/>
        <v>May</v>
      </c>
      <c r="O725" s="56" t="s">
        <v>90</v>
      </c>
      <c r="P725" s="13" t="str">
        <f>IF(VLOOKUP(O725,Sheet1!$N$12:$O$20,2)=0,"",VLOOKUP(O725,Sheet1!$N$12:$O$20,2))</f>
        <v/>
      </c>
      <c r="Q725" s="24">
        <v>1035.2941176470588</v>
      </c>
      <c r="R725" s="9">
        <v>352</v>
      </c>
      <c r="S725" s="9">
        <v>352</v>
      </c>
      <c r="T725" s="24">
        <v>10</v>
      </c>
      <c r="U725" s="9"/>
      <c r="V725" s="9">
        <v>0.34</v>
      </c>
      <c r="W725" s="35" t="s">
        <v>53</v>
      </c>
      <c r="X725" s="9"/>
      <c r="Y725" s="27"/>
      <c r="Z725" s="9"/>
      <c r="AA725" s="9"/>
      <c r="AB725" s="9"/>
      <c r="AC725" s="9"/>
      <c r="AD725" s="9"/>
      <c r="AE725" s="9"/>
      <c r="AF725" s="9">
        <v>42.03</v>
      </c>
      <c r="AG725" s="9"/>
      <c r="AH725" s="9"/>
      <c r="AI725" s="9"/>
      <c r="AJ725" s="9"/>
      <c r="AK725" s="9"/>
      <c r="AL725" s="9"/>
    </row>
    <row r="726" spans="1:38" ht="13.2">
      <c r="A726" t="str">
        <f t="shared" si="93"/>
        <v>Tamworth2012TOS16-MayCv43Y85</v>
      </c>
      <c r="C726" t="s">
        <v>105</v>
      </c>
      <c r="D726" s="9" t="s">
        <v>107</v>
      </c>
      <c r="E726" t="str">
        <f>VLOOKUP(D726,Sheet1!$E$11:$F$92,2)</f>
        <v>43Y85</v>
      </c>
      <c r="G726" s="48" t="s">
        <v>126</v>
      </c>
      <c r="H726" s="13">
        <v>2012</v>
      </c>
      <c r="J726" s="9">
        <v>2</v>
      </c>
      <c r="K726" s="32">
        <v>41045</v>
      </c>
      <c r="L726" s="14" t="str">
        <f t="shared" si="94"/>
        <v>16-May</v>
      </c>
      <c r="M726" s="9">
        <f t="shared" si="97"/>
        <v>16</v>
      </c>
      <c r="N726" s="9" t="str">
        <f t="shared" si="95"/>
        <v>May</v>
      </c>
      <c r="O726" s="56" t="s">
        <v>90</v>
      </c>
      <c r="P726" s="13" t="str">
        <f>IF(VLOOKUP(O726,Sheet1!$N$12:$O$20,2)=0,"",VLOOKUP(O726,Sheet1!$N$12:$O$20,2))</f>
        <v/>
      </c>
      <c r="Q726" s="24">
        <v>1064.516129032258</v>
      </c>
      <c r="R726" s="9">
        <v>330</v>
      </c>
      <c r="S726" s="9">
        <v>330</v>
      </c>
      <c r="T726" s="24">
        <v>10</v>
      </c>
      <c r="U726" s="9"/>
      <c r="V726" s="9">
        <v>0.31</v>
      </c>
      <c r="W726" s="35" t="s">
        <v>53</v>
      </c>
      <c r="X726" s="9"/>
      <c r="Y726" s="27"/>
      <c r="Z726" s="9"/>
      <c r="AA726" s="9"/>
      <c r="AB726" s="9"/>
      <c r="AC726" s="9"/>
      <c r="AD726" s="9"/>
      <c r="AE726" s="9"/>
      <c r="AF726" s="9">
        <v>42.13</v>
      </c>
      <c r="AG726" s="9"/>
      <c r="AH726" s="9"/>
      <c r="AI726" s="9"/>
      <c r="AJ726" s="9"/>
      <c r="AK726" s="9"/>
      <c r="AL726" s="9"/>
    </row>
    <row r="727" spans="1:38" ht="13.2">
      <c r="A727" t="str">
        <f t="shared" si="93"/>
        <v>Tamworth2012TOS16-MayCv44Y84</v>
      </c>
      <c r="C727" t="str">
        <f>D727</f>
        <v>44Y84</v>
      </c>
      <c r="D727" s="9" t="s">
        <v>99</v>
      </c>
      <c r="E727" t="str">
        <f>VLOOKUP(D727,Sheet1!$E$11:$F$92,2)</f>
        <v>44Y84</v>
      </c>
      <c r="G727" s="48" t="s">
        <v>126</v>
      </c>
      <c r="H727" s="13">
        <v>2012</v>
      </c>
      <c r="J727" s="9">
        <v>2</v>
      </c>
      <c r="K727" s="32">
        <v>41045</v>
      </c>
      <c r="L727" s="14" t="str">
        <f t="shared" si="94"/>
        <v>16-May</v>
      </c>
      <c r="M727" s="9">
        <f t="shared" si="97"/>
        <v>16</v>
      </c>
      <c r="N727" s="9" t="str">
        <f t="shared" si="95"/>
        <v>May</v>
      </c>
      <c r="O727" s="56" t="s">
        <v>90</v>
      </c>
      <c r="P727" s="13" t="str">
        <f>IF(VLOOKUP(O727,Sheet1!$N$12:$O$20,2)=0,"",VLOOKUP(O727,Sheet1!$N$12:$O$20,2))</f>
        <v/>
      </c>
      <c r="Q727" s="24">
        <v>1148.3870967741937</v>
      </c>
      <c r="R727" s="9">
        <v>356</v>
      </c>
      <c r="S727" s="9">
        <v>356</v>
      </c>
      <c r="T727" s="24">
        <v>10</v>
      </c>
      <c r="U727" s="9"/>
      <c r="V727" s="9">
        <v>0.31</v>
      </c>
      <c r="W727" s="35" t="s">
        <v>53</v>
      </c>
      <c r="X727" s="9"/>
      <c r="Y727" s="27"/>
      <c r="Z727" s="9"/>
      <c r="AA727" s="9"/>
      <c r="AB727" s="9"/>
      <c r="AC727" s="9"/>
      <c r="AD727" s="9"/>
      <c r="AE727" s="9"/>
      <c r="AF727" s="9">
        <v>41.97</v>
      </c>
      <c r="AG727" s="9"/>
      <c r="AH727" s="9"/>
      <c r="AI727" s="9"/>
      <c r="AJ727" s="9"/>
      <c r="AK727" s="9"/>
      <c r="AL727" s="9"/>
    </row>
    <row r="728" spans="1:38" ht="13.2">
      <c r="A728" t="str">
        <f t="shared" si="93"/>
        <v>Tamworth2012TOS16-MayCv45Y82</v>
      </c>
      <c r="C728" t="str">
        <f>D728</f>
        <v>45Y82</v>
      </c>
      <c r="D728" s="9" t="s">
        <v>127</v>
      </c>
      <c r="E728" t="str">
        <f>VLOOKUP(D728,Sheet1!$E$11:$F$92,2)</f>
        <v>45Y82</v>
      </c>
      <c r="G728" s="48" t="s">
        <v>126</v>
      </c>
      <c r="H728" s="13">
        <v>2012</v>
      </c>
      <c r="J728" s="9">
        <v>2</v>
      </c>
      <c r="K728" s="32">
        <v>41045</v>
      </c>
      <c r="L728" s="14" t="str">
        <f t="shared" si="94"/>
        <v>16-May</v>
      </c>
      <c r="M728" s="9">
        <f t="shared" si="97"/>
        <v>16</v>
      </c>
      <c r="N728" s="9" t="str">
        <f t="shared" si="95"/>
        <v>May</v>
      </c>
      <c r="O728" s="56" t="s">
        <v>90</v>
      </c>
      <c r="P728" s="13" t="str">
        <f>IF(VLOOKUP(O728,Sheet1!$N$12:$O$20,2)=0,"",VLOOKUP(O728,Sheet1!$N$12:$O$20,2))</f>
        <v/>
      </c>
      <c r="Q728" s="24">
        <v>1161.2903225806451</v>
      </c>
      <c r="R728" s="9">
        <v>360</v>
      </c>
      <c r="S728" s="9">
        <v>360</v>
      </c>
      <c r="T728" s="24">
        <v>10</v>
      </c>
      <c r="U728" s="9"/>
      <c r="V728" s="9">
        <v>0.31</v>
      </c>
      <c r="W728" s="35" t="s">
        <v>53</v>
      </c>
      <c r="X728" s="9"/>
      <c r="Y728" s="27"/>
      <c r="Z728" s="9"/>
      <c r="AA728" s="9"/>
      <c r="AB728" s="9"/>
      <c r="AC728" s="9"/>
      <c r="AD728" s="9"/>
      <c r="AE728" s="9"/>
      <c r="AF728" s="9">
        <v>42.33</v>
      </c>
      <c r="AG728" s="9"/>
      <c r="AH728" s="9"/>
      <c r="AI728" s="9"/>
      <c r="AJ728" s="9"/>
      <c r="AK728" s="9"/>
      <c r="AL728" s="9"/>
    </row>
    <row r="729" spans="1:38" ht="13.2">
      <c r="A729" t="str">
        <f t="shared" si="93"/>
        <v>Tamworth2012TOS16-MayCvATR_Gem</v>
      </c>
      <c r="C729" t="str">
        <f>D729</f>
        <v>ATR-GEM</v>
      </c>
      <c r="D729" s="9" t="s">
        <v>128</v>
      </c>
      <c r="E729" t="str">
        <f>VLOOKUP(D729,Sheet1!$E$11:$F$92,2)</f>
        <v>ATR_Gem</v>
      </c>
      <c r="G729" s="48" t="s">
        <v>126</v>
      </c>
      <c r="H729" s="13">
        <v>2012</v>
      </c>
      <c r="J729" s="9">
        <v>2</v>
      </c>
      <c r="K729" s="32">
        <v>41045</v>
      </c>
      <c r="L729" s="14" t="str">
        <f t="shared" si="94"/>
        <v>16-May</v>
      </c>
      <c r="M729" s="9">
        <f t="shared" si="97"/>
        <v>16</v>
      </c>
      <c r="N729" s="9" t="str">
        <f t="shared" si="95"/>
        <v>May</v>
      </c>
      <c r="O729" s="56" t="s">
        <v>90</v>
      </c>
      <c r="P729" s="13" t="str">
        <f>IF(VLOOKUP(O729,Sheet1!$N$12:$O$20,2)=0,"",VLOOKUP(O729,Sheet1!$N$12:$O$20,2))</f>
        <v/>
      </c>
      <c r="Q729" s="24">
        <v>938.23529411764696</v>
      </c>
      <c r="R729" s="9">
        <v>319</v>
      </c>
      <c r="S729" s="9">
        <v>319</v>
      </c>
      <c r="T729" s="24">
        <v>10</v>
      </c>
      <c r="U729" s="9"/>
      <c r="V729" s="9">
        <v>0.34</v>
      </c>
      <c r="W729" s="35" t="s">
        <v>53</v>
      </c>
      <c r="X729" s="9"/>
      <c r="Y729" s="27"/>
      <c r="Z729" s="9"/>
      <c r="AA729" s="9"/>
      <c r="AB729" s="9"/>
      <c r="AC729" s="9"/>
      <c r="AD729" s="9"/>
      <c r="AE729" s="9"/>
      <c r="AF729" s="9">
        <v>41.27</v>
      </c>
      <c r="AG729" s="9"/>
      <c r="AH729" s="9"/>
      <c r="AI729" s="9"/>
      <c r="AJ729" s="9"/>
      <c r="AK729" s="9"/>
      <c r="AL729" s="9"/>
    </row>
    <row r="730" spans="1:38" ht="13.2">
      <c r="A730" t="str">
        <f t="shared" si="93"/>
        <v>Tamworth2012TOS16-MayCvATR_Stingray</v>
      </c>
      <c r="C730" t="s">
        <v>105</v>
      </c>
      <c r="D730" s="9" t="s">
        <v>129</v>
      </c>
      <c r="E730" t="str">
        <f>VLOOKUP(D730,Sheet1!$E$11:$F$92,2)</f>
        <v>ATR_Stingray</v>
      </c>
      <c r="G730" s="48" t="s">
        <v>126</v>
      </c>
      <c r="H730" s="13">
        <v>2012</v>
      </c>
      <c r="J730" s="9">
        <v>2</v>
      </c>
      <c r="K730" s="32">
        <v>41045</v>
      </c>
      <c r="L730" s="14" t="str">
        <f t="shared" si="94"/>
        <v>16-May</v>
      </c>
      <c r="M730" s="9">
        <f t="shared" si="97"/>
        <v>16</v>
      </c>
      <c r="N730" s="9" t="str">
        <f t="shared" si="95"/>
        <v>May</v>
      </c>
      <c r="O730" s="56" t="s">
        <v>90</v>
      </c>
      <c r="P730" s="13" t="str">
        <f>IF(VLOOKUP(O730,Sheet1!$N$12:$O$20,2)=0,"",VLOOKUP(O730,Sheet1!$N$12:$O$20,2))</f>
        <v/>
      </c>
      <c r="Q730" s="24">
        <v>830.55555555555554</v>
      </c>
      <c r="R730" s="9">
        <v>299</v>
      </c>
      <c r="S730" s="9">
        <v>299</v>
      </c>
      <c r="T730" s="24">
        <v>10</v>
      </c>
      <c r="U730" s="9"/>
      <c r="V730" s="9">
        <v>0.36</v>
      </c>
      <c r="W730" s="35" t="s">
        <v>53</v>
      </c>
      <c r="X730" s="9"/>
      <c r="Y730" s="27"/>
      <c r="Z730" s="9"/>
      <c r="AA730" s="9"/>
      <c r="AB730" s="9"/>
      <c r="AC730" s="9"/>
      <c r="AD730" s="9"/>
      <c r="AE730" s="9"/>
      <c r="AF730" s="9">
        <v>42.6</v>
      </c>
      <c r="AG730" s="9"/>
      <c r="AH730" s="9"/>
      <c r="AI730" s="9"/>
      <c r="AJ730" s="9"/>
      <c r="AK730" s="9"/>
      <c r="AL730" s="9"/>
    </row>
    <row r="731" spans="1:38" ht="13.2">
      <c r="A731" t="str">
        <f t="shared" si="93"/>
        <v>Tamworth2012TOS16-MayCvAV_Garnet</v>
      </c>
      <c r="C731" t="str">
        <f>D731</f>
        <v>Garnet</v>
      </c>
      <c r="D731" s="9" t="s">
        <v>37</v>
      </c>
      <c r="E731" t="str">
        <f>VLOOKUP(D731,Sheet1!$E$11:$F$92,2)</f>
        <v>AV_Garnet</v>
      </c>
      <c r="G731" s="48" t="s">
        <v>126</v>
      </c>
      <c r="H731" s="13">
        <v>2012</v>
      </c>
      <c r="J731" s="9">
        <v>2</v>
      </c>
      <c r="K731" s="32">
        <v>41045</v>
      </c>
      <c r="L731" s="14" t="str">
        <f t="shared" si="94"/>
        <v>16-May</v>
      </c>
      <c r="M731" s="9">
        <f t="shared" si="97"/>
        <v>16</v>
      </c>
      <c r="N731" s="9" t="str">
        <f t="shared" si="95"/>
        <v>May</v>
      </c>
      <c r="O731" s="56" t="s">
        <v>90</v>
      </c>
      <c r="P731" s="13" t="str">
        <f>IF(VLOOKUP(O731,Sheet1!$N$12:$O$20,2)=0,"",VLOOKUP(O731,Sheet1!$N$12:$O$20,2))</f>
        <v/>
      </c>
      <c r="Q731" s="24">
        <v>985.71428571428578</v>
      </c>
      <c r="R731" s="9">
        <v>345</v>
      </c>
      <c r="S731" s="9">
        <v>345</v>
      </c>
      <c r="T731" s="24">
        <v>10</v>
      </c>
      <c r="U731" s="9"/>
      <c r="V731" s="9">
        <v>0.35</v>
      </c>
      <c r="W731" s="35" t="s">
        <v>53</v>
      </c>
      <c r="X731" s="9"/>
      <c r="Y731" s="27"/>
      <c r="Z731" s="9"/>
      <c r="AA731" s="9"/>
      <c r="AB731" s="9"/>
      <c r="AC731" s="9"/>
      <c r="AD731" s="9"/>
      <c r="AE731" s="9"/>
      <c r="AF731" s="9">
        <v>41.27</v>
      </c>
      <c r="AG731" s="9"/>
      <c r="AH731" s="9"/>
      <c r="AI731" s="9"/>
      <c r="AJ731" s="9"/>
      <c r="AK731" s="9"/>
      <c r="AL731" s="9"/>
    </row>
    <row r="732" spans="1:38" ht="13.2">
      <c r="A732" t="str">
        <f t="shared" si="93"/>
        <v>Tamworth2012TOS16-MayCvCB_Agamax</v>
      </c>
      <c r="C732" t="s">
        <v>102</v>
      </c>
      <c r="D732" s="9" t="s">
        <v>130</v>
      </c>
      <c r="E732" t="str">
        <f>VLOOKUP(D732,Sheet1!$E$11:$F$92,2)</f>
        <v>CB_Agamax</v>
      </c>
      <c r="G732" s="48" t="s">
        <v>126</v>
      </c>
      <c r="H732" s="13">
        <v>2012</v>
      </c>
      <c r="J732" s="9">
        <v>2</v>
      </c>
      <c r="K732" s="32">
        <v>41045</v>
      </c>
      <c r="L732" s="14" t="str">
        <f t="shared" si="94"/>
        <v>16-May</v>
      </c>
      <c r="M732" s="9">
        <f t="shared" si="97"/>
        <v>16</v>
      </c>
      <c r="N732" s="9" t="str">
        <f t="shared" si="95"/>
        <v>May</v>
      </c>
      <c r="O732" s="56" t="s">
        <v>90</v>
      </c>
      <c r="P732" s="13" t="str">
        <f>IF(VLOOKUP(O732,Sheet1!$N$12:$O$20,2)=0,"",VLOOKUP(O732,Sheet1!$N$12:$O$20,2))</f>
        <v/>
      </c>
      <c r="Q732" s="24">
        <v>1121.875</v>
      </c>
      <c r="R732" s="9">
        <v>359</v>
      </c>
      <c r="S732" s="9">
        <v>359</v>
      </c>
      <c r="T732" s="24">
        <v>10</v>
      </c>
      <c r="U732" s="9"/>
      <c r="V732" s="9">
        <v>0.32</v>
      </c>
      <c r="W732" s="35" t="s">
        <v>53</v>
      </c>
      <c r="X732" s="9"/>
      <c r="Y732" s="27"/>
      <c r="Z732" s="9"/>
      <c r="AA732" s="9"/>
      <c r="AB732" s="9"/>
      <c r="AC732" s="9"/>
      <c r="AD732" s="9"/>
      <c r="AE732" s="9"/>
      <c r="AF732" s="9">
        <v>40.369999999999997</v>
      </c>
      <c r="AG732" s="9"/>
      <c r="AH732" s="9"/>
      <c r="AI732" s="9"/>
      <c r="AJ732" s="9"/>
      <c r="AK732" s="9"/>
      <c r="AL732" s="9"/>
    </row>
    <row r="733" spans="1:38" ht="13.2">
      <c r="A733" t="str">
        <f t="shared" si="93"/>
        <v>Tamworth2012TOS16-MayCvCB_Junee_TT</v>
      </c>
      <c r="C733" t="str">
        <f t="shared" ref="C733:C739" si="98">D733</f>
        <v>CB-Junee-TT</v>
      </c>
      <c r="D733" s="9" t="s">
        <v>131</v>
      </c>
      <c r="E733" t="str">
        <f>VLOOKUP(D733,Sheet1!$E$11:$F$92,2)</f>
        <v>CB_Junee_TT</v>
      </c>
      <c r="G733" s="48" t="s">
        <v>126</v>
      </c>
      <c r="H733" s="13">
        <v>2012</v>
      </c>
      <c r="J733" s="9">
        <v>2</v>
      </c>
      <c r="K733" s="32">
        <v>41045</v>
      </c>
      <c r="L733" s="14" t="str">
        <f t="shared" si="94"/>
        <v>16-May</v>
      </c>
      <c r="M733" s="9">
        <f t="shared" si="97"/>
        <v>16</v>
      </c>
      <c r="N733" s="9" t="str">
        <f t="shared" si="95"/>
        <v>May</v>
      </c>
      <c r="O733" s="56" t="s">
        <v>90</v>
      </c>
      <c r="P733" s="13" t="str">
        <f>IF(VLOOKUP(O733,Sheet1!$N$12:$O$20,2)=0,"",VLOOKUP(O733,Sheet1!$N$12:$O$20,2))</f>
        <v/>
      </c>
      <c r="Q733" s="24">
        <v>1050</v>
      </c>
      <c r="R733" s="9">
        <v>336</v>
      </c>
      <c r="S733" s="9">
        <v>336</v>
      </c>
      <c r="T733" s="24">
        <v>10</v>
      </c>
      <c r="U733" s="9"/>
      <c r="V733" s="9">
        <v>0.32</v>
      </c>
      <c r="W733" s="35" t="s">
        <v>53</v>
      </c>
      <c r="X733" s="9"/>
      <c r="Y733" s="27"/>
      <c r="Z733" s="9"/>
      <c r="AA733" s="9"/>
      <c r="AB733" s="9"/>
      <c r="AC733" s="9"/>
      <c r="AD733" s="9"/>
      <c r="AE733" s="9"/>
      <c r="AF733" s="9">
        <v>39.799999999999997</v>
      </c>
      <c r="AG733" s="9"/>
      <c r="AH733" s="9"/>
      <c r="AI733" s="9"/>
      <c r="AJ733" s="9"/>
      <c r="AK733" s="9"/>
      <c r="AL733" s="9"/>
    </row>
    <row r="734" spans="1:38" ht="13.2">
      <c r="A734" t="str">
        <f t="shared" si="93"/>
        <v>Tamworth2012TOS16-MayCvExceedOasisCL</v>
      </c>
      <c r="C734" t="str">
        <f t="shared" si="98"/>
        <v>Exceed-OasisCL</v>
      </c>
      <c r="D734" s="9" t="s">
        <v>132</v>
      </c>
      <c r="E734" t="str">
        <f>VLOOKUP(D734,Sheet1!$E$11:$F$92,2)</f>
        <v>ExceedOasisCL</v>
      </c>
      <c r="G734" s="48" t="s">
        <v>126</v>
      </c>
      <c r="H734" s="13">
        <v>2012</v>
      </c>
      <c r="J734" s="9">
        <v>2</v>
      </c>
      <c r="K734" s="32">
        <v>41045</v>
      </c>
      <c r="L734" s="14" t="str">
        <f t="shared" si="94"/>
        <v>16-May</v>
      </c>
      <c r="M734" s="9">
        <f t="shared" si="97"/>
        <v>16</v>
      </c>
      <c r="N734" s="9" t="str">
        <f t="shared" si="95"/>
        <v>May</v>
      </c>
      <c r="O734" s="56" t="s">
        <v>90</v>
      </c>
      <c r="P734" s="13" t="str">
        <f>IF(VLOOKUP(O734,Sheet1!$N$12:$O$20,2)=0,"",VLOOKUP(O734,Sheet1!$N$12:$O$20,2))</f>
        <v/>
      </c>
      <c r="Q734" s="24">
        <v>1249.9999999999998</v>
      </c>
      <c r="R734" s="9">
        <v>350</v>
      </c>
      <c r="S734" s="9">
        <v>350</v>
      </c>
      <c r="T734" s="24">
        <v>10</v>
      </c>
      <c r="U734" s="9"/>
      <c r="V734" s="9">
        <v>0.28000000000000003</v>
      </c>
      <c r="W734" s="35" t="s">
        <v>53</v>
      </c>
      <c r="X734" s="9"/>
      <c r="Y734" s="27"/>
      <c r="Z734" s="9"/>
      <c r="AA734" s="9"/>
      <c r="AB734" s="9"/>
      <c r="AC734" s="9"/>
      <c r="AD734" s="9"/>
      <c r="AE734" s="9"/>
      <c r="AF734" s="9">
        <v>42.37</v>
      </c>
      <c r="AG734" s="9"/>
      <c r="AH734" s="9"/>
      <c r="AI734" s="9"/>
      <c r="AJ734" s="9"/>
      <c r="AK734" s="9"/>
      <c r="AL734" s="9"/>
    </row>
    <row r="735" spans="1:38" ht="13.2">
      <c r="A735" t="str">
        <f t="shared" si="93"/>
        <v>Tamworth2012TOS16-MayCvHyola50</v>
      </c>
      <c r="C735" t="str">
        <f t="shared" si="98"/>
        <v>Hyola50</v>
      </c>
      <c r="D735" s="9" t="s">
        <v>50</v>
      </c>
      <c r="E735" t="str">
        <f>VLOOKUP(D735,Sheet1!$E$11:$F$92,2)</f>
        <v>Hyola50</v>
      </c>
      <c r="G735" s="48" t="s">
        <v>126</v>
      </c>
      <c r="H735" s="13">
        <v>2012</v>
      </c>
      <c r="J735" s="9">
        <v>2</v>
      </c>
      <c r="K735" s="32">
        <v>41045</v>
      </c>
      <c r="L735" s="14" t="str">
        <f t="shared" si="94"/>
        <v>16-May</v>
      </c>
      <c r="M735" s="9">
        <f t="shared" si="97"/>
        <v>16</v>
      </c>
      <c r="N735" s="9" t="str">
        <f t="shared" si="95"/>
        <v>May</v>
      </c>
      <c r="O735" s="56" t="s">
        <v>90</v>
      </c>
      <c r="P735" s="13" t="str">
        <f>IF(VLOOKUP(O735,Sheet1!$N$12:$O$20,2)=0,"",VLOOKUP(O735,Sheet1!$N$12:$O$20,2))</f>
        <v/>
      </c>
      <c r="Q735" s="24">
        <v>1088.5714285714287</v>
      </c>
      <c r="R735" s="9">
        <v>381</v>
      </c>
      <c r="S735" s="9">
        <v>381</v>
      </c>
      <c r="T735" s="24">
        <v>10</v>
      </c>
      <c r="U735" s="9"/>
      <c r="V735" s="9">
        <v>0.35</v>
      </c>
      <c r="W735" s="35" t="s">
        <v>53</v>
      </c>
      <c r="X735" s="9"/>
      <c r="Y735" s="27"/>
      <c r="Z735" s="9"/>
      <c r="AA735" s="9"/>
      <c r="AB735" s="9"/>
      <c r="AC735" s="9"/>
      <c r="AD735" s="9"/>
      <c r="AE735" s="9"/>
      <c r="AF735" s="9">
        <v>42.17</v>
      </c>
      <c r="AG735" s="9"/>
      <c r="AH735" s="9"/>
      <c r="AI735" s="9"/>
      <c r="AJ735" s="9"/>
      <c r="AK735" s="9"/>
      <c r="AL735" s="9"/>
    </row>
    <row r="736" spans="1:38" ht="13.2">
      <c r="A736" t="str">
        <f t="shared" si="93"/>
        <v>Tamworth2012TOS16-MayCvHyola555_TT</v>
      </c>
      <c r="C736" t="str">
        <f t="shared" si="98"/>
        <v>Hyola555TT</v>
      </c>
      <c r="D736" s="9" t="s">
        <v>108</v>
      </c>
      <c r="E736" t="str">
        <f>VLOOKUP(D736,Sheet1!$E$11:$F$92,2)</f>
        <v>Hyola555_TT</v>
      </c>
      <c r="G736" s="48" t="s">
        <v>126</v>
      </c>
      <c r="H736" s="13">
        <v>2012</v>
      </c>
      <c r="J736" s="9">
        <v>2</v>
      </c>
      <c r="K736" s="32">
        <v>41045</v>
      </c>
      <c r="L736" s="14" t="str">
        <f t="shared" si="94"/>
        <v>16-May</v>
      </c>
      <c r="M736" s="9">
        <f t="shared" si="97"/>
        <v>16</v>
      </c>
      <c r="N736" s="9" t="str">
        <f t="shared" si="95"/>
        <v>May</v>
      </c>
      <c r="O736" s="56" t="s">
        <v>90</v>
      </c>
      <c r="P736" s="13" t="str">
        <f>IF(VLOOKUP(O736,Sheet1!$N$12:$O$20,2)=0,"",VLOOKUP(O736,Sheet1!$N$12:$O$20,2))</f>
        <v/>
      </c>
      <c r="Q736" s="24">
        <v>997.14285714285722</v>
      </c>
      <c r="R736" s="9">
        <v>349</v>
      </c>
      <c r="S736" s="9">
        <v>349</v>
      </c>
      <c r="T736" s="24">
        <v>10</v>
      </c>
      <c r="U736" s="9"/>
      <c r="V736" s="9">
        <v>0.35</v>
      </c>
      <c r="W736" s="35" t="s">
        <v>53</v>
      </c>
      <c r="X736" s="9"/>
      <c r="Y736" s="27"/>
      <c r="Z736" s="9"/>
      <c r="AA736" s="9"/>
      <c r="AB736" s="9"/>
      <c r="AC736" s="9"/>
      <c r="AD736" s="9"/>
      <c r="AE736" s="9"/>
      <c r="AF736" s="9">
        <v>41</v>
      </c>
      <c r="AG736" s="9"/>
      <c r="AH736" s="9"/>
      <c r="AI736" s="9"/>
      <c r="AJ736" s="9"/>
      <c r="AK736" s="9"/>
      <c r="AL736" s="9"/>
    </row>
    <row r="737" spans="1:38" ht="13.2">
      <c r="A737" t="str">
        <f t="shared" si="93"/>
        <v>Tamworth2012TOS16-MayCvHyola559_TT</v>
      </c>
      <c r="C737" t="str">
        <f t="shared" si="98"/>
        <v>Hyola559TT</v>
      </c>
      <c r="D737" s="9" t="s">
        <v>133</v>
      </c>
      <c r="E737" t="str">
        <f>VLOOKUP(D737,Sheet1!$E$11:$F$92,2)</f>
        <v>Hyola559_TT</v>
      </c>
      <c r="G737" s="48" t="s">
        <v>126</v>
      </c>
      <c r="H737" s="13">
        <v>2012</v>
      </c>
      <c r="J737" s="9">
        <v>2</v>
      </c>
      <c r="K737" s="32">
        <v>41045</v>
      </c>
      <c r="L737" s="14" t="str">
        <f t="shared" si="94"/>
        <v>16-May</v>
      </c>
      <c r="M737" s="9">
        <f t="shared" si="97"/>
        <v>16</v>
      </c>
      <c r="N737" s="9" t="str">
        <f t="shared" si="95"/>
        <v>May</v>
      </c>
      <c r="O737" s="56" t="s">
        <v>90</v>
      </c>
      <c r="P737" s="13" t="str">
        <f>IF(VLOOKUP(O737,Sheet1!$N$12:$O$20,2)=0,"",VLOOKUP(O737,Sheet1!$N$12:$O$20,2))</f>
        <v/>
      </c>
      <c r="Q737" s="24">
        <v>1021.2121212121211</v>
      </c>
      <c r="R737" s="9">
        <v>337</v>
      </c>
      <c r="S737" s="9">
        <v>337</v>
      </c>
      <c r="T737" s="24">
        <v>10</v>
      </c>
      <c r="U737" s="9"/>
      <c r="V737" s="9">
        <v>0.33</v>
      </c>
      <c r="W737" s="35" t="s">
        <v>53</v>
      </c>
      <c r="X737" s="9"/>
      <c r="Y737" s="27"/>
      <c r="Z737" s="9"/>
      <c r="AA737" s="9"/>
      <c r="AB737" s="9"/>
      <c r="AC737" s="9"/>
      <c r="AD737" s="9"/>
      <c r="AE737" s="9"/>
      <c r="AF737" s="9">
        <v>42.3</v>
      </c>
      <c r="AG737" s="9"/>
      <c r="AH737" s="9"/>
      <c r="AI737" s="9"/>
      <c r="AJ737" s="9"/>
      <c r="AK737" s="9"/>
      <c r="AL737" s="9"/>
    </row>
    <row r="738" spans="1:38" ht="13.2">
      <c r="A738" t="str">
        <f t="shared" si="93"/>
        <v>Tamworth2012TOS16-MayCvHyola575_CL</v>
      </c>
      <c r="C738" t="str">
        <f t="shared" si="98"/>
        <v>Hyola575CL</v>
      </c>
      <c r="D738" s="9" t="s">
        <v>134</v>
      </c>
      <c r="E738" t="str">
        <f>VLOOKUP(D738,Sheet1!$E$11:$F$92,2)</f>
        <v>Hyola575_CL</v>
      </c>
      <c r="G738" s="48" t="s">
        <v>126</v>
      </c>
      <c r="H738" s="13">
        <v>2012</v>
      </c>
      <c r="J738" s="9">
        <v>2</v>
      </c>
      <c r="K738" s="32">
        <v>41045</v>
      </c>
      <c r="L738" s="14" t="str">
        <f t="shared" si="94"/>
        <v>16-May</v>
      </c>
      <c r="M738" s="9">
        <f t="shared" si="97"/>
        <v>16</v>
      </c>
      <c r="N738" s="9" t="str">
        <f t="shared" si="95"/>
        <v>May</v>
      </c>
      <c r="O738" s="56" t="s">
        <v>90</v>
      </c>
      <c r="P738" s="13" t="str">
        <f>IF(VLOOKUP(O738,Sheet1!$N$12:$O$20,2)=0,"",VLOOKUP(O738,Sheet1!$N$12:$O$20,2))</f>
        <v/>
      </c>
      <c r="Q738" s="24">
        <v>1153.3333333333335</v>
      </c>
      <c r="R738" s="9">
        <v>346</v>
      </c>
      <c r="S738" s="9">
        <v>346</v>
      </c>
      <c r="T738" s="24">
        <v>10</v>
      </c>
      <c r="U738" s="9"/>
      <c r="V738" s="9">
        <v>0.3</v>
      </c>
      <c r="W738" s="35" t="s">
        <v>53</v>
      </c>
      <c r="X738" s="9"/>
      <c r="Y738" s="27"/>
      <c r="Z738" s="9"/>
      <c r="AA738" s="9"/>
      <c r="AB738" s="9"/>
      <c r="AC738" s="9"/>
      <c r="AD738" s="9"/>
      <c r="AE738" s="9"/>
      <c r="AF738" s="9">
        <v>41.433</v>
      </c>
      <c r="AG738" s="9"/>
      <c r="AH738" s="9"/>
      <c r="AI738" s="9"/>
      <c r="AJ738" s="9"/>
      <c r="AK738" s="9"/>
      <c r="AL738" s="9"/>
    </row>
    <row r="739" spans="1:38" ht="13.2">
      <c r="A739" t="str">
        <f t="shared" si="93"/>
        <v>Tamworth2012TOS16-MayCvVictoryV3002</v>
      </c>
      <c r="C739" t="str">
        <f t="shared" si="98"/>
        <v>VictoryV3002</v>
      </c>
      <c r="D739" s="9" t="s">
        <v>135</v>
      </c>
      <c r="E739" t="str">
        <f>VLOOKUP(D739,Sheet1!$E$11:$F$92,2)</f>
        <v>VictoryV3002</v>
      </c>
      <c r="G739" s="48" t="s">
        <v>126</v>
      </c>
      <c r="H739" s="13">
        <v>2012</v>
      </c>
      <c r="J739" s="9">
        <v>2</v>
      </c>
      <c r="K739" s="32">
        <v>41045</v>
      </c>
      <c r="L739" s="14" t="str">
        <f t="shared" si="94"/>
        <v>16-May</v>
      </c>
      <c r="M739" s="9">
        <f t="shared" si="97"/>
        <v>16</v>
      </c>
      <c r="N739" s="9" t="str">
        <f t="shared" si="95"/>
        <v>May</v>
      </c>
      <c r="O739" s="56" t="s">
        <v>90</v>
      </c>
      <c r="P739" s="13" t="str">
        <f>IF(VLOOKUP(O739,Sheet1!$N$12:$O$20,2)=0,"",VLOOKUP(O739,Sheet1!$N$12:$O$20,2))</f>
        <v/>
      </c>
      <c r="Q739" s="24">
        <v>1146.6666666666667</v>
      </c>
      <c r="R739" s="9">
        <v>344</v>
      </c>
      <c r="S739" s="9">
        <v>344</v>
      </c>
      <c r="T739" s="24">
        <v>10</v>
      </c>
      <c r="U739" s="9"/>
      <c r="V739" s="9">
        <v>0.3</v>
      </c>
      <c r="W739" s="35" t="s">
        <v>53</v>
      </c>
      <c r="X739" s="9"/>
      <c r="Y739" s="27"/>
      <c r="Z739" s="9"/>
      <c r="AA739" s="9"/>
      <c r="AB739" s="9"/>
      <c r="AC739" s="9"/>
      <c r="AD739" s="9"/>
      <c r="AE739" s="9"/>
      <c r="AF739" s="9">
        <v>42.7</v>
      </c>
      <c r="AG739" s="9"/>
      <c r="AH739" s="9"/>
      <c r="AI739" s="9"/>
      <c r="AJ739" s="9"/>
      <c r="AK739" s="9"/>
      <c r="AL739" s="9"/>
    </row>
    <row r="740" spans="1:38" ht="13.2">
      <c r="A740" t="str">
        <f t="shared" si="93"/>
        <v>Tamworth2012TOS12-JunCv43C80</v>
      </c>
      <c r="C740" t="s">
        <v>105</v>
      </c>
      <c r="D740" s="9" t="s">
        <v>106</v>
      </c>
      <c r="E740" t="str">
        <f>VLOOKUP(D740,Sheet1!$E$11:$F$92,2)</f>
        <v>43C80</v>
      </c>
      <c r="G740" s="48" t="s">
        <v>126</v>
      </c>
      <c r="H740" s="13">
        <v>2012</v>
      </c>
      <c r="J740" s="9">
        <v>3</v>
      </c>
      <c r="K740" s="32">
        <v>41072</v>
      </c>
      <c r="L740" s="14" t="str">
        <f t="shared" si="94"/>
        <v>12-Jun</v>
      </c>
      <c r="M740" s="9">
        <f t="shared" si="97"/>
        <v>12</v>
      </c>
      <c r="N740" s="9" t="str">
        <f t="shared" si="95"/>
        <v>Jun</v>
      </c>
      <c r="O740" s="56" t="s">
        <v>90</v>
      </c>
      <c r="P740" s="13" t="str">
        <f>IF(VLOOKUP(O740,Sheet1!$N$12:$O$20,2)=0,"",VLOOKUP(O740,Sheet1!$N$12:$O$20,2))</f>
        <v/>
      </c>
      <c r="Q740" s="24">
        <v>742.42424242424249</v>
      </c>
      <c r="R740" s="9">
        <v>245.00000000000003</v>
      </c>
      <c r="S740" s="9">
        <v>245.00000000000003</v>
      </c>
      <c r="T740" s="24">
        <v>10</v>
      </c>
      <c r="U740" s="9"/>
      <c r="V740" s="9">
        <v>0.33</v>
      </c>
      <c r="W740" s="35" t="s">
        <v>53</v>
      </c>
      <c r="X740" s="9"/>
      <c r="Y740" s="27"/>
      <c r="Z740" s="9"/>
      <c r="AA740" s="9"/>
      <c r="AB740" s="9"/>
      <c r="AC740" s="9"/>
      <c r="AD740" s="9"/>
      <c r="AE740" s="9"/>
      <c r="AF740" s="9">
        <v>40.700000000000003</v>
      </c>
      <c r="AG740" s="9"/>
      <c r="AH740" s="9"/>
      <c r="AI740" s="9"/>
      <c r="AJ740" s="9"/>
      <c r="AK740" s="9"/>
      <c r="AL740" s="9"/>
    </row>
    <row r="741" spans="1:38" ht="13.2">
      <c r="A741" t="str">
        <f t="shared" si="93"/>
        <v>Tamworth2012TOS12-JunCv43Y85</v>
      </c>
      <c r="C741" t="s">
        <v>105</v>
      </c>
      <c r="D741" s="9" t="s">
        <v>107</v>
      </c>
      <c r="E741" t="str">
        <f>VLOOKUP(D741,Sheet1!$E$11:$F$92,2)</f>
        <v>43Y85</v>
      </c>
      <c r="G741" s="48" t="s">
        <v>126</v>
      </c>
      <c r="H741" s="13">
        <v>2012</v>
      </c>
      <c r="J741" s="9">
        <v>3</v>
      </c>
      <c r="K741" s="32">
        <v>41072</v>
      </c>
      <c r="L741" s="14" t="str">
        <f t="shared" si="94"/>
        <v>12-Jun</v>
      </c>
      <c r="M741" s="9">
        <f t="shared" si="97"/>
        <v>12</v>
      </c>
      <c r="N741" s="9" t="str">
        <f t="shared" si="95"/>
        <v>Jun</v>
      </c>
      <c r="O741" s="56" t="s">
        <v>90</v>
      </c>
      <c r="P741" s="13" t="str">
        <f>IF(VLOOKUP(O741,Sheet1!$N$12:$O$20,2)=0,"",VLOOKUP(O741,Sheet1!$N$12:$O$20,2))</f>
        <v/>
      </c>
      <c r="Q741" s="24">
        <v>752.77777777777783</v>
      </c>
      <c r="R741" s="9">
        <v>271</v>
      </c>
      <c r="S741" s="9">
        <v>271</v>
      </c>
      <c r="T741" s="24">
        <v>10</v>
      </c>
      <c r="U741" s="9"/>
      <c r="V741" s="9">
        <v>0.36</v>
      </c>
      <c r="W741" s="35" t="s">
        <v>53</v>
      </c>
      <c r="X741" s="9"/>
      <c r="Y741" s="27"/>
      <c r="Z741" s="9"/>
      <c r="AA741" s="9"/>
      <c r="AB741" s="9"/>
      <c r="AC741" s="9"/>
      <c r="AD741" s="9"/>
      <c r="AE741" s="9"/>
      <c r="AF741" s="9">
        <v>40.6</v>
      </c>
      <c r="AG741" s="9"/>
      <c r="AH741" s="9"/>
      <c r="AI741" s="9"/>
      <c r="AJ741" s="9"/>
      <c r="AK741" s="9"/>
      <c r="AL741" s="9"/>
    </row>
    <row r="742" spans="1:38" s="61" customFormat="1" ht="13.2">
      <c r="A742" t="str">
        <f t="shared" si="93"/>
        <v>Tamworth2012TOS12-JunCv44Y84</v>
      </c>
      <c r="C742" s="61" t="s">
        <v>136</v>
      </c>
      <c r="D742" s="64" t="s">
        <v>99</v>
      </c>
      <c r="E742" t="str">
        <f>VLOOKUP(D742,Sheet1!$E$11:$F$92,2)</f>
        <v>44Y84</v>
      </c>
      <c r="G742" s="62" t="s">
        <v>126</v>
      </c>
      <c r="H742" s="63">
        <v>2012</v>
      </c>
      <c r="I742" s="94"/>
      <c r="J742" s="64">
        <v>3</v>
      </c>
      <c r="K742" s="65">
        <v>41072</v>
      </c>
      <c r="L742" s="14" t="str">
        <f t="shared" si="94"/>
        <v>12-Jun</v>
      </c>
      <c r="M742" s="9">
        <f t="shared" si="97"/>
        <v>12</v>
      </c>
      <c r="N742" s="9" t="str">
        <f t="shared" si="95"/>
        <v>Jun</v>
      </c>
      <c r="O742" s="66" t="s">
        <v>90</v>
      </c>
      <c r="P742" s="13" t="str">
        <f>IF(VLOOKUP(O742,Sheet1!$N$12:$O$20,2)=0,"",VLOOKUP(O742,Sheet1!$N$12:$O$20,2))</f>
        <v/>
      </c>
      <c r="Q742" s="67">
        <v>872.41379310344826</v>
      </c>
      <c r="R742" s="64">
        <v>252.99999999999997</v>
      </c>
      <c r="S742" s="64">
        <v>252.99999999999997</v>
      </c>
      <c r="T742" s="67">
        <v>10</v>
      </c>
      <c r="U742" s="64"/>
      <c r="V742" s="64">
        <v>0.28999999999999998</v>
      </c>
      <c r="W742" s="68" t="s">
        <v>53</v>
      </c>
      <c r="X742" s="64"/>
      <c r="Y742" s="69"/>
      <c r="Z742" s="64"/>
      <c r="AA742" s="64"/>
      <c r="AB742" s="64"/>
      <c r="AC742" s="64"/>
      <c r="AD742" s="64"/>
      <c r="AE742" s="64"/>
      <c r="AF742" s="64">
        <v>41.27</v>
      </c>
      <c r="AG742" s="64"/>
      <c r="AH742" s="64"/>
      <c r="AI742" s="64"/>
      <c r="AJ742" s="64"/>
      <c r="AK742" s="64"/>
      <c r="AL742" s="64"/>
    </row>
    <row r="743" spans="1:38" ht="13.2">
      <c r="A743" t="str">
        <f t="shared" si="93"/>
        <v>Tamworth2012TOS12-JunCv45Y82</v>
      </c>
      <c r="C743" t="str">
        <f>D743</f>
        <v>45Y82</v>
      </c>
      <c r="D743" s="9" t="s">
        <v>127</v>
      </c>
      <c r="E743" t="str">
        <f>VLOOKUP(D743,Sheet1!$E$11:$F$92,2)</f>
        <v>45Y82</v>
      </c>
      <c r="G743" s="48" t="s">
        <v>126</v>
      </c>
      <c r="H743" s="13">
        <v>2012</v>
      </c>
      <c r="J743" s="9">
        <v>3</v>
      </c>
      <c r="K743" s="32">
        <v>41072</v>
      </c>
      <c r="L743" s="14" t="str">
        <f t="shared" si="94"/>
        <v>12-Jun</v>
      </c>
      <c r="M743" s="9">
        <f t="shared" si="97"/>
        <v>12</v>
      </c>
      <c r="N743" s="9" t="str">
        <f t="shared" si="95"/>
        <v>Jun</v>
      </c>
      <c r="O743" s="56" t="s">
        <v>90</v>
      </c>
      <c r="P743" s="13" t="str">
        <f>IF(VLOOKUP(O743,Sheet1!$N$12:$O$20,2)=0,"",VLOOKUP(O743,Sheet1!$N$12:$O$20,2))</f>
        <v/>
      </c>
      <c r="Q743" s="24">
        <v>920</v>
      </c>
      <c r="R743" s="9">
        <v>276</v>
      </c>
      <c r="S743" s="9">
        <v>276</v>
      </c>
      <c r="T743" s="24">
        <v>10</v>
      </c>
      <c r="U743" s="9"/>
      <c r="V743" s="9">
        <v>0.3</v>
      </c>
      <c r="W743" s="35" t="s">
        <v>53</v>
      </c>
      <c r="X743" s="9"/>
      <c r="Y743" s="27"/>
      <c r="Z743" s="9"/>
      <c r="AA743" s="9"/>
      <c r="AB743" s="9"/>
      <c r="AC743" s="9"/>
      <c r="AD743" s="9"/>
      <c r="AE743" s="9"/>
      <c r="AF743" s="9">
        <v>40.630000000000003</v>
      </c>
      <c r="AG743" s="9"/>
      <c r="AH743" s="9"/>
      <c r="AI743" s="9"/>
      <c r="AJ743" s="9"/>
      <c r="AK743" s="9"/>
      <c r="AL743" s="9"/>
    </row>
    <row r="744" spans="1:38" ht="13.2">
      <c r="A744" t="str">
        <f t="shared" si="93"/>
        <v>Tamworth2012TOS12-JunCvATR_Gem</v>
      </c>
      <c r="C744" t="str">
        <f>D744</f>
        <v>ATR-GEM</v>
      </c>
      <c r="D744" s="9" t="s">
        <v>128</v>
      </c>
      <c r="E744" t="str">
        <f>VLOOKUP(D744,Sheet1!$E$11:$F$92,2)</f>
        <v>ATR_Gem</v>
      </c>
      <c r="G744" s="48" t="s">
        <v>126</v>
      </c>
      <c r="H744" s="13">
        <v>2012</v>
      </c>
      <c r="J744" s="9">
        <v>3</v>
      </c>
      <c r="K744" s="32">
        <v>41072</v>
      </c>
      <c r="L744" s="14" t="str">
        <f t="shared" si="94"/>
        <v>12-Jun</v>
      </c>
      <c r="M744" s="9">
        <f t="shared" si="97"/>
        <v>12</v>
      </c>
      <c r="N744" s="9" t="str">
        <f t="shared" si="95"/>
        <v>Jun</v>
      </c>
      <c r="O744" s="56" t="s">
        <v>90</v>
      </c>
      <c r="P744" s="13" t="str">
        <f>IF(VLOOKUP(O744,Sheet1!$N$12:$O$20,2)=0,"",VLOOKUP(O744,Sheet1!$N$12:$O$20,2))</f>
        <v/>
      </c>
      <c r="Q744" s="24">
        <v>685.29411764705878</v>
      </c>
      <c r="R744" s="9">
        <v>233</v>
      </c>
      <c r="S744" s="9">
        <v>233</v>
      </c>
      <c r="T744" s="24">
        <v>10</v>
      </c>
      <c r="U744" s="9"/>
      <c r="V744" s="9">
        <v>0.34</v>
      </c>
      <c r="W744" s="35" t="s">
        <v>53</v>
      </c>
      <c r="X744" s="9"/>
      <c r="Y744" s="27"/>
      <c r="Z744" s="9"/>
      <c r="AA744" s="9"/>
      <c r="AB744" s="9"/>
      <c r="AC744" s="9"/>
      <c r="AD744" s="9"/>
      <c r="AE744" s="9"/>
      <c r="AF744" s="9">
        <v>40.97</v>
      </c>
      <c r="AG744" s="9"/>
      <c r="AH744" s="9"/>
      <c r="AI744" s="9"/>
      <c r="AJ744" s="9"/>
      <c r="AK744" s="9"/>
      <c r="AL744" s="9"/>
    </row>
    <row r="745" spans="1:38" ht="13.2">
      <c r="A745" t="str">
        <f t="shared" si="93"/>
        <v>Tamworth2012TOS12-JunCvATR_Stingray</v>
      </c>
      <c r="C745" t="s">
        <v>105</v>
      </c>
      <c r="D745" s="9" t="s">
        <v>129</v>
      </c>
      <c r="E745" t="str">
        <f>VLOOKUP(D745,Sheet1!$E$11:$F$92,2)</f>
        <v>ATR_Stingray</v>
      </c>
      <c r="G745" s="48" t="s">
        <v>126</v>
      </c>
      <c r="H745" s="13">
        <v>2012</v>
      </c>
      <c r="J745" s="9">
        <v>3</v>
      </c>
      <c r="K745" s="32">
        <v>41072</v>
      </c>
      <c r="L745" s="14" t="str">
        <f t="shared" si="94"/>
        <v>12-Jun</v>
      </c>
      <c r="M745" s="9">
        <f t="shared" si="97"/>
        <v>12</v>
      </c>
      <c r="N745" s="9" t="str">
        <f t="shared" si="95"/>
        <v>Jun</v>
      </c>
      <c r="O745" s="56" t="s">
        <v>90</v>
      </c>
      <c r="P745" s="13" t="str">
        <f>IF(VLOOKUP(O745,Sheet1!$N$12:$O$20,2)=0,"",VLOOKUP(O745,Sheet1!$N$12:$O$20,2))</f>
        <v/>
      </c>
      <c r="Q745" s="24">
        <v>630.55555555555554</v>
      </c>
      <c r="R745" s="9">
        <v>227</v>
      </c>
      <c r="S745" s="9">
        <v>227</v>
      </c>
      <c r="T745" s="24">
        <v>10</v>
      </c>
      <c r="U745" s="9"/>
      <c r="V745" s="9">
        <v>0.36</v>
      </c>
      <c r="W745" s="35" t="s">
        <v>53</v>
      </c>
      <c r="X745" s="9"/>
      <c r="Y745" s="27"/>
      <c r="Z745" s="9"/>
      <c r="AA745" s="9"/>
      <c r="AB745" s="9"/>
      <c r="AC745" s="9"/>
      <c r="AD745" s="9"/>
      <c r="AE745" s="9"/>
      <c r="AF745" s="9">
        <v>41.1</v>
      </c>
      <c r="AG745" s="9"/>
      <c r="AH745" s="9"/>
      <c r="AI745" s="9"/>
      <c r="AJ745" s="9"/>
      <c r="AK745" s="9"/>
      <c r="AL745" s="9"/>
    </row>
    <row r="746" spans="1:38" ht="13.2">
      <c r="A746" t="str">
        <f t="shared" si="93"/>
        <v>Tamworth2012TOS12-JunCvAV_Garnet</v>
      </c>
      <c r="C746" t="str">
        <f>D746</f>
        <v>Garnet</v>
      </c>
      <c r="D746" s="9" t="s">
        <v>37</v>
      </c>
      <c r="E746" t="str">
        <f>VLOOKUP(D746,Sheet1!$E$11:$F$92,2)</f>
        <v>AV_Garnet</v>
      </c>
      <c r="G746" s="48" t="s">
        <v>126</v>
      </c>
      <c r="H746" s="13">
        <v>2012</v>
      </c>
      <c r="J746" s="9">
        <v>3</v>
      </c>
      <c r="K746" s="32">
        <v>41072</v>
      </c>
      <c r="L746" s="14" t="str">
        <f t="shared" si="94"/>
        <v>12-Jun</v>
      </c>
      <c r="M746" s="9">
        <f t="shared" si="97"/>
        <v>12</v>
      </c>
      <c r="N746" s="9" t="str">
        <f t="shared" si="95"/>
        <v>Jun</v>
      </c>
      <c r="O746" s="56" t="s">
        <v>90</v>
      </c>
      <c r="P746" s="13" t="str">
        <f>IF(VLOOKUP(O746,Sheet1!$N$12:$O$20,2)=0,"",VLOOKUP(O746,Sheet1!$N$12:$O$20,2))</f>
        <v/>
      </c>
      <c r="Q746" s="24">
        <v>745.71428571428578</v>
      </c>
      <c r="R746" s="9">
        <v>261</v>
      </c>
      <c r="S746" s="9">
        <v>261</v>
      </c>
      <c r="T746" s="24">
        <v>10</v>
      </c>
      <c r="U746" s="9"/>
      <c r="V746" s="9">
        <v>0.35</v>
      </c>
      <c r="W746" s="35" t="s">
        <v>53</v>
      </c>
      <c r="X746" s="9"/>
      <c r="Y746" s="27"/>
      <c r="Z746" s="9"/>
      <c r="AA746" s="9"/>
      <c r="AB746" s="9"/>
      <c r="AC746" s="9"/>
      <c r="AD746" s="9"/>
      <c r="AE746" s="9"/>
      <c r="AF746" s="9">
        <v>41.47</v>
      </c>
      <c r="AG746" s="9"/>
      <c r="AH746" s="9"/>
      <c r="AI746" s="9"/>
      <c r="AJ746" s="9"/>
      <c r="AK746" s="9"/>
      <c r="AL746" s="9"/>
    </row>
    <row r="747" spans="1:38" ht="13.2">
      <c r="A747" t="str">
        <f t="shared" si="93"/>
        <v>Tamworth2012TOS12-JunCvCB_Agamax</v>
      </c>
      <c r="C747" t="s">
        <v>102</v>
      </c>
      <c r="D747" s="9" t="s">
        <v>130</v>
      </c>
      <c r="E747" t="str">
        <f>VLOOKUP(D747,Sheet1!$E$11:$F$92,2)</f>
        <v>CB_Agamax</v>
      </c>
      <c r="G747" s="48" t="s">
        <v>126</v>
      </c>
      <c r="H747" s="13">
        <v>2012</v>
      </c>
      <c r="J747" s="9">
        <v>3</v>
      </c>
      <c r="K747" s="32">
        <v>41072</v>
      </c>
      <c r="L747" s="14" t="str">
        <f t="shared" si="94"/>
        <v>12-Jun</v>
      </c>
      <c r="M747" s="9">
        <f t="shared" si="97"/>
        <v>12</v>
      </c>
      <c r="N747" s="9" t="str">
        <f t="shared" si="95"/>
        <v>Jun</v>
      </c>
      <c r="O747" s="56" t="s">
        <v>90</v>
      </c>
      <c r="P747" s="13" t="str">
        <f>IF(VLOOKUP(O747,Sheet1!$N$12:$O$20,2)=0,"",VLOOKUP(O747,Sheet1!$N$12:$O$20,2))</f>
        <v/>
      </c>
      <c r="Q747" s="24">
        <v>759.99999999999989</v>
      </c>
      <c r="R747" s="9">
        <v>227.99999999999997</v>
      </c>
      <c r="S747" s="9">
        <v>227.99999999999997</v>
      </c>
      <c r="T747" s="24">
        <v>10</v>
      </c>
      <c r="U747" s="9"/>
      <c r="V747" s="9">
        <v>0.3</v>
      </c>
      <c r="W747" s="35" t="s">
        <v>53</v>
      </c>
      <c r="X747" s="9"/>
      <c r="Y747" s="27"/>
      <c r="Z747" s="9"/>
      <c r="AA747" s="9"/>
      <c r="AB747" s="9"/>
      <c r="AC747" s="9"/>
      <c r="AD747" s="9"/>
      <c r="AE747" s="9"/>
      <c r="AF747" s="9">
        <v>40.17</v>
      </c>
      <c r="AG747" s="9"/>
      <c r="AH747" s="9"/>
      <c r="AI747" s="9"/>
      <c r="AJ747" s="9"/>
      <c r="AK747" s="9"/>
      <c r="AL747" s="9"/>
    </row>
    <row r="748" spans="1:38" ht="13.2">
      <c r="A748" t="str">
        <f t="shared" si="93"/>
        <v>Tamworth2012TOS12-JunCvCB_Junee_TT</v>
      </c>
      <c r="C748" t="str">
        <f>D748</f>
        <v>CB-Junee-TT</v>
      </c>
      <c r="D748" s="9" t="s">
        <v>131</v>
      </c>
      <c r="E748" t="str">
        <f>VLOOKUP(D748,Sheet1!$E$11:$F$92,2)</f>
        <v>CB_Junee_TT</v>
      </c>
      <c r="G748" s="48" t="s">
        <v>126</v>
      </c>
      <c r="H748" s="13">
        <v>2012</v>
      </c>
      <c r="J748" s="9">
        <v>3</v>
      </c>
      <c r="K748" s="32">
        <v>41072</v>
      </c>
      <c r="L748" s="14" t="str">
        <f t="shared" si="94"/>
        <v>12-Jun</v>
      </c>
      <c r="M748" s="9">
        <f t="shared" si="97"/>
        <v>12</v>
      </c>
      <c r="N748" s="9" t="str">
        <f t="shared" si="95"/>
        <v>Jun</v>
      </c>
      <c r="O748" s="56" t="s">
        <v>90</v>
      </c>
      <c r="P748" s="13" t="str">
        <f>IF(VLOOKUP(O748,Sheet1!$N$12:$O$20,2)=0,"",VLOOKUP(O748,Sheet1!$N$12:$O$20,2))</f>
        <v/>
      </c>
      <c r="Q748" s="24">
        <v>733.33333333333348</v>
      </c>
      <c r="R748" s="9">
        <v>220.00000000000003</v>
      </c>
      <c r="S748" s="9">
        <v>220.00000000000003</v>
      </c>
      <c r="T748" s="24">
        <v>10</v>
      </c>
      <c r="U748" s="9"/>
      <c r="V748" s="9">
        <v>0.3</v>
      </c>
      <c r="W748" s="35" t="s">
        <v>53</v>
      </c>
      <c r="X748" s="9"/>
      <c r="Y748" s="27"/>
      <c r="Z748" s="9"/>
      <c r="AA748" s="9"/>
      <c r="AB748" s="9"/>
      <c r="AC748" s="9"/>
      <c r="AD748" s="9"/>
      <c r="AE748" s="9"/>
      <c r="AF748" s="9">
        <v>39.869999999999997</v>
      </c>
      <c r="AG748" s="9"/>
      <c r="AH748" s="9"/>
      <c r="AI748" s="9"/>
      <c r="AJ748" s="9"/>
      <c r="AK748" s="9"/>
      <c r="AL748" s="9"/>
    </row>
    <row r="749" spans="1:38" ht="13.2">
      <c r="A749" t="str">
        <f t="shared" si="93"/>
        <v>Tamworth2012TOS12-JunCvExceedOasisCL</v>
      </c>
      <c r="C749" t="str">
        <f>D749</f>
        <v>Exceed-OasisCL</v>
      </c>
      <c r="D749" s="9" t="s">
        <v>132</v>
      </c>
      <c r="E749" t="str">
        <f>VLOOKUP(D749,Sheet1!$E$11:$F$92,2)</f>
        <v>ExceedOasisCL</v>
      </c>
      <c r="G749" s="48" t="s">
        <v>126</v>
      </c>
      <c r="H749" s="13">
        <v>2012</v>
      </c>
      <c r="J749" s="9">
        <v>3</v>
      </c>
      <c r="K749" s="32">
        <v>41072</v>
      </c>
      <c r="L749" s="14" t="str">
        <f t="shared" si="94"/>
        <v>12-Jun</v>
      </c>
      <c r="M749" s="9">
        <f t="shared" si="97"/>
        <v>12</v>
      </c>
      <c r="N749" s="9" t="str">
        <f t="shared" si="95"/>
        <v>Jun</v>
      </c>
      <c r="O749" s="56" t="s">
        <v>90</v>
      </c>
      <c r="P749" s="13" t="str">
        <f>IF(VLOOKUP(O749,Sheet1!$N$12:$O$20,2)=0,"",VLOOKUP(O749,Sheet1!$N$12:$O$20,2))</f>
        <v/>
      </c>
      <c r="Q749" s="24">
        <v>916.66666666666674</v>
      </c>
      <c r="R749" s="9">
        <v>275</v>
      </c>
      <c r="S749" s="9">
        <v>275</v>
      </c>
      <c r="T749" s="24">
        <v>10</v>
      </c>
      <c r="U749" s="9"/>
      <c r="V749" s="9">
        <v>0.3</v>
      </c>
      <c r="W749" s="35" t="s">
        <v>53</v>
      </c>
      <c r="X749" s="9"/>
      <c r="Y749" s="27"/>
      <c r="Z749" s="9"/>
      <c r="AA749" s="9"/>
      <c r="AB749" s="9"/>
      <c r="AC749" s="9"/>
      <c r="AD749" s="9"/>
      <c r="AE749" s="9"/>
      <c r="AF749" s="9">
        <v>40.270000000000003</v>
      </c>
      <c r="AG749" s="9"/>
      <c r="AH749" s="9"/>
      <c r="AI749" s="9"/>
      <c r="AJ749" s="9"/>
      <c r="AK749" s="9"/>
      <c r="AL749" s="9"/>
    </row>
    <row r="750" spans="1:38" s="61" customFormat="1" ht="13.2">
      <c r="A750" t="str">
        <f t="shared" si="93"/>
        <v>Tamworth2012TOS12-JunCvHyola50</v>
      </c>
      <c r="C750" s="61" t="s">
        <v>137</v>
      </c>
      <c r="D750" s="64" t="s">
        <v>50</v>
      </c>
      <c r="E750" t="str">
        <f>VLOOKUP(D750,Sheet1!$E$11:$F$92,2)</f>
        <v>Hyola50</v>
      </c>
      <c r="G750" s="62" t="s">
        <v>126</v>
      </c>
      <c r="H750" s="63">
        <v>2012</v>
      </c>
      <c r="I750" s="94"/>
      <c r="J750" s="64">
        <v>3</v>
      </c>
      <c r="K750" s="65">
        <v>41072</v>
      </c>
      <c r="L750" s="14" t="str">
        <f t="shared" si="94"/>
        <v>12-Jun</v>
      </c>
      <c r="M750" s="9">
        <f t="shared" si="97"/>
        <v>12</v>
      </c>
      <c r="N750" s="9" t="str">
        <f t="shared" si="95"/>
        <v>Jun</v>
      </c>
      <c r="O750" s="66" t="s">
        <v>90</v>
      </c>
      <c r="P750" s="13" t="str">
        <f>IF(VLOOKUP(O750,Sheet1!$N$12:$O$20,2)=0,"",VLOOKUP(O750,Sheet1!$N$12:$O$20,2))</f>
        <v/>
      </c>
      <c r="Q750" s="67">
        <v>894.11764705882342</v>
      </c>
      <c r="R750" s="64">
        <v>304</v>
      </c>
      <c r="S750" s="64">
        <v>304</v>
      </c>
      <c r="T750" s="67">
        <v>10</v>
      </c>
      <c r="U750" s="64"/>
      <c r="V750" s="64">
        <v>0.34</v>
      </c>
      <c r="W750" s="68" t="s">
        <v>53</v>
      </c>
      <c r="X750" s="64"/>
      <c r="Y750" s="69"/>
      <c r="Z750" s="64"/>
      <c r="AA750" s="64"/>
      <c r="AB750" s="64"/>
      <c r="AC750" s="64"/>
      <c r="AD750" s="64"/>
      <c r="AE750" s="64"/>
      <c r="AF750" s="64">
        <v>40.799999999999997</v>
      </c>
      <c r="AG750" s="64"/>
      <c r="AH750" s="64"/>
      <c r="AI750" s="64"/>
      <c r="AJ750" s="64"/>
      <c r="AK750" s="64"/>
      <c r="AL750" s="64"/>
    </row>
    <row r="751" spans="1:38" ht="13.2">
      <c r="A751" t="str">
        <f t="shared" si="93"/>
        <v>Tamworth2012TOS12-JunCvHyola555_TT</v>
      </c>
      <c r="C751" t="str">
        <f t="shared" ref="C751:C782" si="99">D751</f>
        <v>Hyola555TT</v>
      </c>
      <c r="D751" s="9" t="s">
        <v>108</v>
      </c>
      <c r="E751" t="str">
        <f>VLOOKUP(D751,Sheet1!$E$11:$F$92,2)</f>
        <v>Hyola555_TT</v>
      </c>
      <c r="G751" s="48" t="s">
        <v>126</v>
      </c>
      <c r="H751" s="13">
        <v>2012</v>
      </c>
      <c r="J751" s="9">
        <v>3</v>
      </c>
      <c r="K751" s="32">
        <v>41072</v>
      </c>
      <c r="L751" s="14" t="str">
        <f t="shared" si="94"/>
        <v>12-Jun</v>
      </c>
      <c r="M751" s="9">
        <f t="shared" si="97"/>
        <v>12</v>
      </c>
      <c r="N751" s="9" t="str">
        <f t="shared" si="95"/>
        <v>Jun</v>
      </c>
      <c r="O751" s="56" t="s">
        <v>90</v>
      </c>
      <c r="P751" s="13" t="str">
        <f>IF(VLOOKUP(O751,Sheet1!$N$12:$O$20,2)=0,"",VLOOKUP(O751,Sheet1!$N$12:$O$20,2))</f>
        <v/>
      </c>
      <c r="Q751" s="24">
        <v>712.49999999999989</v>
      </c>
      <c r="R751" s="9">
        <v>227.99999999999997</v>
      </c>
      <c r="S751" s="9">
        <v>227.99999999999997</v>
      </c>
      <c r="T751" s="24">
        <v>10</v>
      </c>
      <c r="U751" s="9"/>
      <c r="V751" s="9">
        <v>0.32</v>
      </c>
      <c r="W751" s="35" t="s">
        <v>53</v>
      </c>
      <c r="X751" s="9"/>
      <c r="Y751" s="27"/>
      <c r="Z751" s="9"/>
      <c r="AA751" s="9"/>
      <c r="AB751" s="9"/>
      <c r="AC751" s="9"/>
      <c r="AD751" s="9"/>
      <c r="AE751" s="9"/>
      <c r="AF751" s="9">
        <v>40.270000000000003</v>
      </c>
      <c r="AG751" s="9"/>
      <c r="AH751" s="9"/>
      <c r="AI751" s="9"/>
      <c r="AJ751" s="9"/>
      <c r="AK751" s="9"/>
      <c r="AL751" s="9"/>
    </row>
    <row r="752" spans="1:38" ht="13.2">
      <c r="A752" t="str">
        <f t="shared" si="93"/>
        <v>Tamworth2012TOS12-JunCvHyola559_TT</v>
      </c>
      <c r="C752" t="str">
        <f t="shared" si="99"/>
        <v>Hyola559TT</v>
      </c>
      <c r="D752" s="9" t="s">
        <v>133</v>
      </c>
      <c r="E752" t="str">
        <f>VLOOKUP(D752,Sheet1!$E$11:$F$92,2)</f>
        <v>Hyola559_TT</v>
      </c>
      <c r="G752" s="48" t="s">
        <v>126</v>
      </c>
      <c r="H752" s="13">
        <v>2012</v>
      </c>
      <c r="J752" s="9">
        <v>3</v>
      </c>
      <c r="K752" s="32">
        <v>41072</v>
      </c>
      <c r="L752" s="14" t="str">
        <f t="shared" si="94"/>
        <v>12-Jun</v>
      </c>
      <c r="M752" s="9">
        <f t="shared" si="97"/>
        <v>12</v>
      </c>
      <c r="N752" s="9" t="str">
        <f t="shared" si="95"/>
        <v>Jun</v>
      </c>
      <c r="O752" s="56" t="s">
        <v>90</v>
      </c>
      <c r="P752" s="13" t="str">
        <f>IF(VLOOKUP(O752,Sheet1!$N$12:$O$20,2)=0,"",VLOOKUP(O752,Sheet1!$N$12:$O$20,2))</f>
        <v/>
      </c>
      <c r="Q752" s="24">
        <v>762.85714285714289</v>
      </c>
      <c r="R752" s="9">
        <v>267</v>
      </c>
      <c r="S752" s="9">
        <v>267</v>
      </c>
      <c r="T752" s="24">
        <v>10</v>
      </c>
      <c r="U752" s="9"/>
      <c r="V752" s="9">
        <v>0.35</v>
      </c>
      <c r="W752" s="35" t="s">
        <v>53</v>
      </c>
      <c r="X752" s="9"/>
      <c r="Y752" s="27"/>
      <c r="Z752" s="9"/>
      <c r="AA752" s="9"/>
      <c r="AB752" s="9"/>
      <c r="AC752" s="9"/>
      <c r="AD752" s="9"/>
      <c r="AE752" s="9"/>
      <c r="AF752" s="9">
        <v>41.83</v>
      </c>
      <c r="AG752" s="9"/>
      <c r="AH752" s="9"/>
      <c r="AI752" s="9"/>
      <c r="AJ752" s="9"/>
      <c r="AK752" s="9"/>
      <c r="AL752" s="9"/>
    </row>
    <row r="753" spans="1:38" ht="13.2">
      <c r="A753" t="str">
        <f t="shared" si="93"/>
        <v>Tamworth2012TOS12-JunCvHyola575_CL</v>
      </c>
      <c r="C753" t="str">
        <f t="shared" si="99"/>
        <v>Hyola575CL</v>
      </c>
      <c r="D753" s="9" t="s">
        <v>134</v>
      </c>
      <c r="E753" t="str">
        <f>VLOOKUP(D753,Sheet1!$E$11:$F$92,2)</f>
        <v>Hyola575_CL</v>
      </c>
      <c r="G753" s="48" t="s">
        <v>126</v>
      </c>
      <c r="H753" s="13">
        <v>2012</v>
      </c>
      <c r="J753" s="9">
        <v>3</v>
      </c>
      <c r="K753" s="32">
        <v>41072</v>
      </c>
      <c r="L753" s="14" t="str">
        <f t="shared" si="94"/>
        <v>12-Jun</v>
      </c>
      <c r="M753" s="9">
        <f t="shared" si="97"/>
        <v>12</v>
      </c>
      <c r="N753" s="9" t="str">
        <f t="shared" si="95"/>
        <v>Jun</v>
      </c>
      <c r="O753" s="56" t="s">
        <v>90</v>
      </c>
      <c r="P753" s="13" t="str">
        <f>IF(VLOOKUP(O753,Sheet1!$N$12:$O$20,2)=0,"",VLOOKUP(O753,Sheet1!$N$12:$O$20,2))</f>
        <v/>
      </c>
      <c r="Q753" s="24">
        <v>706.66666666666674</v>
      </c>
      <c r="R753" s="9">
        <v>212</v>
      </c>
      <c r="S753" s="9">
        <v>212</v>
      </c>
      <c r="T753" s="24">
        <v>10</v>
      </c>
      <c r="U753" s="9"/>
      <c r="V753" s="9">
        <v>0.3</v>
      </c>
      <c r="W753" s="35" t="s">
        <v>53</v>
      </c>
      <c r="X753" s="9"/>
      <c r="Y753" s="27"/>
      <c r="Z753" s="9"/>
      <c r="AA753" s="9"/>
      <c r="AB753" s="9"/>
      <c r="AC753" s="9"/>
      <c r="AD753" s="9"/>
      <c r="AE753" s="9"/>
      <c r="AF753" s="9">
        <v>40.767000000000003</v>
      </c>
      <c r="AG753" s="9"/>
      <c r="AH753" s="9"/>
      <c r="AI753" s="9"/>
      <c r="AJ753" s="9"/>
      <c r="AK753" s="9"/>
      <c r="AL753" s="9"/>
    </row>
    <row r="754" spans="1:38" ht="13.2">
      <c r="A754" t="str">
        <f t="shared" si="93"/>
        <v>Tamworth2012TOS12-JunCvVictoryV3002</v>
      </c>
      <c r="C754" t="str">
        <f t="shared" si="99"/>
        <v>VictoryV3002</v>
      </c>
      <c r="D754" s="9" t="s">
        <v>135</v>
      </c>
      <c r="E754" t="str">
        <f>VLOOKUP(D754,Sheet1!$E$11:$F$92,2)</f>
        <v>VictoryV3002</v>
      </c>
      <c r="G754" s="48" t="s">
        <v>126</v>
      </c>
      <c r="H754" s="13">
        <v>2012</v>
      </c>
      <c r="J754" s="9">
        <v>3</v>
      </c>
      <c r="K754" s="32">
        <v>41072</v>
      </c>
      <c r="L754" s="14" t="str">
        <f t="shared" si="94"/>
        <v>12-Jun</v>
      </c>
      <c r="M754" s="9">
        <f t="shared" si="97"/>
        <v>12</v>
      </c>
      <c r="N754" s="9" t="str">
        <f t="shared" si="95"/>
        <v>Jun</v>
      </c>
      <c r="O754" s="56" t="s">
        <v>90</v>
      </c>
      <c r="P754" s="13" t="str">
        <f>IF(VLOOKUP(O754,Sheet1!$N$12:$O$20,2)=0,"",VLOOKUP(O754,Sheet1!$N$12:$O$20,2))</f>
        <v/>
      </c>
      <c r="Q754" s="24">
        <v>854.83870967741939</v>
      </c>
      <c r="R754" s="9">
        <v>265</v>
      </c>
      <c r="S754" s="9">
        <v>265</v>
      </c>
      <c r="T754" s="24">
        <v>10</v>
      </c>
      <c r="U754" s="9"/>
      <c r="V754" s="9">
        <v>0.31</v>
      </c>
      <c r="W754" s="35" t="s">
        <v>53</v>
      </c>
      <c r="X754" s="9"/>
      <c r="Y754" s="27"/>
      <c r="Z754" s="9"/>
      <c r="AA754" s="9"/>
      <c r="AB754" s="9"/>
      <c r="AC754" s="9"/>
      <c r="AD754" s="9"/>
      <c r="AE754" s="9"/>
      <c r="AF754" s="9">
        <v>42.366999999999997</v>
      </c>
      <c r="AG754" s="9"/>
      <c r="AH754" s="9"/>
      <c r="AI754" s="9"/>
      <c r="AJ754" s="9"/>
      <c r="AK754" s="9"/>
      <c r="AL754" s="9"/>
    </row>
    <row r="755" spans="1:38" ht="13.2">
      <c r="A755" t="str">
        <f t="shared" si="93"/>
        <v>Greenethorpe2013TOS25-MarCvHyola971_CL</v>
      </c>
      <c r="B755">
        <f t="shared" si="92"/>
        <v>43</v>
      </c>
      <c r="C755" t="str">
        <f t="shared" si="99"/>
        <v>Hyola971</v>
      </c>
      <c r="D755" s="9" t="s">
        <v>140</v>
      </c>
      <c r="E755" t="str">
        <f>VLOOKUP(D755,Sheet1!$E$11:$F$92,2)</f>
        <v>Hyola971_CL</v>
      </c>
      <c r="G755" s="48" t="s">
        <v>138</v>
      </c>
      <c r="H755" s="13">
        <v>2013</v>
      </c>
      <c r="I755" s="87">
        <v>41401</v>
      </c>
      <c r="J755" s="9" t="s">
        <v>139</v>
      </c>
      <c r="K755" s="44">
        <v>41358</v>
      </c>
      <c r="L755" s="14" t="str">
        <f t="shared" si="94"/>
        <v>25-Mar</v>
      </c>
      <c r="M755" s="9">
        <f t="shared" si="97"/>
        <v>25</v>
      </c>
      <c r="N755" s="9" t="str">
        <f t="shared" si="95"/>
        <v>Mar</v>
      </c>
      <c r="O755" s="56" t="s">
        <v>90</v>
      </c>
      <c r="P755" s="13" t="str">
        <f>IF(VLOOKUP(O755,Sheet1!$N$12:$O$20,2)=0,"",VLOOKUP(O755,Sheet1!$N$12:$O$20,2))</f>
        <v/>
      </c>
      <c r="Q755" s="24">
        <v>123.78432494279177</v>
      </c>
      <c r="R755" s="24"/>
      <c r="S755" s="24"/>
      <c r="T755" s="24"/>
      <c r="U755" s="9"/>
      <c r="V755" s="9"/>
      <c r="W755" s="9"/>
      <c r="X755" s="9"/>
      <c r="Y755" s="24">
        <v>89.599073542400802</v>
      </c>
      <c r="Z755" s="24">
        <v>24.714967472275703</v>
      </c>
      <c r="AA755" s="24"/>
      <c r="AB755" s="24">
        <v>11.670445170503337</v>
      </c>
      <c r="AC755" s="24">
        <v>7.7653005619169004</v>
      </c>
      <c r="AD755" s="24">
        <v>2.6805826365285617</v>
      </c>
      <c r="AE755" s="9"/>
      <c r="AF755" s="9"/>
      <c r="AG755" s="23">
        <v>1.5199433069618407</v>
      </c>
      <c r="AH755" s="23">
        <v>0.14637471973939553</v>
      </c>
      <c r="AI755" s="24"/>
      <c r="AJ755" s="24"/>
      <c r="AK755" s="24">
        <v>0</v>
      </c>
      <c r="AL755" s="24">
        <v>169.2789298121954</v>
      </c>
    </row>
    <row r="756" spans="1:38" ht="13.2">
      <c r="A756" t="str">
        <f t="shared" si="93"/>
        <v>Greenethorpe2013TOS25-MarCvHyola971_CL</v>
      </c>
      <c r="B756">
        <f t="shared" si="92"/>
        <v>86</v>
      </c>
      <c r="C756" t="str">
        <f t="shared" si="99"/>
        <v>Hyola971</v>
      </c>
      <c r="D756" s="9" t="s">
        <v>140</v>
      </c>
      <c r="E756" t="str">
        <f>VLOOKUP(D756,Sheet1!$E$11:$F$92,2)</f>
        <v>Hyola971_CL</v>
      </c>
      <c r="G756" s="48" t="s">
        <v>138</v>
      </c>
      <c r="H756" s="13">
        <v>2013</v>
      </c>
      <c r="I756" s="87">
        <v>41444</v>
      </c>
      <c r="J756" s="9" t="s">
        <v>139</v>
      </c>
      <c r="K756" s="44">
        <v>41358</v>
      </c>
      <c r="L756" s="14" t="str">
        <f t="shared" si="94"/>
        <v>25-Mar</v>
      </c>
      <c r="M756" s="9">
        <f t="shared" si="97"/>
        <v>25</v>
      </c>
      <c r="N756" s="9" t="str">
        <f t="shared" si="95"/>
        <v>Mar</v>
      </c>
      <c r="O756" s="56" t="s">
        <v>90</v>
      </c>
      <c r="P756" s="13" t="str">
        <f>IF(VLOOKUP(O756,Sheet1!$N$12:$O$20,2)=0,"",VLOOKUP(O756,Sheet1!$N$12:$O$20,2))</f>
        <v/>
      </c>
      <c r="Q756" s="24">
        <v>429.71497687426512</v>
      </c>
      <c r="R756" s="24"/>
      <c r="S756" s="24"/>
      <c r="T756" s="24"/>
      <c r="U756" s="9"/>
      <c r="V756" s="9"/>
      <c r="W756" s="9"/>
      <c r="X756" s="9"/>
      <c r="Y756" s="24">
        <v>163.90903950369363</v>
      </c>
      <c r="Z756" s="24">
        <v>200.63079856925432</v>
      </c>
      <c r="AA756" s="24"/>
      <c r="AB756" s="24">
        <v>43.520336620502128</v>
      </c>
      <c r="AC756" s="24">
        <v>11.627198395391355</v>
      </c>
      <c r="AD756" s="24">
        <v>27.533667658944328</v>
      </c>
      <c r="AE756" s="9"/>
      <c r="AF756" s="9"/>
      <c r="AG756" s="23">
        <v>3.419590781741412</v>
      </c>
      <c r="AH756" s="23">
        <v>0.29847570045207111</v>
      </c>
      <c r="AI756" s="24"/>
      <c r="AJ756" s="24"/>
      <c r="AK756" s="24">
        <v>0</v>
      </c>
      <c r="AL756" s="24">
        <v>207.81369023093174</v>
      </c>
    </row>
    <row r="757" spans="1:38" ht="13.2">
      <c r="A757" t="str">
        <f t="shared" si="93"/>
        <v>Greenethorpe2013TOS25-MarCvHyola971_CL</v>
      </c>
      <c r="B757">
        <f t="shared" si="92"/>
        <v>121</v>
      </c>
      <c r="C757" t="str">
        <f t="shared" si="99"/>
        <v>Hyola971</v>
      </c>
      <c r="D757" s="9" t="s">
        <v>140</v>
      </c>
      <c r="E757" t="str">
        <f>VLOOKUP(D757,Sheet1!$E$11:$F$92,2)</f>
        <v>Hyola971_CL</v>
      </c>
      <c r="G757" s="48" t="s">
        <v>138</v>
      </c>
      <c r="H757" s="13">
        <v>2013</v>
      </c>
      <c r="I757" s="87">
        <v>41479</v>
      </c>
      <c r="J757" s="9" t="s">
        <v>139</v>
      </c>
      <c r="K757" s="44">
        <v>41358</v>
      </c>
      <c r="L757" s="14" t="str">
        <f t="shared" si="94"/>
        <v>25-Mar</v>
      </c>
      <c r="M757" s="9">
        <f t="shared" si="97"/>
        <v>25</v>
      </c>
      <c r="N757" s="9" t="str">
        <f t="shared" si="95"/>
        <v>Mar</v>
      </c>
      <c r="O757" s="56" t="s">
        <v>90</v>
      </c>
      <c r="P757" s="13" t="str">
        <f>IF(VLOOKUP(O757,Sheet1!$N$12:$O$20,2)=0,"",VLOOKUP(O757,Sheet1!$N$12:$O$20,2))</f>
        <v/>
      </c>
      <c r="Q757" s="24">
        <v>539.0717556646149</v>
      </c>
      <c r="R757" s="24"/>
      <c r="S757" s="24"/>
      <c r="T757" s="24"/>
      <c r="U757" s="9"/>
      <c r="V757" s="9"/>
      <c r="W757" s="9"/>
      <c r="X757" s="9"/>
      <c r="Y757" s="24">
        <v>217.07980846504609</v>
      </c>
      <c r="Z757" s="24">
        <v>278.74032480306812</v>
      </c>
      <c r="AA757" s="24"/>
      <c r="AB757" s="24">
        <v>63.172173773850062</v>
      </c>
      <c r="AC757" s="24">
        <v>28.976100607489961</v>
      </c>
      <c r="AD757" s="24">
        <v>51.527935644396784</v>
      </c>
      <c r="AE757" s="9"/>
      <c r="AF757" s="9"/>
      <c r="AG757" s="23">
        <v>3.9653998734401217</v>
      </c>
      <c r="AH757" s="23">
        <v>0.55212314232586857</v>
      </c>
      <c r="AI757" s="24"/>
      <c r="AJ757" s="24"/>
      <c r="AK757" s="24">
        <v>43.251622396500728</v>
      </c>
      <c r="AL757" s="24">
        <v>182.68263614623135</v>
      </c>
    </row>
    <row r="758" spans="1:38" ht="13.2">
      <c r="A758" t="str">
        <f t="shared" si="93"/>
        <v>Greenethorpe2013TOS25-MarCvHyola971_CL</v>
      </c>
      <c r="B758">
        <f t="shared" si="92"/>
        <v>134</v>
      </c>
      <c r="C758" t="str">
        <f t="shared" si="99"/>
        <v>Hyola971</v>
      </c>
      <c r="D758" s="9" t="s">
        <v>140</v>
      </c>
      <c r="E758" t="str">
        <f>VLOOKUP(D758,Sheet1!$E$11:$F$92,2)</f>
        <v>Hyola971_CL</v>
      </c>
      <c r="G758" s="48" t="s">
        <v>138</v>
      </c>
      <c r="H758" s="13">
        <v>2013</v>
      </c>
      <c r="I758" s="87">
        <v>41492</v>
      </c>
      <c r="J758" s="9" t="s">
        <v>139</v>
      </c>
      <c r="K758" s="44">
        <v>41358</v>
      </c>
      <c r="L758" s="14" t="str">
        <f t="shared" si="94"/>
        <v>25-Mar</v>
      </c>
      <c r="M758" s="9">
        <f t="shared" si="97"/>
        <v>25</v>
      </c>
      <c r="N758" s="9" t="str">
        <f t="shared" si="95"/>
        <v>Mar</v>
      </c>
      <c r="O758" s="56" t="s">
        <v>90</v>
      </c>
      <c r="P758" s="13" t="str">
        <f>IF(VLOOKUP(O758,Sheet1!$N$12:$O$20,2)=0,"",VLOOKUP(O758,Sheet1!$N$12:$O$20,2))</f>
        <v/>
      </c>
      <c r="Q758" s="24">
        <v>720.40517313047201</v>
      </c>
      <c r="R758" s="24"/>
      <c r="S758" s="24"/>
      <c r="T758" s="24"/>
      <c r="U758" s="9"/>
      <c r="V758" s="9"/>
      <c r="W758" s="9"/>
      <c r="X758" s="9"/>
      <c r="Y758" s="24">
        <v>213.77105169415739</v>
      </c>
      <c r="Z758" s="24">
        <v>398.96878989763786</v>
      </c>
      <c r="AA758" s="24"/>
      <c r="AB758" s="24">
        <v>70.877719222607709</v>
      </c>
      <c r="AC758" s="24">
        <v>23.331889537422256</v>
      </c>
      <c r="AD758" s="24">
        <v>41.435879522238913</v>
      </c>
      <c r="AE758" s="9"/>
      <c r="AF758" s="9"/>
      <c r="AG758" s="23">
        <v>4.4445032867495566</v>
      </c>
      <c r="AH758" s="23">
        <v>0.73031437046067516</v>
      </c>
      <c r="AI758" s="24"/>
      <c r="AJ758" s="24"/>
      <c r="AK758" s="24">
        <v>107.66533153867671</v>
      </c>
      <c r="AL758" s="24">
        <v>206.05977613321301</v>
      </c>
    </row>
    <row r="759" spans="1:38" ht="13.2">
      <c r="A759" t="str">
        <f t="shared" si="93"/>
        <v>Greenethorpe2013TOS25-MarCvHyola971_CL</v>
      </c>
      <c r="B759">
        <f t="shared" si="92"/>
        <v>170</v>
      </c>
      <c r="C759" t="str">
        <f t="shared" si="99"/>
        <v>Hyola971</v>
      </c>
      <c r="D759" s="9" t="s">
        <v>140</v>
      </c>
      <c r="E759" t="str">
        <f>VLOOKUP(D759,Sheet1!$E$11:$F$92,2)</f>
        <v>Hyola971_CL</v>
      </c>
      <c r="G759" s="48" t="s">
        <v>138</v>
      </c>
      <c r="H759" s="13">
        <v>2013</v>
      </c>
      <c r="I759" s="87">
        <v>41528</v>
      </c>
      <c r="J759" s="9" t="s">
        <v>139</v>
      </c>
      <c r="K759" s="44">
        <v>41358</v>
      </c>
      <c r="L759" s="14" t="str">
        <f t="shared" si="94"/>
        <v>25-Mar</v>
      </c>
      <c r="M759" s="9">
        <f t="shared" si="97"/>
        <v>25</v>
      </c>
      <c r="N759" s="9" t="str">
        <f t="shared" si="95"/>
        <v>Mar</v>
      </c>
      <c r="O759" s="56" t="s">
        <v>90</v>
      </c>
      <c r="P759" s="13" t="str">
        <f>IF(VLOOKUP(O759,Sheet1!$N$12:$O$20,2)=0,"",VLOOKUP(O759,Sheet1!$N$12:$O$20,2))</f>
        <v/>
      </c>
      <c r="Q759" s="24">
        <v>1325.831872366404</v>
      </c>
      <c r="R759" s="24"/>
      <c r="S759" s="24"/>
      <c r="T759" s="24"/>
      <c r="U759" s="9"/>
      <c r="V759" s="9"/>
      <c r="W759" s="9"/>
      <c r="X759" s="9"/>
      <c r="Y759" s="24">
        <v>185.12642841822191</v>
      </c>
      <c r="Z759" s="24">
        <v>1037.2265259771002</v>
      </c>
      <c r="AA759" s="24"/>
      <c r="AB759" s="24">
        <v>129.06831052932921</v>
      </c>
      <c r="AC759" s="24">
        <v>23.168989006624866</v>
      </c>
      <c r="AD759" s="24">
        <v>83.644495475011581</v>
      </c>
      <c r="AE759" s="9"/>
      <c r="AF759" s="9"/>
      <c r="AG759" s="23">
        <v>2.9605154267997218</v>
      </c>
      <c r="AH759" s="23">
        <v>0.45131545104294302</v>
      </c>
      <c r="AI759" s="24"/>
      <c r="AJ759" s="24"/>
      <c r="AK759" s="24">
        <v>103.47891797108203</v>
      </c>
      <c r="AL759" s="24">
        <v>158.68843896970228</v>
      </c>
    </row>
    <row r="760" spans="1:38" ht="13.2">
      <c r="A760" t="str">
        <f t="shared" si="93"/>
        <v>Greenethorpe2013TOS25-MarCvHyola971_CL</v>
      </c>
      <c r="B760">
        <f t="shared" si="92"/>
        <v>205</v>
      </c>
      <c r="C760" t="str">
        <f t="shared" si="99"/>
        <v>Hyola971</v>
      </c>
      <c r="D760" s="9" t="s">
        <v>140</v>
      </c>
      <c r="E760" t="str">
        <f>VLOOKUP(D760,Sheet1!$E$11:$F$92,2)</f>
        <v>Hyola971_CL</v>
      </c>
      <c r="G760" s="48" t="s">
        <v>138</v>
      </c>
      <c r="H760" s="13">
        <v>2013</v>
      </c>
      <c r="I760" s="87">
        <v>41563</v>
      </c>
      <c r="J760" s="9" t="s">
        <v>139</v>
      </c>
      <c r="K760" s="44">
        <v>41358</v>
      </c>
      <c r="L760" s="14" t="str">
        <f t="shared" si="94"/>
        <v>25-Mar</v>
      </c>
      <c r="M760" s="9">
        <f t="shared" si="97"/>
        <v>25</v>
      </c>
      <c r="N760" s="9" t="str">
        <f t="shared" si="95"/>
        <v>Mar</v>
      </c>
      <c r="O760" s="56" t="s">
        <v>90</v>
      </c>
      <c r="P760" s="13" t="str">
        <f>IF(VLOOKUP(O760,Sheet1!$N$12:$O$20,2)=0,"",VLOOKUP(O760,Sheet1!$N$12:$O$20,2))</f>
        <v/>
      </c>
      <c r="Q760" s="24">
        <v>961.09308521635876</v>
      </c>
      <c r="R760" s="24"/>
      <c r="S760" s="24"/>
      <c r="T760" s="24"/>
      <c r="U760" s="9"/>
      <c r="V760" s="9"/>
      <c r="W760" s="9"/>
      <c r="X760" s="9"/>
      <c r="Y760" s="24">
        <v>9.2528493985235905</v>
      </c>
      <c r="Z760" s="24">
        <v>674.67277026703232</v>
      </c>
      <c r="AA760" s="24"/>
      <c r="AB760" s="24">
        <v>66.898387505514222</v>
      </c>
      <c r="AC760" s="24">
        <v>2.7960770088532145</v>
      </c>
      <c r="AD760" s="24">
        <v>37.756843929079942</v>
      </c>
      <c r="AE760" s="9"/>
      <c r="AF760" s="9"/>
      <c r="AG760" s="23">
        <v>0</v>
      </c>
      <c r="AH760" s="23">
        <v>0</v>
      </c>
      <c r="AI760" s="24"/>
      <c r="AJ760" s="24"/>
      <c r="AK760" s="24">
        <v>0</v>
      </c>
      <c r="AL760" s="24"/>
    </row>
    <row r="761" spans="1:38" ht="13.2">
      <c r="A761" t="str">
        <f t="shared" si="93"/>
        <v>Greenethorpe2013TOS25-MarCvHyola971_CL</v>
      </c>
      <c r="B761">
        <f t="shared" si="92"/>
        <v>224</v>
      </c>
      <c r="C761" t="str">
        <f t="shared" si="99"/>
        <v>Hyola971</v>
      </c>
      <c r="D761" s="9" t="s">
        <v>140</v>
      </c>
      <c r="E761" t="str">
        <f>VLOOKUP(D761,Sheet1!$E$11:$F$92,2)</f>
        <v>Hyola971_CL</v>
      </c>
      <c r="G761" s="48" t="s">
        <v>138</v>
      </c>
      <c r="H761" s="13">
        <v>2013</v>
      </c>
      <c r="I761" s="87">
        <v>41582</v>
      </c>
      <c r="J761" s="9" t="s">
        <v>139</v>
      </c>
      <c r="K761" s="44">
        <v>41358</v>
      </c>
      <c r="L761" s="14" t="str">
        <f t="shared" si="94"/>
        <v>25-Mar</v>
      </c>
      <c r="M761" s="9">
        <f t="shared" si="97"/>
        <v>25</v>
      </c>
      <c r="N761" s="9" t="str">
        <f t="shared" si="95"/>
        <v>Mar</v>
      </c>
      <c r="O761" s="56" t="s">
        <v>90</v>
      </c>
      <c r="P761" s="13" t="str">
        <f>IF(VLOOKUP(O761,Sheet1!$N$12:$O$20,2)=0,"",VLOOKUP(O761,Sheet1!$N$12:$O$20,2))</f>
        <v/>
      </c>
      <c r="Q761" s="24">
        <v>989.2505720823799</v>
      </c>
      <c r="R761" s="24">
        <v>279.3978832951945</v>
      </c>
      <c r="S761" s="24">
        <v>279.3978832951945</v>
      </c>
      <c r="T761" s="24"/>
      <c r="U761" s="9"/>
      <c r="V761" s="9"/>
      <c r="W761" s="9"/>
      <c r="X761" s="9"/>
      <c r="Y761" s="24">
        <v>0</v>
      </c>
      <c r="Z761" s="24">
        <v>558.79506414302443</v>
      </c>
      <c r="AA761" s="24">
        <v>151.05762464416091</v>
      </c>
      <c r="AB761" s="24">
        <v>83.405424447460518</v>
      </c>
      <c r="AC761" s="24">
        <v>0</v>
      </c>
      <c r="AD761" s="24">
        <v>50.25880336825935</v>
      </c>
      <c r="AE761" s="9"/>
      <c r="AF761" s="9"/>
      <c r="AG761" s="23">
        <v>0</v>
      </c>
      <c r="AH761" s="23">
        <v>0</v>
      </c>
      <c r="AI761" s="24">
        <v>1360.9328396905867</v>
      </c>
      <c r="AJ761" s="24">
        <v>52.042131884974133</v>
      </c>
      <c r="AK761" s="24">
        <v>0</v>
      </c>
      <c r="AL761" s="24"/>
    </row>
    <row r="762" spans="1:38" ht="13.2">
      <c r="A762" t="str">
        <f t="shared" si="93"/>
        <v>Greenethorpe2013TOS23-AprCvHyola575_CL</v>
      </c>
      <c r="B762">
        <f t="shared" si="92"/>
        <v>83</v>
      </c>
      <c r="C762" t="str">
        <f t="shared" si="99"/>
        <v>Hyola575CL</v>
      </c>
      <c r="D762" s="9" t="s">
        <v>134</v>
      </c>
      <c r="E762" t="str">
        <f>VLOOKUP(D762,Sheet1!$E$11:$F$92,2)</f>
        <v>Hyola575_CL</v>
      </c>
      <c r="G762" s="48" t="s">
        <v>138</v>
      </c>
      <c r="H762" s="13">
        <v>2013</v>
      </c>
      <c r="I762" s="87">
        <v>41470</v>
      </c>
      <c r="J762" s="9" t="s">
        <v>141</v>
      </c>
      <c r="K762" s="44">
        <v>41387</v>
      </c>
      <c r="L762" s="14" t="str">
        <f t="shared" si="94"/>
        <v>23-Apr</v>
      </c>
      <c r="M762" s="9">
        <f t="shared" si="97"/>
        <v>23</v>
      </c>
      <c r="N762" s="9" t="str">
        <f t="shared" si="95"/>
        <v>Apr</v>
      </c>
      <c r="O762" s="56" t="s">
        <v>90</v>
      </c>
      <c r="P762" s="13" t="str">
        <f>IF(VLOOKUP(O762,Sheet1!$N$12:$O$20,2)=0,"",VLOOKUP(O762,Sheet1!$N$12:$O$20,2))</f>
        <v/>
      </c>
      <c r="Q762" s="24">
        <v>90.704614797864224</v>
      </c>
      <c r="R762" s="24"/>
      <c r="S762" s="24"/>
      <c r="T762" s="24"/>
      <c r="U762" s="9"/>
      <c r="V762" s="9"/>
      <c r="W762" s="9"/>
      <c r="X762" s="9"/>
      <c r="Y762" s="24"/>
      <c r="Z762" s="24"/>
      <c r="AA762" s="24"/>
      <c r="AB762" s="24">
        <v>18.968461134721824</v>
      </c>
      <c r="AC762" s="24">
        <v>0</v>
      </c>
      <c r="AD762" s="24">
        <v>0</v>
      </c>
      <c r="AE762" s="9"/>
      <c r="AF762" s="9"/>
      <c r="AG762" s="24"/>
      <c r="AH762" s="23">
        <v>0</v>
      </c>
      <c r="AI762" s="24"/>
      <c r="AJ762" s="24"/>
      <c r="AK762" s="24">
        <v>0</v>
      </c>
      <c r="AL762" s="24"/>
    </row>
    <row r="763" spans="1:38" ht="13.2">
      <c r="A763" t="str">
        <f t="shared" si="93"/>
        <v>Greenethorpe2013TOS23-AprCvHyola575_CL</v>
      </c>
      <c r="B763">
        <f t="shared" ref="B763:B826" si="100">I763-K763</f>
        <v>92</v>
      </c>
      <c r="C763" t="str">
        <f t="shared" si="99"/>
        <v>Hyola575CL</v>
      </c>
      <c r="D763" s="9" t="s">
        <v>134</v>
      </c>
      <c r="E763" t="str">
        <f>VLOOKUP(D763,Sheet1!$E$11:$F$92,2)</f>
        <v>Hyola575_CL</v>
      </c>
      <c r="G763" s="48" t="s">
        <v>138</v>
      </c>
      <c r="H763" s="13">
        <v>2013</v>
      </c>
      <c r="I763" s="87">
        <v>41479</v>
      </c>
      <c r="J763" s="9" t="s">
        <v>141</v>
      </c>
      <c r="K763" s="44">
        <v>41387</v>
      </c>
      <c r="L763" s="14" t="str">
        <f t="shared" si="94"/>
        <v>23-Apr</v>
      </c>
      <c r="M763" s="9">
        <f t="shared" si="97"/>
        <v>23</v>
      </c>
      <c r="N763" s="9" t="str">
        <f t="shared" si="95"/>
        <v>Apr</v>
      </c>
      <c r="O763" s="56" t="s">
        <v>90</v>
      </c>
      <c r="P763" s="13" t="str">
        <f>IF(VLOOKUP(O763,Sheet1!$N$12:$O$20,2)=0,"",VLOOKUP(O763,Sheet1!$N$12:$O$20,2))</f>
        <v/>
      </c>
      <c r="Q763" s="24">
        <v>134.62814645308924</v>
      </c>
      <c r="R763" s="24"/>
      <c r="S763" s="24"/>
      <c r="T763" s="24"/>
      <c r="U763" s="9"/>
      <c r="V763" s="9"/>
      <c r="W763" s="9"/>
      <c r="X763" s="9"/>
      <c r="Y763" s="24">
        <v>83.562207689210268</v>
      </c>
      <c r="Z763" s="24">
        <v>46.331886890758732</v>
      </c>
      <c r="AA763" s="24"/>
      <c r="AB763" s="24">
        <v>25.590381496969016</v>
      </c>
      <c r="AC763" s="24">
        <v>15.681928317122845</v>
      </c>
      <c r="AD763" s="24">
        <v>9.0608425580568568</v>
      </c>
      <c r="AE763" s="9"/>
      <c r="AF763" s="9"/>
      <c r="AG763" s="23">
        <v>2.1458613875330395</v>
      </c>
      <c r="AH763" s="23">
        <v>0.46290655207318526</v>
      </c>
      <c r="AI763" s="24"/>
      <c r="AJ763" s="24"/>
      <c r="AK763" s="24">
        <v>4.7340518731202419</v>
      </c>
      <c r="AL763" s="24">
        <v>251.83291589296209</v>
      </c>
    </row>
    <row r="764" spans="1:38" ht="13.2">
      <c r="A764" t="str">
        <f t="shared" si="93"/>
        <v>Greenethorpe2013TOS23-AprCvHyola575_CL</v>
      </c>
      <c r="B764">
        <f t="shared" si="100"/>
        <v>98</v>
      </c>
      <c r="C764" t="str">
        <f t="shared" si="99"/>
        <v>Hyola575CL</v>
      </c>
      <c r="D764" s="9" t="s">
        <v>134</v>
      </c>
      <c r="E764" t="str">
        <f>VLOOKUP(D764,Sheet1!$E$11:$F$92,2)</f>
        <v>Hyola575_CL</v>
      </c>
      <c r="G764" s="48" t="s">
        <v>138</v>
      </c>
      <c r="H764" s="13">
        <v>2013</v>
      </c>
      <c r="I764" s="87">
        <v>41485</v>
      </c>
      <c r="J764" s="9" t="s">
        <v>141</v>
      </c>
      <c r="K764" s="44">
        <v>41387</v>
      </c>
      <c r="L764" s="14" t="str">
        <f t="shared" si="94"/>
        <v>23-Apr</v>
      </c>
      <c r="M764" s="9">
        <f t="shared" si="97"/>
        <v>23</v>
      </c>
      <c r="N764" s="9" t="str">
        <f t="shared" si="95"/>
        <v>Apr</v>
      </c>
      <c r="O764" s="56" t="s">
        <v>90</v>
      </c>
      <c r="P764" s="13" t="str">
        <f>IF(VLOOKUP(O764,Sheet1!$N$12:$O$20,2)=0,"",VLOOKUP(O764,Sheet1!$N$12:$O$20,2))</f>
        <v/>
      </c>
      <c r="Q764" s="24">
        <v>212.23959196021366</v>
      </c>
      <c r="R764" s="24"/>
      <c r="S764" s="24"/>
      <c r="T764" s="24"/>
      <c r="U764" s="9"/>
      <c r="V764" s="9"/>
      <c r="W764" s="9"/>
      <c r="X764" s="9"/>
      <c r="Y764" s="24">
        <v>113.93122388701138</v>
      </c>
      <c r="Z764" s="24">
        <v>94.794925080433856</v>
      </c>
      <c r="AA764" s="24"/>
      <c r="AB764" s="24">
        <v>24.855104307523188</v>
      </c>
      <c r="AC764" s="24">
        <v>10.439384842583165</v>
      </c>
      <c r="AD764" s="24">
        <v>13.959732090260445</v>
      </c>
      <c r="AE764" s="9"/>
      <c r="AF764" s="9"/>
      <c r="AG764" s="23">
        <v>3.4232674871953304</v>
      </c>
      <c r="AH764" s="23">
        <v>0.21033603667931886</v>
      </c>
      <c r="AI764" s="24"/>
      <c r="AJ764" s="24"/>
      <c r="AK764" s="24">
        <v>3.5134429927684385</v>
      </c>
      <c r="AL764" s="24">
        <v>302.84007948100896</v>
      </c>
    </row>
    <row r="765" spans="1:38" ht="13.2">
      <c r="A765" t="str">
        <f t="shared" si="93"/>
        <v>Greenethorpe2013TOS23-AprCvHyola575_CL</v>
      </c>
      <c r="B765">
        <f t="shared" si="100"/>
        <v>105</v>
      </c>
      <c r="C765" t="str">
        <f t="shared" si="99"/>
        <v>Hyola575CL</v>
      </c>
      <c r="D765" s="9" t="s">
        <v>134</v>
      </c>
      <c r="E765" t="str">
        <f>VLOOKUP(D765,Sheet1!$E$11:$F$92,2)</f>
        <v>Hyola575_CL</v>
      </c>
      <c r="G765" s="48" t="s">
        <v>138</v>
      </c>
      <c r="H765" s="13">
        <v>2013</v>
      </c>
      <c r="I765" s="87">
        <v>41492</v>
      </c>
      <c r="J765" s="9" t="s">
        <v>141</v>
      </c>
      <c r="K765" s="44">
        <v>41387</v>
      </c>
      <c r="L765" s="14" t="str">
        <f t="shared" si="94"/>
        <v>23-Apr</v>
      </c>
      <c r="M765" s="9">
        <f t="shared" si="97"/>
        <v>23</v>
      </c>
      <c r="N765" s="9" t="str">
        <f t="shared" si="95"/>
        <v>Apr</v>
      </c>
      <c r="O765" s="56" t="s">
        <v>90</v>
      </c>
      <c r="P765" s="13" t="str">
        <f>IF(VLOOKUP(O765,Sheet1!$N$12:$O$20,2)=0,"",VLOOKUP(O765,Sheet1!$N$12:$O$20,2))</f>
        <v/>
      </c>
      <c r="Q765" s="24">
        <v>353.12585929583719</v>
      </c>
      <c r="R765" s="24"/>
      <c r="S765" s="24"/>
      <c r="T765" s="24"/>
      <c r="U765" s="9"/>
      <c r="V765" s="9"/>
      <c r="W765" s="9"/>
      <c r="X765" s="9"/>
      <c r="Y765" s="24">
        <v>158.36059405505847</v>
      </c>
      <c r="Z765" s="24">
        <v>186.52026178440377</v>
      </c>
      <c r="AA765" s="24"/>
      <c r="AB765" s="24">
        <v>37.92168761478473</v>
      </c>
      <c r="AC765" s="24">
        <v>17.635761617064304</v>
      </c>
      <c r="AD765" s="24">
        <v>19.760055163376926</v>
      </c>
      <c r="AE765" s="9"/>
      <c r="AF765" s="9"/>
      <c r="AG765" s="23">
        <v>4.5119708933423031</v>
      </c>
      <c r="AH765" s="23">
        <v>0.51133342230024592</v>
      </c>
      <c r="AI765" s="24"/>
      <c r="AJ765" s="24"/>
      <c r="AK765" s="24">
        <v>8.2450034563749259</v>
      </c>
      <c r="AL765" s="24">
        <v>286.22026283097279</v>
      </c>
    </row>
    <row r="766" spans="1:38" ht="13.2">
      <c r="A766" t="str">
        <f t="shared" si="93"/>
        <v>Greenethorpe2013TOS23-AprCvHyola575_CL</v>
      </c>
      <c r="B766">
        <f t="shared" si="100"/>
        <v>128</v>
      </c>
      <c r="C766" t="str">
        <f t="shared" si="99"/>
        <v>Hyola575CL</v>
      </c>
      <c r="D766" s="9" t="s">
        <v>134</v>
      </c>
      <c r="E766" t="str">
        <f>VLOOKUP(D766,Sheet1!$E$11:$F$92,2)</f>
        <v>Hyola575_CL</v>
      </c>
      <c r="G766" s="48" t="s">
        <v>138</v>
      </c>
      <c r="H766" s="13">
        <v>2013</v>
      </c>
      <c r="I766" s="87">
        <v>41515</v>
      </c>
      <c r="J766" s="9" t="s">
        <v>141</v>
      </c>
      <c r="K766" s="44">
        <v>41387</v>
      </c>
      <c r="L766" s="14" t="str">
        <f t="shared" si="94"/>
        <v>23-Apr</v>
      </c>
      <c r="M766" s="9">
        <f t="shared" si="97"/>
        <v>23</v>
      </c>
      <c r="N766" s="9" t="str">
        <f t="shared" si="95"/>
        <v>Apr</v>
      </c>
      <c r="O766" s="56" t="s">
        <v>90</v>
      </c>
      <c r="P766" s="13" t="str">
        <f>IF(VLOOKUP(O766,Sheet1!$N$12:$O$20,2)=0,"",VLOOKUP(O766,Sheet1!$N$12:$O$20,2))</f>
        <v/>
      </c>
      <c r="Q766" s="24">
        <v>693.79042834907204</v>
      </c>
      <c r="R766" s="24"/>
      <c r="S766" s="24"/>
      <c r="T766" s="24"/>
      <c r="U766" s="9"/>
      <c r="V766" s="9"/>
      <c r="W766" s="9"/>
      <c r="X766" s="9"/>
      <c r="Y766" s="24">
        <v>127.95740287623552</v>
      </c>
      <c r="Z766" s="24">
        <v>538.15308284893513</v>
      </c>
      <c r="AA766" s="24"/>
      <c r="AB766" s="24">
        <v>93.391552266964538</v>
      </c>
      <c r="AC766" s="24">
        <v>14.324314314168584</v>
      </c>
      <c r="AD766" s="24">
        <v>75.170896077149067</v>
      </c>
      <c r="AE766" s="9"/>
      <c r="AF766" s="9"/>
      <c r="AG766" s="23">
        <v>3.6636960002971706</v>
      </c>
      <c r="AH766" s="23">
        <v>0.53442165103242856</v>
      </c>
      <c r="AI766" s="24"/>
      <c r="AJ766" s="24"/>
      <c r="AK766" s="24">
        <v>27.679942623901379</v>
      </c>
      <c r="AL766" s="24">
        <v>286.03670531400962</v>
      </c>
    </row>
    <row r="767" spans="1:38" ht="13.2">
      <c r="A767" t="str">
        <f t="shared" si="93"/>
        <v>Greenethorpe2013TOS23-AprCvHyola575_CL</v>
      </c>
      <c r="B767">
        <f t="shared" si="100"/>
        <v>183</v>
      </c>
      <c r="C767" t="str">
        <f t="shared" si="99"/>
        <v>Hyola575CL</v>
      </c>
      <c r="D767" s="9" t="s">
        <v>134</v>
      </c>
      <c r="E767" t="str">
        <f>VLOOKUP(D767,Sheet1!$E$11:$F$92,2)</f>
        <v>Hyola575_CL</v>
      </c>
      <c r="G767" s="48" t="s">
        <v>138</v>
      </c>
      <c r="H767" s="13">
        <v>2013</v>
      </c>
      <c r="I767" s="87">
        <v>41570</v>
      </c>
      <c r="J767" s="9" t="s">
        <v>141</v>
      </c>
      <c r="K767" s="44">
        <v>41387</v>
      </c>
      <c r="L767" s="14" t="str">
        <f t="shared" si="94"/>
        <v>23-Apr</v>
      </c>
      <c r="M767" s="9">
        <f t="shared" si="97"/>
        <v>23</v>
      </c>
      <c r="N767" s="9" t="str">
        <f t="shared" si="95"/>
        <v>Apr</v>
      </c>
      <c r="O767" s="56" t="s">
        <v>90</v>
      </c>
      <c r="P767" s="13" t="str">
        <f>IF(VLOOKUP(O767,Sheet1!$N$12:$O$20,2)=0,"",VLOOKUP(O767,Sheet1!$N$12:$O$20,2))</f>
        <v/>
      </c>
      <c r="Q767" s="24">
        <v>1067.9271548436309</v>
      </c>
      <c r="R767" s="24">
        <v>281.61231884057969</v>
      </c>
      <c r="S767" s="24">
        <v>281.61231884057969</v>
      </c>
      <c r="T767" s="24"/>
      <c r="U767" s="9"/>
      <c r="V767" s="9"/>
      <c r="W767" s="9"/>
      <c r="X767" s="9"/>
      <c r="Y767" s="24">
        <v>0</v>
      </c>
      <c r="Z767" s="24">
        <v>544.69423976779149</v>
      </c>
      <c r="AA767" s="24">
        <v>241.6205962352596</v>
      </c>
      <c r="AB767" s="24">
        <v>73.348839257320549</v>
      </c>
      <c r="AC767" s="24">
        <v>0</v>
      </c>
      <c r="AD767" s="24">
        <v>52.614034062590328</v>
      </c>
      <c r="AE767" s="9"/>
      <c r="AF767" s="9"/>
      <c r="AG767" s="23">
        <v>0</v>
      </c>
      <c r="AH767" s="23">
        <v>0</v>
      </c>
      <c r="AI767" s="24">
        <v>3101.5942321039379</v>
      </c>
      <c r="AJ767" s="24">
        <v>27.487599345121126</v>
      </c>
      <c r="AK767" s="24">
        <v>0</v>
      </c>
      <c r="AL767" s="24"/>
    </row>
    <row r="768" spans="1:38" ht="13.2">
      <c r="A768" t="str">
        <f t="shared" si="93"/>
        <v>Greenethorpe2013TOS23-AprCvAV_Garnet</v>
      </c>
      <c r="B768">
        <f t="shared" si="100"/>
        <v>92</v>
      </c>
      <c r="C768" t="str">
        <f t="shared" si="99"/>
        <v>Garnet</v>
      </c>
      <c r="D768" s="9" t="s">
        <v>37</v>
      </c>
      <c r="E768" t="str">
        <f>VLOOKUP(D768,Sheet1!$E$11:$F$92,2)</f>
        <v>AV_Garnet</v>
      </c>
      <c r="G768" s="48" t="s">
        <v>138</v>
      </c>
      <c r="H768" s="13">
        <v>2013</v>
      </c>
      <c r="I768" s="87">
        <v>41479</v>
      </c>
      <c r="J768" s="9" t="s">
        <v>142</v>
      </c>
      <c r="K768" s="44">
        <v>41387</v>
      </c>
      <c r="L768" s="14" t="str">
        <f t="shared" si="94"/>
        <v>23-Apr</v>
      </c>
      <c r="M768" s="9">
        <f t="shared" si="97"/>
        <v>23</v>
      </c>
      <c r="N768" s="9" t="str">
        <f t="shared" si="95"/>
        <v>Apr</v>
      </c>
      <c r="O768" s="56" t="s">
        <v>90</v>
      </c>
      <c r="P768" s="13" t="str">
        <f>IF(VLOOKUP(O768,Sheet1!$N$12:$O$20,2)=0,"",VLOOKUP(O768,Sheet1!$N$12:$O$20,2))</f>
        <v/>
      </c>
      <c r="Q768" s="24">
        <v>101.85259344012204</v>
      </c>
      <c r="R768" s="24"/>
      <c r="S768" s="24"/>
      <c r="T768" s="24"/>
      <c r="U768" s="9"/>
      <c r="V768" s="9"/>
      <c r="W768" s="9"/>
      <c r="X768" s="9"/>
      <c r="Y768" s="24">
        <v>63.087082040080965</v>
      </c>
      <c r="Z768" s="24">
        <v>36.962214241724922</v>
      </c>
      <c r="AA768" s="24"/>
      <c r="AB768" s="24">
        <v>11.802391013861106</v>
      </c>
      <c r="AC768" s="24">
        <v>7.8345065569675185</v>
      </c>
      <c r="AD768" s="24">
        <v>4.3674488241381262</v>
      </c>
      <c r="AE768" s="9"/>
      <c r="AF768" s="9"/>
      <c r="AG768" s="23">
        <v>1.5991179021292998</v>
      </c>
      <c r="AH768" s="23">
        <v>0.30417178639981729</v>
      </c>
      <c r="AI768" s="24"/>
      <c r="AJ768" s="24"/>
      <c r="AK768" s="24">
        <v>1.8032971583161628</v>
      </c>
      <c r="AL768" s="24">
        <v>248.28038859940651</v>
      </c>
    </row>
    <row r="769" spans="1:38" ht="13.2">
      <c r="A769" t="str">
        <f t="shared" si="93"/>
        <v>Greenethorpe2013TOS23-AprCvAV_Garnet</v>
      </c>
      <c r="B769">
        <f t="shared" si="100"/>
        <v>98</v>
      </c>
      <c r="C769" t="str">
        <f t="shared" si="99"/>
        <v>Garnet</v>
      </c>
      <c r="D769" s="9" t="s">
        <v>37</v>
      </c>
      <c r="E769" t="str">
        <f>VLOOKUP(D769,Sheet1!$E$11:$F$92,2)</f>
        <v>AV_Garnet</v>
      </c>
      <c r="G769" s="48" t="s">
        <v>138</v>
      </c>
      <c r="H769" s="13">
        <v>2013</v>
      </c>
      <c r="I769" s="87">
        <v>41485</v>
      </c>
      <c r="J769" s="9" t="s">
        <v>142</v>
      </c>
      <c r="K769" s="44">
        <v>41387</v>
      </c>
      <c r="L769" s="14" t="str">
        <f t="shared" si="94"/>
        <v>23-Apr</v>
      </c>
      <c r="M769" s="9">
        <f t="shared" si="97"/>
        <v>23</v>
      </c>
      <c r="N769" s="9" t="str">
        <f t="shared" si="95"/>
        <v>Apr</v>
      </c>
      <c r="O769" s="56" t="s">
        <v>90</v>
      </c>
      <c r="P769" s="13" t="str">
        <f>IF(VLOOKUP(O769,Sheet1!$N$12:$O$20,2)=0,"",VLOOKUP(O769,Sheet1!$N$12:$O$20,2))</f>
        <v/>
      </c>
      <c r="Q769" s="24">
        <v>162.50878025897163</v>
      </c>
      <c r="R769" s="24"/>
      <c r="S769" s="24"/>
      <c r="T769" s="24"/>
      <c r="U769" s="9"/>
      <c r="V769" s="9"/>
      <c r="W769" s="9"/>
      <c r="X769" s="9"/>
      <c r="Y769" s="24">
        <v>92.833907157911</v>
      </c>
      <c r="Z769" s="24">
        <v>64.736058678528437</v>
      </c>
      <c r="AA769" s="24"/>
      <c r="AB769" s="24">
        <v>26.87028243383207</v>
      </c>
      <c r="AC769" s="24">
        <v>17.367015515612842</v>
      </c>
      <c r="AD769" s="24">
        <v>12.253219580728201</v>
      </c>
      <c r="AE769" s="9"/>
      <c r="AF769" s="9"/>
      <c r="AG769" s="23">
        <v>2.7648540207451009</v>
      </c>
      <c r="AH769" s="23">
        <v>0.56702102303844326</v>
      </c>
      <c r="AI769" s="24"/>
      <c r="AJ769" s="24"/>
      <c r="AK769" s="24">
        <v>4.9388144225322117</v>
      </c>
      <c r="AL769" s="24">
        <v>295.51893907286353</v>
      </c>
    </row>
    <row r="770" spans="1:38" ht="13.2">
      <c r="A770" t="str">
        <f t="shared" si="93"/>
        <v>Greenethorpe2013TOS23-AprCvAV_Garnet</v>
      </c>
      <c r="B770">
        <f t="shared" si="100"/>
        <v>128</v>
      </c>
      <c r="C770" t="str">
        <f t="shared" si="99"/>
        <v>Garnet</v>
      </c>
      <c r="D770" s="9" t="s">
        <v>37</v>
      </c>
      <c r="E770" t="str">
        <f>VLOOKUP(D770,Sheet1!$E$11:$F$92,2)</f>
        <v>AV_Garnet</v>
      </c>
      <c r="G770" s="48" t="s">
        <v>138</v>
      </c>
      <c r="H770" s="13">
        <v>2013</v>
      </c>
      <c r="I770" s="87">
        <v>41515</v>
      </c>
      <c r="J770" s="9" t="s">
        <v>142</v>
      </c>
      <c r="K770" s="44">
        <v>41387</v>
      </c>
      <c r="L770" s="14" t="str">
        <f t="shared" si="94"/>
        <v>23-Apr</v>
      </c>
      <c r="M770" s="9">
        <f t="shared" si="97"/>
        <v>23</v>
      </c>
      <c r="N770" s="9" t="str">
        <f t="shared" si="95"/>
        <v>Apr</v>
      </c>
      <c r="O770" s="56" t="s">
        <v>90</v>
      </c>
      <c r="P770" s="13" t="str">
        <f>IF(VLOOKUP(O770,Sheet1!$N$12:$O$20,2)=0,"",VLOOKUP(O770,Sheet1!$N$12:$O$20,2))</f>
        <v/>
      </c>
      <c r="Q770" s="24">
        <v>598.00157021493931</v>
      </c>
      <c r="R770" s="24"/>
      <c r="S770" s="24"/>
      <c r="T770" s="24"/>
      <c r="U770" s="9"/>
      <c r="V770" s="9"/>
      <c r="W770" s="9"/>
      <c r="X770" s="9"/>
      <c r="Y770" s="24">
        <v>108.37158156480864</v>
      </c>
      <c r="Z770" s="24">
        <v>469.36370902669222</v>
      </c>
      <c r="AA770" s="24"/>
      <c r="AB770" s="24">
        <v>63.461851917032504</v>
      </c>
      <c r="AC770" s="24">
        <v>12.267436223235157</v>
      </c>
      <c r="AD770" s="24">
        <v>50.014791041961168</v>
      </c>
      <c r="AE770" s="9"/>
      <c r="AF770" s="9"/>
      <c r="AG770" s="23">
        <v>3.1044002647674329</v>
      </c>
      <c r="AH770" s="23">
        <v>0.52070330764848427</v>
      </c>
      <c r="AI770" s="24"/>
      <c r="AJ770" s="24"/>
      <c r="AK770" s="24">
        <v>20.266279623438518</v>
      </c>
      <c r="AL770" s="24">
        <v>282.43086889527012</v>
      </c>
    </row>
    <row r="771" spans="1:38" ht="13.2">
      <c r="A771" t="str">
        <f t="shared" si="93"/>
        <v>Greenethorpe2013TOS23-AprCvAV_Garnet</v>
      </c>
      <c r="B771">
        <f t="shared" si="100"/>
        <v>156</v>
      </c>
      <c r="C771" t="str">
        <f t="shared" si="99"/>
        <v>Garnet</v>
      </c>
      <c r="D771" s="9" t="s">
        <v>37</v>
      </c>
      <c r="E771" t="str">
        <f>VLOOKUP(D771,Sheet1!$E$11:$F$92,2)</f>
        <v>AV_Garnet</v>
      </c>
      <c r="G771" s="48" t="s">
        <v>138</v>
      </c>
      <c r="H771" s="13">
        <v>2013</v>
      </c>
      <c r="I771" s="87">
        <v>41543</v>
      </c>
      <c r="J771" s="9" t="s">
        <v>142</v>
      </c>
      <c r="K771" s="44">
        <v>41387</v>
      </c>
      <c r="L771" s="14" t="str">
        <f t="shared" si="94"/>
        <v>23-Apr</v>
      </c>
      <c r="M771" s="9">
        <f t="shared" si="97"/>
        <v>23</v>
      </c>
      <c r="N771" s="9" t="str">
        <f t="shared" si="95"/>
        <v>Apr</v>
      </c>
      <c r="O771" s="56" t="s">
        <v>90</v>
      </c>
      <c r="P771" s="13" t="str">
        <f>IF(VLOOKUP(O771,Sheet1!$N$12:$O$20,2)=0,"",VLOOKUP(O771,Sheet1!$N$12:$O$20,2))</f>
        <v/>
      </c>
      <c r="Q771" s="24">
        <v>1157.399476033931</v>
      </c>
      <c r="R771" s="24"/>
      <c r="S771" s="24"/>
      <c r="T771" s="24"/>
      <c r="U771" s="9"/>
      <c r="V771" s="9"/>
      <c r="W771" s="9"/>
      <c r="X771" s="9"/>
      <c r="Y771" s="24">
        <v>35.550848387506456</v>
      </c>
      <c r="Z771" s="24">
        <v>666.00920004916316</v>
      </c>
      <c r="AA771" s="24"/>
      <c r="AB771" s="24">
        <v>191.3646219154389</v>
      </c>
      <c r="AC771" s="24">
        <v>7.1246574953354758</v>
      </c>
      <c r="AD771" s="24">
        <v>88.753614132985689</v>
      </c>
      <c r="AE771" s="9"/>
      <c r="AF771" s="9"/>
      <c r="AG771" s="23">
        <v>0</v>
      </c>
      <c r="AH771" s="23">
        <v>0</v>
      </c>
      <c r="AI771" s="24"/>
      <c r="AJ771" s="24"/>
      <c r="AK771" s="24">
        <v>0</v>
      </c>
      <c r="AL771" s="24"/>
    </row>
    <row r="772" spans="1:38" ht="13.2">
      <c r="A772" t="str">
        <f t="shared" si="93"/>
        <v>Greenethorpe2013TOS23-AprCvAV_Garnet</v>
      </c>
      <c r="B772">
        <f t="shared" si="100"/>
        <v>183</v>
      </c>
      <c r="C772" t="str">
        <f t="shared" si="99"/>
        <v>Garnet</v>
      </c>
      <c r="D772" s="9" t="s">
        <v>37</v>
      </c>
      <c r="E772" t="str">
        <f>VLOOKUP(D772,Sheet1!$E$11:$F$92,2)</f>
        <v>AV_Garnet</v>
      </c>
      <c r="G772" s="48" t="s">
        <v>138</v>
      </c>
      <c r="H772" s="13">
        <v>2013</v>
      </c>
      <c r="I772" s="87">
        <v>41570</v>
      </c>
      <c r="J772" s="9" t="s">
        <v>142</v>
      </c>
      <c r="K772" s="44">
        <v>41387</v>
      </c>
      <c r="L772" s="14" t="str">
        <f t="shared" si="94"/>
        <v>23-Apr</v>
      </c>
      <c r="M772" s="9">
        <f t="shared" si="97"/>
        <v>23</v>
      </c>
      <c r="N772" s="9" t="str">
        <f t="shared" si="95"/>
        <v>Apr</v>
      </c>
      <c r="O772" s="56" t="s">
        <v>90</v>
      </c>
      <c r="P772" s="13" t="str">
        <f>IF(VLOOKUP(O772,Sheet1!$N$12:$O$20,2)=0,"",VLOOKUP(O772,Sheet1!$N$12:$O$20,2))</f>
        <v/>
      </c>
      <c r="Q772" s="24">
        <v>1140.9973302822275</v>
      </c>
      <c r="R772" s="24">
        <v>335.26649504195268</v>
      </c>
      <c r="S772" s="24">
        <v>335.26649504195268</v>
      </c>
      <c r="T772" s="24"/>
      <c r="U772" s="9"/>
      <c r="V772" s="9"/>
      <c r="W772" s="9"/>
      <c r="X772" s="9"/>
      <c r="Y772" s="24">
        <v>0</v>
      </c>
      <c r="Z772" s="24">
        <v>457.0893486563142</v>
      </c>
      <c r="AA772" s="24">
        <v>348.64148658396039</v>
      </c>
      <c r="AB772" s="24">
        <v>64.818771271119743</v>
      </c>
      <c r="AC772" s="24">
        <v>0</v>
      </c>
      <c r="AD772" s="24">
        <v>50.140062480383925</v>
      </c>
      <c r="AE772" s="9"/>
      <c r="AF772" s="9"/>
      <c r="AG772" s="23">
        <v>0</v>
      </c>
      <c r="AH772" s="23">
        <v>0</v>
      </c>
      <c r="AI772" s="24">
        <v>3084.7746885674128</v>
      </c>
      <c r="AJ772" s="24">
        <v>34.639803168150671</v>
      </c>
      <c r="AK772" s="24">
        <v>0</v>
      </c>
      <c r="AL772" s="24"/>
    </row>
    <row r="773" spans="1:38" ht="13.2">
      <c r="A773" t="str">
        <f t="shared" ref="A773:A836" si="101">G773&amp;H773&amp;"TOS"&amp;L773&amp;"Cv"&amp;E773&amp;P773</f>
        <v>Greenethorpe2013TOS23-AprCvCrusher_TT</v>
      </c>
      <c r="B773">
        <f t="shared" si="100"/>
        <v>92</v>
      </c>
      <c r="C773" t="str">
        <f t="shared" si="99"/>
        <v>CrusherTT</v>
      </c>
      <c r="D773" s="9" t="s">
        <v>143</v>
      </c>
      <c r="E773" t="str">
        <f>VLOOKUP(D773,Sheet1!$E$11:$F$92,2)</f>
        <v>Crusher_TT</v>
      </c>
      <c r="G773" s="48" t="s">
        <v>138</v>
      </c>
      <c r="H773" s="13">
        <v>2013</v>
      </c>
      <c r="I773" s="87">
        <v>41479</v>
      </c>
      <c r="J773" s="9" t="s">
        <v>142</v>
      </c>
      <c r="K773" s="44">
        <v>41387</v>
      </c>
      <c r="L773" s="14" t="str">
        <f t="shared" ref="L773:L836" si="102">M773&amp;"-"&amp;N773</f>
        <v>23-Apr</v>
      </c>
      <c r="M773" s="9">
        <f t="shared" si="97"/>
        <v>23</v>
      </c>
      <c r="N773" s="9" t="str">
        <f t="shared" ref="N773:N836" si="103">TEXT(K773,"mmm")</f>
        <v>Apr</v>
      </c>
      <c r="O773" s="56" t="s">
        <v>90</v>
      </c>
      <c r="P773" s="13" t="str">
        <f>IF(VLOOKUP(O773,Sheet1!$N$12:$O$20,2)=0,"",VLOOKUP(O773,Sheet1!$N$12:$O$20,2))</f>
        <v/>
      </c>
      <c r="Q773" s="24">
        <v>87.226353928299005</v>
      </c>
      <c r="R773" s="24"/>
      <c r="S773" s="24"/>
      <c r="T773" s="24"/>
      <c r="U773" s="9"/>
      <c r="V773" s="9"/>
      <c r="W773" s="9"/>
      <c r="X773" s="9"/>
      <c r="Y773" s="24">
        <v>56.940816036298187</v>
      </c>
      <c r="Z773" s="24">
        <v>28.125936705682165</v>
      </c>
      <c r="AA773" s="24"/>
      <c r="AB773" s="24">
        <v>8.4042559161360479</v>
      </c>
      <c r="AC773" s="24">
        <v>4.548530918652026</v>
      </c>
      <c r="AD773" s="24">
        <v>3.1439892443284072</v>
      </c>
      <c r="AE773" s="9"/>
      <c r="AF773" s="9"/>
      <c r="AG773" s="23">
        <v>1.2996788093343912</v>
      </c>
      <c r="AH773" s="23">
        <v>0.13548408890005709</v>
      </c>
      <c r="AI773" s="24"/>
      <c r="AJ773" s="24"/>
      <c r="AK773" s="24">
        <v>2.159601186318663</v>
      </c>
      <c r="AL773" s="24">
        <v>227.20908795823743</v>
      </c>
    </row>
    <row r="774" spans="1:38" ht="13.2">
      <c r="A774" t="str">
        <f t="shared" si="101"/>
        <v>Greenethorpe2013TOS23-AprCvCrusher_TT</v>
      </c>
      <c r="B774">
        <f t="shared" si="100"/>
        <v>98</v>
      </c>
      <c r="C774" t="str">
        <f t="shared" si="99"/>
        <v>CrusherTT</v>
      </c>
      <c r="D774" s="9" t="s">
        <v>143</v>
      </c>
      <c r="E774" t="str">
        <f>VLOOKUP(D774,Sheet1!$E$11:$F$92,2)</f>
        <v>Crusher_TT</v>
      </c>
      <c r="G774" s="48" t="s">
        <v>138</v>
      </c>
      <c r="H774" s="13">
        <v>2013</v>
      </c>
      <c r="I774" s="87">
        <v>41485</v>
      </c>
      <c r="J774" s="9" t="s">
        <v>142</v>
      </c>
      <c r="K774" s="44">
        <v>41387</v>
      </c>
      <c r="L774" s="14" t="str">
        <f t="shared" si="102"/>
        <v>23-Apr</v>
      </c>
      <c r="M774" s="9">
        <f t="shared" si="97"/>
        <v>23</v>
      </c>
      <c r="N774" s="9" t="str">
        <f t="shared" si="103"/>
        <v>Apr</v>
      </c>
      <c r="O774" s="56" t="s">
        <v>90</v>
      </c>
      <c r="P774" s="13" t="str">
        <f>IF(VLOOKUP(O774,Sheet1!$N$12:$O$20,2)=0,"",VLOOKUP(O774,Sheet1!$N$12:$O$20,2))</f>
        <v/>
      </c>
      <c r="Q774" s="24">
        <v>118.03271943108501</v>
      </c>
      <c r="R774" s="24"/>
      <c r="S774" s="24"/>
      <c r="T774" s="24"/>
      <c r="U774" s="9"/>
      <c r="V774" s="9"/>
      <c r="W774" s="9"/>
      <c r="X774" s="9"/>
      <c r="Y774" s="24">
        <v>67.880321958307448</v>
      </c>
      <c r="Z774" s="24">
        <v>46.82800939684499</v>
      </c>
      <c r="AA774" s="24"/>
      <c r="AB774" s="24">
        <v>13.465666452224234</v>
      </c>
      <c r="AC774" s="24">
        <v>5.980984694364853</v>
      </c>
      <c r="AD774" s="24">
        <v>6.6286708274986852</v>
      </c>
      <c r="AE774" s="9"/>
      <c r="AF774" s="9"/>
      <c r="AG774" s="23">
        <v>2.066333515576368</v>
      </c>
      <c r="AH774" s="23">
        <v>0.20853864207061909</v>
      </c>
      <c r="AI774" s="24"/>
      <c r="AJ774" s="24"/>
      <c r="AK774" s="24">
        <v>3.3243880759325721</v>
      </c>
      <c r="AL774" s="24">
        <v>304.1324509583975</v>
      </c>
    </row>
    <row r="775" spans="1:38" ht="13.2">
      <c r="A775" t="str">
        <f t="shared" si="101"/>
        <v>Greenethorpe2013TOS23-AprCvCrusher_TT</v>
      </c>
      <c r="B775">
        <f t="shared" si="100"/>
        <v>128</v>
      </c>
      <c r="C775" t="str">
        <f t="shared" si="99"/>
        <v>CrusherTT</v>
      </c>
      <c r="D775" s="9" t="s">
        <v>143</v>
      </c>
      <c r="E775" t="str">
        <f>VLOOKUP(D775,Sheet1!$E$11:$F$92,2)</f>
        <v>Crusher_TT</v>
      </c>
      <c r="G775" s="48" t="s">
        <v>138</v>
      </c>
      <c r="H775" s="13">
        <v>2013</v>
      </c>
      <c r="I775" s="87">
        <v>41515</v>
      </c>
      <c r="J775" s="9" t="s">
        <v>142</v>
      </c>
      <c r="K775" s="44">
        <v>41387</v>
      </c>
      <c r="L775" s="14" t="str">
        <f t="shared" si="102"/>
        <v>23-Apr</v>
      </c>
      <c r="M775" s="9">
        <f t="shared" si="97"/>
        <v>23</v>
      </c>
      <c r="N775" s="9" t="str">
        <f t="shared" si="103"/>
        <v>Apr</v>
      </c>
      <c r="O775" s="56" t="s">
        <v>90</v>
      </c>
      <c r="P775" s="13" t="str">
        <f>IF(VLOOKUP(O775,Sheet1!$N$12:$O$20,2)=0,"",VLOOKUP(O775,Sheet1!$N$12:$O$20,2))</f>
        <v/>
      </c>
      <c r="Q775" s="24">
        <v>362.10317182140665</v>
      </c>
      <c r="R775" s="24"/>
      <c r="S775" s="24"/>
      <c r="T775" s="24"/>
      <c r="U775" s="9"/>
      <c r="V775" s="9"/>
      <c r="W775" s="9"/>
      <c r="X775" s="9"/>
      <c r="Y775" s="24">
        <v>82.484644934401885</v>
      </c>
      <c r="Z775" s="24">
        <v>259.64621529413233</v>
      </c>
      <c r="AA775" s="24"/>
      <c r="AB775" s="24">
        <v>34.291355498507464</v>
      </c>
      <c r="AC775" s="24">
        <v>5.5823253939742621</v>
      </c>
      <c r="AD775" s="24">
        <v>29.867255781831513</v>
      </c>
      <c r="AE775" s="9"/>
      <c r="AF775" s="9"/>
      <c r="AG775" s="23">
        <v>2.2315807198123516</v>
      </c>
      <c r="AH775" s="23">
        <v>0.24300999326798928</v>
      </c>
      <c r="AI775" s="24"/>
      <c r="AJ775" s="24"/>
      <c r="AK775" s="24">
        <v>19.972311592872444</v>
      </c>
      <c r="AL775" s="24">
        <v>271.61446901436091</v>
      </c>
    </row>
    <row r="776" spans="1:38" ht="13.2">
      <c r="A776" t="str">
        <f t="shared" si="101"/>
        <v>Greenethorpe2013TOS23-AprCvCrusher_TT</v>
      </c>
      <c r="B776">
        <f t="shared" si="100"/>
        <v>156</v>
      </c>
      <c r="C776" t="str">
        <f t="shared" si="99"/>
        <v>CrusherTT</v>
      </c>
      <c r="D776" s="9" t="s">
        <v>143</v>
      </c>
      <c r="E776" t="str">
        <f>VLOOKUP(D776,Sheet1!$E$11:$F$92,2)</f>
        <v>Crusher_TT</v>
      </c>
      <c r="G776" s="48" t="s">
        <v>138</v>
      </c>
      <c r="H776" s="13">
        <v>2013</v>
      </c>
      <c r="I776" s="87">
        <v>41543</v>
      </c>
      <c r="J776" s="9" t="s">
        <v>142</v>
      </c>
      <c r="K776" s="44">
        <v>41387</v>
      </c>
      <c r="L776" s="14" t="str">
        <f t="shared" si="102"/>
        <v>23-Apr</v>
      </c>
      <c r="M776" s="9">
        <f t="shared" si="97"/>
        <v>23</v>
      </c>
      <c r="N776" s="9" t="str">
        <f t="shared" si="103"/>
        <v>Apr</v>
      </c>
      <c r="O776" s="56" t="s">
        <v>90</v>
      </c>
      <c r="P776" s="13" t="str">
        <f>IF(VLOOKUP(O776,Sheet1!$N$12:$O$20,2)=0,"",VLOOKUP(O776,Sheet1!$N$12:$O$20,2))</f>
        <v/>
      </c>
      <c r="Q776" s="24">
        <v>745.24384241864209</v>
      </c>
      <c r="R776" s="24"/>
      <c r="S776" s="24"/>
      <c r="T776" s="24"/>
      <c r="U776" s="9"/>
      <c r="V776" s="9"/>
      <c r="W776" s="9"/>
      <c r="X776" s="9"/>
      <c r="Y776" s="24">
        <v>37.972575823572129</v>
      </c>
      <c r="Z776" s="24">
        <v>422.53837706800789</v>
      </c>
      <c r="AA776" s="24"/>
      <c r="AB776" s="24">
        <v>49.043976811133874</v>
      </c>
      <c r="AC776" s="24">
        <v>8.693087359715161</v>
      </c>
      <c r="AD776" s="24">
        <v>46.236793427829987</v>
      </c>
      <c r="AE776" s="9"/>
      <c r="AF776" s="9"/>
      <c r="AG776" s="23">
        <v>0</v>
      </c>
      <c r="AH776" s="23">
        <v>0</v>
      </c>
      <c r="AI776" s="24"/>
      <c r="AJ776" s="24"/>
      <c r="AK776" s="24">
        <v>0</v>
      </c>
      <c r="AL776" s="24"/>
    </row>
    <row r="777" spans="1:38" ht="13.2">
      <c r="A777" t="str">
        <f t="shared" si="101"/>
        <v>Greenethorpe2013TOS23-AprCvCrusher_TT</v>
      </c>
      <c r="B777">
        <f t="shared" si="100"/>
        <v>183</v>
      </c>
      <c r="C777" t="str">
        <f t="shared" si="99"/>
        <v>CrusherTT</v>
      </c>
      <c r="D777" s="9" t="s">
        <v>143</v>
      </c>
      <c r="E777" t="str">
        <f>VLOOKUP(D777,Sheet1!$E$11:$F$92,2)</f>
        <v>Crusher_TT</v>
      </c>
      <c r="G777" s="48" t="s">
        <v>138</v>
      </c>
      <c r="H777" s="13">
        <v>2013</v>
      </c>
      <c r="I777" s="87">
        <v>41570</v>
      </c>
      <c r="J777" s="9" t="s">
        <v>142</v>
      </c>
      <c r="K777" s="44">
        <v>41387</v>
      </c>
      <c r="L777" s="14" t="str">
        <f t="shared" si="102"/>
        <v>23-Apr</v>
      </c>
      <c r="M777" s="9">
        <f t="shared" si="97"/>
        <v>23</v>
      </c>
      <c r="N777" s="9" t="str">
        <f t="shared" si="103"/>
        <v>Apr</v>
      </c>
      <c r="O777" s="56" t="s">
        <v>90</v>
      </c>
      <c r="P777" s="13" t="str">
        <f>IF(VLOOKUP(O777,Sheet1!$N$12:$O$20,2)=0,"",VLOOKUP(O777,Sheet1!$N$12:$O$20,2))</f>
        <v/>
      </c>
      <c r="Q777" s="24">
        <v>769.59620518688018</v>
      </c>
      <c r="R777" s="24">
        <v>209.84935163996954</v>
      </c>
      <c r="S777" s="24">
        <v>209.84935163996954</v>
      </c>
      <c r="T777" s="24"/>
      <c r="U777" s="9"/>
      <c r="V777" s="9"/>
      <c r="W777" s="9"/>
      <c r="X777" s="9"/>
      <c r="Y777" s="24">
        <v>0</v>
      </c>
      <c r="Z777" s="24">
        <v>375.06271703073469</v>
      </c>
      <c r="AA777" s="24"/>
      <c r="AB777" s="24">
        <v>115.72394939934038</v>
      </c>
      <c r="AC777" s="24">
        <v>0</v>
      </c>
      <c r="AD777" s="24">
        <v>27.334667581219126</v>
      </c>
      <c r="AE777" s="9"/>
      <c r="AF777" s="9"/>
      <c r="AG777" s="23">
        <v>0</v>
      </c>
      <c r="AH777" s="23">
        <v>0</v>
      </c>
      <c r="AI777" s="24"/>
      <c r="AJ777" s="24"/>
      <c r="AK777" s="24">
        <v>0</v>
      </c>
      <c r="AL777" s="24"/>
    </row>
    <row r="778" spans="1:38" ht="13.2">
      <c r="A778" t="str">
        <f t="shared" si="101"/>
        <v>Greenethorpe2013TOS23-AprCvHyola575_CL</v>
      </c>
      <c r="B778">
        <f t="shared" si="100"/>
        <v>92</v>
      </c>
      <c r="C778" t="str">
        <f t="shared" si="99"/>
        <v>Hyola575CL</v>
      </c>
      <c r="D778" s="9" t="s">
        <v>134</v>
      </c>
      <c r="E778" t="str">
        <f>VLOOKUP(D778,Sheet1!$E$11:$F$92,2)</f>
        <v>Hyola575_CL</v>
      </c>
      <c r="G778" s="48" t="s">
        <v>138</v>
      </c>
      <c r="H778" s="13">
        <v>2013</v>
      </c>
      <c r="I778" s="87">
        <v>41479</v>
      </c>
      <c r="J778" s="9" t="s">
        <v>142</v>
      </c>
      <c r="K778" s="44">
        <v>41387</v>
      </c>
      <c r="L778" s="14" t="str">
        <f t="shared" si="102"/>
        <v>23-Apr</v>
      </c>
      <c r="M778" s="9">
        <f t="shared" si="97"/>
        <v>23</v>
      </c>
      <c r="N778" s="9" t="str">
        <f t="shared" si="103"/>
        <v>Apr</v>
      </c>
      <c r="O778" s="56" t="s">
        <v>90</v>
      </c>
      <c r="P778" s="13" t="str">
        <f>IF(VLOOKUP(O778,Sheet1!$N$12:$O$20,2)=0,"",VLOOKUP(O778,Sheet1!$N$12:$O$20,2))</f>
        <v/>
      </c>
      <c r="Q778" s="24">
        <v>155.52345537757441</v>
      </c>
      <c r="R778" s="24"/>
      <c r="S778" s="24"/>
      <c r="T778" s="24"/>
      <c r="U778" s="9"/>
      <c r="V778" s="9"/>
      <c r="W778" s="9"/>
      <c r="X778" s="9"/>
      <c r="Y778" s="24">
        <v>93.838806355688703</v>
      </c>
      <c r="Z778" s="24">
        <v>58.557162004486386</v>
      </c>
      <c r="AA778" s="24"/>
      <c r="AB778" s="24">
        <v>19.540898340324038</v>
      </c>
      <c r="AC778" s="24">
        <v>12.491923187018772</v>
      </c>
      <c r="AD778" s="24">
        <v>8.5633770931445987</v>
      </c>
      <c r="AE778" s="9"/>
      <c r="AF778" s="9"/>
      <c r="AG778" s="23">
        <v>2.369575221916207</v>
      </c>
      <c r="AH778" s="23">
        <v>0.28481262133445034</v>
      </c>
      <c r="AI778" s="24"/>
      <c r="AJ778" s="24"/>
      <c r="AK778" s="24">
        <v>3.1274870173993055</v>
      </c>
      <c r="AL778" s="24">
        <v>253.76228254359361</v>
      </c>
    </row>
    <row r="779" spans="1:38" ht="13.2">
      <c r="A779" t="str">
        <f t="shared" si="101"/>
        <v>Greenethorpe2013TOS23-AprCvHyola575_CL</v>
      </c>
      <c r="B779">
        <f t="shared" si="100"/>
        <v>98</v>
      </c>
      <c r="C779" t="str">
        <f t="shared" si="99"/>
        <v>Hyola575CL</v>
      </c>
      <c r="D779" s="9" t="s">
        <v>134</v>
      </c>
      <c r="E779" t="str">
        <f>VLOOKUP(D779,Sheet1!$E$11:$F$92,2)</f>
        <v>Hyola575_CL</v>
      </c>
      <c r="G779" s="48" t="s">
        <v>138</v>
      </c>
      <c r="H779" s="13">
        <v>2013</v>
      </c>
      <c r="I779" s="87">
        <v>41485</v>
      </c>
      <c r="J779" s="9" t="s">
        <v>142</v>
      </c>
      <c r="K779" s="44">
        <v>41387</v>
      </c>
      <c r="L779" s="14" t="str">
        <f t="shared" si="102"/>
        <v>23-Apr</v>
      </c>
      <c r="M779" s="9">
        <f t="shared" si="97"/>
        <v>23</v>
      </c>
      <c r="N779" s="9" t="str">
        <f t="shared" si="103"/>
        <v>Apr</v>
      </c>
      <c r="O779" s="56" t="s">
        <v>90</v>
      </c>
      <c r="P779" s="13" t="str">
        <f>IF(VLOOKUP(O779,Sheet1!$N$12:$O$20,2)=0,"",VLOOKUP(O779,Sheet1!$N$12:$O$20,2))</f>
        <v/>
      </c>
      <c r="Q779" s="24">
        <v>222.09542659741746</v>
      </c>
      <c r="R779" s="24"/>
      <c r="S779" s="24"/>
      <c r="T779" s="24"/>
      <c r="U779" s="9"/>
      <c r="V779" s="9"/>
      <c r="W779" s="9"/>
      <c r="X779" s="9"/>
      <c r="Y779" s="24">
        <v>117.59685145363909</v>
      </c>
      <c r="Z779" s="24">
        <v>98.735454347166751</v>
      </c>
      <c r="AA779" s="24"/>
      <c r="AB779" s="24">
        <v>25.028826352637033</v>
      </c>
      <c r="AC779" s="24">
        <v>12.744756096493605</v>
      </c>
      <c r="AD779" s="24">
        <v>12.875615861079179</v>
      </c>
      <c r="AE779" s="9"/>
      <c r="AF779" s="9"/>
      <c r="AG779" s="23">
        <v>3.5666479036893293</v>
      </c>
      <c r="AH779" s="23">
        <v>0.32784513553526234</v>
      </c>
      <c r="AI779" s="24"/>
      <c r="AJ779" s="24"/>
      <c r="AK779" s="24">
        <v>5.7631207966116431</v>
      </c>
      <c r="AL779" s="24">
        <v>306.03257622525609</v>
      </c>
    </row>
    <row r="780" spans="1:38" ht="13.2">
      <c r="A780" t="str">
        <f t="shared" si="101"/>
        <v>Greenethorpe2013TOS23-AprCvHyola575_CL</v>
      </c>
      <c r="B780">
        <f t="shared" si="100"/>
        <v>128</v>
      </c>
      <c r="C780" t="str">
        <f t="shared" si="99"/>
        <v>Hyola575CL</v>
      </c>
      <c r="D780" s="9" t="s">
        <v>134</v>
      </c>
      <c r="E780" t="str">
        <f>VLOOKUP(D780,Sheet1!$E$11:$F$92,2)</f>
        <v>Hyola575_CL</v>
      </c>
      <c r="G780" s="48" t="s">
        <v>138</v>
      </c>
      <c r="H780" s="13">
        <v>2013</v>
      </c>
      <c r="I780" s="87">
        <v>41515</v>
      </c>
      <c r="J780" s="9" t="s">
        <v>142</v>
      </c>
      <c r="K780" s="44">
        <v>41387</v>
      </c>
      <c r="L780" s="14" t="str">
        <f t="shared" si="102"/>
        <v>23-Apr</v>
      </c>
      <c r="M780" s="9">
        <f t="shared" si="97"/>
        <v>23</v>
      </c>
      <c r="N780" s="9" t="str">
        <f t="shared" si="103"/>
        <v>Apr</v>
      </c>
      <c r="O780" s="56" t="s">
        <v>90</v>
      </c>
      <c r="P780" s="13" t="str">
        <f>IF(VLOOKUP(O780,Sheet1!$N$12:$O$20,2)=0,"",VLOOKUP(O780,Sheet1!$N$12:$O$20,2))</f>
        <v/>
      </c>
      <c r="Q780" s="24">
        <v>673.6989111896969</v>
      </c>
      <c r="R780" s="24"/>
      <c r="S780" s="24"/>
      <c r="T780" s="24"/>
      <c r="U780" s="9"/>
      <c r="V780" s="9"/>
      <c r="W780" s="9"/>
      <c r="X780" s="9"/>
      <c r="Y780" s="24">
        <v>119.64248602515984</v>
      </c>
      <c r="Z780" s="24">
        <v>523.51197992243169</v>
      </c>
      <c r="AA780" s="24"/>
      <c r="AB780" s="24">
        <v>20.498820113596992</v>
      </c>
      <c r="AC780" s="24">
        <v>9.8769850405515989</v>
      </c>
      <c r="AD780" s="24">
        <v>14.245983056473118</v>
      </c>
      <c r="AE780" s="9"/>
      <c r="AF780" s="9"/>
      <c r="AG780" s="23">
        <v>3.146427286065506</v>
      </c>
      <c r="AH780" s="23">
        <v>0.50143509772653927</v>
      </c>
      <c r="AI780" s="24"/>
      <c r="AJ780" s="24"/>
      <c r="AK780" s="24">
        <v>30.544445242105287</v>
      </c>
      <c r="AL780" s="24">
        <v>257.75700287015258</v>
      </c>
    </row>
    <row r="781" spans="1:38" ht="13.2">
      <c r="A781" t="str">
        <f t="shared" si="101"/>
        <v>Greenethorpe2013TOS23-AprCvHyola575_CL</v>
      </c>
      <c r="B781">
        <f t="shared" si="100"/>
        <v>156</v>
      </c>
      <c r="C781" t="str">
        <f t="shared" si="99"/>
        <v>Hyola575CL</v>
      </c>
      <c r="D781" s="9" t="s">
        <v>134</v>
      </c>
      <c r="E781" t="str">
        <f>VLOOKUP(D781,Sheet1!$E$11:$F$92,2)</f>
        <v>Hyola575_CL</v>
      </c>
      <c r="G781" s="48" t="s">
        <v>138</v>
      </c>
      <c r="H781" s="13">
        <v>2013</v>
      </c>
      <c r="I781" s="87">
        <v>41543</v>
      </c>
      <c r="J781" s="9" t="s">
        <v>142</v>
      </c>
      <c r="K781" s="44">
        <v>41387</v>
      </c>
      <c r="L781" s="14" t="str">
        <f t="shared" si="102"/>
        <v>23-Apr</v>
      </c>
      <c r="M781" s="9">
        <f t="shared" si="97"/>
        <v>23</v>
      </c>
      <c r="N781" s="9" t="str">
        <f t="shared" si="103"/>
        <v>Apr</v>
      </c>
      <c r="O781" s="56" t="s">
        <v>90</v>
      </c>
      <c r="P781" s="13" t="str">
        <f>IF(VLOOKUP(O781,Sheet1!$N$12:$O$20,2)=0,"",VLOOKUP(O781,Sheet1!$N$12:$O$20,2))</f>
        <v/>
      </c>
      <c r="Q781" s="24">
        <v>1078.2827010320802</v>
      </c>
      <c r="R781" s="24"/>
      <c r="S781" s="24"/>
      <c r="T781" s="24"/>
      <c r="U781" s="9"/>
      <c r="V781" s="9"/>
      <c r="W781" s="9"/>
      <c r="X781" s="9"/>
      <c r="Y781" s="24">
        <v>55.205769149143478</v>
      </c>
      <c r="Z781" s="24">
        <v>642.66080985199505</v>
      </c>
      <c r="AA781" s="24"/>
      <c r="AB781" s="24">
        <v>140.06944078782831</v>
      </c>
      <c r="AC781" s="24">
        <v>5.6446803829274588</v>
      </c>
      <c r="AD781" s="24">
        <v>28.231512865332718</v>
      </c>
      <c r="AE781" s="9"/>
      <c r="AF781" s="9"/>
      <c r="AG781" s="23">
        <v>0</v>
      </c>
      <c r="AH781" s="23">
        <v>0</v>
      </c>
      <c r="AI781" s="24"/>
      <c r="AJ781" s="24"/>
      <c r="AK781" s="24">
        <v>0</v>
      </c>
      <c r="AL781" s="24"/>
    </row>
    <row r="782" spans="1:38" ht="13.2">
      <c r="A782" t="str">
        <f t="shared" si="101"/>
        <v>Greenethorpe2013TOS23-AprCvHyola575_CL</v>
      </c>
      <c r="B782">
        <f t="shared" si="100"/>
        <v>183</v>
      </c>
      <c r="C782" t="str">
        <f t="shared" si="99"/>
        <v>Hyola575CL</v>
      </c>
      <c r="D782" s="9" t="s">
        <v>134</v>
      </c>
      <c r="E782" t="str">
        <f>VLOOKUP(D782,Sheet1!$E$11:$F$92,2)</f>
        <v>Hyola575_CL</v>
      </c>
      <c r="G782" s="48" t="s">
        <v>138</v>
      </c>
      <c r="H782" s="13">
        <v>2013</v>
      </c>
      <c r="I782" s="87">
        <v>41570</v>
      </c>
      <c r="J782" s="9" t="s">
        <v>142</v>
      </c>
      <c r="K782" s="44">
        <v>41387</v>
      </c>
      <c r="L782" s="14" t="str">
        <f t="shared" si="102"/>
        <v>23-Apr</v>
      </c>
      <c r="M782" s="9">
        <f t="shared" si="97"/>
        <v>23</v>
      </c>
      <c r="N782" s="9" t="str">
        <f t="shared" si="103"/>
        <v>Apr</v>
      </c>
      <c r="O782" s="56" t="s">
        <v>90</v>
      </c>
      <c r="P782" s="13" t="str">
        <f>IF(VLOOKUP(O782,Sheet1!$N$12:$O$20,2)=0,"",VLOOKUP(O782,Sheet1!$N$12:$O$20,2))</f>
        <v/>
      </c>
      <c r="Q782" s="24">
        <v>1336.9879862700229</v>
      </c>
      <c r="R782" s="24">
        <v>329.68392448512589</v>
      </c>
      <c r="S782" s="24">
        <v>329.68392448512589</v>
      </c>
      <c r="T782" s="24"/>
      <c r="U782" s="9"/>
      <c r="V782" s="9"/>
      <c r="W782" s="9"/>
      <c r="X782" s="9"/>
      <c r="Y782" s="24">
        <v>0</v>
      </c>
      <c r="Z782" s="24">
        <v>657.72001053177064</v>
      </c>
      <c r="AA782" s="24">
        <v>349.5840512531264</v>
      </c>
      <c r="AB782" s="24">
        <v>72.27491764635046</v>
      </c>
      <c r="AC782" s="24">
        <v>0</v>
      </c>
      <c r="AD782" s="24">
        <v>30.718936148537342</v>
      </c>
      <c r="AE782" s="9"/>
      <c r="AF782" s="9"/>
      <c r="AG782" s="23">
        <v>0</v>
      </c>
      <c r="AH782" s="23">
        <v>0</v>
      </c>
      <c r="AI782" s="24">
        <v>4279.2039932578991</v>
      </c>
      <c r="AJ782" s="24">
        <v>22.43876188927522</v>
      </c>
      <c r="AK782" s="24">
        <v>0</v>
      </c>
      <c r="AL782" s="24"/>
    </row>
    <row r="783" spans="1:38" ht="13.2">
      <c r="A783" t="str">
        <f t="shared" si="101"/>
        <v>Greenethorpe2014TOS15-MarCvHyola971_CL</v>
      </c>
      <c r="B783">
        <f t="shared" si="100"/>
        <v>31</v>
      </c>
      <c r="C783" t="str">
        <f t="shared" ref="C783:C814" si="104">D783</f>
        <v>Hyola971CL</v>
      </c>
      <c r="D783" s="9" t="s">
        <v>144</v>
      </c>
      <c r="E783" t="str">
        <f>VLOOKUP(D783,Sheet1!$E$11:$F$92,2)</f>
        <v>Hyola971_CL</v>
      </c>
      <c r="G783" s="48" t="s">
        <v>138</v>
      </c>
      <c r="H783" s="13">
        <v>2014</v>
      </c>
      <c r="I783" s="87">
        <v>41744</v>
      </c>
      <c r="J783" s="9" t="s">
        <v>139</v>
      </c>
      <c r="K783" s="32">
        <v>41713</v>
      </c>
      <c r="L783" s="14" t="str">
        <f t="shared" si="102"/>
        <v>15-Mar</v>
      </c>
      <c r="M783" s="9">
        <f t="shared" ref="M783:M846" si="105">DAY(K783)</f>
        <v>15</v>
      </c>
      <c r="N783" s="9" t="str">
        <f t="shared" si="103"/>
        <v>Mar</v>
      </c>
      <c r="O783" s="9" t="s">
        <v>90</v>
      </c>
      <c r="P783" s="13" t="str">
        <f>IF(VLOOKUP(O783,Sheet1!$N$12:$O$20,2)=0,"",VLOOKUP(O783,Sheet1!$N$12:$O$20,2))</f>
        <v/>
      </c>
      <c r="Q783" s="9">
        <v>66</v>
      </c>
      <c r="R783" s="24"/>
      <c r="S783" s="24"/>
      <c r="T783" s="24"/>
      <c r="U783" s="9"/>
      <c r="V783" s="9"/>
      <c r="W783" s="9"/>
      <c r="X783" s="9"/>
      <c r="Y783" s="27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spans="1:38" ht="13.2">
      <c r="A784" t="str">
        <f t="shared" si="101"/>
        <v>Greenethorpe2014TOS15-MarCvHyola971_CL</v>
      </c>
      <c r="B784">
        <f t="shared" si="100"/>
        <v>67</v>
      </c>
      <c r="C784" t="str">
        <f t="shared" si="104"/>
        <v>Hyola971CL</v>
      </c>
      <c r="D784" s="9" t="s">
        <v>144</v>
      </c>
      <c r="E784" t="str">
        <f>VLOOKUP(D784,Sheet1!$E$11:$F$92,2)</f>
        <v>Hyola971_CL</v>
      </c>
      <c r="G784" s="48" t="s">
        <v>138</v>
      </c>
      <c r="H784" s="13">
        <v>2014</v>
      </c>
      <c r="I784" s="87">
        <v>41780</v>
      </c>
      <c r="J784" s="9" t="s">
        <v>139</v>
      </c>
      <c r="K784" s="32">
        <v>41713</v>
      </c>
      <c r="L784" s="14" t="str">
        <f t="shared" si="102"/>
        <v>15-Mar</v>
      </c>
      <c r="M784" s="9">
        <f t="shared" si="105"/>
        <v>15</v>
      </c>
      <c r="N784" s="9" t="str">
        <f t="shared" si="103"/>
        <v>Mar</v>
      </c>
      <c r="O784" s="9" t="s">
        <v>90</v>
      </c>
      <c r="P784" s="13" t="str">
        <f>IF(VLOOKUP(O784,Sheet1!$N$12:$O$20,2)=0,"",VLOOKUP(O784,Sheet1!$N$12:$O$20,2))</f>
        <v/>
      </c>
      <c r="Q784" s="9">
        <v>482</v>
      </c>
      <c r="R784" s="24"/>
      <c r="S784" s="24"/>
      <c r="T784" s="24"/>
      <c r="U784" s="9"/>
      <c r="V784" s="9"/>
      <c r="W784" s="9"/>
      <c r="X784" s="9"/>
      <c r="Y784" s="27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spans="1:38" ht="13.2">
      <c r="A785" t="str">
        <f t="shared" si="101"/>
        <v>Greenethorpe2014TOS15-MarCvHyola971_CL</v>
      </c>
      <c r="B785">
        <f t="shared" si="100"/>
        <v>115</v>
      </c>
      <c r="C785" t="str">
        <f t="shared" si="104"/>
        <v>Hyola971CL</v>
      </c>
      <c r="D785" s="9" t="s">
        <v>144</v>
      </c>
      <c r="E785" t="str">
        <f>VLOOKUP(D785,Sheet1!$E$11:$F$92,2)</f>
        <v>Hyola971_CL</v>
      </c>
      <c r="G785" s="48" t="s">
        <v>138</v>
      </c>
      <c r="H785" s="13">
        <v>2014</v>
      </c>
      <c r="I785" s="87">
        <v>41828</v>
      </c>
      <c r="J785" s="9" t="s">
        <v>139</v>
      </c>
      <c r="K785" s="32">
        <v>41713</v>
      </c>
      <c r="L785" s="14" t="str">
        <f t="shared" si="102"/>
        <v>15-Mar</v>
      </c>
      <c r="M785" s="9">
        <f t="shared" si="105"/>
        <v>15</v>
      </c>
      <c r="N785" s="9" t="str">
        <f t="shared" si="103"/>
        <v>Mar</v>
      </c>
      <c r="O785" s="9" t="s">
        <v>90</v>
      </c>
      <c r="P785" s="13" t="str">
        <f>IF(VLOOKUP(O785,Sheet1!$N$12:$O$20,2)=0,"",VLOOKUP(O785,Sheet1!$N$12:$O$20,2))</f>
        <v/>
      </c>
      <c r="Q785" s="9">
        <v>694</v>
      </c>
      <c r="R785" s="24"/>
      <c r="S785" s="24"/>
      <c r="T785" s="24"/>
      <c r="U785" s="9"/>
      <c r="V785" s="9"/>
      <c r="W785" s="9"/>
      <c r="X785" s="9"/>
      <c r="Y785" s="27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spans="1:38" ht="13.2">
      <c r="A786" t="str">
        <f t="shared" si="101"/>
        <v>Greenethorpe2014TOS16-AprCvHyola575_CL</v>
      </c>
      <c r="B786">
        <f t="shared" si="100"/>
        <v>50</v>
      </c>
      <c r="C786" t="str">
        <f t="shared" si="104"/>
        <v>Hyola575CL</v>
      </c>
      <c r="D786" s="9" t="s">
        <v>134</v>
      </c>
      <c r="E786" t="str">
        <f>VLOOKUP(D786,Sheet1!$E$11:$F$92,2)</f>
        <v>Hyola575_CL</v>
      </c>
      <c r="G786" s="48" t="s">
        <v>138</v>
      </c>
      <c r="H786" s="13">
        <v>2014</v>
      </c>
      <c r="I786" s="87">
        <v>41795</v>
      </c>
      <c r="J786" s="9" t="s">
        <v>141</v>
      </c>
      <c r="K786" s="32">
        <v>41745</v>
      </c>
      <c r="L786" s="14" t="str">
        <f t="shared" si="102"/>
        <v>16-Apr</v>
      </c>
      <c r="M786" s="9">
        <f t="shared" si="105"/>
        <v>16</v>
      </c>
      <c r="N786" s="9" t="str">
        <f t="shared" si="103"/>
        <v>Apr</v>
      </c>
      <c r="O786" s="9" t="s">
        <v>90</v>
      </c>
      <c r="P786" s="13" t="str">
        <f>IF(VLOOKUP(O786,Sheet1!$N$12:$O$20,2)=0,"",VLOOKUP(O786,Sheet1!$N$12:$O$20,2))</f>
        <v/>
      </c>
      <c r="Q786" s="9">
        <v>130</v>
      </c>
      <c r="R786" s="24"/>
      <c r="S786" s="24"/>
      <c r="T786" s="24"/>
      <c r="U786" s="9"/>
      <c r="V786" s="9"/>
      <c r="W786" s="9"/>
      <c r="X786" s="9"/>
      <c r="Y786" s="27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spans="1:38" ht="13.2">
      <c r="A787" t="str">
        <f t="shared" si="101"/>
        <v>Greenethorpe2014TOS16-AprCvHyola575_CL</v>
      </c>
      <c r="B787">
        <f t="shared" si="100"/>
        <v>71</v>
      </c>
      <c r="C787" t="str">
        <f t="shared" si="104"/>
        <v>Hyola575CL</v>
      </c>
      <c r="D787" s="9" t="s">
        <v>134</v>
      </c>
      <c r="E787" t="str">
        <f>VLOOKUP(D787,Sheet1!$E$11:$F$92,2)</f>
        <v>Hyola575_CL</v>
      </c>
      <c r="G787" s="48" t="s">
        <v>138</v>
      </c>
      <c r="H787" s="13">
        <v>2014</v>
      </c>
      <c r="I787" s="87">
        <v>41816</v>
      </c>
      <c r="J787" s="9" t="s">
        <v>141</v>
      </c>
      <c r="K787" s="32">
        <v>41745</v>
      </c>
      <c r="L787" s="14" t="str">
        <f t="shared" si="102"/>
        <v>16-Apr</v>
      </c>
      <c r="M787" s="9">
        <f t="shared" si="105"/>
        <v>16</v>
      </c>
      <c r="N787" s="9" t="str">
        <f t="shared" si="103"/>
        <v>Apr</v>
      </c>
      <c r="O787" s="9" t="s">
        <v>90</v>
      </c>
      <c r="P787" s="13" t="str">
        <f>IF(VLOOKUP(O787,Sheet1!$N$12:$O$20,2)=0,"",VLOOKUP(O787,Sheet1!$N$12:$O$20,2))</f>
        <v/>
      </c>
      <c r="Q787" s="9">
        <v>296</v>
      </c>
      <c r="R787" s="24"/>
      <c r="S787" s="24"/>
      <c r="T787" s="24"/>
      <c r="U787" s="9"/>
      <c r="V787" s="9"/>
      <c r="W787" s="9"/>
      <c r="X787" s="9"/>
      <c r="Y787" s="27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spans="1:38" ht="13.2">
      <c r="A788" t="str">
        <f t="shared" si="101"/>
        <v>Greenethorpe2014TOS16-AprCvHyola575_CL</v>
      </c>
      <c r="B788">
        <f t="shared" si="100"/>
        <v>83</v>
      </c>
      <c r="C788" t="str">
        <f t="shared" si="104"/>
        <v>Hyola575CL</v>
      </c>
      <c r="D788" s="9" t="s">
        <v>134</v>
      </c>
      <c r="E788" t="str">
        <f>VLOOKUP(D788,Sheet1!$E$11:$F$92,2)</f>
        <v>Hyola575_CL</v>
      </c>
      <c r="G788" s="48" t="s">
        <v>138</v>
      </c>
      <c r="H788" s="13">
        <v>2014</v>
      </c>
      <c r="I788" s="87">
        <v>41828</v>
      </c>
      <c r="J788" s="9" t="s">
        <v>141</v>
      </c>
      <c r="K788" s="32">
        <v>41745</v>
      </c>
      <c r="L788" s="14" t="str">
        <f t="shared" si="102"/>
        <v>16-Apr</v>
      </c>
      <c r="M788" s="9">
        <f t="shared" si="105"/>
        <v>16</v>
      </c>
      <c r="N788" s="9" t="str">
        <f t="shared" si="103"/>
        <v>Apr</v>
      </c>
      <c r="O788" s="9" t="s">
        <v>90</v>
      </c>
      <c r="P788" s="13" t="str">
        <f>IF(VLOOKUP(O788,Sheet1!$N$12:$O$20,2)=0,"",VLOOKUP(O788,Sheet1!$N$12:$O$20,2))</f>
        <v/>
      </c>
      <c r="Q788" s="9">
        <v>417</v>
      </c>
      <c r="R788" s="24"/>
      <c r="S788" s="24"/>
      <c r="T788" s="24"/>
      <c r="U788" s="9"/>
      <c r="V788" s="9"/>
      <c r="W788" s="9"/>
      <c r="X788" s="9"/>
      <c r="Y788" s="27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spans="1:38" ht="13.2">
      <c r="A789" t="str">
        <f t="shared" si="101"/>
        <v>Greenethorpe2014TOS16-AprCvHyola575_CL</v>
      </c>
      <c r="B789">
        <f t="shared" si="100"/>
        <v>97</v>
      </c>
      <c r="C789" t="str">
        <f t="shared" si="104"/>
        <v>Hyola575CL</v>
      </c>
      <c r="D789" s="9" t="s">
        <v>134</v>
      </c>
      <c r="E789" t="str">
        <f>VLOOKUP(D789,Sheet1!$E$11:$F$92,2)</f>
        <v>Hyola575_CL</v>
      </c>
      <c r="G789" s="48" t="s">
        <v>138</v>
      </c>
      <c r="H789" s="13">
        <v>2014</v>
      </c>
      <c r="I789" s="87">
        <v>41842</v>
      </c>
      <c r="J789" s="9" t="s">
        <v>141</v>
      </c>
      <c r="K789" s="32">
        <v>41745</v>
      </c>
      <c r="L789" s="14" t="str">
        <f t="shared" si="102"/>
        <v>16-Apr</v>
      </c>
      <c r="M789" s="9">
        <f t="shared" si="105"/>
        <v>16</v>
      </c>
      <c r="N789" s="9" t="str">
        <f t="shared" si="103"/>
        <v>Apr</v>
      </c>
      <c r="O789" s="9" t="s">
        <v>90</v>
      </c>
      <c r="P789" s="13" t="str">
        <f>IF(VLOOKUP(O789,Sheet1!$N$12:$O$20,2)=0,"",VLOOKUP(O789,Sheet1!$N$12:$O$20,2))</f>
        <v/>
      </c>
      <c r="Q789" s="9">
        <v>498.00000000000006</v>
      </c>
      <c r="R789" s="24"/>
      <c r="S789" s="24"/>
      <c r="T789" s="24"/>
      <c r="U789" s="9"/>
      <c r="V789" s="9"/>
      <c r="W789" s="9"/>
      <c r="X789" s="9"/>
      <c r="Y789" s="27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spans="1:38" ht="13.2">
      <c r="A790" t="str">
        <f t="shared" si="101"/>
        <v>Greenethorpe2014TOS16-AprCvHyola575_CL</v>
      </c>
      <c r="B790">
        <f t="shared" si="100"/>
        <v>188</v>
      </c>
      <c r="C790" t="str">
        <f t="shared" si="104"/>
        <v>Hyola575CL</v>
      </c>
      <c r="D790" s="9" t="s">
        <v>134</v>
      </c>
      <c r="E790" t="str">
        <f>VLOOKUP(D790,Sheet1!$E$11:$F$92,2)</f>
        <v>Hyola575_CL</v>
      </c>
      <c r="G790" s="48" t="s">
        <v>138</v>
      </c>
      <c r="H790" s="13">
        <v>2014</v>
      </c>
      <c r="I790" s="87">
        <v>41933</v>
      </c>
      <c r="J790" s="9" t="s">
        <v>141</v>
      </c>
      <c r="K790" s="32">
        <v>41745</v>
      </c>
      <c r="L790" s="14" t="str">
        <f t="shared" si="102"/>
        <v>16-Apr</v>
      </c>
      <c r="M790" s="9">
        <f t="shared" si="105"/>
        <v>16</v>
      </c>
      <c r="N790" s="9" t="str">
        <f t="shared" si="103"/>
        <v>Apr</v>
      </c>
      <c r="O790" s="9" t="s">
        <v>90</v>
      </c>
      <c r="P790" s="13" t="str">
        <f>IF(VLOOKUP(O790,Sheet1!$N$12:$O$20,2)=0,"",VLOOKUP(O790,Sheet1!$N$12:$O$20,2))</f>
        <v/>
      </c>
      <c r="Q790" s="9">
        <v>1800</v>
      </c>
      <c r="R790" s="9">
        <v>496</v>
      </c>
      <c r="S790" s="9">
        <v>496</v>
      </c>
      <c r="T790" s="24">
        <v>10</v>
      </c>
      <c r="U790" s="9">
        <v>29</v>
      </c>
      <c r="V790" s="9">
        <v>0.28000000000000003</v>
      </c>
      <c r="W790" s="9" t="s">
        <v>53</v>
      </c>
      <c r="X790" s="9"/>
      <c r="Y790" s="27"/>
      <c r="Z790" s="9">
        <v>1182</v>
      </c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spans="1:38" ht="13.2">
      <c r="A791" t="str">
        <f t="shared" si="101"/>
        <v>Greenethorpe2014TOS15-MarCvHyola971_CL</v>
      </c>
      <c r="B791">
        <f t="shared" si="100"/>
        <v>234</v>
      </c>
      <c r="C791" t="str">
        <f t="shared" si="104"/>
        <v>Hyola971CL</v>
      </c>
      <c r="D791" s="9" t="s">
        <v>144</v>
      </c>
      <c r="E791" t="str">
        <f>VLOOKUP(D791,Sheet1!$E$11:$F$92,2)</f>
        <v>Hyola971_CL</v>
      </c>
      <c r="G791" s="48" t="s">
        <v>138</v>
      </c>
      <c r="H791" s="13">
        <v>2014</v>
      </c>
      <c r="I791" s="87">
        <v>41947</v>
      </c>
      <c r="J791" s="9" t="s">
        <v>139</v>
      </c>
      <c r="K791" s="32">
        <v>41713</v>
      </c>
      <c r="L791" s="14" t="str">
        <f t="shared" si="102"/>
        <v>15-Mar</v>
      </c>
      <c r="M791" s="9">
        <f t="shared" si="105"/>
        <v>15</v>
      </c>
      <c r="N791" s="9" t="str">
        <f t="shared" si="103"/>
        <v>Mar</v>
      </c>
      <c r="O791" s="9" t="s">
        <v>90</v>
      </c>
      <c r="P791" s="13" t="str">
        <f>IF(VLOOKUP(O791,Sheet1!$N$12:$O$20,2)=0,"",VLOOKUP(O791,Sheet1!$N$12:$O$20,2))</f>
        <v/>
      </c>
      <c r="Q791" s="9">
        <v>1140</v>
      </c>
      <c r="R791" s="9">
        <v>236</v>
      </c>
      <c r="S791" s="9">
        <v>236</v>
      </c>
      <c r="T791" s="24">
        <v>10</v>
      </c>
      <c r="U791" s="9">
        <v>18</v>
      </c>
      <c r="V791" s="9">
        <v>0.21</v>
      </c>
      <c r="W791" s="9" t="s">
        <v>53</v>
      </c>
      <c r="X791" s="9"/>
      <c r="Y791" s="27"/>
      <c r="Z791" s="9">
        <v>832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spans="1:38" ht="13.2">
      <c r="A792" t="str">
        <f t="shared" si="101"/>
        <v>Greenethorpe2014TOS1-AprCv44Y87_CL</v>
      </c>
      <c r="B792">
        <f t="shared" si="100"/>
        <v>198</v>
      </c>
      <c r="C792" t="str">
        <f t="shared" si="104"/>
        <v>44Y87CL</v>
      </c>
      <c r="D792" s="9" t="s">
        <v>146</v>
      </c>
      <c r="E792" t="str">
        <f>VLOOKUP(D792,Sheet1!$E$11:$F$92,2)</f>
        <v>44Y87_CL</v>
      </c>
      <c r="G792" s="48" t="s">
        <v>138</v>
      </c>
      <c r="H792" s="13">
        <v>2014</v>
      </c>
      <c r="I792" s="87">
        <v>41928</v>
      </c>
      <c r="J792" s="70" t="s">
        <v>145</v>
      </c>
      <c r="K792" s="32">
        <v>41730</v>
      </c>
      <c r="L792" s="14" t="str">
        <f t="shared" si="102"/>
        <v>1-Apr</v>
      </c>
      <c r="M792" s="9">
        <f t="shared" si="105"/>
        <v>1</v>
      </c>
      <c r="N792" s="9" t="str">
        <f t="shared" si="103"/>
        <v>Apr</v>
      </c>
      <c r="O792" s="9" t="s">
        <v>90</v>
      </c>
      <c r="P792" s="13" t="str">
        <f>IF(VLOOKUP(O792,Sheet1!$N$12:$O$20,2)=0,"",VLOOKUP(O792,Sheet1!$N$12:$O$20,2))</f>
        <v/>
      </c>
      <c r="Q792" s="24">
        <v>1702.6267257716468</v>
      </c>
      <c r="R792" s="24">
        <v>601</v>
      </c>
      <c r="S792" s="24">
        <v>601</v>
      </c>
      <c r="T792" s="24">
        <v>10</v>
      </c>
      <c r="U792" s="9"/>
      <c r="V792" s="23">
        <v>0.35298400459890644</v>
      </c>
      <c r="W792" s="9" t="s">
        <v>53</v>
      </c>
      <c r="X792" s="9"/>
      <c r="Y792" s="27"/>
      <c r="Z792" s="9"/>
      <c r="AA792" s="9"/>
      <c r="AB792" s="9"/>
      <c r="AC792" s="9"/>
      <c r="AD792" s="9"/>
      <c r="AE792" s="9"/>
      <c r="AF792" s="23">
        <v>44.85</v>
      </c>
      <c r="AG792" s="9"/>
      <c r="AH792" s="9"/>
      <c r="AI792" s="9"/>
      <c r="AJ792" s="9"/>
      <c r="AK792" s="9"/>
      <c r="AL792" s="9"/>
    </row>
    <row r="793" spans="1:38" ht="13.2">
      <c r="A793" t="str">
        <f t="shared" si="101"/>
        <v>Greenethorpe2014TOS1-AprCv45Y88_CL</v>
      </c>
      <c r="B793">
        <f t="shared" si="100"/>
        <v>198</v>
      </c>
      <c r="C793" t="str">
        <f t="shared" si="104"/>
        <v>45Y88CL</v>
      </c>
      <c r="D793" s="9" t="s">
        <v>147</v>
      </c>
      <c r="E793" t="str">
        <f>VLOOKUP(D793,Sheet1!$E$11:$F$92,2)</f>
        <v>45Y88_CL</v>
      </c>
      <c r="G793" s="48" t="s">
        <v>138</v>
      </c>
      <c r="H793" s="13">
        <v>2014</v>
      </c>
      <c r="I793" s="87">
        <v>41928</v>
      </c>
      <c r="J793" s="70" t="s">
        <v>145</v>
      </c>
      <c r="K793" s="32">
        <v>41730</v>
      </c>
      <c r="L793" s="14" t="str">
        <f t="shared" si="102"/>
        <v>1-Apr</v>
      </c>
      <c r="M793" s="9">
        <f t="shared" si="105"/>
        <v>1</v>
      </c>
      <c r="N793" s="9" t="str">
        <f t="shared" si="103"/>
        <v>Apr</v>
      </c>
      <c r="O793" s="9" t="s">
        <v>90</v>
      </c>
      <c r="P793" s="13" t="str">
        <f>IF(VLOOKUP(O793,Sheet1!$N$12:$O$20,2)=0,"",VLOOKUP(O793,Sheet1!$N$12:$O$20,2))</f>
        <v/>
      </c>
      <c r="Q793" s="24">
        <v>1787.4693032915511</v>
      </c>
      <c r="R793" s="24">
        <v>569</v>
      </c>
      <c r="S793" s="24">
        <v>569</v>
      </c>
      <c r="T793" s="24">
        <v>10</v>
      </c>
      <c r="U793" s="9"/>
      <c r="V793" s="23">
        <v>0.31832714494856496</v>
      </c>
      <c r="W793" s="9" t="s">
        <v>53</v>
      </c>
      <c r="X793" s="9"/>
      <c r="Y793" s="27"/>
      <c r="Z793" s="9"/>
      <c r="AA793" s="9"/>
      <c r="AB793" s="9"/>
      <c r="AC793" s="9"/>
      <c r="AD793" s="9"/>
      <c r="AE793" s="9"/>
      <c r="AF793" s="23">
        <v>44.183333333333337</v>
      </c>
      <c r="AG793" s="9"/>
      <c r="AH793" s="9"/>
      <c r="AI793" s="9"/>
      <c r="AJ793" s="9"/>
      <c r="AK793" s="9"/>
      <c r="AL793" s="9"/>
    </row>
    <row r="794" spans="1:38" ht="13.2">
      <c r="A794" t="str">
        <f t="shared" si="101"/>
        <v>Greenethorpe2014TOS1-AprCvATR_Gem</v>
      </c>
      <c r="B794">
        <f t="shared" si="100"/>
        <v>201.33333333333576</v>
      </c>
      <c r="C794" t="str">
        <f t="shared" si="104"/>
        <v>ATR-Gem</v>
      </c>
      <c r="D794" s="9" t="s">
        <v>148</v>
      </c>
      <c r="E794" t="str">
        <f>VLOOKUP(D794,Sheet1!$E$11:$F$92,2)</f>
        <v>ATR_Gem</v>
      </c>
      <c r="G794" s="48" t="s">
        <v>138</v>
      </c>
      <c r="H794" s="13">
        <v>2014</v>
      </c>
      <c r="I794" s="87">
        <v>41931.333333333336</v>
      </c>
      <c r="J794" s="70" t="s">
        <v>145</v>
      </c>
      <c r="K794" s="32">
        <v>41730</v>
      </c>
      <c r="L794" s="14" t="str">
        <f t="shared" si="102"/>
        <v>1-Apr</v>
      </c>
      <c r="M794" s="9">
        <f t="shared" si="105"/>
        <v>1</v>
      </c>
      <c r="N794" s="9" t="str">
        <f t="shared" si="103"/>
        <v>Apr</v>
      </c>
      <c r="O794" s="9" t="s">
        <v>90</v>
      </c>
      <c r="P794" s="13" t="str">
        <f>IF(VLOOKUP(O794,Sheet1!$N$12:$O$20,2)=0,"",VLOOKUP(O794,Sheet1!$N$12:$O$20,2))</f>
        <v/>
      </c>
      <c r="Q794" s="24">
        <v>1586.4247821273291</v>
      </c>
      <c r="R794" s="24">
        <v>593</v>
      </c>
      <c r="S794" s="24">
        <v>593</v>
      </c>
      <c r="T794" s="24">
        <v>10</v>
      </c>
      <c r="U794" s="9"/>
      <c r="V794" s="23">
        <v>0.37379648041353203</v>
      </c>
      <c r="W794" s="9" t="s">
        <v>53</v>
      </c>
      <c r="X794" s="9"/>
      <c r="Y794" s="27"/>
      <c r="Z794" s="9"/>
      <c r="AA794" s="9"/>
      <c r="AB794" s="9"/>
      <c r="AC794" s="9"/>
      <c r="AD794" s="9"/>
      <c r="AE794" s="9"/>
      <c r="AF794" s="23">
        <v>46.556666666666665</v>
      </c>
      <c r="AG794" s="9"/>
      <c r="AH794" s="9"/>
      <c r="AI794" s="9"/>
      <c r="AJ794" s="9"/>
      <c r="AK794" s="9"/>
      <c r="AL794" s="9"/>
    </row>
    <row r="795" spans="1:38" ht="13.2">
      <c r="A795" t="str">
        <f t="shared" si="101"/>
        <v>Greenethorpe2014TOS1-AprCvHyola559_TT</v>
      </c>
      <c r="B795">
        <f t="shared" si="100"/>
        <v>203</v>
      </c>
      <c r="C795" t="str">
        <f t="shared" si="104"/>
        <v>Hyola559TT</v>
      </c>
      <c r="D795" s="9" t="s">
        <v>133</v>
      </c>
      <c r="E795" t="str">
        <f>VLOOKUP(D795,Sheet1!$E$11:$F$92,2)</f>
        <v>Hyola559_TT</v>
      </c>
      <c r="G795" s="48" t="s">
        <v>138</v>
      </c>
      <c r="H795" s="13">
        <v>2014</v>
      </c>
      <c r="I795" s="87">
        <v>41933</v>
      </c>
      <c r="J795" s="70" t="s">
        <v>145</v>
      </c>
      <c r="K795" s="32">
        <v>41730</v>
      </c>
      <c r="L795" s="14" t="str">
        <f t="shared" si="102"/>
        <v>1-Apr</v>
      </c>
      <c r="M795" s="9">
        <f t="shared" si="105"/>
        <v>1</v>
      </c>
      <c r="N795" s="9" t="str">
        <f t="shared" si="103"/>
        <v>Apr</v>
      </c>
      <c r="O795" s="9" t="s">
        <v>90</v>
      </c>
      <c r="P795" s="13" t="str">
        <f>IF(VLOOKUP(O795,Sheet1!$N$12:$O$20,2)=0,"",VLOOKUP(O795,Sheet1!$N$12:$O$20,2))</f>
        <v/>
      </c>
      <c r="Q795" s="24">
        <v>1770.7154380493421</v>
      </c>
      <c r="R795" s="24">
        <v>601</v>
      </c>
      <c r="S795" s="24">
        <v>601</v>
      </c>
      <c r="T795" s="24">
        <v>10</v>
      </c>
      <c r="U795" s="9"/>
      <c r="V795" s="23">
        <v>0.33941083196409833</v>
      </c>
      <c r="W795" s="9" t="s">
        <v>53</v>
      </c>
      <c r="X795" s="9"/>
      <c r="Y795" s="27"/>
      <c r="Z795" s="9"/>
      <c r="AA795" s="9"/>
      <c r="AB795" s="9"/>
      <c r="AC795" s="9"/>
      <c r="AD795" s="9"/>
      <c r="AE795" s="9"/>
      <c r="AF795" s="23">
        <v>47.093333333333334</v>
      </c>
      <c r="AG795" s="9"/>
      <c r="AH795" s="9"/>
      <c r="AI795" s="9"/>
      <c r="AJ795" s="9"/>
      <c r="AK795" s="9"/>
      <c r="AL795" s="9"/>
    </row>
    <row r="796" spans="1:38" ht="13.2">
      <c r="A796" t="str">
        <f t="shared" si="101"/>
        <v>Greenethorpe2014TOS1-AprCvHyola575_CL</v>
      </c>
      <c r="B796">
        <f t="shared" si="100"/>
        <v>198</v>
      </c>
      <c r="C796" t="str">
        <f t="shared" si="104"/>
        <v>Hyola575CL</v>
      </c>
      <c r="D796" s="9" t="s">
        <v>134</v>
      </c>
      <c r="E796" t="str">
        <f>VLOOKUP(D796,Sheet1!$E$11:$F$92,2)</f>
        <v>Hyola575_CL</v>
      </c>
      <c r="G796" s="48" t="s">
        <v>138</v>
      </c>
      <c r="H796" s="13">
        <v>2014</v>
      </c>
      <c r="I796" s="87">
        <v>41928</v>
      </c>
      <c r="J796" s="70" t="s">
        <v>145</v>
      </c>
      <c r="K796" s="32">
        <v>41730</v>
      </c>
      <c r="L796" s="14" t="str">
        <f t="shared" si="102"/>
        <v>1-Apr</v>
      </c>
      <c r="M796" s="9">
        <f t="shared" si="105"/>
        <v>1</v>
      </c>
      <c r="N796" s="9" t="str">
        <f t="shared" si="103"/>
        <v>Apr</v>
      </c>
      <c r="O796" s="9" t="s">
        <v>90</v>
      </c>
      <c r="P796" s="13" t="str">
        <f>IF(VLOOKUP(O796,Sheet1!$N$12:$O$20,2)=0,"",VLOOKUP(O796,Sheet1!$N$12:$O$20,2))</f>
        <v/>
      </c>
      <c r="Q796" s="24">
        <v>1641.4693443916003</v>
      </c>
      <c r="R796" s="24">
        <v>560</v>
      </c>
      <c r="S796" s="24">
        <v>560</v>
      </c>
      <c r="T796" s="24">
        <v>10</v>
      </c>
      <c r="U796" s="9"/>
      <c r="V796" s="23">
        <v>0.3411577571724681</v>
      </c>
      <c r="W796" s="9" t="s">
        <v>53</v>
      </c>
      <c r="X796" s="9"/>
      <c r="Y796" s="27"/>
      <c r="Z796" s="9"/>
      <c r="AA796" s="9"/>
      <c r="AB796" s="9"/>
      <c r="AC796" s="9"/>
      <c r="AD796" s="9"/>
      <c r="AE796" s="9"/>
      <c r="AF796" s="23">
        <v>43.773333333333333</v>
      </c>
      <c r="AG796" s="9"/>
      <c r="AH796" s="9"/>
      <c r="AI796" s="9"/>
      <c r="AJ796" s="9"/>
      <c r="AK796" s="9"/>
      <c r="AL796" s="9"/>
    </row>
    <row r="797" spans="1:38" ht="13.2">
      <c r="A797" t="str">
        <f t="shared" si="101"/>
        <v>Greenethorpe2014TOS1-AprCvHyola971_CL</v>
      </c>
      <c r="B797">
        <f t="shared" si="100"/>
        <v>224</v>
      </c>
      <c r="C797" t="str">
        <f t="shared" si="104"/>
        <v>Hyola971CL</v>
      </c>
      <c r="D797" s="9" t="s">
        <v>144</v>
      </c>
      <c r="E797" t="str">
        <f>VLOOKUP(D797,Sheet1!$E$11:$F$92,2)</f>
        <v>Hyola971_CL</v>
      </c>
      <c r="G797" s="48" t="s">
        <v>138</v>
      </c>
      <c r="H797" s="13">
        <v>2014</v>
      </c>
      <c r="I797" s="87">
        <v>41954</v>
      </c>
      <c r="J797" s="70" t="s">
        <v>145</v>
      </c>
      <c r="K797" s="32">
        <v>41730</v>
      </c>
      <c r="L797" s="14" t="str">
        <f t="shared" si="102"/>
        <v>1-Apr</v>
      </c>
      <c r="M797" s="9">
        <f t="shared" si="105"/>
        <v>1</v>
      </c>
      <c r="N797" s="9" t="str">
        <f t="shared" si="103"/>
        <v>Apr</v>
      </c>
      <c r="O797" s="9" t="s">
        <v>90</v>
      </c>
      <c r="P797" s="13" t="str">
        <f>IF(VLOOKUP(O797,Sheet1!$N$12:$O$20,2)=0,"",VLOOKUP(O797,Sheet1!$N$12:$O$20,2))</f>
        <v/>
      </c>
      <c r="Q797" s="24">
        <v>1395.46783625731</v>
      </c>
      <c r="R797" s="24">
        <v>340.54707379134862</v>
      </c>
      <c r="S797" s="24">
        <v>340.54707379134862</v>
      </c>
      <c r="T797" s="24">
        <v>10</v>
      </c>
      <c r="U797" s="9"/>
      <c r="V797" s="23">
        <v>0.24403792401601093</v>
      </c>
      <c r="W797" s="9" t="s">
        <v>53</v>
      </c>
      <c r="X797" s="9"/>
      <c r="Y797" s="27"/>
      <c r="Z797" s="9"/>
      <c r="AA797" s="9"/>
      <c r="AB797" s="9"/>
      <c r="AC797" s="9"/>
      <c r="AD797" s="9"/>
      <c r="AE797" s="9"/>
      <c r="AF797" s="23">
        <v>38.49</v>
      </c>
      <c r="AG797" s="9"/>
      <c r="AH797" s="9"/>
      <c r="AI797" s="9"/>
      <c r="AJ797" s="9"/>
      <c r="AK797" s="9"/>
      <c r="AL797" s="9"/>
    </row>
    <row r="798" spans="1:38" ht="13.2">
      <c r="A798" t="str">
        <f t="shared" si="101"/>
        <v>Greenethorpe2014TOS16-AprCv44Y87_CL</v>
      </c>
      <c r="B798">
        <f t="shared" si="100"/>
        <v>195</v>
      </c>
      <c r="C798" t="str">
        <f t="shared" si="104"/>
        <v>44Y87CL</v>
      </c>
      <c r="D798" s="9" t="s">
        <v>146</v>
      </c>
      <c r="E798" t="str">
        <f>VLOOKUP(D798,Sheet1!$E$11:$F$92,2)</f>
        <v>44Y87_CL</v>
      </c>
      <c r="G798" s="48" t="s">
        <v>138</v>
      </c>
      <c r="H798" s="13">
        <v>2014</v>
      </c>
      <c r="I798" s="87">
        <v>41940</v>
      </c>
      <c r="J798" s="70" t="s">
        <v>149</v>
      </c>
      <c r="K798" s="32">
        <v>41745</v>
      </c>
      <c r="L798" s="14" t="str">
        <f t="shared" si="102"/>
        <v>16-Apr</v>
      </c>
      <c r="M798" s="9">
        <f t="shared" si="105"/>
        <v>16</v>
      </c>
      <c r="N798" s="9" t="str">
        <f t="shared" si="103"/>
        <v>Apr</v>
      </c>
      <c r="O798" s="9" t="s">
        <v>90</v>
      </c>
      <c r="P798" s="13" t="str">
        <f>IF(VLOOKUP(O798,Sheet1!$N$12:$O$20,2)=0,"",VLOOKUP(O798,Sheet1!$N$12:$O$20,2))</f>
        <v/>
      </c>
      <c r="Q798" s="24">
        <v>1859.4266463259601</v>
      </c>
      <c r="R798" s="24">
        <v>534.03307888040706</v>
      </c>
      <c r="S798" s="24">
        <v>534.03307888040706</v>
      </c>
      <c r="T798" s="24">
        <v>10</v>
      </c>
      <c r="U798" s="9"/>
      <c r="V798" s="23">
        <v>0.28720309022977741</v>
      </c>
      <c r="W798" s="9" t="s">
        <v>53</v>
      </c>
      <c r="X798" s="9"/>
      <c r="Y798" s="27"/>
      <c r="Z798" s="9"/>
      <c r="AA798" s="9"/>
      <c r="AB798" s="9"/>
      <c r="AC798" s="9"/>
      <c r="AD798" s="9"/>
      <c r="AE798" s="9"/>
      <c r="AF798" s="23">
        <v>45.220000000000006</v>
      </c>
      <c r="AG798" s="9"/>
      <c r="AH798" s="9"/>
      <c r="AI798" s="9"/>
      <c r="AJ798" s="9"/>
      <c r="AK798" s="9"/>
      <c r="AL798" s="9"/>
    </row>
    <row r="799" spans="1:38" ht="13.2">
      <c r="A799" t="str">
        <f t="shared" si="101"/>
        <v>Greenethorpe2014TOS16-AprCv45Y88_CL</v>
      </c>
      <c r="B799">
        <f t="shared" si="100"/>
        <v>195</v>
      </c>
      <c r="C799" t="str">
        <f t="shared" si="104"/>
        <v>45Y88CL</v>
      </c>
      <c r="D799" s="9" t="s">
        <v>147</v>
      </c>
      <c r="E799" t="str">
        <f>VLOOKUP(D799,Sheet1!$E$11:$F$92,2)</f>
        <v>45Y88_CL</v>
      </c>
      <c r="G799" s="48" t="s">
        <v>138</v>
      </c>
      <c r="H799" s="13">
        <v>2014</v>
      </c>
      <c r="I799" s="87">
        <v>41940</v>
      </c>
      <c r="J799" s="70" t="s">
        <v>149</v>
      </c>
      <c r="K799" s="32">
        <v>41745</v>
      </c>
      <c r="L799" s="14" t="str">
        <f t="shared" si="102"/>
        <v>16-Apr</v>
      </c>
      <c r="M799" s="9">
        <f t="shared" si="105"/>
        <v>16</v>
      </c>
      <c r="N799" s="9" t="str">
        <f t="shared" si="103"/>
        <v>Apr</v>
      </c>
      <c r="O799" s="9" t="s">
        <v>90</v>
      </c>
      <c r="P799" s="13" t="str">
        <f>IF(VLOOKUP(O799,Sheet1!$N$12:$O$20,2)=0,"",VLOOKUP(O799,Sheet1!$N$12:$O$20,2))</f>
        <v/>
      </c>
      <c r="Q799" s="24">
        <v>1791.9527078565982</v>
      </c>
      <c r="R799" s="24">
        <v>517.11195928753182</v>
      </c>
      <c r="S799" s="24">
        <v>517.11195928753182</v>
      </c>
      <c r="T799" s="24">
        <v>10</v>
      </c>
      <c r="U799" s="9"/>
      <c r="V799" s="23">
        <v>0.28857455725272069</v>
      </c>
      <c r="W799" s="9" t="s">
        <v>53</v>
      </c>
      <c r="X799" s="9"/>
      <c r="Y799" s="27"/>
      <c r="Z799" s="9"/>
      <c r="AA799" s="9"/>
      <c r="AB799" s="9"/>
      <c r="AC799" s="9"/>
      <c r="AD799" s="9"/>
      <c r="AE799" s="9"/>
      <c r="AF799" s="23">
        <v>44.556666666666672</v>
      </c>
      <c r="AG799" s="9"/>
      <c r="AH799" s="9"/>
      <c r="AI799" s="9"/>
      <c r="AJ799" s="9"/>
      <c r="AK799" s="9"/>
      <c r="AL799" s="9"/>
    </row>
    <row r="800" spans="1:38" ht="13.2">
      <c r="A800" t="str">
        <f t="shared" si="101"/>
        <v>Greenethorpe2014TOS16-AprCvATR_Gem</v>
      </c>
      <c r="B800">
        <f t="shared" si="100"/>
        <v>195</v>
      </c>
      <c r="C800" t="str">
        <f t="shared" si="104"/>
        <v>ATR-Gem</v>
      </c>
      <c r="D800" s="9" t="s">
        <v>148</v>
      </c>
      <c r="E800" t="str">
        <f>VLOOKUP(D800,Sheet1!$E$11:$F$92,2)</f>
        <v>ATR_Gem</v>
      </c>
      <c r="G800" s="48" t="s">
        <v>138</v>
      </c>
      <c r="H800" s="13">
        <v>2014</v>
      </c>
      <c r="I800" s="87">
        <v>41940</v>
      </c>
      <c r="J800" s="70" t="s">
        <v>149</v>
      </c>
      <c r="K800" s="32">
        <v>41745</v>
      </c>
      <c r="L800" s="14" t="str">
        <f t="shared" si="102"/>
        <v>16-Apr</v>
      </c>
      <c r="M800" s="9">
        <f t="shared" si="105"/>
        <v>16</v>
      </c>
      <c r="N800" s="9" t="str">
        <f t="shared" si="103"/>
        <v>Apr</v>
      </c>
      <c r="O800" s="9" t="s">
        <v>90</v>
      </c>
      <c r="P800" s="13" t="str">
        <f>IF(VLOOKUP(O800,Sheet1!$N$12:$O$20,2)=0,"",VLOOKUP(O800,Sheet1!$N$12:$O$20,2))</f>
        <v/>
      </c>
      <c r="Q800" s="24">
        <v>1448.0040681413677</v>
      </c>
      <c r="R800" s="24">
        <v>456.66666666666663</v>
      </c>
      <c r="S800" s="24">
        <v>456.66666666666663</v>
      </c>
      <c r="T800" s="24">
        <v>10</v>
      </c>
      <c r="U800" s="9"/>
      <c r="V800" s="23">
        <v>0.31537664618086042</v>
      </c>
      <c r="W800" s="9" t="s">
        <v>53</v>
      </c>
      <c r="X800" s="9"/>
      <c r="Y800" s="27"/>
      <c r="Z800" s="9"/>
      <c r="AA800" s="9"/>
      <c r="AB800" s="9"/>
      <c r="AC800" s="9"/>
      <c r="AD800" s="9"/>
      <c r="AE800" s="9"/>
      <c r="AF800" s="23">
        <v>47.206666666666671</v>
      </c>
      <c r="AG800" s="9"/>
      <c r="AH800" s="9"/>
      <c r="AI800" s="9"/>
      <c r="AJ800" s="9"/>
      <c r="AK800" s="9"/>
      <c r="AL800" s="9"/>
    </row>
    <row r="801" spans="1:38" ht="13.2">
      <c r="A801" t="str">
        <f t="shared" si="101"/>
        <v>Greenethorpe2014TOS16-AprCvHyola559_TT</v>
      </c>
      <c r="B801">
        <f t="shared" si="100"/>
        <v>195</v>
      </c>
      <c r="C801" t="str">
        <f t="shared" si="104"/>
        <v>Hyola559TT</v>
      </c>
      <c r="D801" s="9" t="s">
        <v>133</v>
      </c>
      <c r="E801" t="str">
        <f>VLOOKUP(D801,Sheet1!$E$11:$F$92,2)</f>
        <v>Hyola559_TT</v>
      </c>
      <c r="G801" s="48" t="s">
        <v>138</v>
      </c>
      <c r="H801" s="13">
        <v>2014</v>
      </c>
      <c r="I801" s="87">
        <v>41940</v>
      </c>
      <c r="J801" s="70" t="s">
        <v>149</v>
      </c>
      <c r="K801" s="32">
        <v>41745</v>
      </c>
      <c r="L801" s="14" t="str">
        <f t="shared" si="102"/>
        <v>16-Apr</v>
      </c>
      <c r="M801" s="9">
        <f t="shared" si="105"/>
        <v>16</v>
      </c>
      <c r="N801" s="9" t="str">
        <f t="shared" si="103"/>
        <v>Apr</v>
      </c>
      <c r="O801" s="9" t="s">
        <v>90</v>
      </c>
      <c r="P801" s="13" t="str">
        <f>IF(VLOOKUP(O801,Sheet1!$N$12:$O$20,2)=0,"",VLOOKUP(O801,Sheet1!$N$12:$O$20,2))</f>
        <v/>
      </c>
      <c r="Q801" s="24">
        <v>1556.8268497330282</v>
      </c>
      <c r="R801" s="24">
        <v>497.29325699745539</v>
      </c>
      <c r="S801" s="24">
        <v>497.29325699745539</v>
      </c>
      <c r="T801" s="24">
        <v>10</v>
      </c>
      <c r="U801" s="9"/>
      <c r="V801" s="23">
        <v>0.31942746689057522</v>
      </c>
      <c r="W801" s="9" t="s">
        <v>53</v>
      </c>
      <c r="X801" s="9"/>
      <c r="Y801" s="27"/>
      <c r="Z801" s="9"/>
      <c r="AA801" s="9"/>
      <c r="AB801" s="9"/>
      <c r="AC801" s="9"/>
      <c r="AD801" s="9"/>
      <c r="AE801" s="9"/>
      <c r="AF801" s="23">
        <v>46.373333333333335</v>
      </c>
      <c r="AG801" s="9"/>
      <c r="AH801" s="9"/>
      <c r="AI801" s="9"/>
      <c r="AJ801" s="9"/>
      <c r="AK801" s="9"/>
      <c r="AL801" s="9"/>
    </row>
    <row r="802" spans="1:38" ht="13.2">
      <c r="A802" t="str">
        <f t="shared" si="101"/>
        <v>Greenethorpe2014TOS16-AprCvHyola575_CL</v>
      </c>
      <c r="B802">
        <f t="shared" si="100"/>
        <v>195</v>
      </c>
      <c r="C802" t="str">
        <f t="shared" si="104"/>
        <v>Hyola575CL</v>
      </c>
      <c r="D802" s="9" t="s">
        <v>134</v>
      </c>
      <c r="E802" t="str">
        <f>VLOOKUP(D802,Sheet1!$E$11:$F$92,2)</f>
        <v>Hyola575_CL</v>
      </c>
      <c r="G802" s="48" t="s">
        <v>138</v>
      </c>
      <c r="H802" s="13">
        <v>2014</v>
      </c>
      <c r="I802" s="87">
        <v>41940</v>
      </c>
      <c r="J802" s="70" t="s">
        <v>149</v>
      </c>
      <c r="K802" s="32">
        <v>41745</v>
      </c>
      <c r="L802" s="14" t="str">
        <f t="shared" si="102"/>
        <v>16-Apr</v>
      </c>
      <c r="M802" s="9">
        <f t="shared" si="105"/>
        <v>16</v>
      </c>
      <c r="N802" s="9" t="str">
        <f t="shared" si="103"/>
        <v>Apr</v>
      </c>
      <c r="O802" s="9" t="s">
        <v>90</v>
      </c>
      <c r="P802" s="13" t="str">
        <f>IF(VLOOKUP(O802,Sheet1!$N$12:$O$20,2)=0,"",VLOOKUP(O802,Sheet1!$N$12:$O$20,2))</f>
        <v/>
      </c>
      <c r="Q802" s="24">
        <v>1945.5568268497332</v>
      </c>
      <c r="R802" s="24">
        <v>540.01272264631041</v>
      </c>
      <c r="S802" s="24">
        <v>540.01272264631041</v>
      </c>
      <c r="T802" s="24">
        <v>10</v>
      </c>
      <c r="U802" s="9"/>
      <c r="V802" s="23">
        <v>0.27756204043687843</v>
      </c>
      <c r="W802" s="9" t="s">
        <v>53</v>
      </c>
      <c r="X802" s="9"/>
      <c r="Y802" s="27"/>
      <c r="Z802" s="9"/>
      <c r="AA802" s="9"/>
      <c r="AB802" s="9"/>
      <c r="AC802" s="9"/>
      <c r="AD802" s="9"/>
      <c r="AE802" s="9"/>
      <c r="AF802" s="23">
        <v>46.303333333333335</v>
      </c>
      <c r="AG802" s="9"/>
      <c r="AH802" s="9"/>
      <c r="AI802" s="9"/>
      <c r="AJ802" s="9"/>
      <c r="AK802" s="9"/>
      <c r="AL802" s="9"/>
    </row>
    <row r="803" spans="1:38" ht="13.2">
      <c r="A803" t="str">
        <f t="shared" si="101"/>
        <v>Greenethorpe2014TOS16-AprCvHyola971_CL</v>
      </c>
      <c r="B803">
        <f t="shared" si="100"/>
        <v>209</v>
      </c>
      <c r="C803" t="str">
        <f t="shared" si="104"/>
        <v>Hyola971CL</v>
      </c>
      <c r="D803" s="9" t="s">
        <v>144</v>
      </c>
      <c r="E803" t="str">
        <f>VLOOKUP(D803,Sheet1!$E$11:$F$92,2)</f>
        <v>Hyola971_CL</v>
      </c>
      <c r="G803" s="48" t="s">
        <v>138</v>
      </c>
      <c r="H803" s="13">
        <v>2014</v>
      </c>
      <c r="I803" s="87">
        <v>41954</v>
      </c>
      <c r="J803" s="70" t="s">
        <v>149</v>
      </c>
      <c r="K803" s="32">
        <v>41745</v>
      </c>
      <c r="L803" s="14" t="str">
        <f t="shared" si="102"/>
        <v>16-Apr</v>
      </c>
      <c r="M803" s="9">
        <f t="shared" si="105"/>
        <v>16</v>
      </c>
      <c r="N803" s="9" t="str">
        <f t="shared" si="103"/>
        <v>Apr</v>
      </c>
      <c r="O803" s="9" t="s">
        <v>90</v>
      </c>
      <c r="P803" s="13" t="str">
        <f>IF(VLOOKUP(O803,Sheet1!$N$12:$O$20,2)=0,"",VLOOKUP(O803,Sheet1!$N$12:$O$20,2))</f>
        <v/>
      </c>
      <c r="Q803" s="24">
        <v>1283.8482074752098</v>
      </c>
      <c r="R803" s="24">
        <v>330.97328244274809</v>
      </c>
      <c r="S803" s="24">
        <v>330.97328244274809</v>
      </c>
      <c r="T803" s="24">
        <v>10</v>
      </c>
      <c r="U803" s="9"/>
      <c r="V803" s="23">
        <v>0.25779783039432169</v>
      </c>
      <c r="W803" s="9" t="s">
        <v>53</v>
      </c>
      <c r="X803" s="9"/>
      <c r="Y803" s="27"/>
      <c r="Z803" s="9"/>
      <c r="AA803" s="9"/>
      <c r="AB803" s="9"/>
      <c r="AC803" s="9"/>
      <c r="AD803" s="9"/>
      <c r="AE803" s="9"/>
      <c r="AF803" s="23">
        <v>37.096666666666664</v>
      </c>
      <c r="AG803" s="9"/>
      <c r="AH803" s="9"/>
      <c r="AI803" s="9"/>
      <c r="AJ803" s="9"/>
      <c r="AK803" s="9"/>
      <c r="AL803" s="9"/>
    </row>
    <row r="804" spans="1:38" ht="13.2">
      <c r="A804" t="str">
        <f t="shared" si="101"/>
        <v>Greenethorpe2014TOS28-AprCv44Y87_CL</v>
      </c>
      <c r="B804">
        <f t="shared" si="100"/>
        <v>183</v>
      </c>
      <c r="C804" t="str">
        <f t="shared" si="104"/>
        <v>44Y87CL</v>
      </c>
      <c r="D804" s="9" t="s">
        <v>146</v>
      </c>
      <c r="E804" t="str">
        <f>VLOOKUP(D804,Sheet1!$E$11:$F$92,2)</f>
        <v>44Y87_CL</v>
      </c>
      <c r="G804" s="48" t="s">
        <v>138</v>
      </c>
      <c r="H804" s="13">
        <v>2014</v>
      </c>
      <c r="I804" s="87">
        <v>41940</v>
      </c>
      <c r="J804" s="70" t="s">
        <v>150</v>
      </c>
      <c r="K804" s="32">
        <v>41757</v>
      </c>
      <c r="L804" s="14" t="str">
        <f t="shared" si="102"/>
        <v>28-Apr</v>
      </c>
      <c r="M804" s="9">
        <f t="shared" si="105"/>
        <v>28</v>
      </c>
      <c r="N804" s="9" t="str">
        <f t="shared" si="103"/>
        <v>Apr</v>
      </c>
      <c r="O804" s="9" t="s">
        <v>90</v>
      </c>
      <c r="P804" s="13" t="str">
        <f>IF(VLOOKUP(O804,Sheet1!$N$12:$O$20,2)=0,"",VLOOKUP(O804,Sheet1!$N$12:$O$20,2))</f>
        <v/>
      </c>
      <c r="Q804" s="24">
        <v>1688.3740147470126</v>
      </c>
      <c r="R804" s="24">
        <v>470.34987277353696</v>
      </c>
      <c r="S804" s="24">
        <v>470.34987277353696</v>
      </c>
      <c r="T804" s="24">
        <v>10</v>
      </c>
      <c r="U804" s="9"/>
      <c r="V804" s="23">
        <v>0.27858156348373714</v>
      </c>
      <c r="W804" s="9" t="s">
        <v>53</v>
      </c>
      <c r="X804" s="9"/>
      <c r="Y804" s="27"/>
      <c r="Z804" s="9"/>
      <c r="AA804" s="9"/>
      <c r="AB804" s="9"/>
      <c r="AC804" s="9"/>
      <c r="AD804" s="9"/>
      <c r="AE804" s="9"/>
      <c r="AF804" s="23">
        <v>44.076666666666661</v>
      </c>
      <c r="AG804" s="9"/>
      <c r="AH804" s="9"/>
      <c r="AI804" s="9"/>
      <c r="AJ804" s="9"/>
      <c r="AK804" s="9"/>
      <c r="AL804" s="9"/>
    </row>
    <row r="805" spans="1:38" ht="13.2">
      <c r="A805" t="str">
        <f t="shared" si="101"/>
        <v>Greenethorpe2014TOS28-AprCv45Y88_CL</v>
      </c>
      <c r="B805">
        <f t="shared" si="100"/>
        <v>183</v>
      </c>
      <c r="C805" t="str">
        <f t="shared" si="104"/>
        <v>45Y88CL</v>
      </c>
      <c r="D805" s="9" t="s">
        <v>147</v>
      </c>
      <c r="E805" t="str">
        <f>VLOOKUP(D805,Sheet1!$E$11:$F$92,2)</f>
        <v>45Y88_CL</v>
      </c>
      <c r="G805" s="48" t="s">
        <v>138</v>
      </c>
      <c r="H805" s="13">
        <v>2014</v>
      </c>
      <c r="I805" s="87">
        <v>41940</v>
      </c>
      <c r="J805" s="70" t="s">
        <v>150</v>
      </c>
      <c r="K805" s="32">
        <v>41757</v>
      </c>
      <c r="L805" s="14" t="str">
        <f t="shared" si="102"/>
        <v>28-Apr</v>
      </c>
      <c r="M805" s="9">
        <f t="shared" si="105"/>
        <v>28</v>
      </c>
      <c r="N805" s="9" t="str">
        <f t="shared" si="103"/>
        <v>Apr</v>
      </c>
      <c r="O805" s="9" t="s">
        <v>90</v>
      </c>
      <c r="P805" s="13" t="str">
        <f>IF(VLOOKUP(O805,Sheet1!$N$12:$O$20,2)=0,"",VLOOKUP(O805,Sheet1!$N$12:$O$20,2))</f>
        <v/>
      </c>
      <c r="Q805" s="24">
        <v>1776.4747012458681</v>
      </c>
      <c r="R805" s="24">
        <v>480.62977099236645</v>
      </c>
      <c r="S805" s="24">
        <v>480.62977099236645</v>
      </c>
      <c r="T805" s="24">
        <v>10</v>
      </c>
      <c r="U805" s="9"/>
      <c r="V805" s="23">
        <v>0.27055255594424937</v>
      </c>
      <c r="W805" s="9" t="s">
        <v>53</v>
      </c>
      <c r="X805" s="9"/>
      <c r="Y805" s="27"/>
      <c r="Z805" s="9"/>
      <c r="AA805" s="9"/>
      <c r="AB805" s="9"/>
      <c r="AC805" s="9"/>
      <c r="AD805" s="9"/>
      <c r="AE805" s="9"/>
      <c r="AF805" s="23">
        <v>43.04</v>
      </c>
      <c r="AG805" s="9"/>
      <c r="AH805" s="9"/>
      <c r="AI805" s="9"/>
      <c r="AJ805" s="9"/>
      <c r="AK805" s="9"/>
      <c r="AL805" s="9"/>
    </row>
    <row r="806" spans="1:38" ht="13.2">
      <c r="A806" t="str">
        <f t="shared" si="101"/>
        <v>Greenethorpe2014TOS28-AprCvATR_Gem</v>
      </c>
      <c r="B806">
        <f t="shared" si="100"/>
        <v>183</v>
      </c>
      <c r="C806" t="str">
        <f t="shared" si="104"/>
        <v>ATR-Gem</v>
      </c>
      <c r="D806" s="9" t="s">
        <v>148</v>
      </c>
      <c r="E806" t="str">
        <f>VLOOKUP(D806,Sheet1!$E$11:$F$92,2)</f>
        <v>ATR_Gem</v>
      </c>
      <c r="G806" s="48" t="s">
        <v>138</v>
      </c>
      <c r="H806" s="13">
        <v>2014</v>
      </c>
      <c r="I806" s="87">
        <v>41940</v>
      </c>
      <c r="J806" s="70" t="s">
        <v>150</v>
      </c>
      <c r="K806" s="32">
        <v>41757</v>
      </c>
      <c r="L806" s="14" t="str">
        <f t="shared" si="102"/>
        <v>28-Apr</v>
      </c>
      <c r="M806" s="9">
        <f t="shared" si="105"/>
        <v>28</v>
      </c>
      <c r="N806" s="9" t="str">
        <f t="shared" si="103"/>
        <v>Apr</v>
      </c>
      <c r="O806" s="9" t="s">
        <v>90</v>
      </c>
      <c r="P806" s="13" t="str">
        <f>IF(VLOOKUP(O806,Sheet1!$N$12:$O$20,2)=0,"",VLOOKUP(O806,Sheet1!$N$12:$O$20,2))</f>
        <v/>
      </c>
      <c r="Q806" s="24">
        <v>1335.6852275616579</v>
      </c>
      <c r="R806" s="24">
        <v>395.62022900763361</v>
      </c>
      <c r="S806" s="24">
        <v>395.62022900763361</v>
      </c>
      <c r="T806" s="24">
        <v>10</v>
      </c>
      <c r="U806" s="9"/>
      <c r="V806" s="23">
        <v>0.29619271130957459</v>
      </c>
      <c r="W806" s="9" t="s">
        <v>53</v>
      </c>
      <c r="X806" s="9"/>
      <c r="Y806" s="27"/>
      <c r="Z806" s="9"/>
      <c r="AA806" s="9"/>
      <c r="AB806" s="9"/>
      <c r="AC806" s="9"/>
      <c r="AD806" s="9"/>
      <c r="AE806" s="9"/>
      <c r="AF806" s="23">
        <v>44.726666666666667</v>
      </c>
      <c r="AG806" s="9"/>
      <c r="AH806" s="9"/>
      <c r="AI806" s="9"/>
      <c r="AJ806" s="9"/>
      <c r="AK806" s="9"/>
      <c r="AL806" s="9"/>
    </row>
    <row r="807" spans="1:38" ht="13.2">
      <c r="A807" t="str">
        <f t="shared" si="101"/>
        <v>Greenethorpe2014TOS28-AprCvHyola559_TT</v>
      </c>
      <c r="B807">
        <f t="shared" si="100"/>
        <v>183</v>
      </c>
      <c r="C807" t="str">
        <f t="shared" si="104"/>
        <v>Hyola559TT</v>
      </c>
      <c r="D807" s="9" t="s">
        <v>133</v>
      </c>
      <c r="E807" t="str">
        <f>VLOOKUP(D807,Sheet1!$E$11:$F$92,2)</f>
        <v>Hyola559_TT</v>
      </c>
      <c r="G807" s="48" t="s">
        <v>138</v>
      </c>
      <c r="H807" s="13">
        <v>2014</v>
      </c>
      <c r="I807" s="87">
        <v>41940</v>
      </c>
      <c r="J807" s="70" t="s">
        <v>150</v>
      </c>
      <c r="K807" s="32">
        <v>41757</v>
      </c>
      <c r="L807" s="14" t="str">
        <f t="shared" si="102"/>
        <v>28-Apr</v>
      </c>
      <c r="M807" s="9">
        <f t="shared" si="105"/>
        <v>28</v>
      </c>
      <c r="N807" s="9" t="str">
        <f t="shared" si="103"/>
        <v>Apr</v>
      </c>
      <c r="O807" s="9" t="s">
        <v>90</v>
      </c>
      <c r="P807" s="13" t="str">
        <f>IF(VLOOKUP(O807,Sheet1!$N$12:$O$20,2)=0,"",VLOOKUP(O807,Sheet1!$N$12:$O$20,2))</f>
        <v/>
      </c>
      <c r="Q807" s="24">
        <v>1623.7604881769641</v>
      </c>
      <c r="R807" s="24">
        <v>506.39312977099235</v>
      </c>
      <c r="S807" s="24">
        <v>506.39312977099235</v>
      </c>
      <c r="T807" s="24">
        <v>10</v>
      </c>
      <c r="U807" s="9"/>
      <c r="V807" s="23">
        <v>0.31186442425356242</v>
      </c>
      <c r="W807" s="9" t="s">
        <v>53</v>
      </c>
      <c r="X807" s="9"/>
      <c r="Y807" s="27"/>
      <c r="Z807" s="9"/>
      <c r="AA807" s="9"/>
      <c r="AB807" s="9"/>
      <c r="AC807" s="9"/>
      <c r="AD807" s="9"/>
      <c r="AE807" s="9"/>
      <c r="AF807" s="23">
        <v>44.336666666666666</v>
      </c>
      <c r="AG807" s="9"/>
      <c r="AH807" s="9"/>
      <c r="AI807" s="9"/>
      <c r="AJ807" s="9"/>
      <c r="AK807" s="9"/>
      <c r="AL807" s="9"/>
    </row>
    <row r="808" spans="1:38" ht="13.2">
      <c r="A808" t="str">
        <f t="shared" si="101"/>
        <v>Greenethorpe2014TOS28-AprCvHyola575_CL</v>
      </c>
      <c r="B808">
        <f t="shared" si="100"/>
        <v>184.33333333333576</v>
      </c>
      <c r="C808" t="str">
        <f t="shared" si="104"/>
        <v>Hyola575CL</v>
      </c>
      <c r="D808" s="9" t="s">
        <v>134</v>
      </c>
      <c r="E808" t="str">
        <f>VLOOKUP(D808,Sheet1!$E$11:$F$92,2)</f>
        <v>Hyola575_CL</v>
      </c>
      <c r="G808" s="48" t="s">
        <v>138</v>
      </c>
      <c r="H808" s="13">
        <v>2014</v>
      </c>
      <c r="I808" s="87">
        <v>41941.333333333336</v>
      </c>
      <c r="J808" s="70" t="s">
        <v>150</v>
      </c>
      <c r="K808" s="32">
        <v>41757</v>
      </c>
      <c r="L808" s="14" t="str">
        <f t="shared" si="102"/>
        <v>28-Apr</v>
      </c>
      <c r="M808" s="9">
        <f t="shared" si="105"/>
        <v>28</v>
      </c>
      <c r="N808" s="9" t="str">
        <f t="shared" si="103"/>
        <v>Apr</v>
      </c>
      <c r="O808" s="9" t="s">
        <v>90</v>
      </c>
      <c r="P808" s="13" t="str">
        <f>IF(VLOOKUP(O808,Sheet1!$N$12:$O$20,2)=0,"",VLOOKUP(O808,Sheet1!$N$12:$O$20,2))</f>
        <v/>
      </c>
      <c r="Q808" s="24">
        <v>1771.1352657004834</v>
      </c>
      <c r="R808" s="24">
        <v>417.4332061068701</v>
      </c>
      <c r="S808" s="24">
        <v>417.4332061068701</v>
      </c>
      <c r="T808" s="24">
        <v>10</v>
      </c>
      <c r="U808" s="9"/>
      <c r="V808" s="23">
        <v>0.23568680167506878</v>
      </c>
      <c r="W808" s="9" t="s">
        <v>53</v>
      </c>
      <c r="X808" s="9"/>
      <c r="Y808" s="27"/>
      <c r="Z808" s="9"/>
      <c r="AA808" s="9"/>
      <c r="AB808" s="9"/>
      <c r="AC808" s="9"/>
      <c r="AD808" s="9"/>
      <c r="AE808" s="9"/>
      <c r="AF808" s="23">
        <v>44.45333333333334</v>
      </c>
      <c r="AG808" s="9"/>
      <c r="AH808" s="9"/>
      <c r="AI808" s="9"/>
      <c r="AJ808" s="9"/>
      <c r="AK808" s="9"/>
      <c r="AL808" s="9"/>
    </row>
    <row r="809" spans="1:38" ht="13.2">
      <c r="A809" t="str">
        <f t="shared" si="101"/>
        <v>Greenethorpe2014TOS28-AprCvHyola971_CL</v>
      </c>
      <c r="B809">
        <f t="shared" si="100"/>
        <v>197</v>
      </c>
      <c r="C809" t="str">
        <f t="shared" si="104"/>
        <v>Hyola971CL</v>
      </c>
      <c r="D809" s="9" t="s">
        <v>144</v>
      </c>
      <c r="E809" t="str">
        <f>VLOOKUP(D809,Sheet1!$E$11:$F$92,2)</f>
        <v>Hyola971_CL</v>
      </c>
      <c r="G809" s="48" t="s">
        <v>138</v>
      </c>
      <c r="H809" s="13">
        <v>2014</v>
      </c>
      <c r="I809" s="87">
        <v>41954</v>
      </c>
      <c r="J809" s="70" t="s">
        <v>150</v>
      </c>
      <c r="K809" s="32">
        <v>41757</v>
      </c>
      <c r="L809" s="14" t="str">
        <f t="shared" si="102"/>
        <v>28-Apr</v>
      </c>
      <c r="M809" s="9">
        <f t="shared" si="105"/>
        <v>28</v>
      </c>
      <c r="N809" s="9" t="str">
        <f t="shared" si="103"/>
        <v>Apr</v>
      </c>
      <c r="O809" s="9" t="s">
        <v>90</v>
      </c>
      <c r="P809" s="13" t="str">
        <f>IF(VLOOKUP(O809,Sheet1!$N$12:$O$20,2)=0,"",VLOOKUP(O809,Sheet1!$N$12:$O$20,2))</f>
        <v/>
      </c>
      <c r="Q809" s="24">
        <v>967.64556318332075</v>
      </c>
      <c r="R809" s="24">
        <v>175.35941475826971</v>
      </c>
      <c r="S809" s="24">
        <v>175.35941475826971</v>
      </c>
      <c r="T809" s="24">
        <v>10</v>
      </c>
      <c r="U809" s="9"/>
      <c r="V809" s="23">
        <v>0.18122277560120206</v>
      </c>
      <c r="W809" s="9" t="s">
        <v>53</v>
      </c>
      <c r="X809" s="9"/>
      <c r="Y809" s="27"/>
      <c r="Z809" s="9"/>
      <c r="AA809" s="9"/>
      <c r="AB809" s="9"/>
      <c r="AC809" s="9"/>
      <c r="AD809" s="9"/>
      <c r="AE809" s="9"/>
      <c r="AF809" s="23">
        <v>32.146666666666668</v>
      </c>
      <c r="AG809" s="9"/>
      <c r="AH809" s="9"/>
      <c r="AI809" s="9"/>
      <c r="AJ809" s="9"/>
      <c r="AK809" s="9"/>
      <c r="AL809" s="9"/>
    </row>
    <row r="810" spans="1:38" ht="13.2">
      <c r="A810" t="str">
        <f t="shared" si="101"/>
        <v>Greenethorpe2014TOS13-MayCv44Y87_CL</v>
      </c>
      <c r="B810">
        <f t="shared" si="100"/>
        <v>168</v>
      </c>
      <c r="C810" t="str">
        <f t="shared" si="104"/>
        <v>44Y87CL</v>
      </c>
      <c r="D810" s="9" t="s">
        <v>146</v>
      </c>
      <c r="E810" t="str">
        <f>VLOOKUP(D810,Sheet1!$E$11:$F$92,2)</f>
        <v>44Y87_CL</v>
      </c>
      <c r="G810" s="48" t="s">
        <v>138</v>
      </c>
      <c r="H810" s="13">
        <v>2014</v>
      </c>
      <c r="I810" s="87">
        <v>41940</v>
      </c>
      <c r="J810" s="70" t="s">
        <v>151</v>
      </c>
      <c r="K810" s="32">
        <v>41772</v>
      </c>
      <c r="L810" s="14" t="str">
        <f t="shared" si="102"/>
        <v>13-May</v>
      </c>
      <c r="M810" s="9">
        <f t="shared" si="105"/>
        <v>13</v>
      </c>
      <c r="N810" s="9" t="str">
        <f t="shared" si="103"/>
        <v>May</v>
      </c>
      <c r="O810" s="9" t="s">
        <v>90</v>
      </c>
      <c r="P810" s="13" t="str">
        <f>IF(VLOOKUP(O810,Sheet1!$N$12:$O$20,2)=0,"",VLOOKUP(O810,Sheet1!$N$12:$O$20,2))</f>
        <v/>
      </c>
      <c r="Q810" s="24">
        <v>1368.9613526570049</v>
      </c>
      <c r="R810" s="24">
        <v>377.30597964376591</v>
      </c>
      <c r="S810" s="24">
        <v>377.30597964376591</v>
      </c>
      <c r="T810" s="24">
        <v>10</v>
      </c>
      <c r="U810" s="9"/>
      <c r="V810" s="23">
        <v>0.27561477824882058</v>
      </c>
      <c r="W810" s="9" t="s">
        <v>53</v>
      </c>
      <c r="X810" s="9"/>
      <c r="Y810" s="27"/>
      <c r="Z810" s="9"/>
      <c r="AA810" s="9"/>
      <c r="AB810" s="9"/>
      <c r="AC810" s="9"/>
      <c r="AD810" s="9"/>
      <c r="AE810" s="9"/>
      <c r="AF810" s="23">
        <v>42.893333333333338</v>
      </c>
      <c r="AG810" s="9"/>
      <c r="AH810" s="9"/>
      <c r="AI810" s="9"/>
      <c r="AJ810" s="9"/>
      <c r="AK810" s="9"/>
      <c r="AL810" s="9"/>
    </row>
    <row r="811" spans="1:38" ht="13.2">
      <c r="A811" t="str">
        <f t="shared" si="101"/>
        <v>Greenethorpe2014TOS13-MayCv45Y88_CL</v>
      </c>
      <c r="B811">
        <f t="shared" si="100"/>
        <v>170</v>
      </c>
      <c r="C811" t="str">
        <f t="shared" si="104"/>
        <v>45Y88CL</v>
      </c>
      <c r="D811" s="9" t="s">
        <v>147</v>
      </c>
      <c r="E811" t="str">
        <f>VLOOKUP(D811,Sheet1!$E$11:$F$92,2)</f>
        <v>45Y88_CL</v>
      </c>
      <c r="G811" s="48" t="s">
        <v>138</v>
      </c>
      <c r="H811" s="13">
        <v>2014</v>
      </c>
      <c r="I811" s="87">
        <v>41942</v>
      </c>
      <c r="J811" s="70" t="s">
        <v>151</v>
      </c>
      <c r="K811" s="32">
        <v>41772</v>
      </c>
      <c r="L811" s="14" t="str">
        <f t="shared" si="102"/>
        <v>13-May</v>
      </c>
      <c r="M811" s="9">
        <f t="shared" si="105"/>
        <v>13</v>
      </c>
      <c r="N811" s="9" t="str">
        <f t="shared" si="103"/>
        <v>May</v>
      </c>
      <c r="O811" s="9" t="s">
        <v>90</v>
      </c>
      <c r="P811" s="13" t="str">
        <f>IF(VLOOKUP(O811,Sheet1!$N$12:$O$20,2)=0,"",VLOOKUP(O811,Sheet1!$N$12:$O$20,2))</f>
        <v/>
      </c>
      <c r="Q811" s="24">
        <v>1460.3038393084159</v>
      </c>
      <c r="R811" s="24">
        <v>387.7290076335878</v>
      </c>
      <c r="S811" s="24">
        <v>387.7290076335878</v>
      </c>
      <c r="T811" s="24">
        <v>10</v>
      </c>
      <c r="U811" s="9"/>
      <c r="V811" s="23">
        <v>0.26551255786413053</v>
      </c>
      <c r="W811" s="9" t="s">
        <v>53</v>
      </c>
      <c r="X811" s="9"/>
      <c r="Y811" s="27"/>
      <c r="Z811" s="9"/>
      <c r="AA811" s="9"/>
      <c r="AB811" s="9"/>
      <c r="AC811" s="9"/>
      <c r="AD811" s="9"/>
      <c r="AE811" s="9"/>
      <c r="AF811" s="23">
        <v>41.52</v>
      </c>
      <c r="AG811" s="9"/>
      <c r="AH811" s="9"/>
      <c r="AI811" s="9"/>
      <c r="AJ811" s="9"/>
      <c r="AK811" s="9"/>
      <c r="AL811" s="9"/>
    </row>
    <row r="812" spans="1:38" ht="13.2">
      <c r="A812" t="str">
        <f t="shared" si="101"/>
        <v>Greenethorpe2014TOS13-MayCvATR_Gem</v>
      </c>
      <c r="B812">
        <f t="shared" si="100"/>
        <v>170</v>
      </c>
      <c r="C812" t="str">
        <f t="shared" si="104"/>
        <v>ATR-Gem</v>
      </c>
      <c r="D812" s="9" t="s">
        <v>148</v>
      </c>
      <c r="E812" t="str">
        <f>VLOOKUP(D812,Sheet1!$E$11:$F$92,2)</f>
        <v>ATR_Gem</v>
      </c>
      <c r="G812" s="48" t="s">
        <v>138</v>
      </c>
      <c r="H812" s="13">
        <v>2014</v>
      </c>
      <c r="I812" s="87">
        <v>41942</v>
      </c>
      <c r="J812" s="70" t="s">
        <v>151</v>
      </c>
      <c r="K812" s="32">
        <v>41772</v>
      </c>
      <c r="L812" s="14" t="str">
        <f t="shared" si="102"/>
        <v>13-May</v>
      </c>
      <c r="M812" s="9">
        <f t="shared" si="105"/>
        <v>13</v>
      </c>
      <c r="N812" s="9" t="str">
        <f t="shared" si="103"/>
        <v>May</v>
      </c>
      <c r="O812" s="9" t="s">
        <v>90</v>
      </c>
      <c r="P812" s="13" t="str">
        <f>IF(VLOOKUP(O812,Sheet1!$N$12:$O$20,2)=0,"",VLOOKUP(O812,Sheet1!$N$12:$O$20,2))</f>
        <v/>
      </c>
      <c r="Q812" s="24">
        <v>1122.6798881261122</v>
      </c>
      <c r="R812" s="24">
        <v>299.58651399491089</v>
      </c>
      <c r="S812" s="24">
        <v>299.58651399491089</v>
      </c>
      <c r="T812" s="24">
        <v>10</v>
      </c>
      <c r="U812" s="9"/>
      <c r="V812" s="23">
        <v>0.26684945295934426</v>
      </c>
      <c r="W812" s="9" t="s">
        <v>53</v>
      </c>
      <c r="X812" s="9"/>
      <c r="Y812" s="27"/>
      <c r="Z812" s="9"/>
      <c r="AA812" s="9"/>
      <c r="AB812" s="9"/>
      <c r="AC812" s="9"/>
      <c r="AD812" s="9"/>
      <c r="AE812" s="9"/>
      <c r="AF812" s="23">
        <v>43.35</v>
      </c>
      <c r="AG812" s="9"/>
      <c r="AH812" s="9"/>
      <c r="AI812" s="9"/>
      <c r="AJ812" s="9"/>
      <c r="AK812" s="9"/>
      <c r="AL812" s="9"/>
    </row>
    <row r="813" spans="1:38" ht="13.2">
      <c r="A813" t="str">
        <f t="shared" si="101"/>
        <v>Greenethorpe2014TOS13-MayCvHyola559_TT</v>
      </c>
      <c r="B813">
        <f t="shared" si="100"/>
        <v>170</v>
      </c>
      <c r="C813" t="str">
        <f t="shared" si="104"/>
        <v>Hyola559TT</v>
      </c>
      <c r="D813" s="9" t="s">
        <v>133</v>
      </c>
      <c r="E813" t="str">
        <f>VLOOKUP(D813,Sheet1!$E$11:$F$92,2)</f>
        <v>Hyola559_TT</v>
      </c>
      <c r="G813" s="48" t="s">
        <v>138</v>
      </c>
      <c r="H813" s="13">
        <v>2014</v>
      </c>
      <c r="I813" s="87">
        <v>41942</v>
      </c>
      <c r="J813" s="70" t="s">
        <v>151</v>
      </c>
      <c r="K813" s="32">
        <v>41772</v>
      </c>
      <c r="L813" s="14" t="str">
        <f t="shared" si="102"/>
        <v>13-May</v>
      </c>
      <c r="M813" s="9">
        <f t="shared" si="105"/>
        <v>13</v>
      </c>
      <c r="N813" s="9" t="str">
        <f t="shared" si="103"/>
        <v>May</v>
      </c>
      <c r="O813" s="9" t="s">
        <v>90</v>
      </c>
      <c r="P813" s="13" t="str">
        <f>IF(VLOOKUP(O813,Sheet1!$N$12:$O$20,2)=0,"",VLOOKUP(O813,Sheet1!$N$12:$O$20,2))</f>
        <v/>
      </c>
      <c r="Q813" s="24">
        <v>1104.1825578438852</v>
      </c>
      <c r="R813" s="24">
        <v>325.78244274809157</v>
      </c>
      <c r="S813" s="24">
        <v>325.78244274809157</v>
      </c>
      <c r="T813" s="24">
        <v>10</v>
      </c>
      <c r="U813" s="9"/>
      <c r="V813" s="23">
        <v>0.29504400375988582</v>
      </c>
      <c r="W813" s="9" t="s">
        <v>53</v>
      </c>
      <c r="X813" s="9"/>
      <c r="Y813" s="27"/>
      <c r="Z813" s="9"/>
      <c r="AA813" s="9"/>
      <c r="AB813" s="9"/>
      <c r="AC813" s="9"/>
      <c r="AD813" s="9"/>
      <c r="AE813" s="9"/>
      <c r="AF813" s="23">
        <v>42.29666666666666</v>
      </c>
      <c r="AG813" s="9"/>
      <c r="AH813" s="9"/>
      <c r="AI813" s="9"/>
      <c r="AJ813" s="9"/>
      <c r="AK813" s="9"/>
      <c r="AL813" s="9"/>
    </row>
    <row r="814" spans="1:38" ht="13.2">
      <c r="A814" t="str">
        <f t="shared" si="101"/>
        <v>Greenethorpe2014TOS13-MayCvHyola575_CL</v>
      </c>
      <c r="B814">
        <f t="shared" si="100"/>
        <v>170</v>
      </c>
      <c r="C814" t="str">
        <f t="shared" si="104"/>
        <v>Hyola575CL</v>
      </c>
      <c r="D814" s="9" t="s">
        <v>134</v>
      </c>
      <c r="E814" t="str">
        <f>VLOOKUP(D814,Sheet1!$E$11:$F$92,2)</f>
        <v>Hyola575_CL</v>
      </c>
      <c r="G814" s="48" t="s">
        <v>138</v>
      </c>
      <c r="H814" s="13">
        <v>2014</v>
      </c>
      <c r="I814" s="87">
        <v>41942</v>
      </c>
      <c r="J814" s="70" t="s">
        <v>151</v>
      </c>
      <c r="K814" s="32">
        <v>41772</v>
      </c>
      <c r="L814" s="14" t="str">
        <f t="shared" si="102"/>
        <v>13-May</v>
      </c>
      <c r="M814" s="9">
        <f t="shared" si="105"/>
        <v>13</v>
      </c>
      <c r="N814" s="9" t="str">
        <f t="shared" si="103"/>
        <v>May</v>
      </c>
      <c r="O814" s="9" t="s">
        <v>90</v>
      </c>
      <c r="P814" s="13" t="str">
        <f>IF(VLOOKUP(O814,Sheet1!$N$12:$O$20,2)=0,"",VLOOKUP(O814,Sheet1!$N$12:$O$20,2))</f>
        <v/>
      </c>
      <c r="Q814" s="24">
        <v>1237.7669717772696</v>
      </c>
      <c r="R814" s="24">
        <v>356.32951653944019</v>
      </c>
      <c r="S814" s="24">
        <v>356.32951653944019</v>
      </c>
      <c r="T814" s="24">
        <v>10</v>
      </c>
      <c r="U814" s="9"/>
      <c r="V814" s="23">
        <v>0.28788093774048451</v>
      </c>
      <c r="W814" s="9" t="s">
        <v>53</v>
      </c>
      <c r="X814" s="9"/>
      <c r="Y814" s="27"/>
      <c r="Z814" s="9"/>
      <c r="AA814" s="9"/>
      <c r="AB814" s="9"/>
      <c r="AC814" s="9"/>
      <c r="AD814" s="9"/>
      <c r="AE814" s="9"/>
      <c r="AF814" s="23">
        <v>43.126666666666665</v>
      </c>
      <c r="AG814" s="9"/>
      <c r="AH814" s="9"/>
      <c r="AI814" s="9"/>
      <c r="AJ814" s="9"/>
      <c r="AK814" s="9"/>
      <c r="AL814" s="9"/>
    </row>
    <row r="815" spans="1:38" ht="13.2">
      <c r="A815" t="str">
        <f t="shared" si="101"/>
        <v>Greenethorpe2014TOS13-MayCvHyola971_CL</v>
      </c>
      <c r="B815">
        <f t="shared" si="100"/>
        <v>182</v>
      </c>
      <c r="C815" t="str">
        <f t="shared" ref="C815:C846" si="106">D815</f>
        <v>Hyola971CL</v>
      </c>
      <c r="D815" s="9" t="s">
        <v>144</v>
      </c>
      <c r="E815" t="str">
        <f>VLOOKUP(D815,Sheet1!$E$11:$F$92,2)</f>
        <v>Hyola971_CL</v>
      </c>
      <c r="G815" s="48" t="s">
        <v>138</v>
      </c>
      <c r="H815" s="13">
        <v>2014</v>
      </c>
      <c r="I815" s="87">
        <v>41954</v>
      </c>
      <c r="J815" s="70" t="s">
        <v>151</v>
      </c>
      <c r="K815" s="32">
        <v>41772</v>
      </c>
      <c r="L815" s="14" t="str">
        <f t="shared" si="102"/>
        <v>13-May</v>
      </c>
      <c r="M815" s="9">
        <f t="shared" si="105"/>
        <v>13</v>
      </c>
      <c r="N815" s="9" t="str">
        <f t="shared" si="103"/>
        <v>May</v>
      </c>
      <c r="O815" s="9" t="s">
        <v>90</v>
      </c>
      <c r="P815" s="13" t="str">
        <f>IF(VLOOKUP(O815,Sheet1!$N$12:$O$20,2)=0,"",VLOOKUP(O815,Sheet1!$N$12:$O$20,2))</f>
        <v/>
      </c>
      <c r="Q815" s="24">
        <v>783.91177218408347</v>
      </c>
      <c r="R815" s="24">
        <v>134.24618320610685</v>
      </c>
      <c r="S815" s="24">
        <v>134.24618320610685</v>
      </c>
      <c r="T815" s="24">
        <v>10</v>
      </c>
      <c r="U815" s="9"/>
      <c r="V815" s="23">
        <v>0.17125164842476975</v>
      </c>
      <c r="W815" s="9" t="s">
        <v>53</v>
      </c>
      <c r="X815" s="9"/>
      <c r="Y815" s="27"/>
      <c r="Z815" s="9"/>
      <c r="AA815" s="9"/>
      <c r="AB815" s="9"/>
      <c r="AC815" s="9"/>
      <c r="AD815" s="9"/>
      <c r="AE815" s="9"/>
      <c r="AF815" s="23">
        <v>36.783333333333331</v>
      </c>
      <c r="AG815" s="9"/>
      <c r="AH815" s="9"/>
      <c r="AI815" s="9"/>
      <c r="AJ815" s="9"/>
      <c r="AK815" s="9"/>
      <c r="AL815" s="9"/>
    </row>
    <row r="816" spans="1:38" ht="13.2">
      <c r="A816" t="str">
        <f t="shared" si="101"/>
        <v>Greenethorpe2014TOS1-AprCv44Y87_CL</v>
      </c>
      <c r="B816">
        <f t="shared" si="100"/>
        <v>37</v>
      </c>
      <c r="C816" t="str">
        <f t="shared" si="106"/>
        <v>44Y87CL</v>
      </c>
      <c r="D816" s="9" t="s">
        <v>146</v>
      </c>
      <c r="E816" t="str">
        <f>VLOOKUP(D816,Sheet1!$E$11:$F$92,2)</f>
        <v>44Y87_CL</v>
      </c>
      <c r="G816" s="48" t="s">
        <v>138</v>
      </c>
      <c r="H816" s="13">
        <v>2014</v>
      </c>
      <c r="I816" s="87">
        <v>41767</v>
      </c>
      <c r="J816" s="9" t="s">
        <v>145</v>
      </c>
      <c r="K816" s="32">
        <v>41730</v>
      </c>
      <c r="L816" s="14" t="str">
        <f t="shared" si="102"/>
        <v>1-Apr</v>
      </c>
      <c r="M816" s="9">
        <f t="shared" si="105"/>
        <v>1</v>
      </c>
      <c r="N816" s="9" t="str">
        <f t="shared" si="103"/>
        <v>Apr</v>
      </c>
      <c r="O816" s="9" t="s">
        <v>90</v>
      </c>
      <c r="P816" s="13" t="str">
        <f>IF(VLOOKUP(O816,Sheet1!$N$12:$O$20,2)=0,"",VLOOKUP(O816,Sheet1!$N$12:$O$20,2))</f>
        <v/>
      </c>
      <c r="Q816" s="9"/>
      <c r="R816" s="9"/>
      <c r="S816" s="9"/>
      <c r="T816" s="9"/>
      <c r="U816" s="9"/>
      <c r="V816" s="9"/>
      <c r="W816" s="9"/>
      <c r="X816" s="24">
        <v>45.135999999999996</v>
      </c>
      <c r="Y816" s="27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spans="1:38" ht="13.2">
      <c r="A817" t="str">
        <f t="shared" si="101"/>
        <v>Greenethorpe2014TOS1-AprCv45Y88_CL</v>
      </c>
      <c r="B817">
        <f t="shared" si="100"/>
        <v>37</v>
      </c>
      <c r="C817" t="str">
        <f t="shared" si="106"/>
        <v>45Y88CL</v>
      </c>
      <c r="D817" s="9" t="s">
        <v>147</v>
      </c>
      <c r="E817" t="str">
        <f>VLOOKUP(D817,Sheet1!$E$11:$F$92,2)</f>
        <v>45Y88_CL</v>
      </c>
      <c r="G817" s="48" t="s">
        <v>138</v>
      </c>
      <c r="H817" s="13">
        <v>2014</v>
      </c>
      <c r="I817" s="87">
        <v>41767</v>
      </c>
      <c r="J817" s="9" t="s">
        <v>145</v>
      </c>
      <c r="K817" s="32">
        <v>41730</v>
      </c>
      <c r="L817" s="14" t="str">
        <f t="shared" si="102"/>
        <v>1-Apr</v>
      </c>
      <c r="M817" s="9">
        <f t="shared" si="105"/>
        <v>1</v>
      </c>
      <c r="N817" s="9" t="str">
        <f t="shared" si="103"/>
        <v>Apr</v>
      </c>
      <c r="O817" s="9" t="s">
        <v>90</v>
      </c>
      <c r="P817" s="13" t="str">
        <f>IF(VLOOKUP(O817,Sheet1!$N$12:$O$20,2)=0,"",VLOOKUP(O817,Sheet1!$N$12:$O$20,2))</f>
        <v/>
      </c>
      <c r="Q817" s="9"/>
      <c r="R817" s="9"/>
      <c r="S817" s="9"/>
      <c r="T817" s="9"/>
      <c r="U817" s="9"/>
      <c r="V817" s="9"/>
      <c r="W817" s="9"/>
      <c r="X817" s="24">
        <v>48.318666666666665</v>
      </c>
      <c r="Y817" s="27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spans="1:38" ht="13.2">
      <c r="A818" t="str">
        <f t="shared" si="101"/>
        <v>Greenethorpe2014TOS1-AprCvATR_Gem</v>
      </c>
      <c r="B818">
        <f t="shared" si="100"/>
        <v>37</v>
      </c>
      <c r="C818" t="str">
        <f t="shared" si="106"/>
        <v>ATR-Gem</v>
      </c>
      <c r="D818" s="9" t="s">
        <v>148</v>
      </c>
      <c r="E818" t="str">
        <f>VLOOKUP(D818,Sheet1!$E$11:$F$92,2)</f>
        <v>ATR_Gem</v>
      </c>
      <c r="G818" s="48" t="s">
        <v>138</v>
      </c>
      <c r="H818" s="13">
        <v>2014</v>
      </c>
      <c r="I818" s="87">
        <v>41767</v>
      </c>
      <c r="J818" s="9" t="s">
        <v>145</v>
      </c>
      <c r="K818" s="32">
        <v>41730</v>
      </c>
      <c r="L818" s="14" t="str">
        <f t="shared" si="102"/>
        <v>1-Apr</v>
      </c>
      <c r="M818" s="9">
        <f t="shared" si="105"/>
        <v>1</v>
      </c>
      <c r="N818" s="9" t="str">
        <f t="shared" si="103"/>
        <v>Apr</v>
      </c>
      <c r="O818" s="9" t="s">
        <v>90</v>
      </c>
      <c r="P818" s="13" t="str">
        <f>IF(VLOOKUP(O818,Sheet1!$N$12:$O$20,2)=0,"",VLOOKUP(O818,Sheet1!$N$12:$O$20,2))</f>
        <v/>
      </c>
      <c r="Q818" s="9"/>
      <c r="R818" s="9"/>
      <c r="S818" s="9"/>
      <c r="T818" s="9"/>
      <c r="U818" s="9"/>
      <c r="V818" s="9"/>
      <c r="W818" s="9"/>
      <c r="X818" s="24">
        <v>21.410666666666668</v>
      </c>
      <c r="Y818" s="27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spans="1:38" ht="13.2">
      <c r="A819" t="str">
        <f t="shared" si="101"/>
        <v>Greenethorpe2014TOS1-AprCvHyola559_TT</v>
      </c>
      <c r="B819">
        <f t="shared" si="100"/>
        <v>37</v>
      </c>
      <c r="C819" t="str">
        <f t="shared" si="106"/>
        <v>Hyola559TT</v>
      </c>
      <c r="D819" s="9" t="s">
        <v>133</v>
      </c>
      <c r="E819" t="str">
        <f>VLOOKUP(D819,Sheet1!$E$11:$F$92,2)</f>
        <v>Hyola559_TT</v>
      </c>
      <c r="G819" s="48" t="s">
        <v>138</v>
      </c>
      <c r="H819" s="13">
        <v>2014</v>
      </c>
      <c r="I819" s="87">
        <v>41767</v>
      </c>
      <c r="J819" s="9" t="s">
        <v>145</v>
      </c>
      <c r="K819" s="32">
        <v>41730</v>
      </c>
      <c r="L819" s="14" t="str">
        <f t="shared" si="102"/>
        <v>1-Apr</v>
      </c>
      <c r="M819" s="9">
        <f t="shared" si="105"/>
        <v>1</v>
      </c>
      <c r="N819" s="9" t="str">
        <f t="shared" si="103"/>
        <v>Apr</v>
      </c>
      <c r="O819" s="9" t="s">
        <v>90</v>
      </c>
      <c r="P819" s="13" t="str">
        <f>IF(VLOOKUP(O819,Sheet1!$N$12:$O$20,2)=0,"",VLOOKUP(O819,Sheet1!$N$12:$O$20,2))</f>
        <v/>
      </c>
      <c r="Q819" s="9"/>
      <c r="R819" s="9"/>
      <c r="S819" s="9"/>
      <c r="T819" s="9"/>
      <c r="U819" s="9"/>
      <c r="V819" s="9"/>
      <c r="W819" s="9"/>
      <c r="X819" s="24">
        <v>43.4</v>
      </c>
      <c r="Y819" s="27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spans="1:38" ht="13.2">
      <c r="A820" t="str">
        <f t="shared" si="101"/>
        <v>Greenethorpe2014TOS1-AprCvHyola575_CL</v>
      </c>
      <c r="B820">
        <f t="shared" si="100"/>
        <v>37</v>
      </c>
      <c r="C820" t="str">
        <f t="shared" si="106"/>
        <v>Hyola575CL</v>
      </c>
      <c r="D820" s="9" t="s">
        <v>134</v>
      </c>
      <c r="E820" t="str">
        <f>VLOOKUP(D820,Sheet1!$E$11:$F$92,2)</f>
        <v>Hyola575_CL</v>
      </c>
      <c r="G820" s="48" t="s">
        <v>138</v>
      </c>
      <c r="H820" s="13">
        <v>2014</v>
      </c>
      <c r="I820" s="87">
        <v>41767</v>
      </c>
      <c r="J820" s="9" t="s">
        <v>145</v>
      </c>
      <c r="K820" s="32">
        <v>41730</v>
      </c>
      <c r="L820" s="14" t="str">
        <f t="shared" si="102"/>
        <v>1-Apr</v>
      </c>
      <c r="M820" s="9">
        <f t="shared" si="105"/>
        <v>1</v>
      </c>
      <c r="N820" s="9" t="str">
        <f t="shared" si="103"/>
        <v>Apr</v>
      </c>
      <c r="O820" s="9" t="s">
        <v>90</v>
      </c>
      <c r="P820" s="13" t="str">
        <f>IF(VLOOKUP(O820,Sheet1!$N$12:$O$20,2)=0,"",VLOOKUP(O820,Sheet1!$N$12:$O$20,2))</f>
        <v/>
      </c>
      <c r="Q820" s="9"/>
      <c r="R820" s="9"/>
      <c r="S820" s="9"/>
      <c r="T820" s="9"/>
      <c r="U820" s="9"/>
      <c r="V820" s="9"/>
      <c r="W820" s="9"/>
      <c r="X820" s="24">
        <v>46.871999999999993</v>
      </c>
      <c r="Y820" s="27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spans="1:38" ht="13.2">
      <c r="A821" t="str">
        <f t="shared" si="101"/>
        <v>Greenethorpe2014TOS1-AprCvHyola971_CL</v>
      </c>
      <c r="B821">
        <f t="shared" si="100"/>
        <v>37</v>
      </c>
      <c r="C821" t="str">
        <f t="shared" si="106"/>
        <v>Hyola971CL</v>
      </c>
      <c r="D821" s="9" t="s">
        <v>144</v>
      </c>
      <c r="E821" t="str">
        <f>VLOOKUP(D821,Sheet1!$E$11:$F$92,2)</f>
        <v>Hyola971_CL</v>
      </c>
      <c r="G821" s="48" t="s">
        <v>138</v>
      </c>
      <c r="H821" s="13">
        <v>2014</v>
      </c>
      <c r="I821" s="87">
        <v>41767</v>
      </c>
      <c r="J821" s="9" t="s">
        <v>145</v>
      </c>
      <c r="K821" s="32">
        <v>41730</v>
      </c>
      <c r="L821" s="14" t="str">
        <f t="shared" si="102"/>
        <v>1-Apr</v>
      </c>
      <c r="M821" s="9">
        <f t="shared" si="105"/>
        <v>1</v>
      </c>
      <c r="N821" s="9" t="str">
        <f t="shared" si="103"/>
        <v>Apr</v>
      </c>
      <c r="O821" s="9" t="s">
        <v>90</v>
      </c>
      <c r="P821" s="13" t="str">
        <f>IF(VLOOKUP(O821,Sheet1!$N$12:$O$20,2)=0,"",VLOOKUP(O821,Sheet1!$N$12:$O$20,2))</f>
        <v/>
      </c>
      <c r="Q821" s="9"/>
      <c r="R821" s="9"/>
      <c r="S821" s="9"/>
      <c r="T821" s="9"/>
      <c r="U821" s="9"/>
      <c r="V821" s="9"/>
      <c r="W821" s="9"/>
      <c r="X821" s="24">
        <v>49.765333333333331</v>
      </c>
      <c r="Y821" s="27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spans="1:38" ht="13.2">
      <c r="A822" t="str">
        <f t="shared" si="101"/>
        <v>Greenethorpe2014TOS16-AprCv44Y87_CL</v>
      </c>
      <c r="B822">
        <f t="shared" si="100"/>
        <v>22</v>
      </c>
      <c r="C822" t="str">
        <f t="shared" si="106"/>
        <v>44Y87CL</v>
      </c>
      <c r="D822" s="9" t="s">
        <v>146</v>
      </c>
      <c r="E822" t="str">
        <f>VLOOKUP(D822,Sheet1!$E$11:$F$92,2)</f>
        <v>44Y87_CL</v>
      </c>
      <c r="G822" s="48" t="s">
        <v>138</v>
      </c>
      <c r="H822" s="13">
        <v>2014</v>
      </c>
      <c r="I822" s="87">
        <v>41767</v>
      </c>
      <c r="J822" s="9" t="s">
        <v>149</v>
      </c>
      <c r="K822" s="32">
        <v>41745</v>
      </c>
      <c r="L822" s="14" t="str">
        <f t="shared" si="102"/>
        <v>16-Apr</v>
      </c>
      <c r="M822" s="9">
        <f t="shared" si="105"/>
        <v>16</v>
      </c>
      <c r="N822" s="9" t="str">
        <f t="shared" si="103"/>
        <v>Apr</v>
      </c>
      <c r="O822" s="9" t="s">
        <v>90</v>
      </c>
      <c r="P822" s="13" t="str">
        <f>IF(VLOOKUP(O822,Sheet1!$N$12:$O$20,2)=0,"",VLOOKUP(O822,Sheet1!$N$12:$O$20,2))</f>
        <v/>
      </c>
      <c r="Q822" s="9"/>
      <c r="R822" s="9"/>
      <c r="S822" s="9"/>
      <c r="T822" s="9"/>
      <c r="U822" s="9"/>
      <c r="V822" s="9"/>
      <c r="W822" s="9"/>
      <c r="X822" s="24">
        <v>48.897333333333336</v>
      </c>
      <c r="Y822" s="27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spans="1:38" ht="13.2">
      <c r="A823" t="str">
        <f t="shared" si="101"/>
        <v>Greenethorpe2014TOS16-AprCv45Y88_CL</v>
      </c>
      <c r="B823">
        <f t="shared" si="100"/>
        <v>22</v>
      </c>
      <c r="C823" t="str">
        <f t="shared" si="106"/>
        <v>45Y88CL</v>
      </c>
      <c r="D823" s="9" t="s">
        <v>147</v>
      </c>
      <c r="E823" t="str">
        <f>VLOOKUP(D823,Sheet1!$E$11:$F$92,2)</f>
        <v>45Y88_CL</v>
      </c>
      <c r="G823" s="48" t="s">
        <v>138</v>
      </c>
      <c r="H823" s="13">
        <v>2014</v>
      </c>
      <c r="I823" s="87">
        <v>41767</v>
      </c>
      <c r="J823" s="9" t="s">
        <v>149</v>
      </c>
      <c r="K823" s="32">
        <v>41745</v>
      </c>
      <c r="L823" s="14" t="str">
        <f t="shared" si="102"/>
        <v>16-Apr</v>
      </c>
      <c r="M823" s="9">
        <f t="shared" si="105"/>
        <v>16</v>
      </c>
      <c r="N823" s="9" t="str">
        <f t="shared" si="103"/>
        <v>Apr</v>
      </c>
      <c r="O823" s="9" t="s">
        <v>90</v>
      </c>
      <c r="P823" s="13" t="str">
        <f>IF(VLOOKUP(O823,Sheet1!$N$12:$O$20,2)=0,"",VLOOKUP(O823,Sheet1!$N$12:$O$20,2))</f>
        <v/>
      </c>
      <c r="Q823" s="9"/>
      <c r="R823" s="9"/>
      <c r="S823" s="9"/>
      <c r="T823" s="9"/>
      <c r="U823" s="9"/>
      <c r="V823" s="9"/>
      <c r="W823" s="9"/>
      <c r="X823" s="24">
        <v>43.4</v>
      </c>
      <c r="Y823" s="27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spans="1:38" ht="13.2">
      <c r="A824" t="str">
        <f t="shared" si="101"/>
        <v>Greenethorpe2014TOS16-AprCvATR_Gem</v>
      </c>
      <c r="B824">
        <f t="shared" si="100"/>
        <v>22</v>
      </c>
      <c r="C824" t="str">
        <f t="shared" si="106"/>
        <v>ATR-Gem</v>
      </c>
      <c r="D824" s="9" t="s">
        <v>148</v>
      </c>
      <c r="E824" t="str">
        <f>VLOOKUP(D824,Sheet1!$E$11:$F$92,2)</f>
        <v>ATR_Gem</v>
      </c>
      <c r="G824" s="48" t="s">
        <v>138</v>
      </c>
      <c r="H824" s="13">
        <v>2014</v>
      </c>
      <c r="I824" s="87">
        <v>41767</v>
      </c>
      <c r="J824" s="9" t="s">
        <v>149</v>
      </c>
      <c r="K824" s="32">
        <v>41745</v>
      </c>
      <c r="L824" s="14" t="str">
        <f t="shared" si="102"/>
        <v>16-Apr</v>
      </c>
      <c r="M824" s="9">
        <f t="shared" si="105"/>
        <v>16</v>
      </c>
      <c r="N824" s="9" t="str">
        <f t="shared" si="103"/>
        <v>Apr</v>
      </c>
      <c r="O824" s="9" t="s">
        <v>90</v>
      </c>
      <c r="P824" s="13" t="str">
        <f>IF(VLOOKUP(O824,Sheet1!$N$12:$O$20,2)=0,"",VLOOKUP(O824,Sheet1!$N$12:$O$20,2))</f>
        <v/>
      </c>
      <c r="Q824" s="9"/>
      <c r="R824" s="9"/>
      <c r="S824" s="9"/>
      <c r="T824" s="9"/>
      <c r="U824" s="9"/>
      <c r="V824" s="9"/>
      <c r="W824" s="9"/>
      <c r="X824" s="24">
        <v>26.040000000000003</v>
      </c>
      <c r="Y824" s="27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spans="1:38" ht="13.2">
      <c r="A825" t="str">
        <f t="shared" si="101"/>
        <v>Greenethorpe2014TOS16-AprCvHyola559_TT</v>
      </c>
      <c r="B825">
        <f t="shared" si="100"/>
        <v>22</v>
      </c>
      <c r="C825" t="str">
        <f t="shared" si="106"/>
        <v>Hyola559TT</v>
      </c>
      <c r="D825" s="9" t="s">
        <v>133</v>
      </c>
      <c r="E825" t="str">
        <f>VLOOKUP(D825,Sheet1!$E$11:$F$92,2)</f>
        <v>Hyola559_TT</v>
      </c>
      <c r="G825" s="48" t="s">
        <v>138</v>
      </c>
      <c r="H825" s="13">
        <v>2014</v>
      </c>
      <c r="I825" s="87">
        <v>41767</v>
      </c>
      <c r="J825" s="9" t="s">
        <v>149</v>
      </c>
      <c r="K825" s="32">
        <v>41745</v>
      </c>
      <c r="L825" s="14" t="str">
        <f t="shared" si="102"/>
        <v>16-Apr</v>
      </c>
      <c r="M825" s="9">
        <f t="shared" si="105"/>
        <v>16</v>
      </c>
      <c r="N825" s="9" t="str">
        <f t="shared" si="103"/>
        <v>Apr</v>
      </c>
      <c r="O825" s="9" t="s">
        <v>90</v>
      </c>
      <c r="P825" s="13" t="str">
        <f>IF(VLOOKUP(O825,Sheet1!$N$12:$O$20,2)=0,"",VLOOKUP(O825,Sheet1!$N$12:$O$20,2))</f>
        <v/>
      </c>
      <c r="Q825" s="9"/>
      <c r="R825" s="9"/>
      <c r="S825" s="9"/>
      <c r="T825" s="9"/>
      <c r="U825" s="9"/>
      <c r="V825" s="9"/>
      <c r="W825" s="9"/>
      <c r="X825" s="24">
        <v>45.425333333333327</v>
      </c>
      <c r="Y825" s="27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spans="1:38" ht="13.2">
      <c r="A826" t="str">
        <f t="shared" si="101"/>
        <v>Greenethorpe2014TOS16-AprCvHyola575_CL</v>
      </c>
      <c r="B826">
        <f t="shared" si="100"/>
        <v>22</v>
      </c>
      <c r="C826" t="str">
        <f t="shared" si="106"/>
        <v>Hyola575CL</v>
      </c>
      <c r="D826" s="9" t="s">
        <v>134</v>
      </c>
      <c r="E826" t="str">
        <f>VLOOKUP(D826,Sheet1!$E$11:$F$92,2)</f>
        <v>Hyola575_CL</v>
      </c>
      <c r="G826" s="48" t="s">
        <v>138</v>
      </c>
      <c r="H826" s="13">
        <v>2014</v>
      </c>
      <c r="I826" s="87">
        <v>41767</v>
      </c>
      <c r="J826" s="9" t="s">
        <v>149</v>
      </c>
      <c r="K826" s="32">
        <v>41745</v>
      </c>
      <c r="L826" s="14" t="str">
        <f t="shared" si="102"/>
        <v>16-Apr</v>
      </c>
      <c r="M826" s="9">
        <f t="shared" si="105"/>
        <v>16</v>
      </c>
      <c r="N826" s="9" t="str">
        <f t="shared" si="103"/>
        <v>Apr</v>
      </c>
      <c r="O826" s="9" t="s">
        <v>90</v>
      </c>
      <c r="P826" s="13" t="str">
        <f>IF(VLOOKUP(O826,Sheet1!$N$12:$O$20,2)=0,"",VLOOKUP(O826,Sheet1!$N$12:$O$20,2))</f>
        <v/>
      </c>
      <c r="Q826" s="9"/>
      <c r="R826" s="9"/>
      <c r="S826" s="9"/>
      <c r="T826" s="9"/>
      <c r="U826" s="9"/>
      <c r="V826" s="9"/>
      <c r="W826" s="9"/>
      <c r="X826" s="24">
        <v>48.029333333333334</v>
      </c>
      <c r="Y826" s="27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spans="1:38" ht="13.2">
      <c r="A827" t="str">
        <f t="shared" si="101"/>
        <v>Greenethorpe2014TOS16-AprCvHyola971_CL</v>
      </c>
      <c r="B827">
        <f t="shared" ref="B827:B888" si="107">I827-K827</f>
        <v>22</v>
      </c>
      <c r="C827" t="str">
        <f t="shared" si="106"/>
        <v>Hyola971CL</v>
      </c>
      <c r="D827" s="9" t="s">
        <v>144</v>
      </c>
      <c r="E827" t="str">
        <f>VLOOKUP(D827,Sheet1!$E$11:$F$92,2)</f>
        <v>Hyola971_CL</v>
      </c>
      <c r="G827" s="48" t="s">
        <v>138</v>
      </c>
      <c r="H827" s="13">
        <v>2014</v>
      </c>
      <c r="I827" s="87">
        <v>41767</v>
      </c>
      <c r="J827" s="9" t="s">
        <v>149</v>
      </c>
      <c r="K827" s="32">
        <v>41745</v>
      </c>
      <c r="L827" s="14" t="str">
        <f t="shared" si="102"/>
        <v>16-Apr</v>
      </c>
      <c r="M827" s="9">
        <f t="shared" si="105"/>
        <v>16</v>
      </c>
      <c r="N827" s="9" t="str">
        <f t="shared" si="103"/>
        <v>Apr</v>
      </c>
      <c r="O827" s="9" t="s">
        <v>90</v>
      </c>
      <c r="P827" s="13" t="str">
        <f>IF(VLOOKUP(O827,Sheet1!$N$12:$O$20,2)=0,"",VLOOKUP(O827,Sheet1!$N$12:$O$20,2))</f>
        <v/>
      </c>
      <c r="Q827" s="9"/>
      <c r="R827" s="9"/>
      <c r="S827" s="9"/>
      <c r="T827" s="9"/>
      <c r="U827" s="9"/>
      <c r="V827" s="9"/>
      <c r="W827" s="9"/>
      <c r="X827" s="24">
        <v>45.714666666666666</v>
      </c>
      <c r="Y827" s="27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spans="1:38" ht="13.2">
      <c r="A828" t="str">
        <f t="shared" si="101"/>
        <v>Greenethorpe2014TOS1-AprCv44Y87_CL</v>
      </c>
      <c r="B828">
        <f t="shared" si="107"/>
        <v>106</v>
      </c>
      <c r="C828" t="str">
        <f t="shared" si="106"/>
        <v>44Y87CL</v>
      </c>
      <c r="D828" s="9" t="s">
        <v>146</v>
      </c>
      <c r="E828" t="str">
        <f>VLOOKUP(D828,Sheet1!$E$11:$F$92,2)</f>
        <v>44Y87_CL</v>
      </c>
      <c r="F828">
        <f t="shared" ref="F828:F851" si="108">B828</f>
        <v>106</v>
      </c>
      <c r="G828" s="48" t="s">
        <v>138</v>
      </c>
      <c r="H828" s="13">
        <v>2014</v>
      </c>
      <c r="I828" s="87">
        <v>41836</v>
      </c>
      <c r="J828" s="9" t="s">
        <v>145</v>
      </c>
      <c r="K828" s="32">
        <v>41730</v>
      </c>
      <c r="L828" s="14" t="str">
        <f t="shared" si="102"/>
        <v>1-Apr</v>
      </c>
      <c r="M828" s="9">
        <f t="shared" si="105"/>
        <v>1</v>
      </c>
      <c r="N828" s="9" t="str">
        <f t="shared" si="103"/>
        <v>Apr</v>
      </c>
      <c r="O828" s="9" t="s">
        <v>90</v>
      </c>
      <c r="P828" s="13" t="str">
        <f>IF(VLOOKUP(O828,Sheet1!$N$12:$O$20,2)=0,"",VLOOKUP(O828,Sheet1!$N$12:$O$20,2))</f>
        <v/>
      </c>
      <c r="Q828" s="24">
        <v>622.40086904051486</v>
      </c>
      <c r="R828" s="24"/>
      <c r="S828" s="24"/>
      <c r="T828" s="9">
        <v>6</v>
      </c>
      <c r="U828" s="9"/>
      <c r="V828" s="9"/>
      <c r="W828" s="9"/>
      <c r="X828" s="24">
        <v>21.612001017035343</v>
      </c>
      <c r="Y828" s="27"/>
      <c r="Z828" s="9"/>
      <c r="AA828" s="9"/>
      <c r="AB828" s="24">
        <v>51.971093661441294</v>
      </c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spans="1:38" ht="13.2">
      <c r="A829" t="str">
        <f t="shared" si="101"/>
        <v>Greenethorpe2014TOS1-AprCv45Y88_CL</v>
      </c>
      <c r="B829">
        <f t="shared" si="107"/>
        <v>106</v>
      </c>
      <c r="C829" t="str">
        <f t="shared" si="106"/>
        <v>45Y88CL</v>
      </c>
      <c r="D829" s="9" t="s">
        <v>147</v>
      </c>
      <c r="E829" t="str">
        <f>VLOOKUP(D829,Sheet1!$E$11:$F$92,2)</f>
        <v>45Y88_CL</v>
      </c>
      <c r="F829">
        <f t="shared" si="108"/>
        <v>106</v>
      </c>
      <c r="G829" s="48" t="s">
        <v>138</v>
      </c>
      <c r="H829" s="13">
        <v>2014</v>
      </c>
      <c r="I829" s="87">
        <v>41836</v>
      </c>
      <c r="J829" s="9" t="s">
        <v>145</v>
      </c>
      <c r="K829" s="32">
        <v>41730</v>
      </c>
      <c r="L829" s="14" t="str">
        <f t="shared" si="102"/>
        <v>1-Apr</v>
      </c>
      <c r="M829" s="9">
        <f t="shared" si="105"/>
        <v>1</v>
      </c>
      <c r="N829" s="9" t="str">
        <f t="shared" si="103"/>
        <v>Apr</v>
      </c>
      <c r="O829" s="9" t="s">
        <v>90</v>
      </c>
      <c r="P829" s="13" t="str">
        <f>IF(VLOOKUP(O829,Sheet1!$N$12:$O$20,2)=0,"",VLOOKUP(O829,Sheet1!$N$12:$O$20,2))</f>
        <v/>
      </c>
      <c r="Q829" s="24">
        <v>670.29952956585839</v>
      </c>
      <c r="R829" s="24"/>
      <c r="S829" s="24"/>
      <c r="T829" s="9">
        <v>6</v>
      </c>
      <c r="U829" s="9"/>
      <c r="V829" s="9"/>
      <c r="W829" s="9"/>
      <c r="X829" s="24">
        <v>27.332824815662345</v>
      </c>
      <c r="Y829" s="27"/>
      <c r="Z829" s="9"/>
      <c r="AA829" s="9"/>
      <c r="AB829" s="24">
        <v>94.926130188539275</v>
      </c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spans="1:38" ht="13.2">
      <c r="A830" t="str">
        <f t="shared" si="101"/>
        <v>Greenethorpe2014TOS1-AprCvATR_Gem</v>
      </c>
      <c r="B830">
        <f t="shared" si="107"/>
        <v>86</v>
      </c>
      <c r="C830" t="str">
        <f t="shared" si="106"/>
        <v>ATR-Gem</v>
      </c>
      <c r="D830" s="9" t="s">
        <v>148</v>
      </c>
      <c r="E830" t="str">
        <f>VLOOKUP(D830,Sheet1!$E$11:$F$92,2)</f>
        <v>ATR_Gem</v>
      </c>
      <c r="F830">
        <f t="shared" si="108"/>
        <v>86</v>
      </c>
      <c r="G830" s="48" t="s">
        <v>138</v>
      </c>
      <c r="H830" s="13">
        <v>2014</v>
      </c>
      <c r="I830" s="87">
        <v>41816</v>
      </c>
      <c r="J830" s="9" t="s">
        <v>145</v>
      </c>
      <c r="K830" s="32">
        <v>41730</v>
      </c>
      <c r="L830" s="14" t="str">
        <f t="shared" si="102"/>
        <v>1-Apr</v>
      </c>
      <c r="M830" s="9">
        <f t="shared" si="105"/>
        <v>1</v>
      </c>
      <c r="N830" s="9" t="str">
        <f t="shared" si="103"/>
        <v>Apr</v>
      </c>
      <c r="O830" s="9" t="s">
        <v>90</v>
      </c>
      <c r="P830" s="13" t="str">
        <f>IF(VLOOKUP(O830,Sheet1!$N$12:$O$20,2)=0,"",VLOOKUP(O830,Sheet1!$N$12:$O$20,2))</f>
        <v/>
      </c>
      <c r="Q830" s="24">
        <v>440.40257488685171</v>
      </c>
      <c r="R830" s="24"/>
      <c r="S830" s="24"/>
      <c r="T830" s="9">
        <v>6</v>
      </c>
      <c r="U830" s="9"/>
      <c r="V830" s="9"/>
      <c r="W830" s="9"/>
      <c r="X830" s="24">
        <v>31.782354436816679</v>
      </c>
      <c r="Y830" s="27"/>
      <c r="Z830" s="9"/>
      <c r="AA830" s="9"/>
      <c r="AB830" s="24">
        <v>53.947831289053319</v>
      </c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spans="1:38" ht="13.2">
      <c r="A831" t="str">
        <f t="shared" si="101"/>
        <v>Greenethorpe2014TOS1-AprCvHyola559_TT</v>
      </c>
      <c r="B831">
        <f t="shared" si="107"/>
        <v>106</v>
      </c>
      <c r="C831" t="str">
        <f t="shared" si="106"/>
        <v>Hyola559TT</v>
      </c>
      <c r="D831" s="9" t="s">
        <v>133</v>
      </c>
      <c r="E831" t="str">
        <f>VLOOKUP(D831,Sheet1!$E$11:$F$92,2)</f>
        <v>Hyola559_TT</v>
      </c>
      <c r="F831">
        <f t="shared" si="108"/>
        <v>106</v>
      </c>
      <c r="G831" s="48" t="s">
        <v>138</v>
      </c>
      <c r="H831" s="13">
        <v>2014</v>
      </c>
      <c r="I831" s="87">
        <v>41836</v>
      </c>
      <c r="J831" s="9" t="s">
        <v>145</v>
      </c>
      <c r="K831" s="32">
        <v>41730</v>
      </c>
      <c r="L831" s="14" t="str">
        <f t="shared" si="102"/>
        <v>1-Apr</v>
      </c>
      <c r="M831" s="9">
        <f t="shared" si="105"/>
        <v>1</v>
      </c>
      <c r="N831" s="9" t="str">
        <f t="shared" si="103"/>
        <v>Apr</v>
      </c>
      <c r="O831" s="9" t="s">
        <v>90</v>
      </c>
      <c r="P831" s="13" t="str">
        <f>IF(VLOOKUP(O831,Sheet1!$N$12:$O$20,2)=0,"",VLOOKUP(O831,Sheet1!$N$12:$O$20,2))</f>
        <v/>
      </c>
      <c r="Q831" s="24">
        <v>507.15298594143519</v>
      </c>
      <c r="R831" s="24"/>
      <c r="S831" s="24"/>
      <c r="T831" s="9">
        <v>6</v>
      </c>
      <c r="U831" s="9"/>
      <c r="V831" s="9"/>
      <c r="W831" s="9"/>
      <c r="X831" s="24">
        <v>27.332824815662345</v>
      </c>
      <c r="Y831" s="27"/>
      <c r="Z831" s="9"/>
      <c r="AA831" s="9"/>
      <c r="AB831" s="24">
        <v>31.25347067533702</v>
      </c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spans="1:38" ht="13.2">
      <c r="A832" t="str">
        <f t="shared" si="101"/>
        <v>Greenethorpe2014TOS1-AprCvHyola575_CL</v>
      </c>
      <c r="B832">
        <f t="shared" si="107"/>
        <v>77</v>
      </c>
      <c r="C832" t="str">
        <f t="shared" si="106"/>
        <v>Hyola575CL</v>
      </c>
      <c r="D832" s="9" t="s">
        <v>134</v>
      </c>
      <c r="E832" t="str">
        <f>VLOOKUP(D832,Sheet1!$E$11:$F$92,2)</f>
        <v>Hyola575_CL</v>
      </c>
      <c r="F832">
        <f t="shared" si="108"/>
        <v>77</v>
      </c>
      <c r="G832" s="48" t="s">
        <v>138</v>
      </c>
      <c r="H832" s="13">
        <v>2014</v>
      </c>
      <c r="I832" s="87">
        <v>41807</v>
      </c>
      <c r="J832" s="9" t="s">
        <v>145</v>
      </c>
      <c r="K832" s="32">
        <v>41730</v>
      </c>
      <c r="L832" s="14" t="str">
        <f t="shared" si="102"/>
        <v>1-Apr</v>
      </c>
      <c r="M832" s="9">
        <f t="shared" si="105"/>
        <v>1</v>
      </c>
      <c r="N832" s="9" t="str">
        <f t="shared" si="103"/>
        <v>Apr</v>
      </c>
      <c r="O832" s="9" t="s">
        <v>90</v>
      </c>
      <c r="P832" s="13" t="str">
        <f>IF(VLOOKUP(O832,Sheet1!$N$12:$O$20,2)=0,"",VLOOKUP(O832,Sheet1!$N$12:$O$20,2))</f>
        <v/>
      </c>
      <c r="Q832" s="24">
        <v>481.33639684572245</v>
      </c>
      <c r="R832" s="24"/>
      <c r="S832" s="24"/>
      <c r="T832" s="9">
        <v>6</v>
      </c>
      <c r="U832" s="9"/>
      <c r="V832" s="9"/>
      <c r="W832" s="9"/>
      <c r="X832" s="24">
        <v>27.96847190439868</v>
      </c>
      <c r="Y832" s="27"/>
      <c r="Z832" s="9"/>
      <c r="AA832" s="9"/>
      <c r="AB832" s="24">
        <v>16.191403317564454</v>
      </c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spans="1:38" ht="13.2">
      <c r="A833" t="str">
        <f t="shared" si="101"/>
        <v>Greenethorpe2014TOS1-AprCvHyola971_CL</v>
      </c>
      <c r="B833">
        <f t="shared" si="107"/>
        <v>176</v>
      </c>
      <c r="C833" t="str">
        <f t="shared" si="106"/>
        <v>Hyola971CL</v>
      </c>
      <c r="D833" s="9" t="s">
        <v>144</v>
      </c>
      <c r="E833" t="str">
        <f>VLOOKUP(D833,Sheet1!$E$11:$F$92,2)</f>
        <v>Hyola971_CL</v>
      </c>
      <c r="F833">
        <f t="shared" si="108"/>
        <v>176</v>
      </c>
      <c r="G833" s="48" t="s">
        <v>138</v>
      </c>
      <c r="H833" s="13">
        <v>2014</v>
      </c>
      <c r="I833" s="87">
        <v>41906</v>
      </c>
      <c r="J833" s="9" t="s">
        <v>145</v>
      </c>
      <c r="K833" s="32">
        <v>41730</v>
      </c>
      <c r="L833" s="14" t="str">
        <f t="shared" si="102"/>
        <v>1-Apr</v>
      </c>
      <c r="M833" s="9">
        <f t="shared" si="105"/>
        <v>1</v>
      </c>
      <c r="N833" s="9" t="str">
        <f t="shared" si="103"/>
        <v>Apr</v>
      </c>
      <c r="O833" s="9" t="s">
        <v>90</v>
      </c>
      <c r="P833" s="13" t="str">
        <f>IF(VLOOKUP(O833,Sheet1!$N$12:$O$20,2)=0,"",VLOOKUP(O833,Sheet1!$N$12:$O$20,2))</f>
        <v/>
      </c>
      <c r="Q833" s="24">
        <v>957.0960539238198</v>
      </c>
      <c r="R833" s="24"/>
      <c r="S833" s="24"/>
      <c r="T833" s="9">
        <v>6</v>
      </c>
      <c r="U833" s="9"/>
      <c r="V833" s="9"/>
      <c r="W833" s="9"/>
      <c r="X833" s="24">
        <v>18.433765573353675</v>
      </c>
      <c r="Y833" s="27"/>
      <c r="Z833" s="9"/>
      <c r="AA833" s="9"/>
      <c r="AB833" s="24">
        <v>107.17086000861397</v>
      </c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spans="1:38" ht="13.2">
      <c r="A834" t="str">
        <f t="shared" si="101"/>
        <v>Greenethorpe2014TOS16-AprCv44Y87_CL</v>
      </c>
      <c r="B834">
        <f t="shared" si="107"/>
        <v>112</v>
      </c>
      <c r="C834" t="str">
        <f t="shared" si="106"/>
        <v>44Y87CL</v>
      </c>
      <c r="D834" s="9" t="s">
        <v>146</v>
      </c>
      <c r="E834" t="str">
        <f>VLOOKUP(D834,Sheet1!$E$11:$F$92,2)</f>
        <v>44Y87_CL</v>
      </c>
      <c r="F834">
        <f t="shared" si="108"/>
        <v>112</v>
      </c>
      <c r="G834" s="48" t="s">
        <v>138</v>
      </c>
      <c r="H834" s="13">
        <v>2014</v>
      </c>
      <c r="I834" s="87">
        <v>41857</v>
      </c>
      <c r="J834" s="9" t="s">
        <v>149</v>
      </c>
      <c r="K834" s="32">
        <v>41745</v>
      </c>
      <c r="L834" s="14" t="str">
        <f t="shared" si="102"/>
        <v>16-Apr</v>
      </c>
      <c r="M834" s="9">
        <f t="shared" si="105"/>
        <v>16</v>
      </c>
      <c r="N834" s="9" t="str">
        <f t="shared" si="103"/>
        <v>Apr</v>
      </c>
      <c r="O834" s="9" t="s">
        <v>90</v>
      </c>
      <c r="P834" s="13" t="str">
        <f>IF(VLOOKUP(O834,Sheet1!$N$12:$O$20,2)=0,"",VLOOKUP(O834,Sheet1!$N$12:$O$20,2))</f>
        <v/>
      </c>
      <c r="Q834" s="24">
        <v>764.3765588939516</v>
      </c>
      <c r="R834" s="24"/>
      <c r="S834" s="24"/>
      <c r="T834" s="9">
        <v>6</v>
      </c>
      <c r="U834" s="9"/>
      <c r="V834" s="9"/>
      <c r="W834" s="9"/>
      <c r="X834" s="24">
        <v>44.495296211543355</v>
      </c>
      <c r="Y834" s="27"/>
      <c r="Z834" s="9"/>
      <c r="AA834" s="9"/>
      <c r="AB834" s="24">
        <v>28.357711672025559</v>
      </c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spans="1:38" ht="13.2">
      <c r="A835" t="str">
        <f t="shared" si="101"/>
        <v>Greenethorpe2014TOS16-AprCv45Y88_CL</v>
      </c>
      <c r="B835">
        <f t="shared" si="107"/>
        <v>112</v>
      </c>
      <c r="C835" t="str">
        <f t="shared" si="106"/>
        <v>45Y88CL</v>
      </c>
      <c r="D835" s="9" t="s">
        <v>147</v>
      </c>
      <c r="E835" t="str">
        <f>VLOOKUP(D835,Sheet1!$E$11:$F$92,2)</f>
        <v>45Y88_CL</v>
      </c>
      <c r="F835">
        <f t="shared" si="108"/>
        <v>112</v>
      </c>
      <c r="G835" s="48" t="s">
        <v>138</v>
      </c>
      <c r="H835" s="13">
        <v>2014</v>
      </c>
      <c r="I835" s="87">
        <v>41857</v>
      </c>
      <c r="J835" s="9" t="s">
        <v>149</v>
      </c>
      <c r="K835" s="32">
        <v>41745</v>
      </c>
      <c r="L835" s="14" t="str">
        <f t="shared" si="102"/>
        <v>16-Apr</v>
      </c>
      <c r="M835" s="9">
        <f t="shared" si="105"/>
        <v>16</v>
      </c>
      <c r="N835" s="9" t="str">
        <f t="shared" si="103"/>
        <v>Apr</v>
      </c>
      <c r="O835" s="9" t="s">
        <v>90</v>
      </c>
      <c r="P835" s="13" t="str">
        <f>IF(VLOOKUP(O835,Sheet1!$N$12:$O$20,2)=0,"",VLOOKUP(O835,Sheet1!$N$12:$O$20,2))</f>
        <v/>
      </c>
      <c r="Q835" s="24">
        <v>707.65553203043328</v>
      </c>
      <c r="R835" s="24"/>
      <c r="S835" s="24"/>
      <c r="T835" s="9">
        <v>6</v>
      </c>
      <c r="U835" s="9"/>
      <c r="V835" s="9"/>
      <c r="W835" s="9"/>
      <c r="X835" s="24">
        <v>40.681413679125349</v>
      </c>
      <c r="Y835" s="27"/>
      <c r="Z835" s="9"/>
      <c r="AA835" s="9"/>
      <c r="AB835" s="24">
        <v>67.525523696321628</v>
      </c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spans="1:38" ht="13.2">
      <c r="A836" t="str">
        <f t="shared" si="101"/>
        <v>Greenethorpe2014TOS16-AprCvATR_Gem</v>
      </c>
      <c r="B836">
        <f t="shared" si="107"/>
        <v>105</v>
      </c>
      <c r="C836" t="str">
        <f t="shared" si="106"/>
        <v>ATR-Gem</v>
      </c>
      <c r="D836" s="9" t="s">
        <v>148</v>
      </c>
      <c r="E836" t="str">
        <f>VLOOKUP(D836,Sheet1!$E$11:$F$92,2)</f>
        <v>ATR_Gem</v>
      </c>
      <c r="F836">
        <f t="shared" si="108"/>
        <v>105</v>
      </c>
      <c r="G836" s="48" t="s">
        <v>138</v>
      </c>
      <c r="H836" s="13">
        <v>2014</v>
      </c>
      <c r="I836" s="87">
        <v>41850</v>
      </c>
      <c r="J836" s="9" t="s">
        <v>149</v>
      </c>
      <c r="K836" s="32">
        <v>41745</v>
      </c>
      <c r="L836" s="14" t="str">
        <f t="shared" si="102"/>
        <v>16-Apr</v>
      </c>
      <c r="M836" s="9">
        <f t="shared" si="105"/>
        <v>16</v>
      </c>
      <c r="N836" s="9" t="str">
        <f t="shared" si="103"/>
        <v>Apr</v>
      </c>
      <c r="O836" s="9" t="s">
        <v>90</v>
      </c>
      <c r="P836" s="13" t="str">
        <f>IF(VLOOKUP(O836,Sheet1!$N$12:$O$20,2)=0,"",VLOOKUP(O836,Sheet1!$N$12:$O$20,2))</f>
        <v/>
      </c>
      <c r="Q836" s="24">
        <v>541.95588533389366</v>
      </c>
      <c r="R836" s="24"/>
      <c r="S836" s="24"/>
      <c r="T836" s="9">
        <v>6</v>
      </c>
      <c r="U836" s="9"/>
      <c r="V836" s="9"/>
      <c r="W836" s="9"/>
      <c r="X836" s="24">
        <v>43.859649122807014</v>
      </c>
      <c r="Y836" s="27"/>
      <c r="Z836" s="9"/>
      <c r="AA836" s="9"/>
      <c r="AB836" s="24">
        <v>19.421327435951405</v>
      </c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spans="1:38" ht="13.2">
      <c r="A837" t="str">
        <f t="shared" ref="A837:A900" si="109">G837&amp;H837&amp;"TOS"&amp;L837&amp;"Cv"&amp;E837&amp;P837</f>
        <v>Greenethorpe2014TOS16-AprCvHyola559_TT</v>
      </c>
      <c r="B837">
        <f t="shared" si="107"/>
        <v>112</v>
      </c>
      <c r="C837" t="str">
        <f t="shared" si="106"/>
        <v>Hyola559TT</v>
      </c>
      <c r="D837" s="9" t="s">
        <v>133</v>
      </c>
      <c r="E837" t="str">
        <f>VLOOKUP(D837,Sheet1!$E$11:$F$92,2)</f>
        <v>Hyola559_TT</v>
      </c>
      <c r="F837">
        <f t="shared" si="108"/>
        <v>112</v>
      </c>
      <c r="G837" s="48" t="s">
        <v>138</v>
      </c>
      <c r="H837" s="13">
        <v>2014</v>
      </c>
      <c r="I837" s="87">
        <v>41857</v>
      </c>
      <c r="J837" s="9" t="s">
        <v>149</v>
      </c>
      <c r="K837" s="32">
        <v>41745</v>
      </c>
      <c r="L837" s="14" t="str">
        <f t="shared" ref="L837:L900" si="110">M837&amp;"-"&amp;N837</f>
        <v>16-Apr</v>
      </c>
      <c r="M837" s="9">
        <f t="shared" si="105"/>
        <v>16</v>
      </c>
      <c r="N837" s="9" t="str">
        <f t="shared" ref="N837:N900" si="111">TEXT(K837,"mmm")</f>
        <v>Apr</v>
      </c>
      <c r="O837" s="9" t="s">
        <v>90</v>
      </c>
      <c r="P837" s="13" t="str">
        <f>IF(VLOOKUP(O837,Sheet1!$N$12:$O$20,2)=0,"",VLOOKUP(O837,Sheet1!$N$12:$O$20,2))</f>
        <v/>
      </c>
      <c r="Q837" s="24">
        <v>603.01444934461335</v>
      </c>
      <c r="R837" s="24"/>
      <c r="S837" s="24"/>
      <c r="T837" s="9">
        <v>6</v>
      </c>
      <c r="U837" s="9"/>
      <c r="V837" s="9"/>
      <c r="W837" s="9"/>
      <c r="X837" s="24">
        <v>37.503178235443684</v>
      </c>
      <c r="Y837" s="27"/>
      <c r="Z837" s="9"/>
      <c r="AA837" s="9"/>
      <c r="AB837" s="24">
        <v>86.121015171701643</v>
      </c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spans="1:38" ht="13.2">
      <c r="A838" t="str">
        <f t="shared" si="109"/>
        <v>Greenethorpe2014TOS16-AprCvHyola575_CL</v>
      </c>
      <c r="B838">
        <f t="shared" si="107"/>
        <v>105</v>
      </c>
      <c r="C838" t="str">
        <f t="shared" si="106"/>
        <v>Hyola575CL</v>
      </c>
      <c r="D838" s="9" t="s">
        <v>134</v>
      </c>
      <c r="E838" t="str">
        <f>VLOOKUP(D838,Sheet1!$E$11:$F$92,2)</f>
        <v>Hyola575_CL</v>
      </c>
      <c r="F838">
        <f t="shared" si="108"/>
        <v>105</v>
      </c>
      <c r="G838" s="48" t="s">
        <v>138</v>
      </c>
      <c r="H838" s="13">
        <v>2014</v>
      </c>
      <c r="I838" s="87">
        <v>41850</v>
      </c>
      <c r="J838" s="9" t="s">
        <v>149</v>
      </c>
      <c r="K838" s="32">
        <v>41745</v>
      </c>
      <c r="L838" s="14" t="str">
        <f t="shared" si="110"/>
        <v>16-Apr</v>
      </c>
      <c r="M838" s="9">
        <f t="shared" si="105"/>
        <v>16</v>
      </c>
      <c r="N838" s="9" t="str">
        <f t="shared" si="111"/>
        <v>Apr</v>
      </c>
      <c r="O838" s="9" t="s">
        <v>90</v>
      </c>
      <c r="P838" s="13" t="str">
        <f>IF(VLOOKUP(O838,Sheet1!$N$12:$O$20,2)=0,"",VLOOKUP(O838,Sheet1!$N$12:$O$20,2))</f>
        <v/>
      </c>
      <c r="Q838" s="24">
        <v>513.86167662648222</v>
      </c>
      <c r="R838" s="24"/>
      <c r="S838" s="24"/>
      <c r="T838" s="9">
        <v>6</v>
      </c>
      <c r="U838" s="9"/>
      <c r="V838" s="9"/>
      <c r="W838" s="9"/>
      <c r="X838" s="24">
        <v>22.883295194508008</v>
      </c>
      <c r="Y838" s="27"/>
      <c r="Z838" s="9"/>
      <c r="AA838" s="9"/>
      <c r="AB838" s="24">
        <v>52.757534970976785</v>
      </c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spans="1:38" ht="13.2">
      <c r="A839" t="str">
        <f t="shared" si="109"/>
        <v>Greenethorpe2014TOS16-AprCvHyola971_CL</v>
      </c>
      <c r="B839">
        <f t="shared" si="107"/>
        <v>161</v>
      </c>
      <c r="C839" t="str">
        <f t="shared" si="106"/>
        <v>Hyola971CL</v>
      </c>
      <c r="D839" s="9" t="s">
        <v>144</v>
      </c>
      <c r="E839" t="str">
        <f>VLOOKUP(D839,Sheet1!$E$11:$F$92,2)</f>
        <v>Hyola971_CL</v>
      </c>
      <c r="F839">
        <f t="shared" si="108"/>
        <v>161</v>
      </c>
      <c r="G839" s="48" t="s">
        <v>138</v>
      </c>
      <c r="H839" s="13">
        <v>2014</v>
      </c>
      <c r="I839" s="87">
        <v>41906</v>
      </c>
      <c r="J839" s="9" t="s">
        <v>149</v>
      </c>
      <c r="K839" s="32">
        <v>41745</v>
      </c>
      <c r="L839" s="14" t="str">
        <f t="shared" si="110"/>
        <v>16-Apr</v>
      </c>
      <c r="M839" s="9">
        <f t="shared" si="105"/>
        <v>16</v>
      </c>
      <c r="N839" s="9" t="str">
        <f t="shared" si="111"/>
        <v>Apr</v>
      </c>
      <c r="O839" s="9" t="s">
        <v>90</v>
      </c>
      <c r="P839" s="13" t="str">
        <f>IF(VLOOKUP(O839,Sheet1!$N$12:$O$20,2)=0,"",VLOOKUP(O839,Sheet1!$N$12:$O$20,2))</f>
        <v/>
      </c>
      <c r="Q839" s="24">
        <v>814.38283225481155</v>
      </c>
      <c r="R839" s="24"/>
      <c r="S839" s="24"/>
      <c r="T839" s="9">
        <v>6</v>
      </c>
      <c r="U839" s="9"/>
      <c r="V839" s="9"/>
      <c r="W839" s="9"/>
      <c r="X839" s="24">
        <v>27.96847190439868</v>
      </c>
      <c r="Y839" s="27"/>
      <c r="Z839" s="9"/>
      <c r="AA839" s="9"/>
      <c r="AB839" s="24">
        <v>89.685066008581742</v>
      </c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spans="1:38" ht="13.2">
      <c r="A840" t="str">
        <f t="shared" si="109"/>
        <v>Greenethorpe2014TOS28-AprCv44Y87_CL</v>
      </c>
      <c r="B840">
        <f t="shared" si="107"/>
        <v>113</v>
      </c>
      <c r="C840" t="str">
        <f t="shared" si="106"/>
        <v>44Y87CL</v>
      </c>
      <c r="D840" s="9" t="s">
        <v>146</v>
      </c>
      <c r="E840" t="str">
        <f>VLOOKUP(D840,Sheet1!$E$11:$F$92,2)</f>
        <v>44Y87_CL</v>
      </c>
      <c r="F840">
        <f t="shared" si="108"/>
        <v>113</v>
      </c>
      <c r="G840" s="48" t="s">
        <v>138</v>
      </c>
      <c r="H840" s="13">
        <v>2014</v>
      </c>
      <c r="I840" s="87">
        <v>41870</v>
      </c>
      <c r="J840" s="9" t="s">
        <v>150</v>
      </c>
      <c r="K840" s="32">
        <v>41757</v>
      </c>
      <c r="L840" s="14" t="str">
        <f t="shared" si="110"/>
        <v>28-Apr</v>
      </c>
      <c r="M840" s="9">
        <f t="shared" si="105"/>
        <v>28</v>
      </c>
      <c r="N840" s="9" t="str">
        <f t="shared" si="111"/>
        <v>Apr</v>
      </c>
      <c r="O840" s="9" t="s">
        <v>90</v>
      </c>
      <c r="P840" s="13" t="str">
        <f>IF(VLOOKUP(O840,Sheet1!$N$12:$O$20,2)=0,"",VLOOKUP(O840,Sheet1!$N$12:$O$20,2))</f>
        <v/>
      </c>
      <c r="Q840" s="24">
        <v>737.4146713646312</v>
      </c>
      <c r="R840" s="24"/>
      <c r="S840" s="24"/>
      <c r="T840" s="9">
        <v>6</v>
      </c>
      <c r="U840" s="9"/>
      <c r="V840" s="9"/>
      <c r="W840" s="9"/>
      <c r="X840" s="24">
        <v>38.138825324180019</v>
      </c>
      <c r="Y840" s="27"/>
      <c r="Z840" s="9"/>
      <c r="AA840" s="9"/>
      <c r="AB840" s="24">
        <v>84.85734381345496</v>
      </c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spans="1:38" ht="13.2">
      <c r="A841" t="str">
        <f t="shared" si="109"/>
        <v>Greenethorpe2014TOS28-AprCv45Y88_CL</v>
      </c>
      <c r="B841">
        <f t="shared" si="107"/>
        <v>113</v>
      </c>
      <c r="C841" t="str">
        <f t="shared" si="106"/>
        <v>45Y88CL</v>
      </c>
      <c r="D841" s="9" t="s">
        <v>147</v>
      </c>
      <c r="E841" t="str">
        <f>VLOOKUP(D841,Sheet1!$E$11:$F$92,2)</f>
        <v>45Y88_CL</v>
      </c>
      <c r="F841">
        <f t="shared" si="108"/>
        <v>113</v>
      </c>
      <c r="G841" s="48" t="s">
        <v>138</v>
      </c>
      <c r="H841" s="13">
        <v>2014</v>
      </c>
      <c r="I841" s="87">
        <v>41870</v>
      </c>
      <c r="J841" s="9" t="s">
        <v>150</v>
      </c>
      <c r="K841" s="32">
        <v>41757</v>
      </c>
      <c r="L841" s="14" t="str">
        <f t="shared" si="110"/>
        <v>28-Apr</v>
      </c>
      <c r="M841" s="9">
        <f t="shared" si="105"/>
        <v>28</v>
      </c>
      <c r="N841" s="9" t="str">
        <f t="shared" si="111"/>
        <v>Apr</v>
      </c>
      <c r="O841" s="9" t="s">
        <v>90</v>
      </c>
      <c r="P841" s="13" t="str">
        <f>IF(VLOOKUP(O841,Sheet1!$N$12:$O$20,2)=0,"",VLOOKUP(O841,Sheet1!$N$12:$O$20,2))</f>
        <v/>
      </c>
      <c r="Q841" s="24">
        <v>763.37080114818457</v>
      </c>
      <c r="R841" s="24"/>
      <c r="S841" s="24"/>
      <c r="T841" s="9">
        <v>6</v>
      </c>
      <c r="U841" s="9"/>
      <c r="V841" s="9"/>
      <c r="W841" s="9"/>
      <c r="X841" s="24">
        <v>34.32494279176202</v>
      </c>
      <c r="Y841" s="27"/>
      <c r="Z841" s="9"/>
      <c r="AA841" s="9"/>
      <c r="AB841" s="24">
        <v>170.70680807903557</v>
      </c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spans="1:38" ht="13.2">
      <c r="A842" t="str">
        <f t="shared" si="109"/>
        <v>Greenethorpe2014TOS28-AprCvATR_Gem</v>
      </c>
      <c r="B842">
        <f t="shared" si="107"/>
        <v>106</v>
      </c>
      <c r="C842" t="str">
        <f t="shared" si="106"/>
        <v>ATR-Gem</v>
      </c>
      <c r="D842" s="9" t="s">
        <v>148</v>
      </c>
      <c r="E842" t="str">
        <f>VLOOKUP(D842,Sheet1!$E$11:$F$92,2)</f>
        <v>ATR_Gem</v>
      </c>
      <c r="F842">
        <f t="shared" si="108"/>
        <v>106</v>
      </c>
      <c r="G842" s="48" t="s">
        <v>138</v>
      </c>
      <c r="H842" s="13">
        <v>2014</v>
      </c>
      <c r="I842" s="87">
        <v>41863</v>
      </c>
      <c r="J842" s="9" t="s">
        <v>150</v>
      </c>
      <c r="K842" s="32">
        <v>41757</v>
      </c>
      <c r="L842" s="14" t="str">
        <f t="shared" si="110"/>
        <v>28-Apr</v>
      </c>
      <c r="M842" s="9">
        <f t="shared" si="105"/>
        <v>28</v>
      </c>
      <c r="N842" s="9" t="str">
        <f t="shared" si="111"/>
        <v>Apr</v>
      </c>
      <c r="O842" s="9" t="s">
        <v>90</v>
      </c>
      <c r="P842" s="13" t="str">
        <f>IF(VLOOKUP(O842,Sheet1!$N$12:$O$20,2)=0,"",VLOOKUP(O842,Sheet1!$N$12:$O$20,2))</f>
        <v/>
      </c>
      <c r="Q842" s="24">
        <v>392.27935830692041</v>
      </c>
      <c r="R842" s="24"/>
      <c r="S842" s="24"/>
      <c r="T842" s="9">
        <v>6</v>
      </c>
      <c r="U842" s="9"/>
      <c r="V842" s="9"/>
      <c r="W842" s="9"/>
      <c r="X842" s="24">
        <v>36.867531146707357</v>
      </c>
      <c r="Y842" s="27"/>
      <c r="Z842" s="9"/>
      <c r="AA842" s="9"/>
      <c r="AB842" s="24">
        <v>24.209574609182109</v>
      </c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spans="1:38" ht="13.2">
      <c r="A843" t="str">
        <f t="shared" si="109"/>
        <v>Greenethorpe2014TOS28-AprCvHyola559_TT</v>
      </c>
      <c r="B843">
        <f t="shared" si="107"/>
        <v>113</v>
      </c>
      <c r="C843" t="str">
        <f t="shared" si="106"/>
        <v>Hyola559TT</v>
      </c>
      <c r="D843" s="9" t="s">
        <v>133</v>
      </c>
      <c r="E843" t="str">
        <f>VLOOKUP(D843,Sheet1!$E$11:$F$92,2)</f>
        <v>Hyola559_TT</v>
      </c>
      <c r="F843">
        <f t="shared" si="108"/>
        <v>113</v>
      </c>
      <c r="G843" s="48" t="s">
        <v>138</v>
      </c>
      <c r="H843" s="13">
        <v>2014</v>
      </c>
      <c r="I843" s="87">
        <v>41870</v>
      </c>
      <c r="J843" s="9" t="s">
        <v>150</v>
      </c>
      <c r="K843" s="32">
        <v>41757</v>
      </c>
      <c r="L843" s="14" t="str">
        <f t="shared" si="110"/>
        <v>28-Apr</v>
      </c>
      <c r="M843" s="9">
        <f t="shared" si="105"/>
        <v>28</v>
      </c>
      <c r="N843" s="9" t="str">
        <f t="shared" si="111"/>
        <v>Apr</v>
      </c>
      <c r="O843" s="9" t="s">
        <v>90</v>
      </c>
      <c r="P843" s="13" t="str">
        <f>IF(VLOOKUP(O843,Sheet1!$N$12:$O$20,2)=0,"",VLOOKUP(O843,Sheet1!$N$12:$O$20,2))</f>
        <v/>
      </c>
      <c r="Q843" s="24">
        <v>642.70712864031771</v>
      </c>
      <c r="R843" s="24"/>
      <c r="S843" s="24"/>
      <c r="T843" s="9">
        <v>6</v>
      </c>
      <c r="U843" s="9"/>
      <c r="V843" s="9"/>
      <c r="W843" s="9"/>
      <c r="X843" s="24">
        <v>33.053648614289351</v>
      </c>
      <c r="Y843" s="27"/>
      <c r="Z843" s="9"/>
      <c r="AA843" s="9"/>
      <c r="AB843" s="24">
        <v>56.964378581029571</v>
      </c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spans="1:38" ht="13.2">
      <c r="A844" t="str">
        <f t="shared" si="109"/>
        <v>Greenethorpe2014TOS28-AprCvHyola575_CL</v>
      </c>
      <c r="B844">
        <f t="shared" si="107"/>
        <v>106</v>
      </c>
      <c r="C844" t="str">
        <f t="shared" si="106"/>
        <v>Hyola575CL</v>
      </c>
      <c r="D844" s="9" t="s">
        <v>134</v>
      </c>
      <c r="E844" t="str">
        <f>VLOOKUP(D844,Sheet1!$E$11:$F$92,2)</f>
        <v>Hyola575_CL</v>
      </c>
      <c r="F844">
        <f t="shared" si="108"/>
        <v>106</v>
      </c>
      <c r="G844" s="48" t="s">
        <v>138</v>
      </c>
      <c r="H844" s="13">
        <v>2014</v>
      </c>
      <c r="I844" s="87">
        <v>41863</v>
      </c>
      <c r="J844" s="9" t="s">
        <v>150</v>
      </c>
      <c r="K844" s="32">
        <v>41757</v>
      </c>
      <c r="L844" s="14" t="str">
        <f t="shared" si="110"/>
        <v>28-Apr</v>
      </c>
      <c r="M844" s="9">
        <f t="shared" si="105"/>
        <v>28</v>
      </c>
      <c r="N844" s="9" t="str">
        <f t="shared" si="111"/>
        <v>Apr</v>
      </c>
      <c r="O844" s="9" t="s">
        <v>90</v>
      </c>
      <c r="P844" s="13" t="str">
        <f>IF(VLOOKUP(O844,Sheet1!$N$12:$O$20,2)=0,"",VLOOKUP(O844,Sheet1!$N$12:$O$20,2))</f>
        <v/>
      </c>
      <c r="Q844" s="24">
        <v>589.7041431176516</v>
      </c>
      <c r="R844" s="24"/>
      <c r="S844" s="24"/>
      <c r="T844" s="9">
        <v>6</v>
      </c>
      <c r="U844" s="9"/>
      <c r="V844" s="9"/>
      <c r="W844" s="9"/>
      <c r="X844" s="24">
        <v>36.231884057971023</v>
      </c>
      <c r="Y844" s="27"/>
      <c r="Z844" s="9"/>
      <c r="AA844" s="9"/>
      <c r="AB844" s="24">
        <v>57.012557548470909</v>
      </c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spans="1:38" ht="13.2">
      <c r="A845" t="str">
        <f t="shared" si="109"/>
        <v>Greenethorpe2014TOS28-AprCvHyola971_CL</v>
      </c>
      <c r="B845">
        <f t="shared" si="107"/>
        <v>155</v>
      </c>
      <c r="C845" t="str">
        <f t="shared" si="106"/>
        <v>Hyola971CL</v>
      </c>
      <c r="D845" s="9" t="s">
        <v>144</v>
      </c>
      <c r="E845" t="str">
        <f>VLOOKUP(D845,Sheet1!$E$11:$F$92,2)</f>
        <v>Hyola971_CL</v>
      </c>
      <c r="F845">
        <f t="shared" si="108"/>
        <v>155</v>
      </c>
      <c r="G845" s="48" t="s">
        <v>138</v>
      </c>
      <c r="H845" s="13">
        <v>2014</v>
      </c>
      <c r="I845" s="87">
        <v>41912</v>
      </c>
      <c r="J845" s="9" t="s">
        <v>150</v>
      </c>
      <c r="K845" s="32">
        <v>41757</v>
      </c>
      <c r="L845" s="14" t="str">
        <f t="shared" si="110"/>
        <v>28-Apr</v>
      </c>
      <c r="M845" s="9">
        <f t="shared" si="105"/>
        <v>28</v>
      </c>
      <c r="N845" s="9" t="str">
        <f t="shared" si="111"/>
        <v>Apr</v>
      </c>
      <c r="O845" s="9" t="s">
        <v>90</v>
      </c>
      <c r="P845" s="13" t="str">
        <f>IF(VLOOKUP(O845,Sheet1!$N$12:$O$20,2)=0,"",VLOOKUP(O845,Sheet1!$N$12:$O$20,2))</f>
        <v/>
      </c>
      <c r="Q845" s="24">
        <v>1048.3160384178925</v>
      </c>
      <c r="R845" s="24"/>
      <c r="S845" s="24"/>
      <c r="T845" s="9">
        <v>6</v>
      </c>
      <c r="U845" s="9"/>
      <c r="V845" s="9"/>
      <c r="W845" s="9"/>
      <c r="X845" s="24">
        <v>33.053648614289351</v>
      </c>
      <c r="Y845" s="27"/>
      <c r="Z845" s="9"/>
      <c r="AA845" s="9"/>
      <c r="AB845" s="24">
        <v>136.04867057452722</v>
      </c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spans="1:38" ht="13.2">
      <c r="A846" t="str">
        <f t="shared" si="109"/>
        <v>Greenethorpe2014TOS13-MayCv44Y87_CL</v>
      </c>
      <c r="B846">
        <f t="shared" si="107"/>
        <v>113</v>
      </c>
      <c r="C846" t="str">
        <f t="shared" si="106"/>
        <v>44Y87CL</v>
      </c>
      <c r="D846" s="9" t="s">
        <v>146</v>
      </c>
      <c r="E846" t="str">
        <f>VLOOKUP(D846,Sheet1!$E$11:$F$92,2)</f>
        <v>44Y87_CL</v>
      </c>
      <c r="F846">
        <f t="shared" si="108"/>
        <v>113</v>
      </c>
      <c r="G846" s="48" t="s">
        <v>138</v>
      </c>
      <c r="H846" s="13">
        <v>2014</v>
      </c>
      <c r="I846" s="87">
        <v>41885</v>
      </c>
      <c r="J846" s="9" t="s">
        <v>151</v>
      </c>
      <c r="K846" s="32">
        <v>41772</v>
      </c>
      <c r="L846" s="14" t="str">
        <f t="shared" si="110"/>
        <v>13-May</v>
      </c>
      <c r="M846" s="9">
        <f t="shared" si="105"/>
        <v>13</v>
      </c>
      <c r="N846" s="9" t="str">
        <f t="shared" si="111"/>
        <v>May</v>
      </c>
      <c r="O846" s="9" t="s">
        <v>90</v>
      </c>
      <c r="P846" s="13" t="str">
        <f>IF(VLOOKUP(O846,Sheet1!$N$12:$O$20,2)=0,"",VLOOKUP(O846,Sheet1!$N$12:$O$20,2))</f>
        <v/>
      </c>
      <c r="Q846" s="24">
        <v>516.81920074215429</v>
      </c>
      <c r="R846" s="24"/>
      <c r="S846" s="24"/>
      <c r="T846" s="9">
        <v>6</v>
      </c>
      <c r="U846" s="9"/>
      <c r="V846" s="9"/>
      <c r="W846" s="9"/>
      <c r="X846" s="24">
        <v>31.782354436816679</v>
      </c>
      <c r="Y846" s="27"/>
      <c r="Z846" s="9"/>
      <c r="AA846" s="9"/>
      <c r="AB846" s="24">
        <v>69.320855064107306</v>
      </c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spans="1:38" ht="13.2">
      <c r="A847" t="str">
        <f t="shared" si="109"/>
        <v>Greenethorpe2014TOS13-MayCv45Y88_CL</v>
      </c>
      <c r="B847">
        <f t="shared" si="107"/>
        <v>113</v>
      </c>
      <c r="C847" t="str">
        <f t="shared" ref="C847:C878" si="112">D847</f>
        <v>45Y88CL</v>
      </c>
      <c r="D847" s="9" t="s">
        <v>147</v>
      </c>
      <c r="E847" t="str">
        <f>VLOOKUP(D847,Sheet1!$E$11:$F$92,2)</f>
        <v>45Y88_CL</v>
      </c>
      <c r="F847">
        <f t="shared" si="108"/>
        <v>113</v>
      </c>
      <c r="G847" s="48" t="s">
        <v>138</v>
      </c>
      <c r="H847" s="13">
        <v>2014</v>
      </c>
      <c r="I847" s="87">
        <v>41885</v>
      </c>
      <c r="J847" s="9" t="s">
        <v>151</v>
      </c>
      <c r="K847" s="32">
        <v>41772</v>
      </c>
      <c r="L847" s="14" t="str">
        <f t="shared" si="110"/>
        <v>13-May</v>
      </c>
      <c r="M847" s="9">
        <f t="shared" ref="M847:M910" si="113">DAY(K847)</f>
        <v>13</v>
      </c>
      <c r="N847" s="9" t="str">
        <f t="shared" si="111"/>
        <v>May</v>
      </c>
      <c r="O847" s="9" t="s">
        <v>90</v>
      </c>
      <c r="P847" s="13" t="str">
        <f>IF(VLOOKUP(O847,Sheet1!$N$12:$O$20,2)=0,"",VLOOKUP(O847,Sheet1!$N$12:$O$20,2))</f>
        <v/>
      </c>
      <c r="Q847" s="24">
        <v>592.85703012063698</v>
      </c>
      <c r="R847" s="24"/>
      <c r="S847" s="24"/>
      <c r="T847" s="9">
        <v>6</v>
      </c>
      <c r="U847" s="9"/>
      <c r="V847" s="9"/>
      <c r="W847" s="9"/>
      <c r="X847" s="24">
        <v>30.51106025934401</v>
      </c>
      <c r="Y847" s="27"/>
      <c r="Z847" s="9"/>
      <c r="AA847" s="9"/>
      <c r="AB847" s="24">
        <v>60.939817372752579</v>
      </c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spans="1:38" ht="13.2">
      <c r="A848" t="str">
        <f t="shared" si="109"/>
        <v>Greenethorpe2014TOS13-MayCvATR_Gem</v>
      </c>
      <c r="B848">
        <f t="shared" si="107"/>
        <v>113</v>
      </c>
      <c r="C848" t="str">
        <f t="shared" si="112"/>
        <v>ATR-Gem</v>
      </c>
      <c r="D848" s="9" t="s">
        <v>148</v>
      </c>
      <c r="E848" t="str">
        <f>VLOOKUP(D848,Sheet1!$E$11:$F$92,2)</f>
        <v>ATR_Gem</v>
      </c>
      <c r="F848">
        <f t="shared" si="108"/>
        <v>113</v>
      </c>
      <c r="G848" s="48" t="s">
        <v>138</v>
      </c>
      <c r="H848" s="13">
        <v>2014</v>
      </c>
      <c r="I848" s="87">
        <v>41885</v>
      </c>
      <c r="J848" s="9" t="s">
        <v>151</v>
      </c>
      <c r="K848" s="32">
        <v>41772</v>
      </c>
      <c r="L848" s="14" t="str">
        <f t="shared" si="110"/>
        <v>13-May</v>
      </c>
      <c r="M848" s="9">
        <f t="shared" si="113"/>
        <v>13</v>
      </c>
      <c r="N848" s="9" t="str">
        <f t="shared" si="111"/>
        <v>May</v>
      </c>
      <c r="O848" s="9" t="s">
        <v>90</v>
      </c>
      <c r="P848" s="13" t="str">
        <f>IF(VLOOKUP(O848,Sheet1!$N$12:$O$20,2)=0,"",VLOOKUP(O848,Sheet1!$N$12:$O$20,2))</f>
        <v/>
      </c>
      <c r="Q848" s="24">
        <v>482.366107057725</v>
      </c>
      <c r="R848" s="24"/>
      <c r="S848" s="24"/>
      <c r="T848" s="9">
        <v>6</v>
      </c>
      <c r="U848" s="9"/>
      <c r="V848" s="9"/>
      <c r="W848" s="9"/>
      <c r="X848" s="24">
        <v>45.766590389016017</v>
      </c>
      <c r="Y848" s="27"/>
      <c r="Z848" s="9"/>
      <c r="AA848" s="9"/>
      <c r="AB848" s="24">
        <v>69.858040012937963</v>
      </c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spans="1:38" ht="13.2">
      <c r="A849" t="str">
        <f t="shared" si="109"/>
        <v>Greenethorpe2014TOS13-MayCvHyola559_TT</v>
      </c>
      <c r="B849">
        <f t="shared" si="107"/>
        <v>113</v>
      </c>
      <c r="C849" t="str">
        <f t="shared" si="112"/>
        <v>Hyola559TT</v>
      </c>
      <c r="D849" s="9" t="s">
        <v>133</v>
      </c>
      <c r="E849" t="str">
        <f>VLOOKUP(D849,Sheet1!$E$11:$F$92,2)</f>
        <v>Hyola559_TT</v>
      </c>
      <c r="F849">
        <f t="shared" si="108"/>
        <v>113</v>
      </c>
      <c r="G849" s="48" t="s">
        <v>138</v>
      </c>
      <c r="H849" s="13">
        <v>2014</v>
      </c>
      <c r="I849" s="87">
        <v>41885</v>
      </c>
      <c r="J849" s="9" t="s">
        <v>151</v>
      </c>
      <c r="K849" s="32">
        <v>41772</v>
      </c>
      <c r="L849" s="14" t="str">
        <f t="shared" si="110"/>
        <v>13-May</v>
      </c>
      <c r="M849" s="9">
        <f t="shared" si="113"/>
        <v>13</v>
      </c>
      <c r="N849" s="9" t="str">
        <f t="shared" si="111"/>
        <v>May</v>
      </c>
      <c r="O849" s="9" t="s">
        <v>90</v>
      </c>
      <c r="P849" s="13" t="str">
        <f>IF(VLOOKUP(O849,Sheet1!$N$12:$O$20,2)=0,"",VLOOKUP(O849,Sheet1!$N$12:$O$20,2))</f>
        <v/>
      </c>
      <c r="Q849" s="24">
        <v>440.18601887178937</v>
      </c>
      <c r="R849" s="24"/>
      <c r="S849" s="24"/>
      <c r="T849" s="9">
        <v>6</v>
      </c>
      <c r="U849" s="9"/>
      <c r="V849" s="9"/>
      <c r="W849" s="9"/>
      <c r="X849" s="24">
        <v>33.053648614289351</v>
      </c>
      <c r="Y849" s="27"/>
      <c r="Z849" s="9"/>
      <c r="AA849" s="9"/>
      <c r="AB849" s="24">
        <v>17.302658692083</v>
      </c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spans="1:38" ht="13.2">
      <c r="A850" t="str">
        <f t="shared" si="109"/>
        <v>Greenethorpe2014TOS13-MayCvHyola575_CL</v>
      </c>
      <c r="B850">
        <f t="shared" si="107"/>
        <v>113</v>
      </c>
      <c r="C850" t="str">
        <f t="shared" si="112"/>
        <v>Hyola575CL</v>
      </c>
      <c r="D850" s="9" t="s">
        <v>134</v>
      </c>
      <c r="E850" t="str">
        <f>VLOOKUP(D850,Sheet1!$E$11:$F$92,2)</f>
        <v>Hyola575_CL</v>
      </c>
      <c r="F850">
        <f t="shared" si="108"/>
        <v>113</v>
      </c>
      <c r="G850" s="48" t="s">
        <v>138</v>
      </c>
      <c r="H850" s="13">
        <v>2014</v>
      </c>
      <c r="I850" s="87">
        <v>41885</v>
      </c>
      <c r="J850" s="9" t="s">
        <v>151</v>
      </c>
      <c r="K850" s="32">
        <v>41772</v>
      </c>
      <c r="L850" s="14" t="str">
        <f t="shared" si="110"/>
        <v>13-May</v>
      </c>
      <c r="M850" s="9">
        <f t="shared" si="113"/>
        <v>13</v>
      </c>
      <c r="N850" s="9" t="str">
        <f t="shared" si="111"/>
        <v>May</v>
      </c>
      <c r="O850" s="9" t="s">
        <v>90</v>
      </c>
      <c r="P850" s="13" t="str">
        <f>IF(VLOOKUP(O850,Sheet1!$N$12:$O$20,2)=0,"",VLOOKUP(O850,Sheet1!$N$12:$O$20,2))</f>
        <v/>
      </c>
      <c r="Q850" s="24">
        <v>569.78366957754247</v>
      </c>
      <c r="R850" s="24"/>
      <c r="S850" s="24"/>
      <c r="T850" s="9">
        <v>6</v>
      </c>
      <c r="U850" s="9"/>
      <c r="V850" s="9"/>
      <c r="W850" s="9"/>
      <c r="X850" s="24">
        <v>40.681413679125349</v>
      </c>
      <c r="Y850" s="27"/>
      <c r="Z850" s="9"/>
      <c r="AA850" s="9"/>
      <c r="AB850" s="24">
        <v>47.2965989560198</v>
      </c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spans="1:38" ht="13.2">
      <c r="A851" t="str">
        <f t="shared" si="109"/>
        <v>Greenethorpe2014TOS13-MayCvHyola971_CL</v>
      </c>
      <c r="B851">
        <f t="shared" si="107"/>
        <v>147</v>
      </c>
      <c r="C851" t="str">
        <f t="shared" si="112"/>
        <v>Hyola971CL</v>
      </c>
      <c r="D851" s="9" t="s">
        <v>144</v>
      </c>
      <c r="E851" t="str">
        <f>VLOOKUP(D851,Sheet1!$E$11:$F$92,2)</f>
        <v>Hyola971_CL</v>
      </c>
      <c r="F851">
        <f t="shared" si="108"/>
        <v>147</v>
      </c>
      <c r="G851" s="48" t="s">
        <v>138</v>
      </c>
      <c r="H851" s="13">
        <v>2014</v>
      </c>
      <c r="I851" s="87">
        <v>41919</v>
      </c>
      <c r="J851" s="9" t="s">
        <v>151</v>
      </c>
      <c r="K851" s="32">
        <v>41772</v>
      </c>
      <c r="L851" s="14" t="str">
        <f t="shared" si="110"/>
        <v>13-May</v>
      </c>
      <c r="M851" s="9">
        <f t="shared" si="113"/>
        <v>13</v>
      </c>
      <c r="N851" s="9" t="str">
        <f t="shared" si="111"/>
        <v>May</v>
      </c>
      <c r="O851" s="9" t="s">
        <v>90</v>
      </c>
      <c r="P851" s="13" t="str">
        <f>IF(VLOOKUP(O851,Sheet1!$N$12:$O$20,2)=0,"",VLOOKUP(O851,Sheet1!$N$12:$O$20,2))</f>
        <v/>
      </c>
      <c r="Q851" s="24">
        <v>606.85380110168478</v>
      </c>
      <c r="R851" s="24"/>
      <c r="S851" s="24"/>
      <c r="T851" s="9">
        <v>6</v>
      </c>
      <c r="U851" s="9"/>
      <c r="V851" s="9"/>
      <c r="W851" s="9"/>
      <c r="X851" s="24">
        <v>36.231884057971008</v>
      </c>
      <c r="Y851" s="27"/>
      <c r="Z851" s="9"/>
      <c r="AA851" s="9"/>
      <c r="AB851" s="24">
        <v>26.765494497057425</v>
      </c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spans="1:38" ht="13.2">
      <c r="A852" t="str">
        <f t="shared" si="109"/>
        <v>YoungFP2008TOS7-AprCvMaxol</v>
      </c>
      <c r="C852" t="str">
        <f t="shared" si="112"/>
        <v>maxol</v>
      </c>
      <c r="D852" s="32" t="s">
        <v>153</v>
      </c>
      <c r="E852" t="str">
        <f>VLOOKUP(D852,Sheet1!$E$11:$F$92,2)</f>
        <v>Maxol</v>
      </c>
      <c r="G852" s="48" t="s">
        <v>152</v>
      </c>
      <c r="H852" s="35">
        <v>2008</v>
      </c>
      <c r="J852" s="9"/>
      <c r="K852" s="32">
        <v>39545</v>
      </c>
      <c r="L852" s="14" t="str">
        <f t="shared" si="110"/>
        <v>7-Apr</v>
      </c>
      <c r="M852" s="9">
        <f t="shared" si="113"/>
        <v>7</v>
      </c>
      <c r="N852" s="9" t="str">
        <f t="shared" si="111"/>
        <v>Apr</v>
      </c>
      <c r="O852" s="9" t="s">
        <v>90</v>
      </c>
      <c r="P852" s="13" t="str">
        <f>IF(VLOOKUP(O852,Sheet1!$N$12:$O$20,2)=0,"",VLOOKUP(O852,Sheet1!$N$12:$O$20,2))</f>
        <v/>
      </c>
      <c r="Q852" s="24"/>
      <c r="R852" s="9"/>
      <c r="S852" s="9"/>
      <c r="T852" s="24"/>
      <c r="U852" s="9"/>
      <c r="V852" s="9"/>
      <c r="W852" s="9"/>
      <c r="X852" s="24"/>
      <c r="Y852" s="27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spans="1:38" ht="13.2">
      <c r="A853" t="str">
        <f t="shared" si="109"/>
        <v>YoungFP2008TOS16-AprCvMaxol</v>
      </c>
      <c r="C853" t="str">
        <f t="shared" si="112"/>
        <v>maxol</v>
      </c>
      <c r="D853" s="32" t="s">
        <v>153</v>
      </c>
      <c r="E853" t="str">
        <f>VLOOKUP(D853,Sheet1!$E$11:$F$92,2)</f>
        <v>Maxol</v>
      </c>
      <c r="G853" s="48" t="s">
        <v>152</v>
      </c>
      <c r="H853" s="35">
        <v>2008</v>
      </c>
      <c r="J853" s="9"/>
      <c r="K853" s="32">
        <v>39554</v>
      </c>
      <c r="L853" s="14" t="str">
        <f t="shared" si="110"/>
        <v>16-Apr</v>
      </c>
      <c r="M853" s="9">
        <f t="shared" si="113"/>
        <v>16</v>
      </c>
      <c r="N853" s="9" t="str">
        <f t="shared" si="111"/>
        <v>Apr</v>
      </c>
      <c r="O853" s="9" t="s">
        <v>90</v>
      </c>
      <c r="P853" s="13" t="str">
        <f>IF(VLOOKUP(O853,Sheet1!$N$12:$O$20,2)=0,"",VLOOKUP(O853,Sheet1!$N$12:$O$20,2))</f>
        <v/>
      </c>
      <c r="Q853" s="24"/>
      <c r="R853" s="9"/>
      <c r="S853" s="9"/>
      <c r="T853" s="24"/>
      <c r="U853" s="9"/>
      <c r="V853" s="9"/>
      <c r="W853" s="9"/>
      <c r="X853" s="9"/>
      <c r="Y853" s="27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spans="1:38" ht="13.2">
      <c r="A854" t="str">
        <f t="shared" si="109"/>
        <v>YoungFP2008TOS16-AprCv46Y78</v>
      </c>
      <c r="C854" t="str">
        <f t="shared" si="112"/>
        <v>46Y78</v>
      </c>
      <c r="D854" s="9" t="s">
        <v>34</v>
      </c>
      <c r="E854" t="str">
        <f>VLOOKUP(D854,Sheet1!$E$11:$F$92,2)</f>
        <v>46Y78</v>
      </c>
      <c r="G854" s="48" t="s">
        <v>152</v>
      </c>
      <c r="H854" s="35">
        <v>2008</v>
      </c>
      <c r="J854" s="9"/>
      <c r="K854" s="32">
        <v>39554</v>
      </c>
      <c r="L854" s="14" t="str">
        <f t="shared" si="110"/>
        <v>16-Apr</v>
      </c>
      <c r="M854" s="9">
        <f t="shared" si="113"/>
        <v>16</v>
      </c>
      <c r="N854" s="9" t="str">
        <f t="shared" si="111"/>
        <v>Apr</v>
      </c>
      <c r="O854" s="9" t="s">
        <v>90</v>
      </c>
      <c r="P854" s="13" t="str">
        <f>IF(VLOOKUP(O854,Sheet1!$N$12:$O$20,2)=0,"",VLOOKUP(O854,Sheet1!$N$12:$O$20,2))</f>
        <v/>
      </c>
      <c r="Q854" s="9"/>
      <c r="R854" s="9"/>
      <c r="S854" s="9"/>
      <c r="T854" s="24"/>
      <c r="U854" s="9"/>
      <c r="V854" s="9"/>
      <c r="W854" s="9"/>
      <c r="X854" s="9"/>
      <c r="Y854" s="27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spans="1:38" ht="13.2">
      <c r="A855" t="str">
        <f t="shared" si="109"/>
        <v>YoungFP2008TOS12-MayCv46Y78</v>
      </c>
      <c r="C855" t="str">
        <f t="shared" si="112"/>
        <v>46Y78</v>
      </c>
      <c r="D855" s="9" t="s">
        <v>34</v>
      </c>
      <c r="E855" t="str">
        <f>VLOOKUP(D855,Sheet1!$E$11:$F$92,2)</f>
        <v>46Y78</v>
      </c>
      <c r="G855" s="48" t="s">
        <v>152</v>
      </c>
      <c r="H855" s="35">
        <v>2008</v>
      </c>
      <c r="J855" s="9"/>
      <c r="K855" s="32">
        <v>39580</v>
      </c>
      <c r="L855" s="14" t="str">
        <f t="shared" si="110"/>
        <v>12-May</v>
      </c>
      <c r="M855" s="9">
        <f t="shared" si="113"/>
        <v>12</v>
      </c>
      <c r="N855" s="9" t="str">
        <f t="shared" si="111"/>
        <v>May</v>
      </c>
      <c r="O855" s="9" t="s">
        <v>90</v>
      </c>
      <c r="P855" s="13" t="str">
        <f>IF(VLOOKUP(O855,Sheet1!$N$12:$O$20,2)=0,"",VLOOKUP(O855,Sheet1!$N$12:$O$20,2))</f>
        <v/>
      </c>
      <c r="Q855" s="9"/>
      <c r="R855" s="9"/>
      <c r="S855" s="9"/>
      <c r="T855" s="24"/>
      <c r="U855" s="9"/>
      <c r="V855" s="9"/>
      <c r="W855" s="9"/>
      <c r="X855" s="9"/>
      <c r="Y855" s="27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spans="1:38" ht="14.4">
      <c r="A856" t="str">
        <f t="shared" si="109"/>
        <v>Canberra2007TOS21-MarCvHyola75</v>
      </c>
      <c r="B856">
        <f t="shared" si="107"/>
        <v>125</v>
      </c>
      <c r="C856" t="str">
        <f t="shared" si="112"/>
        <v>Hyola75</v>
      </c>
      <c r="D856" s="64" t="s">
        <v>62</v>
      </c>
      <c r="E856" t="str">
        <f>VLOOKUP(D856,Sheet1!$E$11:$F$92,2)</f>
        <v>Hyola75</v>
      </c>
      <c r="F856">
        <f t="shared" ref="F856:F864" si="114">B856</f>
        <v>125</v>
      </c>
      <c r="G856" s="62" t="s">
        <v>125</v>
      </c>
      <c r="H856" s="63">
        <v>2007</v>
      </c>
      <c r="I856" s="94">
        <v>39287</v>
      </c>
      <c r="J856" s="64">
        <v>1</v>
      </c>
      <c r="K856" s="65">
        <v>39162</v>
      </c>
      <c r="L856" s="14" t="str">
        <f t="shared" si="110"/>
        <v>21-Mar</v>
      </c>
      <c r="M856" s="9">
        <f t="shared" si="113"/>
        <v>21</v>
      </c>
      <c r="N856" s="9" t="str">
        <f t="shared" si="111"/>
        <v>Mar</v>
      </c>
      <c r="O856" s="66" t="s">
        <v>90</v>
      </c>
      <c r="P856" s="13" t="str">
        <f>IF(VLOOKUP(O856,Sheet1!$N$12:$O$20,2)=0,"",VLOOKUP(O856,Sheet1!$N$12:$O$20,2))</f>
        <v/>
      </c>
      <c r="Q856" s="69"/>
      <c r="R856" s="71"/>
      <c r="S856" s="71"/>
      <c r="T856" s="67">
        <v>6</v>
      </c>
      <c r="U856" s="71"/>
      <c r="V856" s="69"/>
      <c r="W856" s="72" t="s">
        <v>93</v>
      </c>
      <c r="X856" s="64">
        <v>60</v>
      </c>
    </row>
    <row r="857" spans="1:38" ht="14.4">
      <c r="A857" t="str">
        <f t="shared" si="109"/>
        <v>Canberra2007TOS21-MarCvAV_Garnet</v>
      </c>
      <c r="B857">
        <f t="shared" si="107"/>
        <v>111</v>
      </c>
      <c r="C857" t="str">
        <f t="shared" si="112"/>
        <v>Garnet</v>
      </c>
      <c r="D857" s="64" t="s">
        <v>37</v>
      </c>
      <c r="E857" t="str">
        <f>VLOOKUP(D857,Sheet1!$E$11:$F$92,2)</f>
        <v>AV_Garnet</v>
      </c>
      <c r="F857">
        <f t="shared" si="114"/>
        <v>111</v>
      </c>
      <c r="G857" s="62" t="s">
        <v>125</v>
      </c>
      <c r="H857" s="63">
        <v>2007</v>
      </c>
      <c r="I857" s="94">
        <v>39273</v>
      </c>
      <c r="J857" s="64">
        <v>1</v>
      </c>
      <c r="K857" s="65">
        <v>39162</v>
      </c>
      <c r="L857" s="14" t="str">
        <f t="shared" si="110"/>
        <v>21-Mar</v>
      </c>
      <c r="M857" s="9">
        <f t="shared" si="113"/>
        <v>21</v>
      </c>
      <c r="N857" s="9" t="str">
        <f t="shared" si="111"/>
        <v>Mar</v>
      </c>
      <c r="O857" s="66" t="s">
        <v>90</v>
      </c>
      <c r="P857" s="13" t="str">
        <f>IF(VLOOKUP(O857,Sheet1!$N$12:$O$20,2)=0,"",VLOOKUP(O857,Sheet1!$N$12:$O$20,2))</f>
        <v/>
      </c>
      <c r="Q857" s="69"/>
      <c r="R857" s="71"/>
      <c r="S857" s="71"/>
      <c r="T857" s="67">
        <v>6</v>
      </c>
      <c r="U857" s="71"/>
      <c r="V857" s="69"/>
      <c r="W857" s="72" t="s">
        <v>93</v>
      </c>
      <c r="X857" s="64">
        <v>60</v>
      </c>
    </row>
    <row r="858" spans="1:38" ht="14.4">
      <c r="A858" t="str">
        <f t="shared" si="109"/>
        <v>Canberra2007TOS21-MarCvSkipton</v>
      </c>
      <c r="B858">
        <f t="shared" si="107"/>
        <v>113</v>
      </c>
      <c r="C858" t="str">
        <f t="shared" si="112"/>
        <v>Skipton</v>
      </c>
      <c r="D858" s="64" t="s">
        <v>68</v>
      </c>
      <c r="E858" t="str">
        <f>VLOOKUP(D858,Sheet1!$E$11:$F$92,2)</f>
        <v>Skipton</v>
      </c>
      <c r="F858">
        <f t="shared" si="114"/>
        <v>113</v>
      </c>
      <c r="G858" s="62" t="s">
        <v>125</v>
      </c>
      <c r="H858" s="63">
        <v>2007</v>
      </c>
      <c r="I858" s="94">
        <v>39275</v>
      </c>
      <c r="J858" s="64">
        <v>1</v>
      </c>
      <c r="K858" s="65">
        <v>39162</v>
      </c>
      <c r="L858" s="14" t="str">
        <f t="shared" si="110"/>
        <v>21-Mar</v>
      </c>
      <c r="M858" s="9">
        <f t="shared" si="113"/>
        <v>21</v>
      </c>
      <c r="N858" s="9" t="str">
        <f t="shared" si="111"/>
        <v>Mar</v>
      </c>
      <c r="O858" s="66" t="s">
        <v>90</v>
      </c>
      <c r="P858" s="13" t="str">
        <f>IF(VLOOKUP(O858,Sheet1!$N$12:$O$20,2)=0,"",VLOOKUP(O858,Sheet1!$N$12:$O$20,2))</f>
        <v/>
      </c>
      <c r="Q858" s="69"/>
      <c r="R858" s="71"/>
      <c r="S858" s="71"/>
      <c r="T858" s="67">
        <v>6</v>
      </c>
      <c r="U858" s="71"/>
      <c r="V858" s="69"/>
      <c r="W858" s="72" t="s">
        <v>93</v>
      </c>
      <c r="X858" s="64">
        <v>60</v>
      </c>
    </row>
    <row r="859" spans="1:38" ht="13.2">
      <c r="A859" t="str">
        <f t="shared" si="109"/>
        <v>Canberra2007TOS5-AprCvHyola75</v>
      </c>
      <c r="B859">
        <f t="shared" si="107"/>
        <v>131</v>
      </c>
      <c r="C859" t="str">
        <f t="shared" si="112"/>
        <v>Hyola75</v>
      </c>
      <c r="D859" s="64" t="s">
        <v>62</v>
      </c>
      <c r="E859" t="str">
        <f>VLOOKUP(D859,Sheet1!$E$11:$F$92,2)</f>
        <v>Hyola75</v>
      </c>
      <c r="F859">
        <f t="shared" si="114"/>
        <v>131</v>
      </c>
      <c r="G859" s="62" t="s">
        <v>125</v>
      </c>
      <c r="H859" s="63">
        <v>2007</v>
      </c>
      <c r="I859" s="94">
        <v>39308</v>
      </c>
      <c r="J859" s="64">
        <v>2</v>
      </c>
      <c r="K859" s="65">
        <v>39177</v>
      </c>
      <c r="L859" s="14" t="str">
        <f t="shared" si="110"/>
        <v>5-Apr</v>
      </c>
      <c r="M859" s="9">
        <f t="shared" si="113"/>
        <v>5</v>
      </c>
      <c r="N859" s="9" t="str">
        <f t="shared" si="111"/>
        <v>Apr</v>
      </c>
      <c r="O859" s="66" t="s">
        <v>90</v>
      </c>
      <c r="P859" s="13" t="str">
        <f>IF(VLOOKUP(O859,Sheet1!$N$12:$O$20,2)=0,"",VLOOKUP(O859,Sheet1!$N$12:$O$20,2))</f>
        <v/>
      </c>
      <c r="Q859" s="69"/>
      <c r="R859" s="69"/>
      <c r="S859" s="69"/>
      <c r="T859" s="67">
        <v>6</v>
      </c>
      <c r="U859" s="69"/>
      <c r="V859" s="69"/>
      <c r="W859" s="72" t="s">
        <v>93</v>
      </c>
      <c r="X859" s="64">
        <v>60</v>
      </c>
    </row>
    <row r="860" spans="1:38" ht="13.2">
      <c r="A860" t="str">
        <f t="shared" si="109"/>
        <v>Canberra2007TOS5-AprCvAV_Garnet</v>
      </c>
      <c r="B860">
        <f t="shared" si="107"/>
        <v>128</v>
      </c>
      <c r="C860" t="str">
        <f t="shared" si="112"/>
        <v>Garnet</v>
      </c>
      <c r="D860" s="64" t="s">
        <v>37</v>
      </c>
      <c r="E860" t="str">
        <f>VLOOKUP(D860,Sheet1!$E$11:$F$92,2)</f>
        <v>AV_Garnet</v>
      </c>
      <c r="F860">
        <f t="shared" si="114"/>
        <v>128</v>
      </c>
      <c r="G860" s="62" t="s">
        <v>125</v>
      </c>
      <c r="H860" s="63">
        <v>2007</v>
      </c>
      <c r="I860" s="94">
        <v>39305</v>
      </c>
      <c r="J860" s="64">
        <v>2</v>
      </c>
      <c r="K860" s="65">
        <v>39177</v>
      </c>
      <c r="L860" s="14" t="str">
        <f t="shared" si="110"/>
        <v>5-Apr</v>
      </c>
      <c r="M860" s="9">
        <f t="shared" si="113"/>
        <v>5</v>
      </c>
      <c r="N860" s="9" t="str">
        <f t="shared" si="111"/>
        <v>Apr</v>
      </c>
      <c r="O860" s="66" t="s">
        <v>90</v>
      </c>
      <c r="P860" s="13" t="str">
        <f>IF(VLOOKUP(O860,Sheet1!$N$12:$O$20,2)=0,"",VLOOKUP(O860,Sheet1!$N$12:$O$20,2))</f>
        <v/>
      </c>
      <c r="Q860" s="69"/>
      <c r="R860" s="69"/>
      <c r="S860" s="69"/>
      <c r="T860" s="67">
        <v>6</v>
      </c>
      <c r="U860" s="69"/>
      <c r="V860" s="69"/>
      <c r="W860" s="72" t="s">
        <v>93</v>
      </c>
      <c r="X860" s="64">
        <v>60</v>
      </c>
    </row>
    <row r="861" spans="1:38" ht="13.2">
      <c r="A861" t="str">
        <f t="shared" si="109"/>
        <v>Canberra2007TOS5-AprCvSkipton</v>
      </c>
      <c r="B861">
        <f t="shared" si="107"/>
        <v>128</v>
      </c>
      <c r="C861" t="str">
        <f t="shared" si="112"/>
        <v>Skipton</v>
      </c>
      <c r="D861" s="64" t="s">
        <v>68</v>
      </c>
      <c r="E861" t="str">
        <f>VLOOKUP(D861,Sheet1!$E$11:$F$92,2)</f>
        <v>Skipton</v>
      </c>
      <c r="F861">
        <f t="shared" si="114"/>
        <v>128</v>
      </c>
      <c r="G861" s="62" t="s">
        <v>125</v>
      </c>
      <c r="H861" s="63">
        <v>2007</v>
      </c>
      <c r="I861" s="94">
        <v>39305</v>
      </c>
      <c r="J861" s="64">
        <v>2</v>
      </c>
      <c r="K861" s="65">
        <v>39177</v>
      </c>
      <c r="L861" s="14" t="str">
        <f t="shared" si="110"/>
        <v>5-Apr</v>
      </c>
      <c r="M861" s="9">
        <f t="shared" si="113"/>
        <v>5</v>
      </c>
      <c r="N861" s="9" t="str">
        <f t="shared" si="111"/>
        <v>Apr</v>
      </c>
      <c r="O861" s="66" t="s">
        <v>90</v>
      </c>
      <c r="P861" s="13" t="str">
        <f>IF(VLOOKUP(O861,Sheet1!$N$12:$O$20,2)=0,"",VLOOKUP(O861,Sheet1!$N$12:$O$20,2))</f>
        <v/>
      </c>
      <c r="Q861" s="64"/>
      <c r="R861" s="64"/>
      <c r="S861" s="64"/>
      <c r="T861" s="67">
        <v>6</v>
      </c>
      <c r="U861" s="64"/>
      <c r="V861" s="64"/>
      <c r="W861" s="72" t="s">
        <v>93</v>
      </c>
      <c r="X861" s="64">
        <v>60</v>
      </c>
    </row>
    <row r="862" spans="1:38" ht="13.2">
      <c r="A862" t="str">
        <f t="shared" si="109"/>
        <v>Canberra2007TOS5-MayCvHyola75</v>
      </c>
      <c r="B862">
        <f t="shared" si="107"/>
        <v>125</v>
      </c>
      <c r="C862" t="str">
        <f t="shared" si="112"/>
        <v>Hyola75</v>
      </c>
      <c r="D862" s="64" t="s">
        <v>62</v>
      </c>
      <c r="E862" t="str">
        <f>VLOOKUP(D862,Sheet1!$E$11:$F$92,2)</f>
        <v>Hyola75</v>
      </c>
      <c r="F862">
        <f t="shared" si="114"/>
        <v>125</v>
      </c>
      <c r="G862" s="62" t="s">
        <v>125</v>
      </c>
      <c r="H862" s="63">
        <v>2007</v>
      </c>
      <c r="I862" s="94">
        <v>39332</v>
      </c>
      <c r="J862" s="64">
        <v>3</v>
      </c>
      <c r="K862" s="60">
        <v>39207</v>
      </c>
      <c r="L862" s="14" t="str">
        <f t="shared" si="110"/>
        <v>5-May</v>
      </c>
      <c r="M862" s="9">
        <f t="shared" si="113"/>
        <v>5</v>
      </c>
      <c r="N862" s="9" t="str">
        <f t="shared" si="111"/>
        <v>May</v>
      </c>
      <c r="O862" s="66" t="s">
        <v>90</v>
      </c>
      <c r="P862" s="13" t="str">
        <f>IF(VLOOKUP(O862,Sheet1!$N$12:$O$20,2)=0,"",VLOOKUP(O862,Sheet1!$N$12:$O$20,2))</f>
        <v/>
      </c>
      <c r="Q862" s="64"/>
      <c r="R862" s="64"/>
      <c r="S862" s="64"/>
      <c r="T862" s="67">
        <v>6</v>
      </c>
      <c r="U862" s="64"/>
      <c r="V862" s="64"/>
      <c r="W862" s="72" t="s">
        <v>93</v>
      </c>
      <c r="X862" s="64">
        <v>60</v>
      </c>
    </row>
    <row r="863" spans="1:38" ht="13.2">
      <c r="A863" t="str">
        <f t="shared" si="109"/>
        <v>Canberra2007TOS5-MayCvAV_Garnet</v>
      </c>
      <c r="B863">
        <f t="shared" si="107"/>
        <v>125</v>
      </c>
      <c r="C863" t="str">
        <f t="shared" si="112"/>
        <v>Garnet</v>
      </c>
      <c r="D863" s="64" t="s">
        <v>37</v>
      </c>
      <c r="E863" t="str">
        <f>VLOOKUP(D863,Sheet1!$E$11:$F$92,2)</f>
        <v>AV_Garnet</v>
      </c>
      <c r="F863">
        <f t="shared" si="114"/>
        <v>125</v>
      </c>
      <c r="G863" s="62" t="s">
        <v>125</v>
      </c>
      <c r="H863" s="63">
        <v>2007</v>
      </c>
      <c r="I863" s="94">
        <v>39332</v>
      </c>
      <c r="J863" s="64">
        <v>3</v>
      </c>
      <c r="K863" s="60">
        <v>39207</v>
      </c>
      <c r="L863" s="14" t="str">
        <f t="shared" si="110"/>
        <v>5-May</v>
      </c>
      <c r="M863" s="9">
        <f t="shared" si="113"/>
        <v>5</v>
      </c>
      <c r="N863" s="9" t="str">
        <f t="shared" si="111"/>
        <v>May</v>
      </c>
      <c r="O863" s="66" t="s">
        <v>90</v>
      </c>
      <c r="P863" s="13" t="str">
        <f>IF(VLOOKUP(O863,Sheet1!$N$12:$O$20,2)=0,"",VLOOKUP(O863,Sheet1!$N$12:$O$20,2))</f>
        <v/>
      </c>
      <c r="Q863" s="64"/>
      <c r="R863" s="64"/>
      <c r="S863" s="64"/>
      <c r="T863" s="67">
        <v>6</v>
      </c>
      <c r="U863" s="64"/>
      <c r="V863" s="64"/>
      <c r="W863" s="72" t="s">
        <v>93</v>
      </c>
      <c r="X863" s="64">
        <v>60</v>
      </c>
    </row>
    <row r="864" spans="1:38" ht="13.2">
      <c r="A864" t="str">
        <f t="shared" si="109"/>
        <v>Canberra2007TOS5-MayCvSkipton</v>
      </c>
      <c r="B864">
        <f t="shared" si="107"/>
        <v>122</v>
      </c>
      <c r="C864" t="str">
        <f t="shared" si="112"/>
        <v>Skipton</v>
      </c>
      <c r="D864" s="64" t="s">
        <v>68</v>
      </c>
      <c r="E864" t="str">
        <f>VLOOKUP(D864,Sheet1!$E$11:$F$92,2)</f>
        <v>Skipton</v>
      </c>
      <c r="F864">
        <f t="shared" si="114"/>
        <v>122</v>
      </c>
      <c r="G864" s="62" t="s">
        <v>125</v>
      </c>
      <c r="H864" s="63">
        <v>2007</v>
      </c>
      <c r="I864" s="94">
        <v>39329</v>
      </c>
      <c r="J864" s="64">
        <v>3</v>
      </c>
      <c r="K864" s="60">
        <v>39207</v>
      </c>
      <c r="L864" s="14" t="str">
        <f t="shared" si="110"/>
        <v>5-May</v>
      </c>
      <c r="M864" s="9">
        <f t="shared" si="113"/>
        <v>5</v>
      </c>
      <c r="N864" s="9" t="str">
        <f t="shared" si="111"/>
        <v>May</v>
      </c>
      <c r="O864" s="66" t="s">
        <v>90</v>
      </c>
      <c r="P864" s="13" t="str">
        <f>IF(VLOOKUP(O864,Sheet1!$N$12:$O$20,2)=0,"",VLOOKUP(O864,Sheet1!$N$12:$O$20,2))</f>
        <v/>
      </c>
      <c r="Q864" s="64"/>
      <c r="R864" s="64"/>
      <c r="S864" s="64"/>
      <c r="T864" s="67">
        <v>6</v>
      </c>
      <c r="U864" s="64"/>
      <c r="V864" s="64"/>
      <c r="W864" s="72" t="s">
        <v>93</v>
      </c>
      <c r="X864" s="64">
        <v>60</v>
      </c>
    </row>
    <row r="865" spans="1:24" ht="14.4">
      <c r="A865" t="str">
        <f t="shared" si="109"/>
        <v>Canberra2007TOS21-MarCvHyola75</v>
      </c>
      <c r="B865">
        <f t="shared" si="107"/>
        <v>145</v>
      </c>
      <c r="C865" t="str">
        <f t="shared" si="112"/>
        <v>Hyola75</v>
      </c>
      <c r="D865" s="75" t="s">
        <v>62</v>
      </c>
      <c r="E865" t="str">
        <f>VLOOKUP(D865,Sheet1!$E$11:$F$92,2)</f>
        <v>Hyola75</v>
      </c>
      <c r="G865" s="73" t="s">
        <v>125</v>
      </c>
      <c r="H865" s="74">
        <v>2007</v>
      </c>
      <c r="I865" s="95">
        <v>39307</v>
      </c>
      <c r="J865" s="75">
        <v>1</v>
      </c>
      <c r="K865" s="76">
        <v>39162</v>
      </c>
      <c r="L865" s="14" t="str">
        <f t="shared" si="110"/>
        <v>21-Mar</v>
      </c>
      <c r="M865" s="9">
        <f t="shared" si="113"/>
        <v>21</v>
      </c>
      <c r="N865" s="9" t="str">
        <f t="shared" si="111"/>
        <v>Mar</v>
      </c>
      <c r="O865" s="77" t="s">
        <v>90</v>
      </c>
      <c r="P865" s="13" t="str">
        <f>IF(VLOOKUP(O865,Sheet1!$N$12:$O$20,2)=0,"",VLOOKUP(O865,Sheet1!$N$12:$O$20,2))</f>
        <v/>
      </c>
      <c r="Q865" s="78">
        <v>991</v>
      </c>
      <c r="R865" s="79"/>
      <c r="S865" s="79"/>
      <c r="T865" s="80"/>
      <c r="U865" s="79"/>
      <c r="V865" s="78"/>
      <c r="W865" s="81"/>
      <c r="X865" s="75">
        <v>60</v>
      </c>
    </row>
    <row r="866" spans="1:24" ht="14.4">
      <c r="A866" t="str">
        <f t="shared" si="109"/>
        <v>Canberra2007TOS21-MarCvAV_Garnet</v>
      </c>
      <c r="B866">
        <f t="shared" si="107"/>
        <v>145</v>
      </c>
      <c r="C866" t="str">
        <f t="shared" si="112"/>
        <v>Garnet</v>
      </c>
      <c r="D866" s="75" t="s">
        <v>37</v>
      </c>
      <c r="E866" t="str">
        <f>VLOOKUP(D866,Sheet1!$E$11:$F$92,2)</f>
        <v>AV_Garnet</v>
      </c>
      <c r="G866" s="73" t="s">
        <v>125</v>
      </c>
      <c r="H866" s="74">
        <v>2007</v>
      </c>
      <c r="I866" s="95">
        <v>39307</v>
      </c>
      <c r="J866" s="75">
        <v>1</v>
      </c>
      <c r="K866" s="76">
        <v>39162</v>
      </c>
      <c r="L866" s="14" t="str">
        <f t="shared" si="110"/>
        <v>21-Mar</v>
      </c>
      <c r="M866" s="9">
        <f t="shared" si="113"/>
        <v>21</v>
      </c>
      <c r="N866" s="9" t="str">
        <f t="shared" si="111"/>
        <v>Mar</v>
      </c>
      <c r="O866" s="77" t="s">
        <v>90</v>
      </c>
      <c r="P866" s="13" t="str">
        <f>IF(VLOOKUP(O866,Sheet1!$N$12:$O$20,2)=0,"",VLOOKUP(O866,Sheet1!$N$12:$O$20,2))</f>
        <v/>
      </c>
      <c r="Q866" s="78">
        <v>1202</v>
      </c>
      <c r="R866" s="79"/>
      <c r="S866" s="79"/>
      <c r="T866" s="80"/>
      <c r="U866" s="79"/>
      <c r="V866" s="78"/>
      <c r="W866" s="81"/>
      <c r="X866" s="75">
        <v>60</v>
      </c>
    </row>
    <row r="867" spans="1:24" ht="14.4">
      <c r="A867" t="str">
        <f t="shared" si="109"/>
        <v>Canberra2007TOS21-MarCvSkipton</v>
      </c>
      <c r="B867">
        <f t="shared" si="107"/>
        <v>145</v>
      </c>
      <c r="C867" t="str">
        <f t="shared" si="112"/>
        <v>Skipton</v>
      </c>
      <c r="D867" s="75" t="s">
        <v>68</v>
      </c>
      <c r="E867" t="str">
        <f>VLOOKUP(D867,Sheet1!$E$11:$F$92,2)</f>
        <v>Skipton</v>
      </c>
      <c r="G867" s="73" t="s">
        <v>125</v>
      </c>
      <c r="H867" s="74">
        <v>2007</v>
      </c>
      <c r="I867" s="95">
        <v>39307</v>
      </c>
      <c r="J867" s="75">
        <v>1</v>
      </c>
      <c r="K867" s="76">
        <v>39162</v>
      </c>
      <c r="L867" s="14" t="str">
        <f t="shared" si="110"/>
        <v>21-Mar</v>
      </c>
      <c r="M867" s="9">
        <f t="shared" si="113"/>
        <v>21</v>
      </c>
      <c r="N867" s="9" t="str">
        <f t="shared" si="111"/>
        <v>Mar</v>
      </c>
      <c r="O867" s="77" t="s">
        <v>90</v>
      </c>
      <c r="P867" s="13" t="str">
        <f>IF(VLOOKUP(O867,Sheet1!$N$12:$O$20,2)=0,"",VLOOKUP(O867,Sheet1!$N$12:$O$20,2))</f>
        <v/>
      </c>
      <c r="Q867" s="78">
        <v>1197</v>
      </c>
      <c r="R867" s="79"/>
      <c r="S867" s="79"/>
      <c r="T867" s="80"/>
      <c r="U867" s="79"/>
      <c r="V867" s="78"/>
      <c r="W867" s="81"/>
      <c r="X867" s="75">
        <v>60</v>
      </c>
    </row>
    <row r="868" spans="1:24" ht="13.2">
      <c r="A868" t="str">
        <f t="shared" si="109"/>
        <v>Canberra2007TOS5-AprCvHyola75</v>
      </c>
      <c r="B868">
        <f t="shared" si="107"/>
        <v>130</v>
      </c>
      <c r="C868" t="str">
        <f t="shared" si="112"/>
        <v>Hyola75</v>
      </c>
      <c r="D868" s="75" t="s">
        <v>62</v>
      </c>
      <c r="E868" t="str">
        <f>VLOOKUP(D868,Sheet1!$E$11:$F$92,2)</f>
        <v>Hyola75</v>
      </c>
      <c r="G868" s="73" t="s">
        <v>125</v>
      </c>
      <c r="H868" s="74">
        <v>2007</v>
      </c>
      <c r="I868" s="95">
        <v>39307</v>
      </c>
      <c r="J868" s="75">
        <v>2</v>
      </c>
      <c r="K868" s="76">
        <v>39177</v>
      </c>
      <c r="L868" s="14" t="str">
        <f t="shared" si="110"/>
        <v>5-Apr</v>
      </c>
      <c r="M868" s="9">
        <f t="shared" si="113"/>
        <v>5</v>
      </c>
      <c r="N868" s="9" t="str">
        <f t="shared" si="111"/>
        <v>Apr</v>
      </c>
      <c r="O868" s="77" t="s">
        <v>90</v>
      </c>
      <c r="P868" s="13" t="str">
        <f>IF(VLOOKUP(O868,Sheet1!$N$12:$O$20,2)=0,"",VLOOKUP(O868,Sheet1!$N$12:$O$20,2))</f>
        <v/>
      </c>
      <c r="Q868" s="78">
        <v>632</v>
      </c>
      <c r="R868" s="78"/>
      <c r="S868" s="78"/>
      <c r="T868" s="80"/>
      <c r="U868" s="78"/>
      <c r="V868" s="78"/>
      <c r="W868" s="81"/>
      <c r="X868" s="75">
        <v>60</v>
      </c>
    </row>
    <row r="869" spans="1:24" ht="13.2">
      <c r="A869" t="str">
        <f t="shared" si="109"/>
        <v>Canberra2007TOS5-AprCvAV_Garnet</v>
      </c>
      <c r="B869">
        <f t="shared" si="107"/>
        <v>130</v>
      </c>
      <c r="C869" t="str">
        <f t="shared" si="112"/>
        <v>Garnet</v>
      </c>
      <c r="D869" s="75" t="s">
        <v>37</v>
      </c>
      <c r="E869" t="str">
        <f>VLOOKUP(D869,Sheet1!$E$11:$F$92,2)</f>
        <v>AV_Garnet</v>
      </c>
      <c r="G869" s="73" t="s">
        <v>125</v>
      </c>
      <c r="H869" s="74">
        <v>2007</v>
      </c>
      <c r="I869" s="95">
        <v>39307</v>
      </c>
      <c r="J869" s="75">
        <v>2</v>
      </c>
      <c r="K869" s="76">
        <v>39177</v>
      </c>
      <c r="L869" s="14" t="str">
        <f t="shared" si="110"/>
        <v>5-Apr</v>
      </c>
      <c r="M869" s="9">
        <f t="shared" si="113"/>
        <v>5</v>
      </c>
      <c r="N869" s="9" t="str">
        <f t="shared" si="111"/>
        <v>Apr</v>
      </c>
      <c r="O869" s="77" t="s">
        <v>90</v>
      </c>
      <c r="P869" s="13" t="str">
        <f>IF(VLOOKUP(O869,Sheet1!$N$12:$O$20,2)=0,"",VLOOKUP(O869,Sheet1!$N$12:$O$20,2))</f>
        <v/>
      </c>
      <c r="Q869" s="78">
        <v>905.00000000000011</v>
      </c>
      <c r="R869" s="78"/>
      <c r="S869" s="78"/>
      <c r="T869" s="80"/>
      <c r="U869" s="78"/>
      <c r="V869" s="78"/>
      <c r="W869" s="81"/>
      <c r="X869" s="75">
        <v>60</v>
      </c>
    </row>
    <row r="870" spans="1:24" ht="13.2">
      <c r="A870" t="str">
        <f t="shared" si="109"/>
        <v>Canberra2007TOS5-AprCvSkipton</v>
      </c>
      <c r="B870">
        <f t="shared" si="107"/>
        <v>130</v>
      </c>
      <c r="C870" t="str">
        <f t="shared" si="112"/>
        <v>Skipton</v>
      </c>
      <c r="D870" s="75" t="s">
        <v>68</v>
      </c>
      <c r="E870" t="str">
        <f>VLOOKUP(D870,Sheet1!$E$11:$F$92,2)</f>
        <v>Skipton</v>
      </c>
      <c r="G870" s="73" t="s">
        <v>125</v>
      </c>
      <c r="H870" s="74">
        <v>2007</v>
      </c>
      <c r="I870" s="95">
        <v>39307</v>
      </c>
      <c r="J870" s="75">
        <v>2</v>
      </c>
      <c r="K870" s="76">
        <v>39177</v>
      </c>
      <c r="L870" s="14" t="str">
        <f t="shared" si="110"/>
        <v>5-Apr</v>
      </c>
      <c r="M870" s="9">
        <f t="shared" si="113"/>
        <v>5</v>
      </c>
      <c r="N870" s="9" t="str">
        <f t="shared" si="111"/>
        <v>Apr</v>
      </c>
      <c r="O870" s="77" t="s">
        <v>90</v>
      </c>
      <c r="P870" s="13" t="str">
        <f>IF(VLOOKUP(O870,Sheet1!$N$12:$O$20,2)=0,"",VLOOKUP(O870,Sheet1!$N$12:$O$20,2))</f>
        <v/>
      </c>
      <c r="Q870" s="75">
        <v>661</v>
      </c>
      <c r="R870" s="75"/>
      <c r="S870" s="75"/>
      <c r="T870" s="80"/>
      <c r="U870" s="75"/>
      <c r="V870" s="75"/>
      <c r="W870" s="81"/>
      <c r="X870" s="75">
        <v>60</v>
      </c>
    </row>
    <row r="871" spans="1:24" ht="13.2">
      <c r="A871" t="str">
        <f t="shared" si="109"/>
        <v>Canberra2007TOS5-MayCvHyola75</v>
      </c>
      <c r="B871">
        <f t="shared" si="107"/>
        <v>100</v>
      </c>
      <c r="C871" t="str">
        <f t="shared" si="112"/>
        <v>Hyola75</v>
      </c>
      <c r="D871" s="75" t="s">
        <v>62</v>
      </c>
      <c r="E871" t="str">
        <f>VLOOKUP(D871,Sheet1!$E$11:$F$92,2)</f>
        <v>Hyola75</v>
      </c>
      <c r="G871" s="73" t="s">
        <v>125</v>
      </c>
      <c r="H871" s="74">
        <v>2007</v>
      </c>
      <c r="I871" s="95">
        <v>39307</v>
      </c>
      <c r="J871" s="75">
        <v>3</v>
      </c>
      <c r="K871" s="60">
        <v>39207</v>
      </c>
      <c r="L871" s="14" t="str">
        <f t="shared" si="110"/>
        <v>5-May</v>
      </c>
      <c r="M871" s="9">
        <f t="shared" si="113"/>
        <v>5</v>
      </c>
      <c r="N871" s="9" t="str">
        <f t="shared" si="111"/>
        <v>May</v>
      </c>
      <c r="O871" s="77" t="s">
        <v>90</v>
      </c>
      <c r="P871" s="13" t="str">
        <f>IF(VLOOKUP(O871,Sheet1!$N$12:$O$20,2)=0,"",VLOOKUP(O871,Sheet1!$N$12:$O$20,2))</f>
        <v/>
      </c>
      <c r="Q871" s="75">
        <v>55.000000000000007</v>
      </c>
      <c r="R871" s="75"/>
      <c r="S871" s="75"/>
      <c r="T871" s="80"/>
      <c r="U871" s="75"/>
      <c r="V871" s="75"/>
      <c r="W871" s="81"/>
      <c r="X871" s="75">
        <v>60</v>
      </c>
    </row>
    <row r="872" spans="1:24" ht="13.2">
      <c r="A872" t="str">
        <f t="shared" si="109"/>
        <v>Canberra2007TOS5-MayCvAV_Garnet</v>
      </c>
      <c r="B872">
        <f t="shared" si="107"/>
        <v>100</v>
      </c>
      <c r="C872" t="str">
        <f t="shared" si="112"/>
        <v>Garnet</v>
      </c>
      <c r="D872" s="75" t="s">
        <v>37</v>
      </c>
      <c r="E872" t="str">
        <f>VLOOKUP(D872,Sheet1!$E$11:$F$92,2)</f>
        <v>AV_Garnet</v>
      </c>
      <c r="G872" s="73" t="s">
        <v>125</v>
      </c>
      <c r="H872" s="74">
        <v>2007</v>
      </c>
      <c r="I872" s="95">
        <v>39307</v>
      </c>
      <c r="J872" s="75">
        <v>3</v>
      </c>
      <c r="K872" s="60">
        <v>39207</v>
      </c>
      <c r="L872" s="14" t="str">
        <f t="shared" si="110"/>
        <v>5-May</v>
      </c>
      <c r="M872" s="9">
        <f t="shared" si="113"/>
        <v>5</v>
      </c>
      <c r="N872" s="9" t="str">
        <f t="shared" si="111"/>
        <v>May</v>
      </c>
      <c r="O872" s="77" t="s">
        <v>90</v>
      </c>
      <c r="P872" s="13" t="str">
        <f>IF(VLOOKUP(O872,Sheet1!$N$12:$O$20,2)=0,"",VLOOKUP(O872,Sheet1!$N$12:$O$20,2))</f>
        <v/>
      </c>
      <c r="Q872" s="75">
        <v>49</v>
      </c>
      <c r="R872" s="75"/>
      <c r="S872" s="75"/>
      <c r="T872" s="80"/>
      <c r="U872" s="75"/>
      <c r="V872" s="75"/>
      <c r="W872" s="81"/>
      <c r="X872" s="75">
        <v>60</v>
      </c>
    </row>
    <row r="873" spans="1:24" ht="13.2">
      <c r="A873" t="str">
        <f t="shared" si="109"/>
        <v>Canberra2007TOS5-MayCvSkipton</v>
      </c>
      <c r="B873">
        <f t="shared" si="107"/>
        <v>100</v>
      </c>
      <c r="C873" t="str">
        <f t="shared" si="112"/>
        <v>Skipton</v>
      </c>
      <c r="D873" s="75" t="s">
        <v>68</v>
      </c>
      <c r="E873" t="str">
        <f>VLOOKUP(D873,Sheet1!$E$11:$F$92,2)</f>
        <v>Skipton</v>
      </c>
      <c r="G873" s="73" t="s">
        <v>125</v>
      </c>
      <c r="H873" s="74">
        <v>2007</v>
      </c>
      <c r="I873" s="95">
        <v>39307</v>
      </c>
      <c r="J873" s="75">
        <v>3</v>
      </c>
      <c r="K873" s="60">
        <v>39207</v>
      </c>
      <c r="L873" s="14" t="str">
        <f t="shared" si="110"/>
        <v>5-May</v>
      </c>
      <c r="M873" s="9">
        <f t="shared" si="113"/>
        <v>5</v>
      </c>
      <c r="N873" s="9" t="str">
        <f t="shared" si="111"/>
        <v>May</v>
      </c>
      <c r="O873" s="77" t="s">
        <v>90</v>
      </c>
      <c r="P873" s="13" t="str">
        <f>IF(VLOOKUP(O873,Sheet1!$N$12:$O$20,2)=0,"",VLOOKUP(O873,Sheet1!$N$12:$O$20,2))</f>
        <v/>
      </c>
      <c r="Q873" s="75">
        <v>46</v>
      </c>
      <c r="R873" s="75"/>
      <c r="S873" s="75"/>
      <c r="T873" s="80"/>
      <c r="U873" s="75"/>
      <c r="V873" s="75"/>
      <c r="W873" s="81"/>
      <c r="X873" s="75">
        <v>60</v>
      </c>
    </row>
    <row r="874" spans="1:24" ht="14.4">
      <c r="A874" t="str">
        <f t="shared" si="109"/>
        <v>Canberra2007TOS21-MarCvHyola75</v>
      </c>
      <c r="B874">
        <f t="shared" si="107"/>
        <v>61</v>
      </c>
      <c r="C874" t="str">
        <f t="shared" si="112"/>
        <v>Hyola75</v>
      </c>
      <c r="D874" s="75" t="s">
        <v>62</v>
      </c>
      <c r="E874" t="str">
        <f>VLOOKUP(D874,Sheet1!$E$11:$F$92,2)</f>
        <v>Hyola75</v>
      </c>
      <c r="G874" s="73" t="s">
        <v>125</v>
      </c>
      <c r="H874" s="74">
        <v>2007</v>
      </c>
      <c r="I874" s="95">
        <v>39223</v>
      </c>
      <c r="J874" s="75">
        <v>1</v>
      </c>
      <c r="K874" s="76">
        <v>39162</v>
      </c>
      <c r="L874" s="14" t="str">
        <f t="shared" si="110"/>
        <v>21-Mar</v>
      </c>
      <c r="M874" s="9">
        <f t="shared" si="113"/>
        <v>21</v>
      </c>
      <c r="N874" s="9" t="str">
        <f t="shared" si="111"/>
        <v>Mar</v>
      </c>
      <c r="O874" s="77" t="s">
        <v>90</v>
      </c>
      <c r="P874" s="13" t="str">
        <f>IF(VLOOKUP(O874,Sheet1!$N$12:$O$20,2)=0,"",VLOOKUP(O874,Sheet1!$N$12:$O$20,2))</f>
        <v/>
      </c>
      <c r="Q874" s="78">
        <v>175</v>
      </c>
      <c r="R874" s="79"/>
      <c r="S874" s="79"/>
      <c r="T874" s="80"/>
      <c r="U874" s="79"/>
      <c r="V874" s="78"/>
      <c r="W874" s="81"/>
      <c r="X874" s="75">
        <v>60</v>
      </c>
    </row>
    <row r="875" spans="1:24" ht="14.4">
      <c r="A875" t="str">
        <f t="shared" si="109"/>
        <v>Canberra2007TOS21-MarCvAV_Garnet</v>
      </c>
      <c r="B875">
        <f t="shared" si="107"/>
        <v>61</v>
      </c>
      <c r="C875" t="str">
        <f t="shared" si="112"/>
        <v>Garnet</v>
      </c>
      <c r="D875" s="75" t="s">
        <v>37</v>
      </c>
      <c r="E875" t="str">
        <f>VLOOKUP(D875,Sheet1!$E$11:$F$92,2)</f>
        <v>AV_Garnet</v>
      </c>
      <c r="G875" s="73" t="s">
        <v>125</v>
      </c>
      <c r="H875" s="74">
        <v>2007</v>
      </c>
      <c r="I875" s="95">
        <v>39223</v>
      </c>
      <c r="J875" s="75">
        <v>1</v>
      </c>
      <c r="K875" s="76">
        <v>39162</v>
      </c>
      <c r="L875" s="14" t="str">
        <f t="shared" si="110"/>
        <v>21-Mar</v>
      </c>
      <c r="M875" s="9">
        <f t="shared" si="113"/>
        <v>21</v>
      </c>
      <c r="N875" s="9" t="str">
        <f t="shared" si="111"/>
        <v>Mar</v>
      </c>
      <c r="O875" s="77" t="s">
        <v>90</v>
      </c>
      <c r="P875" s="13" t="str">
        <f>IF(VLOOKUP(O875,Sheet1!$N$12:$O$20,2)=0,"",VLOOKUP(O875,Sheet1!$N$12:$O$20,2))</f>
        <v/>
      </c>
      <c r="Q875" s="78">
        <v>160</v>
      </c>
      <c r="R875" s="79"/>
      <c r="S875" s="79"/>
      <c r="T875" s="80"/>
      <c r="U875" s="79"/>
      <c r="V875" s="78"/>
      <c r="W875" s="81"/>
      <c r="X875" s="75">
        <v>60</v>
      </c>
    </row>
    <row r="876" spans="1:24" ht="14.4">
      <c r="A876" t="str">
        <f t="shared" si="109"/>
        <v>Canberra2007TOS21-MarCvSkipton</v>
      </c>
      <c r="B876">
        <f t="shared" si="107"/>
        <v>61</v>
      </c>
      <c r="C876" t="str">
        <f t="shared" si="112"/>
        <v>Skipton</v>
      </c>
      <c r="D876" s="75" t="s">
        <v>68</v>
      </c>
      <c r="E876" t="str">
        <f>VLOOKUP(D876,Sheet1!$E$11:$F$92,2)</f>
        <v>Skipton</v>
      </c>
      <c r="G876" s="73" t="s">
        <v>125</v>
      </c>
      <c r="H876" s="74">
        <v>2007</v>
      </c>
      <c r="I876" s="95">
        <v>39223</v>
      </c>
      <c r="J876" s="75">
        <v>1</v>
      </c>
      <c r="K876" s="76">
        <v>39162</v>
      </c>
      <c r="L876" s="14" t="str">
        <f t="shared" si="110"/>
        <v>21-Mar</v>
      </c>
      <c r="M876" s="9">
        <f t="shared" si="113"/>
        <v>21</v>
      </c>
      <c r="N876" s="9" t="str">
        <f t="shared" si="111"/>
        <v>Mar</v>
      </c>
      <c r="O876" s="77" t="s">
        <v>90</v>
      </c>
      <c r="P876" s="13" t="str">
        <f>IF(VLOOKUP(O876,Sheet1!$N$12:$O$20,2)=0,"",VLOOKUP(O876,Sheet1!$N$12:$O$20,2))</f>
        <v/>
      </c>
      <c r="Q876" s="78">
        <v>141</v>
      </c>
      <c r="R876" s="79"/>
      <c r="S876" s="79"/>
      <c r="T876" s="80"/>
      <c r="U876" s="79"/>
      <c r="V876" s="78"/>
      <c r="W876" s="81"/>
      <c r="X876" s="75">
        <v>60</v>
      </c>
    </row>
    <row r="877" spans="1:24" ht="13.2">
      <c r="A877" t="str">
        <f t="shared" si="109"/>
        <v>Canberra2007TOS5-AprCvHyola75</v>
      </c>
      <c r="B877">
        <f t="shared" si="107"/>
        <v>46</v>
      </c>
      <c r="C877" t="str">
        <f t="shared" si="112"/>
        <v>Hyola75</v>
      </c>
      <c r="D877" s="75" t="s">
        <v>62</v>
      </c>
      <c r="E877" t="str">
        <f>VLOOKUP(D877,Sheet1!$E$11:$F$92,2)</f>
        <v>Hyola75</v>
      </c>
      <c r="G877" s="73" t="s">
        <v>125</v>
      </c>
      <c r="H877" s="74">
        <v>2007</v>
      </c>
      <c r="I877" s="95">
        <v>39223</v>
      </c>
      <c r="J877" s="75">
        <v>2</v>
      </c>
      <c r="K877" s="76">
        <v>39177</v>
      </c>
      <c r="L877" s="14" t="str">
        <f t="shared" si="110"/>
        <v>5-Apr</v>
      </c>
      <c r="M877" s="9">
        <f t="shared" si="113"/>
        <v>5</v>
      </c>
      <c r="N877" s="9" t="str">
        <f t="shared" si="111"/>
        <v>Apr</v>
      </c>
      <c r="O877" s="77" t="s">
        <v>90</v>
      </c>
      <c r="P877" s="13" t="str">
        <f>IF(VLOOKUP(O877,Sheet1!$N$12:$O$20,2)=0,"",VLOOKUP(O877,Sheet1!$N$12:$O$20,2))</f>
        <v/>
      </c>
      <c r="Q877" s="78">
        <v>209</v>
      </c>
      <c r="R877" s="78"/>
      <c r="S877" s="78"/>
      <c r="T877" s="80"/>
      <c r="U877" s="78"/>
      <c r="V877" s="78"/>
      <c r="W877" s="81"/>
      <c r="X877" s="75">
        <v>60</v>
      </c>
    </row>
    <row r="878" spans="1:24" ht="13.2">
      <c r="A878" t="str">
        <f t="shared" si="109"/>
        <v>Canberra2007TOS5-AprCvAV_Garnet</v>
      </c>
      <c r="B878">
        <f t="shared" si="107"/>
        <v>46</v>
      </c>
      <c r="C878" t="str">
        <f t="shared" si="112"/>
        <v>Garnet</v>
      </c>
      <c r="D878" s="75" t="s">
        <v>37</v>
      </c>
      <c r="E878" t="str">
        <f>VLOOKUP(D878,Sheet1!$E$11:$F$92,2)</f>
        <v>AV_Garnet</v>
      </c>
      <c r="G878" s="73" t="s">
        <v>125</v>
      </c>
      <c r="H878" s="74">
        <v>2007</v>
      </c>
      <c r="I878" s="95">
        <v>39223</v>
      </c>
      <c r="J878" s="75">
        <v>2</v>
      </c>
      <c r="K878" s="76">
        <v>39177</v>
      </c>
      <c r="L878" s="14" t="str">
        <f t="shared" si="110"/>
        <v>5-Apr</v>
      </c>
      <c r="M878" s="9">
        <f t="shared" si="113"/>
        <v>5</v>
      </c>
      <c r="N878" s="9" t="str">
        <f t="shared" si="111"/>
        <v>Apr</v>
      </c>
      <c r="O878" s="77" t="s">
        <v>90</v>
      </c>
      <c r="P878" s="13" t="str">
        <f>IF(VLOOKUP(O878,Sheet1!$N$12:$O$20,2)=0,"",VLOOKUP(O878,Sheet1!$N$12:$O$20,2))</f>
        <v/>
      </c>
      <c r="Q878" s="78">
        <v>135</v>
      </c>
      <c r="R878" s="78"/>
      <c r="S878" s="78"/>
      <c r="T878" s="80"/>
      <c r="U878" s="78"/>
      <c r="V878" s="78"/>
      <c r="W878" s="81"/>
      <c r="X878" s="75">
        <v>60</v>
      </c>
    </row>
    <row r="879" spans="1:24" ht="13.2">
      <c r="A879" t="str">
        <f t="shared" si="109"/>
        <v>Canberra2007TOS5-AprCvSkipton</v>
      </c>
      <c r="B879">
        <f t="shared" si="107"/>
        <v>46</v>
      </c>
      <c r="C879" t="str">
        <f t="shared" ref="C879:C888" si="115">D879</f>
        <v>Skipton</v>
      </c>
      <c r="D879" s="75" t="s">
        <v>68</v>
      </c>
      <c r="E879" t="str">
        <f>VLOOKUP(D879,Sheet1!$E$11:$F$92,2)</f>
        <v>Skipton</v>
      </c>
      <c r="G879" s="73" t="s">
        <v>125</v>
      </c>
      <c r="H879" s="74">
        <v>2007</v>
      </c>
      <c r="I879" s="95">
        <v>39223</v>
      </c>
      <c r="J879" s="75">
        <v>2</v>
      </c>
      <c r="K879" s="76">
        <v>39177</v>
      </c>
      <c r="L879" s="14" t="str">
        <f t="shared" si="110"/>
        <v>5-Apr</v>
      </c>
      <c r="M879" s="9">
        <f t="shared" si="113"/>
        <v>5</v>
      </c>
      <c r="N879" s="9" t="str">
        <f t="shared" si="111"/>
        <v>Apr</v>
      </c>
      <c r="O879" s="77" t="s">
        <v>90</v>
      </c>
      <c r="P879" s="13" t="str">
        <f>IF(VLOOKUP(O879,Sheet1!$N$12:$O$20,2)=0,"",VLOOKUP(O879,Sheet1!$N$12:$O$20,2))</f>
        <v/>
      </c>
      <c r="Q879" s="75">
        <v>127</v>
      </c>
      <c r="R879" s="75"/>
      <c r="S879" s="75"/>
      <c r="T879" s="80"/>
      <c r="U879" s="75"/>
      <c r="V879" s="75"/>
      <c r="W879" s="81"/>
      <c r="X879" s="75">
        <v>60</v>
      </c>
    </row>
    <row r="880" spans="1:24" ht="13.2">
      <c r="A880" t="str">
        <f t="shared" si="109"/>
        <v>Wagga2007TOS4-AprCvAV_Garnet</v>
      </c>
      <c r="B880">
        <f t="shared" si="107"/>
        <v>121</v>
      </c>
      <c r="C880" t="str">
        <f t="shared" si="115"/>
        <v>Garnet</v>
      </c>
      <c r="D880" s="27" t="s">
        <v>37</v>
      </c>
      <c r="E880" t="str">
        <f>VLOOKUP(D880,Sheet1!$E$11:$F$92,2)</f>
        <v>AV_Garnet</v>
      </c>
      <c r="F880">
        <f t="shared" ref="F880:F922" si="116">B880</f>
        <v>121</v>
      </c>
      <c r="G880" s="48" t="s">
        <v>59</v>
      </c>
      <c r="H880" s="13">
        <v>2007</v>
      </c>
      <c r="I880" s="91">
        <v>39297</v>
      </c>
      <c r="J880" s="27">
        <v>1</v>
      </c>
      <c r="K880" s="52">
        <v>39176</v>
      </c>
      <c r="L880" s="14" t="str">
        <f t="shared" si="110"/>
        <v>4-Apr</v>
      </c>
      <c r="M880" s="9">
        <f t="shared" si="113"/>
        <v>4</v>
      </c>
      <c r="N880" s="9" t="str">
        <f t="shared" si="111"/>
        <v>Apr</v>
      </c>
      <c r="O880" s="27" t="s">
        <v>33</v>
      </c>
      <c r="P880" s="13" t="str">
        <f>IF(VLOOKUP(O880,Sheet1!$N$12:$O$20,2)=0,"",VLOOKUP(O880,Sheet1!$N$12:$O$20,2))</f>
        <v/>
      </c>
      <c r="T880" s="24">
        <v>6</v>
      </c>
    </row>
    <row r="881" spans="1:38" ht="13.2">
      <c r="A881" t="str">
        <f t="shared" si="109"/>
        <v>Wagga2007TOS4-AprCvHyola75</v>
      </c>
      <c r="B881">
        <f t="shared" si="107"/>
        <v>127</v>
      </c>
      <c r="C881" t="str">
        <f t="shared" si="115"/>
        <v>Hyola75</v>
      </c>
      <c r="D881" s="27" t="s">
        <v>62</v>
      </c>
      <c r="E881" t="str">
        <f>VLOOKUP(D881,Sheet1!$E$11:$F$92,2)</f>
        <v>Hyola75</v>
      </c>
      <c r="F881">
        <f t="shared" si="116"/>
        <v>127</v>
      </c>
      <c r="G881" s="48" t="s">
        <v>59</v>
      </c>
      <c r="H881" s="13">
        <v>2007</v>
      </c>
      <c r="I881" s="91">
        <v>39303</v>
      </c>
      <c r="J881" s="27">
        <v>1</v>
      </c>
      <c r="K881" s="52">
        <v>39176</v>
      </c>
      <c r="L881" s="14" t="str">
        <f t="shared" si="110"/>
        <v>4-Apr</v>
      </c>
      <c r="M881" s="9">
        <f t="shared" si="113"/>
        <v>4</v>
      </c>
      <c r="N881" s="9" t="str">
        <f t="shared" si="111"/>
        <v>Apr</v>
      </c>
      <c r="O881" s="27" t="s">
        <v>33</v>
      </c>
      <c r="P881" s="13" t="str">
        <f>IF(VLOOKUP(O881,Sheet1!$N$12:$O$20,2)=0,"",VLOOKUP(O881,Sheet1!$N$12:$O$20,2))</f>
        <v/>
      </c>
      <c r="T881" s="24">
        <v>6</v>
      </c>
    </row>
    <row r="882" spans="1:38" ht="13.2">
      <c r="A882" t="str">
        <f t="shared" si="109"/>
        <v>Wagga2007TOS4-AprCvSkipton</v>
      </c>
      <c r="B882">
        <f t="shared" si="107"/>
        <v>122</v>
      </c>
      <c r="C882" t="str">
        <f t="shared" si="115"/>
        <v>Skipton</v>
      </c>
      <c r="D882" s="27" t="s">
        <v>68</v>
      </c>
      <c r="E882" t="str">
        <f>VLOOKUP(D882,Sheet1!$E$11:$F$92,2)</f>
        <v>Skipton</v>
      </c>
      <c r="F882">
        <f t="shared" si="116"/>
        <v>122</v>
      </c>
      <c r="G882" s="48" t="s">
        <v>59</v>
      </c>
      <c r="H882" s="13">
        <v>2007</v>
      </c>
      <c r="I882" s="91">
        <v>39298</v>
      </c>
      <c r="J882" s="27">
        <v>1</v>
      </c>
      <c r="K882" s="52">
        <v>39176</v>
      </c>
      <c r="L882" s="14" t="str">
        <f t="shared" si="110"/>
        <v>4-Apr</v>
      </c>
      <c r="M882" s="9">
        <f t="shared" si="113"/>
        <v>4</v>
      </c>
      <c r="N882" s="9" t="str">
        <f t="shared" si="111"/>
        <v>Apr</v>
      </c>
      <c r="O882" s="27" t="s">
        <v>33</v>
      </c>
      <c r="P882" s="13" t="str">
        <f>IF(VLOOKUP(O882,Sheet1!$N$12:$O$20,2)=0,"",VLOOKUP(O882,Sheet1!$N$12:$O$20,2))</f>
        <v/>
      </c>
      <c r="T882" s="24">
        <v>6</v>
      </c>
    </row>
    <row r="883" spans="1:38" ht="13.2">
      <c r="A883" t="str">
        <f t="shared" si="109"/>
        <v>Wagga2007TOS18-AprCvAV_Garnet</v>
      </c>
      <c r="B883">
        <f t="shared" si="107"/>
        <v>115</v>
      </c>
      <c r="C883" t="str">
        <f t="shared" si="115"/>
        <v>Garnet</v>
      </c>
      <c r="D883" s="9" t="s">
        <v>37</v>
      </c>
      <c r="E883" t="str">
        <f>VLOOKUP(D883,Sheet1!$E$11:$F$92,2)</f>
        <v>AV_Garnet</v>
      </c>
      <c r="F883">
        <f t="shared" si="116"/>
        <v>115</v>
      </c>
      <c r="G883" s="31" t="s">
        <v>59</v>
      </c>
      <c r="H883" s="13">
        <v>2007</v>
      </c>
      <c r="I883" s="87">
        <v>39305</v>
      </c>
      <c r="J883" s="9">
        <v>2</v>
      </c>
      <c r="K883" s="32">
        <v>39190</v>
      </c>
      <c r="L883" s="14" t="str">
        <f t="shared" si="110"/>
        <v>18-Apr</v>
      </c>
      <c r="M883" s="9">
        <f t="shared" si="113"/>
        <v>18</v>
      </c>
      <c r="N883" s="9" t="str">
        <f t="shared" si="111"/>
        <v>Apr</v>
      </c>
      <c r="O883" s="9" t="s">
        <v>33</v>
      </c>
      <c r="P883" s="13" t="str">
        <f>IF(VLOOKUP(O883,Sheet1!$N$12:$O$20,2)=0,"",VLOOKUP(O883,Sheet1!$N$12:$O$20,2))</f>
        <v/>
      </c>
      <c r="Q883" s="45"/>
      <c r="R883" s="45"/>
      <c r="S883" s="45"/>
      <c r="T883" s="24">
        <v>6</v>
      </c>
      <c r="U883" s="9"/>
      <c r="V883" s="23"/>
      <c r="W883" s="10"/>
      <c r="X883" s="9"/>
      <c r="Y883" s="9"/>
      <c r="Z883" s="9"/>
      <c r="AA883" s="9"/>
      <c r="AB883" s="24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spans="1:38" ht="13.2">
      <c r="A884" t="str">
        <f t="shared" si="109"/>
        <v>Wagga2007TOS18-AprCvHyola75</v>
      </c>
      <c r="B884">
        <f t="shared" si="107"/>
        <v>121</v>
      </c>
      <c r="C884" t="str">
        <f t="shared" si="115"/>
        <v>Hyola75</v>
      </c>
      <c r="D884" s="9" t="s">
        <v>62</v>
      </c>
      <c r="E884" t="str">
        <f>VLOOKUP(D884,Sheet1!$E$11:$F$92,2)</f>
        <v>Hyola75</v>
      </c>
      <c r="F884">
        <f t="shared" si="116"/>
        <v>121</v>
      </c>
      <c r="G884" s="31" t="s">
        <v>59</v>
      </c>
      <c r="H884" s="13">
        <v>2007</v>
      </c>
      <c r="I884" s="87">
        <v>39311</v>
      </c>
      <c r="J884" s="9">
        <v>2</v>
      </c>
      <c r="K884" s="32">
        <v>39190</v>
      </c>
      <c r="L884" s="14" t="str">
        <f t="shared" si="110"/>
        <v>18-Apr</v>
      </c>
      <c r="M884" s="9">
        <f t="shared" si="113"/>
        <v>18</v>
      </c>
      <c r="N884" s="9" t="str">
        <f t="shared" si="111"/>
        <v>Apr</v>
      </c>
      <c r="O884" s="9" t="s">
        <v>33</v>
      </c>
      <c r="P884" s="13" t="str">
        <f>IF(VLOOKUP(O884,Sheet1!$N$12:$O$20,2)=0,"",VLOOKUP(O884,Sheet1!$N$12:$O$20,2))</f>
        <v/>
      </c>
      <c r="Q884" s="45"/>
      <c r="R884" s="45"/>
      <c r="S884" s="45"/>
      <c r="T884" s="24">
        <v>6</v>
      </c>
      <c r="U884" s="9"/>
      <c r="V884" s="23"/>
      <c r="W884" s="10"/>
      <c r="X884" s="9"/>
      <c r="Y884" s="9"/>
      <c r="Z884" s="9"/>
      <c r="AA884" s="9"/>
      <c r="AB884" s="24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spans="1:38" ht="13.2">
      <c r="A885" t="str">
        <f t="shared" si="109"/>
        <v>Wagga2007TOS18-AprCvSkipton</v>
      </c>
      <c r="B885">
        <f t="shared" si="107"/>
        <v>110</v>
      </c>
      <c r="C885" t="str">
        <f t="shared" si="115"/>
        <v>Skipton</v>
      </c>
      <c r="D885" s="27" t="s">
        <v>68</v>
      </c>
      <c r="E885" t="str">
        <f>VLOOKUP(D885,Sheet1!$E$11:$F$92,2)</f>
        <v>Skipton</v>
      </c>
      <c r="F885">
        <f t="shared" si="116"/>
        <v>110</v>
      </c>
      <c r="G885" s="48" t="s">
        <v>59</v>
      </c>
      <c r="H885" s="13">
        <v>2007</v>
      </c>
      <c r="I885" s="91">
        <v>39300</v>
      </c>
      <c r="J885" s="27">
        <v>2</v>
      </c>
      <c r="K885" s="32">
        <v>39190</v>
      </c>
      <c r="L885" s="14" t="str">
        <f t="shared" si="110"/>
        <v>18-Apr</v>
      </c>
      <c r="M885" s="9">
        <f t="shared" si="113"/>
        <v>18</v>
      </c>
      <c r="N885" s="9" t="str">
        <f t="shared" si="111"/>
        <v>Apr</v>
      </c>
      <c r="O885" s="27" t="s">
        <v>33</v>
      </c>
      <c r="P885" s="13" t="str">
        <f>IF(VLOOKUP(O885,Sheet1!$N$12:$O$20,2)=0,"",VLOOKUP(O885,Sheet1!$N$12:$O$20,2))</f>
        <v/>
      </c>
      <c r="Q885" s="49"/>
      <c r="R885" s="49"/>
      <c r="S885" s="49"/>
      <c r="T885" s="24">
        <v>6</v>
      </c>
      <c r="U885" s="9"/>
      <c r="V885" s="23"/>
      <c r="W885" s="10"/>
      <c r="X885" s="9"/>
      <c r="Y885" s="9"/>
      <c r="Z885" s="9"/>
      <c r="AA885" s="9"/>
      <c r="AB885" s="24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spans="1:38" ht="13.2">
      <c r="A886" t="str">
        <f t="shared" si="109"/>
        <v>Wagga2007TOS3-MayCvAV_Garnet</v>
      </c>
      <c r="B886">
        <f t="shared" si="107"/>
        <v>113</v>
      </c>
      <c r="C886" t="str">
        <f t="shared" si="115"/>
        <v>Garnet</v>
      </c>
      <c r="D886" s="27" t="s">
        <v>37</v>
      </c>
      <c r="E886" t="str">
        <f>VLOOKUP(D886,Sheet1!$E$11:$F$92,2)</f>
        <v>AV_Garnet</v>
      </c>
      <c r="F886">
        <f t="shared" si="116"/>
        <v>113</v>
      </c>
      <c r="G886" s="48" t="s">
        <v>59</v>
      </c>
      <c r="H886" s="13">
        <v>2007</v>
      </c>
      <c r="I886" s="91">
        <v>39318</v>
      </c>
      <c r="J886" s="27">
        <v>3</v>
      </c>
      <c r="K886" s="32">
        <v>39205</v>
      </c>
      <c r="L886" s="14" t="str">
        <f t="shared" si="110"/>
        <v>3-May</v>
      </c>
      <c r="M886" s="9">
        <f t="shared" si="113"/>
        <v>3</v>
      </c>
      <c r="N886" s="9" t="str">
        <f t="shared" si="111"/>
        <v>May</v>
      </c>
      <c r="O886" s="27" t="s">
        <v>33</v>
      </c>
      <c r="P886" s="13" t="str">
        <f>IF(VLOOKUP(O886,Sheet1!$N$12:$O$20,2)=0,"",VLOOKUP(O886,Sheet1!$N$12:$O$20,2))</f>
        <v/>
      </c>
      <c r="Q886" s="49"/>
      <c r="R886" s="49"/>
      <c r="S886" s="49"/>
      <c r="T886" s="24">
        <v>6</v>
      </c>
      <c r="U886" s="9"/>
      <c r="V886" s="23"/>
      <c r="W886" s="9"/>
      <c r="X886" s="9"/>
      <c r="Y886" s="9"/>
      <c r="Z886" s="9"/>
      <c r="AA886" s="9"/>
      <c r="AB886" s="24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spans="1:38" ht="13.2">
      <c r="A887" t="str">
        <f t="shared" si="109"/>
        <v>Wagga2007TOS3-MayCvHyola75</v>
      </c>
      <c r="B887">
        <f t="shared" si="107"/>
        <v>118</v>
      </c>
      <c r="C887" t="str">
        <f t="shared" si="115"/>
        <v>Hyola75</v>
      </c>
      <c r="D887" s="27" t="s">
        <v>62</v>
      </c>
      <c r="E887" t="str">
        <f>VLOOKUP(D887,Sheet1!$E$11:$F$92,2)</f>
        <v>Hyola75</v>
      </c>
      <c r="F887">
        <f t="shared" si="116"/>
        <v>118</v>
      </c>
      <c r="G887" s="48" t="s">
        <v>59</v>
      </c>
      <c r="H887" s="13">
        <v>2007</v>
      </c>
      <c r="I887" s="91">
        <v>39323</v>
      </c>
      <c r="J887" s="27">
        <v>3</v>
      </c>
      <c r="K887" s="32">
        <v>39205</v>
      </c>
      <c r="L887" s="14" t="str">
        <f t="shared" si="110"/>
        <v>3-May</v>
      </c>
      <c r="M887" s="9">
        <f t="shared" si="113"/>
        <v>3</v>
      </c>
      <c r="N887" s="9" t="str">
        <f t="shared" si="111"/>
        <v>May</v>
      </c>
      <c r="O887" s="27" t="s">
        <v>33</v>
      </c>
      <c r="P887" s="13" t="str">
        <f>IF(VLOOKUP(O887,Sheet1!$N$12:$O$20,2)=0,"",VLOOKUP(O887,Sheet1!$N$12:$O$20,2))</f>
        <v/>
      </c>
      <c r="Q887" s="49"/>
      <c r="R887" s="49"/>
      <c r="S887" s="49"/>
      <c r="T887" s="24">
        <v>6</v>
      </c>
      <c r="U887" s="9"/>
      <c r="V887" s="23"/>
      <c r="W887" s="9"/>
      <c r="X887" s="9"/>
      <c r="Y887" s="9"/>
      <c r="Z887" s="9"/>
      <c r="AA887" s="9"/>
      <c r="AB887" s="24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spans="1:38" ht="13.2">
      <c r="A888" t="str">
        <f t="shared" si="109"/>
        <v>Wagga2007TOS3-MayCvSkipton</v>
      </c>
      <c r="B888">
        <f t="shared" si="107"/>
        <v>115</v>
      </c>
      <c r="C888" t="str">
        <f t="shared" si="115"/>
        <v>Skipton</v>
      </c>
      <c r="D888" s="27" t="s">
        <v>68</v>
      </c>
      <c r="E888" t="str">
        <f>VLOOKUP(D888,Sheet1!$E$11:$F$92,2)</f>
        <v>Skipton</v>
      </c>
      <c r="F888">
        <f t="shared" si="116"/>
        <v>115</v>
      </c>
      <c r="G888" s="48" t="s">
        <v>59</v>
      </c>
      <c r="H888" s="13">
        <v>2007</v>
      </c>
      <c r="I888" s="91">
        <v>39320</v>
      </c>
      <c r="J888" s="27">
        <v>3</v>
      </c>
      <c r="K888" s="32">
        <v>39205</v>
      </c>
      <c r="L888" s="14" t="str">
        <f t="shared" si="110"/>
        <v>3-May</v>
      </c>
      <c r="M888" s="9">
        <f t="shared" si="113"/>
        <v>3</v>
      </c>
      <c r="N888" s="9" t="str">
        <f t="shared" si="111"/>
        <v>May</v>
      </c>
      <c r="O888" s="27" t="s">
        <v>33</v>
      </c>
      <c r="P888" s="13" t="str">
        <f>IF(VLOOKUP(O888,Sheet1!$N$12:$O$20,2)=0,"",VLOOKUP(O888,Sheet1!$N$12:$O$20,2))</f>
        <v/>
      </c>
      <c r="Q888" s="49"/>
      <c r="R888" s="49"/>
      <c r="S888" s="49"/>
      <c r="T888" s="24">
        <v>6</v>
      </c>
      <c r="U888" s="27"/>
      <c r="V888" s="26"/>
      <c r="W888" s="27"/>
      <c r="X888" s="27"/>
      <c r="Y888" s="27"/>
      <c r="Z888" s="27"/>
      <c r="AA888" s="27"/>
      <c r="AB888" s="50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</row>
    <row r="889" spans="1:38" ht="13.2">
      <c r="A889" t="str">
        <f t="shared" si="109"/>
        <v>Trangie2009TOS21-AprCv44C79</v>
      </c>
      <c r="B889">
        <f t="shared" ref="B889:B952" si="117">I889-K889</f>
        <v>77</v>
      </c>
      <c r="C889" t="s">
        <v>102</v>
      </c>
      <c r="D889" s="9" t="s">
        <v>104</v>
      </c>
      <c r="E889" t="str">
        <f>VLOOKUP(D889,Sheet1!$E$11:$F$92,2)</f>
        <v>44C79</v>
      </c>
      <c r="F889">
        <f t="shared" si="116"/>
        <v>77</v>
      </c>
      <c r="G889" s="48" t="s">
        <v>103</v>
      </c>
      <c r="H889" s="13">
        <v>2009</v>
      </c>
      <c r="I889" s="87">
        <v>40001</v>
      </c>
      <c r="J889" s="56">
        <v>1</v>
      </c>
      <c r="K889" s="20">
        <v>39924</v>
      </c>
      <c r="L889" s="14" t="str">
        <f t="shared" si="110"/>
        <v>21-Apr</v>
      </c>
      <c r="M889" s="9">
        <f t="shared" si="113"/>
        <v>21</v>
      </c>
      <c r="N889" s="9" t="str">
        <f t="shared" si="111"/>
        <v>Apr</v>
      </c>
      <c r="O889" s="56" t="s">
        <v>90</v>
      </c>
      <c r="P889" s="13" t="str">
        <f>IF(VLOOKUP(O889,Sheet1!$N$12:$O$20,2)=0,"",VLOOKUP(O889,Sheet1!$N$12:$O$20,2))</f>
        <v/>
      </c>
      <c r="Q889" s="58"/>
      <c r="R889" s="56"/>
      <c r="S889" s="56"/>
      <c r="T889" s="24">
        <v>6</v>
      </c>
      <c r="U889" s="56"/>
      <c r="V889" s="9"/>
      <c r="W889" s="35" t="s">
        <v>211</v>
      </c>
    </row>
    <row r="890" spans="1:38" ht="13.2">
      <c r="A890" t="str">
        <f t="shared" si="109"/>
        <v>Trangie2009TOS21-AprCvHyola50</v>
      </c>
      <c r="B890">
        <f t="shared" si="117"/>
        <v>80</v>
      </c>
      <c r="C890" t="str">
        <f>D890</f>
        <v>Hyola50</v>
      </c>
      <c r="D890" s="9" t="s">
        <v>50</v>
      </c>
      <c r="E890" t="str">
        <f>VLOOKUP(D890,Sheet1!$E$11:$F$92,2)</f>
        <v>Hyola50</v>
      </c>
      <c r="F890">
        <f t="shared" si="116"/>
        <v>80</v>
      </c>
      <c r="G890" s="48" t="s">
        <v>103</v>
      </c>
      <c r="H890" s="13">
        <v>2009</v>
      </c>
      <c r="I890" s="87">
        <v>40004</v>
      </c>
      <c r="J890" s="56">
        <v>1</v>
      </c>
      <c r="K890" s="20">
        <v>39924</v>
      </c>
      <c r="L890" s="14" t="str">
        <f t="shared" si="110"/>
        <v>21-Apr</v>
      </c>
      <c r="M890" s="9">
        <f t="shared" si="113"/>
        <v>21</v>
      </c>
      <c r="N890" s="9" t="str">
        <f t="shared" si="111"/>
        <v>Apr</v>
      </c>
      <c r="O890" s="56" t="s">
        <v>90</v>
      </c>
      <c r="P890" s="13" t="str">
        <f>IF(VLOOKUP(O890,Sheet1!$N$12:$O$20,2)=0,"",VLOOKUP(O890,Sheet1!$N$12:$O$20,2))</f>
        <v/>
      </c>
      <c r="Q890" s="58"/>
      <c r="R890" s="56"/>
      <c r="S890" s="56"/>
      <c r="T890" s="24">
        <v>6</v>
      </c>
      <c r="U890" s="56"/>
      <c r="V890" s="9"/>
      <c r="W890" s="35" t="s">
        <v>211</v>
      </c>
    </row>
    <row r="891" spans="1:38" ht="13.2">
      <c r="A891" t="str">
        <f t="shared" si="109"/>
        <v>Trangie2009TOS21-AprCvTarcoola</v>
      </c>
      <c r="B891">
        <f t="shared" si="117"/>
        <v>70</v>
      </c>
      <c r="C891" t="s">
        <v>105</v>
      </c>
      <c r="D891" s="9" t="s">
        <v>86</v>
      </c>
      <c r="E891" t="str">
        <f>VLOOKUP(D891,Sheet1!$E$11:$F$92,2)</f>
        <v>Tarcoola</v>
      </c>
      <c r="F891">
        <f t="shared" si="116"/>
        <v>70</v>
      </c>
      <c r="G891" s="48" t="s">
        <v>103</v>
      </c>
      <c r="H891" s="13">
        <v>2009</v>
      </c>
      <c r="I891" s="87">
        <v>39994</v>
      </c>
      <c r="J891" s="56">
        <v>1</v>
      </c>
      <c r="K891" s="20">
        <v>39924</v>
      </c>
      <c r="L891" s="14" t="str">
        <f t="shared" si="110"/>
        <v>21-Apr</v>
      </c>
      <c r="M891" s="9">
        <f t="shared" si="113"/>
        <v>21</v>
      </c>
      <c r="N891" s="9" t="str">
        <f t="shared" si="111"/>
        <v>Apr</v>
      </c>
      <c r="O891" s="56" t="s">
        <v>90</v>
      </c>
      <c r="P891" s="13" t="str">
        <f>IF(VLOOKUP(O891,Sheet1!$N$12:$O$20,2)=0,"",VLOOKUP(O891,Sheet1!$N$12:$O$20,2))</f>
        <v/>
      </c>
      <c r="Q891" s="58"/>
      <c r="R891" s="56"/>
      <c r="S891" s="56"/>
      <c r="T891" s="24">
        <v>6</v>
      </c>
      <c r="U891" s="56"/>
      <c r="V891" s="9"/>
      <c r="W891" s="35" t="s">
        <v>211</v>
      </c>
    </row>
    <row r="892" spans="1:38" ht="13.2">
      <c r="A892" t="str">
        <f t="shared" si="109"/>
        <v>Trangie2009TOS18-MayCv44C79</v>
      </c>
      <c r="B892">
        <f t="shared" si="117"/>
        <v>93</v>
      </c>
      <c r="C892" t="s">
        <v>102</v>
      </c>
      <c r="D892" s="9" t="s">
        <v>104</v>
      </c>
      <c r="E892" t="str">
        <f>VLOOKUP(D892,Sheet1!$E$11:$F$92,2)</f>
        <v>44C79</v>
      </c>
      <c r="F892">
        <f t="shared" si="116"/>
        <v>93</v>
      </c>
      <c r="G892" s="48" t="s">
        <v>103</v>
      </c>
      <c r="H892" s="13">
        <v>2009</v>
      </c>
      <c r="I892" s="87">
        <v>40044</v>
      </c>
      <c r="J892" s="56">
        <v>2</v>
      </c>
      <c r="K892" s="20">
        <v>39951</v>
      </c>
      <c r="L892" s="14" t="str">
        <f t="shared" si="110"/>
        <v>18-May</v>
      </c>
      <c r="M892" s="9">
        <f t="shared" si="113"/>
        <v>18</v>
      </c>
      <c r="N892" s="9" t="str">
        <f t="shared" si="111"/>
        <v>May</v>
      </c>
      <c r="O892" s="56" t="s">
        <v>90</v>
      </c>
      <c r="P892" s="13" t="str">
        <f>IF(VLOOKUP(O892,Sheet1!$N$12:$O$20,2)=0,"",VLOOKUP(O892,Sheet1!$N$12:$O$20,2))</f>
        <v/>
      </c>
      <c r="Q892" s="58"/>
      <c r="R892" s="56"/>
      <c r="S892" s="56"/>
      <c r="T892" s="24">
        <v>6</v>
      </c>
      <c r="U892" s="9"/>
      <c r="V892" s="9"/>
      <c r="W892" s="35" t="s">
        <v>211</v>
      </c>
    </row>
    <row r="893" spans="1:38" ht="13.2">
      <c r="A893" t="str">
        <f t="shared" si="109"/>
        <v>Trangie2009TOS18-MayCvHyola50</v>
      </c>
      <c r="B893">
        <f t="shared" si="117"/>
        <v>93</v>
      </c>
      <c r="C893" t="str">
        <f>D893</f>
        <v>Hyola50</v>
      </c>
      <c r="D893" s="9" t="s">
        <v>50</v>
      </c>
      <c r="E893" t="str">
        <f>VLOOKUP(D893,Sheet1!$E$11:$F$92,2)</f>
        <v>Hyola50</v>
      </c>
      <c r="F893">
        <f t="shared" si="116"/>
        <v>93</v>
      </c>
      <c r="G893" s="48" t="s">
        <v>103</v>
      </c>
      <c r="H893" s="13">
        <v>2009</v>
      </c>
      <c r="I893" s="87">
        <v>40044</v>
      </c>
      <c r="J893" s="56">
        <v>2</v>
      </c>
      <c r="K893" s="20">
        <v>39951</v>
      </c>
      <c r="L893" s="14" t="str">
        <f t="shared" si="110"/>
        <v>18-May</v>
      </c>
      <c r="M893" s="9">
        <f t="shared" si="113"/>
        <v>18</v>
      </c>
      <c r="N893" s="9" t="str">
        <f t="shared" si="111"/>
        <v>May</v>
      </c>
      <c r="O893" s="56" t="s">
        <v>90</v>
      </c>
      <c r="P893" s="13" t="str">
        <f>IF(VLOOKUP(O893,Sheet1!$N$12:$O$20,2)=0,"",VLOOKUP(O893,Sheet1!$N$12:$O$20,2))</f>
        <v/>
      </c>
      <c r="Q893" s="58"/>
      <c r="R893" s="56"/>
      <c r="S893" s="56"/>
      <c r="T893" s="24">
        <v>6</v>
      </c>
      <c r="U893" s="9"/>
      <c r="V893" s="9"/>
      <c r="W893" s="35" t="s">
        <v>211</v>
      </c>
    </row>
    <row r="894" spans="1:38" ht="13.2">
      <c r="A894" t="str">
        <f t="shared" si="109"/>
        <v>Trangie2009TOS18-MayCvTarcoola</v>
      </c>
      <c r="B894">
        <f t="shared" si="117"/>
        <v>89</v>
      </c>
      <c r="C894" t="s">
        <v>105</v>
      </c>
      <c r="D894" s="9" t="s">
        <v>86</v>
      </c>
      <c r="E894" t="str">
        <f>VLOOKUP(D894,Sheet1!$E$11:$F$92,2)</f>
        <v>Tarcoola</v>
      </c>
      <c r="F894">
        <f t="shared" si="116"/>
        <v>89</v>
      </c>
      <c r="G894" s="48" t="s">
        <v>103</v>
      </c>
      <c r="H894" s="13">
        <v>2009</v>
      </c>
      <c r="I894" s="87">
        <v>40040</v>
      </c>
      <c r="J894" s="56">
        <v>2</v>
      </c>
      <c r="K894" s="20">
        <v>39951</v>
      </c>
      <c r="L894" s="14" t="str">
        <f t="shared" si="110"/>
        <v>18-May</v>
      </c>
      <c r="M894" s="9">
        <f t="shared" si="113"/>
        <v>18</v>
      </c>
      <c r="N894" s="9" t="str">
        <f t="shared" si="111"/>
        <v>May</v>
      </c>
      <c r="O894" s="56" t="s">
        <v>90</v>
      </c>
      <c r="P894" s="13" t="str">
        <f>IF(VLOOKUP(O894,Sheet1!$N$12:$O$20,2)=0,"",VLOOKUP(O894,Sheet1!$N$12:$O$20,2))</f>
        <v/>
      </c>
      <c r="Q894" s="58"/>
      <c r="R894" s="56"/>
      <c r="S894" s="56"/>
      <c r="T894" s="24">
        <v>6</v>
      </c>
      <c r="U894" s="9"/>
      <c r="V894" s="9"/>
      <c r="W894" s="35" t="s">
        <v>211</v>
      </c>
    </row>
    <row r="895" spans="1:38" ht="13.2">
      <c r="A895" t="str">
        <f t="shared" si="109"/>
        <v>Trangie2012TOS13-AprCv43C80</v>
      </c>
      <c r="B895">
        <f t="shared" si="117"/>
        <v>96</v>
      </c>
      <c r="C895" t="str">
        <f>D895</f>
        <v>43C80</v>
      </c>
      <c r="D895" s="9" t="s">
        <v>106</v>
      </c>
      <c r="E895" t="str">
        <f>VLOOKUP(D895,Sheet1!$E$11:$F$92,2)</f>
        <v>43C80</v>
      </c>
      <c r="F895">
        <f t="shared" si="116"/>
        <v>96</v>
      </c>
      <c r="G895" s="48" t="s">
        <v>103</v>
      </c>
      <c r="H895" s="13">
        <v>2012</v>
      </c>
      <c r="I895" s="87">
        <v>41108</v>
      </c>
      <c r="J895" s="56">
        <v>1</v>
      </c>
      <c r="K895" s="20">
        <v>41012</v>
      </c>
      <c r="L895" s="14" t="str">
        <f t="shared" si="110"/>
        <v>13-Apr</v>
      </c>
      <c r="M895" s="9">
        <f t="shared" si="113"/>
        <v>13</v>
      </c>
      <c r="N895" s="9" t="str">
        <f t="shared" si="111"/>
        <v>Apr</v>
      </c>
      <c r="O895" s="56" t="s">
        <v>90</v>
      </c>
      <c r="P895" s="13" t="str">
        <f>IF(VLOOKUP(O895,Sheet1!$N$12:$O$20,2)=0,"",VLOOKUP(O895,Sheet1!$N$12:$O$20,2))</f>
        <v/>
      </c>
      <c r="Q895" s="58"/>
      <c r="R895" s="56"/>
      <c r="S895" s="56"/>
      <c r="T895" s="24">
        <v>6</v>
      </c>
      <c r="U895" s="56"/>
      <c r="V895" s="23"/>
      <c r="W895" s="35" t="s">
        <v>211</v>
      </c>
    </row>
    <row r="896" spans="1:38" ht="13.2">
      <c r="A896" t="str">
        <f t="shared" si="109"/>
        <v>Trangie2012TOS13-AprCv43Y85</v>
      </c>
      <c r="B896">
        <f t="shared" si="117"/>
        <v>84</v>
      </c>
      <c r="C896" t="s">
        <v>105</v>
      </c>
      <c r="D896" s="9" t="s">
        <v>107</v>
      </c>
      <c r="E896" t="str">
        <f>VLOOKUP(D896,Sheet1!$E$11:$F$92,2)</f>
        <v>43Y85</v>
      </c>
      <c r="F896">
        <f t="shared" si="116"/>
        <v>84</v>
      </c>
      <c r="G896" s="48" t="s">
        <v>103</v>
      </c>
      <c r="H896" s="13">
        <v>2012</v>
      </c>
      <c r="I896" s="87">
        <v>41096</v>
      </c>
      <c r="J896" s="56">
        <v>1</v>
      </c>
      <c r="K896" s="20">
        <v>41012</v>
      </c>
      <c r="L896" s="14" t="str">
        <f t="shared" si="110"/>
        <v>13-Apr</v>
      </c>
      <c r="M896" s="9">
        <f t="shared" si="113"/>
        <v>13</v>
      </c>
      <c r="N896" s="9" t="str">
        <f t="shared" si="111"/>
        <v>Apr</v>
      </c>
      <c r="O896" s="56" t="s">
        <v>90</v>
      </c>
      <c r="P896" s="13" t="str">
        <f>IF(VLOOKUP(O896,Sheet1!$N$12:$O$20,2)=0,"",VLOOKUP(O896,Sheet1!$N$12:$O$20,2))</f>
        <v/>
      </c>
      <c r="Q896" s="58"/>
      <c r="R896" s="56"/>
      <c r="S896" s="56"/>
      <c r="T896" s="24">
        <v>6</v>
      </c>
      <c r="U896" s="56"/>
      <c r="V896" s="23"/>
      <c r="W896" s="35" t="s">
        <v>211</v>
      </c>
    </row>
    <row r="897" spans="1:23" ht="13.2">
      <c r="A897" t="str">
        <f t="shared" si="109"/>
        <v>Trangie2012TOS13-AprCv44Y84</v>
      </c>
      <c r="B897">
        <f t="shared" si="117"/>
        <v>91</v>
      </c>
      <c r="C897" t="s">
        <v>102</v>
      </c>
      <c r="D897" s="9" t="s">
        <v>99</v>
      </c>
      <c r="E897" t="str">
        <f>VLOOKUP(D897,Sheet1!$E$11:$F$92,2)</f>
        <v>44Y84</v>
      </c>
      <c r="F897">
        <f t="shared" si="116"/>
        <v>91</v>
      </c>
      <c r="G897" s="48" t="s">
        <v>103</v>
      </c>
      <c r="H897" s="13">
        <v>2012</v>
      </c>
      <c r="I897" s="87">
        <v>41103</v>
      </c>
      <c r="J897" s="56">
        <v>1</v>
      </c>
      <c r="K897" s="20">
        <v>41012</v>
      </c>
      <c r="L897" s="14" t="str">
        <f t="shared" si="110"/>
        <v>13-Apr</v>
      </c>
      <c r="M897" s="9">
        <f t="shared" si="113"/>
        <v>13</v>
      </c>
      <c r="N897" s="9" t="str">
        <f t="shared" si="111"/>
        <v>Apr</v>
      </c>
      <c r="O897" s="56" t="s">
        <v>90</v>
      </c>
      <c r="P897" s="13" t="str">
        <f>IF(VLOOKUP(O897,Sheet1!$N$12:$O$20,2)=0,"",VLOOKUP(O897,Sheet1!$N$12:$O$20,2))</f>
        <v/>
      </c>
      <c r="Q897" s="58"/>
      <c r="R897" s="56"/>
      <c r="S897" s="56"/>
      <c r="T897" s="24">
        <v>6</v>
      </c>
      <c r="U897" s="56"/>
      <c r="V897" s="23"/>
      <c r="W897" s="35" t="s">
        <v>211</v>
      </c>
    </row>
    <row r="898" spans="1:23" ht="13.2">
      <c r="A898" t="str">
        <f t="shared" si="109"/>
        <v>Trangie2012TOS13-AprCvAV_Garnet</v>
      </c>
      <c r="B898">
        <f t="shared" si="117"/>
        <v>104</v>
      </c>
      <c r="C898" t="str">
        <f>D898</f>
        <v>Garnet</v>
      </c>
      <c r="D898" s="9" t="s">
        <v>37</v>
      </c>
      <c r="E898" t="str">
        <f>VLOOKUP(D898,Sheet1!$E$11:$F$92,2)</f>
        <v>AV_Garnet</v>
      </c>
      <c r="F898">
        <f t="shared" si="116"/>
        <v>104</v>
      </c>
      <c r="G898" s="48" t="s">
        <v>103</v>
      </c>
      <c r="H898" s="13">
        <v>2012</v>
      </c>
      <c r="I898" s="87">
        <v>41116</v>
      </c>
      <c r="J898" s="56">
        <v>1</v>
      </c>
      <c r="K898" s="20">
        <v>41012</v>
      </c>
      <c r="L898" s="14" t="str">
        <f t="shared" si="110"/>
        <v>13-Apr</v>
      </c>
      <c r="M898" s="9">
        <f t="shared" si="113"/>
        <v>13</v>
      </c>
      <c r="N898" s="9" t="str">
        <f t="shared" si="111"/>
        <v>Apr</v>
      </c>
      <c r="O898" s="56" t="s">
        <v>90</v>
      </c>
      <c r="P898" s="13" t="str">
        <f>IF(VLOOKUP(O898,Sheet1!$N$12:$O$20,2)=0,"",VLOOKUP(O898,Sheet1!$N$12:$O$20,2))</f>
        <v/>
      </c>
      <c r="Q898" s="58"/>
      <c r="R898" s="56"/>
      <c r="S898" s="56"/>
      <c r="T898" s="24">
        <v>6</v>
      </c>
      <c r="U898" s="56"/>
      <c r="V898" s="23"/>
      <c r="W898" s="35" t="s">
        <v>211</v>
      </c>
    </row>
    <row r="899" spans="1:23" ht="13.2">
      <c r="A899" t="str">
        <f t="shared" si="109"/>
        <v>Trangie2012TOS13-AprCvHyola555_TT</v>
      </c>
      <c r="B899">
        <f t="shared" si="117"/>
        <v>93</v>
      </c>
      <c r="C899" t="str">
        <f>D899</f>
        <v>Hyola555TT</v>
      </c>
      <c r="D899" s="9" t="s">
        <v>108</v>
      </c>
      <c r="E899" t="str">
        <f>VLOOKUP(D899,Sheet1!$E$11:$F$92,2)</f>
        <v>Hyola555_TT</v>
      </c>
      <c r="F899">
        <f t="shared" si="116"/>
        <v>93</v>
      </c>
      <c r="G899" s="48" t="s">
        <v>103</v>
      </c>
      <c r="H899" s="13">
        <v>2012</v>
      </c>
      <c r="I899" s="87">
        <v>41105</v>
      </c>
      <c r="J899" s="56">
        <v>1</v>
      </c>
      <c r="K899" s="20">
        <v>41012</v>
      </c>
      <c r="L899" s="14" t="str">
        <f t="shared" si="110"/>
        <v>13-Apr</v>
      </c>
      <c r="M899" s="9">
        <f t="shared" si="113"/>
        <v>13</v>
      </c>
      <c r="N899" s="9" t="str">
        <f t="shared" si="111"/>
        <v>Apr</v>
      </c>
      <c r="O899" s="56" t="s">
        <v>90</v>
      </c>
      <c r="P899" s="13" t="str">
        <f>IF(VLOOKUP(O899,Sheet1!$N$12:$O$20,2)=0,"",VLOOKUP(O899,Sheet1!$N$12:$O$20,2))</f>
        <v/>
      </c>
      <c r="Q899" s="58"/>
      <c r="R899" s="56"/>
      <c r="S899" s="56"/>
      <c r="T899" s="24">
        <v>6</v>
      </c>
      <c r="U899" s="56"/>
      <c r="V899" s="23"/>
      <c r="W899" s="35" t="s">
        <v>211</v>
      </c>
    </row>
    <row r="900" spans="1:23" ht="13.2">
      <c r="A900" t="str">
        <f t="shared" si="109"/>
        <v>Trangie2012TOS13-AprCvJackpot</v>
      </c>
      <c r="B900">
        <f t="shared" si="117"/>
        <v>107</v>
      </c>
      <c r="C900" t="str">
        <f>D900</f>
        <v>Jackpot</v>
      </c>
      <c r="D900" s="9" t="s">
        <v>109</v>
      </c>
      <c r="E900" t="str">
        <f>VLOOKUP(D900,Sheet1!$E$11:$F$92,2)</f>
        <v>Jackpot</v>
      </c>
      <c r="F900">
        <f t="shared" si="116"/>
        <v>107</v>
      </c>
      <c r="G900" s="48" t="s">
        <v>103</v>
      </c>
      <c r="H900" s="13">
        <v>2012</v>
      </c>
      <c r="I900" s="87">
        <v>41119</v>
      </c>
      <c r="J900" s="56">
        <v>1</v>
      </c>
      <c r="K900" s="20">
        <v>41012</v>
      </c>
      <c r="L900" s="14" t="str">
        <f t="shared" si="110"/>
        <v>13-Apr</v>
      </c>
      <c r="M900" s="9">
        <f t="shared" si="113"/>
        <v>13</v>
      </c>
      <c r="N900" s="9" t="str">
        <f t="shared" si="111"/>
        <v>Apr</v>
      </c>
      <c r="O900" s="56" t="s">
        <v>90</v>
      </c>
      <c r="P900" s="13" t="str">
        <f>IF(VLOOKUP(O900,Sheet1!$N$12:$O$20,2)=0,"",VLOOKUP(O900,Sheet1!$N$12:$O$20,2))</f>
        <v/>
      </c>
      <c r="Q900" s="58"/>
      <c r="R900" s="56"/>
      <c r="S900" s="56"/>
      <c r="T900" s="24">
        <v>6</v>
      </c>
      <c r="U900" s="56"/>
      <c r="V900" s="23"/>
      <c r="W900" s="35" t="s">
        <v>211</v>
      </c>
    </row>
    <row r="901" spans="1:23" ht="13.2">
      <c r="A901" t="str">
        <f t="shared" ref="A901:A964" si="118">G901&amp;H901&amp;"TOS"&amp;L901&amp;"Cv"&amp;E901&amp;P901</f>
        <v>Trangie2012TOS13-AprCvATR_Stingray</v>
      </c>
      <c r="B901">
        <f t="shared" si="117"/>
        <v>91</v>
      </c>
      <c r="C901" t="str">
        <f>D901</f>
        <v>Stingray</v>
      </c>
      <c r="D901" s="9" t="s">
        <v>110</v>
      </c>
      <c r="E901" t="str">
        <f>VLOOKUP(D901,Sheet1!$E$11:$F$92,2)</f>
        <v>ATR_Stingray</v>
      </c>
      <c r="F901">
        <f t="shared" si="116"/>
        <v>91</v>
      </c>
      <c r="G901" s="48" t="s">
        <v>103</v>
      </c>
      <c r="H901" s="13">
        <v>2012</v>
      </c>
      <c r="I901" s="87">
        <v>41103</v>
      </c>
      <c r="J901" s="56">
        <v>1</v>
      </c>
      <c r="K901" s="20">
        <v>41012</v>
      </c>
      <c r="L901" s="14" t="str">
        <f t="shared" ref="L901:L964" si="119">M901&amp;"-"&amp;N901</f>
        <v>13-Apr</v>
      </c>
      <c r="M901" s="9">
        <f t="shared" si="113"/>
        <v>13</v>
      </c>
      <c r="N901" s="9" t="str">
        <f t="shared" ref="N901:N964" si="120">TEXT(K901,"mmm")</f>
        <v>Apr</v>
      </c>
      <c r="O901" s="56" t="s">
        <v>90</v>
      </c>
      <c r="P901" s="13" t="str">
        <f>IF(VLOOKUP(O901,Sheet1!$N$12:$O$20,2)=0,"",VLOOKUP(O901,Sheet1!$N$12:$O$20,2))</f>
        <v/>
      </c>
      <c r="Q901" s="58"/>
      <c r="R901" s="56"/>
      <c r="S901" s="56"/>
      <c r="T901" s="24">
        <v>6</v>
      </c>
      <c r="U901" s="56"/>
      <c r="V901" s="23"/>
      <c r="W901" s="35" t="s">
        <v>211</v>
      </c>
    </row>
    <row r="902" spans="1:23" ht="13.2">
      <c r="A902" t="str">
        <f t="shared" si="118"/>
        <v>Trangie2012TOS26-AprCv43C80</v>
      </c>
      <c r="B902">
        <f t="shared" si="117"/>
        <v>97</v>
      </c>
      <c r="C902" t="str">
        <f>D902</f>
        <v>43C80</v>
      </c>
      <c r="D902" s="9" t="s">
        <v>106</v>
      </c>
      <c r="E902" t="str">
        <f>VLOOKUP(D902,Sheet1!$E$11:$F$92,2)</f>
        <v>43C80</v>
      </c>
      <c r="F902">
        <f t="shared" si="116"/>
        <v>97</v>
      </c>
      <c r="G902" s="48" t="s">
        <v>103</v>
      </c>
      <c r="H902" s="13">
        <v>2012</v>
      </c>
      <c r="I902" s="87">
        <v>41122</v>
      </c>
      <c r="J902" s="56">
        <v>2</v>
      </c>
      <c r="K902" s="20">
        <v>41025</v>
      </c>
      <c r="L902" s="14" t="str">
        <f t="shared" si="119"/>
        <v>26-Apr</v>
      </c>
      <c r="M902" s="9">
        <f t="shared" si="113"/>
        <v>26</v>
      </c>
      <c r="N902" s="9" t="str">
        <f t="shared" si="120"/>
        <v>Apr</v>
      </c>
      <c r="O902" s="56" t="s">
        <v>90</v>
      </c>
      <c r="P902" s="13" t="str">
        <f>IF(VLOOKUP(O902,Sheet1!$N$12:$O$20,2)=0,"",VLOOKUP(O902,Sheet1!$N$12:$O$20,2))</f>
        <v/>
      </c>
      <c r="Q902" s="58"/>
      <c r="R902" s="56"/>
      <c r="S902" s="56"/>
      <c r="T902" s="24">
        <v>6</v>
      </c>
      <c r="U902" s="56"/>
      <c r="V902" s="23"/>
      <c r="W902" s="35" t="s">
        <v>211</v>
      </c>
    </row>
    <row r="903" spans="1:23" ht="13.2">
      <c r="A903" t="str">
        <f t="shared" si="118"/>
        <v>Trangie2012TOS26-AprCv43Y85</v>
      </c>
      <c r="B903">
        <f t="shared" si="117"/>
        <v>93</v>
      </c>
      <c r="C903" t="s">
        <v>105</v>
      </c>
      <c r="D903" s="9" t="s">
        <v>107</v>
      </c>
      <c r="E903" t="str">
        <f>VLOOKUP(D903,Sheet1!$E$11:$F$92,2)</f>
        <v>43Y85</v>
      </c>
      <c r="F903">
        <f t="shared" si="116"/>
        <v>93</v>
      </c>
      <c r="G903" s="48" t="s">
        <v>103</v>
      </c>
      <c r="H903" s="13">
        <v>2012</v>
      </c>
      <c r="I903" s="87">
        <v>41118</v>
      </c>
      <c r="J903" s="56">
        <v>2</v>
      </c>
      <c r="K903" s="20">
        <v>41025</v>
      </c>
      <c r="L903" s="14" t="str">
        <f t="shared" si="119"/>
        <v>26-Apr</v>
      </c>
      <c r="M903" s="9">
        <f t="shared" si="113"/>
        <v>26</v>
      </c>
      <c r="N903" s="9" t="str">
        <f t="shared" si="120"/>
        <v>Apr</v>
      </c>
      <c r="O903" s="56" t="s">
        <v>90</v>
      </c>
      <c r="P903" s="13" t="str">
        <f>IF(VLOOKUP(O903,Sheet1!$N$12:$O$20,2)=0,"",VLOOKUP(O903,Sheet1!$N$12:$O$20,2))</f>
        <v/>
      </c>
      <c r="Q903" s="58"/>
      <c r="R903" s="56"/>
      <c r="S903" s="56"/>
      <c r="T903" s="24">
        <v>6</v>
      </c>
      <c r="U903" s="56"/>
      <c r="V903" s="23"/>
      <c r="W903" s="35" t="s">
        <v>211</v>
      </c>
    </row>
    <row r="904" spans="1:23" ht="13.2">
      <c r="A904" t="str">
        <f t="shared" si="118"/>
        <v>Trangie2012TOS26-AprCv44Y84</v>
      </c>
      <c r="B904">
        <f t="shared" si="117"/>
        <v>97</v>
      </c>
      <c r="C904" t="s">
        <v>102</v>
      </c>
      <c r="D904" s="9" t="s">
        <v>99</v>
      </c>
      <c r="E904" t="str">
        <f>VLOOKUP(D904,Sheet1!$E$11:$F$92,2)</f>
        <v>44Y84</v>
      </c>
      <c r="F904">
        <f t="shared" si="116"/>
        <v>97</v>
      </c>
      <c r="G904" s="48" t="s">
        <v>103</v>
      </c>
      <c r="H904" s="13">
        <v>2012</v>
      </c>
      <c r="I904" s="87">
        <v>41122</v>
      </c>
      <c r="J904" s="56">
        <v>2</v>
      </c>
      <c r="K904" s="20">
        <v>41025</v>
      </c>
      <c r="L904" s="14" t="str">
        <f t="shared" si="119"/>
        <v>26-Apr</v>
      </c>
      <c r="M904" s="9">
        <f t="shared" si="113"/>
        <v>26</v>
      </c>
      <c r="N904" s="9" t="str">
        <f t="shared" si="120"/>
        <v>Apr</v>
      </c>
      <c r="O904" s="56" t="s">
        <v>90</v>
      </c>
      <c r="P904" s="13" t="str">
        <f>IF(VLOOKUP(O904,Sheet1!$N$12:$O$20,2)=0,"",VLOOKUP(O904,Sheet1!$N$12:$O$20,2))</f>
        <v/>
      </c>
      <c r="Q904" s="58"/>
      <c r="R904" s="56"/>
      <c r="S904" s="56"/>
      <c r="T904" s="24">
        <v>6</v>
      </c>
      <c r="U904" s="56"/>
      <c r="V904" s="23"/>
      <c r="W904" s="35" t="s">
        <v>211</v>
      </c>
    </row>
    <row r="905" spans="1:23" ht="13.2">
      <c r="A905" t="str">
        <f t="shared" si="118"/>
        <v>Trangie2012TOS26-AprCvAV_Garnet</v>
      </c>
      <c r="B905">
        <f t="shared" si="117"/>
        <v>101</v>
      </c>
      <c r="C905" t="str">
        <f>D905</f>
        <v>Garnet</v>
      </c>
      <c r="D905" s="9" t="s">
        <v>37</v>
      </c>
      <c r="E905" t="str">
        <f>VLOOKUP(D905,Sheet1!$E$11:$F$92,2)</f>
        <v>AV_Garnet</v>
      </c>
      <c r="F905">
        <f t="shared" si="116"/>
        <v>101</v>
      </c>
      <c r="G905" s="48" t="s">
        <v>103</v>
      </c>
      <c r="H905" s="13">
        <v>2012</v>
      </c>
      <c r="I905" s="87">
        <v>41126</v>
      </c>
      <c r="J905" s="56">
        <v>2</v>
      </c>
      <c r="K905" s="20">
        <v>41025</v>
      </c>
      <c r="L905" s="14" t="str">
        <f t="shared" si="119"/>
        <v>26-Apr</v>
      </c>
      <c r="M905" s="9">
        <f t="shared" si="113"/>
        <v>26</v>
      </c>
      <c r="N905" s="9" t="str">
        <f t="shared" si="120"/>
        <v>Apr</v>
      </c>
      <c r="O905" s="56" t="s">
        <v>90</v>
      </c>
      <c r="P905" s="13" t="str">
        <f>IF(VLOOKUP(O905,Sheet1!$N$12:$O$20,2)=0,"",VLOOKUP(O905,Sheet1!$N$12:$O$20,2))</f>
        <v/>
      </c>
      <c r="Q905" s="58"/>
      <c r="R905" s="56"/>
      <c r="S905" s="56"/>
      <c r="T905" s="24">
        <v>6</v>
      </c>
      <c r="U905" s="56"/>
      <c r="V905" s="23"/>
      <c r="W905" s="35" t="s">
        <v>211</v>
      </c>
    </row>
    <row r="906" spans="1:23" ht="13.2">
      <c r="A906" t="str">
        <f t="shared" si="118"/>
        <v>Trangie2012TOS26-AprCvHyola555_TT</v>
      </c>
      <c r="B906">
        <f t="shared" si="117"/>
        <v>95</v>
      </c>
      <c r="C906" t="str">
        <f>D906</f>
        <v>Hyola555TT</v>
      </c>
      <c r="D906" s="9" t="s">
        <v>108</v>
      </c>
      <c r="E906" t="str">
        <f>VLOOKUP(D906,Sheet1!$E$11:$F$92,2)</f>
        <v>Hyola555_TT</v>
      </c>
      <c r="F906">
        <f t="shared" si="116"/>
        <v>95</v>
      </c>
      <c r="G906" s="48" t="s">
        <v>103</v>
      </c>
      <c r="H906" s="13">
        <v>2012</v>
      </c>
      <c r="I906" s="87">
        <v>41120</v>
      </c>
      <c r="J906" s="56">
        <v>2</v>
      </c>
      <c r="K906" s="20">
        <v>41025</v>
      </c>
      <c r="L906" s="14" t="str">
        <f t="shared" si="119"/>
        <v>26-Apr</v>
      </c>
      <c r="M906" s="9">
        <f t="shared" si="113"/>
        <v>26</v>
      </c>
      <c r="N906" s="9" t="str">
        <f t="shared" si="120"/>
        <v>Apr</v>
      </c>
      <c r="O906" s="56" t="s">
        <v>90</v>
      </c>
      <c r="P906" s="13" t="str">
        <f>IF(VLOOKUP(O906,Sheet1!$N$12:$O$20,2)=0,"",VLOOKUP(O906,Sheet1!$N$12:$O$20,2))</f>
        <v/>
      </c>
      <c r="Q906" s="58"/>
      <c r="R906" s="56"/>
      <c r="S906" s="56"/>
      <c r="T906" s="24">
        <v>6</v>
      </c>
      <c r="U906" s="56"/>
      <c r="V906" s="23"/>
      <c r="W906" s="35" t="s">
        <v>211</v>
      </c>
    </row>
    <row r="907" spans="1:23" ht="13.2">
      <c r="A907" t="str">
        <f t="shared" si="118"/>
        <v>Trangie2012TOS26-AprCvJackpot</v>
      </c>
      <c r="B907">
        <f t="shared" si="117"/>
        <v>108</v>
      </c>
      <c r="C907" t="str">
        <f>D907</f>
        <v>Jackpot</v>
      </c>
      <c r="D907" s="9" t="s">
        <v>109</v>
      </c>
      <c r="E907" t="str">
        <f>VLOOKUP(D907,Sheet1!$E$11:$F$92,2)</f>
        <v>Jackpot</v>
      </c>
      <c r="F907">
        <f t="shared" si="116"/>
        <v>108</v>
      </c>
      <c r="G907" s="48" t="s">
        <v>103</v>
      </c>
      <c r="H907" s="13">
        <v>2012</v>
      </c>
      <c r="I907" s="87">
        <v>41133</v>
      </c>
      <c r="J907" s="56">
        <v>2</v>
      </c>
      <c r="K907" s="20">
        <v>41025</v>
      </c>
      <c r="L907" s="14" t="str">
        <f t="shared" si="119"/>
        <v>26-Apr</v>
      </c>
      <c r="M907" s="9">
        <f t="shared" si="113"/>
        <v>26</v>
      </c>
      <c r="N907" s="9" t="str">
        <f t="shared" si="120"/>
        <v>Apr</v>
      </c>
      <c r="O907" s="56" t="s">
        <v>90</v>
      </c>
      <c r="P907" s="13" t="str">
        <f>IF(VLOOKUP(O907,Sheet1!$N$12:$O$20,2)=0,"",VLOOKUP(O907,Sheet1!$N$12:$O$20,2))</f>
        <v/>
      </c>
      <c r="Q907" s="58"/>
      <c r="R907" s="56"/>
      <c r="S907" s="56"/>
      <c r="T907" s="24">
        <v>6</v>
      </c>
      <c r="U907" s="56"/>
      <c r="V907" s="23"/>
      <c r="W907" s="35" t="s">
        <v>211</v>
      </c>
    </row>
    <row r="908" spans="1:23" ht="13.2">
      <c r="A908" t="str">
        <f t="shared" si="118"/>
        <v>Trangie2012TOS26-AprCvATR_Stingray</v>
      </c>
      <c r="B908">
        <f t="shared" si="117"/>
        <v>93</v>
      </c>
      <c r="C908" t="str">
        <f>D908</f>
        <v>Stingray</v>
      </c>
      <c r="D908" s="9" t="s">
        <v>110</v>
      </c>
      <c r="E908" t="str">
        <f>VLOOKUP(D908,Sheet1!$E$11:$F$92,2)</f>
        <v>ATR_Stingray</v>
      </c>
      <c r="F908">
        <f t="shared" si="116"/>
        <v>93</v>
      </c>
      <c r="G908" s="48" t="s">
        <v>103</v>
      </c>
      <c r="H908" s="13">
        <v>2012</v>
      </c>
      <c r="I908" s="87">
        <v>41118</v>
      </c>
      <c r="J908" s="56">
        <v>2</v>
      </c>
      <c r="K908" s="20">
        <v>41025</v>
      </c>
      <c r="L908" s="14" t="str">
        <f t="shared" si="119"/>
        <v>26-Apr</v>
      </c>
      <c r="M908" s="9">
        <f t="shared" si="113"/>
        <v>26</v>
      </c>
      <c r="N908" s="9" t="str">
        <f t="shared" si="120"/>
        <v>Apr</v>
      </c>
      <c r="O908" s="56" t="s">
        <v>90</v>
      </c>
      <c r="P908" s="13" t="str">
        <f>IF(VLOOKUP(O908,Sheet1!$N$12:$O$20,2)=0,"",VLOOKUP(O908,Sheet1!$N$12:$O$20,2))</f>
        <v/>
      </c>
      <c r="Q908" s="58"/>
      <c r="R908" s="56"/>
      <c r="S908" s="56"/>
      <c r="T908" s="24">
        <v>6</v>
      </c>
      <c r="U908" s="56"/>
      <c r="V908" s="23"/>
      <c r="W908" s="35" t="s">
        <v>211</v>
      </c>
    </row>
    <row r="909" spans="1:23" ht="13.2">
      <c r="A909" t="str">
        <f t="shared" si="118"/>
        <v>Trangie2012TOS14-MayCv43C80</v>
      </c>
      <c r="B909">
        <f t="shared" si="117"/>
        <v>91</v>
      </c>
      <c r="C909" t="str">
        <f>D909</f>
        <v>43C80</v>
      </c>
      <c r="D909" s="9" t="s">
        <v>106</v>
      </c>
      <c r="E909" t="str">
        <f>VLOOKUP(D909,Sheet1!$E$11:$F$92,2)</f>
        <v>43C80</v>
      </c>
      <c r="F909">
        <f t="shared" si="116"/>
        <v>91</v>
      </c>
      <c r="G909" s="48" t="s">
        <v>103</v>
      </c>
      <c r="H909" s="13">
        <v>2012</v>
      </c>
      <c r="I909" s="87">
        <v>41134</v>
      </c>
      <c r="J909" s="56">
        <v>3</v>
      </c>
      <c r="K909" s="20">
        <v>41043</v>
      </c>
      <c r="L909" s="14" t="str">
        <f t="shared" si="119"/>
        <v>14-May</v>
      </c>
      <c r="M909" s="9">
        <f t="shared" si="113"/>
        <v>14</v>
      </c>
      <c r="N909" s="9" t="str">
        <f t="shared" si="120"/>
        <v>May</v>
      </c>
      <c r="O909" s="56" t="s">
        <v>90</v>
      </c>
      <c r="P909" s="13" t="str">
        <f>IF(VLOOKUP(O909,Sheet1!$N$12:$O$20,2)=0,"",VLOOKUP(O909,Sheet1!$N$12:$O$20,2))</f>
        <v/>
      </c>
      <c r="Q909" s="58"/>
      <c r="R909" s="56"/>
      <c r="S909" s="56"/>
      <c r="T909" s="24">
        <v>6</v>
      </c>
      <c r="U909" s="56"/>
      <c r="V909" s="23"/>
      <c r="W909" s="35" t="s">
        <v>211</v>
      </c>
    </row>
    <row r="910" spans="1:23" ht="13.2">
      <c r="A910" t="str">
        <f t="shared" si="118"/>
        <v>Trangie2012TOS14-MayCv43Y85</v>
      </c>
      <c r="B910">
        <f t="shared" si="117"/>
        <v>93</v>
      </c>
      <c r="C910" t="s">
        <v>105</v>
      </c>
      <c r="D910" s="9" t="s">
        <v>107</v>
      </c>
      <c r="E910" t="str">
        <f>VLOOKUP(D910,Sheet1!$E$11:$F$92,2)</f>
        <v>43Y85</v>
      </c>
      <c r="F910">
        <f t="shared" si="116"/>
        <v>93</v>
      </c>
      <c r="G910" s="48" t="s">
        <v>103</v>
      </c>
      <c r="H910" s="13">
        <v>2012</v>
      </c>
      <c r="I910" s="87">
        <v>41136</v>
      </c>
      <c r="J910" s="56">
        <v>3</v>
      </c>
      <c r="K910" s="20">
        <v>41043</v>
      </c>
      <c r="L910" s="14" t="str">
        <f t="shared" si="119"/>
        <v>14-May</v>
      </c>
      <c r="M910" s="9">
        <f t="shared" si="113"/>
        <v>14</v>
      </c>
      <c r="N910" s="9" t="str">
        <f t="shared" si="120"/>
        <v>May</v>
      </c>
      <c r="O910" s="56" t="s">
        <v>90</v>
      </c>
      <c r="P910" s="13" t="str">
        <f>IF(VLOOKUP(O910,Sheet1!$N$12:$O$20,2)=0,"",VLOOKUP(O910,Sheet1!$N$12:$O$20,2))</f>
        <v/>
      </c>
      <c r="Q910" s="58"/>
      <c r="R910" s="56"/>
      <c r="S910" s="56"/>
      <c r="T910" s="24">
        <v>6</v>
      </c>
      <c r="U910" s="56"/>
      <c r="V910" s="23"/>
      <c r="W910" s="35" t="s">
        <v>211</v>
      </c>
    </row>
    <row r="911" spans="1:23" ht="13.2">
      <c r="A911" t="str">
        <f t="shared" si="118"/>
        <v>Trangie2012TOS14-MayCv44Y84</v>
      </c>
      <c r="B911">
        <f t="shared" si="117"/>
        <v>94</v>
      </c>
      <c r="C911" t="s">
        <v>102</v>
      </c>
      <c r="D911" s="9" t="s">
        <v>99</v>
      </c>
      <c r="E911" t="str">
        <f>VLOOKUP(D911,Sheet1!$E$11:$F$92,2)</f>
        <v>44Y84</v>
      </c>
      <c r="F911">
        <f t="shared" si="116"/>
        <v>94</v>
      </c>
      <c r="G911" s="48" t="s">
        <v>103</v>
      </c>
      <c r="H911" s="13">
        <v>2012</v>
      </c>
      <c r="I911" s="87">
        <v>41137</v>
      </c>
      <c r="J911" s="56">
        <v>3</v>
      </c>
      <c r="K911" s="20">
        <v>41043</v>
      </c>
      <c r="L911" s="14" t="str">
        <f t="shared" si="119"/>
        <v>14-May</v>
      </c>
      <c r="M911" s="9">
        <f t="shared" ref="M911:M974" si="121">DAY(K911)</f>
        <v>14</v>
      </c>
      <c r="N911" s="9" t="str">
        <f t="shared" si="120"/>
        <v>May</v>
      </c>
      <c r="O911" s="56" t="s">
        <v>90</v>
      </c>
      <c r="P911" s="13" t="str">
        <f>IF(VLOOKUP(O911,Sheet1!$N$12:$O$20,2)=0,"",VLOOKUP(O911,Sheet1!$N$12:$O$20,2))</f>
        <v/>
      </c>
      <c r="Q911" s="58"/>
      <c r="R911" s="56"/>
      <c r="S911" s="56"/>
      <c r="T911" s="24">
        <v>6</v>
      </c>
      <c r="U911" s="56"/>
      <c r="V911" s="23"/>
      <c r="W911" s="35" t="s">
        <v>211</v>
      </c>
    </row>
    <row r="912" spans="1:23" ht="13.2">
      <c r="A912" t="str">
        <f t="shared" si="118"/>
        <v>Trangie2012TOS14-MayCvAV_Garnet</v>
      </c>
      <c r="B912">
        <f t="shared" si="117"/>
        <v>95</v>
      </c>
      <c r="C912" t="str">
        <f t="shared" ref="C912:C931" si="122">D912</f>
        <v>Garnet</v>
      </c>
      <c r="D912" s="9" t="s">
        <v>37</v>
      </c>
      <c r="E912" t="str">
        <f>VLOOKUP(D912,Sheet1!$E$11:$F$92,2)</f>
        <v>AV_Garnet</v>
      </c>
      <c r="F912">
        <f t="shared" si="116"/>
        <v>95</v>
      </c>
      <c r="G912" s="48" t="s">
        <v>103</v>
      </c>
      <c r="H912" s="13">
        <v>2012</v>
      </c>
      <c r="I912" s="87">
        <v>41138</v>
      </c>
      <c r="J912" s="56">
        <v>3</v>
      </c>
      <c r="K912" s="20">
        <v>41043</v>
      </c>
      <c r="L912" s="14" t="str">
        <f t="shared" si="119"/>
        <v>14-May</v>
      </c>
      <c r="M912" s="9">
        <f t="shared" si="121"/>
        <v>14</v>
      </c>
      <c r="N912" s="9" t="str">
        <f t="shared" si="120"/>
        <v>May</v>
      </c>
      <c r="O912" s="56" t="s">
        <v>90</v>
      </c>
      <c r="P912" s="13" t="str">
        <f>IF(VLOOKUP(O912,Sheet1!$N$12:$O$20,2)=0,"",VLOOKUP(O912,Sheet1!$N$12:$O$20,2))</f>
        <v/>
      </c>
      <c r="Q912" s="58"/>
      <c r="R912" s="56"/>
      <c r="S912" s="56"/>
      <c r="T912" s="24">
        <v>6</v>
      </c>
      <c r="U912" s="56"/>
      <c r="V912" s="23"/>
      <c r="W912" s="35" t="s">
        <v>211</v>
      </c>
    </row>
    <row r="913" spans="1:23" ht="13.2">
      <c r="A913" t="str">
        <f t="shared" si="118"/>
        <v>Trangie2012TOS14-MayCvHyola555_TT</v>
      </c>
      <c r="B913">
        <f t="shared" si="117"/>
        <v>93</v>
      </c>
      <c r="C913" t="str">
        <f t="shared" si="122"/>
        <v>Hyola555TT</v>
      </c>
      <c r="D913" s="9" t="s">
        <v>108</v>
      </c>
      <c r="E913" t="str">
        <f>VLOOKUP(D913,Sheet1!$E$11:$F$92,2)</f>
        <v>Hyola555_TT</v>
      </c>
      <c r="F913">
        <f t="shared" si="116"/>
        <v>93</v>
      </c>
      <c r="G913" s="48" t="s">
        <v>103</v>
      </c>
      <c r="H913" s="13">
        <v>2012</v>
      </c>
      <c r="I913" s="87">
        <v>41136</v>
      </c>
      <c r="J913" s="56">
        <v>3</v>
      </c>
      <c r="K913" s="20">
        <v>41043</v>
      </c>
      <c r="L913" s="14" t="str">
        <f t="shared" si="119"/>
        <v>14-May</v>
      </c>
      <c r="M913" s="9">
        <f t="shared" si="121"/>
        <v>14</v>
      </c>
      <c r="N913" s="9" t="str">
        <f t="shared" si="120"/>
        <v>May</v>
      </c>
      <c r="O913" s="56" t="s">
        <v>90</v>
      </c>
      <c r="P913" s="13" t="str">
        <f>IF(VLOOKUP(O913,Sheet1!$N$12:$O$20,2)=0,"",VLOOKUP(O913,Sheet1!$N$12:$O$20,2))</f>
        <v/>
      </c>
      <c r="Q913" s="58"/>
      <c r="R913" s="56"/>
      <c r="S913" s="56"/>
      <c r="T913" s="24">
        <v>6</v>
      </c>
      <c r="U913" s="56"/>
      <c r="V913" s="23"/>
      <c r="W913" s="35" t="s">
        <v>211</v>
      </c>
    </row>
    <row r="914" spans="1:23" ht="13.2">
      <c r="A914" t="str">
        <f t="shared" si="118"/>
        <v>Trangie2012TOS14-MayCvJackpot</v>
      </c>
      <c r="B914">
        <f t="shared" si="117"/>
        <v>97</v>
      </c>
      <c r="C914" t="str">
        <f t="shared" si="122"/>
        <v>Jackpot</v>
      </c>
      <c r="D914" s="9" t="s">
        <v>109</v>
      </c>
      <c r="E914" t="str">
        <f>VLOOKUP(D914,Sheet1!$E$11:$F$92,2)</f>
        <v>Jackpot</v>
      </c>
      <c r="F914">
        <f t="shared" si="116"/>
        <v>97</v>
      </c>
      <c r="G914" s="48" t="s">
        <v>103</v>
      </c>
      <c r="H914" s="13">
        <v>2012</v>
      </c>
      <c r="I914" s="87">
        <v>41140</v>
      </c>
      <c r="J914" s="56">
        <v>3</v>
      </c>
      <c r="K914" s="20">
        <v>41043</v>
      </c>
      <c r="L914" s="14" t="str">
        <f t="shared" si="119"/>
        <v>14-May</v>
      </c>
      <c r="M914" s="9">
        <f t="shared" si="121"/>
        <v>14</v>
      </c>
      <c r="N914" s="9" t="str">
        <f t="shared" si="120"/>
        <v>May</v>
      </c>
      <c r="O914" s="56" t="s">
        <v>90</v>
      </c>
      <c r="P914" s="13" t="str">
        <f>IF(VLOOKUP(O914,Sheet1!$N$12:$O$20,2)=0,"",VLOOKUP(O914,Sheet1!$N$12:$O$20,2))</f>
        <v/>
      </c>
      <c r="Q914" s="58"/>
      <c r="R914" s="56"/>
      <c r="S914" s="56"/>
      <c r="T914" s="24">
        <v>6</v>
      </c>
      <c r="U914" s="56"/>
      <c r="V914" s="23"/>
      <c r="W914" s="35" t="s">
        <v>211</v>
      </c>
    </row>
    <row r="915" spans="1:23" ht="13.2">
      <c r="A915" t="str">
        <f t="shared" si="118"/>
        <v>Trangie2012TOS14-MayCvATR_Stingray</v>
      </c>
      <c r="B915">
        <f t="shared" si="117"/>
        <v>92</v>
      </c>
      <c r="C915" t="str">
        <f t="shared" si="122"/>
        <v>Stingray</v>
      </c>
      <c r="D915" s="9" t="s">
        <v>110</v>
      </c>
      <c r="E915" t="str">
        <f>VLOOKUP(D915,Sheet1!$E$11:$F$92,2)</f>
        <v>ATR_Stingray</v>
      </c>
      <c r="F915">
        <f t="shared" si="116"/>
        <v>92</v>
      </c>
      <c r="G915" s="48" t="s">
        <v>103</v>
      </c>
      <c r="H915" s="13">
        <v>2012</v>
      </c>
      <c r="I915" s="87">
        <v>41135</v>
      </c>
      <c r="J915" s="56">
        <v>3</v>
      </c>
      <c r="K915" s="20">
        <v>41043</v>
      </c>
      <c r="L915" s="14" t="str">
        <f t="shared" si="119"/>
        <v>14-May</v>
      </c>
      <c r="M915" s="9">
        <f t="shared" si="121"/>
        <v>14</v>
      </c>
      <c r="N915" s="9" t="str">
        <f t="shared" si="120"/>
        <v>May</v>
      </c>
      <c r="O915" s="56" t="s">
        <v>90</v>
      </c>
      <c r="P915" s="13" t="str">
        <f>IF(VLOOKUP(O915,Sheet1!$N$12:$O$20,2)=0,"",VLOOKUP(O915,Sheet1!$N$12:$O$20,2))</f>
        <v/>
      </c>
      <c r="Q915" s="58"/>
      <c r="R915" s="56"/>
      <c r="S915" s="56"/>
      <c r="T915" s="24">
        <v>6</v>
      </c>
      <c r="U915" s="9"/>
      <c r="V915" s="23"/>
      <c r="W915" s="35" t="s">
        <v>211</v>
      </c>
    </row>
    <row r="916" spans="1:23" ht="13.2">
      <c r="A916" t="str">
        <f t="shared" si="118"/>
        <v>Young2009TOS16-AprCv46C76</v>
      </c>
      <c r="B916">
        <f t="shared" si="117"/>
        <v>119</v>
      </c>
      <c r="C916" t="str">
        <f t="shared" si="122"/>
        <v>46C76</v>
      </c>
      <c r="D916" s="37" t="s">
        <v>52</v>
      </c>
      <c r="E916" t="str">
        <f>VLOOKUP(D916,Sheet1!$E$11:$F$92,2)</f>
        <v>46C76</v>
      </c>
      <c r="F916">
        <f t="shared" si="116"/>
        <v>119</v>
      </c>
      <c r="G916" s="31" t="s">
        <v>51</v>
      </c>
      <c r="H916" s="13">
        <v>2009</v>
      </c>
      <c r="I916" s="90">
        <v>40038</v>
      </c>
      <c r="J916" s="35">
        <v>1</v>
      </c>
      <c r="K916" s="36">
        <v>39919</v>
      </c>
      <c r="L916" s="14" t="str">
        <f t="shared" si="119"/>
        <v>16-Apr</v>
      </c>
      <c r="M916" s="9">
        <f t="shared" si="121"/>
        <v>16</v>
      </c>
      <c r="N916" s="9" t="str">
        <f t="shared" si="120"/>
        <v>Apr</v>
      </c>
      <c r="O916" s="37" t="s">
        <v>43</v>
      </c>
      <c r="P916" s="13" t="str">
        <f>IF(VLOOKUP(O916,Sheet1!$N$12:$O$20,2)=0,"",VLOOKUP(O916,Sheet1!$N$12:$O$20,2))</f>
        <v/>
      </c>
      <c r="Q916" s="38"/>
      <c r="R916" s="38"/>
      <c r="S916" s="38"/>
      <c r="T916" s="39">
        <v>6</v>
      </c>
    </row>
    <row r="917" spans="1:23" ht="13.2">
      <c r="A917" t="str">
        <f t="shared" si="118"/>
        <v>Young2009TOS29-AprCv46C76</v>
      </c>
      <c r="B917">
        <f t="shared" si="117"/>
        <v>128</v>
      </c>
      <c r="C917" t="str">
        <f t="shared" si="122"/>
        <v>46C76</v>
      </c>
      <c r="D917" s="37" t="s">
        <v>52</v>
      </c>
      <c r="E917" t="str">
        <f>VLOOKUP(D917,Sheet1!$E$11:$F$92,2)</f>
        <v>46C76</v>
      </c>
      <c r="F917">
        <f t="shared" si="116"/>
        <v>128</v>
      </c>
      <c r="G917" s="31" t="s">
        <v>51</v>
      </c>
      <c r="H917" s="13">
        <v>2009</v>
      </c>
      <c r="I917" s="90">
        <v>40060</v>
      </c>
      <c r="J917" s="35">
        <v>2</v>
      </c>
      <c r="K917" s="36">
        <v>39932</v>
      </c>
      <c r="L917" s="14" t="str">
        <f t="shared" si="119"/>
        <v>29-Apr</v>
      </c>
      <c r="M917" s="9">
        <f t="shared" si="121"/>
        <v>29</v>
      </c>
      <c r="N917" s="9" t="str">
        <f t="shared" si="120"/>
        <v>Apr</v>
      </c>
      <c r="O917" s="37" t="s">
        <v>43</v>
      </c>
      <c r="P917" s="13" t="str">
        <f>IF(VLOOKUP(O917,Sheet1!$N$12:$O$20,2)=0,"",VLOOKUP(O917,Sheet1!$N$12:$O$20,2))</f>
        <v/>
      </c>
      <c r="Q917" s="38"/>
      <c r="R917" s="38"/>
      <c r="S917" s="38"/>
      <c r="T917" s="39">
        <v>6</v>
      </c>
    </row>
    <row r="918" spans="1:23" ht="13.2">
      <c r="A918" t="str">
        <f t="shared" si="118"/>
        <v>Young2009TOS16-AprCv46Y20</v>
      </c>
      <c r="B918">
        <f t="shared" si="117"/>
        <v>119</v>
      </c>
      <c r="C918" t="str">
        <f t="shared" si="122"/>
        <v>46Y20</v>
      </c>
      <c r="D918" s="37" t="s">
        <v>54</v>
      </c>
      <c r="E918" t="str">
        <f>VLOOKUP(D918,Sheet1!$E$11:$F$92,2)</f>
        <v>46Y20</v>
      </c>
      <c r="F918">
        <f t="shared" si="116"/>
        <v>119</v>
      </c>
      <c r="G918" s="31" t="s">
        <v>51</v>
      </c>
      <c r="H918" s="13">
        <v>2009</v>
      </c>
      <c r="I918" s="90">
        <v>40038</v>
      </c>
      <c r="J918" s="35">
        <v>1</v>
      </c>
      <c r="K918" s="36">
        <v>39919</v>
      </c>
      <c r="L918" s="14" t="str">
        <f t="shared" si="119"/>
        <v>16-Apr</v>
      </c>
      <c r="M918" s="9">
        <f t="shared" si="121"/>
        <v>16</v>
      </c>
      <c r="N918" s="9" t="str">
        <f t="shared" si="120"/>
        <v>Apr</v>
      </c>
      <c r="O918" s="37" t="s">
        <v>43</v>
      </c>
      <c r="P918" s="13" t="str">
        <f>IF(VLOOKUP(O918,Sheet1!$N$12:$O$20,2)=0,"",VLOOKUP(O918,Sheet1!$N$12:$O$20,2))</f>
        <v/>
      </c>
      <c r="Q918" s="38"/>
      <c r="R918" s="38"/>
      <c r="S918" s="38"/>
      <c r="T918" s="39">
        <v>6</v>
      </c>
    </row>
    <row r="919" spans="1:23" ht="13.2">
      <c r="A919" t="str">
        <f t="shared" si="118"/>
        <v>Young2009TOS29-AprCv46Y20</v>
      </c>
      <c r="B919">
        <f t="shared" si="117"/>
        <v>120</v>
      </c>
      <c r="C919" t="str">
        <f t="shared" si="122"/>
        <v>46Y20</v>
      </c>
      <c r="D919" s="37" t="s">
        <v>54</v>
      </c>
      <c r="E919" t="str">
        <f>VLOOKUP(D919,Sheet1!$E$11:$F$92,2)</f>
        <v>46Y20</v>
      </c>
      <c r="F919">
        <f t="shared" si="116"/>
        <v>120</v>
      </c>
      <c r="G919" s="31" t="s">
        <v>51</v>
      </c>
      <c r="H919" s="13">
        <v>2009</v>
      </c>
      <c r="I919" s="90">
        <v>40052</v>
      </c>
      <c r="J919" s="35">
        <v>2</v>
      </c>
      <c r="K919" s="36">
        <v>39932</v>
      </c>
      <c r="L919" s="14" t="str">
        <f t="shared" si="119"/>
        <v>29-Apr</v>
      </c>
      <c r="M919" s="9">
        <f t="shared" si="121"/>
        <v>29</v>
      </c>
      <c r="N919" s="9" t="str">
        <f t="shared" si="120"/>
        <v>Apr</v>
      </c>
      <c r="O919" s="37" t="s">
        <v>43</v>
      </c>
      <c r="P919" s="13" t="str">
        <f>IF(VLOOKUP(O919,Sheet1!$N$12:$O$20,2)=0,"",VLOOKUP(O919,Sheet1!$N$12:$O$20,2))</f>
        <v/>
      </c>
      <c r="Q919" s="38"/>
      <c r="R919" s="38"/>
      <c r="S919" s="38"/>
      <c r="T919" s="39">
        <v>6</v>
      </c>
    </row>
    <row r="920" spans="1:23" ht="13.2">
      <c r="A920" t="str">
        <f t="shared" si="118"/>
        <v>Young2009TOS16-AprCv46Y78</v>
      </c>
      <c r="B920">
        <f t="shared" si="117"/>
        <v>123</v>
      </c>
      <c r="C920" t="str">
        <f t="shared" si="122"/>
        <v>46Y78</v>
      </c>
      <c r="D920" s="37" t="s">
        <v>34</v>
      </c>
      <c r="E920" t="str">
        <f>VLOOKUP(D920,Sheet1!$E$11:$F$92,2)</f>
        <v>46Y78</v>
      </c>
      <c r="F920">
        <f t="shared" si="116"/>
        <v>123</v>
      </c>
      <c r="G920" s="31" t="s">
        <v>51</v>
      </c>
      <c r="H920" s="13">
        <v>2009</v>
      </c>
      <c r="I920" s="90">
        <v>40042</v>
      </c>
      <c r="J920" s="35">
        <v>1</v>
      </c>
      <c r="K920" s="36">
        <v>39919</v>
      </c>
      <c r="L920" s="14" t="str">
        <f t="shared" si="119"/>
        <v>16-Apr</v>
      </c>
      <c r="M920" s="9">
        <f t="shared" si="121"/>
        <v>16</v>
      </c>
      <c r="N920" s="9" t="str">
        <f t="shared" si="120"/>
        <v>Apr</v>
      </c>
      <c r="O920" s="37" t="s">
        <v>43</v>
      </c>
      <c r="P920" s="13" t="str">
        <f>IF(VLOOKUP(O920,Sheet1!$N$12:$O$20,2)=0,"",VLOOKUP(O920,Sheet1!$N$12:$O$20,2))</f>
        <v/>
      </c>
      <c r="Q920" s="38"/>
      <c r="R920" s="38"/>
      <c r="S920" s="38"/>
      <c r="T920" s="39">
        <v>6</v>
      </c>
    </row>
    <row r="921" spans="1:23" ht="13.2">
      <c r="A921" t="str">
        <f t="shared" si="118"/>
        <v>Young2009TOS29-AprCv46Y78</v>
      </c>
      <c r="B921">
        <f t="shared" si="117"/>
        <v>128</v>
      </c>
      <c r="C921" t="str">
        <f t="shared" si="122"/>
        <v>46Y78</v>
      </c>
      <c r="D921" s="37" t="s">
        <v>34</v>
      </c>
      <c r="E921" t="str">
        <f>VLOOKUP(D921,Sheet1!$E$11:$F$92,2)</f>
        <v>46Y78</v>
      </c>
      <c r="F921">
        <f t="shared" si="116"/>
        <v>128</v>
      </c>
      <c r="G921" s="31" t="s">
        <v>51</v>
      </c>
      <c r="H921" s="13">
        <v>2009</v>
      </c>
      <c r="I921" s="90">
        <v>40060</v>
      </c>
      <c r="J921" s="35">
        <v>2</v>
      </c>
      <c r="K921" s="36">
        <v>39932</v>
      </c>
      <c r="L921" s="14" t="str">
        <f t="shared" si="119"/>
        <v>29-Apr</v>
      </c>
      <c r="M921" s="9">
        <f t="shared" si="121"/>
        <v>29</v>
      </c>
      <c r="N921" s="9" t="str">
        <f t="shared" si="120"/>
        <v>Apr</v>
      </c>
      <c r="O921" s="37" t="s">
        <v>43</v>
      </c>
      <c r="P921" s="13" t="str">
        <f>IF(VLOOKUP(O921,Sheet1!$N$12:$O$20,2)=0,"",VLOOKUP(O921,Sheet1!$N$12:$O$20,2))</f>
        <v/>
      </c>
      <c r="Q921" s="38"/>
      <c r="R921" s="38"/>
      <c r="S921" s="38"/>
      <c r="T921" s="39">
        <v>6</v>
      </c>
    </row>
    <row r="922" spans="1:23" ht="13.2">
      <c r="A922" t="str">
        <f t="shared" si="118"/>
        <v>Young2009TOS16-AprCvAV_Garnet</v>
      </c>
      <c r="B922">
        <f t="shared" si="117"/>
        <v>114</v>
      </c>
      <c r="C922" t="str">
        <f t="shared" si="122"/>
        <v>Garnet</v>
      </c>
      <c r="D922" s="37" t="s">
        <v>37</v>
      </c>
      <c r="E922" t="str">
        <f>VLOOKUP(D922,Sheet1!$E$11:$F$92,2)</f>
        <v>AV_Garnet</v>
      </c>
      <c r="F922">
        <f t="shared" si="116"/>
        <v>114</v>
      </c>
      <c r="G922" s="31" t="s">
        <v>51</v>
      </c>
      <c r="H922" s="13">
        <v>2009</v>
      </c>
      <c r="I922" s="90">
        <v>40033</v>
      </c>
      <c r="J922" s="35">
        <v>1</v>
      </c>
      <c r="K922" s="36">
        <v>39919</v>
      </c>
      <c r="L922" s="14" t="str">
        <f t="shared" si="119"/>
        <v>16-Apr</v>
      </c>
      <c r="M922" s="9">
        <f t="shared" si="121"/>
        <v>16</v>
      </c>
      <c r="N922" s="9" t="str">
        <f t="shared" si="120"/>
        <v>Apr</v>
      </c>
      <c r="O922" s="37" t="s">
        <v>43</v>
      </c>
      <c r="P922" s="13" t="str">
        <f>IF(VLOOKUP(O922,Sheet1!$N$12:$O$20,2)=0,"",VLOOKUP(O922,Sheet1!$N$12:$O$20,2))</f>
        <v/>
      </c>
      <c r="Q922" s="38"/>
      <c r="R922" s="38"/>
      <c r="S922" s="38"/>
      <c r="T922" s="39">
        <v>6</v>
      </c>
    </row>
    <row r="923" spans="1:23" ht="13.2">
      <c r="A923" t="str">
        <f t="shared" si="118"/>
        <v>Young2009TOS29-AprCvAV_Garnet</v>
      </c>
      <c r="B923">
        <f t="shared" si="117"/>
        <v>118</v>
      </c>
      <c r="C923" t="str">
        <f t="shared" si="122"/>
        <v>Garnet</v>
      </c>
      <c r="D923" s="37" t="s">
        <v>37</v>
      </c>
      <c r="E923" t="str">
        <f>VLOOKUP(D923,Sheet1!$E$11:$F$92,2)</f>
        <v>AV_Garnet</v>
      </c>
      <c r="F923">
        <f t="shared" ref="F923:F974" si="123">B923</f>
        <v>118</v>
      </c>
      <c r="G923" s="31" t="s">
        <v>51</v>
      </c>
      <c r="H923" s="13">
        <v>2009</v>
      </c>
      <c r="I923" s="90">
        <v>40050</v>
      </c>
      <c r="J923" s="35">
        <v>2</v>
      </c>
      <c r="K923" s="36">
        <v>39932</v>
      </c>
      <c r="L923" s="14" t="str">
        <f t="shared" si="119"/>
        <v>29-Apr</v>
      </c>
      <c r="M923" s="9">
        <f t="shared" si="121"/>
        <v>29</v>
      </c>
      <c r="N923" s="9" t="str">
        <f t="shared" si="120"/>
        <v>Apr</v>
      </c>
      <c r="O923" s="37" t="s">
        <v>43</v>
      </c>
      <c r="P923" s="13" t="str">
        <f>IF(VLOOKUP(O923,Sheet1!$N$12:$O$20,2)=0,"",VLOOKUP(O923,Sheet1!$N$12:$O$20,2))</f>
        <v/>
      </c>
      <c r="Q923" s="38"/>
      <c r="R923" s="38"/>
      <c r="S923" s="38"/>
      <c r="T923" s="39">
        <v>6</v>
      </c>
    </row>
    <row r="924" spans="1:23" ht="13.2">
      <c r="A924" t="str">
        <f t="shared" si="118"/>
        <v>Young2009TOS16-AprCvHyola50</v>
      </c>
      <c r="B924">
        <f t="shared" si="117"/>
        <v>116</v>
      </c>
      <c r="C924" t="str">
        <f t="shared" si="122"/>
        <v>Hyola50</v>
      </c>
      <c r="D924" s="37" t="s">
        <v>50</v>
      </c>
      <c r="E924" t="str">
        <f>VLOOKUP(D924,Sheet1!$E$11:$F$92,2)</f>
        <v>Hyola50</v>
      </c>
      <c r="F924">
        <f t="shared" si="123"/>
        <v>116</v>
      </c>
      <c r="G924" s="31" t="s">
        <v>51</v>
      </c>
      <c r="H924" s="13">
        <v>2009</v>
      </c>
      <c r="I924" s="90">
        <v>40035</v>
      </c>
      <c r="J924" s="35">
        <v>1</v>
      </c>
      <c r="K924" s="36">
        <v>39919</v>
      </c>
      <c r="L924" s="14" t="str">
        <f t="shared" si="119"/>
        <v>16-Apr</v>
      </c>
      <c r="M924" s="9">
        <f t="shared" si="121"/>
        <v>16</v>
      </c>
      <c r="N924" s="9" t="str">
        <f t="shared" si="120"/>
        <v>Apr</v>
      </c>
      <c r="O924" s="37" t="s">
        <v>43</v>
      </c>
      <c r="P924" s="13" t="str">
        <f>IF(VLOOKUP(O924,Sheet1!$N$12:$O$20,2)=0,"",VLOOKUP(O924,Sheet1!$N$12:$O$20,2))</f>
        <v/>
      </c>
      <c r="Q924" s="38"/>
      <c r="R924" s="38"/>
      <c r="S924" s="38"/>
      <c r="T924" s="39">
        <v>6</v>
      </c>
    </row>
    <row r="925" spans="1:23" ht="13.2">
      <c r="A925" t="str">
        <f t="shared" si="118"/>
        <v>Young2009TOS29-AprCvHyola50</v>
      </c>
      <c r="B925">
        <f t="shared" si="117"/>
        <v>120</v>
      </c>
      <c r="C925" t="str">
        <f t="shared" si="122"/>
        <v>Hyola50</v>
      </c>
      <c r="D925" s="37" t="s">
        <v>50</v>
      </c>
      <c r="E925" t="str">
        <f>VLOOKUP(D925,Sheet1!$E$11:$F$92,2)</f>
        <v>Hyola50</v>
      </c>
      <c r="F925">
        <f t="shared" si="123"/>
        <v>120</v>
      </c>
      <c r="G925" s="31" t="s">
        <v>51</v>
      </c>
      <c r="H925" s="13">
        <v>2009</v>
      </c>
      <c r="I925" s="90">
        <v>40052</v>
      </c>
      <c r="J925" s="35">
        <v>2</v>
      </c>
      <c r="K925" s="36">
        <v>39932</v>
      </c>
      <c r="L925" s="14" t="str">
        <f t="shared" si="119"/>
        <v>29-Apr</v>
      </c>
      <c r="M925" s="9">
        <f t="shared" si="121"/>
        <v>29</v>
      </c>
      <c r="N925" s="9" t="str">
        <f t="shared" si="120"/>
        <v>Apr</v>
      </c>
      <c r="O925" s="37" t="s">
        <v>43</v>
      </c>
      <c r="P925" s="13" t="str">
        <f>IF(VLOOKUP(O925,Sheet1!$N$12:$O$20,2)=0,"",VLOOKUP(O925,Sheet1!$N$12:$O$20,2))</f>
        <v/>
      </c>
      <c r="Q925" s="38"/>
      <c r="R925" s="38"/>
      <c r="S925" s="38"/>
      <c r="T925" s="39">
        <v>6</v>
      </c>
    </row>
    <row r="926" spans="1:23" ht="13.2">
      <c r="A926" t="str">
        <f t="shared" si="118"/>
        <v>Young2009TOS16-AprCvHyola601_RR</v>
      </c>
      <c r="B926">
        <f t="shared" si="117"/>
        <v>119</v>
      </c>
      <c r="C926" t="str">
        <f t="shared" si="122"/>
        <v>Hyola601RR</v>
      </c>
      <c r="D926" s="37" t="s">
        <v>55</v>
      </c>
      <c r="E926" t="str">
        <f>VLOOKUP(D926,Sheet1!$E$11:$F$92,2)</f>
        <v>Hyola601_RR</v>
      </c>
      <c r="F926">
        <f t="shared" si="123"/>
        <v>119</v>
      </c>
      <c r="G926" s="31" t="s">
        <v>51</v>
      </c>
      <c r="H926" s="13">
        <v>2009</v>
      </c>
      <c r="I926" s="90">
        <v>40038</v>
      </c>
      <c r="J926" s="35">
        <v>1</v>
      </c>
      <c r="K926" s="36">
        <v>39919</v>
      </c>
      <c r="L926" s="14" t="str">
        <f t="shared" si="119"/>
        <v>16-Apr</v>
      </c>
      <c r="M926" s="9">
        <f t="shared" si="121"/>
        <v>16</v>
      </c>
      <c r="N926" s="9" t="str">
        <f t="shared" si="120"/>
        <v>Apr</v>
      </c>
      <c r="O926" s="37" t="s">
        <v>43</v>
      </c>
      <c r="P926" s="13" t="str">
        <f>IF(VLOOKUP(O926,Sheet1!$N$12:$O$20,2)=0,"",VLOOKUP(O926,Sheet1!$N$12:$O$20,2))</f>
        <v/>
      </c>
      <c r="Q926" s="38"/>
      <c r="R926" s="38"/>
      <c r="S926" s="38"/>
      <c r="T926" s="39">
        <v>6</v>
      </c>
    </row>
    <row r="927" spans="1:23" ht="13.2">
      <c r="A927" t="str">
        <f t="shared" si="118"/>
        <v>Young2009TOS29-AprCvHyola601_RR</v>
      </c>
      <c r="B927">
        <f t="shared" si="117"/>
        <v>120</v>
      </c>
      <c r="C927" t="str">
        <f t="shared" si="122"/>
        <v>Hyola601RR</v>
      </c>
      <c r="D927" s="37" t="s">
        <v>55</v>
      </c>
      <c r="E927" t="str">
        <f>VLOOKUP(D927,Sheet1!$E$11:$F$92,2)</f>
        <v>Hyola601_RR</v>
      </c>
      <c r="F927">
        <f t="shared" si="123"/>
        <v>120</v>
      </c>
      <c r="G927" s="31" t="s">
        <v>51</v>
      </c>
      <c r="H927" s="13">
        <v>2009</v>
      </c>
      <c r="I927" s="90">
        <v>40052</v>
      </c>
      <c r="J927" s="35">
        <v>2</v>
      </c>
      <c r="K927" s="36">
        <v>39932</v>
      </c>
      <c r="L927" s="14" t="str">
        <f t="shared" si="119"/>
        <v>29-Apr</v>
      </c>
      <c r="M927" s="9">
        <f t="shared" si="121"/>
        <v>29</v>
      </c>
      <c r="N927" s="9" t="str">
        <f t="shared" si="120"/>
        <v>Apr</v>
      </c>
      <c r="O927" s="37" t="s">
        <v>43</v>
      </c>
      <c r="P927" s="13" t="str">
        <f>IF(VLOOKUP(O927,Sheet1!$N$12:$O$20,2)=0,"",VLOOKUP(O927,Sheet1!$N$12:$O$20,2))</f>
        <v/>
      </c>
      <c r="Q927" s="38"/>
      <c r="R927" s="38"/>
      <c r="S927" s="38"/>
      <c r="T927" s="39">
        <v>6</v>
      </c>
    </row>
    <row r="928" spans="1:23" ht="13.2">
      <c r="A928" t="str">
        <f t="shared" si="118"/>
        <v>Young2009TOS16-AprCvTawriffic</v>
      </c>
      <c r="B928">
        <f t="shared" si="117"/>
        <v>113</v>
      </c>
      <c r="C928" t="str">
        <f t="shared" si="122"/>
        <v>Tawriffic</v>
      </c>
      <c r="D928" s="37" t="s">
        <v>56</v>
      </c>
      <c r="E928" t="str">
        <f>VLOOKUP(D928,Sheet1!$E$11:$F$92,2)</f>
        <v>Tawriffic</v>
      </c>
      <c r="F928">
        <f t="shared" si="123"/>
        <v>113</v>
      </c>
      <c r="G928" s="31" t="s">
        <v>51</v>
      </c>
      <c r="H928" s="13">
        <v>2009</v>
      </c>
      <c r="I928" s="90">
        <v>40032</v>
      </c>
      <c r="J928" s="35">
        <v>1</v>
      </c>
      <c r="K928" s="36">
        <v>39919</v>
      </c>
      <c r="L928" s="14" t="str">
        <f t="shared" si="119"/>
        <v>16-Apr</v>
      </c>
      <c r="M928" s="9">
        <f t="shared" si="121"/>
        <v>16</v>
      </c>
      <c r="N928" s="9" t="str">
        <f t="shared" si="120"/>
        <v>Apr</v>
      </c>
      <c r="O928" s="37" t="s">
        <v>43</v>
      </c>
      <c r="P928" s="13" t="str">
        <f>IF(VLOOKUP(O928,Sheet1!$N$12:$O$20,2)=0,"",VLOOKUP(O928,Sheet1!$N$12:$O$20,2))</f>
        <v/>
      </c>
      <c r="Q928" s="38"/>
      <c r="R928" s="38"/>
      <c r="S928" s="38"/>
      <c r="T928" s="39">
        <v>6</v>
      </c>
    </row>
    <row r="929" spans="1:20" ht="13.2">
      <c r="A929" t="str">
        <f t="shared" si="118"/>
        <v>Young2009TOS29-AprCvTawriffic</v>
      </c>
      <c r="B929">
        <f t="shared" si="117"/>
        <v>118</v>
      </c>
      <c r="C929" t="str">
        <f t="shared" si="122"/>
        <v>Tawriffic</v>
      </c>
      <c r="D929" s="37" t="s">
        <v>56</v>
      </c>
      <c r="E929" t="str">
        <f>VLOOKUP(D929,Sheet1!$E$11:$F$92,2)</f>
        <v>Tawriffic</v>
      </c>
      <c r="F929">
        <f t="shared" si="123"/>
        <v>118</v>
      </c>
      <c r="G929" s="31" t="s">
        <v>51</v>
      </c>
      <c r="H929" s="13">
        <v>2009</v>
      </c>
      <c r="I929" s="90">
        <v>40050</v>
      </c>
      <c r="J929" s="35">
        <v>2</v>
      </c>
      <c r="K929" s="36">
        <v>39932</v>
      </c>
      <c r="L929" s="14" t="str">
        <f t="shared" si="119"/>
        <v>29-Apr</v>
      </c>
      <c r="M929" s="9">
        <f t="shared" si="121"/>
        <v>29</v>
      </c>
      <c r="N929" s="9" t="str">
        <f t="shared" si="120"/>
        <v>Apr</v>
      </c>
      <c r="O929" s="37" t="s">
        <v>43</v>
      </c>
      <c r="P929" s="13" t="str">
        <f>IF(VLOOKUP(O929,Sheet1!$N$12:$O$20,2)=0,"",VLOOKUP(O929,Sheet1!$N$12:$O$20,2))</f>
        <v/>
      </c>
      <c r="Q929" s="38"/>
      <c r="R929" s="38"/>
      <c r="S929" s="38"/>
      <c r="T929" s="39">
        <v>6</v>
      </c>
    </row>
    <row r="930" spans="1:20" ht="13.2">
      <c r="A930" t="str">
        <f t="shared" si="118"/>
        <v>Young2009TOS16-AprCvTriumph</v>
      </c>
      <c r="B930">
        <f t="shared" si="117"/>
        <v>120</v>
      </c>
      <c r="C930" t="str">
        <f t="shared" si="122"/>
        <v>Triumph</v>
      </c>
      <c r="D930" s="37" t="s">
        <v>57</v>
      </c>
      <c r="E930" t="str">
        <f>VLOOKUP(D930,Sheet1!$E$11:$F$92,2)</f>
        <v>Triumph</v>
      </c>
      <c r="F930">
        <f t="shared" si="123"/>
        <v>120</v>
      </c>
      <c r="G930" s="31" t="s">
        <v>51</v>
      </c>
      <c r="H930" s="13">
        <v>2009</v>
      </c>
      <c r="I930" s="90">
        <v>40039</v>
      </c>
      <c r="J930" s="35">
        <v>1</v>
      </c>
      <c r="K930" s="36">
        <v>39919</v>
      </c>
      <c r="L930" s="14" t="str">
        <f t="shared" si="119"/>
        <v>16-Apr</v>
      </c>
      <c r="M930" s="9">
        <f t="shared" si="121"/>
        <v>16</v>
      </c>
      <c r="N930" s="9" t="str">
        <f t="shared" si="120"/>
        <v>Apr</v>
      </c>
      <c r="O930" s="37" t="s">
        <v>43</v>
      </c>
      <c r="P930" s="13" t="str">
        <f>IF(VLOOKUP(O930,Sheet1!$N$12:$O$20,2)=0,"",VLOOKUP(O930,Sheet1!$N$12:$O$20,2))</f>
        <v/>
      </c>
      <c r="Q930" s="38"/>
      <c r="R930" s="38"/>
      <c r="S930" s="38"/>
      <c r="T930" s="39">
        <v>6</v>
      </c>
    </row>
    <row r="931" spans="1:20" ht="13.2">
      <c r="A931" t="str">
        <f t="shared" si="118"/>
        <v>Young2009TOS29-AprCvTriumph</v>
      </c>
      <c r="B931">
        <f t="shared" si="117"/>
        <v>121</v>
      </c>
      <c r="C931" t="str">
        <f t="shared" si="122"/>
        <v>Triumph</v>
      </c>
      <c r="D931" s="37" t="s">
        <v>57</v>
      </c>
      <c r="E931" t="str">
        <f>VLOOKUP(D931,Sheet1!$E$11:$F$92,2)</f>
        <v>Triumph</v>
      </c>
      <c r="F931">
        <f t="shared" si="123"/>
        <v>121</v>
      </c>
      <c r="G931" s="31" t="s">
        <v>51</v>
      </c>
      <c r="H931" s="13">
        <v>2009</v>
      </c>
      <c r="I931" s="90">
        <v>40053</v>
      </c>
      <c r="J931" s="35">
        <v>2</v>
      </c>
      <c r="K931" s="36">
        <v>39932</v>
      </c>
      <c r="L931" s="14" t="str">
        <f t="shared" si="119"/>
        <v>29-Apr</v>
      </c>
      <c r="M931" s="9">
        <f t="shared" si="121"/>
        <v>29</v>
      </c>
      <c r="N931" s="9" t="str">
        <f t="shared" si="120"/>
        <v>Apr</v>
      </c>
      <c r="O931" s="37" t="s">
        <v>43</v>
      </c>
      <c r="P931" s="13" t="str">
        <f>IF(VLOOKUP(O931,Sheet1!$N$12:$O$20,2)=0,"",VLOOKUP(O931,Sheet1!$N$12:$O$20,2))</f>
        <v/>
      </c>
      <c r="Q931" s="38"/>
      <c r="R931" s="38"/>
      <c r="S931" s="38"/>
      <c r="T931" s="39">
        <v>6</v>
      </c>
    </row>
    <row r="932" spans="1:20" ht="13.2">
      <c r="A932" t="str">
        <f t="shared" si="118"/>
        <v>Condobolin2002TOS22-AprCvAg_Outback</v>
      </c>
      <c r="B932">
        <f t="shared" si="117"/>
        <v>101</v>
      </c>
      <c r="C932" t="s">
        <v>105</v>
      </c>
      <c r="D932" s="9" t="s">
        <v>112</v>
      </c>
      <c r="E932" t="str">
        <f>VLOOKUP(D932,Sheet1!$E$11:$F$92,2)</f>
        <v>Ag_Outback</v>
      </c>
      <c r="F932">
        <f t="shared" si="123"/>
        <v>101</v>
      </c>
      <c r="G932" s="48" t="s">
        <v>111</v>
      </c>
      <c r="H932" s="13">
        <v>2002</v>
      </c>
      <c r="I932" s="87">
        <v>37469</v>
      </c>
      <c r="J932" s="9">
        <v>1</v>
      </c>
      <c r="K932" s="32">
        <v>37368</v>
      </c>
      <c r="L932" s="14" t="str">
        <f t="shared" si="119"/>
        <v>22-Apr</v>
      </c>
      <c r="M932" s="9">
        <f t="shared" si="121"/>
        <v>22</v>
      </c>
      <c r="N932" s="9" t="str">
        <f t="shared" si="120"/>
        <v>Apr</v>
      </c>
      <c r="O932" s="56" t="s">
        <v>90</v>
      </c>
      <c r="P932" s="13" t="str">
        <f>IF(VLOOKUP(O932,Sheet1!$N$12:$O$20,2)=0,"",VLOOKUP(O932,Sheet1!$N$12:$O$20,2))</f>
        <v/>
      </c>
      <c r="Q932" s="9"/>
      <c r="R932" s="9"/>
      <c r="S932" s="9"/>
      <c r="T932" s="24">
        <v>6</v>
      </c>
    </row>
    <row r="933" spans="1:20" ht="13.2">
      <c r="A933" t="str">
        <f t="shared" si="118"/>
        <v>Condobolin2002TOS22-AprCvRivette</v>
      </c>
      <c r="B933">
        <f t="shared" si="117"/>
        <v>101</v>
      </c>
      <c r="C933" t="str">
        <f>D933</f>
        <v>Rivette</v>
      </c>
      <c r="D933" s="9" t="s">
        <v>113</v>
      </c>
      <c r="E933" t="str">
        <f>VLOOKUP(D933,Sheet1!$E$11:$F$92,2)</f>
        <v>Rivette</v>
      </c>
      <c r="F933">
        <f t="shared" si="123"/>
        <v>101</v>
      </c>
      <c r="G933" s="48" t="s">
        <v>111</v>
      </c>
      <c r="H933" s="13">
        <v>2002</v>
      </c>
      <c r="I933" s="87">
        <v>37469</v>
      </c>
      <c r="J933" s="9">
        <v>1</v>
      </c>
      <c r="K933" s="32">
        <v>37368</v>
      </c>
      <c r="L933" s="14" t="str">
        <f t="shared" si="119"/>
        <v>22-Apr</v>
      </c>
      <c r="M933" s="9">
        <f t="shared" si="121"/>
        <v>22</v>
      </c>
      <c r="N933" s="9" t="str">
        <f t="shared" si="120"/>
        <v>Apr</v>
      </c>
      <c r="O933" s="56" t="s">
        <v>90</v>
      </c>
      <c r="P933" s="13" t="str">
        <f>IF(VLOOKUP(O933,Sheet1!$N$12:$O$20,2)=0,"",VLOOKUP(O933,Sheet1!$N$12:$O$20,2))</f>
        <v/>
      </c>
      <c r="Q933" s="9"/>
      <c r="R933" s="9"/>
      <c r="S933" s="9"/>
      <c r="T933" s="24">
        <v>6</v>
      </c>
    </row>
    <row r="934" spans="1:20" ht="13.2">
      <c r="A934" t="str">
        <f t="shared" si="118"/>
        <v>Condobolin2002TOS22-AprCvAg_Emblem</v>
      </c>
      <c r="B934">
        <f t="shared" si="117"/>
        <v>101</v>
      </c>
      <c r="C934" t="str">
        <f>D934</f>
        <v>Ag-Emblem</v>
      </c>
      <c r="D934" s="9" t="s">
        <v>114</v>
      </c>
      <c r="E934" t="str">
        <f>VLOOKUP(D934,Sheet1!$E$11:$F$92,2)</f>
        <v>Ag_Emblem</v>
      </c>
      <c r="F934">
        <f t="shared" si="123"/>
        <v>101</v>
      </c>
      <c r="G934" s="48" t="s">
        <v>111</v>
      </c>
      <c r="H934" s="13">
        <v>2002</v>
      </c>
      <c r="I934" s="87">
        <v>37469</v>
      </c>
      <c r="J934" s="9">
        <v>1</v>
      </c>
      <c r="K934" s="32">
        <v>37368</v>
      </c>
      <c r="L934" s="14" t="str">
        <f t="shared" si="119"/>
        <v>22-Apr</v>
      </c>
      <c r="M934" s="9">
        <f t="shared" si="121"/>
        <v>22</v>
      </c>
      <c r="N934" s="9" t="str">
        <f t="shared" si="120"/>
        <v>Apr</v>
      </c>
      <c r="O934" s="56" t="s">
        <v>90</v>
      </c>
      <c r="P934" s="13" t="str">
        <f>IF(VLOOKUP(O934,Sheet1!$N$12:$O$20,2)=0,"",VLOOKUP(O934,Sheet1!$N$12:$O$20,2))</f>
        <v/>
      </c>
      <c r="Q934" s="9"/>
      <c r="R934" s="9"/>
      <c r="S934" s="9"/>
      <c r="T934" s="24">
        <v>6</v>
      </c>
    </row>
    <row r="935" spans="1:20" ht="13.2">
      <c r="A935" t="str">
        <f t="shared" si="118"/>
        <v>Condobolin2002TOS22-AprCvRainbow</v>
      </c>
      <c r="B935">
        <f t="shared" si="117"/>
        <v>101</v>
      </c>
      <c r="C935" t="str">
        <f>D935</f>
        <v>Rainbow</v>
      </c>
      <c r="D935" s="9" t="s">
        <v>115</v>
      </c>
      <c r="E935" t="str">
        <f>VLOOKUP(D935,Sheet1!$E$11:$F$92,2)</f>
        <v>Rainbow</v>
      </c>
      <c r="F935">
        <f t="shared" si="123"/>
        <v>101</v>
      </c>
      <c r="G935" s="48" t="s">
        <v>111</v>
      </c>
      <c r="H935" s="13">
        <v>2002</v>
      </c>
      <c r="I935" s="87">
        <v>37469</v>
      </c>
      <c r="J935" s="9">
        <v>1</v>
      </c>
      <c r="K935" s="32">
        <v>37368</v>
      </c>
      <c r="L935" s="14" t="str">
        <f t="shared" si="119"/>
        <v>22-Apr</v>
      </c>
      <c r="M935" s="9">
        <f t="shared" si="121"/>
        <v>22</v>
      </c>
      <c r="N935" s="9" t="str">
        <f t="shared" si="120"/>
        <v>Apr</v>
      </c>
      <c r="O935" s="56" t="s">
        <v>90</v>
      </c>
      <c r="P935" s="13" t="str">
        <f>IF(VLOOKUP(O935,Sheet1!$N$12:$O$20,2)=0,"",VLOOKUP(O935,Sheet1!$N$12:$O$20,2))</f>
        <v/>
      </c>
      <c r="Q935" s="9"/>
      <c r="R935" s="9"/>
      <c r="S935" s="9"/>
      <c r="T935" s="24">
        <v>6</v>
      </c>
    </row>
    <row r="936" spans="1:20" ht="13.2">
      <c r="A936" t="str">
        <f t="shared" si="118"/>
        <v>Condobolin2002TOS22-AprCvRipper</v>
      </c>
      <c r="B936">
        <f t="shared" si="117"/>
        <v>101</v>
      </c>
      <c r="C936" t="s">
        <v>116</v>
      </c>
      <c r="D936" s="9" t="s">
        <v>117</v>
      </c>
      <c r="E936" t="str">
        <f>VLOOKUP(D936,Sheet1!$E$11:$F$92,2)</f>
        <v>Ripper</v>
      </c>
      <c r="F936">
        <f t="shared" si="123"/>
        <v>101</v>
      </c>
      <c r="G936" s="48" t="s">
        <v>111</v>
      </c>
      <c r="H936" s="13">
        <v>2002</v>
      </c>
      <c r="I936" s="87">
        <v>37469</v>
      </c>
      <c r="J936" s="9">
        <v>1</v>
      </c>
      <c r="K936" s="32">
        <v>37368</v>
      </c>
      <c r="L936" s="14" t="str">
        <f t="shared" si="119"/>
        <v>22-Apr</v>
      </c>
      <c r="M936" s="9">
        <f t="shared" si="121"/>
        <v>22</v>
      </c>
      <c r="N936" s="9" t="str">
        <f t="shared" si="120"/>
        <v>Apr</v>
      </c>
      <c r="O936" s="56" t="s">
        <v>90</v>
      </c>
      <c r="P936" s="13" t="str">
        <f>IF(VLOOKUP(O936,Sheet1!$N$12:$O$20,2)=0,"",VLOOKUP(O936,Sheet1!$N$12:$O$20,2))</f>
        <v/>
      </c>
      <c r="Q936" s="9"/>
      <c r="R936" s="9"/>
      <c r="S936" s="9"/>
      <c r="T936" s="24">
        <v>6</v>
      </c>
    </row>
    <row r="937" spans="1:20" ht="13.2">
      <c r="A937" t="str">
        <f t="shared" si="118"/>
        <v>Condobolin2002TOS22-AprCvOscar</v>
      </c>
      <c r="B937">
        <f t="shared" si="117"/>
        <v>101</v>
      </c>
      <c r="C937" t="str">
        <f>D937</f>
        <v>Oscar</v>
      </c>
      <c r="D937" s="9" t="s">
        <v>118</v>
      </c>
      <c r="E937" t="str">
        <f>VLOOKUP(D937,Sheet1!$E$11:$F$92,2)</f>
        <v>Oscar</v>
      </c>
      <c r="F937">
        <f t="shared" si="123"/>
        <v>101</v>
      </c>
      <c r="G937" s="48" t="s">
        <v>111</v>
      </c>
      <c r="H937" s="13">
        <v>2002</v>
      </c>
      <c r="I937" s="87">
        <v>37469</v>
      </c>
      <c r="J937" s="9">
        <v>1</v>
      </c>
      <c r="K937" s="32">
        <v>37368</v>
      </c>
      <c r="L937" s="14" t="str">
        <f t="shared" si="119"/>
        <v>22-Apr</v>
      </c>
      <c r="M937" s="9">
        <f t="shared" si="121"/>
        <v>22</v>
      </c>
      <c r="N937" s="9" t="str">
        <f t="shared" si="120"/>
        <v>Apr</v>
      </c>
      <c r="O937" s="56" t="s">
        <v>90</v>
      </c>
      <c r="P937" s="13" t="str">
        <f>IF(VLOOKUP(O937,Sheet1!$N$12:$O$20,2)=0,"",VLOOKUP(O937,Sheet1!$N$12:$O$20,2))</f>
        <v/>
      </c>
      <c r="Q937" s="9"/>
      <c r="R937" s="9"/>
      <c r="S937" s="9"/>
      <c r="T937" s="24">
        <v>6</v>
      </c>
    </row>
    <row r="938" spans="1:20" ht="13.2">
      <c r="A938" t="str">
        <f t="shared" si="118"/>
        <v>Condobolin2002TOS22-AprCvHyola60</v>
      </c>
      <c r="B938">
        <f t="shared" si="117"/>
        <v>101</v>
      </c>
      <c r="C938" t="s">
        <v>119</v>
      </c>
      <c r="D938" s="9" t="s">
        <v>120</v>
      </c>
      <c r="E938" t="str">
        <f>VLOOKUP(D938,Sheet1!$E$11:$F$92,2)</f>
        <v>Hyola60</v>
      </c>
      <c r="F938">
        <f t="shared" si="123"/>
        <v>101</v>
      </c>
      <c r="G938" s="48" t="s">
        <v>111</v>
      </c>
      <c r="H938" s="13">
        <v>2002</v>
      </c>
      <c r="I938" s="87">
        <v>37469</v>
      </c>
      <c r="J938" s="9">
        <v>1</v>
      </c>
      <c r="K938" s="32">
        <v>37368</v>
      </c>
      <c r="L938" s="14" t="str">
        <f t="shared" si="119"/>
        <v>22-Apr</v>
      </c>
      <c r="M938" s="9">
        <f t="shared" si="121"/>
        <v>22</v>
      </c>
      <c r="N938" s="9" t="str">
        <f t="shared" si="120"/>
        <v>Apr</v>
      </c>
      <c r="O938" s="56" t="s">
        <v>90</v>
      </c>
      <c r="P938" s="13" t="str">
        <f>IF(VLOOKUP(O938,Sheet1!$N$12:$O$20,2)=0,"",VLOOKUP(O938,Sheet1!$N$12:$O$20,2))</f>
        <v/>
      </c>
      <c r="Q938" s="9"/>
      <c r="R938" s="9"/>
      <c r="S938" s="9"/>
      <c r="T938" s="24">
        <v>6</v>
      </c>
    </row>
    <row r="939" spans="1:20" ht="13.2">
      <c r="A939" t="str">
        <f t="shared" si="118"/>
        <v>Condobolin2002TOS22-AprCvDunkeld</v>
      </c>
      <c r="B939">
        <f t="shared" si="117"/>
        <v>101</v>
      </c>
      <c r="C939" t="str">
        <f>D939</f>
        <v>Dunkeld</v>
      </c>
      <c r="D939" s="9" t="s">
        <v>121</v>
      </c>
      <c r="E939" t="str">
        <f>VLOOKUP(D939,Sheet1!$E$11:$F$92,2)</f>
        <v>Dunkeld</v>
      </c>
      <c r="F939">
        <f t="shared" si="123"/>
        <v>101</v>
      </c>
      <c r="G939" s="48" t="s">
        <v>111</v>
      </c>
      <c r="H939" s="13">
        <v>2002</v>
      </c>
      <c r="I939" s="87">
        <v>37469</v>
      </c>
      <c r="J939" s="9">
        <v>1</v>
      </c>
      <c r="K939" s="32">
        <v>37368</v>
      </c>
      <c r="L939" s="14" t="str">
        <f t="shared" si="119"/>
        <v>22-Apr</v>
      </c>
      <c r="M939" s="9">
        <f t="shared" si="121"/>
        <v>22</v>
      </c>
      <c r="N939" s="9" t="str">
        <f t="shared" si="120"/>
        <v>Apr</v>
      </c>
      <c r="O939" s="56" t="s">
        <v>90</v>
      </c>
      <c r="P939" s="13" t="str">
        <f>IF(VLOOKUP(O939,Sheet1!$N$12:$O$20,2)=0,"",VLOOKUP(O939,Sheet1!$N$12:$O$20,2))</f>
        <v/>
      </c>
      <c r="Q939" s="9"/>
      <c r="R939" s="9"/>
      <c r="S939" s="9"/>
      <c r="T939" s="24">
        <v>6</v>
      </c>
    </row>
    <row r="940" spans="1:20" ht="13.2">
      <c r="A940" t="str">
        <f t="shared" si="118"/>
        <v>Condobolin2002TOS17-MayCvAg_Outback</v>
      </c>
      <c r="B940">
        <f t="shared" si="117"/>
        <v>95</v>
      </c>
      <c r="C940" t="s">
        <v>105</v>
      </c>
      <c r="D940" s="9" t="s">
        <v>112</v>
      </c>
      <c r="E940" t="str">
        <f>VLOOKUP(D940,Sheet1!$E$11:$F$92,2)</f>
        <v>Ag_Outback</v>
      </c>
      <c r="F940">
        <f t="shared" si="123"/>
        <v>95</v>
      </c>
      <c r="G940" s="48" t="s">
        <v>111</v>
      </c>
      <c r="H940" s="13">
        <v>2002</v>
      </c>
      <c r="I940" s="87">
        <v>37488</v>
      </c>
      <c r="J940" s="9">
        <v>2</v>
      </c>
      <c r="K940" s="32">
        <v>37393</v>
      </c>
      <c r="L940" s="14" t="str">
        <f t="shared" si="119"/>
        <v>17-May</v>
      </c>
      <c r="M940" s="9">
        <f t="shared" si="121"/>
        <v>17</v>
      </c>
      <c r="N940" s="9" t="str">
        <f t="shared" si="120"/>
        <v>May</v>
      </c>
      <c r="O940" s="56" t="s">
        <v>90</v>
      </c>
      <c r="P940" s="13" t="str">
        <f>IF(VLOOKUP(O940,Sheet1!$N$12:$O$20,2)=0,"",VLOOKUP(O940,Sheet1!$N$12:$O$20,2))</f>
        <v/>
      </c>
      <c r="Q940" s="9"/>
      <c r="R940" s="9"/>
      <c r="S940" s="9"/>
      <c r="T940" s="24">
        <v>6</v>
      </c>
    </row>
    <row r="941" spans="1:20" ht="13.2">
      <c r="A941" t="str">
        <f t="shared" si="118"/>
        <v>Condobolin2002TOS17-MayCvRivette</v>
      </c>
      <c r="B941">
        <f t="shared" si="117"/>
        <v>95</v>
      </c>
      <c r="C941" t="str">
        <f>D941</f>
        <v>Rivette</v>
      </c>
      <c r="D941" s="9" t="s">
        <v>113</v>
      </c>
      <c r="E941" t="str">
        <f>VLOOKUP(D941,Sheet1!$E$11:$F$92,2)</f>
        <v>Rivette</v>
      </c>
      <c r="F941">
        <f t="shared" si="123"/>
        <v>95</v>
      </c>
      <c r="G941" s="48" t="s">
        <v>111</v>
      </c>
      <c r="H941" s="13">
        <v>2002</v>
      </c>
      <c r="I941" s="87">
        <v>37488</v>
      </c>
      <c r="J941" s="9">
        <v>2</v>
      </c>
      <c r="K941" s="32">
        <v>37393</v>
      </c>
      <c r="L941" s="14" t="str">
        <f t="shared" si="119"/>
        <v>17-May</v>
      </c>
      <c r="M941" s="9">
        <f t="shared" si="121"/>
        <v>17</v>
      </c>
      <c r="N941" s="9" t="str">
        <f t="shared" si="120"/>
        <v>May</v>
      </c>
      <c r="O941" s="56" t="s">
        <v>90</v>
      </c>
      <c r="P941" s="13" t="str">
        <f>IF(VLOOKUP(O941,Sheet1!$N$12:$O$20,2)=0,"",VLOOKUP(O941,Sheet1!$N$12:$O$20,2))</f>
        <v/>
      </c>
      <c r="Q941" s="9"/>
      <c r="R941" s="9"/>
      <c r="S941" s="9"/>
      <c r="T941" s="24">
        <v>6</v>
      </c>
    </row>
    <row r="942" spans="1:20" ht="13.2">
      <c r="A942" t="str">
        <f t="shared" si="118"/>
        <v>Condobolin2002TOS17-MayCvAg_Emblem</v>
      </c>
      <c r="B942">
        <f t="shared" si="117"/>
        <v>95</v>
      </c>
      <c r="C942" t="str">
        <f>D942</f>
        <v>Ag-Emblem</v>
      </c>
      <c r="D942" s="9" t="s">
        <v>114</v>
      </c>
      <c r="E942" t="str">
        <f>VLOOKUP(D942,Sheet1!$E$11:$F$92,2)</f>
        <v>Ag_Emblem</v>
      </c>
      <c r="F942">
        <f t="shared" si="123"/>
        <v>95</v>
      </c>
      <c r="G942" s="48" t="s">
        <v>111</v>
      </c>
      <c r="H942" s="13">
        <v>2002</v>
      </c>
      <c r="I942" s="87">
        <v>37488</v>
      </c>
      <c r="J942" s="9">
        <v>2</v>
      </c>
      <c r="K942" s="32">
        <v>37393</v>
      </c>
      <c r="L942" s="14" t="str">
        <f t="shared" si="119"/>
        <v>17-May</v>
      </c>
      <c r="M942" s="9">
        <f t="shared" si="121"/>
        <v>17</v>
      </c>
      <c r="N942" s="9" t="str">
        <f t="shared" si="120"/>
        <v>May</v>
      </c>
      <c r="O942" s="56" t="s">
        <v>90</v>
      </c>
      <c r="P942" s="13" t="str">
        <f>IF(VLOOKUP(O942,Sheet1!$N$12:$O$20,2)=0,"",VLOOKUP(O942,Sheet1!$N$12:$O$20,2))</f>
        <v/>
      </c>
      <c r="Q942" s="9"/>
      <c r="R942" s="9"/>
      <c r="S942" s="9"/>
      <c r="T942" s="24">
        <v>6</v>
      </c>
    </row>
    <row r="943" spans="1:20" ht="13.2">
      <c r="A943" t="str">
        <f t="shared" si="118"/>
        <v>Condobolin2002TOS17-MayCvRainbow</v>
      </c>
      <c r="B943">
        <f t="shared" si="117"/>
        <v>95</v>
      </c>
      <c r="C943" t="str">
        <f>D943</f>
        <v>Rainbow</v>
      </c>
      <c r="D943" s="9" t="s">
        <v>115</v>
      </c>
      <c r="E943" t="str">
        <f>VLOOKUP(D943,Sheet1!$E$11:$F$92,2)</f>
        <v>Rainbow</v>
      </c>
      <c r="F943">
        <f t="shared" si="123"/>
        <v>95</v>
      </c>
      <c r="G943" s="48" t="s">
        <v>111</v>
      </c>
      <c r="H943" s="13">
        <v>2002</v>
      </c>
      <c r="I943" s="87">
        <v>37488</v>
      </c>
      <c r="J943" s="9">
        <v>2</v>
      </c>
      <c r="K943" s="32">
        <v>37393</v>
      </c>
      <c r="L943" s="14" t="str">
        <f t="shared" si="119"/>
        <v>17-May</v>
      </c>
      <c r="M943" s="9">
        <f t="shared" si="121"/>
        <v>17</v>
      </c>
      <c r="N943" s="9" t="str">
        <f t="shared" si="120"/>
        <v>May</v>
      </c>
      <c r="O943" s="56" t="s">
        <v>90</v>
      </c>
      <c r="P943" s="13" t="str">
        <f>IF(VLOOKUP(O943,Sheet1!$N$12:$O$20,2)=0,"",VLOOKUP(O943,Sheet1!$N$12:$O$20,2))</f>
        <v/>
      </c>
      <c r="Q943" s="9"/>
      <c r="R943" s="9"/>
      <c r="S943" s="9"/>
      <c r="T943" s="24">
        <v>6</v>
      </c>
    </row>
    <row r="944" spans="1:20" ht="13.2">
      <c r="A944" t="str">
        <f t="shared" si="118"/>
        <v>Condobolin2002TOS17-MayCvRipper</v>
      </c>
      <c r="B944">
        <f t="shared" si="117"/>
        <v>95</v>
      </c>
      <c r="C944" t="s">
        <v>116</v>
      </c>
      <c r="D944" s="9" t="s">
        <v>117</v>
      </c>
      <c r="E944" t="str">
        <f>VLOOKUP(D944,Sheet1!$E$11:$F$92,2)</f>
        <v>Ripper</v>
      </c>
      <c r="F944">
        <f t="shared" si="123"/>
        <v>95</v>
      </c>
      <c r="G944" s="48" t="s">
        <v>111</v>
      </c>
      <c r="H944" s="13">
        <v>2002</v>
      </c>
      <c r="I944" s="87">
        <v>37488</v>
      </c>
      <c r="J944" s="9">
        <v>2</v>
      </c>
      <c r="K944" s="32">
        <v>37393</v>
      </c>
      <c r="L944" s="14" t="str">
        <f t="shared" si="119"/>
        <v>17-May</v>
      </c>
      <c r="M944" s="9">
        <f t="shared" si="121"/>
        <v>17</v>
      </c>
      <c r="N944" s="9" t="str">
        <f t="shared" si="120"/>
        <v>May</v>
      </c>
      <c r="O944" s="56" t="s">
        <v>90</v>
      </c>
      <c r="P944" s="13" t="str">
        <f>IF(VLOOKUP(O944,Sheet1!$N$12:$O$20,2)=0,"",VLOOKUP(O944,Sheet1!$N$12:$O$20,2))</f>
        <v/>
      </c>
      <c r="Q944" s="9"/>
      <c r="R944" s="9"/>
      <c r="S944" s="9"/>
      <c r="T944" s="24">
        <v>6</v>
      </c>
    </row>
    <row r="945" spans="1:20" ht="13.2">
      <c r="A945" t="str">
        <f t="shared" si="118"/>
        <v>Condobolin2002TOS17-MayCvOscar</v>
      </c>
      <c r="B945">
        <f t="shared" si="117"/>
        <v>95</v>
      </c>
      <c r="C945" t="str">
        <f>D945</f>
        <v>Oscar</v>
      </c>
      <c r="D945" s="9" t="s">
        <v>118</v>
      </c>
      <c r="E945" t="str">
        <f>VLOOKUP(D945,Sheet1!$E$11:$F$92,2)</f>
        <v>Oscar</v>
      </c>
      <c r="F945">
        <f t="shared" si="123"/>
        <v>95</v>
      </c>
      <c r="G945" s="48" t="s">
        <v>111</v>
      </c>
      <c r="H945" s="13">
        <v>2002</v>
      </c>
      <c r="I945" s="87">
        <v>37488</v>
      </c>
      <c r="J945" s="9">
        <v>2</v>
      </c>
      <c r="K945" s="32">
        <v>37393</v>
      </c>
      <c r="L945" s="14" t="str">
        <f t="shared" si="119"/>
        <v>17-May</v>
      </c>
      <c r="M945" s="9">
        <f t="shared" si="121"/>
        <v>17</v>
      </c>
      <c r="N945" s="9" t="str">
        <f t="shared" si="120"/>
        <v>May</v>
      </c>
      <c r="O945" s="56" t="s">
        <v>90</v>
      </c>
      <c r="P945" s="13" t="str">
        <f>IF(VLOOKUP(O945,Sheet1!$N$12:$O$20,2)=0,"",VLOOKUP(O945,Sheet1!$N$12:$O$20,2))</f>
        <v/>
      </c>
      <c r="Q945" s="9"/>
      <c r="R945" s="9"/>
      <c r="S945" s="9"/>
      <c r="T945" s="24">
        <v>6</v>
      </c>
    </row>
    <row r="946" spans="1:20" ht="13.2">
      <c r="A946" t="str">
        <f t="shared" si="118"/>
        <v>Condobolin2002TOS17-MayCvHyola60</v>
      </c>
      <c r="B946">
        <f t="shared" si="117"/>
        <v>95</v>
      </c>
      <c r="C946" t="s">
        <v>119</v>
      </c>
      <c r="D946" s="9" t="s">
        <v>120</v>
      </c>
      <c r="E946" t="str">
        <f>VLOOKUP(D946,Sheet1!$E$11:$F$92,2)</f>
        <v>Hyola60</v>
      </c>
      <c r="F946">
        <f t="shared" si="123"/>
        <v>95</v>
      </c>
      <c r="G946" s="48" t="s">
        <v>111</v>
      </c>
      <c r="H946" s="13">
        <v>2002</v>
      </c>
      <c r="I946" s="87">
        <v>37488</v>
      </c>
      <c r="J946" s="9">
        <v>2</v>
      </c>
      <c r="K946" s="32">
        <v>37393</v>
      </c>
      <c r="L946" s="14" t="str">
        <f t="shared" si="119"/>
        <v>17-May</v>
      </c>
      <c r="M946" s="9">
        <f t="shared" si="121"/>
        <v>17</v>
      </c>
      <c r="N946" s="9" t="str">
        <f t="shared" si="120"/>
        <v>May</v>
      </c>
      <c r="O946" s="56" t="s">
        <v>90</v>
      </c>
      <c r="P946" s="13" t="str">
        <f>IF(VLOOKUP(O946,Sheet1!$N$12:$O$20,2)=0,"",VLOOKUP(O946,Sheet1!$N$12:$O$20,2))</f>
        <v/>
      </c>
      <c r="Q946" s="9"/>
      <c r="R946" s="9"/>
      <c r="S946" s="9"/>
      <c r="T946" s="24">
        <v>6</v>
      </c>
    </row>
    <row r="947" spans="1:20" ht="13.2">
      <c r="A947" t="str">
        <f t="shared" si="118"/>
        <v>Condobolin2002TOS17-MayCvDunkeld</v>
      </c>
      <c r="B947">
        <f t="shared" si="117"/>
        <v>95</v>
      </c>
      <c r="C947" t="str">
        <f>D947</f>
        <v>Dunkeld</v>
      </c>
      <c r="D947" s="9" t="s">
        <v>121</v>
      </c>
      <c r="E947" t="str">
        <f>VLOOKUP(D947,Sheet1!$E$11:$F$92,2)</f>
        <v>Dunkeld</v>
      </c>
      <c r="F947">
        <f t="shared" si="123"/>
        <v>95</v>
      </c>
      <c r="G947" s="48" t="s">
        <v>111</v>
      </c>
      <c r="H947" s="13">
        <v>2002</v>
      </c>
      <c r="I947" s="87">
        <v>37488</v>
      </c>
      <c r="J947" s="9">
        <v>2</v>
      </c>
      <c r="K947" s="32">
        <v>37393</v>
      </c>
      <c r="L947" s="14" t="str">
        <f t="shared" si="119"/>
        <v>17-May</v>
      </c>
      <c r="M947" s="9">
        <f t="shared" si="121"/>
        <v>17</v>
      </c>
      <c r="N947" s="9" t="str">
        <f t="shared" si="120"/>
        <v>May</v>
      </c>
      <c r="O947" s="56" t="s">
        <v>90</v>
      </c>
      <c r="P947" s="13" t="str">
        <f>IF(VLOOKUP(O947,Sheet1!$N$12:$O$20,2)=0,"",VLOOKUP(O947,Sheet1!$N$12:$O$20,2))</f>
        <v/>
      </c>
      <c r="Q947" s="9"/>
      <c r="R947" s="9"/>
      <c r="S947" s="9"/>
      <c r="T947" s="24">
        <v>6</v>
      </c>
    </row>
    <row r="948" spans="1:20" ht="13.2">
      <c r="A948" t="str">
        <f t="shared" si="118"/>
        <v>Condobolin2002TOS14-JunCvAg_Outback</v>
      </c>
      <c r="B948">
        <f t="shared" si="117"/>
        <v>83</v>
      </c>
      <c r="C948" t="s">
        <v>105</v>
      </c>
      <c r="D948" s="9" t="s">
        <v>112</v>
      </c>
      <c r="E948" t="str">
        <f>VLOOKUP(D948,Sheet1!$E$11:$F$92,2)</f>
        <v>Ag_Outback</v>
      </c>
      <c r="F948">
        <f t="shared" si="123"/>
        <v>83</v>
      </c>
      <c r="G948" s="48" t="s">
        <v>111</v>
      </c>
      <c r="H948" s="13">
        <v>2002</v>
      </c>
      <c r="I948" s="87">
        <v>37504</v>
      </c>
      <c r="J948" s="9">
        <v>3</v>
      </c>
      <c r="K948" s="32">
        <v>37421</v>
      </c>
      <c r="L948" s="14" t="str">
        <f t="shared" si="119"/>
        <v>14-Jun</v>
      </c>
      <c r="M948" s="9">
        <f t="shared" si="121"/>
        <v>14</v>
      </c>
      <c r="N948" s="9" t="str">
        <f t="shared" si="120"/>
        <v>Jun</v>
      </c>
      <c r="O948" s="56" t="s">
        <v>90</v>
      </c>
      <c r="P948" s="13" t="str">
        <f>IF(VLOOKUP(O948,Sheet1!$N$12:$O$20,2)=0,"",VLOOKUP(O948,Sheet1!$N$12:$O$20,2))</f>
        <v/>
      </c>
      <c r="Q948" s="9"/>
      <c r="R948" s="9"/>
      <c r="S948" s="9"/>
      <c r="T948" s="24">
        <v>6</v>
      </c>
    </row>
    <row r="949" spans="1:20" ht="13.2">
      <c r="A949" t="str">
        <f t="shared" si="118"/>
        <v>Condobolin2002TOS14-JunCvRivette</v>
      </c>
      <c r="B949">
        <f t="shared" si="117"/>
        <v>83</v>
      </c>
      <c r="C949" t="str">
        <f>D949</f>
        <v>Rivette</v>
      </c>
      <c r="D949" s="9" t="s">
        <v>113</v>
      </c>
      <c r="E949" t="str">
        <f>VLOOKUP(D949,Sheet1!$E$11:$F$92,2)</f>
        <v>Rivette</v>
      </c>
      <c r="F949">
        <f t="shared" si="123"/>
        <v>83</v>
      </c>
      <c r="G949" s="48" t="s">
        <v>111</v>
      </c>
      <c r="H949" s="13">
        <v>2002</v>
      </c>
      <c r="I949" s="87">
        <v>37504</v>
      </c>
      <c r="J949" s="9">
        <v>3</v>
      </c>
      <c r="K949" s="32">
        <v>37421</v>
      </c>
      <c r="L949" s="14" t="str">
        <f t="shared" si="119"/>
        <v>14-Jun</v>
      </c>
      <c r="M949" s="9">
        <f t="shared" si="121"/>
        <v>14</v>
      </c>
      <c r="N949" s="9" t="str">
        <f t="shared" si="120"/>
        <v>Jun</v>
      </c>
      <c r="O949" s="56" t="s">
        <v>90</v>
      </c>
      <c r="P949" s="13" t="str">
        <f>IF(VLOOKUP(O949,Sheet1!$N$12:$O$20,2)=0,"",VLOOKUP(O949,Sheet1!$N$12:$O$20,2))</f>
        <v/>
      </c>
      <c r="Q949" s="9"/>
      <c r="R949" s="9"/>
      <c r="S949" s="9"/>
      <c r="T949" s="24">
        <v>6</v>
      </c>
    </row>
    <row r="950" spans="1:20" ht="13.2">
      <c r="A950" t="str">
        <f t="shared" si="118"/>
        <v>Condobolin2002TOS14-JunCvAg_Emblem</v>
      </c>
      <c r="B950">
        <f t="shared" si="117"/>
        <v>83</v>
      </c>
      <c r="C950" t="str">
        <f>D950</f>
        <v>Ag-Emblem</v>
      </c>
      <c r="D950" s="9" t="s">
        <v>114</v>
      </c>
      <c r="E950" t="str">
        <f>VLOOKUP(D950,Sheet1!$E$11:$F$92,2)</f>
        <v>Ag_Emblem</v>
      </c>
      <c r="F950">
        <f t="shared" si="123"/>
        <v>83</v>
      </c>
      <c r="G950" s="48" t="s">
        <v>111</v>
      </c>
      <c r="H950" s="13">
        <v>2002</v>
      </c>
      <c r="I950" s="87">
        <v>37504</v>
      </c>
      <c r="J950" s="9">
        <v>3</v>
      </c>
      <c r="K950" s="32">
        <v>37421</v>
      </c>
      <c r="L950" s="14" t="str">
        <f t="shared" si="119"/>
        <v>14-Jun</v>
      </c>
      <c r="M950" s="9">
        <f t="shared" si="121"/>
        <v>14</v>
      </c>
      <c r="N950" s="9" t="str">
        <f t="shared" si="120"/>
        <v>Jun</v>
      </c>
      <c r="O950" s="56" t="s">
        <v>90</v>
      </c>
      <c r="P950" s="13" t="str">
        <f>IF(VLOOKUP(O950,Sheet1!$N$12:$O$20,2)=0,"",VLOOKUP(O950,Sheet1!$N$12:$O$20,2))</f>
        <v/>
      </c>
      <c r="Q950" s="9"/>
      <c r="R950" s="9"/>
      <c r="S950" s="9"/>
      <c r="T950" s="24">
        <v>6</v>
      </c>
    </row>
    <row r="951" spans="1:20" ht="13.2">
      <c r="A951" t="str">
        <f t="shared" si="118"/>
        <v>Condobolin2002TOS14-JunCvRainbow</v>
      </c>
      <c r="B951">
        <f t="shared" si="117"/>
        <v>83</v>
      </c>
      <c r="C951" t="str">
        <f>D951</f>
        <v>Rainbow</v>
      </c>
      <c r="D951" s="9" t="s">
        <v>115</v>
      </c>
      <c r="E951" t="str">
        <f>VLOOKUP(D951,Sheet1!$E$11:$F$92,2)</f>
        <v>Rainbow</v>
      </c>
      <c r="F951">
        <f t="shared" si="123"/>
        <v>83</v>
      </c>
      <c r="G951" s="48" t="s">
        <v>111</v>
      </c>
      <c r="H951" s="13">
        <v>2002</v>
      </c>
      <c r="I951" s="87">
        <v>37504</v>
      </c>
      <c r="J951" s="9">
        <v>3</v>
      </c>
      <c r="K951" s="32">
        <v>37421</v>
      </c>
      <c r="L951" s="14" t="str">
        <f t="shared" si="119"/>
        <v>14-Jun</v>
      </c>
      <c r="M951" s="9">
        <f t="shared" si="121"/>
        <v>14</v>
      </c>
      <c r="N951" s="9" t="str">
        <f t="shared" si="120"/>
        <v>Jun</v>
      </c>
      <c r="O951" s="56" t="s">
        <v>90</v>
      </c>
      <c r="P951" s="13" t="str">
        <f>IF(VLOOKUP(O951,Sheet1!$N$12:$O$20,2)=0,"",VLOOKUP(O951,Sheet1!$N$12:$O$20,2))</f>
        <v/>
      </c>
      <c r="Q951" s="9"/>
      <c r="R951" s="9"/>
      <c r="S951" s="9"/>
      <c r="T951" s="24">
        <v>6</v>
      </c>
    </row>
    <row r="952" spans="1:20" ht="13.2">
      <c r="A952" t="str">
        <f t="shared" si="118"/>
        <v>Condobolin2002TOS14-JunCvRipper</v>
      </c>
      <c r="B952">
        <f t="shared" si="117"/>
        <v>83</v>
      </c>
      <c r="C952" t="s">
        <v>116</v>
      </c>
      <c r="D952" s="9" t="s">
        <v>117</v>
      </c>
      <c r="E952" t="str">
        <f>VLOOKUP(D952,Sheet1!$E$11:$F$92,2)</f>
        <v>Ripper</v>
      </c>
      <c r="F952">
        <f t="shared" si="123"/>
        <v>83</v>
      </c>
      <c r="G952" s="48" t="s">
        <v>111</v>
      </c>
      <c r="H952" s="13">
        <v>2002</v>
      </c>
      <c r="I952" s="87">
        <v>37504</v>
      </c>
      <c r="J952" s="9">
        <v>3</v>
      </c>
      <c r="K952" s="32">
        <v>37421</v>
      </c>
      <c r="L952" s="14" t="str">
        <f t="shared" si="119"/>
        <v>14-Jun</v>
      </c>
      <c r="M952" s="9">
        <f t="shared" si="121"/>
        <v>14</v>
      </c>
      <c r="N952" s="9" t="str">
        <f t="shared" si="120"/>
        <v>Jun</v>
      </c>
      <c r="O952" s="56" t="s">
        <v>90</v>
      </c>
      <c r="P952" s="13" t="str">
        <f>IF(VLOOKUP(O952,Sheet1!$N$12:$O$20,2)=0,"",VLOOKUP(O952,Sheet1!$N$12:$O$20,2))</f>
        <v/>
      </c>
      <c r="Q952" s="9"/>
      <c r="R952" s="9"/>
      <c r="S952" s="9"/>
      <c r="T952" s="24">
        <v>6</v>
      </c>
    </row>
    <row r="953" spans="1:20" ht="13.2">
      <c r="A953" t="str">
        <f t="shared" si="118"/>
        <v>Condobolin2002TOS14-JunCvOscar</v>
      </c>
      <c r="B953">
        <f t="shared" ref="B953:B1004" si="124">I953-K953</f>
        <v>83</v>
      </c>
      <c r="C953" t="str">
        <f>D953</f>
        <v>Oscar</v>
      </c>
      <c r="D953" s="9" t="s">
        <v>118</v>
      </c>
      <c r="E953" t="str">
        <f>VLOOKUP(D953,Sheet1!$E$11:$F$92,2)</f>
        <v>Oscar</v>
      </c>
      <c r="F953">
        <f t="shared" si="123"/>
        <v>83</v>
      </c>
      <c r="G953" s="48" t="s">
        <v>111</v>
      </c>
      <c r="H953" s="13">
        <v>2002</v>
      </c>
      <c r="I953" s="87">
        <v>37504</v>
      </c>
      <c r="J953" s="9">
        <v>3</v>
      </c>
      <c r="K953" s="32">
        <v>37421</v>
      </c>
      <c r="L953" s="14" t="str">
        <f t="shared" si="119"/>
        <v>14-Jun</v>
      </c>
      <c r="M953" s="9">
        <f t="shared" si="121"/>
        <v>14</v>
      </c>
      <c r="N953" s="9" t="str">
        <f t="shared" si="120"/>
        <v>Jun</v>
      </c>
      <c r="O953" s="56" t="s">
        <v>90</v>
      </c>
      <c r="P953" s="13" t="str">
        <f>IF(VLOOKUP(O953,Sheet1!$N$12:$O$20,2)=0,"",VLOOKUP(O953,Sheet1!$N$12:$O$20,2))</f>
        <v/>
      </c>
      <c r="Q953" s="9"/>
      <c r="R953" s="9"/>
      <c r="S953" s="9"/>
      <c r="T953" s="24">
        <v>6</v>
      </c>
    </row>
    <row r="954" spans="1:20" ht="13.2">
      <c r="A954" t="str">
        <f t="shared" si="118"/>
        <v>Condobolin2002TOS14-JunCvHyola60</v>
      </c>
      <c r="B954">
        <f t="shared" si="124"/>
        <v>83</v>
      </c>
      <c r="C954" t="s">
        <v>119</v>
      </c>
      <c r="D954" s="9" t="s">
        <v>120</v>
      </c>
      <c r="E954" t="str">
        <f>VLOOKUP(D954,Sheet1!$E$11:$F$92,2)</f>
        <v>Hyola60</v>
      </c>
      <c r="F954">
        <f t="shared" si="123"/>
        <v>83</v>
      </c>
      <c r="G954" s="48" t="s">
        <v>111</v>
      </c>
      <c r="H954" s="13">
        <v>2002</v>
      </c>
      <c r="I954" s="87">
        <v>37504</v>
      </c>
      <c r="J954" s="9">
        <v>3</v>
      </c>
      <c r="K954" s="32">
        <v>37421</v>
      </c>
      <c r="L954" s="14" t="str">
        <f t="shared" si="119"/>
        <v>14-Jun</v>
      </c>
      <c r="M954" s="9">
        <f t="shared" si="121"/>
        <v>14</v>
      </c>
      <c r="N954" s="9" t="str">
        <f t="shared" si="120"/>
        <v>Jun</v>
      </c>
      <c r="O954" s="56" t="s">
        <v>90</v>
      </c>
      <c r="P954" s="13" t="str">
        <f>IF(VLOOKUP(O954,Sheet1!$N$12:$O$20,2)=0,"",VLOOKUP(O954,Sheet1!$N$12:$O$20,2))</f>
        <v/>
      </c>
      <c r="Q954" s="9"/>
      <c r="R954" s="9"/>
      <c r="S954" s="9"/>
      <c r="T954" s="24">
        <v>6</v>
      </c>
    </row>
    <row r="955" spans="1:20" ht="13.2">
      <c r="A955" t="str">
        <f t="shared" si="118"/>
        <v>Condobolin2002TOS14-JunCvDunkeld</v>
      </c>
      <c r="B955">
        <f t="shared" si="124"/>
        <v>83</v>
      </c>
      <c r="C955" t="str">
        <f>D955</f>
        <v>Dunkeld</v>
      </c>
      <c r="D955" s="9" t="s">
        <v>121</v>
      </c>
      <c r="E955" t="str">
        <f>VLOOKUP(D955,Sheet1!$E$11:$F$92,2)</f>
        <v>Dunkeld</v>
      </c>
      <c r="F955">
        <f t="shared" si="123"/>
        <v>83</v>
      </c>
      <c r="G955" s="48" t="s">
        <v>111</v>
      </c>
      <c r="H955" s="13">
        <v>2002</v>
      </c>
      <c r="I955" s="87">
        <v>37504</v>
      </c>
      <c r="J955" s="9">
        <v>3</v>
      </c>
      <c r="K955" s="32">
        <v>37421</v>
      </c>
      <c r="L955" s="14" t="str">
        <f t="shared" si="119"/>
        <v>14-Jun</v>
      </c>
      <c r="M955" s="9">
        <f t="shared" si="121"/>
        <v>14</v>
      </c>
      <c r="N955" s="9" t="str">
        <f t="shared" si="120"/>
        <v>Jun</v>
      </c>
      <c r="O955" s="56" t="s">
        <v>90</v>
      </c>
      <c r="P955" s="13" t="str">
        <f>IF(VLOOKUP(O955,Sheet1!$N$12:$O$20,2)=0,"",VLOOKUP(O955,Sheet1!$N$12:$O$20,2))</f>
        <v/>
      </c>
      <c r="Q955" s="9"/>
      <c r="R955" s="9"/>
      <c r="S955" s="9"/>
      <c r="T955" s="24">
        <v>6</v>
      </c>
    </row>
    <row r="956" spans="1:20" ht="13.2">
      <c r="A956" t="str">
        <f t="shared" si="118"/>
        <v>Condobolin2003TOS2-AprCvAg_Outback</v>
      </c>
      <c r="B956">
        <f t="shared" si="124"/>
        <v>104</v>
      </c>
      <c r="C956" t="s">
        <v>105</v>
      </c>
      <c r="D956" s="9" t="s">
        <v>112</v>
      </c>
      <c r="E956" t="str">
        <f>VLOOKUP(D956,Sheet1!$E$11:$F$92,2)</f>
        <v>Ag_Outback</v>
      </c>
      <c r="F956">
        <f t="shared" si="123"/>
        <v>104</v>
      </c>
      <c r="G956" s="48" t="s">
        <v>111</v>
      </c>
      <c r="H956" s="13">
        <v>2003</v>
      </c>
      <c r="I956" s="87">
        <v>37817</v>
      </c>
      <c r="J956" s="9">
        <v>1</v>
      </c>
      <c r="K956" s="32">
        <v>37713</v>
      </c>
      <c r="L956" s="14" t="str">
        <f t="shared" si="119"/>
        <v>2-Apr</v>
      </c>
      <c r="M956" s="9">
        <f t="shared" si="121"/>
        <v>2</v>
      </c>
      <c r="N956" s="9" t="str">
        <f t="shared" si="120"/>
        <v>Apr</v>
      </c>
      <c r="O956" s="56" t="s">
        <v>122</v>
      </c>
      <c r="P956" s="13" t="str">
        <f>IF(VLOOKUP(O956,Sheet1!$N$12:$O$20,2)=0,"",VLOOKUP(O956,Sheet1!$N$12:$O$20,2))</f>
        <v/>
      </c>
      <c r="Q956" s="9"/>
      <c r="R956" s="9"/>
      <c r="S956" s="9"/>
      <c r="T956" s="24">
        <v>6</v>
      </c>
    </row>
    <row r="957" spans="1:20" ht="13.2">
      <c r="A957" t="str">
        <f t="shared" si="118"/>
        <v>Condobolin2003TOS2-AprCvRipper</v>
      </c>
      <c r="B957">
        <f t="shared" si="124"/>
        <v>132</v>
      </c>
      <c r="C957" t="s">
        <v>116</v>
      </c>
      <c r="D957" s="9" t="s">
        <v>117</v>
      </c>
      <c r="E957" t="str">
        <f>VLOOKUP(D957,Sheet1!$E$11:$F$92,2)</f>
        <v>Ripper</v>
      </c>
      <c r="F957">
        <f t="shared" si="123"/>
        <v>132</v>
      </c>
      <c r="G957" s="48" t="s">
        <v>111</v>
      </c>
      <c r="H957" s="13">
        <v>2003</v>
      </c>
      <c r="I957" s="87">
        <v>37845</v>
      </c>
      <c r="J957" s="9">
        <v>1</v>
      </c>
      <c r="K957" s="32">
        <v>37713</v>
      </c>
      <c r="L957" s="14" t="str">
        <f t="shared" si="119"/>
        <v>2-Apr</v>
      </c>
      <c r="M957" s="9">
        <f t="shared" si="121"/>
        <v>2</v>
      </c>
      <c r="N957" s="9" t="str">
        <f t="shared" si="120"/>
        <v>Apr</v>
      </c>
      <c r="O957" s="56" t="s">
        <v>122</v>
      </c>
      <c r="P957" s="13" t="str">
        <f>IF(VLOOKUP(O957,Sheet1!$N$12:$O$20,2)=0,"",VLOOKUP(O957,Sheet1!$N$12:$O$20,2))</f>
        <v/>
      </c>
      <c r="Q957" s="9"/>
      <c r="R957" s="9"/>
      <c r="S957" s="9"/>
      <c r="T957" s="24">
        <v>6</v>
      </c>
    </row>
    <row r="958" spans="1:20" ht="13.2">
      <c r="A958" t="str">
        <f t="shared" si="118"/>
        <v>Condobolin2003TOS2-AprCvHyola60</v>
      </c>
      <c r="B958">
        <f t="shared" si="124"/>
        <v>132</v>
      </c>
      <c r="C958" t="s">
        <v>119</v>
      </c>
      <c r="D958" s="9" t="s">
        <v>120</v>
      </c>
      <c r="E958" t="str">
        <f>VLOOKUP(D958,Sheet1!$E$11:$F$92,2)</f>
        <v>Hyola60</v>
      </c>
      <c r="F958">
        <f t="shared" si="123"/>
        <v>132</v>
      </c>
      <c r="G958" s="48" t="s">
        <v>111</v>
      </c>
      <c r="H958" s="13">
        <v>2003</v>
      </c>
      <c r="I958" s="87">
        <v>37845</v>
      </c>
      <c r="J958" s="9">
        <v>1</v>
      </c>
      <c r="K958" s="32">
        <v>37713</v>
      </c>
      <c r="L958" s="14" t="str">
        <f t="shared" si="119"/>
        <v>2-Apr</v>
      </c>
      <c r="M958" s="9">
        <f t="shared" si="121"/>
        <v>2</v>
      </c>
      <c r="N958" s="9" t="str">
        <f t="shared" si="120"/>
        <v>Apr</v>
      </c>
      <c r="O958" s="56" t="s">
        <v>122</v>
      </c>
      <c r="P958" s="13" t="str">
        <f>IF(VLOOKUP(O958,Sheet1!$N$12:$O$20,2)=0,"",VLOOKUP(O958,Sheet1!$N$12:$O$20,2))</f>
        <v/>
      </c>
      <c r="Q958" s="9"/>
      <c r="R958" s="9"/>
      <c r="S958" s="9"/>
      <c r="T958" s="24">
        <v>6</v>
      </c>
    </row>
    <row r="959" spans="1:20" ht="13.2">
      <c r="A959" t="str">
        <f t="shared" si="118"/>
        <v>Condobolin2003TOS22-AprCvAg_Outback</v>
      </c>
      <c r="B959">
        <f t="shared" si="124"/>
        <v>106</v>
      </c>
      <c r="C959" t="s">
        <v>105</v>
      </c>
      <c r="D959" s="9" t="s">
        <v>112</v>
      </c>
      <c r="E959" t="str">
        <f>VLOOKUP(D959,Sheet1!$E$11:$F$92,2)</f>
        <v>Ag_Outback</v>
      </c>
      <c r="F959">
        <f t="shared" si="123"/>
        <v>106</v>
      </c>
      <c r="G959" s="48" t="s">
        <v>111</v>
      </c>
      <c r="H959" s="13">
        <v>2003</v>
      </c>
      <c r="I959" s="87">
        <v>37839</v>
      </c>
      <c r="J959" s="9">
        <v>2</v>
      </c>
      <c r="K959" s="32">
        <v>37733</v>
      </c>
      <c r="L959" s="14" t="str">
        <f t="shared" si="119"/>
        <v>22-Apr</v>
      </c>
      <c r="M959" s="9">
        <f t="shared" si="121"/>
        <v>22</v>
      </c>
      <c r="N959" s="9" t="str">
        <f t="shared" si="120"/>
        <v>Apr</v>
      </c>
      <c r="O959" s="56" t="s">
        <v>122</v>
      </c>
      <c r="P959" s="13" t="str">
        <f>IF(VLOOKUP(O959,Sheet1!$N$12:$O$20,2)=0,"",VLOOKUP(O959,Sheet1!$N$12:$O$20,2))</f>
        <v/>
      </c>
      <c r="Q959" s="9"/>
      <c r="R959" s="9"/>
      <c r="S959" s="9"/>
      <c r="T959" s="24">
        <v>6</v>
      </c>
    </row>
    <row r="960" spans="1:20" ht="13.2">
      <c r="A960" t="str">
        <f t="shared" si="118"/>
        <v>Condobolin2003TOS22-AprCvRipper</v>
      </c>
      <c r="B960">
        <f t="shared" si="124"/>
        <v>119</v>
      </c>
      <c r="C960" t="s">
        <v>116</v>
      </c>
      <c r="D960" s="9" t="s">
        <v>117</v>
      </c>
      <c r="E960" t="str">
        <f>VLOOKUP(D960,Sheet1!$E$11:$F$92,2)</f>
        <v>Ripper</v>
      </c>
      <c r="F960">
        <f t="shared" si="123"/>
        <v>119</v>
      </c>
      <c r="G960" s="48" t="s">
        <v>111</v>
      </c>
      <c r="H960" s="13">
        <v>2003</v>
      </c>
      <c r="I960" s="87">
        <v>37852</v>
      </c>
      <c r="J960" s="9">
        <v>2</v>
      </c>
      <c r="K960" s="32">
        <v>37733</v>
      </c>
      <c r="L960" s="14" t="str">
        <f t="shared" si="119"/>
        <v>22-Apr</v>
      </c>
      <c r="M960" s="9">
        <f t="shared" si="121"/>
        <v>22</v>
      </c>
      <c r="N960" s="9" t="str">
        <f t="shared" si="120"/>
        <v>Apr</v>
      </c>
      <c r="O960" s="56" t="s">
        <v>122</v>
      </c>
      <c r="P960" s="13" t="str">
        <f>IF(VLOOKUP(O960,Sheet1!$N$12:$O$20,2)=0,"",VLOOKUP(O960,Sheet1!$N$12:$O$20,2))</f>
        <v/>
      </c>
      <c r="Q960" s="9"/>
      <c r="R960" s="9"/>
      <c r="S960" s="9"/>
      <c r="T960" s="24">
        <v>6</v>
      </c>
    </row>
    <row r="961" spans="1:20" ht="13.2">
      <c r="A961" t="str">
        <f t="shared" si="118"/>
        <v>Condobolin2003TOS22-AprCvHyola60</v>
      </c>
      <c r="B961">
        <f t="shared" si="124"/>
        <v>113</v>
      </c>
      <c r="C961" t="s">
        <v>119</v>
      </c>
      <c r="D961" s="9" t="s">
        <v>120</v>
      </c>
      <c r="E961" t="str">
        <f>VLOOKUP(D961,Sheet1!$E$11:$F$92,2)</f>
        <v>Hyola60</v>
      </c>
      <c r="F961">
        <f t="shared" si="123"/>
        <v>113</v>
      </c>
      <c r="G961" s="48" t="s">
        <v>111</v>
      </c>
      <c r="H961" s="13">
        <v>2003</v>
      </c>
      <c r="I961" s="87">
        <v>37846</v>
      </c>
      <c r="J961" s="9">
        <v>2</v>
      </c>
      <c r="K961" s="32">
        <v>37733</v>
      </c>
      <c r="L961" s="14" t="str">
        <f t="shared" si="119"/>
        <v>22-Apr</v>
      </c>
      <c r="M961" s="9">
        <f t="shared" si="121"/>
        <v>22</v>
      </c>
      <c r="N961" s="9" t="str">
        <f t="shared" si="120"/>
        <v>Apr</v>
      </c>
      <c r="O961" s="56" t="s">
        <v>122</v>
      </c>
      <c r="P961" s="13" t="str">
        <f>IF(VLOOKUP(O961,Sheet1!$N$12:$O$20,2)=0,"",VLOOKUP(O961,Sheet1!$N$12:$O$20,2))</f>
        <v/>
      </c>
      <c r="Q961" s="9"/>
      <c r="R961" s="9"/>
      <c r="S961" s="9"/>
      <c r="T961" s="24">
        <v>6</v>
      </c>
    </row>
    <row r="962" spans="1:20" ht="13.2">
      <c r="A962" t="str">
        <f t="shared" si="118"/>
        <v>Condobolin2003TOS13-MayCvAg_Outback</v>
      </c>
      <c r="B962">
        <f t="shared" si="124"/>
        <v>97</v>
      </c>
      <c r="C962" t="s">
        <v>105</v>
      </c>
      <c r="D962" s="9" t="s">
        <v>112</v>
      </c>
      <c r="E962" t="str">
        <f>VLOOKUP(D962,Sheet1!$E$11:$F$92,2)</f>
        <v>Ag_Outback</v>
      </c>
      <c r="F962">
        <f t="shared" si="123"/>
        <v>97</v>
      </c>
      <c r="G962" s="48" t="s">
        <v>111</v>
      </c>
      <c r="H962" s="13">
        <v>2003</v>
      </c>
      <c r="I962" s="87">
        <v>37851</v>
      </c>
      <c r="J962" s="9">
        <v>3</v>
      </c>
      <c r="K962" s="32">
        <v>37754</v>
      </c>
      <c r="L962" s="14" t="str">
        <f t="shared" si="119"/>
        <v>13-May</v>
      </c>
      <c r="M962" s="9">
        <f t="shared" si="121"/>
        <v>13</v>
      </c>
      <c r="N962" s="9" t="str">
        <f t="shared" si="120"/>
        <v>May</v>
      </c>
      <c r="O962" s="56" t="s">
        <v>122</v>
      </c>
      <c r="P962" s="13" t="str">
        <f>IF(VLOOKUP(O962,Sheet1!$N$12:$O$20,2)=0,"",VLOOKUP(O962,Sheet1!$N$12:$O$20,2))</f>
        <v/>
      </c>
      <c r="Q962" s="9"/>
      <c r="R962" s="9"/>
      <c r="S962" s="9"/>
      <c r="T962" s="24">
        <v>6</v>
      </c>
    </row>
    <row r="963" spans="1:20" ht="13.2">
      <c r="A963" t="str">
        <f t="shared" si="118"/>
        <v>Condobolin2003TOS13-MayCvRipper</v>
      </c>
      <c r="B963">
        <f t="shared" si="124"/>
        <v>130</v>
      </c>
      <c r="C963" t="s">
        <v>116</v>
      </c>
      <c r="D963" s="9" t="s">
        <v>117</v>
      </c>
      <c r="E963" t="str">
        <f>VLOOKUP(D963,Sheet1!$E$11:$F$92,2)</f>
        <v>Ripper</v>
      </c>
      <c r="F963">
        <f t="shared" si="123"/>
        <v>130</v>
      </c>
      <c r="G963" s="48" t="s">
        <v>111</v>
      </c>
      <c r="H963" s="13">
        <v>2003</v>
      </c>
      <c r="I963" s="87">
        <v>37884</v>
      </c>
      <c r="J963" s="9">
        <v>3</v>
      </c>
      <c r="K963" s="32">
        <v>37754</v>
      </c>
      <c r="L963" s="14" t="str">
        <f t="shared" si="119"/>
        <v>13-May</v>
      </c>
      <c r="M963" s="9">
        <f t="shared" si="121"/>
        <v>13</v>
      </c>
      <c r="N963" s="9" t="str">
        <f t="shared" si="120"/>
        <v>May</v>
      </c>
      <c r="O963" s="56" t="s">
        <v>122</v>
      </c>
      <c r="P963" s="13" t="str">
        <f>IF(VLOOKUP(O963,Sheet1!$N$12:$O$20,2)=0,"",VLOOKUP(O963,Sheet1!$N$12:$O$20,2))</f>
        <v/>
      </c>
      <c r="Q963" s="9"/>
      <c r="R963" s="9"/>
      <c r="S963" s="9"/>
      <c r="T963" s="24">
        <v>6</v>
      </c>
    </row>
    <row r="964" spans="1:20" ht="13.2">
      <c r="A964" t="str">
        <f t="shared" si="118"/>
        <v>Condobolin2003TOS13-MayCvHyola60</v>
      </c>
      <c r="B964">
        <f t="shared" si="124"/>
        <v>112</v>
      </c>
      <c r="C964" t="s">
        <v>119</v>
      </c>
      <c r="D964" s="9" t="s">
        <v>120</v>
      </c>
      <c r="E964" t="str">
        <f>VLOOKUP(D964,Sheet1!$E$11:$F$92,2)</f>
        <v>Hyola60</v>
      </c>
      <c r="F964">
        <f t="shared" si="123"/>
        <v>112</v>
      </c>
      <c r="G964" s="48" t="s">
        <v>111</v>
      </c>
      <c r="H964" s="13">
        <v>2003</v>
      </c>
      <c r="I964" s="87">
        <v>37866</v>
      </c>
      <c r="J964" s="9">
        <v>3</v>
      </c>
      <c r="K964" s="32">
        <v>37754</v>
      </c>
      <c r="L964" s="14" t="str">
        <f t="shared" si="119"/>
        <v>13-May</v>
      </c>
      <c r="M964" s="9">
        <f t="shared" si="121"/>
        <v>13</v>
      </c>
      <c r="N964" s="9" t="str">
        <f t="shared" si="120"/>
        <v>May</v>
      </c>
      <c r="O964" s="56" t="s">
        <v>122</v>
      </c>
      <c r="P964" s="13" t="str">
        <f>IF(VLOOKUP(O964,Sheet1!$N$12:$O$20,2)=0,"",VLOOKUP(O964,Sheet1!$N$12:$O$20,2))</f>
        <v/>
      </c>
      <c r="Q964" s="9"/>
      <c r="R964" s="9"/>
      <c r="S964" s="9"/>
      <c r="T964" s="24">
        <v>6</v>
      </c>
    </row>
    <row r="965" spans="1:20" ht="13.2">
      <c r="A965" t="str">
        <f t="shared" ref="A965:A1028" si="125">G965&amp;H965&amp;"TOS"&amp;L965&amp;"Cv"&amp;E965&amp;P965</f>
        <v>Condobolin2003TOS6-JunCvAg_Outback</v>
      </c>
      <c r="B965">
        <f t="shared" si="124"/>
        <v>90</v>
      </c>
      <c r="C965" t="s">
        <v>105</v>
      </c>
      <c r="D965" s="9" t="s">
        <v>112</v>
      </c>
      <c r="E965" t="str">
        <f>VLOOKUP(D965,Sheet1!$E$11:$F$92,2)</f>
        <v>Ag_Outback</v>
      </c>
      <c r="F965">
        <f t="shared" si="123"/>
        <v>90</v>
      </c>
      <c r="G965" s="48" t="s">
        <v>111</v>
      </c>
      <c r="H965" s="13">
        <v>2003</v>
      </c>
      <c r="I965" s="87">
        <v>37868</v>
      </c>
      <c r="J965" s="9">
        <v>4</v>
      </c>
      <c r="K965" s="32">
        <v>37778</v>
      </c>
      <c r="L965" s="14" t="str">
        <f t="shared" ref="L965:L1028" si="126">M965&amp;"-"&amp;N965</f>
        <v>6-Jun</v>
      </c>
      <c r="M965" s="9">
        <f t="shared" si="121"/>
        <v>6</v>
      </c>
      <c r="N965" s="9" t="str">
        <f t="shared" ref="N965:N1028" si="127">TEXT(K965,"mmm")</f>
        <v>Jun</v>
      </c>
      <c r="O965" s="56" t="s">
        <v>122</v>
      </c>
      <c r="P965" s="13" t="str">
        <f>IF(VLOOKUP(O965,Sheet1!$N$12:$O$20,2)=0,"",VLOOKUP(O965,Sheet1!$N$12:$O$20,2))</f>
        <v/>
      </c>
      <c r="Q965" s="9"/>
      <c r="R965" s="9"/>
      <c r="S965" s="9"/>
      <c r="T965" s="24">
        <v>6</v>
      </c>
    </row>
    <row r="966" spans="1:20" ht="13.2">
      <c r="A966" t="str">
        <f t="shared" si="125"/>
        <v>Condobolin2003TOS6-JunCvRipper</v>
      </c>
      <c r="B966">
        <f t="shared" si="124"/>
        <v>98</v>
      </c>
      <c r="C966" t="s">
        <v>116</v>
      </c>
      <c r="D966" s="9" t="s">
        <v>117</v>
      </c>
      <c r="E966" t="str">
        <f>VLOOKUP(D966,Sheet1!$E$11:$F$92,2)</f>
        <v>Ripper</v>
      </c>
      <c r="F966">
        <f t="shared" si="123"/>
        <v>98</v>
      </c>
      <c r="G966" s="48" t="s">
        <v>111</v>
      </c>
      <c r="H966" s="13">
        <v>2003</v>
      </c>
      <c r="I966" s="87">
        <v>37876</v>
      </c>
      <c r="J966" s="9">
        <v>4</v>
      </c>
      <c r="K966" s="32">
        <v>37778</v>
      </c>
      <c r="L966" s="14" t="str">
        <f t="shared" si="126"/>
        <v>6-Jun</v>
      </c>
      <c r="M966" s="9">
        <f t="shared" si="121"/>
        <v>6</v>
      </c>
      <c r="N966" s="9" t="str">
        <f t="shared" si="127"/>
        <v>Jun</v>
      </c>
      <c r="O966" s="56" t="s">
        <v>122</v>
      </c>
      <c r="P966" s="13" t="str">
        <f>IF(VLOOKUP(O966,Sheet1!$N$12:$O$20,2)=0,"",VLOOKUP(O966,Sheet1!$N$12:$O$20,2))</f>
        <v/>
      </c>
      <c r="Q966" s="9"/>
      <c r="R966" s="9"/>
      <c r="S966" s="9"/>
      <c r="T966" s="24">
        <v>6</v>
      </c>
    </row>
    <row r="967" spans="1:20" ht="13.2">
      <c r="A967" t="str">
        <f t="shared" si="125"/>
        <v>Condobolin2003TOS6-JunCvHyola60</v>
      </c>
      <c r="B967">
        <f t="shared" si="124"/>
        <v>92</v>
      </c>
      <c r="C967" t="s">
        <v>119</v>
      </c>
      <c r="D967" s="10" t="s">
        <v>120</v>
      </c>
      <c r="E967" t="str">
        <f>VLOOKUP(D967,Sheet1!$E$11:$F$92,2)</f>
        <v>Hyola60</v>
      </c>
      <c r="F967">
        <f t="shared" si="123"/>
        <v>92</v>
      </c>
      <c r="G967" s="48" t="s">
        <v>111</v>
      </c>
      <c r="H967" s="13">
        <v>2003</v>
      </c>
      <c r="I967" s="87">
        <v>37870</v>
      </c>
      <c r="J967" s="9">
        <v>4</v>
      </c>
      <c r="K967" s="32">
        <v>37778</v>
      </c>
      <c r="L967" s="14" t="str">
        <f t="shared" si="126"/>
        <v>6-Jun</v>
      </c>
      <c r="M967" s="9">
        <f t="shared" si="121"/>
        <v>6</v>
      </c>
      <c r="N967" s="9" t="str">
        <f t="shared" si="127"/>
        <v>Jun</v>
      </c>
      <c r="O967" s="56" t="s">
        <v>122</v>
      </c>
      <c r="P967" s="13" t="str">
        <f>IF(VLOOKUP(O967,Sheet1!$N$12:$O$20,2)=0,"",VLOOKUP(O967,Sheet1!$N$12:$O$20,2))</f>
        <v/>
      </c>
      <c r="Q967" s="9"/>
      <c r="R967" s="9"/>
      <c r="S967" s="9"/>
      <c r="T967" s="24">
        <v>6</v>
      </c>
    </row>
    <row r="968" spans="1:20" ht="13.2">
      <c r="A968" t="str">
        <f t="shared" si="125"/>
        <v>Tamworth2012TOS20-AprCv43C80</v>
      </c>
      <c r="B968">
        <f t="shared" si="124"/>
        <v>87</v>
      </c>
      <c r="C968" t="s">
        <v>105</v>
      </c>
      <c r="D968" s="9" t="s">
        <v>106</v>
      </c>
      <c r="E968" t="str">
        <f>VLOOKUP(D968,Sheet1!$E$11:$F$92,2)</f>
        <v>43C80</v>
      </c>
      <c r="F968">
        <f t="shared" si="123"/>
        <v>87</v>
      </c>
      <c r="G968" s="48" t="s">
        <v>126</v>
      </c>
      <c r="H968" s="13">
        <v>2012</v>
      </c>
      <c r="I968" s="87">
        <v>41106</v>
      </c>
      <c r="J968" s="9">
        <v>1</v>
      </c>
      <c r="K968" s="32">
        <v>41019</v>
      </c>
      <c r="L968" s="14" t="str">
        <f t="shared" si="126"/>
        <v>20-Apr</v>
      </c>
      <c r="M968" s="9">
        <f t="shared" si="121"/>
        <v>20</v>
      </c>
      <c r="N968" s="9" t="str">
        <f t="shared" si="127"/>
        <v>Apr</v>
      </c>
      <c r="O968" s="56" t="s">
        <v>90</v>
      </c>
      <c r="P968" s="13" t="str">
        <f>IF(VLOOKUP(O968,Sheet1!$N$12:$O$20,2)=0,"",VLOOKUP(O968,Sheet1!$N$12:$O$20,2))</f>
        <v/>
      </c>
      <c r="Q968" s="24"/>
      <c r="R968" s="9"/>
      <c r="S968" s="9"/>
      <c r="T968" s="24">
        <v>6</v>
      </c>
    </row>
    <row r="969" spans="1:20" ht="13.2">
      <c r="A969" t="str">
        <f t="shared" si="125"/>
        <v>Tamworth2012TOS20-AprCv43Y85</v>
      </c>
      <c r="B969">
        <f t="shared" si="124"/>
        <v>85</v>
      </c>
      <c r="C969" t="s">
        <v>105</v>
      </c>
      <c r="D969" s="9" t="s">
        <v>107</v>
      </c>
      <c r="E969" t="str">
        <f>VLOOKUP(D969,Sheet1!$E$11:$F$92,2)</f>
        <v>43Y85</v>
      </c>
      <c r="F969">
        <f t="shared" si="123"/>
        <v>85</v>
      </c>
      <c r="G969" s="48" t="s">
        <v>126</v>
      </c>
      <c r="H969" s="13">
        <v>2012</v>
      </c>
      <c r="I969" s="87">
        <v>41104</v>
      </c>
      <c r="J969" s="9">
        <v>1</v>
      </c>
      <c r="K969" s="32">
        <v>41019</v>
      </c>
      <c r="L969" s="14" t="str">
        <f t="shared" si="126"/>
        <v>20-Apr</v>
      </c>
      <c r="M969" s="9">
        <f t="shared" si="121"/>
        <v>20</v>
      </c>
      <c r="N969" s="9" t="str">
        <f t="shared" si="127"/>
        <v>Apr</v>
      </c>
      <c r="O969" s="56" t="s">
        <v>90</v>
      </c>
      <c r="P969" s="13" t="str">
        <f>IF(VLOOKUP(O969,Sheet1!$N$12:$O$20,2)=0,"",VLOOKUP(O969,Sheet1!$N$12:$O$20,2))</f>
        <v/>
      </c>
      <c r="Q969" s="24"/>
      <c r="R969" s="9"/>
      <c r="S969" s="9"/>
      <c r="T969" s="24">
        <v>6</v>
      </c>
    </row>
    <row r="970" spans="1:20" ht="13.2">
      <c r="A970" t="str">
        <f t="shared" si="125"/>
        <v>Tamworth2012TOS20-AprCv44Y84</v>
      </c>
      <c r="B970">
        <f t="shared" si="124"/>
        <v>93</v>
      </c>
      <c r="C970" t="s">
        <v>102</v>
      </c>
      <c r="D970" s="9" t="s">
        <v>99</v>
      </c>
      <c r="E970" t="str">
        <f>VLOOKUP(D970,Sheet1!$E$11:$F$92,2)</f>
        <v>44Y84</v>
      </c>
      <c r="F970">
        <f t="shared" si="123"/>
        <v>93</v>
      </c>
      <c r="G970" s="48" t="s">
        <v>126</v>
      </c>
      <c r="H970" s="13">
        <v>2012</v>
      </c>
      <c r="I970" s="87">
        <v>41112</v>
      </c>
      <c r="J970" s="9">
        <v>1</v>
      </c>
      <c r="K970" s="32">
        <v>41019</v>
      </c>
      <c r="L970" s="14" t="str">
        <f t="shared" si="126"/>
        <v>20-Apr</v>
      </c>
      <c r="M970" s="9">
        <f t="shared" si="121"/>
        <v>20</v>
      </c>
      <c r="N970" s="9" t="str">
        <f t="shared" si="127"/>
        <v>Apr</v>
      </c>
      <c r="O970" s="56" t="s">
        <v>90</v>
      </c>
      <c r="P970" s="13" t="str">
        <f>IF(VLOOKUP(O970,Sheet1!$N$12:$O$20,2)=0,"",VLOOKUP(O970,Sheet1!$N$12:$O$20,2))</f>
        <v/>
      </c>
      <c r="Q970" s="24"/>
      <c r="R970" s="9"/>
      <c r="S970" s="9"/>
      <c r="T970" s="24">
        <v>6</v>
      </c>
    </row>
    <row r="971" spans="1:20" ht="13.2">
      <c r="A971" t="str">
        <f t="shared" si="125"/>
        <v>Tamworth2012TOS20-AprCv45Y82</v>
      </c>
      <c r="B971">
        <f t="shared" si="124"/>
        <v>88</v>
      </c>
      <c r="C971" t="s">
        <v>102</v>
      </c>
      <c r="D971" s="9" t="s">
        <v>127</v>
      </c>
      <c r="E971" t="str">
        <f>VLOOKUP(D971,Sheet1!$E$11:$F$92,2)</f>
        <v>45Y82</v>
      </c>
      <c r="F971">
        <f t="shared" si="123"/>
        <v>88</v>
      </c>
      <c r="G971" s="48" t="s">
        <v>126</v>
      </c>
      <c r="H971" s="13">
        <v>2012</v>
      </c>
      <c r="I971" s="87">
        <v>41107</v>
      </c>
      <c r="J971" s="9">
        <v>1</v>
      </c>
      <c r="K971" s="32">
        <v>41019</v>
      </c>
      <c r="L971" s="14" t="str">
        <f t="shared" si="126"/>
        <v>20-Apr</v>
      </c>
      <c r="M971" s="9">
        <f t="shared" si="121"/>
        <v>20</v>
      </c>
      <c r="N971" s="9" t="str">
        <f t="shared" si="127"/>
        <v>Apr</v>
      </c>
      <c r="O971" s="56" t="s">
        <v>90</v>
      </c>
      <c r="P971" s="13" t="str">
        <f>IF(VLOOKUP(O971,Sheet1!$N$12:$O$20,2)=0,"",VLOOKUP(O971,Sheet1!$N$12:$O$20,2))</f>
        <v/>
      </c>
      <c r="Q971" s="24"/>
      <c r="R971" s="9"/>
      <c r="S971" s="9"/>
      <c r="T971" s="24">
        <v>6</v>
      </c>
    </row>
    <row r="972" spans="1:20" ht="13.2">
      <c r="A972" t="str">
        <f t="shared" si="125"/>
        <v>Tamworth2012TOS20-AprCvATR_Gem</v>
      </c>
      <c r="B972">
        <f t="shared" si="124"/>
        <v>96</v>
      </c>
      <c r="C972" t="str">
        <f>D972</f>
        <v>ATR-GEM</v>
      </c>
      <c r="D972" s="9" t="s">
        <v>128</v>
      </c>
      <c r="E972" t="str">
        <f>VLOOKUP(D972,Sheet1!$E$11:$F$92,2)</f>
        <v>ATR_Gem</v>
      </c>
      <c r="F972">
        <f t="shared" si="123"/>
        <v>96</v>
      </c>
      <c r="G972" s="48" t="s">
        <v>126</v>
      </c>
      <c r="H972" s="13">
        <v>2012</v>
      </c>
      <c r="I972" s="87">
        <v>41115</v>
      </c>
      <c r="J972" s="9">
        <v>1</v>
      </c>
      <c r="K972" s="32">
        <v>41019</v>
      </c>
      <c r="L972" s="14" t="str">
        <f t="shared" si="126"/>
        <v>20-Apr</v>
      </c>
      <c r="M972" s="9">
        <f t="shared" si="121"/>
        <v>20</v>
      </c>
      <c r="N972" s="9" t="str">
        <f t="shared" si="127"/>
        <v>Apr</v>
      </c>
      <c r="O972" s="56" t="s">
        <v>90</v>
      </c>
      <c r="P972" s="13" t="str">
        <f>IF(VLOOKUP(O972,Sheet1!$N$12:$O$20,2)=0,"",VLOOKUP(O972,Sheet1!$N$12:$O$20,2))</f>
        <v/>
      </c>
      <c r="Q972" s="24"/>
      <c r="R972" s="9"/>
      <c r="S972" s="9"/>
      <c r="T972" s="24">
        <v>6</v>
      </c>
    </row>
    <row r="973" spans="1:20" ht="13.2">
      <c r="A973" t="str">
        <f t="shared" si="125"/>
        <v>Tamworth2012TOS20-AprCvATR_Stingray</v>
      </c>
      <c r="B973">
        <f t="shared" si="124"/>
        <v>81</v>
      </c>
      <c r="C973" t="s">
        <v>105</v>
      </c>
      <c r="D973" s="9" t="s">
        <v>129</v>
      </c>
      <c r="E973" t="str">
        <f>VLOOKUP(D973,Sheet1!$E$11:$F$92,2)</f>
        <v>ATR_Stingray</v>
      </c>
      <c r="F973">
        <f t="shared" si="123"/>
        <v>81</v>
      </c>
      <c r="G973" s="48" t="s">
        <v>126</v>
      </c>
      <c r="H973" s="13">
        <v>2012</v>
      </c>
      <c r="I973" s="87">
        <v>41100</v>
      </c>
      <c r="J973" s="9">
        <v>1</v>
      </c>
      <c r="K973" s="32">
        <v>41019</v>
      </c>
      <c r="L973" s="14" t="str">
        <f t="shared" si="126"/>
        <v>20-Apr</v>
      </c>
      <c r="M973" s="9">
        <f t="shared" si="121"/>
        <v>20</v>
      </c>
      <c r="N973" s="9" t="str">
        <f t="shared" si="127"/>
        <v>Apr</v>
      </c>
      <c r="O973" s="56" t="s">
        <v>90</v>
      </c>
      <c r="P973" s="13" t="str">
        <f>IF(VLOOKUP(O973,Sheet1!$N$12:$O$20,2)=0,"",VLOOKUP(O973,Sheet1!$N$12:$O$20,2))</f>
        <v/>
      </c>
      <c r="Q973" s="24"/>
      <c r="R973" s="9"/>
      <c r="S973" s="9"/>
      <c r="T973" s="24">
        <v>6</v>
      </c>
    </row>
    <row r="974" spans="1:20" ht="13.2">
      <c r="A974" t="str">
        <f t="shared" si="125"/>
        <v>Tamworth2012TOS20-AprCvAV_Garnet</v>
      </c>
      <c r="B974">
        <f t="shared" si="124"/>
        <v>95</v>
      </c>
      <c r="C974" t="str">
        <f>D974</f>
        <v>Garnet</v>
      </c>
      <c r="D974" s="9" t="s">
        <v>37</v>
      </c>
      <c r="E974" t="str">
        <f>VLOOKUP(D974,Sheet1!$E$11:$F$92,2)</f>
        <v>AV_Garnet</v>
      </c>
      <c r="F974">
        <f t="shared" si="123"/>
        <v>95</v>
      </c>
      <c r="G974" s="48" t="s">
        <v>126</v>
      </c>
      <c r="H974" s="13">
        <v>2012</v>
      </c>
      <c r="I974" s="87">
        <v>41114</v>
      </c>
      <c r="J974" s="9">
        <v>1</v>
      </c>
      <c r="K974" s="32">
        <v>41019</v>
      </c>
      <c r="L974" s="14" t="str">
        <f t="shared" si="126"/>
        <v>20-Apr</v>
      </c>
      <c r="M974" s="9">
        <f t="shared" si="121"/>
        <v>20</v>
      </c>
      <c r="N974" s="9" t="str">
        <f t="shared" si="127"/>
        <v>Apr</v>
      </c>
      <c r="O974" s="56" t="s">
        <v>90</v>
      </c>
      <c r="P974" s="13" t="str">
        <f>IF(VLOOKUP(O974,Sheet1!$N$12:$O$20,2)=0,"",VLOOKUP(O974,Sheet1!$N$12:$O$20,2))</f>
        <v/>
      </c>
      <c r="Q974" s="24"/>
      <c r="R974" s="9"/>
      <c r="S974" s="9"/>
      <c r="T974" s="24">
        <v>6</v>
      </c>
    </row>
    <row r="975" spans="1:20" ht="13.2">
      <c r="A975" t="str">
        <f t="shared" si="125"/>
        <v>Tamworth2012TOS20-AprCvCB_Agamax</v>
      </c>
      <c r="B975">
        <f t="shared" si="124"/>
        <v>92</v>
      </c>
      <c r="C975" t="s">
        <v>102</v>
      </c>
      <c r="D975" s="9" t="s">
        <v>130</v>
      </c>
      <c r="E975" t="str">
        <f>VLOOKUP(D975,Sheet1!$E$11:$F$92,2)</f>
        <v>CB_Agamax</v>
      </c>
      <c r="F975">
        <f t="shared" ref="F975:F1012" si="128">B975</f>
        <v>92</v>
      </c>
      <c r="G975" s="48" t="s">
        <v>126</v>
      </c>
      <c r="H975" s="13">
        <v>2012</v>
      </c>
      <c r="I975" s="87">
        <v>41111</v>
      </c>
      <c r="J975" s="9">
        <v>1</v>
      </c>
      <c r="K975" s="32">
        <v>41019</v>
      </c>
      <c r="L975" s="14" t="str">
        <f t="shared" si="126"/>
        <v>20-Apr</v>
      </c>
      <c r="M975" s="9">
        <f t="shared" ref="M975:M1038" si="129">DAY(K975)</f>
        <v>20</v>
      </c>
      <c r="N975" s="9" t="str">
        <f t="shared" si="127"/>
        <v>Apr</v>
      </c>
      <c r="O975" s="56" t="s">
        <v>90</v>
      </c>
      <c r="P975" s="13" t="str">
        <f>IF(VLOOKUP(O975,Sheet1!$N$12:$O$20,2)=0,"",VLOOKUP(O975,Sheet1!$N$12:$O$20,2))</f>
        <v/>
      </c>
      <c r="Q975" s="24"/>
      <c r="R975" s="9"/>
      <c r="S975" s="9"/>
      <c r="T975" s="24">
        <v>6</v>
      </c>
    </row>
    <row r="976" spans="1:20" ht="13.2">
      <c r="A976" t="str">
        <f t="shared" si="125"/>
        <v>Tamworth2012TOS20-AprCvCB_Junee_TT</v>
      </c>
      <c r="B976">
        <f t="shared" si="124"/>
        <v>88</v>
      </c>
      <c r="C976" t="str">
        <f t="shared" ref="C976:C982" si="130">D976</f>
        <v>CB-Junee-TT</v>
      </c>
      <c r="D976" s="9" t="s">
        <v>131</v>
      </c>
      <c r="E976" t="str">
        <f>VLOOKUP(D976,Sheet1!$E$11:$F$92,2)</f>
        <v>CB_Junee_TT</v>
      </c>
      <c r="F976">
        <f t="shared" si="128"/>
        <v>88</v>
      </c>
      <c r="G976" s="48" t="s">
        <v>126</v>
      </c>
      <c r="H976" s="13">
        <v>2012</v>
      </c>
      <c r="I976" s="87">
        <v>41107</v>
      </c>
      <c r="J976" s="9">
        <v>1</v>
      </c>
      <c r="K976" s="32">
        <v>41019</v>
      </c>
      <c r="L976" s="14" t="str">
        <f t="shared" si="126"/>
        <v>20-Apr</v>
      </c>
      <c r="M976" s="9">
        <f t="shared" si="129"/>
        <v>20</v>
      </c>
      <c r="N976" s="9" t="str">
        <f t="shared" si="127"/>
        <v>Apr</v>
      </c>
      <c r="O976" s="56" t="s">
        <v>90</v>
      </c>
      <c r="P976" s="13" t="str">
        <f>IF(VLOOKUP(O976,Sheet1!$N$12:$O$20,2)=0,"",VLOOKUP(O976,Sheet1!$N$12:$O$20,2))</f>
        <v/>
      </c>
      <c r="Q976" s="24"/>
      <c r="R976" s="9"/>
      <c r="S976" s="9"/>
      <c r="T976" s="24">
        <v>6</v>
      </c>
    </row>
    <row r="977" spans="1:20" ht="13.2">
      <c r="A977" t="str">
        <f t="shared" si="125"/>
        <v>Tamworth2012TOS20-AprCvExceedOasisCL</v>
      </c>
      <c r="B977">
        <f t="shared" si="124"/>
        <v>101</v>
      </c>
      <c r="C977" t="str">
        <f t="shared" si="130"/>
        <v>Exceed-OasisCL</v>
      </c>
      <c r="D977" s="9" t="s">
        <v>132</v>
      </c>
      <c r="E977" t="str">
        <f>VLOOKUP(D977,Sheet1!$E$11:$F$92,2)</f>
        <v>ExceedOasisCL</v>
      </c>
      <c r="F977">
        <f t="shared" si="128"/>
        <v>101</v>
      </c>
      <c r="G977" s="48" t="s">
        <v>126</v>
      </c>
      <c r="H977" s="13">
        <v>2012</v>
      </c>
      <c r="I977" s="87">
        <v>41120</v>
      </c>
      <c r="J977" s="9">
        <v>1</v>
      </c>
      <c r="K977" s="32">
        <v>41019</v>
      </c>
      <c r="L977" s="14" t="str">
        <f t="shared" si="126"/>
        <v>20-Apr</v>
      </c>
      <c r="M977" s="9">
        <f t="shared" si="129"/>
        <v>20</v>
      </c>
      <c r="N977" s="9" t="str">
        <f t="shared" si="127"/>
        <v>Apr</v>
      </c>
      <c r="O977" s="56" t="s">
        <v>90</v>
      </c>
      <c r="P977" s="13" t="str">
        <f>IF(VLOOKUP(O977,Sheet1!$N$12:$O$20,2)=0,"",VLOOKUP(O977,Sheet1!$N$12:$O$20,2))</f>
        <v/>
      </c>
      <c r="Q977" s="24"/>
      <c r="R977" s="9"/>
      <c r="S977" s="9"/>
      <c r="T977" s="24">
        <v>6</v>
      </c>
    </row>
    <row r="978" spans="1:20" ht="13.2">
      <c r="A978" t="str">
        <f t="shared" si="125"/>
        <v>Tamworth2012TOS20-AprCvHyola50</v>
      </c>
      <c r="B978">
        <f t="shared" si="124"/>
        <v>92</v>
      </c>
      <c r="C978" t="str">
        <f t="shared" si="130"/>
        <v>Hyola50</v>
      </c>
      <c r="D978" s="9" t="s">
        <v>50</v>
      </c>
      <c r="E978" t="str">
        <f>VLOOKUP(D978,Sheet1!$E$11:$F$92,2)</f>
        <v>Hyola50</v>
      </c>
      <c r="F978">
        <f t="shared" si="128"/>
        <v>92</v>
      </c>
      <c r="G978" s="48" t="s">
        <v>126</v>
      </c>
      <c r="H978" s="13">
        <v>2012</v>
      </c>
      <c r="I978" s="87">
        <v>41111</v>
      </c>
      <c r="J978" s="9">
        <v>1</v>
      </c>
      <c r="K978" s="32">
        <v>41019</v>
      </c>
      <c r="L978" s="14" t="str">
        <f t="shared" si="126"/>
        <v>20-Apr</v>
      </c>
      <c r="M978" s="9">
        <f t="shared" si="129"/>
        <v>20</v>
      </c>
      <c r="N978" s="9" t="str">
        <f t="shared" si="127"/>
        <v>Apr</v>
      </c>
      <c r="O978" s="56" t="s">
        <v>90</v>
      </c>
      <c r="P978" s="13" t="str">
        <f>IF(VLOOKUP(O978,Sheet1!$N$12:$O$20,2)=0,"",VLOOKUP(O978,Sheet1!$N$12:$O$20,2))</f>
        <v/>
      </c>
      <c r="Q978" s="24"/>
      <c r="R978" s="9"/>
      <c r="S978" s="9"/>
      <c r="T978" s="24">
        <v>6</v>
      </c>
    </row>
    <row r="979" spans="1:20" ht="13.2">
      <c r="A979" t="str">
        <f t="shared" si="125"/>
        <v>Tamworth2012TOS20-AprCvHyola555_TT</v>
      </c>
      <c r="B979">
        <f t="shared" si="124"/>
        <v>91</v>
      </c>
      <c r="C979" t="str">
        <f t="shared" si="130"/>
        <v>Hyola555TT</v>
      </c>
      <c r="D979" s="9" t="s">
        <v>108</v>
      </c>
      <c r="E979" t="str">
        <f>VLOOKUP(D979,Sheet1!$E$11:$F$92,2)</f>
        <v>Hyola555_TT</v>
      </c>
      <c r="F979">
        <f t="shared" si="128"/>
        <v>91</v>
      </c>
      <c r="G979" s="48" t="s">
        <v>126</v>
      </c>
      <c r="H979" s="13">
        <v>2012</v>
      </c>
      <c r="I979" s="87">
        <v>41110</v>
      </c>
      <c r="J979" s="9">
        <v>1</v>
      </c>
      <c r="K979" s="32">
        <v>41019</v>
      </c>
      <c r="L979" s="14" t="str">
        <f t="shared" si="126"/>
        <v>20-Apr</v>
      </c>
      <c r="M979" s="9">
        <f t="shared" si="129"/>
        <v>20</v>
      </c>
      <c r="N979" s="9" t="str">
        <f t="shared" si="127"/>
        <v>Apr</v>
      </c>
      <c r="O979" s="56" t="s">
        <v>90</v>
      </c>
      <c r="P979" s="13" t="str">
        <f>IF(VLOOKUP(O979,Sheet1!$N$12:$O$20,2)=0,"",VLOOKUP(O979,Sheet1!$N$12:$O$20,2))</f>
        <v/>
      </c>
      <c r="Q979" s="24"/>
      <c r="R979" s="9"/>
      <c r="S979" s="9"/>
      <c r="T979" s="24">
        <v>6</v>
      </c>
    </row>
    <row r="980" spans="1:20" ht="13.2">
      <c r="A980" t="str">
        <f t="shared" si="125"/>
        <v>Tamworth2012TOS20-AprCvHyola559_TT</v>
      </c>
      <c r="B980">
        <f t="shared" si="124"/>
        <v>93</v>
      </c>
      <c r="C980" t="str">
        <f t="shared" si="130"/>
        <v>Hyola559TT</v>
      </c>
      <c r="D980" s="9" t="s">
        <v>133</v>
      </c>
      <c r="E980" t="str">
        <f>VLOOKUP(D980,Sheet1!$E$11:$F$92,2)</f>
        <v>Hyola559_TT</v>
      </c>
      <c r="F980">
        <f t="shared" si="128"/>
        <v>93</v>
      </c>
      <c r="G980" s="48" t="s">
        <v>126</v>
      </c>
      <c r="H980" s="13">
        <v>2012</v>
      </c>
      <c r="I980" s="87">
        <v>41112</v>
      </c>
      <c r="J980" s="9">
        <v>1</v>
      </c>
      <c r="K980" s="32">
        <v>41019</v>
      </c>
      <c r="L980" s="14" t="str">
        <f t="shared" si="126"/>
        <v>20-Apr</v>
      </c>
      <c r="M980" s="9">
        <f t="shared" si="129"/>
        <v>20</v>
      </c>
      <c r="N980" s="9" t="str">
        <f t="shared" si="127"/>
        <v>Apr</v>
      </c>
      <c r="O980" s="56" t="s">
        <v>90</v>
      </c>
      <c r="P980" s="13" t="str">
        <f>IF(VLOOKUP(O980,Sheet1!$N$12:$O$20,2)=0,"",VLOOKUP(O980,Sheet1!$N$12:$O$20,2))</f>
        <v/>
      </c>
      <c r="Q980" s="24"/>
      <c r="R980" s="9"/>
      <c r="S980" s="9"/>
      <c r="T980" s="24">
        <v>6</v>
      </c>
    </row>
    <row r="981" spans="1:20" ht="13.2">
      <c r="A981" t="str">
        <f t="shared" si="125"/>
        <v>Tamworth2012TOS20-AprCvHyola575_CL</v>
      </c>
      <c r="B981">
        <f t="shared" si="124"/>
        <v>83</v>
      </c>
      <c r="C981" t="str">
        <f t="shared" si="130"/>
        <v>Hyola575CL</v>
      </c>
      <c r="D981" s="9" t="s">
        <v>134</v>
      </c>
      <c r="E981" t="str">
        <f>VLOOKUP(D981,Sheet1!$E$11:$F$92,2)</f>
        <v>Hyola575_CL</v>
      </c>
      <c r="F981">
        <f t="shared" si="128"/>
        <v>83</v>
      </c>
      <c r="G981" s="48" t="s">
        <v>126</v>
      </c>
      <c r="H981" s="13">
        <v>2012</v>
      </c>
      <c r="I981" s="87">
        <v>41102</v>
      </c>
      <c r="J981" s="9">
        <v>1</v>
      </c>
      <c r="K981" s="32">
        <v>41019</v>
      </c>
      <c r="L981" s="14" t="str">
        <f t="shared" si="126"/>
        <v>20-Apr</v>
      </c>
      <c r="M981" s="9">
        <f t="shared" si="129"/>
        <v>20</v>
      </c>
      <c r="N981" s="9" t="str">
        <f t="shared" si="127"/>
        <v>Apr</v>
      </c>
      <c r="O981" s="56" t="s">
        <v>90</v>
      </c>
      <c r="P981" s="13" t="str">
        <f>IF(VLOOKUP(O981,Sheet1!$N$12:$O$20,2)=0,"",VLOOKUP(O981,Sheet1!$N$12:$O$20,2))</f>
        <v/>
      </c>
      <c r="Q981" s="24"/>
      <c r="R981" s="9"/>
      <c r="S981" s="9"/>
      <c r="T981" s="24">
        <v>6</v>
      </c>
    </row>
    <row r="982" spans="1:20" ht="13.2">
      <c r="A982" t="str">
        <f t="shared" si="125"/>
        <v>Tamworth2012TOS20-AprCvVictoryV3002</v>
      </c>
      <c r="B982">
        <f t="shared" si="124"/>
        <v>95</v>
      </c>
      <c r="C982" t="str">
        <f t="shared" si="130"/>
        <v>VictoryV3002</v>
      </c>
      <c r="D982" s="9" t="s">
        <v>135</v>
      </c>
      <c r="E982" t="str">
        <f>VLOOKUP(D982,Sheet1!$E$11:$F$92,2)</f>
        <v>VictoryV3002</v>
      </c>
      <c r="F982">
        <f t="shared" si="128"/>
        <v>95</v>
      </c>
      <c r="G982" s="48" t="s">
        <v>126</v>
      </c>
      <c r="H982" s="13">
        <v>2012</v>
      </c>
      <c r="I982" s="87">
        <v>41114</v>
      </c>
      <c r="J982" s="9">
        <v>1</v>
      </c>
      <c r="K982" s="32">
        <v>41019</v>
      </c>
      <c r="L982" s="14" t="str">
        <f t="shared" si="126"/>
        <v>20-Apr</v>
      </c>
      <c r="M982" s="9">
        <f t="shared" si="129"/>
        <v>20</v>
      </c>
      <c r="N982" s="9" t="str">
        <f t="shared" si="127"/>
        <v>Apr</v>
      </c>
      <c r="O982" s="56" t="s">
        <v>90</v>
      </c>
      <c r="P982" s="13" t="str">
        <f>IF(VLOOKUP(O982,Sheet1!$N$12:$O$20,2)=0,"",VLOOKUP(O982,Sheet1!$N$12:$O$20,2))</f>
        <v/>
      </c>
      <c r="Q982" s="24"/>
      <c r="R982" s="9"/>
      <c r="S982" s="9"/>
      <c r="T982" s="24">
        <v>6</v>
      </c>
    </row>
    <row r="983" spans="1:20" ht="13.2">
      <c r="A983" t="str">
        <f t="shared" si="125"/>
        <v>Tamworth2012TOS16-MayCv43C80</v>
      </c>
      <c r="B983">
        <f t="shared" si="124"/>
        <v>94</v>
      </c>
      <c r="C983" t="s">
        <v>105</v>
      </c>
      <c r="D983" s="9" t="s">
        <v>106</v>
      </c>
      <c r="E983" t="str">
        <f>VLOOKUP(D983,Sheet1!$E$11:$F$92,2)</f>
        <v>43C80</v>
      </c>
      <c r="F983">
        <f t="shared" si="128"/>
        <v>94</v>
      </c>
      <c r="G983" s="48" t="s">
        <v>126</v>
      </c>
      <c r="H983" s="13">
        <v>2012</v>
      </c>
      <c r="I983" s="87">
        <v>41139</v>
      </c>
      <c r="J983" s="9">
        <v>2</v>
      </c>
      <c r="K983" s="32">
        <v>41045</v>
      </c>
      <c r="L983" s="14" t="str">
        <f t="shared" si="126"/>
        <v>16-May</v>
      </c>
      <c r="M983" s="9">
        <f t="shared" si="129"/>
        <v>16</v>
      </c>
      <c r="N983" s="9" t="str">
        <f t="shared" si="127"/>
        <v>May</v>
      </c>
      <c r="O983" s="56" t="s">
        <v>90</v>
      </c>
      <c r="P983" s="13" t="str">
        <f>IF(VLOOKUP(O983,Sheet1!$N$12:$O$20,2)=0,"",VLOOKUP(O983,Sheet1!$N$12:$O$20,2))</f>
        <v/>
      </c>
      <c r="Q983" s="24"/>
      <c r="R983" s="9"/>
      <c r="S983" s="9"/>
      <c r="T983" s="24">
        <v>6</v>
      </c>
    </row>
    <row r="984" spans="1:20" ht="13.2">
      <c r="A984" t="str">
        <f t="shared" si="125"/>
        <v>Tamworth2012TOS16-MayCv43Y85</v>
      </c>
      <c r="B984">
        <f t="shared" si="124"/>
        <v>95</v>
      </c>
      <c r="C984" t="s">
        <v>105</v>
      </c>
      <c r="D984" s="9" t="s">
        <v>107</v>
      </c>
      <c r="E984" t="str">
        <f>VLOOKUP(D984,Sheet1!$E$11:$F$92,2)</f>
        <v>43Y85</v>
      </c>
      <c r="F984">
        <f t="shared" si="128"/>
        <v>95</v>
      </c>
      <c r="G984" s="48" t="s">
        <v>126</v>
      </c>
      <c r="H984" s="13">
        <v>2012</v>
      </c>
      <c r="I984" s="87">
        <v>41140</v>
      </c>
      <c r="J984" s="9">
        <v>2</v>
      </c>
      <c r="K984" s="32">
        <v>41045</v>
      </c>
      <c r="L984" s="14" t="str">
        <f t="shared" si="126"/>
        <v>16-May</v>
      </c>
      <c r="M984" s="9">
        <f t="shared" si="129"/>
        <v>16</v>
      </c>
      <c r="N984" s="9" t="str">
        <f t="shared" si="127"/>
        <v>May</v>
      </c>
      <c r="O984" s="56" t="s">
        <v>90</v>
      </c>
      <c r="P984" s="13" t="str">
        <f>IF(VLOOKUP(O984,Sheet1!$N$12:$O$20,2)=0,"",VLOOKUP(O984,Sheet1!$N$12:$O$20,2))</f>
        <v/>
      </c>
      <c r="Q984" s="24"/>
      <c r="R984" s="9"/>
      <c r="S984" s="9"/>
      <c r="T984" s="24">
        <v>6</v>
      </c>
    </row>
    <row r="985" spans="1:20" ht="13.2">
      <c r="A985" t="str">
        <f t="shared" si="125"/>
        <v>Tamworth2012TOS16-MayCv44Y84</v>
      </c>
      <c r="B985">
        <f t="shared" si="124"/>
        <v>96</v>
      </c>
      <c r="C985" t="str">
        <f>D985</f>
        <v>44Y84</v>
      </c>
      <c r="D985" s="9" t="s">
        <v>99</v>
      </c>
      <c r="E985" t="str">
        <f>VLOOKUP(D985,Sheet1!$E$11:$F$92,2)</f>
        <v>44Y84</v>
      </c>
      <c r="F985">
        <f t="shared" si="128"/>
        <v>96</v>
      </c>
      <c r="G985" s="48" t="s">
        <v>126</v>
      </c>
      <c r="H985" s="13">
        <v>2012</v>
      </c>
      <c r="I985" s="87">
        <v>41141</v>
      </c>
      <c r="J985" s="9">
        <v>2</v>
      </c>
      <c r="K985" s="32">
        <v>41045</v>
      </c>
      <c r="L985" s="14" t="str">
        <f t="shared" si="126"/>
        <v>16-May</v>
      </c>
      <c r="M985" s="9">
        <f t="shared" si="129"/>
        <v>16</v>
      </c>
      <c r="N985" s="9" t="str">
        <f t="shared" si="127"/>
        <v>May</v>
      </c>
      <c r="O985" s="56" t="s">
        <v>90</v>
      </c>
      <c r="P985" s="13" t="str">
        <f>IF(VLOOKUP(O985,Sheet1!$N$12:$O$20,2)=0,"",VLOOKUP(O985,Sheet1!$N$12:$O$20,2))</f>
        <v/>
      </c>
      <c r="Q985" s="24"/>
      <c r="R985" s="9"/>
      <c r="S985" s="9"/>
      <c r="T985" s="24">
        <v>6</v>
      </c>
    </row>
    <row r="986" spans="1:20" ht="13.2">
      <c r="A986" t="str">
        <f t="shared" si="125"/>
        <v>Tamworth2012TOS16-MayCv45Y82</v>
      </c>
      <c r="B986">
        <f t="shared" si="124"/>
        <v>96</v>
      </c>
      <c r="C986" t="str">
        <f>D986</f>
        <v>45Y82</v>
      </c>
      <c r="D986" s="9" t="s">
        <v>127</v>
      </c>
      <c r="E986" t="str">
        <f>VLOOKUP(D986,Sheet1!$E$11:$F$92,2)</f>
        <v>45Y82</v>
      </c>
      <c r="F986">
        <f t="shared" si="128"/>
        <v>96</v>
      </c>
      <c r="G986" s="48" t="s">
        <v>126</v>
      </c>
      <c r="H986" s="13">
        <v>2012</v>
      </c>
      <c r="I986" s="87">
        <v>41141</v>
      </c>
      <c r="J986" s="9">
        <v>2</v>
      </c>
      <c r="K986" s="32">
        <v>41045</v>
      </c>
      <c r="L986" s="14" t="str">
        <f t="shared" si="126"/>
        <v>16-May</v>
      </c>
      <c r="M986" s="9">
        <f t="shared" si="129"/>
        <v>16</v>
      </c>
      <c r="N986" s="9" t="str">
        <f t="shared" si="127"/>
        <v>May</v>
      </c>
      <c r="O986" s="56" t="s">
        <v>90</v>
      </c>
      <c r="P986" s="13" t="str">
        <f>IF(VLOOKUP(O986,Sheet1!$N$12:$O$20,2)=0,"",VLOOKUP(O986,Sheet1!$N$12:$O$20,2))</f>
        <v/>
      </c>
      <c r="Q986" s="24"/>
      <c r="R986" s="9"/>
      <c r="S986" s="9"/>
      <c r="T986" s="24">
        <v>6</v>
      </c>
    </row>
    <row r="987" spans="1:20" ht="13.2">
      <c r="A987" t="str">
        <f t="shared" si="125"/>
        <v>Tamworth2012TOS16-MayCvATR_Gem</v>
      </c>
      <c r="B987">
        <f t="shared" si="124"/>
        <v>100</v>
      </c>
      <c r="C987" t="str">
        <f>D987</f>
        <v>ATR-GEM</v>
      </c>
      <c r="D987" s="9" t="s">
        <v>128</v>
      </c>
      <c r="E987" t="str">
        <f>VLOOKUP(D987,Sheet1!$E$11:$F$92,2)</f>
        <v>ATR_Gem</v>
      </c>
      <c r="F987">
        <f t="shared" si="128"/>
        <v>100</v>
      </c>
      <c r="G987" s="48" t="s">
        <v>126</v>
      </c>
      <c r="H987" s="13">
        <v>2012</v>
      </c>
      <c r="I987" s="87">
        <v>41145</v>
      </c>
      <c r="J987" s="9">
        <v>2</v>
      </c>
      <c r="K987" s="32">
        <v>41045</v>
      </c>
      <c r="L987" s="14" t="str">
        <f t="shared" si="126"/>
        <v>16-May</v>
      </c>
      <c r="M987" s="9">
        <f t="shared" si="129"/>
        <v>16</v>
      </c>
      <c r="N987" s="9" t="str">
        <f t="shared" si="127"/>
        <v>May</v>
      </c>
      <c r="O987" s="56" t="s">
        <v>90</v>
      </c>
      <c r="P987" s="13" t="str">
        <f>IF(VLOOKUP(O987,Sheet1!$N$12:$O$20,2)=0,"",VLOOKUP(O987,Sheet1!$N$12:$O$20,2))</f>
        <v/>
      </c>
      <c r="Q987" s="24"/>
      <c r="R987" s="9"/>
      <c r="S987" s="9"/>
      <c r="T987" s="24">
        <v>6</v>
      </c>
    </row>
    <row r="988" spans="1:20" ht="13.2">
      <c r="A988" t="str">
        <f t="shared" si="125"/>
        <v>Tamworth2012TOS16-MayCvATR_Stingray</v>
      </c>
      <c r="B988">
        <f t="shared" si="124"/>
        <v>93</v>
      </c>
      <c r="C988" t="s">
        <v>105</v>
      </c>
      <c r="D988" s="9" t="s">
        <v>129</v>
      </c>
      <c r="E988" t="str">
        <f>VLOOKUP(D988,Sheet1!$E$11:$F$92,2)</f>
        <v>ATR_Stingray</v>
      </c>
      <c r="F988">
        <f t="shared" si="128"/>
        <v>93</v>
      </c>
      <c r="G988" s="48" t="s">
        <v>126</v>
      </c>
      <c r="H988" s="13">
        <v>2012</v>
      </c>
      <c r="I988" s="87">
        <v>41138</v>
      </c>
      <c r="J988" s="9">
        <v>2</v>
      </c>
      <c r="K988" s="32">
        <v>41045</v>
      </c>
      <c r="L988" s="14" t="str">
        <f t="shared" si="126"/>
        <v>16-May</v>
      </c>
      <c r="M988" s="9">
        <f t="shared" si="129"/>
        <v>16</v>
      </c>
      <c r="N988" s="9" t="str">
        <f t="shared" si="127"/>
        <v>May</v>
      </c>
      <c r="O988" s="56" t="s">
        <v>90</v>
      </c>
      <c r="P988" s="13" t="str">
        <f>IF(VLOOKUP(O988,Sheet1!$N$12:$O$20,2)=0,"",VLOOKUP(O988,Sheet1!$N$12:$O$20,2))</f>
        <v/>
      </c>
      <c r="Q988" s="24"/>
      <c r="R988" s="9"/>
      <c r="S988" s="9"/>
      <c r="T988" s="24">
        <v>6</v>
      </c>
    </row>
    <row r="989" spans="1:20" ht="13.2">
      <c r="A989" t="str">
        <f t="shared" si="125"/>
        <v>Tamworth2012TOS16-MayCvAV_Garnet</v>
      </c>
      <c r="B989">
        <f t="shared" si="124"/>
        <v>98</v>
      </c>
      <c r="C989" t="str">
        <f>D989</f>
        <v>Garnet</v>
      </c>
      <c r="D989" s="9" t="s">
        <v>37</v>
      </c>
      <c r="E989" t="str">
        <f>VLOOKUP(D989,Sheet1!$E$11:$F$92,2)</f>
        <v>AV_Garnet</v>
      </c>
      <c r="F989">
        <f t="shared" si="128"/>
        <v>98</v>
      </c>
      <c r="G989" s="48" t="s">
        <v>126</v>
      </c>
      <c r="H989" s="13">
        <v>2012</v>
      </c>
      <c r="I989" s="87">
        <v>41143</v>
      </c>
      <c r="J989" s="9">
        <v>2</v>
      </c>
      <c r="K989" s="32">
        <v>41045</v>
      </c>
      <c r="L989" s="14" t="str">
        <f t="shared" si="126"/>
        <v>16-May</v>
      </c>
      <c r="M989" s="9">
        <f t="shared" si="129"/>
        <v>16</v>
      </c>
      <c r="N989" s="9" t="str">
        <f t="shared" si="127"/>
        <v>May</v>
      </c>
      <c r="O989" s="56" t="s">
        <v>90</v>
      </c>
      <c r="P989" s="13" t="str">
        <f>IF(VLOOKUP(O989,Sheet1!$N$12:$O$20,2)=0,"",VLOOKUP(O989,Sheet1!$N$12:$O$20,2))</f>
        <v/>
      </c>
      <c r="Q989" s="24"/>
      <c r="R989" s="9"/>
      <c r="S989" s="9"/>
      <c r="T989" s="24">
        <v>6</v>
      </c>
    </row>
    <row r="990" spans="1:20" ht="13.2">
      <c r="A990" t="str">
        <f t="shared" si="125"/>
        <v>Tamworth2012TOS16-MayCvCB_Agamax</v>
      </c>
      <c r="B990">
        <f t="shared" si="124"/>
        <v>98</v>
      </c>
      <c r="C990" t="s">
        <v>102</v>
      </c>
      <c r="D990" s="9" t="s">
        <v>130</v>
      </c>
      <c r="E990" t="str">
        <f>VLOOKUP(D990,Sheet1!$E$11:$F$92,2)</f>
        <v>CB_Agamax</v>
      </c>
      <c r="F990">
        <f t="shared" si="128"/>
        <v>98</v>
      </c>
      <c r="G990" s="48" t="s">
        <v>126</v>
      </c>
      <c r="H990" s="13">
        <v>2012</v>
      </c>
      <c r="I990" s="87">
        <v>41143</v>
      </c>
      <c r="J990" s="9">
        <v>2</v>
      </c>
      <c r="K990" s="32">
        <v>41045</v>
      </c>
      <c r="L990" s="14" t="str">
        <f t="shared" si="126"/>
        <v>16-May</v>
      </c>
      <c r="M990" s="9">
        <f t="shared" si="129"/>
        <v>16</v>
      </c>
      <c r="N990" s="9" t="str">
        <f t="shared" si="127"/>
        <v>May</v>
      </c>
      <c r="O990" s="56" t="s">
        <v>90</v>
      </c>
      <c r="P990" s="13" t="str">
        <f>IF(VLOOKUP(O990,Sheet1!$N$12:$O$20,2)=0,"",VLOOKUP(O990,Sheet1!$N$12:$O$20,2))</f>
        <v/>
      </c>
      <c r="Q990" s="24"/>
      <c r="R990" s="9"/>
      <c r="S990" s="9"/>
      <c r="T990" s="24">
        <v>6</v>
      </c>
    </row>
    <row r="991" spans="1:20" ht="13.2">
      <c r="A991" t="str">
        <f t="shared" si="125"/>
        <v>Tamworth2012TOS16-MayCvCB_Junee_TT</v>
      </c>
      <c r="B991">
        <f t="shared" si="124"/>
        <v>94</v>
      </c>
      <c r="C991" t="str">
        <f t="shared" ref="C991:C997" si="131">D991</f>
        <v>CB-Junee-TT</v>
      </c>
      <c r="D991" s="9" t="s">
        <v>131</v>
      </c>
      <c r="E991" t="str">
        <f>VLOOKUP(D991,Sheet1!$E$11:$F$92,2)</f>
        <v>CB_Junee_TT</v>
      </c>
      <c r="F991">
        <f t="shared" si="128"/>
        <v>94</v>
      </c>
      <c r="G991" s="48" t="s">
        <v>126</v>
      </c>
      <c r="H991" s="13">
        <v>2012</v>
      </c>
      <c r="I991" s="87">
        <v>41139</v>
      </c>
      <c r="J991" s="9">
        <v>2</v>
      </c>
      <c r="K991" s="32">
        <v>41045</v>
      </c>
      <c r="L991" s="14" t="str">
        <f t="shared" si="126"/>
        <v>16-May</v>
      </c>
      <c r="M991" s="9">
        <f t="shared" si="129"/>
        <v>16</v>
      </c>
      <c r="N991" s="9" t="str">
        <f t="shared" si="127"/>
        <v>May</v>
      </c>
      <c r="O991" s="56" t="s">
        <v>90</v>
      </c>
      <c r="P991" s="13" t="str">
        <f>IF(VLOOKUP(O991,Sheet1!$N$12:$O$20,2)=0,"",VLOOKUP(O991,Sheet1!$N$12:$O$20,2))</f>
        <v/>
      </c>
      <c r="Q991" s="24"/>
      <c r="R991" s="9"/>
      <c r="S991" s="9"/>
      <c r="T991" s="24">
        <v>6</v>
      </c>
    </row>
    <row r="992" spans="1:20" ht="13.2">
      <c r="A992" t="str">
        <f t="shared" si="125"/>
        <v>Tamworth2012TOS16-MayCvExceedOasisCL</v>
      </c>
      <c r="B992">
        <f t="shared" si="124"/>
        <v>89</v>
      </c>
      <c r="C992" t="str">
        <f t="shared" si="131"/>
        <v>Exceed-OasisCL</v>
      </c>
      <c r="D992" s="9" t="s">
        <v>132</v>
      </c>
      <c r="E992" t="str">
        <f>VLOOKUP(D992,Sheet1!$E$11:$F$92,2)</f>
        <v>ExceedOasisCL</v>
      </c>
      <c r="F992">
        <f t="shared" si="128"/>
        <v>89</v>
      </c>
      <c r="G992" s="48" t="s">
        <v>126</v>
      </c>
      <c r="H992" s="13">
        <v>2012</v>
      </c>
      <c r="I992" s="87">
        <v>41134</v>
      </c>
      <c r="J992" s="9">
        <v>2</v>
      </c>
      <c r="K992" s="32">
        <v>41045</v>
      </c>
      <c r="L992" s="14" t="str">
        <f t="shared" si="126"/>
        <v>16-May</v>
      </c>
      <c r="M992" s="9">
        <f t="shared" si="129"/>
        <v>16</v>
      </c>
      <c r="N992" s="9" t="str">
        <f t="shared" si="127"/>
        <v>May</v>
      </c>
      <c r="O992" s="56" t="s">
        <v>90</v>
      </c>
      <c r="P992" s="13" t="str">
        <f>IF(VLOOKUP(O992,Sheet1!$N$12:$O$20,2)=0,"",VLOOKUP(O992,Sheet1!$N$12:$O$20,2))</f>
        <v/>
      </c>
      <c r="Q992" s="24"/>
      <c r="R992" s="9"/>
      <c r="S992" s="9"/>
      <c r="T992" s="24">
        <v>6</v>
      </c>
    </row>
    <row r="993" spans="1:20" ht="13.2">
      <c r="A993" t="str">
        <f t="shared" si="125"/>
        <v>Tamworth2012TOS16-MayCvHyola50</v>
      </c>
      <c r="B993">
        <f t="shared" si="124"/>
        <v>98</v>
      </c>
      <c r="C993" t="str">
        <f t="shared" si="131"/>
        <v>Hyola50</v>
      </c>
      <c r="D993" s="9" t="s">
        <v>50</v>
      </c>
      <c r="E993" t="str">
        <f>VLOOKUP(D993,Sheet1!$E$11:$F$92,2)</f>
        <v>Hyola50</v>
      </c>
      <c r="F993">
        <f t="shared" si="128"/>
        <v>98</v>
      </c>
      <c r="G993" s="48" t="s">
        <v>126</v>
      </c>
      <c r="H993" s="13">
        <v>2012</v>
      </c>
      <c r="I993" s="87">
        <v>41143</v>
      </c>
      <c r="J993" s="9">
        <v>2</v>
      </c>
      <c r="K993" s="32">
        <v>41045</v>
      </c>
      <c r="L993" s="14" t="str">
        <f t="shared" si="126"/>
        <v>16-May</v>
      </c>
      <c r="M993" s="9">
        <f t="shared" si="129"/>
        <v>16</v>
      </c>
      <c r="N993" s="9" t="str">
        <f t="shared" si="127"/>
        <v>May</v>
      </c>
      <c r="O993" s="56" t="s">
        <v>90</v>
      </c>
      <c r="P993" s="13" t="str">
        <f>IF(VLOOKUP(O993,Sheet1!$N$12:$O$20,2)=0,"",VLOOKUP(O993,Sheet1!$N$12:$O$20,2))</f>
        <v/>
      </c>
      <c r="Q993" s="24"/>
      <c r="R993" s="9"/>
      <c r="S993" s="9"/>
      <c r="T993" s="24">
        <v>6</v>
      </c>
    </row>
    <row r="994" spans="1:20" ht="13.2">
      <c r="A994" t="str">
        <f t="shared" si="125"/>
        <v>Tamworth2012TOS16-MayCvHyola555_TT</v>
      </c>
      <c r="B994">
        <f t="shared" si="124"/>
        <v>97</v>
      </c>
      <c r="C994" t="str">
        <f t="shared" si="131"/>
        <v>Hyola555TT</v>
      </c>
      <c r="D994" s="9" t="s">
        <v>108</v>
      </c>
      <c r="E994" t="str">
        <f>VLOOKUP(D994,Sheet1!$E$11:$F$92,2)</f>
        <v>Hyola555_TT</v>
      </c>
      <c r="F994">
        <f t="shared" si="128"/>
        <v>97</v>
      </c>
      <c r="G994" s="48" t="s">
        <v>126</v>
      </c>
      <c r="H994" s="13">
        <v>2012</v>
      </c>
      <c r="I994" s="87">
        <v>41142</v>
      </c>
      <c r="J994" s="9">
        <v>2</v>
      </c>
      <c r="K994" s="32">
        <v>41045</v>
      </c>
      <c r="L994" s="14" t="str">
        <f t="shared" si="126"/>
        <v>16-May</v>
      </c>
      <c r="M994" s="9">
        <f t="shared" si="129"/>
        <v>16</v>
      </c>
      <c r="N994" s="9" t="str">
        <f t="shared" si="127"/>
        <v>May</v>
      </c>
      <c r="O994" s="56" t="s">
        <v>90</v>
      </c>
      <c r="P994" s="13" t="str">
        <f>IF(VLOOKUP(O994,Sheet1!$N$12:$O$20,2)=0,"",VLOOKUP(O994,Sheet1!$N$12:$O$20,2))</f>
        <v/>
      </c>
      <c r="Q994" s="24"/>
      <c r="R994" s="9"/>
      <c r="S994" s="9"/>
      <c r="T994" s="24">
        <v>6</v>
      </c>
    </row>
    <row r="995" spans="1:20" ht="13.2">
      <c r="A995" t="str">
        <f t="shared" si="125"/>
        <v>Tamworth2012TOS16-MayCvHyola559_TT</v>
      </c>
      <c r="B995">
        <f t="shared" si="124"/>
        <v>98</v>
      </c>
      <c r="C995" t="str">
        <f t="shared" si="131"/>
        <v>Hyola559TT</v>
      </c>
      <c r="D995" s="9" t="s">
        <v>133</v>
      </c>
      <c r="E995" t="str">
        <f>VLOOKUP(D995,Sheet1!$E$11:$F$92,2)</f>
        <v>Hyola559_TT</v>
      </c>
      <c r="F995">
        <f t="shared" si="128"/>
        <v>98</v>
      </c>
      <c r="G995" s="48" t="s">
        <v>126</v>
      </c>
      <c r="H995" s="13">
        <v>2012</v>
      </c>
      <c r="I995" s="87">
        <v>41143</v>
      </c>
      <c r="J995" s="9">
        <v>2</v>
      </c>
      <c r="K995" s="32">
        <v>41045</v>
      </c>
      <c r="L995" s="14" t="str">
        <f t="shared" si="126"/>
        <v>16-May</v>
      </c>
      <c r="M995" s="9">
        <f t="shared" si="129"/>
        <v>16</v>
      </c>
      <c r="N995" s="9" t="str">
        <f t="shared" si="127"/>
        <v>May</v>
      </c>
      <c r="O995" s="56" t="s">
        <v>90</v>
      </c>
      <c r="P995" s="13" t="str">
        <f>IF(VLOOKUP(O995,Sheet1!$N$12:$O$20,2)=0,"",VLOOKUP(O995,Sheet1!$N$12:$O$20,2))</f>
        <v/>
      </c>
      <c r="Q995" s="24"/>
      <c r="R995" s="9"/>
      <c r="S995" s="9"/>
      <c r="T995" s="24">
        <v>6</v>
      </c>
    </row>
    <row r="996" spans="1:20" ht="13.2">
      <c r="A996" t="str">
        <f t="shared" si="125"/>
        <v>Tamworth2012TOS16-MayCvHyola575_CL</v>
      </c>
      <c r="B996">
        <f t="shared" si="124"/>
        <v>98</v>
      </c>
      <c r="C996" t="str">
        <f t="shared" si="131"/>
        <v>Hyola575CL</v>
      </c>
      <c r="D996" s="9" t="s">
        <v>134</v>
      </c>
      <c r="E996" t="str">
        <f>VLOOKUP(D996,Sheet1!$E$11:$F$92,2)</f>
        <v>Hyola575_CL</v>
      </c>
      <c r="F996">
        <f t="shared" si="128"/>
        <v>98</v>
      </c>
      <c r="G996" s="48" t="s">
        <v>126</v>
      </c>
      <c r="H996" s="13">
        <v>2012</v>
      </c>
      <c r="I996" s="87">
        <v>41143</v>
      </c>
      <c r="J996" s="9">
        <v>2</v>
      </c>
      <c r="K996" s="32">
        <v>41045</v>
      </c>
      <c r="L996" s="14" t="str">
        <f t="shared" si="126"/>
        <v>16-May</v>
      </c>
      <c r="M996" s="9">
        <f t="shared" si="129"/>
        <v>16</v>
      </c>
      <c r="N996" s="9" t="str">
        <f t="shared" si="127"/>
        <v>May</v>
      </c>
      <c r="O996" s="56" t="s">
        <v>90</v>
      </c>
      <c r="P996" s="13" t="str">
        <f>IF(VLOOKUP(O996,Sheet1!$N$12:$O$20,2)=0,"",VLOOKUP(O996,Sheet1!$N$12:$O$20,2))</f>
        <v/>
      </c>
      <c r="Q996" s="24"/>
      <c r="R996" s="9"/>
      <c r="S996" s="9"/>
      <c r="T996" s="24">
        <v>6</v>
      </c>
    </row>
    <row r="997" spans="1:20" ht="13.2">
      <c r="A997" t="str">
        <f t="shared" si="125"/>
        <v>Tamworth2012TOS16-MayCvVictoryV3002</v>
      </c>
      <c r="B997">
        <f t="shared" si="124"/>
        <v>100</v>
      </c>
      <c r="C997" t="str">
        <f t="shared" si="131"/>
        <v>VictoryV3002</v>
      </c>
      <c r="D997" s="9" t="s">
        <v>135</v>
      </c>
      <c r="E997" t="str">
        <f>VLOOKUP(D997,Sheet1!$E$11:$F$92,2)</f>
        <v>VictoryV3002</v>
      </c>
      <c r="F997">
        <f t="shared" si="128"/>
        <v>100</v>
      </c>
      <c r="G997" s="48" t="s">
        <v>126</v>
      </c>
      <c r="H997" s="13">
        <v>2012</v>
      </c>
      <c r="I997" s="87">
        <v>41145</v>
      </c>
      <c r="J997" s="9">
        <v>2</v>
      </c>
      <c r="K997" s="32">
        <v>41045</v>
      </c>
      <c r="L997" s="14" t="str">
        <f t="shared" si="126"/>
        <v>16-May</v>
      </c>
      <c r="M997" s="9">
        <f t="shared" si="129"/>
        <v>16</v>
      </c>
      <c r="N997" s="9" t="str">
        <f t="shared" si="127"/>
        <v>May</v>
      </c>
      <c r="O997" s="56" t="s">
        <v>90</v>
      </c>
      <c r="P997" s="13" t="str">
        <f>IF(VLOOKUP(O997,Sheet1!$N$12:$O$20,2)=0,"",VLOOKUP(O997,Sheet1!$N$12:$O$20,2))</f>
        <v/>
      </c>
      <c r="Q997" s="24"/>
      <c r="R997" s="9"/>
      <c r="S997" s="9"/>
      <c r="T997" s="24">
        <v>6</v>
      </c>
    </row>
    <row r="998" spans="1:20" ht="13.2">
      <c r="A998" t="str">
        <f t="shared" si="125"/>
        <v>Tamworth2012TOS12-JunCv43C80</v>
      </c>
      <c r="B998">
        <f t="shared" si="124"/>
        <v>85</v>
      </c>
      <c r="C998" t="s">
        <v>105</v>
      </c>
      <c r="D998" s="9" t="s">
        <v>106</v>
      </c>
      <c r="E998" t="str">
        <f>VLOOKUP(D998,Sheet1!$E$11:$F$92,2)</f>
        <v>43C80</v>
      </c>
      <c r="F998">
        <f t="shared" si="128"/>
        <v>85</v>
      </c>
      <c r="G998" s="48" t="s">
        <v>126</v>
      </c>
      <c r="H998" s="13">
        <v>2012</v>
      </c>
      <c r="I998" s="87">
        <v>41157</v>
      </c>
      <c r="J998" s="9">
        <v>3</v>
      </c>
      <c r="K998" s="32">
        <v>41072</v>
      </c>
      <c r="L998" s="14" t="str">
        <f t="shared" si="126"/>
        <v>12-Jun</v>
      </c>
      <c r="M998" s="9">
        <f t="shared" si="129"/>
        <v>12</v>
      </c>
      <c r="N998" s="9" t="str">
        <f t="shared" si="127"/>
        <v>Jun</v>
      </c>
      <c r="O998" s="56" t="s">
        <v>90</v>
      </c>
      <c r="P998" s="13" t="str">
        <f>IF(VLOOKUP(O998,Sheet1!$N$12:$O$20,2)=0,"",VLOOKUP(O998,Sheet1!$N$12:$O$20,2))</f>
        <v/>
      </c>
      <c r="Q998" s="24"/>
      <c r="R998" s="9"/>
      <c r="S998" s="9"/>
      <c r="T998" s="24">
        <v>6</v>
      </c>
    </row>
    <row r="999" spans="1:20" ht="13.2">
      <c r="A999" t="str">
        <f t="shared" si="125"/>
        <v>Tamworth2012TOS12-JunCv43Y85</v>
      </c>
      <c r="B999">
        <f t="shared" si="124"/>
        <v>82</v>
      </c>
      <c r="C999" t="s">
        <v>105</v>
      </c>
      <c r="D999" s="9" t="s">
        <v>107</v>
      </c>
      <c r="E999" t="str">
        <f>VLOOKUP(D999,Sheet1!$E$11:$F$92,2)</f>
        <v>43Y85</v>
      </c>
      <c r="F999">
        <f t="shared" si="128"/>
        <v>82</v>
      </c>
      <c r="G999" s="48" t="s">
        <v>126</v>
      </c>
      <c r="H999" s="13">
        <v>2012</v>
      </c>
      <c r="I999" s="87">
        <v>41154</v>
      </c>
      <c r="J999" s="9">
        <v>3</v>
      </c>
      <c r="K999" s="32">
        <v>41072</v>
      </c>
      <c r="L999" s="14" t="str">
        <f t="shared" si="126"/>
        <v>12-Jun</v>
      </c>
      <c r="M999" s="9">
        <f t="shared" si="129"/>
        <v>12</v>
      </c>
      <c r="N999" s="9" t="str">
        <f t="shared" si="127"/>
        <v>Jun</v>
      </c>
      <c r="O999" s="56" t="s">
        <v>90</v>
      </c>
      <c r="P999" s="13" t="str">
        <f>IF(VLOOKUP(O999,Sheet1!$N$12:$O$20,2)=0,"",VLOOKUP(O999,Sheet1!$N$12:$O$20,2))</f>
        <v/>
      </c>
      <c r="Q999" s="24"/>
      <c r="R999" s="9"/>
      <c r="S999" s="9"/>
      <c r="T999" s="24">
        <v>6</v>
      </c>
    </row>
    <row r="1000" spans="1:20" ht="13.2">
      <c r="A1000" t="str">
        <f t="shared" si="125"/>
        <v>Tamworth2012TOS12-JunCv44Y84</v>
      </c>
      <c r="B1000">
        <f t="shared" si="124"/>
        <v>86</v>
      </c>
      <c r="C1000" t="str">
        <f>D1000</f>
        <v>44Y84</v>
      </c>
      <c r="D1000" s="9" t="s">
        <v>99</v>
      </c>
      <c r="E1000" t="str">
        <f>VLOOKUP(D1000,Sheet1!$E$11:$F$92,2)</f>
        <v>44Y84</v>
      </c>
      <c r="F1000">
        <f t="shared" si="128"/>
        <v>86</v>
      </c>
      <c r="G1000" s="48" t="s">
        <v>126</v>
      </c>
      <c r="H1000" s="13">
        <v>2012</v>
      </c>
      <c r="I1000" s="87">
        <v>41158</v>
      </c>
      <c r="J1000" s="9">
        <v>3</v>
      </c>
      <c r="K1000" s="32">
        <v>41072</v>
      </c>
      <c r="L1000" s="14" t="str">
        <f t="shared" si="126"/>
        <v>12-Jun</v>
      </c>
      <c r="M1000" s="9">
        <f t="shared" si="129"/>
        <v>12</v>
      </c>
      <c r="N1000" s="9" t="str">
        <f t="shared" si="127"/>
        <v>Jun</v>
      </c>
      <c r="O1000" s="56" t="s">
        <v>90</v>
      </c>
      <c r="P1000" s="13" t="str">
        <f>IF(VLOOKUP(O1000,Sheet1!$N$12:$O$20,2)=0,"",VLOOKUP(O1000,Sheet1!$N$12:$O$20,2))</f>
        <v/>
      </c>
      <c r="Q1000" s="24"/>
      <c r="R1000" s="9"/>
      <c r="S1000" s="9"/>
      <c r="T1000" s="24">
        <v>6</v>
      </c>
    </row>
    <row r="1001" spans="1:20" ht="13.2">
      <c r="A1001" t="str">
        <f t="shared" si="125"/>
        <v>Tamworth2012TOS12-JunCv45Y82</v>
      </c>
      <c r="B1001">
        <f t="shared" si="124"/>
        <v>85</v>
      </c>
      <c r="C1001" t="str">
        <f>D1001</f>
        <v>45Y82</v>
      </c>
      <c r="D1001" s="9" t="s">
        <v>127</v>
      </c>
      <c r="E1001" t="str">
        <f>VLOOKUP(D1001,Sheet1!$E$11:$F$92,2)</f>
        <v>45Y82</v>
      </c>
      <c r="F1001">
        <f t="shared" si="128"/>
        <v>85</v>
      </c>
      <c r="G1001" s="48" t="s">
        <v>126</v>
      </c>
      <c r="H1001" s="13">
        <v>2012</v>
      </c>
      <c r="I1001" s="87">
        <v>41157</v>
      </c>
      <c r="J1001" s="9">
        <v>3</v>
      </c>
      <c r="K1001" s="32">
        <v>41072</v>
      </c>
      <c r="L1001" s="14" t="str">
        <f t="shared" si="126"/>
        <v>12-Jun</v>
      </c>
      <c r="M1001" s="9">
        <f t="shared" si="129"/>
        <v>12</v>
      </c>
      <c r="N1001" s="9" t="str">
        <f t="shared" si="127"/>
        <v>Jun</v>
      </c>
      <c r="O1001" s="56" t="s">
        <v>90</v>
      </c>
      <c r="P1001" s="13" t="str">
        <f>IF(VLOOKUP(O1001,Sheet1!$N$12:$O$20,2)=0,"",VLOOKUP(O1001,Sheet1!$N$12:$O$20,2))</f>
        <v/>
      </c>
      <c r="Q1001" s="24"/>
      <c r="R1001" s="9"/>
      <c r="S1001" s="9"/>
      <c r="T1001" s="24">
        <v>6</v>
      </c>
    </row>
    <row r="1002" spans="1:20" ht="13.2">
      <c r="A1002" t="str">
        <f t="shared" si="125"/>
        <v>Tamworth2012TOS12-JunCvATR_Gem</v>
      </c>
      <c r="B1002">
        <f t="shared" si="124"/>
        <v>88</v>
      </c>
      <c r="C1002" t="str">
        <f>D1002</f>
        <v>ATR-GEM</v>
      </c>
      <c r="D1002" s="9" t="s">
        <v>128</v>
      </c>
      <c r="E1002" t="str">
        <f>VLOOKUP(D1002,Sheet1!$E$11:$F$92,2)</f>
        <v>ATR_Gem</v>
      </c>
      <c r="F1002">
        <f t="shared" si="128"/>
        <v>88</v>
      </c>
      <c r="G1002" s="48" t="s">
        <v>126</v>
      </c>
      <c r="H1002" s="13">
        <v>2012</v>
      </c>
      <c r="I1002" s="87">
        <v>41160</v>
      </c>
      <c r="J1002" s="9">
        <v>3</v>
      </c>
      <c r="K1002" s="32">
        <v>41072</v>
      </c>
      <c r="L1002" s="14" t="str">
        <f t="shared" si="126"/>
        <v>12-Jun</v>
      </c>
      <c r="M1002" s="9">
        <f t="shared" si="129"/>
        <v>12</v>
      </c>
      <c r="N1002" s="9" t="str">
        <f t="shared" si="127"/>
        <v>Jun</v>
      </c>
      <c r="O1002" s="56" t="s">
        <v>90</v>
      </c>
      <c r="P1002" s="13" t="str">
        <f>IF(VLOOKUP(O1002,Sheet1!$N$12:$O$20,2)=0,"",VLOOKUP(O1002,Sheet1!$N$12:$O$20,2))</f>
        <v/>
      </c>
      <c r="Q1002" s="24"/>
      <c r="R1002" s="9"/>
      <c r="S1002" s="9"/>
      <c r="T1002" s="24">
        <v>6</v>
      </c>
    </row>
    <row r="1003" spans="1:20" ht="13.2">
      <c r="A1003" t="str">
        <f t="shared" si="125"/>
        <v>Tamworth2012TOS12-JunCvATR_Stingray</v>
      </c>
      <c r="B1003">
        <f t="shared" si="124"/>
        <v>86</v>
      </c>
      <c r="C1003" t="s">
        <v>105</v>
      </c>
      <c r="D1003" s="9" t="s">
        <v>129</v>
      </c>
      <c r="E1003" t="str">
        <f>VLOOKUP(D1003,Sheet1!$E$11:$F$92,2)</f>
        <v>ATR_Stingray</v>
      </c>
      <c r="F1003">
        <f t="shared" si="128"/>
        <v>86</v>
      </c>
      <c r="G1003" s="48" t="s">
        <v>126</v>
      </c>
      <c r="H1003" s="13">
        <v>2012</v>
      </c>
      <c r="I1003" s="87">
        <v>41158</v>
      </c>
      <c r="J1003" s="9">
        <v>3</v>
      </c>
      <c r="K1003" s="32">
        <v>41072</v>
      </c>
      <c r="L1003" s="14" t="str">
        <f t="shared" si="126"/>
        <v>12-Jun</v>
      </c>
      <c r="M1003" s="9">
        <f t="shared" si="129"/>
        <v>12</v>
      </c>
      <c r="N1003" s="9" t="str">
        <f t="shared" si="127"/>
        <v>Jun</v>
      </c>
      <c r="O1003" s="56" t="s">
        <v>90</v>
      </c>
      <c r="P1003" s="13" t="str">
        <f>IF(VLOOKUP(O1003,Sheet1!$N$12:$O$20,2)=0,"",VLOOKUP(O1003,Sheet1!$N$12:$O$20,2))</f>
        <v/>
      </c>
      <c r="Q1003" s="24"/>
      <c r="R1003" s="9"/>
      <c r="S1003" s="9"/>
      <c r="T1003" s="24">
        <v>6</v>
      </c>
    </row>
    <row r="1004" spans="1:20" ht="13.2">
      <c r="A1004" t="str">
        <f t="shared" si="125"/>
        <v>Tamworth2012TOS12-JunCvAV_Garnet</v>
      </c>
      <c r="B1004">
        <f t="shared" si="124"/>
        <v>87</v>
      </c>
      <c r="C1004" t="str">
        <f>D1004</f>
        <v>Garnet</v>
      </c>
      <c r="D1004" s="9" t="s">
        <v>37</v>
      </c>
      <c r="E1004" t="str">
        <f>VLOOKUP(D1004,Sheet1!$E$11:$F$92,2)</f>
        <v>AV_Garnet</v>
      </c>
      <c r="F1004">
        <f t="shared" si="128"/>
        <v>87</v>
      </c>
      <c r="G1004" s="48" t="s">
        <v>126</v>
      </c>
      <c r="H1004" s="13">
        <v>2012</v>
      </c>
      <c r="I1004" s="87">
        <v>41159</v>
      </c>
      <c r="J1004" s="9">
        <v>3</v>
      </c>
      <c r="K1004" s="32">
        <v>41072</v>
      </c>
      <c r="L1004" s="14" t="str">
        <f t="shared" si="126"/>
        <v>12-Jun</v>
      </c>
      <c r="M1004" s="9">
        <f t="shared" si="129"/>
        <v>12</v>
      </c>
      <c r="N1004" s="9" t="str">
        <f t="shared" si="127"/>
        <v>Jun</v>
      </c>
      <c r="O1004" s="56" t="s">
        <v>90</v>
      </c>
      <c r="P1004" s="13" t="str">
        <f>IF(VLOOKUP(O1004,Sheet1!$N$12:$O$20,2)=0,"",VLOOKUP(O1004,Sheet1!$N$12:$O$20,2))</f>
        <v/>
      </c>
      <c r="Q1004" s="24"/>
      <c r="R1004" s="9"/>
      <c r="S1004" s="9"/>
      <c r="T1004" s="24">
        <v>6</v>
      </c>
    </row>
    <row r="1005" spans="1:20" ht="13.2">
      <c r="A1005" t="str">
        <f t="shared" si="125"/>
        <v>Tamworth2012TOS12-JunCvCB_Agamax</v>
      </c>
      <c r="B1005">
        <f t="shared" ref="B1005:B1012" si="132">I1005-K1005</f>
        <v>87</v>
      </c>
      <c r="C1005" t="s">
        <v>102</v>
      </c>
      <c r="D1005" s="9" t="s">
        <v>130</v>
      </c>
      <c r="E1005" t="str">
        <f>VLOOKUP(D1005,Sheet1!$E$11:$F$92,2)</f>
        <v>CB_Agamax</v>
      </c>
      <c r="F1005">
        <f t="shared" si="128"/>
        <v>87</v>
      </c>
      <c r="G1005" s="48" t="s">
        <v>126</v>
      </c>
      <c r="H1005" s="13">
        <v>2012</v>
      </c>
      <c r="I1005" s="87">
        <v>41159</v>
      </c>
      <c r="J1005" s="9">
        <v>3</v>
      </c>
      <c r="K1005" s="32">
        <v>41072</v>
      </c>
      <c r="L1005" s="14" t="str">
        <f t="shared" si="126"/>
        <v>12-Jun</v>
      </c>
      <c r="M1005" s="9">
        <f t="shared" si="129"/>
        <v>12</v>
      </c>
      <c r="N1005" s="9" t="str">
        <f t="shared" si="127"/>
        <v>Jun</v>
      </c>
      <c r="O1005" s="56" t="s">
        <v>90</v>
      </c>
      <c r="P1005" s="13" t="str">
        <f>IF(VLOOKUP(O1005,Sheet1!$N$12:$O$20,2)=0,"",VLOOKUP(O1005,Sheet1!$N$12:$O$20,2))</f>
        <v/>
      </c>
      <c r="Q1005" s="24"/>
      <c r="R1005" s="9"/>
      <c r="S1005" s="9"/>
      <c r="T1005" s="24">
        <v>6</v>
      </c>
    </row>
    <row r="1006" spans="1:20" ht="13.2">
      <c r="A1006" t="str">
        <f t="shared" si="125"/>
        <v>Tamworth2012TOS12-JunCvCB_Junee_TT</v>
      </c>
      <c r="B1006">
        <f t="shared" si="132"/>
        <v>86</v>
      </c>
      <c r="C1006" t="str">
        <f t="shared" ref="C1006:C1012" si="133">D1006</f>
        <v>CB-Junee-TT</v>
      </c>
      <c r="D1006" s="9" t="s">
        <v>131</v>
      </c>
      <c r="E1006" t="str">
        <f>VLOOKUP(D1006,Sheet1!$E$11:$F$92,2)</f>
        <v>CB_Junee_TT</v>
      </c>
      <c r="F1006">
        <f t="shared" si="128"/>
        <v>86</v>
      </c>
      <c r="G1006" s="48" t="s">
        <v>126</v>
      </c>
      <c r="H1006" s="13">
        <v>2012</v>
      </c>
      <c r="I1006" s="87">
        <v>41158</v>
      </c>
      <c r="J1006" s="9">
        <v>3</v>
      </c>
      <c r="K1006" s="32">
        <v>41072</v>
      </c>
      <c r="L1006" s="14" t="str">
        <f t="shared" si="126"/>
        <v>12-Jun</v>
      </c>
      <c r="M1006" s="9">
        <f t="shared" si="129"/>
        <v>12</v>
      </c>
      <c r="N1006" s="9" t="str">
        <f t="shared" si="127"/>
        <v>Jun</v>
      </c>
      <c r="O1006" s="56" t="s">
        <v>90</v>
      </c>
      <c r="P1006" s="13" t="str">
        <f>IF(VLOOKUP(O1006,Sheet1!$N$12:$O$20,2)=0,"",VLOOKUP(O1006,Sheet1!$N$12:$O$20,2))</f>
        <v/>
      </c>
      <c r="Q1006" s="24"/>
      <c r="R1006" s="9"/>
      <c r="S1006" s="9"/>
      <c r="T1006" s="24">
        <v>6</v>
      </c>
    </row>
    <row r="1007" spans="1:20" ht="13.2">
      <c r="A1007" t="str">
        <f t="shared" si="125"/>
        <v>Tamworth2012TOS12-JunCvExceedOasisCL</v>
      </c>
      <c r="B1007">
        <f t="shared" si="132"/>
        <v>79</v>
      </c>
      <c r="C1007" t="str">
        <f t="shared" si="133"/>
        <v>Exceed-OasisCL</v>
      </c>
      <c r="D1007" s="9" t="s">
        <v>132</v>
      </c>
      <c r="E1007" t="str">
        <f>VLOOKUP(D1007,Sheet1!$E$11:$F$92,2)</f>
        <v>ExceedOasisCL</v>
      </c>
      <c r="F1007">
        <f t="shared" si="128"/>
        <v>79</v>
      </c>
      <c r="G1007" s="48" t="s">
        <v>126</v>
      </c>
      <c r="H1007" s="13">
        <v>2012</v>
      </c>
      <c r="I1007" s="87">
        <v>41151</v>
      </c>
      <c r="J1007" s="9">
        <v>3</v>
      </c>
      <c r="K1007" s="32">
        <v>41072</v>
      </c>
      <c r="L1007" s="14" t="str">
        <f t="shared" si="126"/>
        <v>12-Jun</v>
      </c>
      <c r="M1007" s="9">
        <f t="shared" si="129"/>
        <v>12</v>
      </c>
      <c r="N1007" s="9" t="str">
        <f t="shared" si="127"/>
        <v>Jun</v>
      </c>
      <c r="O1007" s="56" t="s">
        <v>90</v>
      </c>
      <c r="P1007" s="13" t="str">
        <f>IF(VLOOKUP(O1007,Sheet1!$N$12:$O$20,2)=0,"",VLOOKUP(O1007,Sheet1!$N$12:$O$20,2))</f>
        <v/>
      </c>
      <c r="Q1007" s="24"/>
      <c r="R1007" s="9"/>
      <c r="S1007" s="9"/>
      <c r="T1007" s="24">
        <v>6</v>
      </c>
    </row>
    <row r="1008" spans="1:20" ht="13.2">
      <c r="A1008" t="str">
        <f t="shared" si="125"/>
        <v>Tamworth2012TOS12-JunCvHyola50</v>
      </c>
      <c r="B1008">
        <f t="shared" si="132"/>
        <v>86</v>
      </c>
      <c r="C1008" t="str">
        <f t="shared" si="133"/>
        <v>Hyola50</v>
      </c>
      <c r="D1008" s="9" t="s">
        <v>50</v>
      </c>
      <c r="E1008" t="str">
        <f>VLOOKUP(D1008,Sheet1!$E$11:$F$92,2)</f>
        <v>Hyola50</v>
      </c>
      <c r="F1008">
        <f t="shared" si="128"/>
        <v>86</v>
      </c>
      <c r="G1008" s="48" t="s">
        <v>126</v>
      </c>
      <c r="H1008" s="13">
        <v>2012</v>
      </c>
      <c r="I1008" s="87">
        <v>41158</v>
      </c>
      <c r="J1008" s="9">
        <v>3</v>
      </c>
      <c r="K1008" s="32">
        <v>41072</v>
      </c>
      <c r="L1008" s="14" t="str">
        <f t="shared" si="126"/>
        <v>12-Jun</v>
      </c>
      <c r="M1008" s="9">
        <f t="shared" si="129"/>
        <v>12</v>
      </c>
      <c r="N1008" s="9" t="str">
        <f t="shared" si="127"/>
        <v>Jun</v>
      </c>
      <c r="O1008" s="56" t="s">
        <v>90</v>
      </c>
      <c r="P1008" s="13" t="str">
        <f>IF(VLOOKUP(O1008,Sheet1!$N$12:$O$20,2)=0,"",VLOOKUP(O1008,Sheet1!$N$12:$O$20,2))</f>
        <v/>
      </c>
      <c r="Q1008" s="24"/>
      <c r="R1008" s="9"/>
      <c r="S1008" s="9"/>
      <c r="T1008" s="24">
        <v>6</v>
      </c>
    </row>
    <row r="1009" spans="1:23" ht="13.2">
      <c r="A1009" t="str">
        <f t="shared" si="125"/>
        <v>Tamworth2012TOS12-JunCvHyola555_TT</v>
      </c>
      <c r="B1009">
        <f t="shared" si="132"/>
        <v>86</v>
      </c>
      <c r="C1009" t="str">
        <f t="shared" si="133"/>
        <v>Hyola555TT</v>
      </c>
      <c r="D1009" s="9" t="s">
        <v>108</v>
      </c>
      <c r="E1009" t="str">
        <f>VLOOKUP(D1009,Sheet1!$E$11:$F$92,2)</f>
        <v>Hyola555_TT</v>
      </c>
      <c r="F1009">
        <f t="shared" si="128"/>
        <v>86</v>
      </c>
      <c r="G1009" s="48" t="s">
        <v>126</v>
      </c>
      <c r="H1009" s="13">
        <v>2012</v>
      </c>
      <c r="I1009" s="87">
        <v>41158</v>
      </c>
      <c r="J1009" s="9">
        <v>3</v>
      </c>
      <c r="K1009" s="32">
        <v>41072</v>
      </c>
      <c r="L1009" s="14" t="str">
        <f t="shared" si="126"/>
        <v>12-Jun</v>
      </c>
      <c r="M1009" s="9">
        <f t="shared" si="129"/>
        <v>12</v>
      </c>
      <c r="N1009" s="9" t="str">
        <f t="shared" si="127"/>
        <v>Jun</v>
      </c>
      <c r="O1009" s="56" t="s">
        <v>90</v>
      </c>
      <c r="P1009" s="13" t="str">
        <f>IF(VLOOKUP(O1009,Sheet1!$N$12:$O$20,2)=0,"",VLOOKUP(O1009,Sheet1!$N$12:$O$20,2))</f>
        <v/>
      </c>
      <c r="Q1009" s="24"/>
      <c r="R1009" s="9"/>
      <c r="S1009" s="9"/>
      <c r="T1009" s="24">
        <v>6</v>
      </c>
    </row>
    <row r="1010" spans="1:23" ht="13.2">
      <c r="A1010" t="str">
        <f t="shared" si="125"/>
        <v>Tamworth2012TOS12-JunCvHyola559_TT</v>
      </c>
      <c r="B1010">
        <f t="shared" si="132"/>
        <v>86</v>
      </c>
      <c r="C1010" t="str">
        <f t="shared" si="133"/>
        <v>Hyola559TT</v>
      </c>
      <c r="D1010" s="9" t="s">
        <v>133</v>
      </c>
      <c r="E1010" t="str">
        <f>VLOOKUP(D1010,Sheet1!$E$11:$F$92,2)</f>
        <v>Hyola559_TT</v>
      </c>
      <c r="F1010">
        <f t="shared" si="128"/>
        <v>86</v>
      </c>
      <c r="G1010" s="48" t="s">
        <v>126</v>
      </c>
      <c r="H1010" s="13">
        <v>2012</v>
      </c>
      <c r="I1010" s="87">
        <v>41158</v>
      </c>
      <c r="J1010" s="9">
        <v>3</v>
      </c>
      <c r="K1010" s="32">
        <v>41072</v>
      </c>
      <c r="L1010" s="14" t="str">
        <f t="shared" si="126"/>
        <v>12-Jun</v>
      </c>
      <c r="M1010" s="9">
        <f t="shared" si="129"/>
        <v>12</v>
      </c>
      <c r="N1010" s="9" t="str">
        <f t="shared" si="127"/>
        <v>Jun</v>
      </c>
      <c r="O1010" s="56" t="s">
        <v>90</v>
      </c>
      <c r="P1010" s="13" t="str">
        <f>IF(VLOOKUP(O1010,Sheet1!$N$12:$O$20,2)=0,"",VLOOKUP(O1010,Sheet1!$N$12:$O$20,2))</f>
        <v/>
      </c>
      <c r="Q1010" s="24"/>
      <c r="R1010" s="9"/>
      <c r="S1010" s="9"/>
      <c r="T1010" s="24">
        <v>6</v>
      </c>
    </row>
    <row r="1011" spans="1:23" ht="13.2">
      <c r="A1011" t="str">
        <f t="shared" si="125"/>
        <v>Tamworth2012TOS12-JunCvHyola575_CL</v>
      </c>
      <c r="B1011">
        <f t="shared" si="132"/>
        <v>86</v>
      </c>
      <c r="C1011" t="str">
        <f t="shared" si="133"/>
        <v>Hyola575CL</v>
      </c>
      <c r="D1011" s="9" t="s">
        <v>134</v>
      </c>
      <c r="E1011" t="str">
        <f>VLOOKUP(D1011,Sheet1!$E$11:$F$92,2)</f>
        <v>Hyola575_CL</v>
      </c>
      <c r="F1011">
        <f t="shared" si="128"/>
        <v>86</v>
      </c>
      <c r="G1011" s="48" t="s">
        <v>126</v>
      </c>
      <c r="H1011" s="13">
        <v>2012</v>
      </c>
      <c r="I1011" s="87">
        <v>41158</v>
      </c>
      <c r="J1011" s="9">
        <v>3</v>
      </c>
      <c r="K1011" s="32">
        <v>41072</v>
      </c>
      <c r="L1011" s="14" t="str">
        <f t="shared" si="126"/>
        <v>12-Jun</v>
      </c>
      <c r="M1011" s="9">
        <f t="shared" si="129"/>
        <v>12</v>
      </c>
      <c r="N1011" s="9" t="str">
        <f t="shared" si="127"/>
        <v>Jun</v>
      </c>
      <c r="O1011" s="56" t="s">
        <v>90</v>
      </c>
      <c r="P1011" s="13" t="str">
        <f>IF(VLOOKUP(O1011,Sheet1!$N$12:$O$20,2)=0,"",VLOOKUP(O1011,Sheet1!$N$12:$O$20,2))</f>
        <v/>
      </c>
      <c r="Q1011" s="24"/>
      <c r="R1011" s="9"/>
      <c r="S1011" s="9"/>
      <c r="T1011" s="24">
        <v>6</v>
      </c>
    </row>
    <row r="1012" spans="1:23" ht="13.2">
      <c r="A1012" t="str">
        <f t="shared" si="125"/>
        <v>Tamworth2012TOS12-JunCvVictoryV3002</v>
      </c>
      <c r="B1012">
        <f t="shared" si="132"/>
        <v>88</v>
      </c>
      <c r="C1012" t="str">
        <f t="shared" si="133"/>
        <v>VictoryV3002</v>
      </c>
      <c r="D1012" s="9" t="s">
        <v>135</v>
      </c>
      <c r="E1012" t="str">
        <f>VLOOKUP(D1012,Sheet1!$E$11:$F$92,2)</f>
        <v>VictoryV3002</v>
      </c>
      <c r="F1012">
        <f t="shared" si="128"/>
        <v>88</v>
      </c>
      <c r="G1012" s="48" t="s">
        <v>126</v>
      </c>
      <c r="H1012" s="13">
        <v>2012</v>
      </c>
      <c r="I1012" s="87">
        <v>41160</v>
      </c>
      <c r="J1012" s="9">
        <v>3</v>
      </c>
      <c r="K1012" s="32">
        <v>41072</v>
      </c>
      <c r="L1012" s="14" t="str">
        <f t="shared" si="126"/>
        <v>12-Jun</v>
      </c>
      <c r="M1012" s="9">
        <f t="shared" si="129"/>
        <v>12</v>
      </c>
      <c r="N1012" s="9" t="str">
        <f t="shared" si="127"/>
        <v>Jun</v>
      </c>
      <c r="O1012" s="56" t="s">
        <v>90</v>
      </c>
      <c r="P1012" s="13" t="str">
        <f>IF(VLOOKUP(O1012,Sheet1!$N$12:$O$20,2)=0,"",VLOOKUP(O1012,Sheet1!$N$12:$O$20,2))</f>
        <v/>
      </c>
      <c r="Q1012" s="24"/>
      <c r="R1012" s="9"/>
      <c r="S1012" s="9"/>
      <c r="T1012" s="24">
        <v>6</v>
      </c>
    </row>
    <row r="1013" spans="1:23" ht="13.2">
      <c r="A1013" t="str">
        <f t="shared" si="125"/>
        <v>Condobolin2003TOS2-AprCvAg_OutbackDry</v>
      </c>
      <c r="B1013">
        <v>210</v>
      </c>
      <c r="C1013" t="s">
        <v>105</v>
      </c>
      <c r="D1013" s="9" t="s">
        <v>112</v>
      </c>
      <c r="E1013" t="str">
        <f>VLOOKUP(D1013,Sheet1!$E$11:$F$92,2)</f>
        <v>Ag_Outback</v>
      </c>
      <c r="G1013" s="48" t="s">
        <v>111</v>
      </c>
      <c r="H1013" s="13">
        <v>2003</v>
      </c>
      <c r="I1013" s="87">
        <v>37923</v>
      </c>
      <c r="J1013" s="9">
        <v>1</v>
      </c>
      <c r="K1013" s="32">
        <v>37713</v>
      </c>
      <c r="L1013" s="14" t="str">
        <f t="shared" si="126"/>
        <v>2-Apr</v>
      </c>
      <c r="M1013" s="9">
        <f t="shared" si="129"/>
        <v>2</v>
      </c>
      <c r="N1013" s="9" t="str">
        <f t="shared" si="127"/>
        <v>Apr</v>
      </c>
      <c r="O1013" s="56" t="s">
        <v>154</v>
      </c>
      <c r="P1013" s="13" t="str">
        <f>IF(VLOOKUP(O1013,Sheet1!$N$12:$O$20,2)=0,"",VLOOKUP(O1013,Sheet1!$N$12:$O$20,2))</f>
        <v>Dry</v>
      </c>
      <c r="Q1013" s="9"/>
      <c r="R1013" s="82">
        <v>131.28319444444446</v>
      </c>
      <c r="S1013" s="82">
        <v>131.28319444444446</v>
      </c>
      <c r="T1013" s="24">
        <v>10</v>
      </c>
      <c r="U1013" s="9"/>
      <c r="V1013" s="9"/>
      <c r="W1013" s="35" t="s">
        <v>53</v>
      </c>
    </row>
    <row r="1014" spans="1:23" ht="13.2">
      <c r="A1014" t="str">
        <f t="shared" si="125"/>
        <v>Condobolin2003TOS2-AprCvRainbowDry</v>
      </c>
      <c r="B1014">
        <v>210</v>
      </c>
      <c r="C1014" t="s">
        <v>115</v>
      </c>
      <c r="D1014" s="9" t="s">
        <v>115</v>
      </c>
      <c r="E1014" t="str">
        <f>VLOOKUP(D1014,Sheet1!$E$11:$F$92,2)</f>
        <v>Rainbow</v>
      </c>
      <c r="G1014" s="48" t="s">
        <v>111</v>
      </c>
      <c r="H1014" s="13">
        <v>2003</v>
      </c>
      <c r="I1014" s="87">
        <v>37923</v>
      </c>
      <c r="J1014" s="9">
        <v>1</v>
      </c>
      <c r="K1014" s="32">
        <v>37713</v>
      </c>
      <c r="L1014" s="14" t="str">
        <f t="shared" si="126"/>
        <v>2-Apr</v>
      </c>
      <c r="M1014" s="9">
        <f t="shared" si="129"/>
        <v>2</v>
      </c>
      <c r="N1014" s="9" t="str">
        <f t="shared" si="127"/>
        <v>Apr</v>
      </c>
      <c r="O1014" s="56" t="s">
        <v>154</v>
      </c>
      <c r="P1014" s="13" t="str">
        <f>IF(VLOOKUP(O1014,Sheet1!$N$12:$O$20,2)=0,"",VLOOKUP(O1014,Sheet1!$N$12:$O$20,2))</f>
        <v>Dry</v>
      </c>
      <c r="Q1014" s="9"/>
      <c r="R1014" s="82">
        <v>146.80329365079362</v>
      </c>
      <c r="S1014" s="82">
        <v>146.80329365079362</v>
      </c>
      <c r="T1014" s="24">
        <v>10</v>
      </c>
      <c r="U1014" s="9"/>
      <c r="V1014" s="9"/>
      <c r="W1014" s="35" t="s">
        <v>53</v>
      </c>
    </row>
    <row r="1015" spans="1:23" ht="13.2">
      <c r="A1015" t="str">
        <f t="shared" si="125"/>
        <v>Condobolin2003TOS2-AprCvRipperDry</v>
      </c>
      <c r="B1015">
        <v>210</v>
      </c>
      <c r="C1015" t="s">
        <v>116</v>
      </c>
      <c r="D1015" s="9" t="s">
        <v>117</v>
      </c>
      <c r="E1015" t="str">
        <f>VLOOKUP(D1015,Sheet1!$E$11:$F$92,2)</f>
        <v>Ripper</v>
      </c>
      <c r="G1015" s="48" t="s">
        <v>111</v>
      </c>
      <c r="H1015" s="13">
        <v>2003</v>
      </c>
      <c r="I1015" s="87">
        <v>37923</v>
      </c>
      <c r="J1015" s="9">
        <v>1</v>
      </c>
      <c r="K1015" s="32">
        <v>37713</v>
      </c>
      <c r="L1015" s="14" t="str">
        <f t="shared" si="126"/>
        <v>2-Apr</v>
      </c>
      <c r="M1015" s="9">
        <f t="shared" si="129"/>
        <v>2</v>
      </c>
      <c r="N1015" s="9" t="str">
        <f t="shared" si="127"/>
        <v>Apr</v>
      </c>
      <c r="O1015" s="56" t="s">
        <v>154</v>
      </c>
      <c r="P1015" s="13" t="str">
        <f>IF(VLOOKUP(O1015,Sheet1!$N$12:$O$20,2)=0,"",VLOOKUP(O1015,Sheet1!$N$12:$O$20,2))</f>
        <v>Dry</v>
      </c>
      <c r="Q1015" s="9"/>
      <c r="R1015" s="82">
        <v>116.35517857142857</v>
      </c>
      <c r="S1015" s="82">
        <v>116.35517857142857</v>
      </c>
      <c r="T1015" s="24">
        <v>10</v>
      </c>
      <c r="U1015" s="9"/>
      <c r="V1015" s="9"/>
      <c r="W1015" s="35" t="s">
        <v>53</v>
      </c>
    </row>
    <row r="1016" spans="1:23" ht="13.2">
      <c r="A1016" t="str">
        <f t="shared" si="125"/>
        <v>Condobolin2003TOS2-AprCvOscarDry</v>
      </c>
      <c r="B1016">
        <v>210</v>
      </c>
      <c r="C1016" t="s">
        <v>118</v>
      </c>
      <c r="D1016" s="9" t="s">
        <v>118</v>
      </c>
      <c r="E1016" t="str">
        <f>VLOOKUP(D1016,Sheet1!$E$11:$F$92,2)</f>
        <v>Oscar</v>
      </c>
      <c r="G1016" s="48" t="s">
        <v>111</v>
      </c>
      <c r="H1016" s="13">
        <v>2003</v>
      </c>
      <c r="I1016" s="87">
        <v>37923</v>
      </c>
      <c r="J1016" s="9">
        <v>1</v>
      </c>
      <c r="K1016" s="32">
        <v>37713</v>
      </c>
      <c r="L1016" s="14" t="str">
        <f t="shared" si="126"/>
        <v>2-Apr</v>
      </c>
      <c r="M1016" s="9">
        <f t="shared" si="129"/>
        <v>2</v>
      </c>
      <c r="N1016" s="9" t="str">
        <f t="shared" si="127"/>
        <v>Apr</v>
      </c>
      <c r="O1016" s="56" t="s">
        <v>154</v>
      </c>
      <c r="P1016" s="13" t="str">
        <f>IF(VLOOKUP(O1016,Sheet1!$N$12:$O$20,2)=0,"",VLOOKUP(O1016,Sheet1!$N$12:$O$20,2))</f>
        <v>Dry</v>
      </c>
      <c r="Q1016" s="9"/>
      <c r="R1016" s="82">
        <v>149.47003968253966</v>
      </c>
      <c r="S1016" s="82">
        <v>149.47003968253966</v>
      </c>
      <c r="T1016" s="24">
        <v>10</v>
      </c>
      <c r="U1016" s="9"/>
      <c r="V1016" s="9"/>
      <c r="W1016" s="35" t="s">
        <v>53</v>
      </c>
    </row>
    <row r="1017" spans="1:23" ht="13.2">
      <c r="A1017" t="str">
        <f t="shared" si="125"/>
        <v>Condobolin2003TOS2-AprCvHyola60Dry</v>
      </c>
      <c r="B1017">
        <v>210</v>
      </c>
      <c r="C1017" t="s">
        <v>119</v>
      </c>
      <c r="D1017" s="9" t="s">
        <v>120</v>
      </c>
      <c r="E1017" t="str">
        <f>VLOOKUP(D1017,Sheet1!$E$11:$F$92,2)</f>
        <v>Hyola60</v>
      </c>
      <c r="G1017" s="48" t="s">
        <v>111</v>
      </c>
      <c r="H1017" s="13">
        <v>2003</v>
      </c>
      <c r="I1017" s="87">
        <v>37923</v>
      </c>
      <c r="J1017" s="9">
        <v>1</v>
      </c>
      <c r="K1017" s="32">
        <v>37713</v>
      </c>
      <c r="L1017" s="14" t="str">
        <f t="shared" si="126"/>
        <v>2-Apr</v>
      </c>
      <c r="M1017" s="9">
        <f t="shared" si="129"/>
        <v>2</v>
      </c>
      <c r="N1017" s="9" t="str">
        <f t="shared" si="127"/>
        <v>Apr</v>
      </c>
      <c r="O1017" s="56" t="s">
        <v>154</v>
      </c>
      <c r="P1017" s="13" t="str">
        <f>IF(VLOOKUP(O1017,Sheet1!$N$12:$O$20,2)=0,"",VLOOKUP(O1017,Sheet1!$N$12:$O$20,2))</f>
        <v>Dry</v>
      </c>
      <c r="Q1017" s="9"/>
      <c r="R1017" s="82">
        <v>112.20935515873016</v>
      </c>
      <c r="S1017" s="82">
        <v>112.20935515873016</v>
      </c>
      <c r="T1017" s="24">
        <v>10</v>
      </c>
      <c r="U1017" s="9"/>
      <c r="V1017" s="9"/>
      <c r="W1017" s="35" t="s">
        <v>53</v>
      </c>
    </row>
    <row r="1018" spans="1:23" ht="13.2">
      <c r="A1018" t="str">
        <f t="shared" si="125"/>
        <v>Condobolin2003TOS2-AprCvDunkeldDry</v>
      </c>
      <c r="B1018">
        <v>210</v>
      </c>
      <c r="C1018" t="s">
        <v>121</v>
      </c>
      <c r="D1018" s="9" t="s">
        <v>121</v>
      </c>
      <c r="E1018" t="str">
        <f>VLOOKUP(D1018,Sheet1!$E$11:$F$92,2)</f>
        <v>Dunkeld</v>
      </c>
      <c r="G1018" s="48" t="s">
        <v>111</v>
      </c>
      <c r="H1018" s="13">
        <v>2003</v>
      </c>
      <c r="I1018" s="87">
        <v>37923</v>
      </c>
      <c r="J1018" s="9">
        <v>1</v>
      </c>
      <c r="K1018" s="32">
        <v>37713</v>
      </c>
      <c r="L1018" s="14" t="str">
        <f t="shared" si="126"/>
        <v>2-Apr</v>
      </c>
      <c r="M1018" s="9">
        <f t="shared" si="129"/>
        <v>2</v>
      </c>
      <c r="N1018" s="9" t="str">
        <f t="shared" si="127"/>
        <v>Apr</v>
      </c>
      <c r="O1018" s="56" t="s">
        <v>154</v>
      </c>
      <c r="P1018" s="13" t="str">
        <f>IF(VLOOKUP(O1018,Sheet1!$N$12:$O$20,2)=0,"",VLOOKUP(O1018,Sheet1!$N$12:$O$20,2))</f>
        <v>Dry</v>
      </c>
      <c r="Q1018" s="9"/>
      <c r="R1018" s="82">
        <v>122.75977182539684</v>
      </c>
      <c r="S1018" s="82">
        <v>122.75977182539684</v>
      </c>
      <c r="T1018" s="24">
        <v>10</v>
      </c>
      <c r="U1018" s="9"/>
      <c r="V1018" s="9"/>
      <c r="W1018" s="35" t="s">
        <v>53</v>
      </c>
    </row>
    <row r="1019" spans="1:23" ht="13.2">
      <c r="A1019" t="str">
        <f t="shared" si="125"/>
        <v>Condobolin2003TOS22-AprCvAg_OutbackDry</v>
      </c>
      <c r="B1019">
        <v>190</v>
      </c>
      <c r="C1019" t="s">
        <v>105</v>
      </c>
      <c r="D1019" s="9" t="s">
        <v>112</v>
      </c>
      <c r="E1019" t="str">
        <f>VLOOKUP(D1019,Sheet1!$E$11:$F$92,2)</f>
        <v>Ag_Outback</v>
      </c>
      <c r="G1019" s="48" t="s">
        <v>111</v>
      </c>
      <c r="H1019" s="13">
        <v>2003</v>
      </c>
      <c r="I1019" s="87">
        <v>37923</v>
      </c>
      <c r="J1019" s="9">
        <v>2</v>
      </c>
      <c r="K1019" s="32">
        <v>37733</v>
      </c>
      <c r="L1019" s="14" t="str">
        <f t="shared" si="126"/>
        <v>22-Apr</v>
      </c>
      <c r="M1019" s="9">
        <f t="shared" si="129"/>
        <v>22</v>
      </c>
      <c r="N1019" s="9" t="str">
        <f t="shared" si="127"/>
        <v>Apr</v>
      </c>
      <c r="O1019" s="56" t="s">
        <v>154</v>
      </c>
      <c r="P1019" s="13" t="str">
        <f>IF(VLOOKUP(O1019,Sheet1!$N$12:$O$20,2)=0,"",VLOOKUP(O1019,Sheet1!$N$12:$O$20,2))</f>
        <v>Dry</v>
      </c>
      <c r="Q1019" s="9"/>
      <c r="R1019" s="82">
        <v>82.966388888888872</v>
      </c>
      <c r="S1019" s="82">
        <v>82.966388888888872</v>
      </c>
      <c r="T1019" s="24">
        <v>10</v>
      </c>
      <c r="U1019" s="9"/>
      <c r="V1019" s="9"/>
      <c r="W1019" s="35" t="s">
        <v>53</v>
      </c>
    </row>
    <row r="1020" spans="1:23" ht="13.2">
      <c r="A1020" t="str">
        <f t="shared" si="125"/>
        <v>Condobolin2003TOS22-AprCvRainbowDry</v>
      </c>
      <c r="B1020">
        <v>190</v>
      </c>
      <c r="C1020" t="s">
        <v>115</v>
      </c>
      <c r="D1020" s="9" t="s">
        <v>115</v>
      </c>
      <c r="E1020" t="str">
        <f>VLOOKUP(D1020,Sheet1!$E$11:$F$92,2)</f>
        <v>Rainbow</v>
      </c>
      <c r="G1020" s="48" t="s">
        <v>111</v>
      </c>
      <c r="H1020" s="13">
        <v>2003</v>
      </c>
      <c r="I1020" s="87">
        <v>37923</v>
      </c>
      <c r="J1020" s="9">
        <v>2</v>
      </c>
      <c r="K1020" s="32">
        <v>37733</v>
      </c>
      <c r="L1020" s="14" t="str">
        <f t="shared" si="126"/>
        <v>22-Apr</v>
      </c>
      <c r="M1020" s="9">
        <f t="shared" si="129"/>
        <v>22</v>
      </c>
      <c r="N1020" s="9" t="str">
        <f t="shared" si="127"/>
        <v>Apr</v>
      </c>
      <c r="O1020" s="56" t="s">
        <v>154</v>
      </c>
      <c r="P1020" s="13" t="str">
        <f>IF(VLOOKUP(O1020,Sheet1!$N$12:$O$20,2)=0,"",VLOOKUP(O1020,Sheet1!$N$12:$O$20,2))</f>
        <v>Dry</v>
      </c>
      <c r="Q1020" s="9"/>
      <c r="R1020" s="82">
        <v>91.241626984126981</v>
      </c>
      <c r="S1020" s="82">
        <v>91.241626984126981</v>
      </c>
      <c r="T1020" s="24">
        <v>10</v>
      </c>
      <c r="U1020" s="9"/>
      <c r="V1020" s="9"/>
      <c r="W1020" s="35" t="s">
        <v>53</v>
      </c>
    </row>
    <row r="1021" spans="1:23" ht="13.2">
      <c r="A1021" t="str">
        <f t="shared" si="125"/>
        <v>Condobolin2003TOS22-AprCvRipperDry</v>
      </c>
      <c r="B1021">
        <v>190</v>
      </c>
      <c r="C1021" t="s">
        <v>116</v>
      </c>
      <c r="D1021" s="9" t="s">
        <v>117</v>
      </c>
      <c r="E1021" t="str">
        <f>VLOOKUP(D1021,Sheet1!$E$11:$F$92,2)</f>
        <v>Ripper</v>
      </c>
      <c r="G1021" s="48" t="s">
        <v>111</v>
      </c>
      <c r="H1021" s="13">
        <v>2003</v>
      </c>
      <c r="I1021" s="87">
        <v>37923</v>
      </c>
      <c r="J1021" s="9">
        <v>2</v>
      </c>
      <c r="K1021" s="32">
        <v>37733</v>
      </c>
      <c r="L1021" s="14" t="str">
        <f t="shared" si="126"/>
        <v>22-Apr</v>
      </c>
      <c r="M1021" s="9">
        <f t="shared" si="129"/>
        <v>22</v>
      </c>
      <c r="N1021" s="9" t="str">
        <f t="shared" si="127"/>
        <v>Apr</v>
      </c>
      <c r="O1021" s="56" t="s">
        <v>154</v>
      </c>
      <c r="P1021" s="13" t="str">
        <f>IF(VLOOKUP(O1021,Sheet1!$N$12:$O$20,2)=0,"",VLOOKUP(O1021,Sheet1!$N$12:$O$20,2))</f>
        <v>Dry</v>
      </c>
      <c r="Q1021" s="9"/>
      <c r="R1021" s="82">
        <v>77.108244047619053</v>
      </c>
      <c r="S1021" s="82">
        <v>77.108244047619053</v>
      </c>
      <c r="T1021" s="24">
        <v>10</v>
      </c>
      <c r="U1021" s="9"/>
      <c r="V1021" s="9"/>
      <c r="W1021" s="35" t="s">
        <v>53</v>
      </c>
    </row>
    <row r="1022" spans="1:23" ht="13.2">
      <c r="A1022" t="str">
        <f t="shared" si="125"/>
        <v>Condobolin2003TOS22-AprCvOscarDry</v>
      </c>
      <c r="B1022">
        <v>190</v>
      </c>
      <c r="C1022" t="s">
        <v>118</v>
      </c>
      <c r="D1022" s="9" t="s">
        <v>118</v>
      </c>
      <c r="E1022" t="str">
        <f>VLOOKUP(D1022,Sheet1!$E$11:$F$92,2)</f>
        <v>Oscar</v>
      </c>
      <c r="G1022" s="48" t="s">
        <v>111</v>
      </c>
      <c r="H1022" s="13">
        <v>2003</v>
      </c>
      <c r="I1022" s="87">
        <v>37923</v>
      </c>
      <c r="J1022" s="9">
        <v>2</v>
      </c>
      <c r="K1022" s="32">
        <v>37733</v>
      </c>
      <c r="L1022" s="14" t="str">
        <f t="shared" si="126"/>
        <v>22-Apr</v>
      </c>
      <c r="M1022" s="9">
        <f t="shared" si="129"/>
        <v>22</v>
      </c>
      <c r="N1022" s="9" t="str">
        <f t="shared" si="127"/>
        <v>Apr</v>
      </c>
      <c r="O1022" s="56" t="s">
        <v>154</v>
      </c>
      <c r="P1022" s="13" t="str">
        <f>IF(VLOOKUP(O1022,Sheet1!$N$12:$O$20,2)=0,"",VLOOKUP(O1022,Sheet1!$N$12:$O$20,2))</f>
        <v>Dry</v>
      </c>
      <c r="Q1022" s="9"/>
      <c r="R1022" s="82">
        <v>97.154603174603153</v>
      </c>
      <c r="S1022" s="82">
        <v>97.154603174603153</v>
      </c>
      <c r="T1022" s="24">
        <v>10</v>
      </c>
      <c r="U1022" s="9"/>
      <c r="V1022" s="9"/>
      <c r="W1022" s="35" t="s">
        <v>53</v>
      </c>
    </row>
    <row r="1023" spans="1:23" ht="13.2">
      <c r="A1023" t="str">
        <f t="shared" si="125"/>
        <v>Condobolin2003TOS22-AprCvHyola60Dry</v>
      </c>
      <c r="B1023">
        <v>190</v>
      </c>
      <c r="C1023" t="s">
        <v>119</v>
      </c>
      <c r="D1023" s="9" t="s">
        <v>120</v>
      </c>
      <c r="E1023" t="str">
        <f>VLOOKUP(D1023,Sheet1!$E$11:$F$92,2)</f>
        <v>Hyola60</v>
      </c>
      <c r="G1023" s="48" t="s">
        <v>111</v>
      </c>
      <c r="H1023" s="13">
        <v>2003</v>
      </c>
      <c r="I1023" s="87">
        <v>37923</v>
      </c>
      <c r="J1023" s="9">
        <v>2</v>
      </c>
      <c r="K1023" s="32">
        <v>37733</v>
      </c>
      <c r="L1023" s="14" t="str">
        <f t="shared" si="126"/>
        <v>22-Apr</v>
      </c>
      <c r="M1023" s="9">
        <f t="shared" si="129"/>
        <v>22</v>
      </c>
      <c r="N1023" s="9" t="str">
        <f t="shared" si="127"/>
        <v>Apr</v>
      </c>
      <c r="O1023" s="56" t="s">
        <v>154</v>
      </c>
      <c r="P1023" s="13" t="str">
        <f>IF(VLOOKUP(O1023,Sheet1!$N$12:$O$20,2)=0,"",VLOOKUP(O1023,Sheet1!$N$12:$O$20,2))</f>
        <v>Dry</v>
      </c>
      <c r="Q1023" s="9"/>
      <c r="R1023" s="82">
        <v>83.378377976190478</v>
      </c>
      <c r="S1023" s="82">
        <v>83.378377976190478</v>
      </c>
      <c r="T1023" s="24">
        <v>10</v>
      </c>
      <c r="U1023" s="9"/>
      <c r="V1023" s="9"/>
      <c r="W1023" s="35" t="s">
        <v>53</v>
      </c>
    </row>
    <row r="1024" spans="1:23" ht="13.2">
      <c r="A1024" t="str">
        <f t="shared" si="125"/>
        <v>Condobolin2003TOS22-AprCvDunkeldDry</v>
      </c>
      <c r="B1024">
        <v>190</v>
      </c>
      <c r="C1024" t="s">
        <v>121</v>
      </c>
      <c r="D1024" s="9" t="s">
        <v>121</v>
      </c>
      <c r="E1024" t="str">
        <f>VLOOKUP(D1024,Sheet1!$E$11:$F$92,2)</f>
        <v>Dunkeld</v>
      </c>
      <c r="G1024" s="48" t="s">
        <v>111</v>
      </c>
      <c r="H1024" s="13">
        <v>2003</v>
      </c>
      <c r="I1024" s="87">
        <v>37923</v>
      </c>
      <c r="J1024" s="9">
        <v>2</v>
      </c>
      <c r="K1024" s="32">
        <v>37733</v>
      </c>
      <c r="L1024" s="14" t="str">
        <f t="shared" si="126"/>
        <v>22-Apr</v>
      </c>
      <c r="M1024" s="9">
        <f t="shared" si="129"/>
        <v>22</v>
      </c>
      <c r="N1024" s="9" t="str">
        <f t="shared" si="127"/>
        <v>Apr</v>
      </c>
      <c r="O1024" s="56" t="s">
        <v>154</v>
      </c>
      <c r="P1024" s="13" t="str">
        <f>IF(VLOOKUP(O1024,Sheet1!$N$12:$O$20,2)=0,"",VLOOKUP(O1024,Sheet1!$N$12:$O$20,2))</f>
        <v>Dry</v>
      </c>
      <c r="Q1024" s="9"/>
      <c r="R1024" s="82">
        <v>81.345624999999984</v>
      </c>
      <c r="S1024" s="82">
        <v>81.345624999999984</v>
      </c>
      <c r="T1024" s="24">
        <v>10</v>
      </c>
      <c r="U1024" s="9"/>
      <c r="V1024" s="9"/>
      <c r="W1024" s="35" t="s">
        <v>53</v>
      </c>
    </row>
    <row r="1025" spans="1:23" ht="13.2">
      <c r="A1025" t="str">
        <f t="shared" si="125"/>
        <v>Condobolin2003TOS13-MayCvAg_OutbackDry</v>
      </c>
      <c r="B1025">
        <v>169</v>
      </c>
      <c r="C1025" t="s">
        <v>105</v>
      </c>
      <c r="D1025" s="9" t="s">
        <v>112</v>
      </c>
      <c r="E1025" t="str">
        <f>VLOOKUP(D1025,Sheet1!$E$11:$F$92,2)</f>
        <v>Ag_Outback</v>
      </c>
      <c r="G1025" s="48" t="s">
        <v>111</v>
      </c>
      <c r="H1025" s="13">
        <v>2003</v>
      </c>
      <c r="I1025" s="87">
        <v>37923</v>
      </c>
      <c r="J1025" s="9">
        <v>3</v>
      </c>
      <c r="K1025" s="32">
        <v>37754</v>
      </c>
      <c r="L1025" s="14" t="str">
        <f t="shared" si="126"/>
        <v>13-May</v>
      </c>
      <c r="M1025" s="9">
        <f t="shared" si="129"/>
        <v>13</v>
      </c>
      <c r="N1025" s="9" t="str">
        <f t="shared" si="127"/>
        <v>May</v>
      </c>
      <c r="O1025" s="56" t="s">
        <v>154</v>
      </c>
      <c r="P1025" s="13" t="str">
        <f>IF(VLOOKUP(O1025,Sheet1!$N$12:$O$20,2)=0,"",VLOOKUP(O1025,Sheet1!$N$12:$O$20,2))</f>
        <v>Dry</v>
      </c>
      <c r="Q1025" s="9"/>
      <c r="R1025" s="82">
        <v>81.632291666666674</v>
      </c>
      <c r="S1025" s="82">
        <v>81.632291666666674</v>
      </c>
      <c r="T1025" s="24">
        <v>10</v>
      </c>
      <c r="U1025" s="9"/>
      <c r="V1025" s="9"/>
      <c r="W1025" s="35" t="s">
        <v>53</v>
      </c>
    </row>
    <row r="1026" spans="1:23" ht="13.2">
      <c r="A1026" t="str">
        <f t="shared" si="125"/>
        <v>Condobolin2003TOS13-MayCvRainbowDry</v>
      </c>
      <c r="B1026">
        <v>169</v>
      </c>
      <c r="C1026" t="s">
        <v>115</v>
      </c>
      <c r="D1026" s="9" t="s">
        <v>115</v>
      </c>
      <c r="E1026" t="str">
        <f>VLOOKUP(D1026,Sheet1!$E$11:$F$92,2)</f>
        <v>Rainbow</v>
      </c>
      <c r="G1026" s="48" t="s">
        <v>111</v>
      </c>
      <c r="H1026" s="13">
        <v>2003</v>
      </c>
      <c r="I1026" s="87">
        <v>37923</v>
      </c>
      <c r="J1026" s="9">
        <v>3</v>
      </c>
      <c r="K1026" s="32">
        <v>37754</v>
      </c>
      <c r="L1026" s="14" t="str">
        <f t="shared" si="126"/>
        <v>13-May</v>
      </c>
      <c r="M1026" s="9">
        <f t="shared" si="129"/>
        <v>13</v>
      </c>
      <c r="N1026" s="9" t="str">
        <f t="shared" si="127"/>
        <v>May</v>
      </c>
      <c r="O1026" s="56" t="s">
        <v>154</v>
      </c>
      <c r="P1026" s="13" t="str">
        <f>IF(VLOOKUP(O1026,Sheet1!$N$12:$O$20,2)=0,"",VLOOKUP(O1026,Sheet1!$N$12:$O$20,2))</f>
        <v>Dry</v>
      </c>
      <c r="Q1026" s="9"/>
      <c r="R1026" s="82">
        <v>79.499811507936485</v>
      </c>
      <c r="S1026" s="82">
        <v>79.499811507936485</v>
      </c>
      <c r="T1026" s="24">
        <v>10</v>
      </c>
      <c r="U1026" s="9"/>
      <c r="V1026" s="9"/>
      <c r="W1026" s="35" t="s">
        <v>53</v>
      </c>
    </row>
    <row r="1027" spans="1:23" ht="13.2">
      <c r="A1027" t="str">
        <f t="shared" si="125"/>
        <v>Condobolin2003TOS13-MayCvRipperDry</v>
      </c>
      <c r="B1027">
        <v>169</v>
      </c>
      <c r="C1027" t="s">
        <v>116</v>
      </c>
      <c r="D1027" s="9" t="s">
        <v>117</v>
      </c>
      <c r="E1027" t="str">
        <f>VLOOKUP(D1027,Sheet1!$E$11:$F$92,2)</f>
        <v>Ripper</v>
      </c>
      <c r="G1027" s="48" t="s">
        <v>111</v>
      </c>
      <c r="H1027" s="13">
        <v>2003</v>
      </c>
      <c r="I1027" s="87">
        <v>37923</v>
      </c>
      <c r="J1027" s="9">
        <v>3</v>
      </c>
      <c r="K1027" s="32">
        <v>37754</v>
      </c>
      <c r="L1027" s="14" t="str">
        <f t="shared" si="126"/>
        <v>13-May</v>
      </c>
      <c r="M1027" s="9">
        <f t="shared" si="129"/>
        <v>13</v>
      </c>
      <c r="N1027" s="9" t="str">
        <f t="shared" si="127"/>
        <v>May</v>
      </c>
      <c r="O1027" s="56" t="s">
        <v>154</v>
      </c>
      <c r="P1027" s="13" t="str">
        <f>IF(VLOOKUP(O1027,Sheet1!$N$12:$O$20,2)=0,"",VLOOKUP(O1027,Sheet1!$N$12:$O$20,2))</f>
        <v>Dry</v>
      </c>
      <c r="Q1027" s="9"/>
      <c r="R1027" s="82">
        <v>64.618730158730159</v>
      </c>
      <c r="S1027" s="82">
        <v>64.618730158730159</v>
      </c>
      <c r="T1027" s="24">
        <v>10</v>
      </c>
      <c r="U1027" s="9"/>
      <c r="V1027" s="9"/>
      <c r="W1027" s="35" t="s">
        <v>53</v>
      </c>
    </row>
    <row r="1028" spans="1:23" ht="13.2">
      <c r="A1028" t="str">
        <f t="shared" si="125"/>
        <v>Condobolin2003TOS13-MayCvOscarDry</v>
      </c>
      <c r="B1028">
        <v>169</v>
      </c>
      <c r="C1028" t="s">
        <v>118</v>
      </c>
      <c r="D1028" s="9" t="s">
        <v>118</v>
      </c>
      <c r="E1028" t="str">
        <f>VLOOKUP(D1028,Sheet1!$E$11:$F$92,2)</f>
        <v>Oscar</v>
      </c>
      <c r="G1028" s="48" t="s">
        <v>111</v>
      </c>
      <c r="H1028" s="13">
        <v>2003</v>
      </c>
      <c r="I1028" s="87">
        <v>37923</v>
      </c>
      <c r="J1028" s="9">
        <v>3</v>
      </c>
      <c r="K1028" s="32">
        <v>37754</v>
      </c>
      <c r="L1028" s="14" t="str">
        <f t="shared" si="126"/>
        <v>13-May</v>
      </c>
      <c r="M1028" s="9">
        <f t="shared" si="129"/>
        <v>13</v>
      </c>
      <c r="N1028" s="9" t="str">
        <f t="shared" si="127"/>
        <v>May</v>
      </c>
      <c r="O1028" s="56" t="s">
        <v>154</v>
      </c>
      <c r="P1028" s="13" t="str">
        <f>IF(VLOOKUP(O1028,Sheet1!$N$12:$O$20,2)=0,"",VLOOKUP(O1028,Sheet1!$N$12:$O$20,2))</f>
        <v>Dry</v>
      </c>
      <c r="Q1028" s="9"/>
      <c r="R1028" s="82">
        <v>69.67488095238096</v>
      </c>
      <c r="S1028" s="82">
        <v>69.67488095238096</v>
      </c>
      <c r="T1028" s="24">
        <v>10</v>
      </c>
      <c r="U1028" s="9"/>
      <c r="V1028" s="9"/>
      <c r="W1028" s="35" t="s">
        <v>53</v>
      </c>
    </row>
    <row r="1029" spans="1:23" ht="13.2">
      <c r="A1029" t="str">
        <f t="shared" ref="A1029:A1084" si="134">G1029&amp;H1029&amp;"TOS"&amp;L1029&amp;"Cv"&amp;E1029&amp;P1029</f>
        <v>Condobolin2003TOS13-MayCvHyola60Dry</v>
      </c>
      <c r="B1029">
        <v>169</v>
      </c>
      <c r="C1029" t="s">
        <v>119</v>
      </c>
      <c r="D1029" s="9" t="s">
        <v>120</v>
      </c>
      <c r="E1029" t="str">
        <f>VLOOKUP(D1029,Sheet1!$E$11:$F$92,2)</f>
        <v>Hyola60</v>
      </c>
      <c r="G1029" s="48" t="s">
        <v>111</v>
      </c>
      <c r="H1029" s="13">
        <v>2003</v>
      </c>
      <c r="I1029" s="87">
        <v>37923</v>
      </c>
      <c r="J1029" s="9">
        <v>3</v>
      </c>
      <c r="K1029" s="32">
        <v>37754</v>
      </c>
      <c r="L1029" s="14" t="str">
        <f t="shared" ref="L1029:L1084" si="135">M1029&amp;"-"&amp;N1029</f>
        <v>13-May</v>
      </c>
      <c r="M1029" s="9">
        <f t="shared" si="129"/>
        <v>13</v>
      </c>
      <c r="N1029" s="9" t="str">
        <f t="shared" ref="N1029:N1084" si="136">TEXT(K1029,"mmm")</f>
        <v>May</v>
      </c>
      <c r="O1029" s="56" t="s">
        <v>154</v>
      </c>
      <c r="P1029" s="13" t="str">
        <f>IF(VLOOKUP(O1029,Sheet1!$N$12:$O$20,2)=0,"",VLOOKUP(O1029,Sheet1!$N$12:$O$20,2))</f>
        <v>Dry</v>
      </c>
      <c r="Q1029" s="9"/>
      <c r="R1029" s="82">
        <v>64.896051587301599</v>
      </c>
      <c r="S1029" s="82">
        <v>64.896051587301599</v>
      </c>
      <c r="T1029" s="24">
        <v>10</v>
      </c>
      <c r="U1029" s="9"/>
      <c r="V1029" s="9"/>
      <c r="W1029" s="35" t="s">
        <v>53</v>
      </c>
    </row>
    <row r="1030" spans="1:23" ht="13.2">
      <c r="A1030" t="str">
        <f t="shared" si="134"/>
        <v>Condobolin2003TOS13-MayCvDunkeldDry</v>
      </c>
      <c r="B1030">
        <v>169</v>
      </c>
      <c r="C1030" t="s">
        <v>121</v>
      </c>
      <c r="D1030" s="9" t="s">
        <v>121</v>
      </c>
      <c r="E1030" t="str">
        <f>VLOOKUP(D1030,Sheet1!$E$11:$F$92,2)</f>
        <v>Dunkeld</v>
      </c>
      <c r="G1030" s="48" t="s">
        <v>111</v>
      </c>
      <c r="H1030" s="13">
        <v>2003</v>
      </c>
      <c r="I1030" s="87">
        <v>37923</v>
      </c>
      <c r="J1030" s="9">
        <v>3</v>
      </c>
      <c r="K1030" s="32">
        <v>37754</v>
      </c>
      <c r="L1030" s="14" t="str">
        <f t="shared" si="135"/>
        <v>13-May</v>
      </c>
      <c r="M1030" s="9">
        <f t="shared" si="129"/>
        <v>13</v>
      </c>
      <c r="N1030" s="9" t="str">
        <f t="shared" si="136"/>
        <v>May</v>
      </c>
      <c r="O1030" s="56" t="s">
        <v>154</v>
      </c>
      <c r="P1030" s="13" t="str">
        <f>IF(VLOOKUP(O1030,Sheet1!$N$12:$O$20,2)=0,"",VLOOKUP(O1030,Sheet1!$N$12:$O$20,2))</f>
        <v>Dry</v>
      </c>
      <c r="Q1030" s="9"/>
      <c r="R1030" s="82">
        <v>72.052073412698419</v>
      </c>
      <c r="S1030" s="82">
        <v>72.052073412698419</v>
      </c>
      <c r="T1030" s="24">
        <v>10</v>
      </c>
      <c r="U1030" s="9"/>
      <c r="V1030" s="9"/>
      <c r="W1030" s="35" t="s">
        <v>53</v>
      </c>
    </row>
    <row r="1031" spans="1:23" ht="13.2">
      <c r="A1031" t="str">
        <f t="shared" si="134"/>
        <v>Condobolin2003TOS6-JunCvAg_OutbackDry</v>
      </c>
      <c r="B1031">
        <v>145</v>
      </c>
      <c r="C1031" t="s">
        <v>105</v>
      </c>
      <c r="D1031" s="9" t="s">
        <v>112</v>
      </c>
      <c r="E1031" t="str">
        <f>VLOOKUP(D1031,Sheet1!$E$11:$F$92,2)</f>
        <v>Ag_Outback</v>
      </c>
      <c r="G1031" s="48" t="s">
        <v>111</v>
      </c>
      <c r="H1031" s="13">
        <v>2003</v>
      </c>
      <c r="I1031" s="87">
        <v>37923</v>
      </c>
      <c r="J1031" s="9">
        <v>4</v>
      </c>
      <c r="K1031" s="32">
        <v>37778</v>
      </c>
      <c r="L1031" s="14" t="str">
        <f t="shared" si="135"/>
        <v>6-Jun</v>
      </c>
      <c r="M1031" s="9">
        <f t="shared" si="129"/>
        <v>6</v>
      </c>
      <c r="N1031" s="9" t="str">
        <f t="shared" si="136"/>
        <v>Jun</v>
      </c>
      <c r="O1031" s="56" t="s">
        <v>154</v>
      </c>
      <c r="P1031" s="13" t="str">
        <f>IF(VLOOKUP(O1031,Sheet1!$N$12:$O$20,2)=0,"",VLOOKUP(O1031,Sheet1!$N$12:$O$20,2))</f>
        <v>Dry</v>
      </c>
      <c r="Q1031" s="9"/>
      <c r="R1031" s="82">
        <v>53.897212301587295</v>
      </c>
      <c r="S1031" s="82">
        <v>53.897212301587295</v>
      </c>
      <c r="T1031" s="24">
        <v>10</v>
      </c>
      <c r="U1031" s="9"/>
      <c r="V1031" s="9"/>
      <c r="W1031" s="35" t="s">
        <v>53</v>
      </c>
    </row>
    <row r="1032" spans="1:23" ht="13.2">
      <c r="A1032" t="str">
        <f t="shared" si="134"/>
        <v>Condobolin2003TOS6-JunCvRainbowDry</v>
      </c>
      <c r="B1032">
        <v>145</v>
      </c>
      <c r="C1032" t="s">
        <v>115</v>
      </c>
      <c r="D1032" s="9" t="s">
        <v>115</v>
      </c>
      <c r="E1032" t="str">
        <f>VLOOKUP(D1032,Sheet1!$E$11:$F$92,2)</f>
        <v>Rainbow</v>
      </c>
      <c r="G1032" s="48" t="s">
        <v>111</v>
      </c>
      <c r="H1032" s="13">
        <v>2003</v>
      </c>
      <c r="I1032" s="87">
        <v>37923</v>
      </c>
      <c r="J1032" s="9">
        <v>4</v>
      </c>
      <c r="K1032" s="32">
        <v>37778</v>
      </c>
      <c r="L1032" s="14" t="str">
        <f t="shared" si="135"/>
        <v>6-Jun</v>
      </c>
      <c r="M1032" s="9">
        <f t="shared" si="129"/>
        <v>6</v>
      </c>
      <c r="N1032" s="9" t="str">
        <f t="shared" si="136"/>
        <v>Jun</v>
      </c>
      <c r="O1032" s="56" t="s">
        <v>154</v>
      </c>
      <c r="P1032" s="13" t="str">
        <f>IF(VLOOKUP(O1032,Sheet1!$N$12:$O$20,2)=0,"",VLOOKUP(O1032,Sheet1!$N$12:$O$20,2))</f>
        <v>Dry</v>
      </c>
      <c r="Q1032" s="9"/>
      <c r="R1032" s="82">
        <v>46.600892857142853</v>
      </c>
      <c r="S1032" s="82">
        <v>46.600892857142853</v>
      </c>
      <c r="T1032" s="24">
        <v>10</v>
      </c>
      <c r="U1032" s="9"/>
      <c r="V1032" s="9"/>
      <c r="W1032" s="35" t="s">
        <v>53</v>
      </c>
    </row>
    <row r="1033" spans="1:23" ht="13.2">
      <c r="A1033" t="str">
        <f t="shared" si="134"/>
        <v>Condobolin2003TOS6-JunCvRipperDry</v>
      </c>
      <c r="B1033">
        <v>145</v>
      </c>
      <c r="C1033" t="s">
        <v>116</v>
      </c>
      <c r="D1033" s="9" t="s">
        <v>117</v>
      </c>
      <c r="E1033" t="str">
        <f>VLOOKUP(D1033,Sheet1!$E$11:$F$92,2)</f>
        <v>Ripper</v>
      </c>
      <c r="G1033" s="48" t="s">
        <v>111</v>
      </c>
      <c r="H1033" s="13">
        <v>2003</v>
      </c>
      <c r="I1033" s="87">
        <v>37923</v>
      </c>
      <c r="J1033" s="9">
        <v>4</v>
      </c>
      <c r="K1033" s="32">
        <v>37778</v>
      </c>
      <c r="L1033" s="14" t="str">
        <f t="shared" si="135"/>
        <v>6-Jun</v>
      </c>
      <c r="M1033" s="9">
        <f t="shared" si="129"/>
        <v>6</v>
      </c>
      <c r="N1033" s="9" t="str">
        <f t="shared" si="136"/>
        <v>Jun</v>
      </c>
      <c r="O1033" s="56" t="s">
        <v>154</v>
      </c>
      <c r="P1033" s="13" t="str">
        <f>IF(VLOOKUP(O1033,Sheet1!$N$12:$O$20,2)=0,"",VLOOKUP(O1033,Sheet1!$N$12:$O$20,2))</f>
        <v>Dry</v>
      </c>
      <c r="Q1033" s="9"/>
      <c r="R1033" s="82">
        <v>48.279424603174597</v>
      </c>
      <c r="S1033" s="82">
        <v>48.279424603174597</v>
      </c>
      <c r="T1033" s="24">
        <v>10</v>
      </c>
      <c r="U1033" s="9"/>
      <c r="V1033" s="9"/>
      <c r="W1033" s="35" t="s">
        <v>53</v>
      </c>
    </row>
    <row r="1034" spans="1:23" ht="13.2">
      <c r="A1034" t="str">
        <f t="shared" si="134"/>
        <v>Condobolin2003TOS6-JunCvOscarDry</v>
      </c>
      <c r="B1034">
        <v>145</v>
      </c>
      <c r="C1034" t="s">
        <v>118</v>
      </c>
      <c r="D1034" s="9" t="s">
        <v>118</v>
      </c>
      <c r="E1034" t="str">
        <f>VLOOKUP(D1034,Sheet1!$E$11:$F$92,2)</f>
        <v>Oscar</v>
      </c>
      <c r="G1034" s="48" t="s">
        <v>111</v>
      </c>
      <c r="H1034" s="13">
        <v>2003</v>
      </c>
      <c r="I1034" s="87">
        <v>37923</v>
      </c>
      <c r="J1034" s="9">
        <v>4</v>
      </c>
      <c r="K1034" s="32">
        <v>37778</v>
      </c>
      <c r="L1034" s="14" t="str">
        <f t="shared" si="135"/>
        <v>6-Jun</v>
      </c>
      <c r="M1034" s="9">
        <f t="shared" si="129"/>
        <v>6</v>
      </c>
      <c r="N1034" s="9" t="str">
        <f t="shared" si="136"/>
        <v>Jun</v>
      </c>
      <c r="O1034" s="56" t="s">
        <v>154</v>
      </c>
      <c r="P1034" s="13" t="str">
        <f>IF(VLOOKUP(O1034,Sheet1!$N$12:$O$20,2)=0,"",VLOOKUP(O1034,Sheet1!$N$12:$O$20,2))</f>
        <v>Dry</v>
      </c>
      <c r="Q1034" s="9"/>
      <c r="R1034" s="82">
        <v>50.26585317460318</v>
      </c>
      <c r="S1034" s="82">
        <v>50.26585317460318</v>
      </c>
      <c r="T1034" s="24">
        <v>10</v>
      </c>
      <c r="U1034" s="9"/>
      <c r="V1034" s="9"/>
      <c r="W1034" s="35" t="s">
        <v>53</v>
      </c>
    </row>
    <row r="1035" spans="1:23" ht="13.2">
      <c r="A1035" t="str">
        <f t="shared" si="134"/>
        <v>Condobolin2003TOS6-JunCvHyola60Dry</v>
      </c>
      <c r="B1035">
        <v>145</v>
      </c>
      <c r="C1035" t="s">
        <v>119</v>
      </c>
      <c r="D1035" s="10" t="s">
        <v>120</v>
      </c>
      <c r="E1035" t="str">
        <f>VLOOKUP(D1035,Sheet1!$E$11:$F$92,2)</f>
        <v>Hyola60</v>
      </c>
      <c r="G1035" s="48" t="s">
        <v>111</v>
      </c>
      <c r="H1035" s="13">
        <v>2003</v>
      </c>
      <c r="I1035" s="87">
        <v>37923</v>
      </c>
      <c r="J1035" s="9">
        <v>4</v>
      </c>
      <c r="K1035" s="32">
        <v>37778</v>
      </c>
      <c r="L1035" s="14" t="str">
        <f t="shared" si="135"/>
        <v>6-Jun</v>
      </c>
      <c r="M1035" s="9">
        <f t="shared" si="129"/>
        <v>6</v>
      </c>
      <c r="N1035" s="9" t="str">
        <f t="shared" si="136"/>
        <v>Jun</v>
      </c>
      <c r="O1035" s="56" t="s">
        <v>154</v>
      </c>
      <c r="P1035" s="13" t="str">
        <f>IF(VLOOKUP(O1035,Sheet1!$N$12:$O$20,2)=0,"",VLOOKUP(O1035,Sheet1!$N$12:$O$20,2))</f>
        <v>Dry</v>
      </c>
      <c r="Q1035" s="9"/>
      <c r="R1035" s="82">
        <v>48.040575396825396</v>
      </c>
      <c r="S1035" s="82">
        <v>48.040575396825396</v>
      </c>
      <c r="T1035" s="24">
        <v>10</v>
      </c>
      <c r="U1035" s="9"/>
      <c r="V1035" s="9"/>
      <c r="W1035" s="35" t="s">
        <v>53</v>
      </c>
    </row>
    <row r="1036" spans="1:23" ht="13.2">
      <c r="A1036" t="str">
        <f t="shared" si="134"/>
        <v>Condobolin2003TOS6-JunCvDunkeldDry</v>
      </c>
      <c r="B1036">
        <v>145</v>
      </c>
      <c r="C1036" t="s">
        <v>121</v>
      </c>
      <c r="D1036" s="10" t="s">
        <v>121</v>
      </c>
      <c r="E1036" t="str">
        <f>VLOOKUP(D1036,Sheet1!$E$11:$F$92,2)</f>
        <v>Dunkeld</v>
      </c>
      <c r="G1036" s="48" t="s">
        <v>111</v>
      </c>
      <c r="H1036" s="13">
        <v>2003</v>
      </c>
      <c r="I1036" s="87">
        <v>37923</v>
      </c>
      <c r="J1036" s="9">
        <v>4</v>
      </c>
      <c r="K1036" s="32">
        <v>37778</v>
      </c>
      <c r="L1036" s="14" t="str">
        <f t="shared" si="135"/>
        <v>6-Jun</v>
      </c>
      <c r="M1036" s="9">
        <f t="shared" si="129"/>
        <v>6</v>
      </c>
      <c r="N1036" s="9" t="str">
        <f t="shared" si="136"/>
        <v>Jun</v>
      </c>
      <c r="O1036" s="56" t="s">
        <v>154</v>
      </c>
      <c r="P1036" s="13" t="str">
        <f>IF(VLOOKUP(O1036,Sheet1!$N$12:$O$20,2)=0,"",VLOOKUP(O1036,Sheet1!$N$12:$O$20,2))</f>
        <v>Dry</v>
      </c>
      <c r="Q1036" s="9"/>
      <c r="R1036" s="82">
        <v>45.814117063492063</v>
      </c>
      <c r="S1036" s="82">
        <v>45.814117063492063</v>
      </c>
      <c r="T1036" s="24">
        <v>10</v>
      </c>
      <c r="U1036" s="9"/>
      <c r="V1036" s="9"/>
      <c r="W1036" s="35" t="s">
        <v>53</v>
      </c>
    </row>
    <row r="1037" spans="1:23" ht="13.2">
      <c r="A1037" t="str">
        <f t="shared" si="134"/>
        <v>Condobolin2003TOS2-AprCvAg_OutbackDry</v>
      </c>
      <c r="B1037">
        <f t="shared" ref="B1037:B1048" si="137">IF(ISBLANK(I1037),"",I1037-K1037)</f>
        <v>90</v>
      </c>
      <c r="C1037" t="s">
        <v>105</v>
      </c>
      <c r="D1037" s="9" t="s">
        <v>112</v>
      </c>
      <c r="E1037" t="str">
        <f>VLOOKUP(D1037,Sheet1!$E$11:$F$92,2)</f>
        <v>Ag_Outback</v>
      </c>
      <c r="F1037">
        <f t="shared" ref="F1037:F1048" si="138">B1037</f>
        <v>90</v>
      </c>
      <c r="G1037" s="48" t="s">
        <v>111</v>
      </c>
      <c r="H1037" s="13">
        <v>2003</v>
      </c>
      <c r="I1037" s="87">
        <v>37803</v>
      </c>
      <c r="J1037" s="9">
        <v>1</v>
      </c>
      <c r="K1037" s="32">
        <v>37713</v>
      </c>
      <c r="L1037" s="14" t="str">
        <f t="shared" si="135"/>
        <v>2-Apr</v>
      </c>
      <c r="M1037" s="9">
        <f t="shared" si="129"/>
        <v>2</v>
      </c>
      <c r="N1037" s="9" t="str">
        <f t="shared" si="136"/>
        <v>Apr</v>
      </c>
      <c r="O1037" s="56" t="s">
        <v>154</v>
      </c>
      <c r="P1037" s="13" t="str">
        <f>IF(VLOOKUP(O1037,Sheet1!$N$12:$O$20,2)=0,"",VLOOKUP(O1037,Sheet1!$N$12:$O$20,2))</f>
        <v>Dry</v>
      </c>
      <c r="Q1037" s="9"/>
      <c r="R1037" s="83"/>
      <c r="S1037" s="83"/>
      <c r="T1037" s="24">
        <v>6</v>
      </c>
    </row>
    <row r="1038" spans="1:23" ht="13.2">
      <c r="A1038" t="str">
        <f t="shared" si="134"/>
        <v>Condobolin2003TOS2-AprCvRipperDry</v>
      </c>
      <c r="B1038">
        <f t="shared" si="137"/>
        <v>107</v>
      </c>
      <c r="C1038" t="s">
        <v>116</v>
      </c>
      <c r="D1038" s="9" t="s">
        <v>117</v>
      </c>
      <c r="E1038" t="str">
        <f>VLOOKUP(D1038,Sheet1!$E$11:$F$92,2)</f>
        <v>Ripper</v>
      </c>
      <c r="F1038">
        <f t="shared" si="138"/>
        <v>107</v>
      </c>
      <c r="G1038" s="48" t="s">
        <v>111</v>
      </c>
      <c r="H1038" s="13">
        <v>2003</v>
      </c>
      <c r="I1038" s="87">
        <v>37820</v>
      </c>
      <c r="J1038" s="9">
        <v>1</v>
      </c>
      <c r="K1038" s="32">
        <v>37713</v>
      </c>
      <c r="L1038" s="14" t="str">
        <f t="shared" si="135"/>
        <v>2-Apr</v>
      </c>
      <c r="M1038" s="9">
        <f t="shared" si="129"/>
        <v>2</v>
      </c>
      <c r="N1038" s="9" t="str">
        <f t="shared" si="136"/>
        <v>Apr</v>
      </c>
      <c r="O1038" s="56" t="s">
        <v>154</v>
      </c>
      <c r="P1038" s="13" t="str">
        <f>IF(VLOOKUP(O1038,Sheet1!$N$12:$O$20,2)=0,"",VLOOKUP(O1038,Sheet1!$N$12:$O$20,2))</f>
        <v>Dry</v>
      </c>
      <c r="Q1038" s="9"/>
      <c r="R1038" s="9"/>
      <c r="S1038" s="9"/>
      <c r="T1038" s="24">
        <v>6</v>
      </c>
    </row>
    <row r="1039" spans="1:23" ht="13.2">
      <c r="A1039" t="str">
        <f t="shared" si="134"/>
        <v>Condobolin2003TOS2-AprCvHyola60Dry</v>
      </c>
      <c r="B1039">
        <f t="shared" si="137"/>
        <v>107</v>
      </c>
      <c r="C1039" t="s">
        <v>119</v>
      </c>
      <c r="D1039" s="9" t="s">
        <v>120</v>
      </c>
      <c r="E1039" t="str">
        <f>VLOOKUP(D1039,Sheet1!$E$11:$F$92,2)</f>
        <v>Hyola60</v>
      </c>
      <c r="F1039">
        <f t="shared" si="138"/>
        <v>107</v>
      </c>
      <c r="G1039" s="48" t="s">
        <v>111</v>
      </c>
      <c r="H1039" s="13">
        <v>2003</v>
      </c>
      <c r="I1039" s="87">
        <v>37820</v>
      </c>
      <c r="J1039" s="9">
        <v>1</v>
      </c>
      <c r="K1039" s="32">
        <v>37713</v>
      </c>
      <c r="L1039" s="14" t="str">
        <f t="shared" si="135"/>
        <v>2-Apr</v>
      </c>
      <c r="M1039" s="9">
        <f t="shared" ref="M1039:M1084" si="139">DAY(K1039)</f>
        <v>2</v>
      </c>
      <c r="N1039" s="9" t="str">
        <f t="shared" si="136"/>
        <v>Apr</v>
      </c>
      <c r="O1039" s="56" t="s">
        <v>154</v>
      </c>
      <c r="P1039" s="13" t="str">
        <f>IF(VLOOKUP(O1039,Sheet1!$N$12:$O$20,2)=0,"",VLOOKUP(O1039,Sheet1!$N$12:$O$20,2))</f>
        <v>Dry</v>
      </c>
      <c r="Q1039" s="9"/>
      <c r="R1039" s="9"/>
      <c r="S1039" s="9"/>
      <c r="T1039" s="24">
        <v>6</v>
      </c>
    </row>
    <row r="1040" spans="1:23" ht="13.2">
      <c r="A1040" t="str">
        <f t="shared" si="134"/>
        <v>Condobolin2003TOS22-AprCvAg_OutbackDry</v>
      </c>
      <c r="B1040">
        <f t="shared" si="137"/>
        <v>94</v>
      </c>
      <c r="C1040" t="s">
        <v>105</v>
      </c>
      <c r="D1040" s="9" t="s">
        <v>112</v>
      </c>
      <c r="E1040" t="str">
        <f>VLOOKUP(D1040,Sheet1!$E$11:$F$92,2)</f>
        <v>Ag_Outback</v>
      </c>
      <c r="F1040">
        <f t="shared" si="138"/>
        <v>94</v>
      </c>
      <c r="G1040" s="48" t="s">
        <v>111</v>
      </c>
      <c r="H1040" s="13">
        <v>2003</v>
      </c>
      <c r="I1040" s="87">
        <v>37827</v>
      </c>
      <c r="J1040" s="9">
        <v>2</v>
      </c>
      <c r="K1040" s="32">
        <v>37733</v>
      </c>
      <c r="L1040" s="14" t="str">
        <f t="shared" si="135"/>
        <v>22-Apr</v>
      </c>
      <c r="M1040" s="9">
        <f t="shared" si="139"/>
        <v>22</v>
      </c>
      <c r="N1040" s="9" t="str">
        <f t="shared" si="136"/>
        <v>Apr</v>
      </c>
      <c r="O1040" s="56" t="s">
        <v>154</v>
      </c>
      <c r="P1040" s="13" t="str">
        <f>IF(VLOOKUP(O1040,Sheet1!$N$12:$O$20,2)=0,"",VLOOKUP(O1040,Sheet1!$N$12:$O$20,2))</f>
        <v>Dry</v>
      </c>
      <c r="Q1040" s="9"/>
      <c r="R1040" s="9"/>
      <c r="S1040" s="9"/>
      <c r="T1040" s="24">
        <v>6</v>
      </c>
    </row>
    <row r="1041" spans="1:23" ht="13.2">
      <c r="A1041" t="str">
        <f t="shared" si="134"/>
        <v>Condobolin2003TOS22-AprCvRipperDry</v>
      </c>
      <c r="B1041">
        <f t="shared" si="137"/>
        <v>110</v>
      </c>
      <c r="C1041" t="s">
        <v>116</v>
      </c>
      <c r="D1041" s="9" t="s">
        <v>117</v>
      </c>
      <c r="E1041" t="str">
        <f>VLOOKUP(D1041,Sheet1!$E$11:$F$92,2)</f>
        <v>Ripper</v>
      </c>
      <c r="F1041">
        <f t="shared" si="138"/>
        <v>110</v>
      </c>
      <c r="G1041" s="48" t="s">
        <v>111</v>
      </c>
      <c r="H1041" s="13">
        <v>2003</v>
      </c>
      <c r="I1041" s="87">
        <v>37843</v>
      </c>
      <c r="J1041" s="9">
        <v>2</v>
      </c>
      <c r="K1041" s="32">
        <v>37733</v>
      </c>
      <c r="L1041" s="14" t="str">
        <f t="shared" si="135"/>
        <v>22-Apr</v>
      </c>
      <c r="M1041" s="9">
        <f t="shared" si="139"/>
        <v>22</v>
      </c>
      <c r="N1041" s="9" t="str">
        <f t="shared" si="136"/>
        <v>Apr</v>
      </c>
      <c r="O1041" s="56" t="s">
        <v>154</v>
      </c>
      <c r="P1041" s="13" t="str">
        <f>IF(VLOOKUP(O1041,Sheet1!$N$12:$O$20,2)=0,"",VLOOKUP(O1041,Sheet1!$N$12:$O$20,2))</f>
        <v>Dry</v>
      </c>
      <c r="Q1041" s="9"/>
      <c r="R1041" s="9"/>
      <c r="S1041" s="9"/>
      <c r="T1041" s="24">
        <v>6</v>
      </c>
    </row>
    <row r="1042" spans="1:23" ht="13.2">
      <c r="A1042" t="str">
        <f t="shared" si="134"/>
        <v>Condobolin2003TOS22-AprCvHyola60Dry</v>
      </c>
      <c r="B1042">
        <f t="shared" si="137"/>
        <v>102</v>
      </c>
      <c r="C1042" t="s">
        <v>119</v>
      </c>
      <c r="D1042" s="9" t="s">
        <v>120</v>
      </c>
      <c r="E1042" t="str">
        <f>VLOOKUP(D1042,Sheet1!$E$11:$F$92,2)</f>
        <v>Hyola60</v>
      </c>
      <c r="F1042">
        <f t="shared" si="138"/>
        <v>102</v>
      </c>
      <c r="G1042" s="48" t="s">
        <v>111</v>
      </c>
      <c r="H1042" s="13">
        <v>2003</v>
      </c>
      <c r="I1042" s="87">
        <v>37835</v>
      </c>
      <c r="J1042" s="9">
        <v>2</v>
      </c>
      <c r="K1042" s="32">
        <v>37733</v>
      </c>
      <c r="L1042" s="14" t="str">
        <f t="shared" si="135"/>
        <v>22-Apr</v>
      </c>
      <c r="M1042" s="9">
        <f t="shared" si="139"/>
        <v>22</v>
      </c>
      <c r="N1042" s="9" t="str">
        <f t="shared" si="136"/>
        <v>Apr</v>
      </c>
      <c r="O1042" s="56" t="s">
        <v>154</v>
      </c>
      <c r="P1042" s="13" t="str">
        <f>IF(VLOOKUP(O1042,Sheet1!$N$12:$O$20,2)=0,"",VLOOKUP(O1042,Sheet1!$N$12:$O$20,2))</f>
        <v>Dry</v>
      </c>
      <c r="Q1042" s="9"/>
      <c r="R1042" s="9"/>
      <c r="S1042" s="9"/>
      <c r="T1042" s="24">
        <v>6</v>
      </c>
    </row>
    <row r="1043" spans="1:23" ht="13.2">
      <c r="A1043" t="str">
        <f t="shared" si="134"/>
        <v>Condobolin2003TOS13-MayCvAg_OutbackDry</v>
      </c>
      <c r="B1043">
        <f t="shared" si="137"/>
        <v>86</v>
      </c>
      <c r="C1043" t="s">
        <v>105</v>
      </c>
      <c r="D1043" s="9" t="s">
        <v>112</v>
      </c>
      <c r="E1043" t="str">
        <f>VLOOKUP(D1043,Sheet1!$E$11:$F$92,2)</f>
        <v>Ag_Outback</v>
      </c>
      <c r="F1043">
        <f t="shared" si="138"/>
        <v>86</v>
      </c>
      <c r="G1043" s="48" t="s">
        <v>111</v>
      </c>
      <c r="H1043" s="13">
        <v>2003</v>
      </c>
      <c r="I1043" s="87">
        <v>37840</v>
      </c>
      <c r="J1043" s="9">
        <v>3</v>
      </c>
      <c r="K1043" s="32">
        <v>37754</v>
      </c>
      <c r="L1043" s="14" t="str">
        <f t="shared" si="135"/>
        <v>13-May</v>
      </c>
      <c r="M1043" s="9">
        <f t="shared" si="139"/>
        <v>13</v>
      </c>
      <c r="N1043" s="9" t="str">
        <f t="shared" si="136"/>
        <v>May</v>
      </c>
      <c r="O1043" s="56" t="s">
        <v>154</v>
      </c>
      <c r="P1043" s="13" t="str">
        <f>IF(VLOOKUP(O1043,Sheet1!$N$12:$O$20,2)=0,"",VLOOKUP(O1043,Sheet1!$N$12:$O$20,2))</f>
        <v>Dry</v>
      </c>
      <c r="Q1043" s="9"/>
      <c r="R1043" s="9"/>
      <c r="S1043" s="9"/>
      <c r="T1043" s="24">
        <v>6</v>
      </c>
    </row>
    <row r="1044" spans="1:23" ht="13.2">
      <c r="A1044" t="str">
        <f t="shared" si="134"/>
        <v>Condobolin2003TOS13-MayCvRipperDry</v>
      </c>
      <c r="B1044">
        <f t="shared" si="137"/>
        <v>104</v>
      </c>
      <c r="C1044" t="s">
        <v>116</v>
      </c>
      <c r="D1044" s="9" t="s">
        <v>117</v>
      </c>
      <c r="E1044" t="str">
        <f>VLOOKUP(D1044,Sheet1!$E$11:$F$92,2)</f>
        <v>Ripper</v>
      </c>
      <c r="F1044">
        <f t="shared" si="138"/>
        <v>104</v>
      </c>
      <c r="G1044" s="48" t="s">
        <v>111</v>
      </c>
      <c r="H1044" s="13">
        <v>2003</v>
      </c>
      <c r="I1044" s="87">
        <v>37858</v>
      </c>
      <c r="J1044" s="9">
        <v>3</v>
      </c>
      <c r="K1044" s="32">
        <v>37754</v>
      </c>
      <c r="L1044" s="14" t="str">
        <f t="shared" si="135"/>
        <v>13-May</v>
      </c>
      <c r="M1044" s="9">
        <f t="shared" si="139"/>
        <v>13</v>
      </c>
      <c r="N1044" s="9" t="str">
        <f t="shared" si="136"/>
        <v>May</v>
      </c>
      <c r="O1044" s="56" t="s">
        <v>154</v>
      </c>
      <c r="P1044" s="13" t="str">
        <f>IF(VLOOKUP(O1044,Sheet1!$N$12:$O$20,2)=0,"",VLOOKUP(O1044,Sheet1!$N$12:$O$20,2))</f>
        <v>Dry</v>
      </c>
      <c r="Q1044" s="9"/>
      <c r="R1044" s="9"/>
      <c r="S1044" s="9"/>
      <c r="T1044" s="24">
        <v>6</v>
      </c>
    </row>
    <row r="1045" spans="1:23" ht="13.2">
      <c r="A1045" t="str">
        <f t="shared" si="134"/>
        <v>Condobolin2003TOS13-MayCvHyola60Dry</v>
      </c>
      <c r="B1045">
        <f t="shared" si="137"/>
        <v>94</v>
      </c>
      <c r="C1045" t="s">
        <v>119</v>
      </c>
      <c r="D1045" s="9" t="s">
        <v>120</v>
      </c>
      <c r="E1045" t="str">
        <f>VLOOKUP(D1045,Sheet1!$E$11:$F$92,2)</f>
        <v>Hyola60</v>
      </c>
      <c r="F1045">
        <f t="shared" si="138"/>
        <v>94</v>
      </c>
      <c r="G1045" s="48" t="s">
        <v>111</v>
      </c>
      <c r="H1045" s="13">
        <v>2003</v>
      </c>
      <c r="I1045" s="87">
        <v>37848</v>
      </c>
      <c r="J1045" s="9">
        <v>3</v>
      </c>
      <c r="K1045" s="32">
        <v>37754</v>
      </c>
      <c r="L1045" s="14" t="str">
        <f t="shared" si="135"/>
        <v>13-May</v>
      </c>
      <c r="M1045" s="9">
        <f t="shared" si="139"/>
        <v>13</v>
      </c>
      <c r="N1045" s="9" t="str">
        <f t="shared" si="136"/>
        <v>May</v>
      </c>
      <c r="O1045" s="56" t="s">
        <v>154</v>
      </c>
      <c r="P1045" s="13" t="str">
        <f>IF(VLOOKUP(O1045,Sheet1!$N$12:$O$20,2)=0,"",VLOOKUP(O1045,Sheet1!$N$12:$O$20,2))</f>
        <v>Dry</v>
      </c>
      <c r="Q1045" s="9"/>
      <c r="R1045" s="9"/>
      <c r="S1045" s="9"/>
      <c r="T1045" s="24">
        <v>6</v>
      </c>
    </row>
    <row r="1046" spans="1:23" ht="13.2">
      <c r="A1046" t="str">
        <f t="shared" si="134"/>
        <v>Condobolin2003TOS6-JunCvAg_OutbackDry</v>
      </c>
      <c r="B1046">
        <f t="shared" si="137"/>
        <v>87</v>
      </c>
      <c r="C1046" t="s">
        <v>105</v>
      </c>
      <c r="D1046" s="9" t="s">
        <v>112</v>
      </c>
      <c r="E1046" t="str">
        <f>VLOOKUP(D1046,Sheet1!$E$11:$F$92,2)</f>
        <v>Ag_Outback</v>
      </c>
      <c r="F1046">
        <f t="shared" si="138"/>
        <v>87</v>
      </c>
      <c r="G1046" s="48" t="s">
        <v>111</v>
      </c>
      <c r="H1046" s="13">
        <v>2003</v>
      </c>
      <c r="I1046" s="87">
        <v>37865</v>
      </c>
      <c r="J1046" s="9">
        <v>4</v>
      </c>
      <c r="K1046" s="32">
        <v>37778</v>
      </c>
      <c r="L1046" s="14" t="str">
        <f t="shared" si="135"/>
        <v>6-Jun</v>
      </c>
      <c r="M1046" s="9">
        <f t="shared" si="139"/>
        <v>6</v>
      </c>
      <c r="N1046" s="9" t="str">
        <f t="shared" si="136"/>
        <v>Jun</v>
      </c>
      <c r="O1046" s="56" t="s">
        <v>154</v>
      </c>
      <c r="P1046" s="13" t="str">
        <f>IF(VLOOKUP(O1046,Sheet1!$N$12:$O$20,2)=0,"",VLOOKUP(O1046,Sheet1!$N$12:$O$20,2))</f>
        <v>Dry</v>
      </c>
      <c r="Q1046" s="9"/>
      <c r="R1046" s="9"/>
      <c r="S1046" s="9"/>
      <c r="T1046" s="24">
        <v>6</v>
      </c>
    </row>
    <row r="1047" spans="1:23" ht="13.2">
      <c r="A1047" t="str">
        <f t="shared" si="134"/>
        <v>Condobolin2003TOS6-JunCvRipperDry</v>
      </c>
      <c r="B1047">
        <f t="shared" si="137"/>
        <v>92</v>
      </c>
      <c r="C1047" t="s">
        <v>116</v>
      </c>
      <c r="D1047" s="9" t="s">
        <v>117</v>
      </c>
      <c r="E1047" t="str">
        <f>VLOOKUP(D1047,Sheet1!$E$11:$F$92,2)</f>
        <v>Ripper</v>
      </c>
      <c r="F1047">
        <f t="shared" si="138"/>
        <v>92</v>
      </c>
      <c r="G1047" s="48" t="s">
        <v>111</v>
      </c>
      <c r="H1047" s="13">
        <v>2003</v>
      </c>
      <c r="I1047" s="87">
        <v>37870</v>
      </c>
      <c r="J1047" s="9">
        <v>4</v>
      </c>
      <c r="K1047" s="32">
        <v>37778</v>
      </c>
      <c r="L1047" s="14" t="str">
        <f t="shared" si="135"/>
        <v>6-Jun</v>
      </c>
      <c r="M1047" s="9">
        <f t="shared" si="139"/>
        <v>6</v>
      </c>
      <c r="N1047" s="9" t="str">
        <f t="shared" si="136"/>
        <v>Jun</v>
      </c>
      <c r="O1047" s="56" t="s">
        <v>154</v>
      </c>
      <c r="P1047" s="13" t="str">
        <f>IF(VLOOKUP(O1047,Sheet1!$N$12:$O$20,2)=0,"",VLOOKUP(O1047,Sheet1!$N$12:$O$20,2))</f>
        <v>Dry</v>
      </c>
      <c r="Q1047" s="9"/>
      <c r="R1047" s="9"/>
      <c r="S1047" s="9"/>
      <c r="T1047" s="24">
        <v>6</v>
      </c>
    </row>
    <row r="1048" spans="1:23" ht="13.2">
      <c r="A1048" t="str">
        <f t="shared" si="134"/>
        <v>Condobolin2003TOS6-JunCvHyola60Dry</v>
      </c>
      <c r="B1048">
        <f t="shared" si="137"/>
        <v>89</v>
      </c>
      <c r="C1048" t="s">
        <v>119</v>
      </c>
      <c r="D1048" s="10" t="s">
        <v>120</v>
      </c>
      <c r="E1048" t="str">
        <f>VLOOKUP(D1048,Sheet1!$E$11:$F$92,2)</f>
        <v>Hyola60</v>
      </c>
      <c r="F1048">
        <f t="shared" si="138"/>
        <v>89</v>
      </c>
      <c r="G1048" s="48" t="s">
        <v>111</v>
      </c>
      <c r="H1048" s="13">
        <v>2003</v>
      </c>
      <c r="I1048" s="87">
        <v>37867</v>
      </c>
      <c r="J1048" s="9">
        <v>4</v>
      </c>
      <c r="K1048" s="32">
        <v>37778</v>
      </c>
      <c r="L1048" s="14" t="str">
        <f t="shared" si="135"/>
        <v>6-Jun</v>
      </c>
      <c r="M1048" s="9">
        <f t="shared" si="139"/>
        <v>6</v>
      </c>
      <c r="N1048" s="9" t="str">
        <f t="shared" si="136"/>
        <v>Jun</v>
      </c>
      <c r="O1048" s="56" t="s">
        <v>154</v>
      </c>
      <c r="P1048" s="13" t="str">
        <f>IF(VLOOKUP(O1048,Sheet1!$N$12:$O$20,2)=0,"",VLOOKUP(O1048,Sheet1!$N$12:$O$20,2))</f>
        <v>Dry</v>
      </c>
      <c r="Q1048" s="9"/>
      <c r="R1048" s="9"/>
      <c r="S1048" s="9"/>
      <c r="T1048" s="24">
        <v>6</v>
      </c>
    </row>
    <row r="1049" spans="1:23" ht="13.2">
      <c r="A1049" t="str">
        <f t="shared" si="134"/>
        <v>Condobolin2003TOS2-AprCvAg_OutbackIrrig</v>
      </c>
      <c r="B1049">
        <v>210</v>
      </c>
      <c r="C1049" t="s">
        <v>105</v>
      </c>
      <c r="D1049" s="9" t="s">
        <v>112</v>
      </c>
      <c r="E1049" t="str">
        <f>VLOOKUP(D1049,Sheet1!$E$11:$F$92,2)</f>
        <v>Ag_Outback</v>
      </c>
      <c r="G1049" s="48" t="s">
        <v>111</v>
      </c>
      <c r="H1049" s="13">
        <v>2003</v>
      </c>
      <c r="I1049" s="87">
        <v>37923</v>
      </c>
      <c r="J1049" s="9">
        <v>1</v>
      </c>
      <c r="K1049" s="32">
        <v>37713</v>
      </c>
      <c r="L1049" s="14" t="str">
        <f t="shared" si="135"/>
        <v>2-Apr</v>
      </c>
      <c r="M1049" s="9">
        <f t="shared" si="139"/>
        <v>2</v>
      </c>
      <c r="N1049" s="9" t="str">
        <f t="shared" si="136"/>
        <v>Apr</v>
      </c>
      <c r="O1049" s="56" t="s">
        <v>155</v>
      </c>
      <c r="P1049" s="13" t="str">
        <f>IF(VLOOKUP(O1049,Sheet1!$N$12:$O$20,2)=0,"",VLOOKUP(O1049,Sheet1!$N$12:$O$20,2))</f>
        <v>Irrig</v>
      </c>
      <c r="Q1049" s="9"/>
      <c r="R1049" s="82">
        <v>156.79596230158731</v>
      </c>
      <c r="S1049" s="82">
        <v>156.79596230158731</v>
      </c>
      <c r="T1049" s="24">
        <v>10</v>
      </c>
      <c r="U1049" s="9"/>
      <c r="V1049" s="9"/>
      <c r="W1049" s="35" t="s">
        <v>53</v>
      </c>
    </row>
    <row r="1050" spans="1:23" ht="13.2">
      <c r="A1050" t="str">
        <f t="shared" si="134"/>
        <v>Condobolin2003TOS2-AprCvRainbowIrrig</v>
      </c>
      <c r="B1050">
        <v>210</v>
      </c>
      <c r="C1050" t="s">
        <v>115</v>
      </c>
      <c r="D1050" s="9" t="s">
        <v>115</v>
      </c>
      <c r="E1050" t="str">
        <f>VLOOKUP(D1050,Sheet1!$E$11:$F$92,2)</f>
        <v>Rainbow</v>
      </c>
      <c r="G1050" s="48" t="s">
        <v>111</v>
      </c>
      <c r="H1050" s="13">
        <v>2003</v>
      </c>
      <c r="I1050" s="87">
        <v>37923</v>
      </c>
      <c r="J1050" s="9">
        <v>1</v>
      </c>
      <c r="K1050" s="32">
        <v>37713</v>
      </c>
      <c r="L1050" s="14" t="str">
        <f t="shared" si="135"/>
        <v>2-Apr</v>
      </c>
      <c r="M1050" s="9">
        <f t="shared" si="139"/>
        <v>2</v>
      </c>
      <c r="N1050" s="9" t="str">
        <f t="shared" si="136"/>
        <v>Apr</v>
      </c>
      <c r="O1050" s="56" t="s">
        <v>155</v>
      </c>
      <c r="P1050" s="13" t="str">
        <f>IF(VLOOKUP(O1050,Sheet1!$N$12:$O$20,2)=0,"",VLOOKUP(O1050,Sheet1!$N$12:$O$20,2))</f>
        <v>Irrig</v>
      </c>
      <c r="Q1050" s="9"/>
      <c r="R1050" s="82">
        <v>192.83498015873013</v>
      </c>
      <c r="S1050" s="82">
        <v>192.83498015873013</v>
      </c>
      <c r="T1050" s="24">
        <v>10</v>
      </c>
      <c r="U1050" s="9"/>
      <c r="V1050" s="9"/>
      <c r="W1050" s="35" t="s">
        <v>53</v>
      </c>
    </row>
    <row r="1051" spans="1:23" ht="13.2">
      <c r="A1051" t="str">
        <f t="shared" si="134"/>
        <v>Condobolin2003TOS2-AprCvRipperIrrig</v>
      </c>
      <c r="B1051">
        <v>210</v>
      </c>
      <c r="C1051" t="s">
        <v>116</v>
      </c>
      <c r="D1051" s="9" t="s">
        <v>117</v>
      </c>
      <c r="E1051" t="str">
        <f>VLOOKUP(D1051,Sheet1!$E$11:$F$92,2)</f>
        <v>Ripper</v>
      </c>
      <c r="G1051" s="48" t="s">
        <v>111</v>
      </c>
      <c r="H1051" s="13">
        <v>2003</v>
      </c>
      <c r="I1051" s="87">
        <v>37923</v>
      </c>
      <c r="J1051" s="9">
        <v>1</v>
      </c>
      <c r="K1051" s="32">
        <v>37713</v>
      </c>
      <c r="L1051" s="14" t="str">
        <f t="shared" si="135"/>
        <v>2-Apr</v>
      </c>
      <c r="M1051" s="9">
        <f t="shared" si="139"/>
        <v>2</v>
      </c>
      <c r="N1051" s="9" t="str">
        <f t="shared" si="136"/>
        <v>Apr</v>
      </c>
      <c r="O1051" s="56" t="s">
        <v>155</v>
      </c>
      <c r="P1051" s="13" t="str">
        <f>IF(VLOOKUP(O1051,Sheet1!$N$12:$O$20,2)=0,"",VLOOKUP(O1051,Sheet1!$N$12:$O$20,2))</f>
        <v>Irrig</v>
      </c>
      <c r="Q1051" s="9"/>
      <c r="R1051" s="82">
        <v>142.99768849206347</v>
      </c>
      <c r="S1051" s="82">
        <v>142.99768849206347</v>
      </c>
      <c r="T1051" s="24">
        <v>10</v>
      </c>
      <c r="U1051" s="9"/>
      <c r="V1051" s="9"/>
      <c r="W1051" s="35" t="s">
        <v>53</v>
      </c>
    </row>
    <row r="1052" spans="1:23" ht="13.2">
      <c r="A1052" t="str">
        <f t="shared" si="134"/>
        <v>Condobolin2003TOS2-AprCvOscarIrrig</v>
      </c>
      <c r="B1052">
        <v>210</v>
      </c>
      <c r="C1052" t="s">
        <v>118</v>
      </c>
      <c r="D1052" s="9" t="s">
        <v>118</v>
      </c>
      <c r="E1052" t="str">
        <f>VLOOKUP(D1052,Sheet1!$E$11:$F$92,2)</f>
        <v>Oscar</v>
      </c>
      <c r="G1052" s="48" t="s">
        <v>111</v>
      </c>
      <c r="H1052" s="13">
        <v>2003</v>
      </c>
      <c r="I1052" s="87">
        <v>37923</v>
      </c>
      <c r="J1052" s="9">
        <v>1</v>
      </c>
      <c r="K1052" s="32">
        <v>37713</v>
      </c>
      <c r="L1052" s="14" t="str">
        <f t="shared" si="135"/>
        <v>2-Apr</v>
      </c>
      <c r="M1052" s="9">
        <f t="shared" si="139"/>
        <v>2</v>
      </c>
      <c r="N1052" s="9" t="str">
        <f t="shared" si="136"/>
        <v>Apr</v>
      </c>
      <c r="O1052" s="56" t="s">
        <v>155</v>
      </c>
      <c r="P1052" s="13" t="str">
        <f>IF(VLOOKUP(O1052,Sheet1!$N$12:$O$20,2)=0,"",VLOOKUP(O1052,Sheet1!$N$12:$O$20,2))</f>
        <v>Irrig</v>
      </c>
      <c r="Q1052" s="9"/>
      <c r="R1052" s="82">
        <v>207.933373015873</v>
      </c>
      <c r="S1052" s="82">
        <v>207.933373015873</v>
      </c>
      <c r="T1052" s="24">
        <v>10</v>
      </c>
      <c r="U1052" s="9"/>
      <c r="V1052" s="9"/>
      <c r="W1052" s="35" t="s">
        <v>53</v>
      </c>
    </row>
    <row r="1053" spans="1:23" ht="13.2">
      <c r="A1053" t="str">
        <f t="shared" si="134"/>
        <v>Condobolin2003TOS2-AprCvHyola60Irrig</v>
      </c>
      <c r="B1053">
        <v>210</v>
      </c>
      <c r="C1053" t="s">
        <v>119</v>
      </c>
      <c r="D1053" s="9" t="s">
        <v>120</v>
      </c>
      <c r="E1053" t="str">
        <f>VLOOKUP(D1053,Sheet1!$E$11:$F$92,2)</f>
        <v>Hyola60</v>
      </c>
      <c r="G1053" s="48" t="s">
        <v>111</v>
      </c>
      <c r="H1053" s="13">
        <v>2003</v>
      </c>
      <c r="I1053" s="87">
        <v>37923</v>
      </c>
      <c r="J1053" s="9">
        <v>1</v>
      </c>
      <c r="K1053" s="32">
        <v>37713</v>
      </c>
      <c r="L1053" s="14" t="str">
        <f t="shared" si="135"/>
        <v>2-Apr</v>
      </c>
      <c r="M1053" s="9">
        <f t="shared" si="139"/>
        <v>2</v>
      </c>
      <c r="N1053" s="9" t="str">
        <f t="shared" si="136"/>
        <v>Apr</v>
      </c>
      <c r="O1053" s="56" t="s">
        <v>155</v>
      </c>
      <c r="P1053" s="13" t="str">
        <f>IF(VLOOKUP(O1053,Sheet1!$N$12:$O$20,2)=0,"",VLOOKUP(O1053,Sheet1!$N$12:$O$20,2))</f>
        <v>Irrig</v>
      </c>
      <c r="Q1053" s="9"/>
      <c r="R1053" s="82">
        <v>145.20369047619047</v>
      </c>
      <c r="S1053" s="82">
        <v>145.20369047619047</v>
      </c>
      <c r="T1053" s="24">
        <v>10</v>
      </c>
      <c r="U1053" s="9"/>
      <c r="V1053" s="9"/>
      <c r="W1053" s="35" t="s">
        <v>53</v>
      </c>
    </row>
    <row r="1054" spans="1:23" ht="13.2">
      <c r="A1054" t="str">
        <f t="shared" si="134"/>
        <v>Condobolin2003TOS2-AprCvDunkeldIrrig</v>
      </c>
      <c r="B1054">
        <v>210</v>
      </c>
      <c r="C1054" t="s">
        <v>121</v>
      </c>
      <c r="D1054" s="9" t="s">
        <v>121</v>
      </c>
      <c r="E1054" t="str">
        <f>VLOOKUP(D1054,Sheet1!$E$11:$F$92,2)</f>
        <v>Dunkeld</v>
      </c>
      <c r="G1054" s="48" t="s">
        <v>111</v>
      </c>
      <c r="H1054" s="13">
        <v>2003</v>
      </c>
      <c r="I1054" s="87">
        <v>37923</v>
      </c>
      <c r="J1054" s="9">
        <v>1</v>
      </c>
      <c r="K1054" s="32">
        <v>37713</v>
      </c>
      <c r="L1054" s="14" t="str">
        <f t="shared" si="135"/>
        <v>2-Apr</v>
      </c>
      <c r="M1054" s="9">
        <f t="shared" si="139"/>
        <v>2</v>
      </c>
      <c r="N1054" s="9" t="str">
        <f t="shared" si="136"/>
        <v>Apr</v>
      </c>
      <c r="O1054" s="56" t="s">
        <v>155</v>
      </c>
      <c r="P1054" s="13" t="str">
        <f>IF(VLOOKUP(O1054,Sheet1!$N$12:$O$20,2)=0,"",VLOOKUP(O1054,Sheet1!$N$12:$O$20,2))</f>
        <v>Irrig</v>
      </c>
      <c r="Q1054" s="9"/>
      <c r="R1054" s="82">
        <v>159.16261904761905</v>
      </c>
      <c r="S1054" s="82">
        <v>159.16261904761905</v>
      </c>
      <c r="T1054" s="24">
        <v>10</v>
      </c>
      <c r="U1054" s="9"/>
      <c r="V1054" s="9"/>
      <c r="W1054" s="35" t="s">
        <v>53</v>
      </c>
    </row>
    <row r="1055" spans="1:23" ht="13.2">
      <c r="A1055" t="str">
        <f t="shared" si="134"/>
        <v>Condobolin2003TOS22-AprCvAg_OutbackIrrig</v>
      </c>
      <c r="B1055">
        <v>190</v>
      </c>
      <c r="C1055" t="s">
        <v>105</v>
      </c>
      <c r="D1055" s="9" t="s">
        <v>112</v>
      </c>
      <c r="E1055" t="str">
        <f>VLOOKUP(D1055,Sheet1!$E$11:$F$92,2)</f>
        <v>Ag_Outback</v>
      </c>
      <c r="G1055" s="48" t="s">
        <v>111</v>
      </c>
      <c r="H1055" s="13">
        <v>2003</v>
      </c>
      <c r="I1055" s="87">
        <v>37923</v>
      </c>
      <c r="J1055" s="9">
        <v>2</v>
      </c>
      <c r="K1055" s="32">
        <v>37733</v>
      </c>
      <c r="L1055" s="14" t="str">
        <f t="shared" si="135"/>
        <v>22-Apr</v>
      </c>
      <c r="M1055" s="9">
        <f t="shared" si="139"/>
        <v>22</v>
      </c>
      <c r="N1055" s="9" t="str">
        <f t="shared" si="136"/>
        <v>Apr</v>
      </c>
      <c r="O1055" s="56" t="s">
        <v>155</v>
      </c>
      <c r="P1055" s="13" t="str">
        <f>IF(VLOOKUP(O1055,Sheet1!$N$12:$O$20,2)=0,"",VLOOKUP(O1055,Sheet1!$N$12:$O$20,2))</f>
        <v>Irrig</v>
      </c>
      <c r="Q1055" s="9"/>
      <c r="R1055" s="82">
        <v>127.02237103174603</v>
      </c>
      <c r="S1055" s="82">
        <v>127.02237103174603</v>
      </c>
      <c r="T1055" s="24">
        <v>10</v>
      </c>
      <c r="U1055" s="9"/>
      <c r="V1055" s="9"/>
      <c r="W1055" s="35" t="s">
        <v>53</v>
      </c>
    </row>
    <row r="1056" spans="1:23" ht="13.2">
      <c r="A1056" t="str">
        <f t="shared" si="134"/>
        <v>Condobolin2003TOS22-AprCvRainbowIrrig</v>
      </c>
      <c r="B1056">
        <v>190</v>
      </c>
      <c r="C1056" t="s">
        <v>115</v>
      </c>
      <c r="D1056" s="9" t="s">
        <v>115</v>
      </c>
      <c r="E1056" t="str">
        <f>VLOOKUP(D1056,Sheet1!$E$11:$F$92,2)</f>
        <v>Rainbow</v>
      </c>
      <c r="G1056" s="48" t="s">
        <v>111</v>
      </c>
      <c r="H1056" s="13">
        <v>2003</v>
      </c>
      <c r="I1056" s="87">
        <v>37923</v>
      </c>
      <c r="J1056" s="9">
        <v>2</v>
      </c>
      <c r="K1056" s="32">
        <v>37733</v>
      </c>
      <c r="L1056" s="14" t="str">
        <f t="shared" si="135"/>
        <v>22-Apr</v>
      </c>
      <c r="M1056" s="9">
        <f t="shared" si="139"/>
        <v>22</v>
      </c>
      <c r="N1056" s="9" t="str">
        <f t="shared" si="136"/>
        <v>Apr</v>
      </c>
      <c r="O1056" s="56" t="s">
        <v>155</v>
      </c>
      <c r="P1056" s="13" t="str">
        <f>IF(VLOOKUP(O1056,Sheet1!$N$12:$O$20,2)=0,"",VLOOKUP(O1056,Sheet1!$N$12:$O$20,2))</f>
        <v>Irrig</v>
      </c>
      <c r="Q1056" s="9"/>
      <c r="R1056" s="82">
        <v>150.58333333333331</v>
      </c>
      <c r="S1056" s="82">
        <v>150.58333333333331</v>
      </c>
      <c r="T1056" s="24">
        <v>10</v>
      </c>
      <c r="U1056" s="9"/>
      <c r="V1056" s="9"/>
      <c r="W1056" s="35" t="s">
        <v>53</v>
      </c>
    </row>
    <row r="1057" spans="1:23" ht="13.2">
      <c r="A1057" t="str">
        <f t="shared" si="134"/>
        <v>Condobolin2003TOS22-AprCvRipperIrrig</v>
      </c>
      <c r="B1057">
        <v>190</v>
      </c>
      <c r="C1057" t="s">
        <v>116</v>
      </c>
      <c r="D1057" s="9" t="s">
        <v>117</v>
      </c>
      <c r="E1057" t="str">
        <f>VLOOKUP(D1057,Sheet1!$E$11:$F$92,2)</f>
        <v>Ripper</v>
      </c>
      <c r="G1057" s="48" t="s">
        <v>111</v>
      </c>
      <c r="H1057" s="13">
        <v>2003</v>
      </c>
      <c r="I1057" s="87">
        <v>37923</v>
      </c>
      <c r="J1057" s="9">
        <v>2</v>
      </c>
      <c r="K1057" s="32">
        <v>37733</v>
      </c>
      <c r="L1057" s="14" t="str">
        <f t="shared" si="135"/>
        <v>22-Apr</v>
      </c>
      <c r="M1057" s="9">
        <f t="shared" si="139"/>
        <v>22</v>
      </c>
      <c r="N1057" s="9" t="str">
        <f t="shared" si="136"/>
        <v>Apr</v>
      </c>
      <c r="O1057" s="56" t="s">
        <v>155</v>
      </c>
      <c r="P1057" s="13" t="str">
        <f>IF(VLOOKUP(O1057,Sheet1!$N$12:$O$20,2)=0,"",VLOOKUP(O1057,Sheet1!$N$12:$O$20,2))</f>
        <v>Irrig</v>
      </c>
      <c r="Q1057" s="9"/>
      <c r="R1057" s="82">
        <v>111.34599206349208</v>
      </c>
      <c r="S1057" s="82">
        <v>111.34599206349208</v>
      </c>
      <c r="T1057" s="24">
        <v>10</v>
      </c>
      <c r="U1057" s="9"/>
      <c r="V1057" s="9"/>
      <c r="W1057" s="35" t="s">
        <v>53</v>
      </c>
    </row>
    <row r="1058" spans="1:23" ht="13.2">
      <c r="A1058" t="str">
        <f t="shared" si="134"/>
        <v>Condobolin2003TOS22-AprCvOscarIrrig</v>
      </c>
      <c r="B1058">
        <v>190</v>
      </c>
      <c r="C1058" t="s">
        <v>118</v>
      </c>
      <c r="D1058" s="9" t="s">
        <v>118</v>
      </c>
      <c r="E1058" t="str">
        <f>VLOOKUP(D1058,Sheet1!$E$11:$F$92,2)</f>
        <v>Oscar</v>
      </c>
      <c r="G1058" s="48" t="s">
        <v>111</v>
      </c>
      <c r="H1058" s="13">
        <v>2003</v>
      </c>
      <c r="I1058" s="87">
        <v>37923</v>
      </c>
      <c r="J1058" s="9">
        <v>2</v>
      </c>
      <c r="K1058" s="32">
        <v>37733</v>
      </c>
      <c r="L1058" s="14" t="str">
        <f t="shared" si="135"/>
        <v>22-Apr</v>
      </c>
      <c r="M1058" s="9">
        <f t="shared" si="139"/>
        <v>22</v>
      </c>
      <c r="N1058" s="9" t="str">
        <f t="shared" si="136"/>
        <v>Apr</v>
      </c>
      <c r="O1058" s="56" t="s">
        <v>155</v>
      </c>
      <c r="P1058" s="13" t="str">
        <f>IF(VLOOKUP(O1058,Sheet1!$N$12:$O$20,2)=0,"",VLOOKUP(O1058,Sheet1!$N$12:$O$20,2))</f>
        <v>Irrig</v>
      </c>
      <c r="Q1058" s="9"/>
      <c r="R1058" s="82">
        <v>156.38847222222222</v>
      </c>
      <c r="S1058" s="82">
        <v>156.38847222222222</v>
      </c>
      <c r="T1058" s="24">
        <v>10</v>
      </c>
      <c r="U1058" s="9"/>
      <c r="V1058" s="9"/>
      <c r="W1058" s="35" t="s">
        <v>53</v>
      </c>
    </row>
    <row r="1059" spans="1:23" ht="13.2">
      <c r="A1059" t="str">
        <f t="shared" si="134"/>
        <v>Condobolin2003TOS22-AprCvHyola60Irrig</v>
      </c>
      <c r="B1059">
        <v>190</v>
      </c>
      <c r="C1059" t="s">
        <v>119</v>
      </c>
      <c r="D1059" s="9" t="s">
        <v>120</v>
      </c>
      <c r="E1059" t="str">
        <f>VLOOKUP(D1059,Sheet1!$E$11:$F$92,2)</f>
        <v>Hyola60</v>
      </c>
      <c r="G1059" s="48" t="s">
        <v>111</v>
      </c>
      <c r="H1059" s="13">
        <v>2003</v>
      </c>
      <c r="I1059" s="87">
        <v>37923</v>
      </c>
      <c r="J1059" s="9">
        <v>2</v>
      </c>
      <c r="K1059" s="32">
        <v>37733</v>
      </c>
      <c r="L1059" s="14" t="str">
        <f t="shared" si="135"/>
        <v>22-Apr</v>
      </c>
      <c r="M1059" s="9">
        <f t="shared" si="139"/>
        <v>22</v>
      </c>
      <c r="N1059" s="9" t="str">
        <f t="shared" si="136"/>
        <v>Apr</v>
      </c>
      <c r="O1059" s="56" t="s">
        <v>155</v>
      </c>
      <c r="P1059" s="13" t="str">
        <f>IF(VLOOKUP(O1059,Sheet1!$N$12:$O$20,2)=0,"",VLOOKUP(O1059,Sheet1!$N$12:$O$20,2))</f>
        <v>Irrig</v>
      </c>
      <c r="Q1059" s="9"/>
      <c r="R1059" s="82">
        <v>138.70385416666667</v>
      </c>
      <c r="S1059" s="82">
        <v>138.70385416666667</v>
      </c>
      <c r="T1059" s="24">
        <v>10</v>
      </c>
      <c r="U1059" s="9"/>
      <c r="V1059" s="9"/>
      <c r="W1059" s="35" t="s">
        <v>53</v>
      </c>
    </row>
    <row r="1060" spans="1:23" ht="13.2">
      <c r="A1060" t="str">
        <f t="shared" si="134"/>
        <v>Condobolin2003TOS22-AprCvDunkeldIrrig</v>
      </c>
      <c r="B1060">
        <v>190</v>
      </c>
      <c r="C1060" t="s">
        <v>121</v>
      </c>
      <c r="D1060" s="9" t="s">
        <v>121</v>
      </c>
      <c r="E1060" t="str">
        <f>VLOOKUP(D1060,Sheet1!$E$11:$F$92,2)</f>
        <v>Dunkeld</v>
      </c>
      <c r="G1060" s="48" t="s">
        <v>111</v>
      </c>
      <c r="H1060" s="13">
        <v>2003</v>
      </c>
      <c r="I1060" s="87">
        <v>37923</v>
      </c>
      <c r="J1060" s="9">
        <v>2</v>
      </c>
      <c r="K1060" s="32">
        <v>37733</v>
      </c>
      <c r="L1060" s="14" t="str">
        <f t="shared" si="135"/>
        <v>22-Apr</v>
      </c>
      <c r="M1060" s="9">
        <f t="shared" si="139"/>
        <v>22</v>
      </c>
      <c r="N1060" s="9" t="str">
        <f t="shared" si="136"/>
        <v>Apr</v>
      </c>
      <c r="O1060" s="56" t="s">
        <v>155</v>
      </c>
      <c r="P1060" s="13" t="str">
        <f>IF(VLOOKUP(O1060,Sheet1!$N$12:$O$20,2)=0,"",VLOOKUP(O1060,Sheet1!$N$12:$O$20,2))</f>
        <v>Irrig</v>
      </c>
      <c r="Q1060" s="9"/>
      <c r="R1060" s="82">
        <v>128.37757936507936</v>
      </c>
      <c r="S1060" s="82">
        <v>128.37757936507936</v>
      </c>
      <c r="T1060" s="24">
        <v>10</v>
      </c>
      <c r="U1060" s="9"/>
      <c r="V1060" s="9"/>
      <c r="W1060" s="35" t="s">
        <v>53</v>
      </c>
    </row>
    <row r="1061" spans="1:23" ht="13.2">
      <c r="A1061" t="str">
        <f t="shared" si="134"/>
        <v>Condobolin2003TOS13-MayCvAg_OutbackIrrig</v>
      </c>
      <c r="B1061">
        <v>169</v>
      </c>
      <c r="C1061" t="s">
        <v>105</v>
      </c>
      <c r="D1061" s="9" t="s">
        <v>112</v>
      </c>
      <c r="E1061" t="str">
        <f>VLOOKUP(D1061,Sheet1!$E$11:$F$92,2)</f>
        <v>Ag_Outback</v>
      </c>
      <c r="G1061" s="48" t="s">
        <v>111</v>
      </c>
      <c r="H1061" s="13">
        <v>2003</v>
      </c>
      <c r="I1061" s="87">
        <v>37923</v>
      </c>
      <c r="J1061" s="9">
        <v>3</v>
      </c>
      <c r="K1061" s="32">
        <v>37754</v>
      </c>
      <c r="L1061" s="14" t="str">
        <f t="shared" si="135"/>
        <v>13-May</v>
      </c>
      <c r="M1061" s="9">
        <f t="shared" si="139"/>
        <v>13</v>
      </c>
      <c r="N1061" s="9" t="str">
        <f t="shared" si="136"/>
        <v>May</v>
      </c>
      <c r="O1061" s="56" t="s">
        <v>155</v>
      </c>
      <c r="P1061" s="13" t="str">
        <f>IF(VLOOKUP(O1061,Sheet1!$N$12:$O$20,2)=0,"",VLOOKUP(O1061,Sheet1!$N$12:$O$20,2))</f>
        <v>Irrig</v>
      </c>
      <c r="Q1061" s="9"/>
      <c r="R1061" s="82">
        <v>112.7705357142857</v>
      </c>
      <c r="S1061" s="82">
        <v>112.7705357142857</v>
      </c>
      <c r="T1061" s="24">
        <v>10</v>
      </c>
      <c r="U1061" s="9"/>
      <c r="V1061" s="9"/>
      <c r="W1061" s="35" t="s">
        <v>53</v>
      </c>
    </row>
    <row r="1062" spans="1:23" ht="13.2">
      <c r="A1062" t="str">
        <f t="shared" si="134"/>
        <v>Condobolin2003TOS13-MayCvRainbowIrrig</v>
      </c>
      <c r="B1062">
        <v>169</v>
      </c>
      <c r="C1062" t="s">
        <v>115</v>
      </c>
      <c r="D1062" s="9" t="s">
        <v>115</v>
      </c>
      <c r="E1062" t="str">
        <f>VLOOKUP(D1062,Sheet1!$E$11:$F$92,2)</f>
        <v>Rainbow</v>
      </c>
      <c r="G1062" s="48" t="s">
        <v>111</v>
      </c>
      <c r="H1062" s="13">
        <v>2003</v>
      </c>
      <c r="I1062" s="87">
        <v>37923</v>
      </c>
      <c r="J1062" s="9">
        <v>3</v>
      </c>
      <c r="K1062" s="32">
        <v>37754</v>
      </c>
      <c r="L1062" s="14" t="str">
        <f t="shared" si="135"/>
        <v>13-May</v>
      </c>
      <c r="M1062" s="9">
        <f t="shared" si="139"/>
        <v>13</v>
      </c>
      <c r="N1062" s="9" t="str">
        <f t="shared" si="136"/>
        <v>May</v>
      </c>
      <c r="O1062" s="56" t="s">
        <v>155</v>
      </c>
      <c r="P1062" s="13" t="str">
        <f>IF(VLOOKUP(O1062,Sheet1!$N$12:$O$20,2)=0,"",VLOOKUP(O1062,Sheet1!$N$12:$O$20,2))</f>
        <v>Irrig</v>
      </c>
      <c r="Q1062" s="9"/>
      <c r="R1062" s="82">
        <v>132.3757341269841</v>
      </c>
      <c r="S1062" s="82">
        <v>132.3757341269841</v>
      </c>
      <c r="T1062" s="24">
        <v>10</v>
      </c>
      <c r="U1062" s="9"/>
      <c r="V1062" s="9"/>
      <c r="W1062" s="35" t="s">
        <v>53</v>
      </c>
    </row>
    <row r="1063" spans="1:23" ht="13.2">
      <c r="A1063" t="str">
        <f t="shared" si="134"/>
        <v>Condobolin2003TOS13-MayCvRipperIrrig</v>
      </c>
      <c r="B1063">
        <v>169</v>
      </c>
      <c r="C1063" t="s">
        <v>116</v>
      </c>
      <c r="D1063" s="9" t="s">
        <v>117</v>
      </c>
      <c r="E1063" t="str">
        <f>VLOOKUP(D1063,Sheet1!$E$11:$F$92,2)</f>
        <v>Ripper</v>
      </c>
      <c r="G1063" s="48" t="s">
        <v>111</v>
      </c>
      <c r="H1063" s="13">
        <v>2003</v>
      </c>
      <c r="I1063" s="87">
        <v>37923</v>
      </c>
      <c r="J1063" s="9">
        <v>3</v>
      </c>
      <c r="K1063" s="32">
        <v>37754</v>
      </c>
      <c r="L1063" s="14" t="str">
        <f t="shared" si="135"/>
        <v>13-May</v>
      </c>
      <c r="M1063" s="9">
        <f t="shared" si="139"/>
        <v>13</v>
      </c>
      <c r="N1063" s="9" t="str">
        <f t="shared" si="136"/>
        <v>May</v>
      </c>
      <c r="O1063" s="56" t="s">
        <v>155</v>
      </c>
      <c r="P1063" s="13" t="str">
        <f>IF(VLOOKUP(O1063,Sheet1!$N$12:$O$20,2)=0,"",VLOOKUP(O1063,Sheet1!$N$12:$O$20,2))</f>
        <v>Irrig</v>
      </c>
      <c r="Q1063" s="9"/>
      <c r="R1063" s="82">
        <v>105.72940476190476</v>
      </c>
      <c r="S1063" s="82">
        <v>105.72940476190476</v>
      </c>
      <c r="T1063" s="24">
        <v>10</v>
      </c>
      <c r="U1063" s="9"/>
      <c r="V1063" s="9"/>
      <c r="W1063" s="35" t="s">
        <v>53</v>
      </c>
    </row>
    <row r="1064" spans="1:23" ht="13.2">
      <c r="A1064" t="str">
        <f t="shared" si="134"/>
        <v>Condobolin2003TOS13-MayCvOscarIrrig</v>
      </c>
      <c r="B1064">
        <v>169</v>
      </c>
      <c r="C1064" t="s">
        <v>118</v>
      </c>
      <c r="D1064" s="9" t="s">
        <v>118</v>
      </c>
      <c r="E1064" t="str">
        <f>VLOOKUP(D1064,Sheet1!$E$11:$F$92,2)</f>
        <v>Oscar</v>
      </c>
      <c r="G1064" s="48" t="s">
        <v>111</v>
      </c>
      <c r="H1064" s="13">
        <v>2003</v>
      </c>
      <c r="I1064" s="87">
        <v>37923</v>
      </c>
      <c r="J1064" s="9">
        <v>3</v>
      </c>
      <c r="K1064" s="32">
        <v>37754</v>
      </c>
      <c r="L1064" s="14" t="str">
        <f t="shared" si="135"/>
        <v>13-May</v>
      </c>
      <c r="M1064" s="9">
        <f t="shared" si="139"/>
        <v>13</v>
      </c>
      <c r="N1064" s="9" t="str">
        <f t="shared" si="136"/>
        <v>May</v>
      </c>
      <c r="O1064" s="56" t="s">
        <v>155</v>
      </c>
      <c r="P1064" s="13" t="str">
        <f>IF(VLOOKUP(O1064,Sheet1!$N$12:$O$20,2)=0,"",VLOOKUP(O1064,Sheet1!$N$12:$O$20,2))</f>
        <v>Irrig</v>
      </c>
      <c r="Q1064" s="9"/>
      <c r="R1064" s="82">
        <v>128.42619047619047</v>
      </c>
      <c r="S1064" s="82">
        <v>128.42619047619047</v>
      </c>
      <c r="T1064" s="24">
        <v>10</v>
      </c>
      <c r="U1064" s="9"/>
      <c r="V1064" s="9"/>
      <c r="W1064" s="35" t="s">
        <v>53</v>
      </c>
    </row>
    <row r="1065" spans="1:23" ht="13.2">
      <c r="A1065" t="str">
        <f t="shared" si="134"/>
        <v>Condobolin2003TOS13-MayCvHyola60Irrig</v>
      </c>
      <c r="B1065">
        <v>169</v>
      </c>
      <c r="C1065" t="s">
        <v>119</v>
      </c>
      <c r="D1065" s="9" t="s">
        <v>120</v>
      </c>
      <c r="E1065" t="str">
        <f>VLOOKUP(D1065,Sheet1!$E$11:$F$92,2)</f>
        <v>Hyola60</v>
      </c>
      <c r="G1065" s="48" t="s">
        <v>111</v>
      </c>
      <c r="H1065" s="13">
        <v>2003</v>
      </c>
      <c r="I1065" s="87">
        <v>37923</v>
      </c>
      <c r="J1065" s="9">
        <v>3</v>
      </c>
      <c r="K1065" s="32">
        <v>37754</v>
      </c>
      <c r="L1065" s="14" t="str">
        <f t="shared" si="135"/>
        <v>13-May</v>
      </c>
      <c r="M1065" s="9">
        <f t="shared" si="139"/>
        <v>13</v>
      </c>
      <c r="N1065" s="9" t="str">
        <f t="shared" si="136"/>
        <v>May</v>
      </c>
      <c r="O1065" s="56" t="s">
        <v>155</v>
      </c>
      <c r="P1065" s="13" t="str">
        <f>IF(VLOOKUP(O1065,Sheet1!$N$12:$O$20,2)=0,"",VLOOKUP(O1065,Sheet1!$N$12:$O$20,2))</f>
        <v>Irrig</v>
      </c>
      <c r="Q1065" s="9"/>
      <c r="R1065" s="82">
        <v>104.95002976190474</v>
      </c>
      <c r="S1065" s="82">
        <v>104.95002976190474</v>
      </c>
      <c r="T1065" s="24">
        <v>10</v>
      </c>
      <c r="U1065" s="9"/>
      <c r="V1065" s="9"/>
      <c r="W1065" s="35" t="s">
        <v>53</v>
      </c>
    </row>
    <row r="1066" spans="1:23" ht="13.2">
      <c r="A1066" t="str">
        <f t="shared" si="134"/>
        <v>Condobolin2003TOS13-MayCvDunkeldIrrig</v>
      </c>
      <c r="B1066">
        <v>169</v>
      </c>
      <c r="C1066" t="s">
        <v>121</v>
      </c>
      <c r="D1066" s="9" t="s">
        <v>121</v>
      </c>
      <c r="E1066" t="str">
        <f>VLOOKUP(D1066,Sheet1!$E$11:$F$92,2)</f>
        <v>Dunkeld</v>
      </c>
      <c r="G1066" s="48" t="s">
        <v>111</v>
      </c>
      <c r="H1066" s="13">
        <v>2003</v>
      </c>
      <c r="I1066" s="87">
        <v>37923</v>
      </c>
      <c r="J1066" s="9">
        <v>3</v>
      </c>
      <c r="K1066" s="32">
        <v>37754</v>
      </c>
      <c r="L1066" s="14" t="str">
        <f t="shared" si="135"/>
        <v>13-May</v>
      </c>
      <c r="M1066" s="9">
        <f t="shared" si="139"/>
        <v>13</v>
      </c>
      <c r="N1066" s="9" t="str">
        <f t="shared" si="136"/>
        <v>May</v>
      </c>
      <c r="O1066" s="56" t="s">
        <v>155</v>
      </c>
      <c r="P1066" s="13" t="str">
        <f>IF(VLOOKUP(O1066,Sheet1!$N$12:$O$20,2)=0,"",VLOOKUP(O1066,Sheet1!$N$12:$O$20,2))</f>
        <v>Irrig</v>
      </c>
      <c r="Q1066" s="9"/>
      <c r="R1066" s="82">
        <v>121.38001984126984</v>
      </c>
      <c r="S1066" s="82">
        <v>121.38001984126984</v>
      </c>
      <c r="T1066" s="24">
        <v>10</v>
      </c>
      <c r="U1066" s="9"/>
      <c r="V1066" s="9"/>
      <c r="W1066" s="35" t="s">
        <v>53</v>
      </c>
    </row>
    <row r="1067" spans="1:23" ht="13.2">
      <c r="A1067" t="str">
        <f t="shared" si="134"/>
        <v>Condobolin2003TOS6-JunCvAg_OutbackIrrig</v>
      </c>
      <c r="B1067">
        <v>145</v>
      </c>
      <c r="C1067" t="s">
        <v>105</v>
      </c>
      <c r="D1067" s="9" t="s">
        <v>112</v>
      </c>
      <c r="E1067" t="str">
        <f>VLOOKUP(D1067,Sheet1!$E$11:$F$92,2)</f>
        <v>Ag_Outback</v>
      </c>
      <c r="G1067" s="48" t="s">
        <v>111</v>
      </c>
      <c r="H1067" s="13">
        <v>2003</v>
      </c>
      <c r="I1067" s="87">
        <v>37923</v>
      </c>
      <c r="J1067" s="9">
        <v>4</v>
      </c>
      <c r="K1067" s="32">
        <v>37778</v>
      </c>
      <c r="L1067" s="14" t="str">
        <f t="shared" si="135"/>
        <v>6-Jun</v>
      </c>
      <c r="M1067" s="9">
        <f t="shared" si="139"/>
        <v>6</v>
      </c>
      <c r="N1067" s="9" t="str">
        <f t="shared" si="136"/>
        <v>Jun</v>
      </c>
      <c r="O1067" s="56" t="s">
        <v>155</v>
      </c>
      <c r="P1067" s="13" t="str">
        <f>IF(VLOOKUP(O1067,Sheet1!$N$12:$O$20,2)=0,"",VLOOKUP(O1067,Sheet1!$N$12:$O$20,2))</f>
        <v>Irrig</v>
      </c>
      <c r="Q1067" s="9"/>
      <c r="R1067" s="82">
        <v>84.028839285714284</v>
      </c>
      <c r="S1067" s="82">
        <v>84.028839285714284</v>
      </c>
      <c r="T1067" s="24">
        <v>10</v>
      </c>
      <c r="U1067" s="9"/>
      <c r="V1067" s="9"/>
      <c r="W1067" s="35" t="s">
        <v>53</v>
      </c>
    </row>
    <row r="1068" spans="1:23" ht="13.2">
      <c r="A1068" t="str">
        <f t="shared" si="134"/>
        <v>Condobolin2003TOS6-JunCvRainbowIrrig</v>
      </c>
      <c r="B1068">
        <v>145</v>
      </c>
      <c r="C1068" t="s">
        <v>115</v>
      </c>
      <c r="D1068" s="9" t="s">
        <v>115</v>
      </c>
      <c r="E1068" t="str">
        <f>VLOOKUP(D1068,Sheet1!$E$11:$F$92,2)</f>
        <v>Rainbow</v>
      </c>
      <c r="G1068" s="48" t="s">
        <v>111</v>
      </c>
      <c r="H1068" s="13">
        <v>2003</v>
      </c>
      <c r="I1068" s="87">
        <v>37923</v>
      </c>
      <c r="J1068" s="9">
        <v>4</v>
      </c>
      <c r="K1068" s="32">
        <v>37778</v>
      </c>
      <c r="L1068" s="14" t="str">
        <f t="shared" si="135"/>
        <v>6-Jun</v>
      </c>
      <c r="M1068" s="9">
        <f t="shared" si="139"/>
        <v>6</v>
      </c>
      <c r="N1068" s="9" t="str">
        <f t="shared" si="136"/>
        <v>Jun</v>
      </c>
      <c r="O1068" s="56" t="s">
        <v>155</v>
      </c>
      <c r="P1068" s="13" t="str">
        <f>IF(VLOOKUP(O1068,Sheet1!$N$12:$O$20,2)=0,"",VLOOKUP(O1068,Sheet1!$N$12:$O$20,2))</f>
        <v>Irrig</v>
      </c>
      <c r="Q1068" s="9"/>
      <c r="R1068" s="82">
        <v>97.630198412698419</v>
      </c>
      <c r="S1068" s="82">
        <v>97.630198412698419</v>
      </c>
      <c r="T1068" s="24">
        <v>10</v>
      </c>
      <c r="U1068" s="9"/>
      <c r="V1068" s="9"/>
      <c r="W1068" s="35" t="s">
        <v>53</v>
      </c>
    </row>
    <row r="1069" spans="1:23" ht="13.2">
      <c r="A1069" t="str">
        <f t="shared" si="134"/>
        <v>Condobolin2003TOS6-JunCvRipperIrrig</v>
      </c>
      <c r="B1069">
        <v>145</v>
      </c>
      <c r="C1069" t="s">
        <v>116</v>
      </c>
      <c r="D1069" s="9" t="s">
        <v>117</v>
      </c>
      <c r="E1069" t="str">
        <f>VLOOKUP(D1069,Sheet1!$E$11:$F$92,2)</f>
        <v>Ripper</v>
      </c>
      <c r="G1069" s="48" t="s">
        <v>111</v>
      </c>
      <c r="H1069" s="13">
        <v>2003</v>
      </c>
      <c r="I1069" s="87">
        <v>37923</v>
      </c>
      <c r="J1069" s="9">
        <v>4</v>
      </c>
      <c r="K1069" s="32">
        <v>37778</v>
      </c>
      <c r="L1069" s="14" t="str">
        <f t="shared" si="135"/>
        <v>6-Jun</v>
      </c>
      <c r="M1069" s="9">
        <f t="shared" si="139"/>
        <v>6</v>
      </c>
      <c r="N1069" s="9" t="str">
        <f t="shared" si="136"/>
        <v>Jun</v>
      </c>
      <c r="O1069" s="56" t="s">
        <v>155</v>
      </c>
      <c r="P1069" s="13" t="str">
        <f>IF(VLOOKUP(O1069,Sheet1!$N$12:$O$20,2)=0,"",VLOOKUP(O1069,Sheet1!$N$12:$O$20,2))</f>
        <v>Irrig</v>
      </c>
      <c r="Q1069" s="9"/>
      <c r="R1069" s="82">
        <v>66.523392857142852</v>
      </c>
      <c r="S1069" s="82">
        <v>66.523392857142852</v>
      </c>
      <c r="T1069" s="24">
        <v>10</v>
      </c>
      <c r="U1069" s="9"/>
      <c r="V1069" s="9"/>
      <c r="W1069" s="35" t="s">
        <v>53</v>
      </c>
    </row>
    <row r="1070" spans="1:23" ht="13.2">
      <c r="A1070" t="str">
        <f t="shared" si="134"/>
        <v>Condobolin2003TOS6-JunCvOscarIrrig</v>
      </c>
      <c r="B1070">
        <v>145</v>
      </c>
      <c r="C1070" t="s">
        <v>118</v>
      </c>
      <c r="D1070" s="9" t="s">
        <v>118</v>
      </c>
      <c r="E1070" t="str">
        <f>VLOOKUP(D1070,Sheet1!$E$11:$F$92,2)</f>
        <v>Oscar</v>
      </c>
      <c r="G1070" s="48" t="s">
        <v>111</v>
      </c>
      <c r="H1070" s="13">
        <v>2003</v>
      </c>
      <c r="I1070" s="87">
        <v>37923</v>
      </c>
      <c r="J1070" s="9">
        <v>4</v>
      </c>
      <c r="K1070" s="32">
        <v>37778</v>
      </c>
      <c r="L1070" s="14" t="str">
        <f t="shared" si="135"/>
        <v>6-Jun</v>
      </c>
      <c r="M1070" s="9">
        <f t="shared" si="139"/>
        <v>6</v>
      </c>
      <c r="N1070" s="9" t="str">
        <f t="shared" si="136"/>
        <v>Jun</v>
      </c>
      <c r="O1070" s="56" t="s">
        <v>155</v>
      </c>
      <c r="P1070" s="13" t="str">
        <f>IF(VLOOKUP(O1070,Sheet1!$N$12:$O$20,2)=0,"",VLOOKUP(O1070,Sheet1!$N$12:$O$20,2))</f>
        <v>Irrig</v>
      </c>
      <c r="Q1070" s="9"/>
      <c r="R1070" s="82">
        <v>69.921547619047601</v>
      </c>
      <c r="S1070" s="82">
        <v>69.921547619047601</v>
      </c>
      <c r="T1070" s="24">
        <v>10</v>
      </c>
      <c r="U1070" s="9"/>
      <c r="V1070" s="9"/>
      <c r="W1070" s="35" t="s">
        <v>53</v>
      </c>
    </row>
    <row r="1071" spans="1:23" ht="13.2">
      <c r="A1071" t="str">
        <f t="shared" si="134"/>
        <v>Condobolin2003TOS6-JunCvHyola60Irrig</v>
      </c>
      <c r="B1071">
        <v>145</v>
      </c>
      <c r="C1071" t="s">
        <v>119</v>
      </c>
      <c r="D1071" s="10" t="s">
        <v>120</v>
      </c>
      <c r="E1071" t="str">
        <f>VLOOKUP(D1071,Sheet1!$E$11:$F$92,2)</f>
        <v>Hyola60</v>
      </c>
      <c r="G1071" s="48" t="s">
        <v>111</v>
      </c>
      <c r="H1071" s="13">
        <v>2003</v>
      </c>
      <c r="I1071" s="87">
        <v>37923</v>
      </c>
      <c r="J1071" s="9">
        <v>4</v>
      </c>
      <c r="K1071" s="32">
        <v>37778</v>
      </c>
      <c r="L1071" s="14" t="str">
        <f t="shared" si="135"/>
        <v>6-Jun</v>
      </c>
      <c r="M1071" s="9">
        <f t="shared" si="139"/>
        <v>6</v>
      </c>
      <c r="N1071" s="9" t="str">
        <f t="shared" si="136"/>
        <v>Jun</v>
      </c>
      <c r="O1071" s="56" t="s">
        <v>155</v>
      </c>
      <c r="P1071" s="13" t="str">
        <f>IF(VLOOKUP(O1071,Sheet1!$N$12:$O$20,2)=0,"",VLOOKUP(O1071,Sheet1!$N$12:$O$20,2))</f>
        <v>Irrig</v>
      </c>
      <c r="Q1071" s="9"/>
      <c r="R1071" s="82">
        <v>65.511488095238093</v>
      </c>
      <c r="S1071" s="82">
        <v>65.511488095238093</v>
      </c>
      <c r="T1071" s="24">
        <v>10</v>
      </c>
      <c r="U1071" s="9"/>
      <c r="V1071" s="9"/>
      <c r="W1071" s="35" t="s">
        <v>53</v>
      </c>
    </row>
    <row r="1072" spans="1:23" ht="13.2">
      <c r="A1072" t="str">
        <f t="shared" si="134"/>
        <v>Condobolin2003TOS6-JunCvDunkeldIrrig</v>
      </c>
      <c r="B1072">
        <v>145</v>
      </c>
      <c r="C1072" t="s">
        <v>121</v>
      </c>
      <c r="D1072" s="10" t="s">
        <v>121</v>
      </c>
      <c r="E1072" t="str">
        <f>VLOOKUP(D1072,Sheet1!$E$11:$F$92,2)</f>
        <v>Dunkeld</v>
      </c>
      <c r="G1072" s="48" t="s">
        <v>111</v>
      </c>
      <c r="H1072" s="13">
        <v>2003</v>
      </c>
      <c r="I1072" s="87">
        <v>37923</v>
      </c>
      <c r="J1072" s="9">
        <v>4</v>
      </c>
      <c r="K1072" s="32">
        <v>37778</v>
      </c>
      <c r="L1072" s="14" t="str">
        <f t="shared" si="135"/>
        <v>6-Jun</v>
      </c>
      <c r="M1072" s="9">
        <f t="shared" si="139"/>
        <v>6</v>
      </c>
      <c r="N1072" s="9" t="str">
        <f t="shared" si="136"/>
        <v>Jun</v>
      </c>
      <c r="O1072" s="56" t="s">
        <v>155</v>
      </c>
      <c r="P1072" s="13" t="str">
        <f>IF(VLOOKUP(O1072,Sheet1!$N$12:$O$20,2)=0,"",VLOOKUP(O1072,Sheet1!$N$12:$O$20,2))</f>
        <v>Irrig</v>
      </c>
      <c r="Q1072" s="9"/>
      <c r="R1072" s="82">
        <v>81.195119047619045</v>
      </c>
      <c r="S1072" s="82">
        <v>81.195119047619045</v>
      </c>
      <c r="T1072" s="24">
        <v>10</v>
      </c>
      <c r="U1072" s="9"/>
      <c r="V1072" s="9"/>
      <c r="W1072" s="35" t="s">
        <v>53</v>
      </c>
    </row>
    <row r="1073" spans="1:38" ht="13.2">
      <c r="A1073" t="str">
        <f t="shared" si="134"/>
        <v>Condobolin2003TOS2-AprCvAg_OutbackIrrig</v>
      </c>
      <c r="B1073">
        <f t="shared" ref="B1073:B1084" si="140">IF(ISBLANK(I1073),"",I1073-K1073)</f>
        <v>90</v>
      </c>
      <c r="C1073" t="s">
        <v>105</v>
      </c>
      <c r="D1073" s="9" t="s">
        <v>112</v>
      </c>
      <c r="E1073" t="str">
        <f>VLOOKUP(D1073,Sheet1!$E$11:$F$92,2)</f>
        <v>Ag_Outback</v>
      </c>
      <c r="F1073">
        <f t="shared" ref="F1073:F1084" si="141">B1073</f>
        <v>90</v>
      </c>
      <c r="G1073" s="48" t="s">
        <v>111</v>
      </c>
      <c r="H1073" s="13">
        <v>2003</v>
      </c>
      <c r="I1073" s="87">
        <v>37803</v>
      </c>
      <c r="J1073" s="9">
        <v>1</v>
      </c>
      <c r="K1073" s="32">
        <v>37713</v>
      </c>
      <c r="L1073" s="14" t="str">
        <f t="shared" si="135"/>
        <v>2-Apr</v>
      </c>
      <c r="M1073" s="9">
        <f t="shared" si="139"/>
        <v>2</v>
      </c>
      <c r="N1073" s="9" t="str">
        <f t="shared" si="136"/>
        <v>Apr</v>
      </c>
      <c r="O1073" s="56" t="s">
        <v>155</v>
      </c>
      <c r="P1073" s="13" t="str">
        <f>IF(VLOOKUP(O1073,Sheet1!$N$12:$O$20,2)=0,"",VLOOKUP(O1073,Sheet1!$N$12:$O$20,2))</f>
        <v>Irrig</v>
      </c>
      <c r="Q1073" s="9"/>
      <c r="R1073" s="9"/>
      <c r="S1073" s="9"/>
      <c r="T1073" s="24">
        <v>6</v>
      </c>
    </row>
    <row r="1074" spans="1:38" ht="13.2">
      <c r="A1074" t="str">
        <f t="shared" si="134"/>
        <v>Condobolin2003TOS2-AprCvRipperIrrig</v>
      </c>
      <c r="B1074">
        <f t="shared" si="140"/>
        <v>107</v>
      </c>
      <c r="C1074" t="s">
        <v>116</v>
      </c>
      <c r="D1074" s="9" t="s">
        <v>117</v>
      </c>
      <c r="E1074" t="str">
        <f>VLOOKUP(D1074,Sheet1!$E$11:$F$92,2)</f>
        <v>Ripper</v>
      </c>
      <c r="F1074">
        <f t="shared" si="141"/>
        <v>107</v>
      </c>
      <c r="G1074" s="48" t="s">
        <v>111</v>
      </c>
      <c r="H1074" s="13">
        <v>2003</v>
      </c>
      <c r="I1074" s="87">
        <v>37820</v>
      </c>
      <c r="J1074" s="9">
        <v>1</v>
      </c>
      <c r="K1074" s="32">
        <v>37713</v>
      </c>
      <c r="L1074" s="14" t="str">
        <f t="shared" si="135"/>
        <v>2-Apr</v>
      </c>
      <c r="M1074" s="9">
        <f t="shared" si="139"/>
        <v>2</v>
      </c>
      <c r="N1074" s="9" t="str">
        <f t="shared" si="136"/>
        <v>Apr</v>
      </c>
      <c r="O1074" s="56" t="s">
        <v>155</v>
      </c>
      <c r="P1074" s="13" t="str">
        <f>IF(VLOOKUP(O1074,Sheet1!$N$12:$O$20,2)=0,"",VLOOKUP(O1074,Sheet1!$N$12:$O$20,2))</f>
        <v>Irrig</v>
      </c>
      <c r="Q1074" s="9"/>
      <c r="R1074" s="9"/>
      <c r="S1074" s="9"/>
      <c r="T1074" s="24">
        <v>6</v>
      </c>
    </row>
    <row r="1075" spans="1:38" ht="13.2">
      <c r="A1075" t="str">
        <f t="shared" si="134"/>
        <v>Condobolin2003TOS2-AprCvHyola60Irrig</v>
      </c>
      <c r="B1075">
        <f t="shared" si="140"/>
        <v>107</v>
      </c>
      <c r="C1075" t="s">
        <v>119</v>
      </c>
      <c r="D1075" s="9" t="s">
        <v>120</v>
      </c>
      <c r="E1075" t="str">
        <f>VLOOKUP(D1075,Sheet1!$E$11:$F$92,2)</f>
        <v>Hyola60</v>
      </c>
      <c r="F1075">
        <f t="shared" si="141"/>
        <v>107</v>
      </c>
      <c r="G1075" s="48" t="s">
        <v>111</v>
      </c>
      <c r="H1075" s="13">
        <v>2003</v>
      </c>
      <c r="I1075" s="87">
        <v>37820</v>
      </c>
      <c r="J1075" s="9">
        <v>1</v>
      </c>
      <c r="K1075" s="32">
        <v>37713</v>
      </c>
      <c r="L1075" s="14" t="str">
        <f t="shared" si="135"/>
        <v>2-Apr</v>
      </c>
      <c r="M1075" s="9">
        <f t="shared" si="139"/>
        <v>2</v>
      </c>
      <c r="N1075" s="9" t="str">
        <f t="shared" si="136"/>
        <v>Apr</v>
      </c>
      <c r="O1075" s="56" t="s">
        <v>155</v>
      </c>
      <c r="P1075" s="13" t="str">
        <f>IF(VLOOKUP(O1075,Sheet1!$N$12:$O$20,2)=0,"",VLOOKUP(O1075,Sheet1!$N$12:$O$20,2))</f>
        <v>Irrig</v>
      </c>
      <c r="Q1075" s="9"/>
      <c r="R1075" s="9"/>
      <c r="S1075" s="9"/>
      <c r="T1075" s="24">
        <v>6</v>
      </c>
    </row>
    <row r="1076" spans="1:38" ht="13.2">
      <c r="A1076" t="str">
        <f t="shared" si="134"/>
        <v>Condobolin2003TOS22-AprCvAg_OutbackIrrig</v>
      </c>
      <c r="B1076">
        <f t="shared" si="140"/>
        <v>94</v>
      </c>
      <c r="C1076" t="s">
        <v>105</v>
      </c>
      <c r="D1076" s="9" t="s">
        <v>112</v>
      </c>
      <c r="E1076" t="str">
        <f>VLOOKUP(D1076,Sheet1!$E$11:$F$92,2)</f>
        <v>Ag_Outback</v>
      </c>
      <c r="F1076">
        <f t="shared" si="141"/>
        <v>94</v>
      </c>
      <c r="G1076" s="48" t="s">
        <v>111</v>
      </c>
      <c r="H1076" s="13">
        <v>2003</v>
      </c>
      <c r="I1076" s="87">
        <v>37827</v>
      </c>
      <c r="J1076" s="9">
        <v>2</v>
      </c>
      <c r="K1076" s="32">
        <v>37733</v>
      </c>
      <c r="L1076" s="14" t="str">
        <f t="shared" si="135"/>
        <v>22-Apr</v>
      </c>
      <c r="M1076" s="9">
        <f t="shared" si="139"/>
        <v>22</v>
      </c>
      <c r="N1076" s="9" t="str">
        <f t="shared" si="136"/>
        <v>Apr</v>
      </c>
      <c r="O1076" s="56" t="s">
        <v>155</v>
      </c>
      <c r="P1076" s="13" t="str">
        <f>IF(VLOOKUP(O1076,Sheet1!$N$12:$O$20,2)=0,"",VLOOKUP(O1076,Sheet1!$N$12:$O$20,2))</f>
        <v>Irrig</v>
      </c>
      <c r="Q1076" s="9"/>
      <c r="R1076" s="9"/>
      <c r="S1076" s="9"/>
      <c r="T1076" s="24">
        <v>6</v>
      </c>
    </row>
    <row r="1077" spans="1:38" ht="13.2">
      <c r="A1077" t="str">
        <f t="shared" si="134"/>
        <v>Condobolin2003TOS22-AprCvRipperIrrig</v>
      </c>
      <c r="B1077">
        <f t="shared" si="140"/>
        <v>110</v>
      </c>
      <c r="C1077" t="s">
        <v>116</v>
      </c>
      <c r="D1077" s="9" t="s">
        <v>117</v>
      </c>
      <c r="E1077" t="str">
        <f>VLOOKUP(D1077,Sheet1!$E$11:$F$92,2)</f>
        <v>Ripper</v>
      </c>
      <c r="F1077">
        <f t="shared" si="141"/>
        <v>110</v>
      </c>
      <c r="G1077" s="48" t="s">
        <v>111</v>
      </c>
      <c r="H1077" s="13">
        <v>2003</v>
      </c>
      <c r="I1077" s="87">
        <v>37843</v>
      </c>
      <c r="J1077" s="9">
        <v>2</v>
      </c>
      <c r="K1077" s="32">
        <v>37733</v>
      </c>
      <c r="L1077" s="14" t="str">
        <f t="shared" si="135"/>
        <v>22-Apr</v>
      </c>
      <c r="M1077" s="9">
        <f t="shared" si="139"/>
        <v>22</v>
      </c>
      <c r="N1077" s="9" t="str">
        <f t="shared" si="136"/>
        <v>Apr</v>
      </c>
      <c r="O1077" s="56" t="s">
        <v>155</v>
      </c>
      <c r="P1077" s="13" t="str">
        <f>IF(VLOOKUP(O1077,Sheet1!$N$12:$O$20,2)=0,"",VLOOKUP(O1077,Sheet1!$N$12:$O$20,2))</f>
        <v>Irrig</v>
      </c>
      <c r="Q1077" s="9"/>
      <c r="R1077" s="9"/>
      <c r="S1077" s="9"/>
      <c r="T1077" s="24">
        <v>6</v>
      </c>
    </row>
    <row r="1078" spans="1:38" ht="13.2">
      <c r="A1078" t="str">
        <f t="shared" si="134"/>
        <v>Condobolin2003TOS22-AprCvHyola60Irrig</v>
      </c>
      <c r="B1078">
        <f t="shared" si="140"/>
        <v>102</v>
      </c>
      <c r="C1078" t="s">
        <v>119</v>
      </c>
      <c r="D1078" s="9" t="s">
        <v>120</v>
      </c>
      <c r="E1078" t="str">
        <f>VLOOKUP(D1078,Sheet1!$E$11:$F$92,2)</f>
        <v>Hyola60</v>
      </c>
      <c r="F1078">
        <f t="shared" si="141"/>
        <v>102</v>
      </c>
      <c r="G1078" s="48" t="s">
        <v>111</v>
      </c>
      <c r="H1078" s="13">
        <v>2003</v>
      </c>
      <c r="I1078" s="87">
        <v>37835</v>
      </c>
      <c r="J1078" s="9">
        <v>2</v>
      </c>
      <c r="K1078" s="32">
        <v>37733</v>
      </c>
      <c r="L1078" s="14" t="str">
        <f t="shared" si="135"/>
        <v>22-Apr</v>
      </c>
      <c r="M1078" s="9">
        <f t="shared" si="139"/>
        <v>22</v>
      </c>
      <c r="N1078" s="9" t="str">
        <f t="shared" si="136"/>
        <v>Apr</v>
      </c>
      <c r="O1078" s="56" t="s">
        <v>155</v>
      </c>
      <c r="P1078" s="13" t="str">
        <f>IF(VLOOKUP(O1078,Sheet1!$N$12:$O$20,2)=0,"",VLOOKUP(O1078,Sheet1!$N$12:$O$20,2))</f>
        <v>Irrig</v>
      </c>
      <c r="Q1078" s="9"/>
      <c r="R1078" s="9"/>
      <c r="S1078" s="9"/>
      <c r="T1078" s="24">
        <v>6</v>
      </c>
    </row>
    <row r="1079" spans="1:38" ht="13.2">
      <c r="A1079" t="str">
        <f t="shared" si="134"/>
        <v>Condobolin2003TOS13-MayCvAg_OutbackIrrig</v>
      </c>
      <c r="B1079">
        <f t="shared" si="140"/>
        <v>86</v>
      </c>
      <c r="C1079" t="s">
        <v>105</v>
      </c>
      <c r="D1079" s="9" t="s">
        <v>112</v>
      </c>
      <c r="E1079" t="str">
        <f>VLOOKUP(D1079,Sheet1!$E$11:$F$92,2)</f>
        <v>Ag_Outback</v>
      </c>
      <c r="F1079">
        <f t="shared" si="141"/>
        <v>86</v>
      </c>
      <c r="G1079" s="48" t="s">
        <v>111</v>
      </c>
      <c r="H1079" s="13">
        <v>2003</v>
      </c>
      <c r="I1079" s="87">
        <v>37840</v>
      </c>
      <c r="J1079" s="9">
        <v>3</v>
      </c>
      <c r="K1079" s="32">
        <v>37754</v>
      </c>
      <c r="L1079" s="14" t="str">
        <f t="shared" si="135"/>
        <v>13-May</v>
      </c>
      <c r="M1079" s="9">
        <f t="shared" si="139"/>
        <v>13</v>
      </c>
      <c r="N1079" s="9" t="str">
        <f t="shared" si="136"/>
        <v>May</v>
      </c>
      <c r="O1079" s="56" t="s">
        <v>155</v>
      </c>
      <c r="P1079" s="13" t="str">
        <f>IF(VLOOKUP(O1079,Sheet1!$N$12:$O$20,2)=0,"",VLOOKUP(O1079,Sheet1!$N$12:$O$20,2))</f>
        <v>Irrig</v>
      </c>
      <c r="Q1079" s="9"/>
      <c r="R1079" s="9"/>
      <c r="S1079" s="9"/>
      <c r="T1079" s="24">
        <v>6</v>
      </c>
    </row>
    <row r="1080" spans="1:38" ht="13.2">
      <c r="A1080" t="str">
        <f t="shared" si="134"/>
        <v>Condobolin2003TOS13-MayCvRipperIrrig</v>
      </c>
      <c r="B1080">
        <f t="shared" si="140"/>
        <v>104</v>
      </c>
      <c r="C1080" t="s">
        <v>116</v>
      </c>
      <c r="D1080" s="9" t="s">
        <v>117</v>
      </c>
      <c r="E1080" t="str">
        <f>VLOOKUP(D1080,Sheet1!$E$11:$F$92,2)</f>
        <v>Ripper</v>
      </c>
      <c r="F1080">
        <f t="shared" si="141"/>
        <v>104</v>
      </c>
      <c r="G1080" s="48" t="s">
        <v>111</v>
      </c>
      <c r="H1080" s="13">
        <v>2003</v>
      </c>
      <c r="I1080" s="87">
        <v>37858</v>
      </c>
      <c r="J1080" s="9">
        <v>3</v>
      </c>
      <c r="K1080" s="32">
        <v>37754</v>
      </c>
      <c r="L1080" s="14" t="str">
        <f t="shared" si="135"/>
        <v>13-May</v>
      </c>
      <c r="M1080" s="9">
        <f t="shared" si="139"/>
        <v>13</v>
      </c>
      <c r="N1080" s="9" t="str">
        <f t="shared" si="136"/>
        <v>May</v>
      </c>
      <c r="O1080" s="56" t="s">
        <v>155</v>
      </c>
      <c r="P1080" s="13" t="str">
        <f>IF(VLOOKUP(O1080,Sheet1!$N$12:$O$20,2)=0,"",VLOOKUP(O1080,Sheet1!$N$12:$O$20,2))</f>
        <v>Irrig</v>
      </c>
      <c r="Q1080" s="9"/>
      <c r="R1080" s="9"/>
      <c r="S1080" s="9"/>
      <c r="T1080" s="24">
        <v>6</v>
      </c>
    </row>
    <row r="1081" spans="1:38" ht="13.2">
      <c r="A1081" t="str">
        <f t="shared" si="134"/>
        <v>Condobolin2003TOS13-MayCvHyola60Irrig</v>
      </c>
      <c r="B1081">
        <f t="shared" si="140"/>
        <v>94</v>
      </c>
      <c r="C1081" t="s">
        <v>119</v>
      </c>
      <c r="D1081" s="9" t="s">
        <v>120</v>
      </c>
      <c r="E1081" t="str">
        <f>VLOOKUP(D1081,Sheet1!$E$11:$F$92,2)</f>
        <v>Hyola60</v>
      </c>
      <c r="F1081">
        <f t="shared" si="141"/>
        <v>94</v>
      </c>
      <c r="G1081" s="48" t="s">
        <v>111</v>
      </c>
      <c r="H1081" s="13">
        <v>2003</v>
      </c>
      <c r="I1081" s="87">
        <v>37848</v>
      </c>
      <c r="J1081" s="9">
        <v>3</v>
      </c>
      <c r="K1081" s="32">
        <v>37754</v>
      </c>
      <c r="L1081" s="14" t="str">
        <f t="shared" si="135"/>
        <v>13-May</v>
      </c>
      <c r="M1081" s="9">
        <f t="shared" si="139"/>
        <v>13</v>
      </c>
      <c r="N1081" s="9" t="str">
        <f t="shared" si="136"/>
        <v>May</v>
      </c>
      <c r="O1081" s="56" t="s">
        <v>155</v>
      </c>
      <c r="P1081" s="13" t="str">
        <f>IF(VLOOKUP(O1081,Sheet1!$N$12:$O$20,2)=0,"",VLOOKUP(O1081,Sheet1!$N$12:$O$20,2))</f>
        <v>Irrig</v>
      </c>
      <c r="Q1081" s="9"/>
      <c r="R1081" s="9"/>
      <c r="S1081" s="9"/>
      <c r="T1081" s="24">
        <v>6</v>
      </c>
    </row>
    <row r="1082" spans="1:38" ht="13.2">
      <c r="A1082" t="str">
        <f t="shared" si="134"/>
        <v>Condobolin2003TOS6-JunCvAg_OutbackIrrig</v>
      </c>
      <c r="B1082">
        <f t="shared" si="140"/>
        <v>87</v>
      </c>
      <c r="C1082" t="s">
        <v>105</v>
      </c>
      <c r="D1082" s="9" t="s">
        <v>112</v>
      </c>
      <c r="E1082" t="str">
        <f>VLOOKUP(D1082,Sheet1!$E$11:$F$92,2)</f>
        <v>Ag_Outback</v>
      </c>
      <c r="F1082">
        <f t="shared" si="141"/>
        <v>87</v>
      </c>
      <c r="G1082" s="48" t="s">
        <v>111</v>
      </c>
      <c r="H1082" s="13">
        <v>2003</v>
      </c>
      <c r="I1082" s="87">
        <v>37865</v>
      </c>
      <c r="J1082" s="9">
        <v>4</v>
      </c>
      <c r="K1082" s="32">
        <v>37778</v>
      </c>
      <c r="L1082" s="14" t="str">
        <f t="shared" si="135"/>
        <v>6-Jun</v>
      </c>
      <c r="M1082" s="9">
        <f t="shared" si="139"/>
        <v>6</v>
      </c>
      <c r="N1082" s="9" t="str">
        <f t="shared" si="136"/>
        <v>Jun</v>
      </c>
      <c r="O1082" s="56" t="s">
        <v>155</v>
      </c>
      <c r="P1082" s="13" t="str">
        <f>IF(VLOOKUP(O1082,Sheet1!$N$12:$O$20,2)=0,"",VLOOKUP(O1082,Sheet1!$N$12:$O$20,2))</f>
        <v>Irrig</v>
      </c>
      <c r="Q1082" s="9"/>
      <c r="R1082" s="9"/>
      <c r="S1082" s="9"/>
      <c r="T1082" s="24">
        <v>6</v>
      </c>
    </row>
    <row r="1083" spans="1:38" ht="13.2">
      <c r="A1083" t="str">
        <f t="shared" si="134"/>
        <v>Condobolin2003TOS6-JunCvRipperIrrig</v>
      </c>
      <c r="B1083">
        <f t="shared" si="140"/>
        <v>92</v>
      </c>
      <c r="C1083" t="s">
        <v>116</v>
      </c>
      <c r="D1083" s="9" t="s">
        <v>117</v>
      </c>
      <c r="E1083" t="str">
        <f>VLOOKUP(D1083,Sheet1!$E$11:$F$92,2)</f>
        <v>Ripper</v>
      </c>
      <c r="F1083">
        <f t="shared" si="141"/>
        <v>92</v>
      </c>
      <c r="G1083" s="48" t="s">
        <v>111</v>
      </c>
      <c r="H1083" s="13">
        <v>2003</v>
      </c>
      <c r="I1083" s="87">
        <v>37870</v>
      </c>
      <c r="J1083" s="9">
        <v>4</v>
      </c>
      <c r="K1083" s="32">
        <v>37778</v>
      </c>
      <c r="L1083" s="14" t="str">
        <f t="shared" si="135"/>
        <v>6-Jun</v>
      </c>
      <c r="M1083" s="9">
        <f t="shared" si="139"/>
        <v>6</v>
      </c>
      <c r="N1083" s="9" t="str">
        <f t="shared" si="136"/>
        <v>Jun</v>
      </c>
      <c r="O1083" s="56" t="s">
        <v>155</v>
      </c>
      <c r="P1083" s="13" t="str">
        <f>IF(VLOOKUP(O1083,Sheet1!$N$12:$O$20,2)=0,"",VLOOKUP(O1083,Sheet1!$N$12:$O$20,2))</f>
        <v>Irrig</v>
      </c>
      <c r="Q1083" s="9"/>
      <c r="R1083" s="9"/>
      <c r="S1083" s="9"/>
      <c r="T1083" s="24">
        <v>6</v>
      </c>
    </row>
    <row r="1084" spans="1:38" ht="13.2">
      <c r="A1084" t="str">
        <f t="shared" si="134"/>
        <v>Condobolin2003TOS6-JunCvHyola60Irrig</v>
      </c>
      <c r="B1084">
        <f t="shared" si="140"/>
        <v>89</v>
      </c>
      <c r="C1084" t="s">
        <v>119</v>
      </c>
      <c r="D1084" s="10" t="s">
        <v>120</v>
      </c>
      <c r="E1084" t="str">
        <f>VLOOKUP(D1084,Sheet1!$E$11:$F$92,2)</f>
        <v>Hyola60</v>
      </c>
      <c r="F1084">
        <f t="shared" si="141"/>
        <v>89</v>
      </c>
      <c r="G1084" s="48" t="s">
        <v>111</v>
      </c>
      <c r="H1084" s="13">
        <v>2003</v>
      </c>
      <c r="I1084" s="87">
        <v>37867</v>
      </c>
      <c r="J1084" s="9">
        <v>4</v>
      </c>
      <c r="K1084" s="32">
        <v>37778</v>
      </c>
      <c r="L1084" s="14" t="str">
        <f t="shared" si="135"/>
        <v>6-Jun</v>
      </c>
      <c r="M1084" s="9">
        <f t="shared" si="139"/>
        <v>6</v>
      </c>
      <c r="N1084" s="9" t="str">
        <f t="shared" si="136"/>
        <v>Jun</v>
      </c>
      <c r="O1084" s="56" t="s">
        <v>155</v>
      </c>
      <c r="P1084" s="13" t="str">
        <f>IF(VLOOKUP(O1084,Sheet1!$N$12:$O$20,2)=0,"",VLOOKUP(O1084,Sheet1!$N$12:$O$20,2))</f>
        <v>Irrig</v>
      </c>
      <c r="Q1084" s="9"/>
      <c r="R1084" s="9"/>
      <c r="S1084" s="9"/>
      <c r="T1084" s="24">
        <v>6</v>
      </c>
    </row>
    <row r="1085" spans="1:38" ht="13.2">
      <c r="D1085" s="22"/>
      <c r="H1085" s="13"/>
      <c r="J1085" s="9"/>
      <c r="K1085" s="21"/>
      <c r="L1085" s="21"/>
      <c r="M1085" s="21"/>
      <c r="N1085" s="9"/>
      <c r="O1085" s="9"/>
      <c r="P1085" s="9"/>
      <c r="Q1085" s="23"/>
      <c r="R1085" s="23"/>
      <c r="S1085" s="23"/>
      <c r="T1085" s="24"/>
      <c r="U1085" s="26"/>
      <c r="V1085" s="26"/>
      <c r="W1085" s="35"/>
      <c r="X1085" s="26"/>
      <c r="Y1085" s="27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</row>
    <row r="1086" spans="1:38" ht="13.2">
      <c r="D1086" s="22"/>
      <c r="H1086" s="13"/>
      <c r="J1086" s="9"/>
      <c r="K1086" s="21"/>
      <c r="L1086" s="21"/>
      <c r="M1086" s="21"/>
      <c r="N1086" s="9"/>
      <c r="O1086" s="9"/>
      <c r="P1086" s="9"/>
      <c r="Q1086" s="23"/>
      <c r="R1086" s="23"/>
      <c r="S1086" s="23"/>
      <c r="T1086" s="24"/>
      <c r="U1086" s="26"/>
      <c r="V1086" s="26"/>
      <c r="W1086" s="35"/>
      <c r="X1086" s="26"/>
    </row>
    <row r="1087" spans="1:38" ht="13.2">
      <c r="D1087" s="22"/>
      <c r="H1087" s="13"/>
      <c r="J1087" s="9"/>
      <c r="K1087" s="21"/>
      <c r="L1087" s="21"/>
      <c r="M1087" s="21"/>
      <c r="N1087" s="9"/>
      <c r="O1087" s="9"/>
      <c r="P1087" s="9"/>
      <c r="Q1087" s="23"/>
      <c r="R1087" s="23"/>
      <c r="S1087" s="23"/>
      <c r="T1087" s="24"/>
      <c r="U1087" s="26"/>
      <c r="V1087" s="26"/>
      <c r="W1087" s="35"/>
      <c r="X1087" s="26"/>
    </row>
    <row r="1088" spans="1:38" ht="13.2">
      <c r="D1088" s="22"/>
      <c r="H1088" s="13"/>
      <c r="J1088" s="9"/>
      <c r="K1088" s="21"/>
      <c r="L1088" s="21"/>
      <c r="M1088" s="21"/>
      <c r="N1088" s="9"/>
      <c r="O1088" s="9"/>
      <c r="P1088" s="9"/>
      <c r="Q1088" s="23"/>
      <c r="R1088" s="23"/>
      <c r="S1088" s="23"/>
      <c r="T1088" s="24"/>
      <c r="U1088" s="26"/>
      <c r="V1088" s="26"/>
      <c r="W1088" s="35"/>
      <c r="X1088" s="26"/>
    </row>
    <row r="1089" spans="4:24" ht="13.2">
      <c r="D1089" s="22"/>
      <c r="H1089" s="13"/>
      <c r="J1089" s="9"/>
      <c r="K1089" s="21"/>
      <c r="L1089" s="21"/>
      <c r="M1089" s="21"/>
      <c r="N1089" s="9"/>
      <c r="O1089" s="9"/>
      <c r="P1089" s="9"/>
      <c r="Q1089" s="23"/>
      <c r="R1089" s="23"/>
      <c r="S1089" s="23"/>
      <c r="T1089" s="24"/>
      <c r="U1089" s="26"/>
      <c r="V1089" s="26"/>
      <c r="W1089" s="35"/>
      <c r="X1089" s="26"/>
    </row>
    <row r="1090" spans="4:24" ht="13.2">
      <c r="D1090" s="22"/>
      <c r="H1090" s="13"/>
      <c r="J1090" s="9"/>
      <c r="K1090" s="21"/>
      <c r="L1090" s="21"/>
      <c r="M1090" s="21"/>
      <c r="N1090" s="9"/>
      <c r="O1090" s="9"/>
      <c r="P1090" s="9"/>
      <c r="Q1090" s="23"/>
      <c r="R1090" s="23"/>
      <c r="S1090" s="23"/>
      <c r="T1090" s="24"/>
      <c r="U1090" s="26"/>
      <c r="V1090" s="26"/>
      <c r="W1090" s="35"/>
      <c r="X1090" s="26"/>
    </row>
    <row r="1091" spans="4:24" ht="13.2">
      <c r="D1091" s="22"/>
      <c r="H1091" s="13"/>
      <c r="J1091" s="9"/>
      <c r="K1091" s="21"/>
      <c r="L1091" s="21"/>
      <c r="M1091" s="21"/>
      <c r="N1091" s="9"/>
      <c r="O1091" s="9"/>
      <c r="P1091" s="9"/>
      <c r="Q1091" s="23"/>
      <c r="R1091" s="23"/>
      <c r="S1091" s="23"/>
      <c r="T1091" s="24"/>
      <c r="U1091" s="26"/>
      <c r="V1091" s="26"/>
      <c r="W1091" s="35"/>
      <c r="X1091" s="26"/>
    </row>
    <row r="1092" spans="4:24" ht="13.2">
      <c r="D1092" s="22"/>
      <c r="H1092" s="13"/>
      <c r="J1092" s="9"/>
      <c r="K1092" s="21"/>
      <c r="L1092" s="21"/>
      <c r="M1092" s="21"/>
      <c r="N1092" s="9"/>
      <c r="O1092" s="9"/>
      <c r="P1092" s="9"/>
      <c r="Q1092" s="23"/>
      <c r="R1092" s="23"/>
      <c r="S1092" s="23"/>
      <c r="T1092" s="24"/>
      <c r="U1092" s="26"/>
      <c r="V1092" s="26"/>
      <c r="W1092" s="35"/>
      <c r="X1092" s="26"/>
    </row>
    <row r="1093" spans="4:24" ht="13.2">
      <c r="D1093" s="22"/>
      <c r="H1093" s="13"/>
      <c r="J1093" s="9"/>
      <c r="K1093" s="21"/>
      <c r="L1093" s="21"/>
      <c r="M1093" s="21"/>
      <c r="N1093" s="9"/>
      <c r="O1093" s="9"/>
      <c r="P1093" s="9"/>
      <c r="Q1093" s="23"/>
      <c r="R1093" s="23"/>
      <c r="S1093" s="23"/>
      <c r="T1093" s="24"/>
      <c r="U1093" s="26"/>
      <c r="V1093" s="26"/>
      <c r="W1093" s="35"/>
      <c r="X1093" s="26"/>
    </row>
  </sheetData>
  <autoFilter ref="B3:AL1084" xr:uid="{931B7241-0842-4628-8F00-934EC1157F19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1A70-F25D-4FA0-AB4C-373E930DCF82}">
  <dimension ref="A1:C244"/>
  <sheetViews>
    <sheetView workbookViewId="0">
      <selection activeCell="B2" sqref="B2"/>
    </sheetView>
  </sheetViews>
  <sheetFormatPr defaultRowHeight="12.6"/>
  <cols>
    <col min="1" max="1" width="42.33203125" bestFit="1" customWidth="1"/>
    <col min="2" max="2" width="41.109375" bestFit="1" customWidth="1"/>
  </cols>
  <sheetData>
    <row r="1" spans="1:3">
      <c r="A1" t="s">
        <v>210</v>
      </c>
      <c r="B1" t="s">
        <v>462</v>
      </c>
      <c r="C1" t="s">
        <v>460</v>
      </c>
    </row>
    <row r="2" spans="1:3">
      <c r="A2" t="s">
        <v>215</v>
      </c>
      <c r="B2">
        <v>140</v>
      </c>
      <c r="C2" t="s">
        <v>461</v>
      </c>
    </row>
    <row r="3" spans="1:3">
      <c r="A3" t="s">
        <v>216</v>
      </c>
      <c r="B3">
        <v>166</v>
      </c>
      <c r="C3" t="s">
        <v>461</v>
      </c>
    </row>
    <row r="4" spans="1:3">
      <c r="A4" t="s">
        <v>217</v>
      </c>
      <c r="B4">
        <v>151</v>
      </c>
      <c r="C4" t="s">
        <v>461</v>
      </c>
    </row>
    <row r="5" spans="1:3">
      <c r="A5" t="s">
        <v>218</v>
      </c>
      <c r="B5">
        <v>169</v>
      </c>
      <c r="C5" t="s">
        <v>461</v>
      </c>
    </row>
    <row r="6" spans="1:3">
      <c r="A6" t="s">
        <v>219</v>
      </c>
      <c r="B6">
        <v>111</v>
      </c>
      <c r="C6" t="s">
        <v>461</v>
      </c>
    </row>
    <row r="7" spans="1:3">
      <c r="A7" t="s">
        <v>220</v>
      </c>
      <c r="B7">
        <v>125</v>
      </c>
      <c r="C7" t="s">
        <v>461</v>
      </c>
    </row>
    <row r="8" spans="1:3">
      <c r="A8" t="s">
        <v>221</v>
      </c>
      <c r="B8">
        <v>113</v>
      </c>
      <c r="C8" t="s">
        <v>461</v>
      </c>
    </row>
    <row r="9" spans="1:3">
      <c r="A9" t="s">
        <v>222</v>
      </c>
      <c r="B9">
        <v>128</v>
      </c>
      <c r="C9" t="s">
        <v>461</v>
      </c>
    </row>
    <row r="10" spans="1:3">
      <c r="A10" t="s">
        <v>223</v>
      </c>
      <c r="B10">
        <v>131</v>
      </c>
      <c r="C10" t="s">
        <v>461</v>
      </c>
    </row>
    <row r="11" spans="1:3">
      <c r="A11" t="s">
        <v>224</v>
      </c>
      <c r="B11">
        <v>128</v>
      </c>
      <c r="C11" t="s">
        <v>461</v>
      </c>
    </row>
    <row r="12" spans="1:3">
      <c r="A12" t="s">
        <v>225</v>
      </c>
      <c r="B12">
        <v>125</v>
      </c>
      <c r="C12" t="s">
        <v>461</v>
      </c>
    </row>
    <row r="13" spans="1:3">
      <c r="A13" t="s">
        <v>226</v>
      </c>
      <c r="B13">
        <v>125</v>
      </c>
      <c r="C13" t="s">
        <v>461</v>
      </c>
    </row>
    <row r="14" spans="1:3">
      <c r="A14" t="s">
        <v>227</v>
      </c>
      <c r="B14">
        <v>122</v>
      </c>
      <c r="C14" t="s">
        <v>461</v>
      </c>
    </row>
    <row r="15" spans="1:3">
      <c r="A15" t="s">
        <v>228</v>
      </c>
      <c r="B15">
        <v>83</v>
      </c>
      <c r="C15" t="s">
        <v>461</v>
      </c>
    </row>
    <row r="16" spans="1:3">
      <c r="A16" t="s">
        <v>229</v>
      </c>
      <c r="B16">
        <v>83</v>
      </c>
      <c r="C16" t="s">
        <v>461</v>
      </c>
    </row>
    <row r="17" spans="1:3">
      <c r="A17" t="s">
        <v>230</v>
      </c>
      <c r="B17">
        <v>83</v>
      </c>
      <c r="C17" t="s">
        <v>461</v>
      </c>
    </row>
    <row r="18" spans="1:3">
      <c r="A18" t="s">
        <v>231</v>
      </c>
      <c r="B18">
        <v>83</v>
      </c>
      <c r="C18" t="s">
        <v>461</v>
      </c>
    </row>
    <row r="19" spans="1:3">
      <c r="A19" t="s">
        <v>232</v>
      </c>
      <c r="B19">
        <v>83</v>
      </c>
      <c r="C19" t="s">
        <v>461</v>
      </c>
    </row>
    <row r="20" spans="1:3">
      <c r="A20" t="s">
        <v>233</v>
      </c>
      <c r="B20">
        <v>83</v>
      </c>
      <c r="C20" t="s">
        <v>461</v>
      </c>
    </row>
    <row r="21" spans="1:3">
      <c r="A21" t="s">
        <v>234</v>
      </c>
      <c r="B21">
        <v>83</v>
      </c>
      <c r="C21" t="s">
        <v>461</v>
      </c>
    </row>
    <row r="22" spans="1:3">
      <c r="A22" t="s">
        <v>235</v>
      </c>
      <c r="B22">
        <v>83</v>
      </c>
      <c r="C22" t="s">
        <v>461</v>
      </c>
    </row>
    <row r="23" spans="1:3">
      <c r="A23" t="s">
        <v>236</v>
      </c>
      <c r="B23">
        <v>95</v>
      </c>
      <c r="C23" t="s">
        <v>461</v>
      </c>
    </row>
    <row r="24" spans="1:3">
      <c r="A24" t="s">
        <v>237</v>
      </c>
      <c r="B24">
        <v>95</v>
      </c>
      <c r="C24" t="s">
        <v>461</v>
      </c>
    </row>
    <row r="25" spans="1:3">
      <c r="A25" t="s">
        <v>238</v>
      </c>
      <c r="B25">
        <v>95</v>
      </c>
      <c r="C25" t="s">
        <v>461</v>
      </c>
    </row>
    <row r="26" spans="1:3">
      <c r="A26" t="s">
        <v>239</v>
      </c>
      <c r="B26">
        <v>95</v>
      </c>
      <c r="C26" t="s">
        <v>461</v>
      </c>
    </row>
    <row r="27" spans="1:3">
      <c r="A27" t="s">
        <v>240</v>
      </c>
      <c r="B27">
        <v>95</v>
      </c>
      <c r="C27" t="s">
        <v>461</v>
      </c>
    </row>
    <row r="28" spans="1:3">
      <c r="A28" t="s">
        <v>241</v>
      </c>
      <c r="B28">
        <v>95</v>
      </c>
      <c r="C28" t="s">
        <v>461</v>
      </c>
    </row>
    <row r="29" spans="1:3">
      <c r="A29" t="s">
        <v>242</v>
      </c>
      <c r="B29">
        <v>95</v>
      </c>
      <c r="C29" t="s">
        <v>461</v>
      </c>
    </row>
    <row r="30" spans="1:3">
      <c r="A30" t="s">
        <v>243</v>
      </c>
      <c r="B30">
        <v>95</v>
      </c>
      <c r="C30" t="s">
        <v>461</v>
      </c>
    </row>
    <row r="31" spans="1:3">
      <c r="A31" t="s">
        <v>244</v>
      </c>
      <c r="B31">
        <v>101</v>
      </c>
      <c r="C31" t="s">
        <v>461</v>
      </c>
    </row>
    <row r="32" spans="1:3">
      <c r="A32" t="s">
        <v>245</v>
      </c>
      <c r="B32">
        <v>101</v>
      </c>
      <c r="C32" t="s">
        <v>461</v>
      </c>
    </row>
    <row r="33" spans="1:3">
      <c r="A33" t="s">
        <v>246</v>
      </c>
      <c r="B33">
        <v>101</v>
      </c>
      <c r="C33" t="s">
        <v>461</v>
      </c>
    </row>
    <row r="34" spans="1:3">
      <c r="A34" t="s">
        <v>247</v>
      </c>
      <c r="B34">
        <v>101</v>
      </c>
      <c r="C34" t="s">
        <v>461</v>
      </c>
    </row>
    <row r="35" spans="1:3">
      <c r="A35" t="s">
        <v>248</v>
      </c>
      <c r="B35">
        <v>101</v>
      </c>
      <c r="C35" t="s">
        <v>461</v>
      </c>
    </row>
    <row r="36" spans="1:3">
      <c r="A36" t="s">
        <v>249</v>
      </c>
      <c r="B36">
        <v>101</v>
      </c>
      <c r="C36" t="s">
        <v>461</v>
      </c>
    </row>
    <row r="37" spans="1:3">
      <c r="A37" t="s">
        <v>250</v>
      </c>
      <c r="B37">
        <v>101</v>
      </c>
      <c r="C37" t="s">
        <v>461</v>
      </c>
    </row>
    <row r="38" spans="1:3">
      <c r="A38" t="s">
        <v>251</v>
      </c>
      <c r="B38">
        <v>101</v>
      </c>
      <c r="C38" t="s">
        <v>461</v>
      </c>
    </row>
    <row r="39" spans="1:3">
      <c r="A39" t="s">
        <v>252</v>
      </c>
      <c r="B39">
        <v>97</v>
      </c>
      <c r="C39" t="s">
        <v>461</v>
      </c>
    </row>
    <row r="40" spans="1:3">
      <c r="A40" t="s">
        <v>253</v>
      </c>
      <c r="B40">
        <v>86</v>
      </c>
      <c r="C40" t="s">
        <v>461</v>
      </c>
    </row>
    <row r="41" spans="1:3">
      <c r="A41" t="s">
        <v>254</v>
      </c>
      <c r="B41">
        <v>86</v>
      </c>
      <c r="C41" t="s">
        <v>461</v>
      </c>
    </row>
    <row r="42" spans="1:3">
      <c r="A42" t="s">
        <v>255</v>
      </c>
      <c r="B42">
        <v>112</v>
      </c>
      <c r="C42" t="s">
        <v>461</v>
      </c>
    </row>
    <row r="43" spans="1:3">
      <c r="A43" t="s">
        <v>256</v>
      </c>
      <c r="B43">
        <v>94</v>
      </c>
      <c r="C43" t="s">
        <v>461</v>
      </c>
    </row>
    <row r="44" spans="1:3">
      <c r="A44" t="s">
        <v>257</v>
      </c>
      <c r="B44">
        <v>94</v>
      </c>
      <c r="C44" t="s">
        <v>461</v>
      </c>
    </row>
    <row r="45" spans="1:3">
      <c r="A45" t="s">
        <v>258</v>
      </c>
      <c r="B45">
        <v>130</v>
      </c>
      <c r="C45" t="s">
        <v>461</v>
      </c>
    </row>
    <row r="46" spans="1:3">
      <c r="A46" t="s">
        <v>259</v>
      </c>
      <c r="B46">
        <v>104</v>
      </c>
      <c r="C46" t="s">
        <v>461</v>
      </c>
    </row>
    <row r="47" spans="1:3">
      <c r="A47" t="s">
        <v>260</v>
      </c>
      <c r="B47">
        <v>104</v>
      </c>
      <c r="C47" t="s">
        <v>461</v>
      </c>
    </row>
    <row r="48" spans="1:3">
      <c r="A48" t="s">
        <v>261</v>
      </c>
      <c r="B48">
        <v>106</v>
      </c>
      <c r="C48" t="s">
        <v>461</v>
      </c>
    </row>
    <row r="49" spans="1:3">
      <c r="A49" t="s">
        <v>262</v>
      </c>
      <c r="B49">
        <v>94</v>
      </c>
      <c r="C49" t="s">
        <v>461</v>
      </c>
    </row>
    <row r="50" spans="1:3">
      <c r="A50" t="s">
        <v>263</v>
      </c>
      <c r="B50">
        <v>94</v>
      </c>
      <c r="C50" t="s">
        <v>461</v>
      </c>
    </row>
    <row r="51" spans="1:3">
      <c r="A51" t="s">
        <v>264</v>
      </c>
      <c r="B51">
        <v>113</v>
      </c>
      <c r="C51" t="s">
        <v>461</v>
      </c>
    </row>
    <row r="52" spans="1:3">
      <c r="A52" t="s">
        <v>265</v>
      </c>
      <c r="B52">
        <v>102</v>
      </c>
      <c r="C52" t="s">
        <v>461</v>
      </c>
    </row>
    <row r="53" spans="1:3">
      <c r="A53" t="s">
        <v>266</v>
      </c>
      <c r="B53">
        <v>102</v>
      </c>
      <c r="C53" t="s">
        <v>461</v>
      </c>
    </row>
    <row r="54" spans="1:3">
      <c r="A54" t="s">
        <v>267</v>
      </c>
      <c r="B54">
        <v>119</v>
      </c>
      <c r="C54" t="s">
        <v>461</v>
      </c>
    </row>
    <row r="55" spans="1:3">
      <c r="A55" t="s">
        <v>268</v>
      </c>
      <c r="B55">
        <v>110</v>
      </c>
      <c r="C55" t="s">
        <v>461</v>
      </c>
    </row>
    <row r="56" spans="1:3">
      <c r="A56" t="s">
        <v>269</v>
      </c>
      <c r="B56">
        <v>110</v>
      </c>
      <c r="C56" t="s">
        <v>461</v>
      </c>
    </row>
    <row r="57" spans="1:3">
      <c r="A57" t="s">
        <v>270</v>
      </c>
      <c r="B57">
        <v>104</v>
      </c>
      <c r="C57" t="s">
        <v>461</v>
      </c>
    </row>
    <row r="58" spans="1:3">
      <c r="A58" t="s">
        <v>271</v>
      </c>
      <c r="B58">
        <v>90</v>
      </c>
      <c r="C58" t="s">
        <v>461</v>
      </c>
    </row>
    <row r="59" spans="1:3">
      <c r="A59" t="s">
        <v>272</v>
      </c>
      <c r="B59">
        <v>90</v>
      </c>
      <c r="C59" t="s">
        <v>461</v>
      </c>
    </row>
    <row r="60" spans="1:3">
      <c r="A60" t="s">
        <v>273</v>
      </c>
      <c r="B60">
        <v>132</v>
      </c>
      <c r="C60" t="s">
        <v>461</v>
      </c>
    </row>
    <row r="61" spans="1:3">
      <c r="A61" t="s">
        <v>274</v>
      </c>
      <c r="B61">
        <v>107</v>
      </c>
      <c r="C61" t="s">
        <v>461</v>
      </c>
    </row>
    <row r="62" spans="1:3">
      <c r="A62" t="s">
        <v>275</v>
      </c>
      <c r="B62">
        <v>107</v>
      </c>
      <c r="C62" t="s">
        <v>461</v>
      </c>
    </row>
    <row r="63" spans="1:3">
      <c r="A63" t="s">
        <v>276</v>
      </c>
      <c r="B63">
        <v>132</v>
      </c>
      <c r="C63" t="s">
        <v>461</v>
      </c>
    </row>
    <row r="64" spans="1:3">
      <c r="A64" t="s">
        <v>277</v>
      </c>
      <c r="B64">
        <v>107</v>
      </c>
      <c r="C64" t="s">
        <v>461</v>
      </c>
    </row>
    <row r="65" spans="1:3">
      <c r="A65" t="s">
        <v>278</v>
      </c>
      <c r="B65">
        <v>107</v>
      </c>
      <c r="C65" t="s">
        <v>461</v>
      </c>
    </row>
    <row r="66" spans="1:3">
      <c r="A66" t="s">
        <v>279</v>
      </c>
      <c r="B66">
        <v>90</v>
      </c>
      <c r="C66" t="s">
        <v>461</v>
      </c>
    </row>
    <row r="67" spans="1:3">
      <c r="A67" t="s">
        <v>280</v>
      </c>
      <c r="B67">
        <v>87</v>
      </c>
      <c r="C67" t="s">
        <v>461</v>
      </c>
    </row>
    <row r="68" spans="1:3">
      <c r="A68" t="s">
        <v>281</v>
      </c>
      <c r="B68">
        <v>87</v>
      </c>
      <c r="C68" t="s">
        <v>461</v>
      </c>
    </row>
    <row r="69" spans="1:3">
      <c r="A69" t="s">
        <v>282</v>
      </c>
      <c r="B69">
        <v>92</v>
      </c>
      <c r="C69" t="s">
        <v>461</v>
      </c>
    </row>
    <row r="70" spans="1:3">
      <c r="A70" t="s">
        <v>283</v>
      </c>
      <c r="B70">
        <v>89</v>
      </c>
      <c r="C70" t="s">
        <v>461</v>
      </c>
    </row>
    <row r="71" spans="1:3">
      <c r="A71" t="s">
        <v>284</v>
      </c>
      <c r="B71">
        <v>98</v>
      </c>
      <c r="C71" t="s">
        <v>461</v>
      </c>
    </row>
    <row r="72" spans="1:3">
      <c r="A72" t="s">
        <v>285</v>
      </c>
      <c r="B72">
        <v>92</v>
      </c>
      <c r="C72" t="s">
        <v>461</v>
      </c>
    </row>
    <row r="73" spans="1:3">
      <c r="A73" t="s">
        <v>286</v>
      </c>
      <c r="B73">
        <v>92</v>
      </c>
      <c r="C73" t="s">
        <v>461</v>
      </c>
    </row>
    <row r="74" spans="1:3">
      <c r="A74" t="s">
        <v>287</v>
      </c>
      <c r="B74">
        <v>162</v>
      </c>
      <c r="C74" t="s">
        <v>461</v>
      </c>
    </row>
    <row r="75" spans="1:3">
      <c r="A75" t="s">
        <v>288</v>
      </c>
      <c r="B75">
        <v>170</v>
      </c>
      <c r="C75" t="s">
        <v>461</v>
      </c>
    </row>
    <row r="76" spans="1:3">
      <c r="A76" t="s">
        <v>289</v>
      </c>
      <c r="B76">
        <v>156</v>
      </c>
      <c r="C76" t="s">
        <v>461</v>
      </c>
    </row>
    <row r="77" spans="1:3">
      <c r="A77" t="s">
        <v>290</v>
      </c>
      <c r="B77">
        <v>190</v>
      </c>
      <c r="C77" t="s">
        <v>461</v>
      </c>
    </row>
    <row r="78" spans="1:3">
      <c r="A78" t="s">
        <v>291</v>
      </c>
      <c r="B78">
        <v>189</v>
      </c>
      <c r="C78" t="s">
        <v>461</v>
      </c>
    </row>
    <row r="79" spans="1:3">
      <c r="A79" t="s">
        <v>292</v>
      </c>
      <c r="B79">
        <v>208</v>
      </c>
      <c r="C79" t="s">
        <v>461</v>
      </c>
    </row>
    <row r="80" spans="1:3">
      <c r="A80" t="s">
        <v>293</v>
      </c>
      <c r="B80">
        <v>204</v>
      </c>
      <c r="C80" t="s">
        <v>461</v>
      </c>
    </row>
    <row r="81" spans="1:3">
      <c r="A81" t="s">
        <v>294</v>
      </c>
      <c r="B81">
        <v>160</v>
      </c>
      <c r="C81" t="s">
        <v>461</v>
      </c>
    </row>
    <row r="82" spans="1:3">
      <c r="A82" t="s">
        <v>295</v>
      </c>
      <c r="B82">
        <v>170</v>
      </c>
      <c r="C82" t="s">
        <v>461</v>
      </c>
    </row>
    <row r="83" spans="1:3">
      <c r="A83" t="s">
        <v>296</v>
      </c>
      <c r="B83">
        <v>159</v>
      </c>
      <c r="C83" t="s">
        <v>461</v>
      </c>
    </row>
    <row r="84" spans="1:3">
      <c r="A84" t="s">
        <v>297</v>
      </c>
      <c r="B84">
        <v>172</v>
      </c>
      <c r="C84" t="s">
        <v>461</v>
      </c>
    </row>
    <row r="85" spans="1:3">
      <c r="A85" t="s">
        <v>298</v>
      </c>
      <c r="B85">
        <v>174</v>
      </c>
      <c r="C85" t="s">
        <v>461</v>
      </c>
    </row>
    <row r="86" spans="1:3">
      <c r="A86" t="s">
        <v>299</v>
      </c>
      <c r="B86">
        <v>179</v>
      </c>
      <c r="C86" t="s">
        <v>461</v>
      </c>
    </row>
    <row r="87" spans="1:3">
      <c r="A87" t="s">
        <v>300</v>
      </c>
      <c r="B87">
        <v>177</v>
      </c>
      <c r="C87" t="s">
        <v>461</v>
      </c>
    </row>
    <row r="88" spans="1:3">
      <c r="A88" t="s">
        <v>301</v>
      </c>
      <c r="B88">
        <v>99</v>
      </c>
      <c r="C88" t="s">
        <v>461</v>
      </c>
    </row>
    <row r="89" spans="1:3">
      <c r="A89" t="s">
        <v>302</v>
      </c>
      <c r="B89">
        <v>101</v>
      </c>
      <c r="C89" t="s">
        <v>461</v>
      </c>
    </row>
    <row r="90" spans="1:3">
      <c r="A90" t="s">
        <v>303</v>
      </c>
      <c r="B90">
        <v>95</v>
      </c>
      <c r="C90" t="s">
        <v>461</v>
      </c>
    </row>
    <row r="91" spans="1:3">
      <c r="A91" t="s">
        <v>304</v>
      </c>
      <c r="B91">
        <v>96</v>
      </c>
      <c r="C91" t="s">
        <v>461</v>
      </c>
    </row>
    <row r="92" spans="1:3">
      <c r="A92" t="s">
        <v>305</v>
      </c>
      <c r="B92">
        <v>146</v>
      </c>
      <c r="C92" t="s">
        <v>461</v>
      </c>
    </row>
    <row r="93" spans="1:3">
      <c r="A93" t="s">
        <v>306</v>
      </c>
      <c r="B93">
        <v>145</v>
      </c>
      <c r="C93" t="s">
        <v>461</v>
      </c>
    </row>
    <row r="94" spans="1:3">
      <c r="A94" t="s">
        <v>307</v>
      </c>
      <c r="B94">
        <v>162</v>
      </c>
      <c r="C94" t="s">
        <v>461</v>
      </c>
    </row>
    <row r="95" spans="1:3">
      <c r="A95" t="s">
        <v>308</v>
      </c>
      <c r="B95">
        <v>142</v>
      </c>
      <c r="C95" t="s">
        <v>461</v>
      </c>
    </row>
    <row r="96" spans="1:3">
      <c r="A96" t="s">
        <v>309</v>
      </c>
      <c r="B96">
        <v>142</v>
      </c>
      <c r="C96" t="s">
        <v>461</v>
      </c>
    </row>
    <row r="97" spans="1:3">
      <c r="A97" t="s">
        <v>310</v>
      </c>
      <c r="B97">
        <v>138</v>
      </c>
      <c r="C97" t="s">
        <v>461</v>
      </c>
    </row>
    <row r="98" spans="1:3">
      <c r="A98" t="s">
        <v>311</v>
      </c>
      <c r="B98">
        <v>153</v>
      </c>
      <c r="C98" t="s">
        <v>461</v>
      </c>
    </row>
    <row r="99" spans="1:3">
      <c r="A99" t="s">
        <v>312</v>
      </c>
      <c r="B99">
        <v>153</v>
      </c>
      <c r="C99" t="s">
        <v>461</v>
      </c>
    </row>
    <row r="100" spans="1:3">
      <c r="A100" t="s">
        <v>313</v>
      </c>
      <c r="B100">
        <v>176</v>
      </c>
      <c r="C100" t="s">
        <v>461</v>
      </c>
    </row>
    <row r="101" spans="1:3">
      <c r="A101" t="s">
        <v>314</v>
      </c>
      <c r="B101">
        <v>169</v>
      </c>
      <c r="C101" t="s">
        <v>461</v>
      </c>
    </row>
    <row r="102" spans="1:3">
      <c r="A102" t="s">
        <v>315</v>
      </c>
      <c r="B102">
        <v>113</v>
      </c>
      <c r="C102" t="s">
        <v>461</v>
      </c>
    </row>
    <row r="103" spans="1:3">
      <c r="A103" t="s">
        <v>316</v>
      </c>
      <c r="B103">
        <v>113</v>
      </c>
      <c r="C103" t="s">
        <v>461</v>
      </c>
    </row>
    <row r="104" spans="1:3">
      <c r="A104" t="s">
        <v>317</v>
      </c>
      <c r="B104">
        <v>113</v>
      </c>
      <c r="C104" t="s">
        <v>461</v>
      </c>
    </row>
    <row r="105" spans="1:3">
      <c r="A105" t="s">
        <v>318</v>
      </c>
      <c r="B105">
        <v>113</v>
      </c>
      <c r="C105" t="s">
        <v>461</v>
      </c>
    </row>
    <row r="106" spans="1:3">
      <c r="A106" t="s">
        <v>319</v>
      </c>
      <c r="B106">
        <v>113</v>
      </c>
      <c r="C106" t="s">
        <v>461</v>
      </c>
    </row>
    <row r="107" spans="1:3">
      <c r="A107" t="s">
        <v>320</v>
      </c>
      <c r="B107">
        <v>147</v>
      </c>
      <c r="C107" t="s">
        <v>461</v>
      </c>
    </row>
    <row r="108" spans="1:3">
      <c r="A108" t="s">
        <v>321</v>
      </c>
      <c r="B108">
        <v>112</v>
      </c>
      <c r="C108" t="s">
        <v>461</v>
      </c>
    </row>
    <row r="109" spans="1:3">
      <c r="A109" t="s">
        <v>322</v>
      </c>
      <c r="B109">
        <v>112</v>
      </c>
      <c r="C109" t="s">
        <v>461</v>
      </c>
    </row>
    <row r="110" spans="1:3">
      <c r="A110" t="s">
        <v>323</v>
      </c>
      <c r="B110">
        <v>105</v>
      </c>
      <c r="C110" t="s">
        <v>461</v>
      </c>
    </row>
    <row r="111" spans="1:3">
      <c r="A111" t="s">
        <v>324</v>
      </c>
      <c r="B111">
        <v>112</v>
      </c>
      <c r="C111" t="s">
        <v>461</v>
      </c>
    </row>
    <row r="112" spans="1:3">
      <c r="A112" t="s">
        <v>325</v>
      </c>
      <c r="B112">
        <v>105</v>
      </c>
      <c r="C112" t="s">
        <v>461</v>
      </c>
    </row>
    <row r="113" spans="1:3">
      <c r="A113" t="s">
        <v>326</v>
      </c>
      <c r="B113">
        <v>161</v>
      </c>
      <c r="C113" t="s">
        <v>461</v>
      </c>
    </row>
    <row r="114" spans="1:3">
      <c r="A114" t="s">
        <v>327</v>
      </c>
      <c r="B114">
        <v>106</v>
      </c>
      <c r="C114" t="s">
        <v>461</v>
      </c>
    </row>
    <row r="115" spans="1:3">
      <c r="A115" t="s">
        <v>328</v>
      </c>
      <c r="B115">
        <v>106</v>
      </c>
      <c r="C115" t="s">
        <v>461</v>
      </c>
    </row>
    <row r="116" spans="1:3">
      <c r="A116" t="s">
        <v>329</v>
      </c>
      <c r="B116">
        <v>86</v>
      </c>
      <c r="C116" t="s">
        <v>461</v>
      </c>
    </row>
    <row r="117" spans="1:3">
      <c r="A117" t="s">
        <v>330</v>
      </c>
      <c r="B117">
        <v>106</v>
      </c>
      <c r="C117" t="s">
        <v>461</v>
      </c>
    </row>
    <row r="118" spans="1:3">
      <c r="A118" t="s">
        <v>331</v>
      </c>
      <c r="B118">
        <v>77</v>
      </c>
      <c r="C118" t="s">
        <v>461</v>
      </c>
    </row>
    <row r="119" spans="1:3">
      <c r="A119" t="s">
        <v>332</v>
      </c>
      <c r="B119">
        <v>176</v>
      </c>
      <c r="C119" t="s">
        <v>461</v>
      </c>
    </row>
    <row r="120" spans="1:3">
      <c r="A120" t="s">
        <v>333</v>
      </c>
      <c r="B120">
        <v>113</v>
      </c>
      <c r="C120" t="s">
        <v>461</v>
      </c>
    </row>
    <row r="121" spans="1:3">
      <c r="A121" t="s">
        <v>334</v>
      </c>
      <c r="B121">
        <v>113</v>
      </c>
      <c r="C121" t="s">
        <v>461</v>
      </c>
    </row>
    <row r="122" spans="1:3">
      <c r="A122" t="s">
        <v>335</v>
      </c>
      <c r="B122">
        <v>106</v>
      </c>
      <c r="C122" t="s">
        <v>461</v>
      </c>
    </row>
    <row r="123" spans="1:3">
      <c r="A123" t="s">
        <v>336</v>
      </c>
      <c r="B123">
        <v>113</v>
      </c>
      <c r="C123" t="s">
        <v>461</v>
      </c>
    </row>
    <row r="124" spans="1:3">
      <c r="A124" t="s">
        <v>337</v>
      </c>
      <c r="B124">
        <v>106</v>
      </c>
      <c r="C124" t="s">
        <v>461</v>
      </c>
    </row>
    <row r="125" spans="1:3">
      <c r="A125" t="s">
        <v>338</v>
      </c>
      <c r="B125">
        <v>155</v>
      </c>
      <c r="C125" t="s">
        <v>461</v>
      </c>
    </row>
    <row r="126" spans="1:3">
      <c r="A126" t="s">
        <v>339</v>
      </c>
      <c r="B126">
        <v>106</v>
      </c>
      <c r="C126" t="s">
        <v>461</v>
      </c>
    </row>
    <row r="127" spans="1:3">
      <c r="A127" t="s">
        <v>340</v>
      </c>
      <c r="B127">
        <v>98</v>
      </c>
      <c r="C127" t="s">
        <v>461</v>
      </c>
    </row>
    <row r="128" spans="1:3">
      <c r="A128" t="s">
        <v>341</v>
      </c>
      <c r="B128">
        <v>114</v>
      </c>
      <c r="C128" t="s">
        <v>461</v>
      </c>
    </row>
    <row r="129" spans="1:3">
      <c r="A129" t="s">
        <v>342</v>
      </c>
      <c r="B129">
        <v>114</v>
      </c>
      <c r="C129" t="s">
        <v>461</v>
      </c>
    </row>
    <row r="130" spans="1:3">
      <c r="A130" t="s">
        <v>343</v>
      </c>
      <c r="B130">
        <v>135</v>
      </c>
      <c r="C130" t="s">
        <v>461</v>
      </c>
    </row>
    <row r="131" spans="1:3">
      <c r="A131" t="s">
        <v>344</v>
      </c>
      <c r="B131">
        <v>98</v>
      </c>
      <c r="C131" t="s">
        <v>461</v>
      </c>
    </row>
    <row r="132" spans="1:3">
      <c r="A132" t="s">
        <v>345</v>
      </c>
      <c r="B132">
        <v>94</v>
      </c>
      <c r="C132" t="s">
        <v>461</v>
      </c>
    </row>
    <row r="133" spans="1:3">
      <c r="A133" t="s">
        <v>346</v>
      </c>
      <c r="B133">
        <v>105</v>
      </c>
      <c r="C133" t="s">
        <v>461</v>
      </c>
    </row>
    <row r="134" spans="1:3">
      <c r="A134" t="s">
        <v>347</v>
      </c>
      <c r="B134">
        <v>106</v>
      </c>
      <c r="C134" t="s">
        <v>461</v>
      </c>
    </row>
    <row r="135" spans="1:3">
      <c r="A135" t="s">
        <v>348</v>
      </c>
      <c r="B135">
        <v>137</v>
      </c>
      <c r="C135" t="s">
        <v>461</v>
      </c>
    </row>
    <row r="136" spans="1:3">
      <c r="A136" t="s">
        <v>349</v>
      </c>
      <c r="B136">
        <v>85</v>
      </c>
      <c r="C136" t="s">
        <v>461</v>
      </c>
    </row>
    <row r="137" spans="1:3">
      <c r="A137" t="s">
        <v>350</v>
      </c>
      <c r="B137">
        <v>82</v>
      </c>
      <c r="C137" t="s">
        <v>461</v>
      </c>
    </row>
    <row r="138" spans="1:3">
      <c r="A138" t="s">
        <v>351</v>
      </c>
      <c r="B138">
        <v>86</v>
      </c>
      <c r="C138" t="s">
        <v>461</v>
      </c>
    </row>
    <row r="139" spans="1:3">
      <c r="A139" t="s">
        <v>352</v>
      </c>
      <c r="B139">
        <v>85</v>
      </c>
      <c r="C139" t="s">
        <v>461</v>
      </c>
    </row>
    <row r="140" spans="1:3">
      <c r="A140" t="s">
        <v>353</v>
      </c>
      <c r="B140">
        <v>88</v>
      </c>
      <c r="C140" t="s">
        <v>461</v>
      </c>
    </row>
    <row r="141" spans="1:3">
      <c r="A141" t="s">
        <v>354</v>
      </c>
      <c r="B141">
        <v>86</v>
      </c>
      <c r="C141" t="s">
        <v>461</v>
      </c>
    </row>
    <row r="142" spans="1:3">
      <c r="A142" t="s">
        <v>355</v>
      </c>
      <c r="B142">
        <v>87</v>
      </c>
      <c r="C142" t="s">
        <v>461</v>
      </c>
    </row>
    <row r="143" spans="1:3">
      <c r="A143" t="s">
        <v>356</v>
      </c>
      <c r="B143">
        <v>87</v>
      </c>
      <c r="C143" t="s">
        <v>461</v>
      </c>
    </row>
    <row r="144" spans="1:3">
      <c r="A144" t="s">
        <v>357</v>
      </c>
      <c r="B144">
        <v>86</v>
      </c>
      <c r="C144" t="s">
        <v>461</v>
      </c>
    </row>
    <row r="145" spans="1:3">
      <c r="A145" t="s">
        <v>358</v>
      </c>
      <c r="B145">
        <v>79</v>
      </c>
      <c r="C145" t="s">
        <v>461</v>
      </c>
    </row>
    <row r="146" spans="1:3">
      <c r="A146" t="s">
        <v>359</v>
      </c>
      <c r="B146">
        <v>86</v>
      </c>
      <c r="C146" t="s">
        <v>461</v>
      </c>
    </row>
    <row r="147" spans="1:3">
      <c r="A147" t="s">
        <v>360</v>
      </c>
      <c r="B147">
        <v>86</v>
      </c>
      <c r="C147" t="s">
        <v>461</v>
      </c>
    </row>
    <row r="148" spans="1:3">
      <c r="A148" t="s">
        <v>361</v>
      </c>
      <c r="B148">
        <v>86</v>
      </c>
      <c r="C148" t="s">
        <v>461</v>
      </c>
    </row>
    <row r="149" spans="1:3">
      <c r="A149" t="s">
        <v>362</v>
      </c>
      <c r="B149">
        <v>86</v>
      </c>
      <c r="C149" t="s">
        <v>461</v>
      </c>
    </row>
    <row r="150" spans="1:3">
      <c r="A150" t="s">
        <v>363</v>
      </c>
      <c r="B150">
        <v>88</v>
      </c>
      <c r="C150" t="s">
        <v>461</v>
      </c>
    </row>
    <row r="151" spans="1:3">
      <c r="A151" t="s">
        <v>364</v>
      </c>
      <c r="B151">
        <v>94</v>
      </c>
      <c r="C151" t="s">
        <v>461</v>
      </c>
    </row>
    <row r="152" spans="1:3">
      <c r="A152" t="s">
        <v>365</v>
      </c>
      <c r="B152">
        <v>95</v>
      </c>
      <c r="C152" t="s">
        <v>461</v>
      </c>
    </row>
    <row r="153" spans="1:3">
      <c r="A153" t="s">
        <v>366</v>
      </c>
      <c r="B153">
        <v>96</v>
      </c>
      <c r="C153" t="s">
        <v>461</v>
      </c>
    </row>
    <row r="154" spans="1:3">
      <c r="A154" t="s">
        <v>367</v>
      </c>
      <c r="B154">
        <v>96</v>
      </c>
      <c r="C154" t="s">
        <v>461</v>
      </c>
    </row>
    <row r="155" spans="1:3">
      <c r="A155" t="s">
        <v>368</v>
      </c>
      <c r="B155">
        <v>100</v>
      </c>
      <c r="C155" t="s">
        <v>461</v>
      </c>
    </row>
    <row r="156" spans="1:3">
      <c r="A156" t="s">
        <v>369</v>
      </c>
      <c r="B156">
        <v>93</v>
      </c>
      <c r="C156" t="s">
        <v>461</v>
      </c>
    </row>
    <row r="157" spans="1:3">
      <c r="A157" t="s">
        <v>370</v>
      </c>
      <c r="B157">
        <v>98</v>
      </c>
      <c r="C157" t="s">
        <v>461</v>
      </c>
    </row>
    <row r="158" spans="1:3">
      <c r="A158" t="s">
        <v>371</v>
      </c>
      <c r="B158">
        <v>98</v>
      </c>
      <c r="C158" t="s">
        <v>461</v>
      </c>
    </row>
    <row r="159" spans="1:3">
      <c r="A159" t="s">
        <v>372</v>
      </c>
      <c r="B159">
        <v>94</v>
      </c>
      <c r="C159" t="s">
        <v>461</v>
      </c>
    </row>
    <row r="160" spans="1:3">
      <c r="A160" t="s">
        <v>373</v>
      </c>
      <c r="B160">
        <v>89</v>
      </c>
      <c r="C160" t="s">
        <v>461</v>
      </c>
    </row>
    <row r="161" spans="1:3">
      <c r="A161" t="s">
        <v>374</v>
      </c>
      <c r="B161">
        <v>98</v>
      </c>
      <c r="C161" t="s">
        <v>461</v>
      </c>
    </row>
    <row r="162" spans="1:3">
      <c r="A162" t="s">
        <v>375</v>
      </c>
      <c r="B162">
        <v>97</v>
      </c>
      <c r="C162" t="s">
        <v>461</v>
      </c>
    </row>
    <row r="163" spans="1:3">
      <c r="A163" t="s">
        <v>376</v>
      </c>
      <c r="B163">
        <v>98</v>
      </c>
      <c r="C163" t="s">
        <v>461</v>
      </c>
    </row>
    <row r="164" spans="1:3">
      <c r="A164" t="s">
        <v>377</v>
      </c>
      <c r="B164">
        <v>98</v>
      </c>
      <c r="C164" t="s">
        <v>461</v>
      </c>
    </row>
    <row r="165" spans="1:3">
      <c r="A165" t="s">
        <v>378</v>
      </c>
      <c r="B165">
        <v>100</v>
      </c>
      <c r="C165" t="s">
        <v>461</v>
      </c>
    </row>
    <row r="166" spans="1:3">
      <c r="A166" t="s">
        <v>379</v>
      </c>
      <c r="B166">
        <v>87</v>
      </c>
      <c r="C166" t="s">
        <v>461</v>
      </c>
    </row>
    <row r="167" spans="1:3">
      <c r="A167" t="s">
        <v>380</v>
      </c>
      <c r="B167">
        <v>85</v>
      </c>
      <c r="C167" t="s">
        <v>461</v>
      </c>
    </row>
    <row r="168" spans="1:3">
      <c r="A168" t="s">
        <v>381</v>
      </c>
      <c r="B168">
        <v>93</v>
      </c>
      <c r="C168" t="s">
        <v>461</v>
      </c>
    </row>
    <row r="169" spans="1:3">
      <c r="A169" t="s">
        <v>382</v>
      </c>
      <c r="B169">
        <v>88</v>
      </c>
      <c r="C169" t="s">
        <v>461</v>
      </c>
    </row>
    <row r="170" spans="1:3">
      <c r="A170" t="s">
        <v>383</v>
      </c>
      <c r="B170">
        <v>96</v>
      </c>
      <c r="C170" t="s">
        <v>461</v>
      </c>
    </row>
    <row r="171" spans="1:3">
      <c r="A171" t="s">
        <v>384</v>
      </c>
      <c r="B171">
        <v>81</v>
      </c>
      <c r="C171" t="s">
        <v>461</v>
      </c>
    </row>
    <row r="172" spans="1:3">
      <c r="A172" t="s">
        <v>385</v>
      </c>
      <c r="B172">
        <v>95</v>
      </c>
      <c r="C172" t="s">
        <v>461</v>
      </c>
    </row>
    <row r="173" spans="1:3">
      <c r="A173" t="s">
        <v>386</v>
      </c>
      <c r="B173">
        <v>92</v>
      </c>
      <c r="C173" t="s">
        <v>461</v>
      </c>
    </row>
    <row r="174" spans="1:3">
      <c r="A174" t="s">
        <v>387</v>
      </c>
      <c r="B174">
        <v>88</v>
      </c>
      <c r="C174" t="s">
        <v>461</v>
      </c>
    </row>
    <row r="175" spans="1:3">
      <c r="A175" t="s">
        <v>388</v>
      </c>
      <c r="B175">
        <v>101</v>
      </c>
      <c r="C175" t="s">
        <v>461</v>
      </c>
    </row>
    <row r="176" spans="1:3">
      <c r="A176" t="s">
        <v>389</v>
      </c>
      <c r="B176">
        <v>92</v>
      </c>
      <c r="C176" t="s">
        <v>461</v>
      </c>
    </row>
    <row r="177" spans="1:3">
      <c r="A177" t="s">
        <v>390</v>
      </c>
      <c r="B177">
        <v>91</v>
      </c>
      <c r="C177" t="s">
        <v>461</v>
      </c>
    </row>
    <row r="178" spans="1:3">
      <c r="A178" t="s">
        <v>391</v>
      </c>
      <c r="B178">
        <v>93</v>
      </c>
      <c r="C178" t="s">
        <v>461</v>
      </c>
    </row>
    <row r="179" spans="1:3">
      <c r="A179" t="s">
        <v>392</v>
      </c>
      <c r="B179">
        <v>83</v>
      </c>
      <c r="C179" t="s">
        <v>461</v>
      </c>
    </row>
    <row r="180" spans="1:3">
      <c r="A180" t="s">
        <v>393</v>
      </c>
      <c r="B180">
        <v>95</v>
      </c>
      <c r="C180" t="s">
        <v>461</v>
      </c>
    </row>
    <row r="181" spans="1:3">
      <c r="A181" t="s">
        <v>394</v>
      </c>
      <c r="B181">
        <v>93</v>
      </c>
      <c r="C181" t="s">
        <v>461</v>
      </c>
    </row>
    <row r="182" spans="1:3">
      <c r="A182" t="s">
        <v>395</v>
      </c>
      <c r="B182">
        <v>93</v>
      </c>
      <c r="C182" t="s">
        <v>461</v>
      </c>
    </row>
    <row r="183" spans="1:3">
      <c r="A183" t="s">
        <v>396</v>
      </c>
      <c r="B183">
        <v>89</v>
      </c>
      <c r="C183" t="s">
        <v>461</v>
      </c>
    </row>
    <row r="184" spans="1:3">
      <c r="A184" t="s">
        <v>397</v>
      </c>
      <c r="B184">
        <v>77</v>
      </c>
      <c r="C184" t="s">
        <v>461</v>
      </c>
    </row>
    <row r="185" spans="1:3">
      <c r="A185" t="s">
        <v>398</v>
      </c>
      <c r="B185">
        <v>80</v>
      </c>
      <c r="C185" t="s">
        <v>461</v>
      </c>
    </row>
    <row r="186" spans="1:3">
      <c r="A186" t="s">
        <v>399</v>
      </c>
      <c r="B186">
        <v>70</v>
      </c>
      <c r="C186" t="s">
        <v>461</v>
      </c>
    </row>
    <row r="187" spans="1:3">
      <c r="A187" t="s">
        <v>400</v>
      </c>
      <c r="B187">
        <v>96</v>
      </c>
      <c r="C187" t="s">
        <v>461</v>
      </c>
    </row>
    <row r="188" spans="1:3">
      <c r="A188" t="s">
        <v>401</v>
      </c>
      <c r="B188">
        <v>84</v>
      </c>
      <c r="C188" t="s">
        <v>461</v>
      </c>
    </row>
    <row r="189" spans="1:3">
      <c r="A189" t="s">
        <v>402</v>
      </c>
      <c r="B189">
        <v>91</v>
      </c>
      <c r="C189" t="s">
        <v>461</v>
      </c>
    </row>
    <row r="190" spans="1:3">
      <c r="A190" t="s">
        <v>403</v>
      </c>
      <c r="B190">
        <v>91</v>
      </c>
      <c r="C190" t="s">
        <v>461</v>
      </c>
    </row>
    <row r="191" spans="1:3">
      <c r="A191" t="s">
        <v>404</v>
      </c>
      <c r="B191">
        <v>104</v>
      </c>
      <c r="C191" t="s">
        <v>461</v>
      </c>
    </row>
    <row r="192" spans="1:3">
      <c r="A192" t="s">
        <v>405</v>
      </c>
      <c r="B192">
        <v>93</v>
      </c>
      <c r="C192" t="s">
        <v>461</v>
      </c>
    </row>
    <row r="193" spans="1:3">
      <c r="A193" t="s">
        <v>406</v>
      </c>
      <c r="B193">
        <v>107</v>
      </c>
      <c r="C193" t="s">
        <v>461</v>
      </c>
    </row>
    <row r="194" spans="1:3">
      <c r="A194" t="s">
        <v>407</v>
      </c>
      <c r="B194">
        <v>91</v>
      </c>
      <c r="C194" t="s">
        <v>461</v>
      </c>
    </row>
    <row r="195" spans="1:3">
      <c r="A195" t="s">
        <v>408</v>
      </c>
      <c r="B195">
        <v>93</v>
      </c>
      <c r="C195" t="s">
        <v>461</v>
      </c>
    </row>
    <row r="196" spans="1:3">
      <c r="A196" t="s">
        <v>409</v>
      </c>
      <c r="B196">
        <v>94</v>
      </c>
      <c r="C196" t="s">
        <v>461</v>
      </c>
    </row>
    <row r="197" spans="1:3">
      <c r="A197" t="s">
        <v>410</v>
      </c>
      <c r="B197">
        <v>92</v>
      </c>
      <c r="C197" t="s">
        <v>461</v>
      </c>
    </row>
    <row r="198" spans="1:3">
      <c r="A198" t="s">
        <v>411</v>
      </c>
      <c r="B198">
        <v>95</v>
      </c>
      <c r="C198" t="s">
        <v>461</v>
      </c>
    </row>
    <row r="199" spans="1:3">
      <c r="A199" t="s">
        <v>412</v>
      </c>
      <c r="B199">
        <v>93</v>
      </c>
      <c r="C199" t="s">
        <v>461</v>
      </c>
    </row>
    <row r="200" spans="1:3">
      <c r="A200" t="s">
        <v>413</v>
      </c>
      <c r="B200">
        <v>97</v>
      </c>
      <c r="C200" t="s">
        <v>461</v>
      </c>
    </row>
    <row r="201" spans="1:3">
      <c r="A201" t="s">
        <v>414</v>
      </c>
      <c r="B201">
        <v>97</v>
      </c>
      <c r="C201" t="s">
        <v>461</v>
      </c>
    </row>
    <row r="202" spans="1:3">
      <c r="A202" t="s">
        <v>415</v>
      </c>
      <c r="B202">
        <v>93</v>
      </c>
      <c r="C202" t="s">
        <v>461</v>
      </c>
    </row>
    <row r="203" spans="1:3">
      <c r="A203" t="s">
        <v>416</v>
      </c>
      <c r="B203">
        <v>97</v>
      </c>
      <c r="C203" t="s">
        <v>461</v>
      </c>
    </row>
    <row r="204" spans="1:3">
      <c r="A204" t="s">
        <v>417</v>
      </c>
      <c r="B204">
        <v>93</v>
      </c>
      <c r="C204" t="s">
        <v>461</v>
      </c>
    </row>
    <row r="205" spans="1:3">
      <c r="A205" t="s">
        <v>418</v>
      </c>
      <c r="B205">
        <v>101</v>
      </c>
      <c r="C205" t="s">
        <v>461</v>
      </c>
    </row>
    <row r="206" spans="1:3">
      <c r="A206" t="s">
        <v>419</v>
      </c>
      <c r="B206">
        <v>95</v>
      </c>
      <c r="C206" t="s">
        <v>461</v>
      </c>
    </row>
    <row r="207" spans="1:3">
      <c r="A207" t="s">
        <v>420</v>
      </c>
      <c r="B207">
        <v>108</v>
      </c>
      <c r="C207" t="s">
        <v>461</v>
      </c>
    </row>
    <row r="208" spans="1:3">
      <c r="A208" t="s">
        <v>421</v>
      </c>
      <c r="B208">
        <v>115</v>
      </c>
      <c r="C208" t="s">
        <v>461</v>
      </c>
    </row>
    <row r="209" spans="1:3">
      <c r="A209" t="s">
        <v>422</v>
      </c>
      <c r="B209">
        <v>121</v>
      </c>
      <c r="C209" t="s">
        <v>461</v>
      </c>
    </row>
    <row r="210" spans="1:3">
      <c r="A210" t="s">
        <v>423</v>
      </c>
      <c r="B210">
        <v>110</v>
      </c>
      <c r="C210" t="s">
        <v>461</v>
      </c>
    </row>
    <row r="211" spans="1:3">
      <c r="A211" t="s">
        <v>424</v>
      </c>
      <c r="B211">
        <v>113</v>
      </c>
      <c r="C211" t="s">
        <v>461</v>
      </c>
    </row>
    <row r="212" spans="1:3">
      <c r="A212" t="s">
        <v>425</v>
      </c>
      <c r="B212">
        <v>118</v>
      </c>
      <c r="C212" t="s">
        <v>461</v>
      </c>
    </row>
    <row r="213" spans="1:3">
      <c r="A213" t="s">
        <v>426</v>
      </c>
      <c r="B213">
        <v>115</v>
      </c>
      <c r="C213" t="s">
        <v>461</v>
      </c>
    </row>
    <row r="214" spans="1:3">
      <c r="A214" t="s">
        <v>427</v>
      </c>
      <c r="B214">
        <v>121</v>
      </c>
      <c r="C214" t="s">
        <v>461</v>
      </c>
    </row>
    <row r="215" spans="1:3">
      <c r="A215" t="s">
        <v>428</v>
      </c>
      <c r="B215">
        <v>127</v>
      </c>
      <c r="C215" t="s">
        <v>461</v>
      </c>
    </row>
    <row r="216" spans="1:3">
      <c r="A216" t="s">
        <v>429</v>
      </c>
      <c r="B216">
        <v>122</v>
      </c>
      <c r="C216" t="s">
        <v>461</v>
      </c>
    </row>
    <row r="217" spans="1:3">
      <c r="A217" t="s">
        <v>430</v>
      </c>
      <c r="B217">
        <v>135.13066550926305</v>
      </c>
      <c r="C217" t="s">
        <v>461</v>
      </c>
    </row>
    <row r="218" spans="1:3">
      <c r="A218" t="s">
        <v>431</v>
      </c>
      <c r="B218">
        <v>130.71356770833518</v>
      </c>
      <c r="C218" t="s">
        <v>461</v>
      </c>
    </row>
    <row r="219" spans="1:3">
      <c r="A219" t="s">
        <v>432</v>
      </c>
      <c r="B219">
        <v>125.69681423611473</v>
      </c>
      <c r="C219" t="s">
        <v>461</v>
      </c>
    </row>
    <row r="220" spans="1:3">
      <c r="A220" t="s">
        <v>433</v>
      </c>
      <c r="B220">
        <v>156</v>
      </c>
      <c r="C220" t="s">
        <v>461</v>
      </c>
    </row>
    <row r="221" spans="1:3">
      <c r="A221" t="s">
        <v>434</v>
      </c>
      <c r="B221">
        <v>261</v>
      </c>
      <c r="C221" t="s">
        <v>461</v>
      </c>
    </row>
    <row r="222" spans="1:3">
      <c r="A222" t="s">
        <v>435</v>
      </c>
      <c r="B222">
        <v>160</v>
      </c>
      <c r="C222" t="s">
        <v>461</v>
      </c>
    </row>
    <row r="223" spans="1:3">
      <c r="A223" t="s">
        <v>436</v>
      </c>
      <c r="B223">
        <v>198</v>
      </c>
      <c r="C223" t="s">
        <v>461</v>
      </c>
    </row>
    <row r="224" spans="1:3">
      <c r="A224" t="s">
        <v>437</v>
      </c>
      <c r="B224">
        <v>175</v>
      </c>
      <c r="C224" t="s">
        <v>461</v>
      </c>
    </row>
    <row r="225" spans="1:3">
      <c r="A225" t="s">
        <v>438</v>
      </c>
      <c r="B225">
        <v>241</v>
      </c>
      <c r="C225" t="s">
        <v>461</v>
      </c>
    </row>
    <row r="226" spans="1:3">
      <c r="A226" t="s">
        <v>439</v>
      </c>
      <c r="B226">
        <v>168</v>
      </c>
      <c r="C226" t="s">
        <v>461</v>
      </c>
    </row>
    <row r="227" spans="1:3">
      <c r="A227" t="s">
        <v>440</v>
      </c>
      <c r="B227">
        <v>215</v>
      </c>
      <c r="C227" t="s">
        <v>461</v>
      </c>
    </row>
    <row r="228" spans="1:3">
      <c r="A228" t="s">
        <v>441</v>
      </c>
      <c r="B228">
        <v>119</v>
      </c>
      <c r="C228" t="s">
        <v>461</v>
      </c>
    </row>
    <row r="229" spans="1:3">
      <c r="A229" t="s">
        <v>442</v>
      </c>
      <c r="B229">
        <v>119</v>
      </c>
      <c r="C229" t="s">
        <v>461</v>
      </c>
    </row>
    <row r="230" spans="1:3">
      <c r="A230" t="s">
        <v>443</v>
      </c>
      <c r="B230">
        <v>123</v>
      </c>
      <c r="C230" t="s">
        <v>461</v>
      </c>
    </row>
    <row r="231" spans="1:3">
      <c r="A231" t="s">
        <v>444</v>
      </c>
      <c r="B231">
        <v>114</v>
      </c>
      <c r="C231" t="s">
        <v>461</v>
      </c>
    </row>
    <row r="232" spans="1:3">
      <c r="A232" t="s">
        <v>445</v>
      </c>
      <c r="B232">
        <v>116</v>
      </c>
      <c r="C232" t="s">
        <v>461</v>
      </c>
    </row>
    <row r="233" spans="1:3">
      <c r="A233" t="s">
        <v>446</v>
      </c>
      <c r="B233">
        <v>119</v>
      </c>
      <c r="C233" t="s">
        <v>461</v>
      </c>
    </row>
    <row r="234" spans="1:3">
      <c r="A234" t="s">
        <v>447</v>
      </c>
      <c r="B234">
        <v>113</v>
      </c>
      <c r="C234" t="s">
        <v>461</v>
      </c>
    </row>
    <row r="235" spans="1:3">
      <c r="A235" t="s">
        <v>448</v>
      </c>
      <c r="B235">
        <v>120</v>
      </c>
      <c r="C235" t="s">
        <v>461</v>
      </c>
    </row>
    <row r="236" spans="1:3">
      <c r="A236" t="s">
        <v>449</v>
      </c>
      <c r="B236">
        <v>128</v>
      </c>
      <c r="C236" t="s">
        <v>461</v>
      </c>
    </row>
    <row r="237" spans="1:3">
      <c r="A237" t="s">
        <v>450</v>
      </c>
      <c r="B237">
        <v>120</v>
      </c>
      <c r="C237" t="s">
        <v>461</v>
      </c>
    </row>
    <row r="238" spans="1:3">
      <c r="A238" t="s">
        <v>451</v>
      </c>
      <c r="B238">
        <v>128</v>
      </c>
      <c r="C238" t="s">
        <v>461</v>
      </c>
    </row>
    <row r="239" spans="1:3">
      <c r="A239" t="s">
        <v>452</v>
      </c>
      <c r="B239">
        <v>118</v>
      </c>
      <c r="C239" t="s">
        <v>461</v>
      </c>
    </row>
    <row r="240" spans="1:3">
      <c r="A240" t="s">
        <v>453</v>
      </c>
      <c r="B240">
        <v>120</v>
      </c>
      <c r="C240" t="s">
        <v>461</v>
      </c>
    </row>
    <row r="241" spans="1:3">
      <c r="A241" t="s">
        <v>454</v>
      </c>
      <c r="B241">
        <v>120</v>
      </c>
      <c r="C241" t="s">
        <v>461</v>
      </c>
    </row>
    <row r="242" spans="1:3">
      <c r="A242" t="s">
        <v>455</v>
      </c>
      <c r="B242">
        <v>118</v>
      </c>
      <c r="C242" t="s">
        <v>461</v>
      </c>
    </row>
    <row r="243" spans="1:3">
      <c r="A243" t="s">
        <v>456</v>
      </c>
      <c r="B243">
        <v>121</v>
      </c>
      <c r="C243" t="s">
        <v>461</v>
      </c>
    </row>
    <row r="244" spans="1:3">
      <c r="A244" t="s">
        <v>186</v>
      </c>
      <c r="B244">
        <v>27339.541047453713</v>
      </c>
      <c r="C244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536E-6304-4B17-9E04-D74CF269BD26}">
  <dimension ref="A3:T254"/>
  <sheetViews>
    <sheetView workbookViewId="0">
      <selection activeCell="J54" sqref="J54"/>
    </sheetView>
  </sheetViews>
  <sheetFormatPr defaultRowHeight="12.6"/>
  <cols>
    <col min="1" max="2" width="15.5546875" bestFit="1" customWidth="1"/>
    <col min="3" max="3" width="13.6640625" bestFit="1" customWidth="1"/>
    <col min="10" max="10" width="15.33203125" bestFit="1" customWidth="1"/>
    <col min="11" max="11" width="35" bestFit="1" customWidth="1"/>
    <col min="18" max="18" width="42.33203125" bestFit="1" customWidth="1"/>
    <col min="19" max="19" width="47.6640625" bestFit="1" customWidth="1"/>
    <col min="20" max="20" width="50.109375" bestFit="1" customWidth="1"/>
  </cols>
  <sheetData>
    <row r="3" spans="1:20">
      <c r="A3" s="85" t="s">
        <v>1</v>
      </c>
      <c r="B3" s="85" t="s">
        <v>8</v>
      </c>
      <c r="C3" t="s">
        <v>187</v>
      </c>
    </row>
    <row r="4" spans="1:20">
      <c r="A4" t="s">
        <v>60</v>
      </c>
      <c r="B4" t="s">
        <v>60</v>
      </c>
      <c r="C4">
        <v>8</v>
      </c>
    </row>
    <row r="5" spans="1:20">
      <c r="A5" t="s">
        <v>106</v>
      </c>
      <c r="B5" t="s">
        <v>106</v>
      </c>
      <c r="C5">
        <v>3</v>
      </c>
    </row>
    <row r="6" spans="1:20">
      <c r="A6" t="s">
        <v>69</v>
      </c>
      <c r="B6" t="s">
        <v>69</v>
      </c>
      <c r="C6">
        <v>3</v>
      </c>
    </row>
    <row r="7" spans="1:20">
      <c r="A7" t="s">
        <v>99</v>
      </c>
      <c r="B7" t="s">
        <v>99</v>
      </c>
      <c r="C7">
        <v>4</v>
      </c>
    </row>
    <row r="8" spans="1:20">
      <c r="A8" t="s">
        <v>146</v>
      </c>
      <c r="B8" t="s">
        <v>146</v>
      </c>
      <c r="C8">
        <v>10</v>
      </c>
      <c r="R8" s="85" t="s">
        <v>207</v>
      </c>
      <c r="S8" t="s">
        <v>459</v>
      </c>
    </row>
    <row r="9" spans="1:20">
      <c r="A9" t="s">
        <v>70</v>
      </c>
      <c r="B9" t="s">
        <v>70</v>
      </c>
      <c r="C9">
        <v>3</v>
      </c>
      <c r="R9" s="85" t="s">
        <v>204</v>
      </c>
      <c r="S9" t="s">
        <v>459</v>
      </c>
    </row>
    <row r="10" spans="1:20">
      <c r="A10" t="s">
        <v>127</v>
      </c>
      <c r="B10" t="s">
        <v>127</v>
      </c>
      <c r="C10">
        <v>2</v>
      </c>
    </row>
    <row r="11" spans="1:20">
      <c r="A11" t="s">
        <v>147</v>
      </c>
      <c r="B11" t="s">
        <v>147</v>
      </c>
      <c r="C11">
        <v>10</v>
      </c>
      <c r="E11" t="s">
        <v>60</v>
      </c>
      <c r="F11" t="s">
        <v>60</v>
      </c>
      <c r="J11" s="85" t="s">
        <v>184</v>
      </c>
      <c r="K11" t="s">
        <v>208</v>
      </c>
      <c r="R11" s="85" t="s">
        <v>184</v>
      </c>
      <c r="S11" t="s">
        <v>457</v>
      </c>
      <c r="T11" t="s">
        <v>458</v>
      </c>
    </row>
    <row r="12" spans="1:20">
      <c r="A12" t="s">
        <v>52</v>
      </c>
      <c r="B12" t="s">
        <v>52</v>
      </c>
      <c r="C12">
        <v>5</v>
      </c>
      <c r="E12" t="s">
        <v>106</v>
      </c>
      <c r="F12" t="s">
        <v>106</v>
      </c>
      <c r="J12" s="86" t="s">
        <v>122</v>
      </c>
      <c r="K12">
        <v>24</v>
      </c>
      <c r="N12" t="s">
        <v>122</v>
      </c>
      <c r="R12" s="86" t="s">
        <v>215</v>
      </c>
      <c r="S12">
        <v>140</v>
      </c>
      <c r="T12">
        <v>1</v>
      </c>
    </row>
    <row r="13" spans="1:20">
      <c r="A13" t="s">
        <v>54</v>
      </c>
      <c r="B13" t="s">
        <v>54</v>
      </c>
      <c r="C13">
        <v>5</v>
      </c>
      <c r="E13" t="s">
        <v>107</v>
      </c>
      <c r="F13" t="s">
        <v>107</v>
      </c>
      <c r="J13" s="86" t="s">
        <v>92</v>
      </c>
      <c r="K13">
        <v>18</v>
      </c>
      <c r="N13" t="s">
        <v>92</v>
      </c>
      <c r="R13" s="86" t="s">
        <v>216</v>
      </c>
      <c r="S13">
        <v>166</v>
      </c>
      <c r="T13">
        <v>1</v>
      </c>
    </row>
    <row r="14" spans="1:20">
      <c r="A14" t="s">
        <v>34</v>
      </c>
      <c r="B14" t="s">
        <v>34</v>
      </c>
      <c r="C14">
        <v>68</v>
      </c>
      <c r="E14" t="s">
        <v>104</v>
      </c>
      <c r="F14" t="s">
        <v>104</v>
      </c>
      <c r="J14" s="86" t="s">
        <v>47</v>
      </c>
      <c r="K14">
        <v>139</v>
      </c>
      <c r="N14" t="s">
        <v>47</v>
      </c>
      <c r="O14" t="str">
        <f>N14</f>
        <v>Cut</v>
      </c>
      <c r="R14" s="86" t="s">
        <v>217</v>
      </c>
      <c r="S14">
        <v>151</v>
      </c>
      <c r="T14">
        <v>1</v>
      </c>
    </row>
    <row r="15" spans="1:20">
      <c r="A15" t="s">
        <v>100</v>
      </c>
      <c r="B15" t="s">
        <v>100</v>
      </c>
      <c r="C15">
        <v>2</v>
      </c>
      <c r="E15" t="s">
        <v>69</v>
      </c>
      <c r="F15" t="s">
        <v>69</v>
      </c>
      <c r="J15" s="86" t="s">
        <v>154</v>
      </c>
      <c r="N15" t="s">
        <v>154</v>
      </c>
      <c r="O15" t="str">
        <f>N15</f>
        <v>Dry</v>
      </c>
      <c r="R15" s="86" t="s">
        <v>218</v>
      </c>
      <c r="S15">
        <v>169</v>
      </c>
      <c r="T15">
        <v>1</v>
      </c>
    </row>
    <row r="16" spans="1:20">
      <c r="A16" t="s">
        <v>101</v>
      </c>
      <c r="B16" t="s">
        <v>101</v>
      </c>
      <c r="C16">
        <v>2</v>
      </c>
      <c r="E16" t="s">
        <v>99</v>
      </c>
      <c r="F16" t="s">
        <v>99</v>
      </c>
      <c r="J16" s="86" t="s">
        <v>155</v>
      </c>
      <c r="N16" t="s">
        <v>155</v>
      </c>
      <c r="O16" t="s">
        <v>209</v>
      </c>
      <c r="R16" s="86" t="s">
        <v>219</v>
      </c>
      <c r="S16">
        <v>111</v>
      </c>
      <c r="T16">
        <v>1</v>
      </c>
    </row>
    <row r="17" spans="1:20">
      <c r="A17" t="s">
        <v>114</v>
      </c>
      <c r="B17" t="s">
        <v>114</v>
      </c>
      <c r="C17">
        <v>6</v>
      </c>
      <c r="E17" t="s">
        <v>146</v>
      </c>
      <c r="F17" t="s">
        <v>188</v>
      </c>
      <c r="J17" s="86" t="s">
        <v>9</v>
      </c>
      <c r="K17">
        <v>1</v>
      </c>
      <c r="N17" t="s">
        <v>9</v>
      </c>
      <c r="R17" s="86" t="s">
        <v>220</v>
      </c>
      <c r="S17">
        <v>125</v>
      </c>
      <c r="T17">
        <v>1</v>
      </c>
    </row>
    <row r="18" spans="1:20">
      <c r="A18" t="s">
        <v>112</v>
      </c>
      <c r="B18" t="s">
        <v>112</v>
      </c>
      <c r="E18" t="s">
        <v>70</v>
      </c>
      <c r="F18" t="s">
        <v>70</v>
      </c>
      <c r="J18" s="86" t="s">
        <v>90</v>
      </c>
      <c r="K18">
        <v>344</v>
      </c>
      <c r="N18" t="s">
        <v>90</v>
      </c>
      <c r="R18" s="86" t="s">
        <v>221</v>
      </c>
      <c r="S18">
        <v>113</v>
      </c>
      <c r="T18">
        <v>1</v>
      </c>
    </row>
    <row r="19" spans="1:20">
      <c r="A19" t="s">
        <v>128</v>
      </c>
      <c r="B19" t="s">
        <v>128</v>
      </c>
      <c r="C19">
        <v>13</v>
      </c>
      <c r="E19" t="s">
        <v>127</v>
      </c>
      <c r="F19" t="s">
        <v>127</v>
      </c>
      <c r="J19" s="86" t="s">
        <v>33</v>
      </c>
      <c r="K19">
        <v>200</v>
      </c>
      <c r="N19" t="s">
        <v>33</v>
      </c>
      <c r="R19" s="86" t="s">
        <v>222</v>
      </c>
      <c r="S19">
        <v>128</v>
      </c>
      <c r="T19">
        <v>1</v>
      </c>
    </row>
    <row r="20" spans="1:20">
      <c r="A20" t="s">
        <v>88</v>
      </c>
      <c r="B20" t="s">
        <v>88</v>
      </c>
      <c r="C20">
        <v>13</v>
      </c>
      <c r="E20" t="s">
        <v>147</v>
      </c>
      <c r="F20" t="s">
        <v>189</v>
      </c>
      <c r="J20" s="86" t="s">
        <v>43</v>
      </c>
      <c r="K20">
        <v>68</v>
      </c>
      <c r="N20" t="s">
        <v>43</v>
      </c>
      <c r="R20" s="86" t="s">
        <v>223</v>
      </c>
      <c r="S20">
        <v>131</v>
      </c>
      <c r="T20">
        <v>1</v>
      </c>
    </row>
    <row r="21" spans="1:20">
      <c r="A21" t="s">
        <v>61</v>
      </c>
      <c r="B21" t="s">
        <v>61</v>
      </c>
      <c r="C21">
        <v>8</v>
      </c>
      <c r="E21" t="s">
        <v>52</v>
      </c>
      <c r="F21" t="s">
        <v>52</v>
      </c>
      <c r="J21" s="86" t="s">
        <v>186</v>
      </c>
      <c r="K21">
        <v>794</v>
      </c>
      <c r="R21" s="86" t="s">
        <v>224</v>
      </c>
      <c r="S21">
        <v>128</v>
      </c>
      <c r="T21">
        <v>1</v>
      </c>
    </row>
    <row r="22" spans="1:20">
      <c r="A22" t="s">
        <v>49</v>
      </c>
      <c r="B22" t="s">
        <v>49</v>
      </c>
      <c r="C22">
        <v>6</v>
      </c>
      <c r="E22" t="s">
        <v>54</v>
      </c>
      <c r="F22" t="s">
        <v>54</v>
      </c>
      <c r="R22" s="86" t="s">
        <v>225</v>
      </c>
      <c r="S22">
        <v>125</v>
      </c>
      <c r="T22">
        <v>1</v>
      </c>
    </row>
    <row r="23" spans="1:20">
      <c r="A23" t="s">
        <v>39</v>
      </c>
      <c r="B23" t="s">
        <v>39</v>
      </c>
      <c r="C23">
        <v>23</v>
      </c>
      <c r="E23" t="s">
        <v>34</v>
      </c>
      <c r="F23" t="s">
        <v>34</v>
      </c>
      <c r="R23" s="86" t="s">
        <v>226</v>
      </c>
      <c r="S23">
        <v>125</v>
      </c>
      <c r="T23">
        <v>1</v>
      </c>
    </row>
    <row r="24" spans="1:20">
      <c r="A24" t="s">
        <v>38</v>
      </c>
      <c r="B24" t="s">
        <v>38</v>
      </c>
      <c r="C24">
        <v>24</v>
      </c>
      <c r="E24" t="s">
        <v>100</v>
      </c>
      <c r="F24" t="s">
        <v>100</v>
      </c>
      <c r="R24" s="86" t="s">
        <v>227</v>
      </c>
      <c r="S24">
        <v>122</v>
      </c>
      <c r="T24">
        <v>1</v>
      </c>
    </row>
    <row r="25" spans="1:20">
      <c r="A25" t="s">
        <v>71</v>
      </c>
      <c r="B25" t="s">
        <v>71</v>
      </c>
      <c r="C25">
        <v>3</v>
      </c>
      <c r="E25" t="s">
        <v>101</v>
      </c>
      <c r="F25" t="s">
        <v>194</v>
      </c>
      <c r="R25" s="86" t="s">
        <v>228</v>
      </c>
      <c r="S25">
        <v>83</v>
      </c>
      <c r="T25">
        <v>1</v>
      </c>
    </row>
    <row r="26" spans="1:20">
      <c r="A26" t="s">
        <v>72</v>
      </c>
      <c r="B26" t="s">
        <v>72</v>
      </c>
      <c r="C26">
        <v>3</v>
      </c>
      <c r="E26" t="s">
        <v>114</v>
      </c>
      <c r="F26" t="s">
        <v>190</v>
      </c>
      <c r="R26" s="86" t="s">
        <v>229</v>
      </c>
      <c r="S26">
        <v>83</v>
      </c>
      <c r="T26">
        <v>1</v>
      </c>
    </row>
    <row r="27" spans="1:20">
      <c r="A27" t="s">
        <v>73</v>
      </c>
      <c r="B27" t="s">
        <v>73</v>
      </c>
      <c r="C27">
        <v>3</v>
      </c>
      <c r="E27" t="s">
        <v>112</v>
      </c>
      <c r="F27" t="s">
        <v>191</v>
      </c>
      <c r="R27" s="86" t="s">
        <v>230</v>
      </c>
      <c r="S27">
        <v>83</v>
      </c>
      <c r="T27">
        <v>1</v>
      </c>
    </row>
    <row r="28" spans="1:20">
      <c r="A28" t="s">
        <v>41</v>
      </c>
      <c r="B28" t="s">
        <v>41</v>
      </c>
      <c r="C28">
        <v>13</v>
      </c>
      <c r="E28" t="s">
        <v>128</v>
      </c>
      <c r="F28" t="s">
        <v>192</v>
      </c>
      <c r="R28" s="86" t="s">
        <v>231</v>
      </c>
      <c r="S28">
        <v>83</v>
      </c>
      <c r="T28">
        <v>1</v>
      </c>
    </row>
    <row r="29" spans="1:20">
      <c r="A29" t="s">
        <v>131</v>
      </c>
      <c r="B29" t="s">
        <v>131</v>
      </c>
      <c r="C29">
        <v>3</v>
      </c>
      <c r="E29" t="s">
        <v>129</v>
      </c>
      <c r="F29" t="s">
        <v>193</v>
      </c>
      <c r="R29" s="86" t="s">
        <v>232</v>
      </c>
      <c r="S29">
        <v>83</v>
      </c>
      <c r="T29">
        <v>1</v>
      </c>
    </row>
    <row r="30" spans="1:20">
      <c r="A30" t="s">
        <v>143</v>
      </c>
      <c r="B30" t="s">
        <v>143</v>
      </c>
      <c r="C30">
        <v>5</v>
      </c>
      <c r="E30" t="s">
        <v>88</v>
      </c>
      <c r="F30" t="s">
        <v>88</v>
      </c>
      <c r="R30" s="86" t="s">
        <v>233</v>
      </c>
      <c r="S30">
        <v>83</v>
      </c>
      <c r="T30">
        <v>1</v>
      </c>
    </row>
    <row r="31" spans="1:20">
      <c r="A31" t="s">
        <v>121</v>
      </c>
      <c r="B31" t="s">
        <v>121</v>
      </c>
      <c r="C31">
        <v>26</v>
      </c>
      <c r="E31" t="s">
        <v>130</v>
      </c>
      <c r="F31" t="s">
        <v>194</v>
      </c>
      <c r="R31" s="86" t="s">
        <v>234</v>
      </c>
      <c r="S31">
        <v>83</v>
      </c>
      <c r="T31">
        <v>1</v>
      </c>
    </row>
    <row r="32" spans="1:20">
      <c r="A32" t="s">
        <v>105</v>
      </c>
      <c r="B32" t="s">
        <v>106</v>
      </c>
      <c r="C32">
        <v>3</v>
      </c>
      <c r="E32" t="s">
        <v>61</v>
      </c>
      <c r="F32" t="s">
        <v>61</v>
      </c>
      <c r="R32" s="86" t="s">
        <v>235</v>
      </c>
      <c r="S32">
        <v>83</v>
      </c>
      <c r="T32">
        <v>1</v>
      </c>
    </row>
    <row r="33" spans="1:20">
      <c r="A33" t="s">
        <v>105</v>
      </c>
      <c r="B33" t="s">
        <v>107</v>
      </c>
      <c r="C33">
        <v>6</v>
      </c>
      <c r="E33" t="s">
        <v>49</v>
      </c>
      <c r="F33" t="s">
        <v>49</v>
      </c>
      <c r="R33" s="86" t="s">
        <v>236</v>
      </c>
      <c r="S33">
        <v>95</v>
      </c>
      <c r="T33">
        <v>1</v>
      </c>
    </row>
    <row r="34" spans="1:20">
      <c r="A34" t="s">
        <v>105</v>
      </c>
      <c r="B34" t="s">
        <v>112</v>
      </c>
      <c r="C34">
        <v>30</v>
      </c>
      <c r="E34" t="s">
        <v>39</v>
      </c>
      <c r="F34" t="s">
        <v>39</v>
      </c>
      <c r="R34" s="86" t="s">
        <v>237</v>
      </c>
      <c r="S34">
        <v>95</v>
      </c>
      <c r="T34">
        <v>1</v>
      </c>
    </row>
    <row r="35" spans="1:20">
      <c r="A35" t="s">
        <v>105</v>
      </c>
      <c r="B35" t="s">
        <v>129</v>
      </c>
      <c r="C35">
        <v>3</v>
      </c>
      <c r="E35" t="s">
        <v>38</v>
      </c>
      <c r="F35" t="s">
        <v>38</v>
      </c>
      <c r="R35" s="86" t="s">
        <v>238</v>
      </c>
      <c r="S35">
        <v>95</v>
      </c>
      <c r="T35">
        <v>1</v>
      </c>
    </row>
    <row r="36" spans="1:20">
      <c r="A36" t="s">
        <v>105</v>
      </c>
      <c r="B36" t="s">
        <v>86</v>
      </c>
      <c r="C36">
        <v>2</v>
      </c>
      <c r="E36" t="s">
        <v>71</v>
      </c>
      <c r="F36" t="s">
        <v>71</v>
      </c>
      <c r="R36" s="86" t="s">
        <v>239</v>
      </c>
      <c r="S36">
        <v>95</v>
      </c>
      <c r="T36">
        <v>1</v>
      </c>
    </row>
    <row r="37" spans="1:20">
      <c r="A37" t="s">
        <v>102</v>
      </c>
      <c r="B37" t="s">
        <v>104</v>
      </c>
      <c r="C37">
        <v>2</v>
      </c>
      <c r="E37" t="s">
        <v>72</v>
      </c>
      <c r="F37" t="s">
        <v>72</v>
      </c>
      <c r="R37" s="86" t="s">
        <v>240</v>
      </c>
      <c r="S37">
        <v>95</v>
      </c>
      <c r="T37">
        <v>1</v>
      </c>
    </row>
    <row r="38" spans="1:20">
      <c r="A38" t="s">
        <v>102</v>
      </c>
      <c r="B38" t="s">
        <v>99</v>
      </c>
      <c r="C38">
        <v>4</v>
      </c>
      <c r="E38" t="s">
        <v>73</v>
      </c>
      <c r="F38" t="s">
        <v>73</v>
      </c>
      <c r="R38" s="86" t="s">
        <v>241</v>
      </c>
      <c r="S38">
        <v>95</v>
      </c>
      <c r="T38">
        <v>1</v>
      </c>
    </row>
    <row r="39" spans="1:20">
      <c r="A39" t="s">
        <v>102</v>
      </c>
      <c r="B39" t="s">
        <v>127</v>
      </c>
      <c r="C39">
        <v>1</v>
      </c>
      <c r="E39" t="s">
        <v>41</v>
      </c>
      <c r="F39" t="s">
        <v>41</v>
      </c>
      <c r="R39" s="86" t="s">
        <v>242</v>
      </c>
      <c r="S39">
        <v>95</v>
      </c>
      <c r="T39">
        <v>1</v>
      </c>
    </row>
    <row r="40" spans="1:20">
      <c r="A40" t="s">
        <v>102</v>
      </c>
      <c r="B40" t="s">
        <v>130</v>
      </c>
      <c r="C40">
        <v>3</v>
      </c>
      <c r="E40" t="s">
        <v>131</v>
      </c>
      <c r="F40" t="s">
        <v>195</v>
      </c>
      <c r="R40" s="86" t="s">
        <v>243</v>
      </c>
      <c r="S40">
        <v>95</v>
      </c>
      <c r="T40">
        <v>1</v>
      </c>
    </row>
    <row r="41" spans="1:20">
      <c r="A41" t="s">
        <v>132</v>
      </c>
      <c r="B41" t="s">
        <v>132</v>
      </c>
      <c r="C41">
        <v>3</v>
      </c>
      <c r="E41" t="s">
        <v>143</v>
      </c>
      <c r="F41" t="s">
        <v>197</v>
      </c>
      <c r="R41" s="86" t="s">
        <v>244</v>
      </c>
      <c r="S41">
        <v>101</v>
      </c>
      <c r="T41">
        <v>1</v>
      </c>
    </row>
    <row r="42" spans="1:20">
      <c r="A42" t="s">
        <v>37</v>
      </c>
      <c r="B42" t="s">
        <v>37</v>
      </c>
      <c r="C42">
        <v>60</v>
      </c>
      <c r="E42" t="s">
        <v>121</v>
      </c>
      <c r="F42" t="s">
        <v>121</v>
      </c>
      <c r="R42" s="86" t="s">
        <v>245</v>
      </c>
      <c r="S42">
        <v>101</v>
      </c>
      <c r="T42">
        <v>1</v>
      </c>
    </row>
    <row r="43" spans="1:20">
      <c r="A43" t="s">
        <v>50</v>
      </c>
      <c r="B43" t="s">
        <v>99</v>
      </c>
      <c r="E43" t="s">
        <v>132</v>
      </c>
      <c r="F43" t="s">
        <v>196</v>
      </c>
      <c r="R43" s="86" t="s">
        <v>246</v>
      </c>
      <c r="S43">
        <v>101</v>
      </c>
      <c r="T43">
        <v>1</v>
      </c>
    </row>
    <row r="44" spans="1:20">
      <c r="A44" t="s">
        <v>50</v>
      </c>
      <c r="B44" t="s">
        <v>50</v>
      </c>
      <c r="C44">
        <v>16</v>
      </c>
      <c r="E44" t="s">
        <v>37</v>
      </c>
      <c r="F44" t="s">
        <v>183</v>
      </c>
      <c r="R44" s="86" t="s">
        <v>247</v>
      </c>
      <c r="S44">
        <v>101</v>
      </c>
      <c r="T44">
        <v>1</v>
      </c>
    </row>
    <row r="45" spans="1:20">
      <c r="A45" t="s">
        <v>108</v>
      </c>
      <c r="B45" t="s">
        <v>108</v>
      </c>
      <c r="C45">
        <v>6</v>
      </c>
      <c r="E45" t="s">
        <v>50</v>
      </c>
      <c r="F45" t="s">
        <v>50</v>
      </c>
      <c r="R45" s="86" t="s">
        <v>248</v>
      </c>
      <c r="S45">
        <v>101</v>
      </c>
      <c r="T45">
        <v>1</v>
      </c>
    </row>
    <row r="46" spans="1:20">
      <c r="A46" t="s">
        <v>133</v>
      </c>
      <c r="B46" t="s">
        <v>133</v>
      </c>
      <c r="C46">
        <v>13</v>
      </c>
      <c r="E46" t="s">
        <v>108</v>
      </c>
      <c r="F46" t="s">
        <v>199</v>
      </c>
      <c r="R46" s="86" t="s">
        <v>249</v>
      </c>
      <c r="S46">
        <v>101</v>
      </c>
      <c r="T46">
        <v>1</v>
      </c>
    </row>
    <row r="47" spans="1:20">
      <c r="A47" t="s">
        <v>134</v>
      </c>
      <c r="B47" t="s">
        <v>134</v>
      </c>
      <c r="C47">
        <v>29</v>
      </c>
      <c r="E47" t="s">
        <v>133</v>
      </c>
      <c r="F47" t="s">
        <v>198</v>
      </c>
      <c r="R47" s="86" t="s">
        <v>250</v>
      </c>
      <c r="S47">
        <v>101</v>
      </c>
      <c r="T47">
        <v>1</v>
      </c>
    </row>
    <row r="48" spans="1:20">
      <c r="A48" t="s">
        <v>120</v>
      </c>
      <c r="B48" t="s">
        <v>120</v>
      </c>
      <c r="E48" t="s">
        <v>134</v>
      </c>
      <c r="F48" t="s">
        <v>200</v>
      </c>
      <c r="R48" s="86" t="s">
        <v>251</v>
      </c>
      <c r="S48">
        <v>101</v>
      </c>
      <c r="T48">
        <v>1</v>
      </c>
    </row>
    <row r="49" spans="1:20">
      <c r="A49" t="s">
        <v>55</v>
      </c>
      <c r="B49" t="s">
        <v>55</v>
      </c>
      <c r="C49">
        <v>5</v>
      </c>
      <c r="E49" t="s">
        <v>120</v>
      </c>
      <c r="F49" t="s">
        <v>120</v>
      </c>
      <c r="R49" s="86" t="s">
        <v>252</v>
      </c>
      <c r="S49">
        <v>97</v>
      </c>
      <c r="T49">
        <v>1</v>
      </c>
    </row>
    <row r="50" spans="1:20">
      <c r="A50" t="s">
        <v>62</v>
      </c>
      <c r="B50" t="s">
        <v>62</v>
      </c>
      <c r="C50">
        <v>19</v>
      </c>
      <c r="E50" t="s">
        <v>55</v>
      </c>
      <c r="F50" t="s">
        <v>201</v>
      </c>
      <c r="R50" s="86" t="s">
        <v>253</v>
      </c>
      <c r="S50">
        <v>86</v>
      </c>
      <c r="T50">
        <v>1</v>
      </c>
    </row>
    <row r="51" spans="1:20">
      <c r="A51" t="s">
        <v>35</v>
      </c>
      <c r="B51" t="s">
        <v>35</v>
      </c>
      <c r="C51">
        <v>7</v>
      </c>
      <c r="E51" t="s">
        <v>62</v>
      </c>
      <c r="F51" t="s">
        <v>62</v>
      </c>
      <c r="R51" s="86" t="s">
        <v>254</v>
      </c>
      <c r="S51">
        <v>86</v>
      </c>
      <c r="T51">
        <v>1</v>
      </c>
    </row>
    <row r="52" spans="1:20">
      <c r="A52" t="s">
        <v>140</v>
      </c>
      <c r="B52" t="s">
        <v>140</v>
      </c>
      <c r="C52">
        <v>7</v>
      </c>
      <c r="E52" t="s">
        <v>35</v>
      </c>
      <c r="F52" t="s">
        <v>35</v>
      </c>
      <c r="R52" s="86" t="s">
        <v>255</v>
      </c>
      <c r="S52">
        <v>112</v>
      </c>
      <c r="T52">
        <v>1</v>
      </c>
    </row>
    <row r="53" spans="1:20">
      <c r="A53" t="s">
        <v>144</v>
      </c>
      <c r="B53" t="s">
        <v>144</v>
      </c>
      <c r="C53">
        <v>14</v>
      </c>
      <c r="E53" t="s">
        <v>140</v>
      </c>
      <c r="F53" t="s">
        <v>202</v>
      </c>
      <c r="R53" s="86" t="s">
        <v>256</v>
      </c>
      <c r="S53">
        <v>94</v>
      </c>
      <c r="T53">
        <v>1</v>
      </c>
    </row>
    <row r="54" spans="1:20">
      <c r="A54" t="s">
        <v>109</v>
      </c>
      <c r="B54" t="s">
        <v>109</v>
      </c>
      <c r="C54">
        <v>3</v>
      </c>
      <c r="E54" t="s">
        <v>144</v>
      </c>
      <c r="F54" t="s">
        <v>202</v>
      </c>
      <c r="R54" s="86" t="s">
        <v>257</v>
      </c>
      <c r="S54">
        <v>94</v>
      </c>
      <c r="T54">
        <v>1</v>
      </c>
    </row>
    <row r="55" spans="1:20">
      <c r="A55" t="s">
        <v>74</v>
      </c>
      <c r="B55" t="s">
        <v>74</v>
      </c>
      <c r="C55">
        <v>5</v>
      </c>
      <c r="E55" t="s">
        <v>109</v>
      </c>
      <c r="F55" t="s">
        <v>109</v>
      </c>
      <c r="R55" s="86" t="s">
        <v>258</v>
      </c>
      <c r="S55">
        <v>130</v>
      </c>
      <c r="T55">
        <v>1</v>
      </c>
    </row>
    <row r="56" spans="1:20">
      <c r="A56" t="s">
        <v>75</v>
      </c>
      <c r="B56" t="s">
        <v>75</v>
      </c>
      <c r="C56">
        <v>3</v>
      </c>
      <c r="E56" t="s">
        <v>74</v>
      </c>
      <c r="F56" t="s">
        <v>74</v>
      </c>
      <c r="R56" s="86" t="s">
        <v>259</v>
      </c>
      <c r="S56">
        <v>104</v>
      </c>
      <c r="T56">
        <v>1</v>
      </c>
    </row>
    <row r="57" spans="1:20">
      <c r="A57" t="s">
        <v>76</v>
      </c>
      <c r="B57" t="s">
        <v>76</v>
      </c>
      <c r="C57">
        <v>3</v>
      </c>
      <c r="E57" t="s">
        <v>75</v>
      </c>
      <c r="F57" t="s">
        <v>75</v>
      </c>
      <c r="R57" s="86" t="s">
        <v>260</v>
      </c>
      <c r="S57">
        <v>104</v>
      </c>
      <c r="T57">
        <v>1</v>
      </c>
    </row>
    <row r="58" spans="1:20">
      <c r="A58" t="s">
        <v>116</v>
      </c>
      <c r="B58" t="s">
        <v>117</v>
      </c>
      <c r="C58">
        <v>30</v>
      </c>
      <c r="E58" t="s">
        <v>76</v>
      </c>
      <c r="F58" t="s">
        <v>76</v>
      </c>
      <c r="R58" s="86" t="s">
        <v>261</v>
      </c>
      <c r="S58">
        <v>106</v>
      </c>
      <c r="T58">
        <v>1</v>
      </c>
    </row>
    <row r="59" spans="1:20">
      <c r="A59" t="s">
        <v>32</v>
      </c>
      <c r="B59" t="s">
        <v>32</v>
      </c>
      <c r="C59">
        <v>17</v>
      </c>
      <c r="E59" t="s">
        <v>32</v>
      </c>
      <c r="F59" t="s">
        <v>182</v>
      </c>
      <c r="R59" s="86" t="s">
        <v>262</v>
      </c>
      <c r="S59">
        <v>94</v>
      </c>
      <c r="T59">
        <v>1</v>
      </c>
    </row>
    <row r="60" spans="1:20">
      <c r="A60" t="s">
        <v>36</v>
      </c>
      <c r="B60" t="s">
        <v>36</v>
      </c>
      <c r="C60">
        <v>11</v>
      </c>
      <c r="E60" t="s">
        <v>36</v>
      </c>
      <c r="F60" t="s">
        <v>36</v>
      </c>
      <c r="R60" s="86" t="s">
        <v>263</v>
      </c>
      <c r="S60">
        <v>94</v>
      </c>
      <c r="T60">
        <v>1</v>
      </c>
    </row>
    <row r="61" spans="1:20">
      <c r="A61" t="s">
        <v>119</v>
      </c>
      <c r="B61" t="s">
        <v>120</v>
      </c>
      <c r="C61">
        <v>30</v>
      </c>
      <c r="E61" t="s">
        <v>63</v>
      </c>
      <c r="F61" t="s">
        <v>63</v>
      </c>
      <c r="R61" s="86" t="s">
        <v>264</v>
      </c>
      <c r="S61">
        <v>113</v>
      </c>
      <c r="T61">
        <v>1</v>
      </c>
    </row>
    <row r="62" spans="1:20">
      <c r="A62" t="s">
        <v>63</v>
      </c>
      <c r="B62" t="s">
        <v>63</v>
      </c>
      <c r="C62">
        <v>5</v>
      </c>
      <c r="E62" t="s">
        <v>77</v>
      </c>
      <c r="F62" t="s">
        <v>77</v>
      </c>
      <c r="R62" s="86" t="s">
        <v>265</v>
      </c>
      <c r="S62">
        <v>102</v>
      </c>
      <c r="T62">
        <v>1</v>
      </c>
    </row>
    <row r="63" spans="1:20">
      <c r="A63" t="s">
        <v>77</v>
      </c>
      <c r="B63" t="s">
        <v>77</v>
      </c>
      <c r="C63">
        <v>3</v>
      </c>
      <c r="E63" t="s">
        <v>64</v>
      </c>
      <c r="F63" t="s">
        <v>64</v>
      </c>
      <c r="R63" s="86" t="s">
        <v>266</v>
      </c>
      <c r="S63">
        <v>102</v>
      </c>
      <c r="T63">
        <v>1</v>
      </c>
    </row>
    <row r="64" spans="1:20">
      <c r="A64" t="s">
        <v>64</v>
      </c>
      <c r="B64" t="s">
        <v>64</v>
      </c>
      <c r="C64">
        <v>6</v>
      </c>
      <c r="E64" t="s">
        <v>65</v>
      </c>
      <c r="F64" t="s">
        <v>65</v>
      </c>
      <c r="R64" s="86" t="s">
        <v>267</v>
      </c>
      <c r="S64">
        <v>119</v>
      </c>
      <c r="T64">
        <v>1</v>
      </c>
    </row>
    <row r="65" spans="1:20">
      <c r="A65" t="s">
        <v>65</v>
      </c>
      <c r="B65" t="s">
        <v>65</v>
      </c>
      <c r="C65">
        <v>8</v>
      </c>
      <c r="E65" t="s">
        <v>78</v>
      </c>
      <c r="F65" t="s">
        <v>78</v>
      </c>
      <c r="R65" s="86" t="s">
        <v>268</v>
      </c>
      <c r="S65">
        <v>110</v>
      </c>
      <c r="T65">
        <v>1</v>
      </c>
    </row>
    <row r="66" spans="1:20">
      <c r="A66" t="s">
        <v>78</v>
      </c>
      <c r="B66" t="s">
        <v>78</v>
      </c>
      <c r="C66">
        <v>3</v>
      </c>
      <c r="E66" t="s">
        <v>42</v>
      </c>
      <c r="F66" t="s">
        <v>34</v>
      </c>
      <c r="R66" s="86" t="s">
        <v>269</v>
      </c>
      <c r="S66">
        <v>110</v>
      </c>
      <c r="T66">
        <v>1</v>
      </c>
    </row>
    <row r="67" spans="1:20">
      <c r="A67" t="s">
        <v>42</v>
      </c>
      <c r="B67" t="s">
        <v>42</v>
      </c>
      <c r="C67">
        <v>8</v>
      </c>
      <c r="E67" t="s">
        <v>44</v>
      </c>
      <c r="F67" t="s">
        <v>40</v>
      </c>
      <c r="R67" s="86" t="s">
        <v>270</v>
      </c>
      <c r="S67">
        <v>104</v>
      </c>
      <c r="T67">
        <v>1</v>
      </c>
    </row>
    <row r="68" spans="1:20">
      <c r="A68" t="s">
        <v>44</v>
      </c>
      <c r="B68" t="s">
        <v>44</v>
      </c>
      <c r="C68">
        <v>8</v>
      </c>
      <c r="E68" t="s">
        <v>79</v>
      </c>
      <c r="F68" t="s">
        <v>79</v>
      </c>
      <c r="R68" s="86" t="s">
        <v>271</v>
      </c>
      <c r="S68">
        <v>90</v>
      </c>
      <c r="T68">
        <v>1</v>
      </c>
    </row>
    <row r="69" spans="1:20">
      <c r="A69" t="s">
        <v>79</v>
      </c>
      <c r="B69" t="s">
        <v>79</v>
      </c>
      <c r="C69">
        <v>3</v>
      </c>
      <c r="E69" t="s">
        <v>66</v>
      </c>
      <c r="F69" t="s">
        <v>66</v>
      </c>
      <c r="R69" s="86" t="s">
        <v>272</v>
      </c>
      <c r="S69">
        <v>90</v>
      </c>
      <c r="T69">
        <v>1</v>
      </c>
    </row>
    <row r="70" spans="1:20">
      <c r="A70" t="s">
        <v>66</v>
      </c>
      <c r="B70" t="s">
        <v>66</v>
      </c>
      <c r="C70">
        <v>5</v>
      </c>
      <c r="E70" t="s">
        <v>67</v>
      </c>
      <c r="F70" t="s">
        <v>67</v>
      </c>
      <c r="R70" s="86" t="s">
        <v>273</v>
      </c>
      <c r="S70">
        <v>132</v>
      </c>
      <c r="T70">
        <v>1</v>
      </c>
    </row>
    <row r="71" spans="1:20">
      <c r="A71" t="s">
        <v>67</v>
      </c>
      <c r="B71" t="s">
        <v>67</v>
      </c>
      <c r="C71">
        <v>6</v>
      </c>
      <c r="E71" t="s">
        <v>80</v>
      </c>
      <c r="F71" t="s">
        <v>80</v>
      </c>
      <c r="R71" s="86" t="s">
        <v>274</v>
      </c>
      <c r="S71">
        <v>107</v>
      </c>
      <c r="T71">
        <v>1</v>
      </c>
    </row>
    <row r="72" spans="1:20">
      <c r="A72" t="s">
        <v>80</v>
      </c>
      <c r="B72" t="s">
        <v>80</v>
      </c>
      <c r="C72">
        <v>3</v>
      </c>
      <c r="E72" t="s">
        <v>81</v>
      </c>
      <c r="F72" t="s">
        <v>81</v>
      </c>
      <c r="R72" s="86" t="s">
        <v>275</v>
      </c>
      <c r="S72">
        <v>107</v>
      </c>
      <c r="T72">
        <v>1</v>
      </c>
    </row>
    <row r="73" spans="1:20">
      <c r="A73" t="s">
        <v>81</v>
      </c>
      <c r="B73" t="s">
        <v>81</v>
      </c>
      <c r="C73">
        <v>5</v>
      </c>
      <c r="E73" t="s">
        <v>82</v>
      </c>
      <c r="F73" t="s">
        <v>82</v>
      </c>
      <c r="R73" s="86" t="s">
        <v>276</v>
      </c>
      <c r="S73">
        <v>132</v>
      </c>
      <c r="T73">
        <v>1</v>
      </c>
    </row>
    <row r="74" spans="1:20">
      <c r="A74" t="s">
        <v>82</v>
      </c>
      <c r="B74" t="s">
        <v>82</v>
      </c>
      <c r="C74">
        <v>3</v>
      </c>
      <c r="E74" t="s">
        <v>83</v>
      </c>
      <c r="F74" t="s">
        <v>83</v>
      </c>
      <c r="R74" s="86" t="s">
        <v>277</v>
      </c>
      <c r="S74">
        <v>107</v>
      </c>
      <c r="T74">
        <v>1</v>
      </c>
    </row>
    <row r="75" spans="1:20">
      <c r="A75" t="s">
        <v>83</v>
      </c>
      <c r="B75" t="s">
        <v>83</v>
      </c>
      <c r="C75">
        <v>3</v>
      </c>
      <c r="E75" t="s">
        <v>118</v>
      </c>
      <c r="F75" t="s">
        <v>118</v>
      </c>
      <c r="R75" s="86" t="s">
        <v>278</v>
      </c>
      <c r="S75">
        <v>107</v>
      </c>
      <c r="T75">
        <v>1</v>
      </c>
    </row>
    <row r="76" spans="1:20">
      <c r="A76" t="s">
        <v>118</v>
      </c>
      <c r="B76" t="s">
        <v>118</v>
      </c>
      <c r="C76">
        <v>26</v>
      </c>
      <c r="E76" t="s">
        <v>115</v>
      </c>
      <c r="F76" t="s">
        <v>115</v>
      </c>
      <c r="R76" s="86" t="s">
        <v>279</v>
      </c>
      <c r="S76">
        <v>90</v>
      </c>
      <c r="T76">
        <v>1</v>
      </c>
    </row>
    <row r="77" spans="1:20">
      <c r="A77" t="s">
        <v>115</v>
      </c>
      <c r="B77" t="s">
        <v>115</v>
      </c>
      <c r="C77">
        <v>26</v>
      </c>
      <c r="E77" t="s">
        <v>117</v>
      </c>
      <c r="F77" t="s">
        <v>117</v>
      </c>
      <c r="R77" s="86" t="s">
        <v>280</v>
      </c>
      <c r="S77">
        <v>87</v>
      </c>
      <c r="T77">
        <v>1</v>
      </c>
    </row>
    <row r="78" spans="1:20">
      <c r="A78" t="s">
        <v>117</v>
      </c>
      <c r="B78" t="s">
        <v>117</v>
      </c>
      <c r="E78" t="s">
        <v>113</v>
      </c>
      <c r="F78" t="s">
        <v>113</v>
      </c>
      <c r="R78" s="86" t="s">
        <v>281</v>
      </c>
      <c r="S78">
        <v>87</v>
      </c>
      <c r="T78">
        <v>1</v>
      </c>
    </row>
    <row r="79" spans="1:20">
      <c r="A79" t="s">
        <v>113</v>
      </c>
      <c r="B79" t="s">
        <v>113</v>
      </c>
      <c r="C79">
        <v>6</v>
      </c>
      <c r="E79" t="s">
        <v>68</v>
      </c>
      <c r="F79" t="s">
        <v>68</v>
      </c>
      <c r="R79" s="86" t="s">
        <v>282</v>
      </c>
      <c r="S79">
        <v>92</v>
      </c>
      <c r="T79">
        <v>1</v>
      </c>
    </row>
    <row r="80" spans="1:20">
      <c r="A80" t="s">
        <v>68</v>
      </c>
      <c r="B80" t="s">
        <v>68</v>
      </c>
      <c r="C80">
        <v>29</v>
      </c>
      <c r="E80" t="s">
        <v>110</v>
      </c>
      <c r="F80" t="s">
        <v>193</v>
      </c>
      <c r="R80" s="86" t="s">
        <v>283</v>
      </c>
      <c r="S80">
        <v>89</v>
      </c>
      <c r="T80">
        <v>1</v>
      </c>
    </row>
    <row r="81" spans="1:20">
      <c r="A81" t="s">
        <v>110</v>
      </c>
      <c r="B81" t="s">
        <v>110</v>
      </c>
      <c r="C81">
        <v>3</v>
      </c>
      <c r="E81" t="s">
        <v>84</v>
      </c>
      <c r="F81" t="s">
        <v>84</v>
      </c>
      <c r="R81" s="86" t="s">
        <v>284</v>
      </c>
      <c r="S81">
        <v>98</v>
      </c>
      <c r="T81">
        <v>1</v>
      </c>
    </row>
    <row r="82" spans="1:20">
      <c r="A82" t="s">
        <v>84</v>
      </c>
      <c r="B82" t="s">
        <v>84</v>
      </c>
      <c r="C82">
        <v>3</v>
      </c>
      <c r="E82" t="s">
        <v>85</v>
      </c>
      <c r="F82" t="s">
        <v>85</v>
      </c>
      <c r="R82" s="86" t="s">
        <v>285</v>
      </c>
      <c r="S82">
        <v>92</v>
      </c>
      <c r="T82">
        <v>1</v>
      </c>
    </row>
    <row r="83" spans="1:20">
      <c r="A83" t="s">
        <v>85</v>
      </c>
      <c r="B83" t="s">
        <v>85</v>
      </c>
      <c r="C83">
        <v>3</v>
      </c>
      <c r="E83" t="s">
        <v>91</v>
      </c>
      <c r="F83" t="s">
        <v>203</v>
      </c>
      <c r="R83" s="86" t="s">
        <v>286</v>
      </c>
      <c r="S83">
        <v>92</v>
      </c>
      <c r="T83">
        <v>1</v>
      </c>
    </row>
    <row r="84" spans="1:20">
      <c r="A84" t="s">
        <v>91</v>
      </c>
      <c r="B84" t="s">
        <v>91</v>
      </c>
      <c r="C84">
        <v>9</v>
      </c>
      <c r="E84" t="s">
        <v>124</v>
      </c>
      <c r="F84" t="s">
        <v>124</v>
      </c>
      <c r="R84" s="86" t="s">
        <v>287</v>
      </c>
      <c r="S84">
        <v>162</v>
      </c>
      <c r="T84">
        <v>1</v>
      </c>
    </row>
    <row r="85" spans="1:20">
      <c r="A85" t="s">
        <v>124</v>
      </c>
      <c r="B85" t="s">
        <v>124</v>
      </c>
      <c r="C85">
        <v>3</v>
      </c>
      <c r="E85" t="s">
        <v>86</v>
      </c>
      <c r="F85" t="s">
        <v>86</v>
      </c>
      <c r="R85" s="86" t="s">
        <v>288</v>
      </c>
      <c r="S85">
        <v>170</v>
      </c>
      <c r="T85">
        <v>1</v>
      </c>
    </row>
    <row r="86" spans="1:20">
      <c r="A86" t="s">
        <v>86</v>
      </c>
      <c r="B86" t="s">
        <v>86</v>
      </c>
      <c r="C86">
        <v>4</v>
      </c>
      <c r="E86" t="s">
        <v>40</v>
      </c>
      <c r="F86" t="s">
        <v>40</v>
      </c>
      <c r="R86" s="86" t="s">
        <v>289</v>
      </c>
      <c r="S86">
        <v>156</v>
      </c>
      <c r="T86">
        <v>1</v>
      </c>
    </row>
    <row r="87" spans="1:20">
      <c r="A87" t="s">
        <v>40</v>
      </c>
      <c r="B87" t="s">
        <v>40</v>
      </c>
      <c r="C87">
        <v>26</v>
      </c>
      <c r="E87" t="s">
        <v>56</v>
      </c>
      <c r="F87" t="s">
        <v>56</v>
      </c>
      <c r="R87" s="86" t="s">
        <v>290</v>
      </c>
      <c r="S87">
        <v>190</v>
      </c>
      <c r="T87">
        <v>1</v>
      </c>
    </row>
    <row r="88" spans="1:20">
      <c r="A88" t="s">
        <v>56</v>
      </c>
      <c r="B88" t="s">
        <v>56</v>
      </c>
      <c r="C88">
        <v>5</v>
      </c>
      <c r="E88" t="s">
        <v>87</v>
      </c>
      <c r="F88" t="s">
        <v>87</v>
      </c>
      <c r="R88" s="86" t="s">
        <v>291</v>
      </c>
      <c r="S88">
        <v>189</v>
      </c>
      <c r="T88">
        <v>1</v>
      </c>
    </row>
    <row r="89" spans="1:20">
      <c r="A89" t="s">
        <v>87</v>
      </c>
      <c r="B89" t="s">
        <v>87</v>
      </c>
      <c r="C89">
        <v>3</v>
      </c>
      <c r="E89" t="s">
        <v>57</v>
      </c>
      <c r="F89" t="s">
        <v>57</v>
      </c>
      <c r="R89" s="86" t="s">
        <v>292</v>
      </c>
      <c r="S89">
        <v>208</v>
      </c>
      <c r="T89">
        <v>1</v>
      </c>
    </row>
    <row r="90" spans="1:20">
      <c r="A90" t="s">
        <v>57</v>
      </c>
      <c r="B90" t="s">
        <v>57</v>
      </c>
      <c r="C90">
        <v>4</v>
      </c>
      <c r="E90" t="s">
        <v>58</v>
      </c>
      <c r="F90" t="s">
        <v>58</v>
      </c>
      <c r="R90" s="86" t="s">
        <v>293</v>
      </c>
      <c r="S90">
        <v>204</v>
      </c>
      <c r="T90">
        <v>1</v>
      </c>
    </row>
    <row r="91" spans="1:20">
      <c r="A91" t="s">
        <v>58</v>
      </c>
      <c r="B91" t="s">
        <v>58</v>
      </c>
      <c r="C91">
        <v>1</v>
      </c>
      <c r="E91" t="s">
        <v>135</v>
      </c>
      <c r="F91" t="s">
        <v>135</v>
      </c>
      <c r="R91" s="86" t="s">
        <v>294</v>
      </c>
      <c r="S91">
        <v>160</v>
      </c>
      <c r="T91">
        <v>1</v>
      </c>
    </row>
    <row r="92" spans="1:20">
      <c r="A92" t="s">
        <v>135</v>
      </c>
      <c r="B92" t="s">
        <v>135</v>
      </c>
      <c r="C92">
        <v>3</v>
      </c>
      <c r="E92" t="s">
        <v>45</v>
      </c>
      <c r="F92" t="s">
        <v>45</v>
      </c>
      <c r="R92" s="86" t="s">
        <v>295</v>
      </c>
      <c r="S92">
        <v>170</v>
      </c>
      <c r="T92">
        <v>1</v>
      </c>
    </row>
    <row r="93" spans="1:20">
      <c r="A93" t="s">
        <v>137</v>
      </c>
      <c r="B93" t="s">
        <v>50</v>
      </c>
      <c r="R93" s="86" t="s">
        <v>296</v>
      </c>
      <c r="S93">
        <v>159</v>
      </c>
      <c r="T93">
        <v>1</v>
      </c>
    </row>
    <row r="94" spans="1:20">
      <c r="A94" t="s">
        <v>45</v>
      </c>
      <c r="B94" t="s">
        <v>45</v>
      </c>
      <c r="C94">
        <v>9</v>
      </c>
      <c r="R94" s="86" t="s">
        <v>297</v>
      </c>
      <c r="S94">
        <v>172</v>
      </c>
      <c r="T94">
        <v>1</v>
      </c>
    </row>
    <row r="95" spans="1:20">
      <c r="A95" t="s">
        <v>185</v>
      </c>
      <c r="B95" t="s">
        <v>60</v>
      </c>
      <c r="R95" s="86" t="s">
        <v>298</v>
      </c>
      <c r="S95">
        <v>174</v>
      </c>
      <c r="T95">
        <v>1</v>
      </c>
    </row>
    <row r="96" spans="1:20">
      <c r="A96" t="s">
        <v>185</v>
      </c>
      <c r="B96" t="s">
        <v>69</v>
      </c>
      <c r="R96" s="86" t="s">
        <v>299</v>
      </c>
      <c r="S96">
        <v>179</v>
      </c>
      <c r="T96">
        <v>1</v>
      </c>
    </row>
    <row r="97" spans="1:20">
      <c r="A97" t="s">
        <v>185</v>
      </c>
      <c r="B97" t="s">
        <v>70</v>
      </c>
      <c r="R97" s="86" t="s">
        <v>300</v>
      </c>
      <c r="S97">
        <v>177</v>
      </c>
      <c r="T97">
        <v>1</v>
      </c>
    </row>
    <row r="98" spans="1:20">
      <c r="A98" t="s">
        <v>185</v>
      </c>
      <c r="B98" t="s">
        <v>34</v>
      </c>
      <c r="R98" s="86" t="s">
        <v>301</v>
      </c>
      <c r="S98">
        <v>99</v>
      </c>
      <c r="T98">
        <v>1</v>
      </c>
    </row>
    <row r="99" spans="1:20">
      <c r="A99" t="s">
        <v>185</v>
      </c>
      <c r="B99" t="s">
        <v>88</v>
      </c>
      <c r="R99" s="86" t="s">
        <v>302</v>
      </c>
      <c r="S99">
        <v>101</v>
      </c>
      <c r="T99">
        <v>1</v>
      </c>
    </row>
    <row r="100" spans="1:20">
      <c r="A100" t="s">
        <v>185</v>
      </c>
      <c r="B100" t="s">
        <v>61</v>
      </c>
      <c r="R100" s="86" t="s">
        <v>303</v>
      </c>
      <c r="S100">
        <v>95</v>
      </c>
      <c r="T100">
        <v>1</v>
      </c>
    </row>
    <row r="101" spans="1:20">
      <c r="A101" t="s">
        <v>185</v>
      </c>
      <c r="B101" t="s">
        <v>49</v>
      </c>
      <c r="R101" s="86" t="s">
        <v>304</v>
      </c>
      <c r="S101">
        <v>96</v>
      </c>
      <c r="T101">
        <v>1</v>
      </c>
    </row>
    <row r="102" spans="1:20">
      <c r="A102" t="s">
        <v>185</v>
      </c>
      <c r="B102" t="s">
        <v>39</v>
      </c>
      <c r="R102" s="86" t="s">
        <v>305</v>
      </c>
      <c r="S102">
        <v>146</v>
      </c>
      <c r="T102">
        <v>1</v>
      </c>
    </row>
    <row r="103" spans="1:20">
      <c r="A103" t="s">
        <v>185</v>
      </c>
      <c r="B103" t="s">
        <v>38</v>
      </c>
      <c r="R103" s="86" t="s">
        <v>306</v>
      </c>
      <c r="S103">
        <v>145</v>
      </c>
      <c r="T103">
        <v>1</v>
      </c>
    </row>
    <row r="104" spans="1:20">
      <c r="A104" t="s">
        <v>185</v>
      </c>
      <c r="B104" t="s">
        <v>71</v>
      </c>
      <c r="R104" s="86" t="s">
        <v>307</v>
      </c>
      <c r="S104">
        <v>162</v>
      </c>
      <c r="T104">
        <v>1</v>
      </c>
    </row>
    <row r="105" spans="1:20">
      <c r="A105" t="s">
        <v>185</v>
      </c>
      <c r="B105" t="s">
        <v>72</v>
      </c>
      <c r="R105" s="86" t="s">
        <v>308</v>
      </c>
      <c r="S105">
        <v>142</v>
      </c>
      <c r="T105">
        <v>1</v>
      </c>
    </row>
    <row r="106" spans="1:20">
      <c r="A106" t="s">
        <v>185</v>
      </c>
      <c r="B106" t="s">
        <v>73</v>
      </c>
      <c r="R106" s="86" t="s">
        <v>309</v>
      </c>
      <c r="S106">
        <v>142</v>
      </c>
      <c r="T106">
        <v>1</v>
      </c>
    </row>
    <row r="107" spans="1:20">
      <c r="A107" t="s">
        <v>185</v>
      </c>
      <c r="B107" t="s">
        <v>41</v>
      </c>
      <c r="R107" s="86" t="s">
        <v>310</v>
      </c>
      <c r="S107">
        <v>138</v>
      </c>
      <c r="T107">
        <v>1</v>
      </c>
    </row>
    <row r="108" spans="1:20">
      <c r="A108" t="s">
        <v>185</v>
      </c>
      <c r="B108" t="s">
        <v>37</v>
      </c>
      <c r="R108" s="86" t="s">
        <v>311</v>
      </c>
      <c r="S108">
        <v>153</v>
      </c>
      <c r="T108">
        <v>1</v>
      </c>
    </row>
    <row r="109" spans="1:20">
      <c r="A109" t="s">
        <v>185</v>
      </c>
      <c r="B109" t="s">
        <v>50</v>
      </c>
      <c r="R109" s="86" t="s">
        <v>312</v>
      </c>
      <c r="S109">
        <v>153</v>
      </c>
      <c r="T109">
        <v>1</v>
      </c>
    </row>
    <row r="110" spans="1:20">
      <c r="A110" t="s">
        <v>185</v>
      </c>
      <c r="B110" t="s">
        <v>62</v>
      </c>
      <c r="R110" s="86" t="s">
        <v>313</v>
      </c>
      <c r="S110">
        <v>176</v>
      </c>
      <c r="T110">
        <v>1</v>
      </c>
    </row>
    <row r="111" spans="1:20">
      <c r="A111" t="s">
        <v>185</v>
      </c>
      <c r="B111" t="s">
        <v>35</v>
      </c>
      <c r="R111" s="86" t="s">
        <v>314</v>
      </c>
      <c r="S111">
        <v>169</v>
      </c>
      <c r="T111">
        <v>1</v>
      </c>
    </row>
    <row r="112" spans="1:20">
      <c r="A112" t="s">
        <v>185</v>
      </c>
      <c r="B112" t="s">
        <v>74</v>
      </c>
      <c r="R112" s="86" t="s">
        <v>315</v>
      </c>
      <c r="S112">
        <v>113</v>
      </c>
      <c r="T112">
        <v>1</v>
      </c>
    </row>
    <row r="113" spans="1:20">
      <c r="A113" t="s">
        <v>185</v>
      </c>
      <c r="B113" t="s">
        <v>75</v>
      </c>
      <c r="R113" s="86" t="s">
        <v>316</v>
      </c>
      <c r="S113">
        <v>113</v>
      </c>
      <c r="T113">
        <v>1</v>
      </c>
    </row>
    <row r="114" spans="1:20">
      <c r="A114" t="s">
        <v>185</v>
      </c>
      <c r="B114" t="s">
        <v>76</v>
      </c>
      <c r="R114" s="86" t="s">
        <v>317</v>
      </c>
      <c r="S114">
        <v>113</v>
      </c>
      <c r="T114">
        <v>1</v>
      </c>
    </row>
    <row r="115" spans="1:20">
      <c r="A115" t="s">
        <v>185</v>
      </c>
      <c r="B115" t="s">
        <v>32</v>
      </c>
      <c r="R115" s="86" t="s">
        <v>318</v>
      </c>
      <c r="S115">
        <v>113</v>
      </c>
      <c r="T115">
        <v>1</v>
      </c>
    </row>
    <row r="116" spans="1:20">
      <c r="A116" t="s">
        <v>185</v>
      </c>
      <c r="B116" t="s">
        <v>36</v>
      </c>
      <c r="R116" s="86" t="s">
        <v>319</v>
      </c>
      <c r="S116">
        <v>113</v>
      </c>
      <c r="T116">
        <v>1</v>
      </c>
    </row>
    <row r="117" spans="1:20">
      <c r="A117" t="s">
        <v>185</v>
      </c>
      <c r="B117" t="s">
        <v>63</v>
      </c>
      <c r="R117" s="86" t="s">
        <v>320</v>
      </c>
      <c r="S117">
        <v>147</v>
      </c>
      <c r="T117">
        <v>1</v>
      </c>
    </row>
    <row r="118" spans="1:20">
      <c r="A118" t="s">
        <v>185</v>
      </c>
      <c r="B118" t="s">
        <v>77</v>
      </c>
      <c r="R118" s="86" t="s">
        <v>321</v>
      </c>
      <c r="S118">
        <v>112</v>
      </c>
      <c r="T118">
        <v>1</v>
      </c>
    </row>
    <row r="119" spans="1:20">
      <c r="A119" t="s">
        <v>185</v>
      </c>
      <c r="B119" t="s">
        <v>64</v>
      </c>
      <c r="R119" s="86" t="s">
        <v>322</v>
      </c>
      <c r="S119">
        <v>112</v>
      </c>
      <c r="T119">
        <v>1</v>
      </c>
    </row>
    <row r="120" spans="1:20">
      <c r="A120" t="s">
        <v>185</v>
      </c>
      <c r="B120" t="s">
        <v>65</v>
      </c>
      <c r="R120" s="86" t="s">
        <v>323</v>
      </c>
      <c r="S120">
        <v>105</v>
      </c>
      <c r="T120">
        <v>1</v>
      </c>
    </row>
    <row r="121" spans="1:20">
      <c r="A121" t="s">
        <v>185</v>
      </c>
      <c r="B121" t="s">
        <v>78</v>
      </c>
      <c r="R121" s="86" t="s">
        <v>324</v>
      </c>
      <c r="S121">
        <v>112</v>
      </c>
      <c r="T121">
        <v>1</v>
      </c>
    </row>
    <row r="122" spans="1:20">
      <c r="A122" t="s">
        <v>185</v>
      </c>
      <c r="B122" t="s">
        <v>79</v>
      </c>
      <c r="R122" s="86" t="s">
        <v>325</v>
      </c>
      <c r="S122">
        <v>105</v>
      </c>
      <c r="T122">
        <v>1</v>
      </c>
    </row>
    <row r="123" spans="1:20">
      <c r="A123" t="s">
        <v>185</v>
      </c>
      <c r="B123" t="s">
        <v>66</v>
      </c>
      <c r="R123" s="86" t="s">
        <v>326</v>
      </c>
      <c r="S123">
        <v>161</v>
      </c>
      <c r="T123">
        <v>1</v>
      </c>
    </row>
    <row r="124" spans="1:20">
      <c r="A124" t="s">
        <v>185</v>
      </c>
      <c r="B124" t="s">
        <v>67</v>
      </c>
      <c r="R124" s="86" t="s">
        <v>327</v>
      </c>
      <c r="S124">
        <v>106</v>
      </c>
      <c r="T124">
        <v>1</v>
      </c>
    </row>
    <row r="125" spans="1:20">
      <c r="A125" t="s">
        <v>185</v>
      </c>
      <c r="B125" t="s">
        <v>80</v>
      </c>
      <c r="R125" s="86" t="s">
        <v>328</v>
      </c>
      <c r="S125">
        <v>106</v>
      </c>
      <c r="T125">
        <v>1</v>
      </c>
    </row>
    <row r="126" spans="1:20">
      <c r="A126" t="s">
        <v>185</v>
      </c>
      <c r="B126" t="s">
        <v>81</v>
      </c>
      <c r="R126" s="86" t="s">
        <v>329</v>
      </c>
      <c r="S126">
        <v>86</v>
      </c>
      <c r="T126">
        <v>1</v>
      </c>
    </row>
    <row r="127" spans="1:20">
      <c r="A127" t="s">
        <v>185</v>
      </c>
      <c r="B127" t="s">
        <v>82</v>
      </c>
      <c r="R127" s="86" t="s">
        <v>330</v>
      </c>
      <c r="S127">
        <v>106</v>
      </c>
      <c r="T127">
        <v>1</v>
      </c>
    </row>
    <row r="128" spans="1:20">
      <c r="A128" t="s">
        <v>185</v>
      </c>
      <c r="B128" t="s">
        <v>83</v>
      </c>
      <c r="R128" s="86" t="s">
        <v>331</v>
      </c>
      <c r="S128">
        <v>77</v>
      </c>
      <c r="T128">
        <v>1</v>
      </c>
    </row>
    <row r="129" spans="1:20">
      <c r="A129" t="s">
        <v>185</v>
      </c>
      <c r="B129" t="s">
        <v>68</v>
      </c>
      <c r="R129" s="86" t="s">
        <v>332</v>
      </c>
      <c r="S129">
        <v>176</v>
      </c>
      <c r="T129">
        <v>1</v>
      </c>
    </row>
    <row r="130" spans="1:20">
      <c r="A130" t="s">
        <v>185</v>
      </c>
      <c r="B130" t="s">
        <v>84</v>
      </c>
      <c r="R130" s="86" t="s">
        <v>333</v>
      </c>
      <c r="S130">
        <v>113</v>
      </c>
      <c r="T130">
        <v>1</v>
      </c>
    </row>
    <row r="131" spans="1:20">
      <c r="A131" t="s">
        <v>185</v>
      </c>
      <c r="B131" t="s">
        <v>85</v>
      </c>
      <c r="R131" s="86" t="s">
        <v>334</v>
      </c>
      <c r="S131">
        <v>113</v>
      </c>
      <c r="T131">
        <v>1</v>
      </c>
    </row>
    <row r="132" spans="1:20">
      <c r="A132" t="s">
        <v>185</v>
      </c>
      <c r="B132" t="s">
        <v>86</v>
      </c>
      <c r="R132" s="86" t="s">
        <v>335</v>
      </c>
      <c r="S132">
        <v>106</v>
      </c>
      <c r="T132">
        <v>1</v>
      </c>
    </row>
    <row r="133" spans="1:20">
      <c r="A133" t="s">
        <v>185</v>
      </c>
      <c r="B133" t="s">
        <v>40</v>
      </c>
      <c r="R133" s="86" t="s">
        <v>336</v>
      </c>
      <c r="S133">
        <v>113</v>
      </c>
      <c r="T133">
        <v>1</v>
      </c>
    </row>
    <row r="134" spans="1:20">
      <c r="A134" t="s">
        <v>185</v>
      </c>
      <c r="B134" t="s">
        <v>87</v>
      </c>
      <c r="R134" s="86" t="s">
        <v>337</v>
      </c>
      <c r="S134">
        <v>106</v>
      </c>
      <c r="T134">
        <v>1</v>
      </c>
    </row>
    <row r="135" spans="1:20">
      <c r="A135" t="s">
        <v>185</v>
      </c>
      <c r="B135" t="s">
        <v>45</v>
      </c>
      <c r="R135" s="86" t="s">
        <v>338</v>
      </c>
      <c r="S135">
        <v>155</v>
      </c>
      <c r="T135">
        <v>1</v>
      </c>
    </row>
    <row r="136" spans="1:20">
      <c r="R136" s="86" t="s">
        <v>339</v>
      </c>
      <c r="S136">
        <v>106</v>
      </c>
      <c r="T136">
        <v>1</v>
      </c>
    </row>
    <row r="137" spans="1:20">
      <c r="R137" s="86" t="s">
        <v>340</v>
      </c>
      <c r="S137">
        <v>98</v>
      </c>
      <c r="T137">
        <v>1</v>
      </c>
    </row>
    <row r="138" spans="1:20">
      <c r="R138" s="86" t="s">
        <v>341</v>
      </c>
      <c r="S138">
        <v>114</v>
      </c>
      <c r="T138">
        <v>1</v>
      </c>
    </row>
    <row r="139" spans="1:20">
      <c r="R139" s="86" t="s">
        <v>342</v>
      </c>
      <c r="S139">
        <v>114</v>
      </c>
      <c r="T139">
        <v>1</v>
      </c>
    </row>
    <row r="140" spans="1:20">
      <c r="R140" s="86" t="s">
        <v>343</v>
      </c>
      <c r="S140">
        <v>135</v>
      </c>
      <c r="T140">
        <v>1</v>
      </c>
    </row>
    <row r="141" spans="1:20">
      <c r="R141" s="86" t="s">
        <v>344</v>
      </c>
      <c r="S141">
        <v>98</v>
      </c>
      <c r="T141">
        <v>1</v>
      </c>
    </row>
    <row r="142" spans="1:20">
      <c r="R142" s="86" t="s">
        <v>345</v>
      </c>
      <c r="S142">
        <v>94</v>
      </c>
      <c r="T142">
        <v>1</v>
      </c>
    </row>
    <row r="143" spans="1:20">
      <c r="R143" s="86" t="s">
        <v>346</v>
      </c>
      <c r="S143">
        <v>105</v>
      </c>
      <c r="T143">
        <v>1</v>
      </c>
    </row>
    <row r="144" spans="1:20">
      <c r="R144" s="86" t="s">
        <v>347</v>
      </c>
      <c r="S144">
        <v>106</v>
      </c>
      <c r="T144">
        <v>1</v>
      </c>
    </row>
    <row r="145" spans="18:20">
      <c r="R145" s="86" t="s">
        <v>348</v>
      </c>
      <c r="S145">
        <v>137</v>
      </c>
      <c r="T145">
        <v>1</v>
      </c>
    </row>
    <row r="146" spans="18:20">
      <c r="R146" s="86" t="s">
        <v>349</v>
      </c>
      <c r="S146">
        <v>85</v>
      </c>
      <c r="T146">
        <v>1</v>
      </c>
    </row>
    <row r="147" spans="18:20">
      <c r="R147" s="86" t="s">
        <v>350</v>
      </c>
      <c r="S147">
        <v>82</v>
      </c>
      <c r="T147">
        <v>1</v>
      </c>
    </row>
    <row r="148" spans="18:20">
      <c r="R148" s="86" t="s">
        <v>351</v>
      </c>
      <c r="S148">
        <v>86</v>
      </c>
      <c r="T148">
        <v>1</v>
      </c>
    </row>
    <row r="149" spans="18:20">
      <c r="R149" s="86" t="s">
        <v>352</v>
      </c>
      <c r="S149">
        <v>85</v>
      </c>
      <c r="T149">
        <v>1</v>
      </c>
    </row>
    <row r="150" spans="18:20">
      <c r="R150" s="86" t="s">
        <v>353</v>
      </c>
      <c r="S150">
        <v>88</v>
      </c>
      <c r="T150">
        <v>1</v>
      </c>
    </row>
    <row r="151" spans="18:20">
      <c r="R151" s="86" t="s">
        <v>354</v>
      </c>
      <c r="S151">
        <v>86</v>
      </c>
      <c r="T151">
        <v>1</v>
      </c>
    </row>
    <row r="152" spans="18:20">
      <c r="R152" s="86" t="s">
        <v>355</v>
      </c>
      <c r="S152">
        <v>87</v>
      </c>
      <c r="T152">
        <v>1</v>
      </c>
    </row>
    <row r="153" spans="18:20">
      <c r="R153" s="86" t="s">
        <v>356</v>
      </c>
      <c r="S153">
        <v>87</v>
      </c>
      <c r="T153">
        <v>1</v>
      </c>
    </row>
    <row r="154" spans="18:20">
      <c r="R154" s="86" t="s">
        <v>357</v>
      </c>
      <c r="S154">
        <v>86</v>
      </c>
      <c r="T154">
        <v>1</v>
      </c>
    </row>
    <row r="155" spans="18:20">
      <c r="R155" s="86" t="s">
        <v>358</v>
      </c>
      <c r="S155">
        <v>79</v>
      </c>
      <c r="T155">
        <v>1</v>
      </c>
    </row>
    <row r="156" spans="18:20">
      <c r="R156" s="86" t="s">
        <v>359</v>
      </c>
      <c r="S156">
        <v>86</v>
      </c>
      <c r="T156">
        <v>1</v>
      </c>
    </row>
    <row r="157" spans="18:20">
      <c r="R157" s="86" t="s">
        <v>360</v>
      </c>
      <c r="S157">
        <v>86</v>
      </c>
      <c r="T157">
        <v>1</v>
      </c>
    </row>
    <row r="158" spans="18:20">
      <c r="R158" s="86" t="s">
        <v>361</v>
      </c>
      <c r="S158">
        <v>86</v>
      </c>
      <c r="T158">
        <v>1</v>
      </c>
    </row>
    <row r="159" spans="18:20">
      <c r="R159" s="86" t="s">
        <v>362</v>
      </c>
      <c r="S159">
        <v>86</v>
      </c>
      <c r="T159">
        <v>1</v>
      </c>
    </row>
    <row r="160" spans="18:20">
      <c r="R160" s="86" t="s">
        <v>363</v>
      </c>
      <c r="S160">
        <v>88</v>
      </c>
      <c r="T160">
        <v>1</v>
      </c>
    </row>
    <row r="161" spans="18:20">
      <c r="R161" s="86" t="s">
        <v>364</v>
      </c>
      <c r="S161">
        <v>94</v>
      </c>
      <c r="T161">
        <v>1</v>
      </c>
    </row>
    <row r="162" spans="18:20">
      <c r="R162" s="86" t="s">
        <v>365</v>
      </c>
      <c r="S162">
        <v>95</v>
      </c>
      <c r="T162">
        <v>1</v>
      </c>
    </row>
    <row r="163" spans="18:20">
      <c r="R163" s="86" t="s">
        <v>366</v>
      </c>
      <c r="S163">
        <v>96</v>
      </c>
      <c r="T163">
        <v>1</v>
      </c>
    </row>
    <row r="164" spans="18:20">
      <c r="R164" s="86" t="s">
        <v>367</v>
      </c>
      <c r="S164">
        <v>96</v>
      </c>
      <c r="T164">
        <v>1</v>
      </c>
    </row>
    <row r="165" spans="18:20">
      <c r="R165" s="86" t="s">
        <v>368</v>
      </c>
      <c r="S165">
        <v>100</v>
      </c>
      <c r="T165">
        <v>1</v>
      </c>
    </row>
    <row r="166" spans="18:20">
      <c r="R166" s="86" t="s">
        <v>369</v>
      </c>
      <c r="S166">
        <v>93</v>
      </c>
      <c r="T166">
        <v>1</v>
      </c>
    </row>
    <row r="167" spans="18:20">
      <c r="R167" s="86" t="s">
        <v>370</v>
      </c>
      <c r="S167">
        <v>98</v>
      </c>
      <c r="T167">
        <v>1</v>
      </c>
    </row>
    <row r="168" spans="18:20">
      <c r="R168" s="86" t="s">
        <v>371</v>
      </c>
      <c r="S168">
        <v>98</v>
      </c>
      <c r="T168">
        <v>1</v>
      </c>
    </row>
    <row r="169" spans="18:20">
      <c r="R169" s="86" t="s">
        <v>372</v>
      </c>
      <c r="S169">
        <v>94</v>
      </c>
      <c r="T169">
        <v>1</v>
      </c>
    </row>
    <row r="170" spans="18:20">
      <c r="R170" s="86" t="s">
        <v>373</v>
      </c>
      <c r="S170">
        <v>89</v>
      </c>
      <c r="T170">
        <v>1</v>
      </c>
    </row>
    <row r="171" spans="18:20">
      <c r="R171" s="86" t="s">
        <v>374</v>
      </c>
      <c r="S171">
        <v>98</v>
      </c>
      <c r="T171">
        <v>1</v>
      </c>
    </row>
    <row r="172" spans="18:20">
      <c r="R172" s="86" t="s">
        <v>375</v>
      </c>
      <c r="S172">
        <v>97</v>
      </c>
      <c r="T172">
        <v>1</v>
      </c>
    </row>
    <row r="173" spans="18:20">
      <c r="R173" s="86" t="s">
        <v>376</v>
      </c>
      <c r="S173">
        <v>98</v>
      </c>
      <c r="T173">
        <v>1</v>
      </c>
    </row>
    <row r="174" spans="18:20">
      <c r="R174" s="86" t="s">
        <v>377</v>
      </c>
      <c r="S174">
        <v>98</v>
      </c>
      <c r="T174">
        <v>1</v>
      </c>
    </row>
    <row r="175" spans="18:20">
      <c r="R175" s="86" t="s">
        <v>378</v>
      </c>
      <c r="S175">
        <v>100</v>
      </c>
      <c r="T175">
        <v>1</v>
      </c>
    </row>
    <row r="176" spans="18:20">
      <c r="R176" s="86" t="s">
        <v>379</v>
      </c>
      <c r="S176">
        <v>87</v>
      </c>
      <c r="T176">
        <v>1</v>
      </c>
    </row>
    <row r="177" spans="18:20">
      <c r="R177" s="86" t="s">
        <v>380</v>
      </c>
      <c r="S177">
        <v>85</v>
      </c>
      <c r="T177">
        <v>1</v>
      </c>
    </row>
    <row r="178" spans="18:20">
      <c r="R178" s="86" t="s">
        <v>381</v>
      </c>
      <c r="S178">
        <v>93</v>
      </c>
      <c r="T178">
        <v>1</v>
      </c>
    </row>
    <row r="179" spans="18:20">
      <c r="R179" s="86" t="s">
        <v>382</v>
      </c>
      <c r="S179">
        <v>88</v>
      </c>
      <c r="T179">
        <v>1</v>
      </c>
    </row>
    <row r="180" spans="18:20">
      <c r="R180" s="86" t="s">
        <v>383</v>
      </c>
      <c r="S180">
        <v>96</v>
      </c>
      <c r="T180">
        <v>1</v>
      </c>
    </row>
    <row r="181" spans="18:20">
      <c r="R181" s="86" t="s">
        <v>384</v>
      </c>
      <c r="S181">
        <v>81</v>
      </c>
      <c r="T181">
        <v>1</v>
      </c>
    </row>
    <row r="182" spans="18:20">
      <c r="R182" s="86" t="s">
        <v>385</v>
      </c>
      <c r="S182">
        <v>95</v>
      </c>
      <c r="T182">
        <v>1</v>
      </c>
    </row>
    <row r="183" spans="18:20">
      <c r="R183" s="86" t="s">
        <v>386</v>
      </c>
      <c r="S183">
        <v>92</v>
      </c>
      <c r="T183">
        <v>1</v>
      </c>
    </row>
    <row r="184" spans="18:20">
      <c r="R184" s="86" t="s">
        <v>387</v>
      </c>
      <c r="S184">
        <v>88</v>
      </c>
      <c r="T184">
        <v>1</v>
      </c>
    </row>
    <row r="185" spans="18:20">
      <c r="R185" s="86" t="s">
        <v>388</v>
      </c>
      <c r="S185">
        <v>101</v>
      </c>
      <c r="T185">
        <v>1</v>
      </c>
    </row>
    <row r="186" spans="18:20">
      <c r="R186" s="86" t="s">
        <v>389</v>
      </c>
      <c r="S186">
        <v>92</v>
      </c>
      <c r="T186">
        <v>1</v>
      </c>
    </row>
    <row r="187" spans="18:20">
      <c r="R187" s="86" t="s">
        <v>390</v>
      </c>
      <c r="S187">
        <v>91</v>
      </c>
      <c r="T187">
        <v>1</v>
      </c>
    </row>
    <row r="188" spans="18:20">
      <c r="R188" s="86" t="s">
        <v>391</v>
      </c>
      <c r="S188">
        <v>93</v>
      </c>
      <c r="T188">
        <v>1</v>
      </c>
    </row>
    <row r="189" spans="18:20">
      <c r="R189" s="86" t="s">
        <v>392</v>
      </c>
      <c r="S189">
        <v>83</v>
      </c>
      <c r="T189">
        <v>1</v>
      </c>
    </row>
    <row r="190" spans="18:20">
      <c r="R190" s="86" t="s">
        <v>393</v>
      </c>
      <c r="S190">
        <v>95</v>
      </c>
      <c r="T190">
        <v>1</v>
      </c>
    </row>
    <row r="191" spans="18:20">
      <c r="R191" s="86" t="s">
        <v>394</v>
      </c>
      <c r="S191">
        <v>93</v>
      </c>
      <c r="T191">
        <v>1</v>
      </c>
    </row>
    <row r="192" spans="18:20">
      <c r="R192" s="86" t="s">
        <v>395</v>
      </c>
      <c r="S192">
        <v>93</v>
      </c>
      <c r="T192">
        <v>1</v>
      </c>
    </row>
    <row r="193" spans="18:20">
      <c r="R193" s="86" t="s">
        <v>396</v>
      </c>
      <c r="S193">
        <v>89</v>
      </c>
      <c r="T193">
        <v>1</v>
      </c>
    </row>
    <row r="194" spans="18:20">
      <c r="R194" s="86" t="s">
        <v>397</v>
      </c>
      <c r="S194">
        <v>77</v>
      </c>
      <c r="T194">
        <v>1</v>
      </c>
    </row>
    <row r="195" spans="18:20">
      <c r="R195" s="86" t="s">
        <v>398</v>
      </c>
      <c r="S195">
        <v>80</v>
      </c>
      <c r="T195">
        <v>1</v>
      </c>
    </row>
    <row r="196" spans="18:20">
      <c r="R196" s="86" t="s">
        <v>399</v>
      </c>
      <c r="S196">
        <v>70</v>
      </c>
      <c r="T196">
        <v>1</v>
      </c>
    </row>
    <row r="197" spans="18:20">
      <c r="R197" s="86" t="s">
        <v>400</v>
      </c>
      <c r="S197">
        <v>96</v>
      </c>
      <c r="T197">
        <v>1</v>
      </c>
    </row>
    <row r="198" spans="18:20">
      <c r="R198" s="86" t="s">
        <v>401</v>
      </c>
      <c r="S198">
        <v>84</v>
      </c>
      <c r="T198">
        <v>1</v>
      </c>
    </row>
    <row r="199" spans="18:20">
      <c r="R199" s="86" t="s">
        <v>402</v>
      </c>
      <c r="S199">
        <v>91</v>
      </c>
      <c r="T199">
        <v>1</v>
      </c>
    </row>
    <row r="200" spans="18:20">
      <c r="R200" s="86" t="s">
        <v>403</v>
      </c>
      <c r="S200">
        <v>91</v>
      </c>
      <c r="T200">
        <v>1</v>
      </c>
    </row>
    <row r="201" spans="18:20">
      <c r="R201" s="86" t="s">
        <v>404</v>
      </c>
      <c r="S201">
        <v>104</v>
      </c>
      <c r="T201">
        <v>1</v>
      </c>
    </row>
    <row r="202" spans="18:20">
      <c r="R202" s="86" t="s">
        <v>405</v>
      </c>
      <c r="S202">
        <v>93</v>
      </c>
      <c r="T202">
        <v>1</v>
      </c>
    </row>
    <row r="203" spans="18:20">
      <c r="R203" s="86" t="s">
        <v>406</v>
      </c>
      <c r="S203">
        <v>107</v>
      </c>
      <c r="T203">
        <v>1</v>
      </c>
    </row>
    <row r="204" spans="18:20">
      <c r="R204" s="86" t="s">
        <v>407</v>
      </c>
      <c r="S204">
        <v>91</v>
      </c>
      <c r="T204">
        <v>1</v>
      </c>
    </row>
    <row r="205" spans="18:20">
      <c r="R205" s="86" t="s">
        <v>408</v>
      </c>
      <c r="S205">
        <v>93</v>
      </c>
      <c r="T205">
        <v>1</v>
      </c>
    </row>
    <row r="206" spans="18:20">
      <c r="R206" s="86" t="s">
        <v>409</v>
      </c>
      <c r="S206">
        <v>94</v>
      </c>
      <c r="T206">
        <v>1</v>
      </c>
    </row>
    <row r="207" spans="18:20">
      <c r="R207" s="86" t="s">
        <v>410</v>
      </c>
      <c r="S207">
        <v>92</v>
      </c>
      <c r="T207">
        <v>1</v>
      </c>
    </row>
    <row r="208" spans="18:20">
      <c r="R208" s="86" t="s">
        <v>411</v>
      </c>
      <c r="S208">
        <v>95</v>
      </c>
      <c r="T208">
        <v>1</v>
      </c>
    </row>
    <row r="209" spans="18:20">
      <c r="R209" s="86" t="s">
        <v>412</v>
      </c>
      <c r="S209">
        <v>93</v>
      </c>
      <c r="T209">
        <v>1</v>
      </c>
    </row>
    <row r="210" spans="18:20">
      <c r="R210" s="86" t="s">
        <v>413</v>
      </c>
      <c r="S210">
        <v>97</v>
      </c>
      <c r="T210">
        <v>1</v>
      </c>
    </row>
    <row r="211" spans="18:20">
      <c r="R211" s="86" t="s">
        <v>414</v>
      </c>
      <c r="S211">
        <v>97</v>
      </c>
      <c r="T211">
        <v>1</v>
      </c>
    </row>
    <row r="212" spans="18:20">
      <c r="R212" s="86" t="s">
        <v>415</v>
      </c>
      <c r="S212">
        <v>93</v>
      </c>
      <c r="T212">
        <v>1</v>
      </c>
    </row>
    <row r="213" spans="18:20">
      <c r="R213" s="86" t="s">
        <v>416</v>
      </c>
      <c r="S213">
        <v>97</v>
      </c>
      <c r="T213">
        <v>1</v>
      </c>
    </row>
    <row r="214" spans="18:20">
      <c r="R214" s="86" t="s">
        <v>417</v>
      </c>
      <c r="S214">
        <v>93</v>
      </c>
      <c r="T214">
        <v>1</v>
      </c>
    </row>
    <row r="215" spans="18:20">
      <c r="R215" s="86" t="s">
        <v>418</v>
      </c>
      <c r="S215">
        <v>101</v>
      </c>
      <c r="T215">
        <v>1</v>
      </c>
    </row>
    <row r="216" spans="18:20">
      <c r="R216" s="86" t="s">
        <v>419</v>
      </c>
      <c r="S216">
        <v>95</v>
      </c>
      <c r="T216">
        <v>1</v>
      </c>
    </row>
    <row r="217" spans="18:20">
      <c r="R217" s="86" t="s">
        <v>420</v>
      </c>
      <c r="S217">
        <v>108</v>
      </c>
      <c r="T217">
        <v>1</v>
      </c>
    </row>
    <row r="218" spans="18:20">
      <c r="R218" s="86" t="s">
        <v>421</v>
      </c>
      <c r="S218">
        <v>115</v>
      </c>
      <c r="T218">
        <v>1</v>
      </c>
    </row>
    <row r="219" spans="18:20">
      <c r="R219" s="86" t="s">
        <v>422</v>
      </c>
      <c r="S219">
        <v>121</v>
      </c>
      <c r="T219">
        <v>1</v>
      </c>
    </row>
    <row r="220" spans="18:20">
      <c r="R220" s="86" t="s">
        <v>423</v>
      </c>
      <c r="S220">
        <v>110</v>
      </c>
      <c r="T220">
        <v>1</v>
      </c>
    </row>
    <row r="221" spans="18:20">
      <c r="R221" s="86" t="s">
        <v>424</v>
      </c>
      <c r="S221">
        <v>113</v>
      </c>
      <c r="T221">
        <v>1</v>
      </c>
    </row>
    <row r="222" spans="18:20">
      <c r="R222" s="86" t="s">
        <v>425</v>
      </c>
      <c r="S222">
        <v>118</v>
      </c>
      <c r="T222">
        <v>1</v>
      </c>
    </row>
    <row r="223" spans="18:20">
      <c r="R223" s="86" t="s">
        <v>426</v>
      </c>
      <c r="S223">
        <v>115</v>
      </c>
      <c r="T223">
        <v>1</v>
      </c>
    </row>
    <row r="224" spans="18:20">
      <c r="R224" s="86" t="s">
        <v>427</v>
      </c>
      <c r="S224">
        <v>121</v>
      </c>
      <c r="T224">
        <v>1</v>
      </c>
    </row>
    <row r="225" spans="18:20">
      <c r="R225" s="86" t="s">
        <v>428</v>
      </c>
      <c r="S225">
        <v>127</v>
      </c>
      <c r="T225">
        <v>1</v>
      </c>
    </row>
    <row r="226" spans="18:20">
      <c r="R226" s="86" t="s">
        <v>429</v>
      </c>
      <c r="S226">
        <v>122</v>
      </c>
      <c r="T226">
        <v>1</v>
      </c>
    </row>
    <row r="227" spans="18:20">
      <c r="R227" s="86" t="s">
        <v>430</v>
      </c>
      <c r="S227">
        <v>135.13066550926305</v>
      </c>
      <c r="T227">
        <v>1</v>
      </c>
    </row>
    <row r="228" spans="18:20">
      <c r="R228" s="86" t="s">
        <v>431</v>
      </c>
      <c r="S228">
        <v>130.71356770833518</v>
      </c>
      <c r="T228">
        <v>1</v>
      </c>
    </row>
    <row r="229" spans="18:20">
      <c r="R229" s="86" t="s">
        <v>432</v>
      </c>
      <c r="S229">
        <v>125.69681423611473</v>
      </c>
      <c r="T229">
        <v>1</v>
      </c>
    </row>
    <row r="230" spans="18:20">
      <c r="R230" s="86" t="s">
        <v>433</v>
      </c>
      <c r="S230">
        <v>156</v>
      </c>
      <c r="T230">
        <v>1</v>
      </c>
    </row>
    <row r="231" spans="18:20">
      <c r="R231" s="86" t="s">
        <v>434</v>
      </c>
      <c r="S231">
        <v>261</v>
      </c>
      <c r="T231">
        <v>1</v>
      </c>
    </row>
    <row r="232" spans="18:20">
      <c r="R232" s="86" t="s">
        <v>435</v>
      </c>
      <c r="S232">
        <v>160</v>
      </c>
      <c r="T232">
        <v>1</v>
      </c>
    </row>
    <row r="233" spans="18:20">
      <c r="R233" s="86" t="s">
        <v>436</v>
      </c>
      <c r="S233">
        <v>198</v>
      </c>
      <c r="T233">
        <v>1</v>
      </c>
    </row>
    <row r="234" spans="18:20">
      <c r="R234" s="86" t="s">
        <v>437</v>
      </c>
      <c r="S234">
        <v>175</v>
      </c>
      <c r="T234">
        <v>1</v>
      </c>
    </row>
    <row r="235" spans="18:20">
      <c r="R235" s="86" t="s">
        <v>438</v>
      </c>
      <c r="S235">
        <v>241</v>
      </c>
      <c r="T235">
        <v>1</v>
      </c>
    </row>
    <row r="236" spans="18:20">
      <c r="R236" s="86" t="s">
        <v>439</v>
      </c>
      <c r="S236">
        <v>168</v>
      </c>
      <c r="T236">
        <v>1</v>
      </c>
    </row>
    <row r="237" spans="18:20">
      <c r="R237" s="86" t="s">
        <v>440</v>
      </c>
      <c r="S237">
        <v>215</v>
      </c>
      <c r="T237">
        <v>1</v>
      </c>
    </row>
    <row r="238" spans="18:20">
      <c r="R238" s="86" t="s">
        <v>441</v>
      </c>
      <c r="S238">
        <v>119</v>
      </c>
      <c r="T238">
        <v>1</v>
      </c>
    </row>
    <row r="239" spans="18:20">
      <c r="R239" s="86" t="s">
        <v>442</v>
      </c>
      <c r="S239">
        <v>119</v>
      </c>
      <c r="T239">
        <v>1</v>
      </c>
    </row>
    <row r="240" spans="18:20">
      <c r="R240" s="86" t="s">
        <v>443</v>
      </c>
      <c r="S240">
        <v>123</v>
      </c>
      <c r="T240">
        <v>1</v>
      </c>
    </row>
    <row r="241" spans="18:20">
      <c r="R241" s="86" t="s">
        <v>444</v>
      </c>
      <c r="S241">
        <v>114</v>
      </c>
      <c r="T241">
        <v>1</v>
      </c>
    </row>
    <row r="242" spans="18:20">
      <c r="R242" s="86" t="s">
        <v>445</v>
      </c>
      <c r="S242">
        <v>116</v>
      </c>
      <c r="T242">
        <v>1</v>
      </c>
    </row>
    <row r="243" spans="18:20">
      <c r="R243" s="86" t="s">
        <v>446</v>
      </c>
      <c r="S243">
        <v>119</v>
      </c>
      <c r="T243">
        <v>1</v>
      </c>
    </row>
    <row r="244" spans="18:20">
      <c r="R244" s="86" t="s">
        <v>447</v>
      </c>
      <c r="S244">
        <v>113</v>
      </c>
      <c r="T244">
        <v>1</v>
      </c>
    </row>
    <row r="245" spans="18:20">
      <c r="R245" s="86" t="s">
        <v>448</v>
      </c>
      <c r="S245">
        <v>120</v>
      </c>
      <c r="T245">
        <v>1</v>
      </c>
    </row>
    <row r="246" spans="18:20">
      <c r="R246" s="86" t="s">
        <v>449</v>
      </c>
      <c r="S246">
        <v>128</v>
      </c>
      <c r="T246">
        <v>1</v>
      </c>
    </row>
    <row r="247" spans="18:20">
      <c r="R247" s="86" t="s">
        <v>450</v>
      </c>
      <c r="S247">
        <v>120</v>
      </c>
      <c r="T247">
        <v>1</v>
      </c>
    </row>
    <row r="248" spans="18:20">
      <c r="R248" s="86" t="s">
        <v>451</v>
      </c>
      <c r="S248">
        <v>128</v>
      </c>
      <c r="T248">
        <v>1</v>
      </c>
    </row>
    <row r="249" spans="18:20">
      <c r="R249" s="86" t="s">
        <v>452</v>
      </c>
      <c r="S249">
        <v>118</v>
      </c>
      <c r="T249">
        <v>1</v>
      </c>
    </row>
    <row r="250" spans="18:20">
      <c r="R250" s="86" t="s">
        <v>453</v>
      </c>
      <c r="S250">
        <v>120</v>
      </c>
      <c r="T250">
        <v>1</v>
      </c>
    </row>
    <row r="251" spans="18:20">
      <c r="R251" s="86" t="s">
        <v>454</v>
      </c>
      <c r="S251">
        <v>120</v>
      </c>
      <c r="T251">
        <v>1</v>
      </c>
    </row>
    <row r="252" spans="18:20">
      <c r="R252" s="86" t="s">
        <v>455</v>
      </c>
      <c r="S252">
        <v>118</v>
      </c>
      <c r="T252">
        <v>1</v>
      </c>
    </row>
    <row r="253" spans="18:20">
      <c r="R253" s="86" t="s">
        <v>456</v>
      </c>
      <c r="S253">
        <v>121</v>
      </c>
      <c r="T253">
        <v>1</v>
      </c>
    </row>
    <row r="254" spans="18:20">
      <c r="R254" s="86" t="s">
        <v>186</v>
      </c>
      <c r="S254">
        <v>27339.541047453713</v>
      </c>
      <c r="T254">
        <v>242</v>
      </c>
    </row>
  </sheetData>
  <sortState xmlns:xlrd2="http://schemas.microsoft.com/office/spreadsheetml/2017/richdata2" ref="E11:F92">
    <sortCondition ref="E11:E9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OBSPhenology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Hu, Pengcheng (A&amp;F, Black Mountain)</cp:lastModifiedBy>
  <dcterms:created xsi:type="dcterms:W3CDTF">2021-02-15T23:56:45Z</dcterms:created>
  <dcterms:modified xsi:type="dcterms:W3CDTF">2024-01-31T03:53:01Z</dcterms:modified>
</cp:coreProperties>
</file>