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F:\桌面\Nature food code\Table 4 Fig2\"/>
    </mc:Choice>
  </mc:AlternateContent>
  <xr:revisionPtr revIDLastSave="0" documentId="13_ncr:1_{E4F20A03-B8A4-47F2-B86D-6402878AB299}" xr6:coauthVersionLast="47" xr6:coauthVersionMax="47" xr10:uidLastSave="{00000000-0000-0000-0000-000000000000}"/>
  <bookViews>
    <workbookView xWindow="-110" yWindow="-110" windowWidth="25820" windowHeight="15500" activeTab="1" xr2:uid="{00000000-000D-0000-FFFF-FFFF00000000}"/>
  </bookViews>
  <sheets>
    <sheet name="Table 4-5" sheetId="1" r:id="rId1"/>
    <sheet name="Table4-5 supply" sheetId="3" r:id="rId2"/>
    <sheet name="Table 5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5" i="5" l="1"/>
  <c r="J6" i="3"/>
  <c r="J7" i="3"/>
  <c r="J8" i="3"/>
  <c r="J9" i="3"/>
  <c r="J10" i="3"/>
  <c r="J11" i="3"/>
  <c r="J12" i="3"/>
  <c r="J13" i="3"/>
  <c r="J5" i="3"/>
  <c r="J7" i="1"/>
  <c r="J8" i="1"/>
  <c r="J9" i="1"/>
  <c r="J10" i="1"/>
  <c r="J11" i="1"/>
  <c r="J12" i="1"/>
  <c r="J13" i="1"/>
  <c r="J14" i="1"/>
  <c r="J15" i="1"/>
  <c r="J16" i="1"/>
  <c r="J6" i="1"/>
  <c r="I26" i="5"/>
  <c r="J26" i="5" s="1"/>
  <c r="I27" i="5"/>
  <c r="J27" i="5" s="1"/>
  <c r="I28" i="5"/>
  <c r="J28" i="5" s="1"/>
  <c r="I29" i="5"/>
  <c r="J29" i="5" s="1"/>
  <c r="I30" i="5"/>
  <c r="J30" i="5" s="1"/>
  <c r="I31" i="5"/>
  <c r="J31" i="5" s="1"/>
  <c r="I32" i="5"/>
  <c r="J32" i="5" s="1"/>
  <c r="I33" i="5"/>
  <c r="J33" i="5" s="1"/>
  <c r="H8" i="5"/>
  <c r="H9" i="5"/>
  <c r="H10" i="5"/>
  <c r="H11" i="5"/>
  <c r="H12" i="5"/>
  <c r="H13" i="5"/>
  <c r="H14" i="5"/>
  <c r="H7" i="5"/>
  <c r="H10" i="3"/>
  <c r="H6" i="3"/>
  <c r="H7" i="3"/>
  <c r="H8" i="3"/>
  <c r="H9" i="3"/>
  <c r="H11" i="3"/>
  <c r="H12" i="3"/>
  <c r="H13" i="3"/>
  <c r="H5" i="3"/>
  <c r="I8" i="5"/>
  <c r="I9" i="5"/>
  <c r="I10" i="5"/>
  <c r="I11" i="5"/>
  <c r="I12" i="5"/>
  <c r="I13" i="5"/>
  <c r="I14" i="5"/>
  <c r="I7" i="5"/>
  <c r="G13" i="3" l="1"/>
  <c r="G11" i="1"/>
  <c r="J25" i="5"/>
  <c r="I16" i="5"/>
  <c r="H16" i="5"/>
  <c r="G6" i="1"/>
  <c r="G7" i="1"/>
  <c r="K26" i="5"/>
  <c r="K27" i="5"/>
  <c r="K28" i="5"/>
  <c r="K29" i="5"/>
  <c r="K30" i="5"/>
  <c r="K31" i="5"/>
  <c r="K32" i="5"/>
  <c r="K33" i="5"/>
  <c r="K25" i="5"/>
  <c r="G22" i="1"/>
  <c r="G44" i="1"/>
  <c r="H44" i="1"/>
  <c r="I44" i="1"/>
  <c r="G45" i="1"/>
  <c r="H45" i="1"/>
  <c r="I45" i="1"/>
  <c r="H43" i="1"/>
  <c r="I43" i="1"/>
  <c r="G43" i="1"/>
  <c r="G40" i="1"/>
  <c r="H40" i="1"/>
  <c r="I40" i="1"/>
  <c r="G41" i="1"/>
  <c r="H41" i="1"/>
  <c r="I41" i="1"/>
  <c r="H39" i="1"/>
  <c r="I39" i="1"/>
  <c r="G39" i="1"/>
  <c r="G36" i="1"/>
  <c r="H36" i="1"/>
  <c r="I36" i="1"/>
  <c r="G37" i="1"/>
  <c r="H37" i="1"/>
  <c r="I37" i="1"/>
  <c r="H35" i="1"/>
  <c r="I35" i="1"/>
  <c r="G35" i="1"/>
  <c r="J31" i="1"/>
  <c r="K31" i="1"/>
  <c r="L31" i="1"/>
  <c r="J32" i="1"/>
  <c r="K32" i="1"/>
  <c r="L32" i="1"/>
  <c r="J33" i="1"/>
  <c r="K33" i="1"/>
  <c r="L33" i="1"/>
  <c r="K30" i="1"/>
  <c r="L30" i="1"/>
  <c r="J30" i="1"/>
  <c r="J27" i="1"/>
  <c r="K27" i="1"/>
  <c r="L27" i="1"/>
  <c r="J28" i="1"/>
  <c r="K28" i="1"/>
  <c r="L28" i="1"/>
  <c r="K26" i="1"/>
  <c r="L26" i="1"/>
  <c r="J26" i="1"/>
  <c r="J22" i="1"/>
  <c r="K22" i="1"/>
  <c r="L22" i="1"/>
  <c r="J23" i="1"/>
  <c r="K23" i="1"/>
  <c r="L23" i="1"/>
  <c r="J24" i="1"/>
  <c r="K24" i="1"/>
  <c r="L24" i="1"/>
  <c r="K21" i="1"/>
  <c r="L21" i="1"/>
  <c r="J21" i="1"/>
  <c r="G14" i="1" l="1"/>
  <c r="G15" i="1"/>
  <c r="G16" i="1"/>
  <c r="G13" i="1"/>
  <c r="G31" i="1"/>
  <c r="H31" i="1"/>
  <c r="I31" i="1"/>
  <c r="G32" i="1"/>
  <c r="H32" i="1"/>
  <c r="I32" i="1"/>
  <c r="G33" i="1"/>
  <c r="H33" i="1"/>
  <c r="I33" i="1"/>
  <c r="H30" i="1"/>
  <c r="I30" i="1"/>
  <c r="G30" i="1"/>
  <c r="G12" i="1"/>
  <c r="G10" i="1"/>
  <c r="I27" i="1"/>
  <c r="I28" i="1"/>
  <c r="H27" i="1"/>
  <c r="H28" i="1"/>
  <c r="G27" i="1"/>
  <c r="G28" i="1"/>
  <c r="H26" i="1"/>
  <c r="I26" i="1"/>
  <c r="G26" i="1"/>
  <c r="G8" i="1"/>
  <c r="G9" i="1"/>
  <c r="I22" i="1"/>
  <c r="I23" i="1"/>
  <c r="I24" i="1"/>
  <c r="H22" i="1"/>
  <c r="H23" i="1"/>
  <c r="H24" i="1"/>
  <c r="G23" i="1"/>
  <c r="G24" i="1"/>
  <c r="I21" i="1"/>
  <c r="H21" i="1"/>
  <c r="G21" i="1"/>
  <c r="G6" i="3"/>
  <c r="G7" i="3"/>
  <c r="G8" i="3"/>
  <c r="G9" i="3"/>
  <c r="G10" i="3"/>
  <c r="G11" i="3"/>
  <c r="G12" i="3"/>
  <c r="G5" i="3"/>
</calcChain>
</file>

<file path=xl/sharedStrings.xml><?xml version="1.0" encoding="utf-8"?>
<sst xmlns="http://schemas.openxmlformats.org/spreadsheetml/2006/main" count="127" uniqueCount="81">
  <si>
    <t>Scenarios</t>
  </si>
  <si>
    <t>Variants</t>
  </si>
  <si>
    <t xml:space="preserve">Enteric CH4 </t>
  </si>
  <si>
    <t xml:space="preserve">Manure CH4 </t>
  </si>
  <si>
    <t xml:space="preserve">Total 
CH4 </t>
  </si>
  <si>
    <t xml:space="preserve">Manure N2O </t>
    <phoneticPr fontId="1" type="noConversion"/>
  </si>
  <si>
    <t>(S1) Reducing livestock size</t>
    <phoneticPr fontId="1" type="noConversion"/>
  </si>
  <si>
    <t>(S2) Improving feed quality</t>
    <phoneticPr fontId="1" type="noConversion"/>
  </si>
  <si>
    <t>(S3) Changing breeding methods</t>
    <phoneticPr fontId="1" type="noConversion"/>
  </si>
  <si>
    <t>S1-2: Sheep(-25%)</t>
    <phoneticPr fontId="1" type="noConversion"/>
  </si>
  <si>
    <t>S1-4: Sheep(-50%)</t>
    <phoneticPr fontId="1" type="noConversion"/>
  </si>
  <si>
    <t>S2-1: Low—Medium</t>
    <phoneticPr fontId="1" type="noConversion"/>
  </si>
  <si>
    <t>S2-2: Low—Medium；Medium—High</t>
    <phoneticPr fontId="1" type="noConversion"/>
  </si>
  <si>
    <t>S2-3: Low and Medium—High</t>
    <phoneticPr fontId="1" type="noConversion"/>
  </si>
  <si>
    <t>S1-3: Cattle (-50%)</t>
    <phoneticPr fontId="1" type="noConversion"/>
  </si>
  <si>
    <t>S1-1: Cattle (-25%)</t>
    <phoneticPr fontId="1" type="noConversion"/>
  </si>
  <si>
    <t>S3-1: Stalling cattle(50%)</t>
    <phoneticPr fontId="1" type="noConversion"/>
  </si>
  <si>
    <t>S3-2: Stalling sheep(50%)</t>
    <phoneticPr fontId="1" type="noConversion"/>
  </si>
  <si>
    <t>S3-3: Stalling cattle(100%)</t>
    <phoneticPr fontId="1" type="noConversion"/>
  </si>
  <si>
    <t>S3-4: Stalling sheep(100%)</t>
    <phoneticPr fontId="1" type="noConversion"/>
  </si>
  <si>
    <t>Desert grassland</t>
  </si>
  <si>
    <t>Typical grassland</t>
  </si>
  <si>
    <t>Meadow  grassland</t>
  </si>
  <si>
    <t>S2-3</t>
    <phoneticPr fontId="1" type="noConversion"/>
  </si>
  <si>
    <t>S1-3+S1-4</t>
    <phoneticPr fontId="1" type="noConversion"/>
  </si>
  <si>
    <t>S3-3+S3-4</t>
    <phoneticPr fontId="1" type="noConversion"/>
  </si>
  <si>
    <t>Meadow  grassland</t>
    <phoneticPr fontId="1" type="noConversion"/>
  </si>
  <si>
    <t>S1</t>
  </si>
  <si>
    <t>S2</t>
  </si>
  <si>
    <t>S3</t>
  </si>
  <si>
    <t>S4</t>
  </si>
  <si>
    <t>Baseline</t>
  </si>
  <si>
    <t>Emissions reduction</t>
  </si>
  <si>
    <t>measures</t>
  </si>
  <si>
    <t>Revenue (Yuan/ton)</t>
  </si>
  <si>
    <t>Costs</t>
  </si>
  <si>
    <t xml:space="preserve"> (Yuan/ton)</t>
  </si>
  <si>
    <r>
      <t>Total reduction (CO</t>
    </r>
    <r>
      <rPr>
        <vertAlign val="subscript"/>
        <sz val="11"/>
        <color rgb="FF000000"/>
        <rFont val="Times New Roman"/>
        <family val="1"/>
      </rPr>
      <t>2</t>
    </r>
    <r>
      <rPr>
        <sz val="11"/>
        <color rgb="FF000000"/>
        <rFont val="Times New Roman"/>
        <family val="1"/>
      </rPr>
      <t>e)</t>
    </r>
  </si>
  <si>
    <t>(S1) Reducing livestock size</t>
  </si>
  <si>
    <t>S1-1: Cattle number (-25%)</t>
  </si>
  <si>
    <t>S1-2: Sheep number (-25%)</t>
  </si>
  <si>
    <t>S1-3: Cattle number (-50%)</t>
  </si>
  <si>
    <t>S1-4: Sheep number (-50%)</t>
  </si>
  <si>
    <t>(S2) Improving feed quality</t>
  </si>
  <si>
    <r>
      <t>S2-1: Low</t>
    </r>
    <r>
      <rPr>
        <sz val="11"/>
        <color rgb="FF000000"/>
        <rFont val="等线"/>
        <family val="3"/>
        <charset val="134"/>
      </rPr>
      <t>—</t>
    </r>
    <r>
      <rPr>
        <sz val="11"/>
        <color rgb="FF000000"/>
        <rFont val="Times New Roman"/>
        <family val="1"/>
      </rPr>
      <t>Medium</t>
    </r>
  </si>
  <si>
    <r>
      <t>S2-2: Low</t>
    </r>
    <r>
      <rPr>
        <sz val="11"/>
        <color rgb="FF000000"/>
        <rFont val="等线"/>
        <family val="3"/>
        <charset val="134"/>
      </rPr>
      <t>—</t>
    </r>
    <r>
      <rPr>
        <sz val="11"/>
        <color rgb="FF000000"/>
        <rFont val="Times New Roman"/>
        <family val="1"/>
      </rPr>
      <t>Medium and Medium</t>
    </r>
    <r>
      <rPr>
        <sz val="11"/>
        <color rgb="FF000000"/>
        <rFont val="等线"/>
        <family val="3"/>
        <charset val="134"/>
      </rPr>
      <t>—</t>
    </r>
    <r>
      <rPr>
        <sz val="11"/>
        <color rgb="FF000000"/>
        <rFont val="Times New Roman"/>
        <family val="1"/>
      </rPr>
      <t>High</t>
    </r>
  </si>
  <si>
    <r>
      <t>S2-3: Low</t>
    </r>
    <r>
      <rPr>
        <sz val="11"/>
        <color rgb="FF000000"/>
        <rFont val="等线"/>
        <family val="3"/>
        <charset val="134"/>
      </rPr>
      <t>—</t>
    </r>
    <r>
      <rPr>
        <sz val="11"/>
        <color rgb="FF000000"/>
        <rFont val="Times New Roman"/>
        <family val="1"/>
      </rPr>
      <t>High and Medium</t>
    </r>
    <r>
      <rPr>
        <sz val="11"/>
        <color rgb="FF000000"/>
        <rFont val="等线"/>
        <family val="3"/>
        <charset val="134"/>
      </rPr>
      <t>—</t>
    </r>
    <r>
      <rPr>
        <sz val="11"/>
        <color rgb="FF000000"/>
        <rFont val="Times New Roman"/>
        <family val="1"/>
      </rPr>
      <t>High</t>
    </r>
  </si>
  <si>
    <t>(S3) Changing breeding methods</t>
  </si>
  <si>
    <t>S3-1: Stalling cattle (50%)</t>
  </si>
  <si>
    <t>S3-2: Stalling sheep (50%)</t>
  </si>
  <si>
    <t>S3-3: Stalling cattle (100%)</t>
  </si>
  <si>
    <t>S3-4: Stalling sheep (100%)</t>
  </si>
  <si>
    <t>Scenario 1</t>
  </si>
  <si>
    <t>Scenario 2</t>
  </si>
  <si>
    <t>Scenario 3</t>
  </si>
  <si>
    <t>Meadow grassland</t>
  </si>
  <si>
    <t>Desert grasslands</t>
    <phoneticPr fontId="1" type="noConversion"/>
  </si>
  <si>
    <r>
      <t>CH</t>
    </r>
    <r>
      <rPr>
        <vertAlign val="subscript"/>
        <sz val="11"/>
        <color rgb="FF000000"/>
        <rFont val="Times New Roman"/>
        <family val="1"/>
      </rPr>
      <t>4</t>
    </r>
    <r>
      <rPr>
        <sz val="11"/>
        <color rgb="FF000000"/>
        <rFont val="Times New Roman"/>
        <family val="1"/>
      </rPr>
      <t xml:space="preserve"> emission reduction from enteric fermentation (Ton/year)</t>
    </r>
  </si>
  <si>
    <r>
      <t>CH</t>
    </r>
    <r>
      <rPr>
        <vertAlign val="subscript"/>
        <sz val="11"/>
        <color rgb="FF000000"/>
        <rFont val="Times New Roman"/>
        <family val="1"/>
      </rPr>
      <t>4</t>
    </r>
    <r>
      <rPr>
        <sz val="11"/>
        <color rgb="FF000000"/>
        <rFont val="Times New Roman"/>
        <family val="1"/>
      </rPr>
      <t xml:space="preserve"> emission reduction from manure management (Ton/year)</t>
    </r>
  </si>
  <si>
    <r>
      <t>N</t>
    </r>
    <r>
      <rPr>
        <vertAlign val="subscript"/>
        <sz val="11"/>
        <color rgb="FF000000"/>
        <rFont val="Times New Roman"/>
        <family val="1"/>
      </rPr>
      <t>2</t>
    </r>
    <r>
      <rPr>
        <sz val="11"/>
        <color rgb="FF000000"/>
        <rFont val="Times New Roman"/>
        <family val="1"/>
      </rPr>
      <t>O emission reduction from manure management (Ton/year)</t>
    </r>
  </si>
  <si>
    <t>Total carbon emission reduction (Ton/year)</t>
  </si>
  <si>
    <t>Emission reduction revenue (Yuan/year)</t>
  </si>
  <si>
    <t>Emission reduction costs (Yuan/year)</t>
  </si>
  <si>
    <t>Net revenue of GHG emission reduction (Yuan/year)</t>
  </si>
  <si>
    <t>Net revenue per unit of emission reduction (Yuan/ton/year)</t>
  </si>
  <si>
    <t>net revenue</t>
  </si>
  <si>
    <t>Revenue</t>
  </si>
  <si>
    <t>Carbon price</t>
  </si>
  <si>
    <t>Fig. 4a Relative change in enteric CH4, manure CH4, manure N2O and total CH4 emissions following the implementation of a series of technological measures by 2030 relative to the 2030 baseline.</t>
    <phoneticPr fontId="1" type="noConversion"/>
  </si>
  <si>
    <t>Table 5 Predicted revenue and costs of different GHG emission reduction methods at household level</t>
  </si>
  <si>
    <t>calculation process</t>
  </si>
  <si>
    <t>Scenario</t>
  </si>
  <si>
    <t>ch4ef</t>
    <phoneticPr fontId="1" type="noConversion"/>
  </si>
  <si>
    <t>d_ch4ef</t>
    <phoneticPr fontId="1" type="noConversion"/>
  </si>
  <si>
    <t>d_ch4em</t>
    <phoneticPr fontId="1" type="noConversion"/>
  </si>
  <si>
    <t>d_n2o3m</t>
    <phoneticPr fontId="1" type="noConversion"/>
  </si>
  <si>
    <t>percent_ch4ef</t>
    <phoneticPr fontId="1" type="noConversion"/>
  </si>
  <si>
    <t>ch4em</t>
    <phoneticPr fontId="1" type="noConversion"/>
  </si>
  <si>
    <t>percent_ch4emf</t>
    <phoneticPr fontId="1" type="noConversion"/>
  </si>
  <si>
    <t>n2oem</t>
    <phoneticPr fontId="1" type="noConversion"/>
  </si>
  <si>
    <t>percent_n2oem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</si>
</sst>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.5"/>
      <color theme="1"/>
      <name val="Times New Roman"/>
      <family val="1"/>
    </font>
    <font>
      <sz val="11"/>
      <color rgb="FF000000"/>
      <name val="Times New Roman"/>
      <family val="1"/>
    </font>
    <font>
      <vertAlign val="subscript"/>
      <sz val="11"/>
      <color rgb="FF000000"/>
      <name val="Times New Roman"/>
      <family val="1"/>
    </font>
    <font>
      <sz val="11"/>
      <color rgb="FF000000"/>
      <name val="等线"/>
      <family val="3"/>
      <charset val="134"/>
    </font>
    <font>
      <sz val="11"/>
      <color theme="1"/>
      <name val="Times New Roman"/>
      <family val="1"/>
    </font>
    <font>
      <b/>
      <sz val="11"/>
      <color rgb="FF000000"/>
      <name val="Times New Roman"/>
      <family val="1"/>
    </font>
    <font>
      <b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2" fontId="0" fillId="0" borderId="0" xfId="0" applyNumberFormat="1"/>
    <xf numFmtId="2" fontId="0" fillId="0" borderId="2" xfId="0" applyNumberFormat="1" applyBorder="1"/>
    <xf numFmtId="2" fontId="0" fillId="0" borderId="3" xfId="0" applyNumberFormat="1" applyBorder="1"/>
    <xf numFmtId="0" fontId="0" fillId="2" borderId="0" xfId="0" applyFill="1"/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1" fontId="0" fillId="0" borderId="0" xfId="0" applyNumberFormat="1"/>
    <xf numFmtId="0" fontId="3" fillId="0" borderId="4" xfId="0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0" xfId="0" applyFont="1"/>
    <xf numFmtId="0" fontId="2" fillId="0" borderId="0" xfId="0" applyFont="1"/>
    <xf numFmtId="0" fontId="3" fillId="0" borderId="4" xfId="0" applyFont="1" applyBorder="1" applyAlignment="1">
      <alignment horizontal="justify" vertical="center"/>
    </xf>
    <xf numFmtId="0" fontId="2" fillId="0" borderId="4" xfId="0" applyFont="1" applyBorder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justify" vertical="center"/>
    </xf>
    <xf numFmtId="0" fontId="3" fillId="0" borderId="5" xfId="0" applyFont="1" applyBorder="1" applyAlignment="1">
      <alignment horizontal="justify" vertical="center"/>
    </xf>
    <xf numFmtId="0" fontId="2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justify" vertical="center" wrapText="1"/>
    </xf>
    <xf numFmtId="1" fontId="3" fillId="0" borderId="4" xfId="0" applyNumberFormat="1" applyFont="1" applyBorder="1" applyAlignment="1">
      <alignment horizontal="center" vertical="center" wrapText="1"/>
    </xf>
    <xf numFmtId="3" fontId="3" fillId="0" borderId="4" xfId="0" applyNumberFormat="1" applyFont="1" applyBorder="1" applyAlignment="1">
      <alignment horizontal="center" vertical="center" wrapText="1"/>
    </xf>
    <xf numFmtId="4" fontId="3" fillId="0" borderId="4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justify" vertical="center" wrapText="1"/>
    </xf>
    <xf numFmtId="0" fontId="3" fillId="0" borderId="0" xfId="0" applyFont="1" applyAlignment="1">
      <alignment horizontal="center" vertical="center" wrapText="1"/>
    </xf>
    <xf numFmtId="1" fontId="3" fillId="0" borderId="0" xfId="0" applyNumberFormat="1" applyFont="1" applyAlignment="1">
      <alignment horizontal="center" vertical="center" wrapText="1"/>
    </xf>
    <xf numFmtId="3" fontId="3" fillId="0" borderId="0" xfId="0" applyNumberFormat="1" applyFont="1" applyAlignment="1">
      <alignment horizontal="center" vertical="center" wrapText="1"/>
    </xf>
    <xf numFmtId="0" fontId="3" fillId="0" borderId="5" xfId="0" applyFont="1" applyBorder="1" applyAlignment="1">
      <alignment horizontal="justify" vertical="center" wrapText="1"/>
    </xf>
    <xf numFmtId="0" fontId="3" fillId="0" borderId="5" xfId="0" applyFont="1" applyBorder="1" applyAlignment="1">
      <alignment horizontal="center" vertical="center" wrapText="1"/>
    </xf>
    <xf numFmtId="1" fontId="3" fillId="0" borderId="5" xfId="0" applyNumberFormat="1" applyFont="1" applyBorder="1" applyAlignment="1">
      <alignment horizontal="center" vertical="center" wrapText="1"/>
    </xf>
    <xf numFmtId="3" fontId="3" fillId="0" borderId="5" xfId="0" applyNumberFormat="1" applyFont="1" applyBorder="1" applyAlignment="1">
      <alignment horizontal="center" vertical="center" wrapText="1"/>
    </xf>
    <xf numFmtId="0" fontId="3" fillId="0" borderId="4" xfId="0" applyFont="1" applyBorder="1" applyAlignment="1">
      <alignment horizontal="justify" vertical="center" wrapText="1"/>
    </xf>
    <xf numFmtId="0" fontId="3" fillId="0" borderId="0" xfId="0" applyFont="1" applyAlignment="1">
      <alignment horizontal="justify" vertical="center" wrapText="1"/>
    </xf>
    <xf numFmtId="0" fontId="3" fillId="0" borderId="5" xfId="0" applyFont="1" applyBorder="1" applyAlignment="1">
      <alignment horizontal="justify" vertical="center" wrapText="1"/>
    </xf>
    <xf numFmtId="0" fontId="3" fillId="0" borderId="4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7" fillId="0" borderId="0" xfId="0" applyFont="1"/>
    <xf numFmtId="0" fontId="8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46"/>
  <sheetViews>
    <sheetView zoomScale="145" zoomScaleNormal="145" workbookViewId="0">
      <selection activeCell="K17" sqref="K17"/>
    </sheetView>
  </sheetViews>
  <sheetFormatPr defaultRowHeight="14" x14ac:dyDescent="0.3"/>
  <cols>
    <col min="2" max="2" width="25.25" customWidth="1"/>
    <col min="3" max="3" width="35.9140625" customWidth="1"/>
    <col min="4" max="4" width="11.4140625" customWidth="1"/>
    <col min="5" max="5" width="14.75" customWidth="1"/>
    <col min="6" max="6" width="13.9140625" customWidth="1"/>
    <col min="7" max="7" width="14.33203125" customWidth="1"/>
  </cols>
  <sheetData>
    <row r="2" spans="2:10" x14ac:dyDescent="0.3">
      <c r="B2" s="47" t="s">
        <v>68</v>
      </c>
    </row>
    <row r="5" spans="2:10" x14ac:dyDescent="0.3">
      <c r="B5" s="1" t="s">
        <v>0</v>
      </c>
      <c r="C5" s="1" t="s">
        <v>1</v>
      </c>
      <c r="D5" s="1" t="s">
        <v>2</v>
      </c>
      <c r="E5" s="1" t="s">
        <v>3</v>
      </c>
      <c r="F5" s="1" t="s">
        <v>5</v>
      </c>
      <c r="G5" s="1" t="s">
        <v>4</v>
      </c>
      <c r="I5" s="1" t="s">
        <v>4</v>
      </c>
      <c r="J5" s="9" t="s">
        <v>66</v>
      </c>
    </row>
    <row r="6" spans="2:10" x14ac:dyDescent="0.3">
      <c r="B6" s="2" t="s">
        <v>6</v>
      </c>
      <c r="C6" s="2" t="s">
        <v>15</v>
      </c>
      <c r="D6" s="5">
        <v>-20.277000000000001</v>
      </c>
      <c r="E6" s="5">
        <v>-0.45354</v>
      </c>
      <c r="F6" s="5">
        <v>-1.8584000000000001</v>
      </c>
      <c r="G6" s="5">
        <f>SUM(D6:F6)</f>
        <v>-22.588940000000001</v>
      </c>
      <c r="H6" s="10"/>
      <c r="I6" s="4">
        <v>22.59</v>
      </c>
      <c r="J6" s="10">
        <f>I6*83.83</f>
        <v>1893.7196999999999</v>
      </c>
    </row>
    <row r="7" spans="2:10" x14ac:dyDescent="0.3">
      <c r="C7" t="s">
        <v>9</v>
      </c>
      <c r="D7" s="4">
        <v>-15.414675000000001</v>
      </c>
      <c r="E7" s="4">
        <v>-0.2711075</v>
      </c>
      <c r="F7" s="4">
        <v>-1.19304542</v>
      </c>
      <c r="G7" s="4">
        <f>SUM(D7:F7)</f>
        <v>-16.878827919999999</v>
      </c>
      <c r="H7" s="10"/>
      <c r="I7" s="4">
        <v>16.88</v>
      </c>
      <c r="J7" s="10">
        <f t="shared" ref="J7:J16" si="0">I7*83.83</f>
        <v>1415.0503999999999</v>
      </c>
    </row>
    <row r="8" spans="2:10" x14ac:dyDescent="0.3">
      <c r="C8" t="s">
        <v>14</v>
      </c>
      <c r="D8" s="4">
        <v>-40.553349999999995</v>
      </c>
      <c r="E8" s="4">
        <v>-0.92765125000000004</v>
      </c>
      <c r="F8" s="4">
        <v>-3.7166911999999996</v>
      </c>
      <c r="G8" s="4">
        <f t="shared" ref="G8:G9" si="1">SUM(D8:F8)</f>
        <v>-45.197692449999991</v>
      </c>
      <c r="H8" s="10"/>
      <c r="I8" s="4">
        <v>45.2</v>
      </c>
      <c r="J8" s="10">
        <f t="shared" si="0"/>
        <v>3789.116</v>
      </c>
    </row>
    <row r="9" spans="2:10" x14ac:dyDescent="0.3">
      <c r="C9" t="s">
        <v>10</v>
      </c>
      <c r="D9" s="4">
        <v>-30.829449999999994</v>
      </c>
      <c r="E9" s="4">
        <v>-0.54222225000000002</v>
      </c>
      <c r="F9" s="4">
        <v>-2.3860556399999986</v>
      </c>
      <c r="G9" s="4">
        <f t="shared" si="1"/>
        <v>-33.757727889999998</v>
      </c>
      <c r="H9" s="10"/>
      <c r="I9" s="4">
        <v>33.76</v>
      </c>
      <c r="J9" s="10">
        <f t="shared" si="0"/>
        <v>2830.1007999999997</v>
      </c>
    </row>
    <row r="10" spans="2:10" x14ac:dyDescent="0.3">
      <c r="B10" t="s">
        <v>7</v>
      </c>
      <c r="C10" t="s">
        <v>11</v>
      </c>
      <c r="D10" s="4">
        <v>-29.664175</v>
      </c>
      <c r="E10" s="4">
        <v>-0.56283225000000003</v>
      </c>
      <c r="F10" s="4">
        <v>-1.5791530400000013</v>
      </c>
      <c r="G10" s="4">
        <f>SUM(D10:F10)</f>
        <v>-31.806160290000001</v>
      </c>
      <c r="H10" s="10"/>
      <c r="I10" s="4">
        <v>31.81</v>
      </c>
      <c r="J10" s="10">
        <f t="shared" si="0"/>
        <v>2666.6322999999998</v>
      </c>
    </row>
    <row r="11" spans="2:10" x14ac:dyDescent="0.3">
      <c r="C11" t="s">
        <v>12</v>
      </c>
      <c r="D11" s="4">
        <v>-42.807575</v>
      </c>
      <c r="E11" s="4">
        <v>-0.81812299999999993</v>
      </c>
      <c r="F11" s="4">
        <v>-2.1151388199999985</v>
      </c>
      <c r="G11" s="4">
        <f>SUM(D11:F11)</f>
        <v>-45.740836819999998</v>
      </c>
      <c r="H11" s="10"/>
      <c r="I11" s="4">
        <v>45.74</v>
      </c>
      <c r="J11" s="10">
        <f t="shared" si="0"/>
        <v>3834.3842</v>
      </c>
    </row>
    <row r="12" spans="2:10" x14ac:dyDescent="0.3">
      <c r="C12" t="s">
        <v>13</v>
      </c>
      <c r="D12" s="4">
        <v>-76.311250000000001</v>
      </c>
      <c r="E12" s="4">
        <v>-1.3986952500000001</v>
      </c>
      <c r="F12" s="4">
        <v>-3.3152414399999994</v>
      </c>
      <c r="G12" s="4">
        <f t="shared" ref="G12" si="2">SUM(D12:F12)</f>
        <v>-81.025186689999998</v>
      </c>
      <c r="H12" s="10"/>
      <c r="I12" s="4">
        <v>81.03</v>
      </c>
      <c r="J12" s="10">
        <f t="shared" si="0"/>
        <v>6792.7448999999997</v>
      </c>
    </row>
    <row r="13" spans="2:10" x14ac:dyDescent="0.3">
      <c r="B13" t="s">
        <v>8</v>
      </c>
      <c r="C13" t="s">
        <v>16</v>
      </c>
      <c r="D13" s="4">
        <v>-4.75</v>
      </c>
      <c r="E13" s="4">
        <v>-0.10948000000000002</v>
      </c>
      <c r="F13" s="4">
        <v>-0.35679999999999978</v>
      </c>
      <c r="G13" s="4">
        <f>SUM(D13:F13)</f>
        <v>-5.2162799999999994</v>
      </c>
      <c r="H13" s="10"/>
      <c r="I13" s="4">
        <v>5.22</v>
      </c>
      <c r="J13" s="10">
        <f t="shared" si="0"/>
        <v>437.59259999999995</v>
      </c>
    </row>
    <row r="14" spans="2:10" x14ac:dyDescent="0.3">
      <c r="C14" t="s">
        <v>17</v>
      </c>
      <c r="D14" s="4">
        <v>1.671999999999997</v>
      </c>
      <c r="E14" s="4">
        <v>4.1129999999999889E-2</v>
      </c>
      <c r="F14" s="4">
        <v>0.14700000000000024</v>
      </c>
      <c r="G14" s="4">
        <f t="shared" ref="G14:G16" si="3">SUM(D14:F14)</f>
        <v>1.8601299999999972</v>
      </c>
      <c r="H14" s="10"/>
      <c r="I14" s="4">
        <v>1.86</v>
      </c>
      <c r="J14" s="10">
        <f t="shared" si="0"/>
        <v>155.9238</v>
      </c>
    </row>
    <row r="15" spans="2:10" x14ac:dyDescent="0.3">
      <c r="C15" t="s">
        <v>18</v>
      </c>
      <c r="D15" s="4">
        <v>-9.5</v>
      </c>
      <c r="E15" s="4">
        <v>-0.24900000000000011</v>
      </c>
      <c r="F15" s="4">
        <v>-0.71359999999999957</v>
      </c>
      <c r="G15" s="4">
        <f t="shared" si="3"/>
        <v>-10.4626</v>
      </c>
      <c r="H15" s="10"/>
      <c r="I15" s="4">
        <v>10.46</v>
      </c>
      <c r="J15" s="10">
        <f t="shared" si="0"/>
        <v>876.86180000000002</v>
      </c>
    </row>
    <row r="16" spans="2:10" x14ac:dyDescent="0.3">
      <c r="B16" s="3"/>
      <c r="C16" s="3" t="s">
        <v>19</v>
      </c>
      <c r="D16" s="6">
        <v>3.3440000000000225</v>
      </c>
      <c r="E16" s="6">
        <v>8.2250000000000156E-2</v>
      </c>
      <c r="F16" s="6">
        <v>0.29410000000000025</v>
      </c>
      <c r="G16" s="6">
        <f t="shared" si="3"/>
        <v>3.7203500000000229</v>
      </c>
      <c r="H16" s="10"/>
      <c r="I16" s="4">
        <v>3.72</v>
      </c>
      <c r="J16" s="10">
        <f t="shared" si="0"/>
        <v>311.8476</v>
      </c>
    </row>
    <row r="19" spans="3:12" x14ac:dyDescent="0.3">
      <c r="C19" t="s">
        <v>70</v>
      </c>
    </row>
    <row r="20" spans="3:12" x14ac:dyDescent="0.3">
      <c r="C20" t="s">
        <v>71</v>
      </c>
      <c r="D20" t="s">
        <v>72</v>
      </c>
      <c r="E20" t="s">
        <v>77</v>
      </c>
      <c r="F20" t="s">
        <v>79</v>
      </c>
      <c r="G20" t="s">
        <v>73</v>
      </c>
      <c r="H20" t="s">
        <v>74</v>
      </c>
      <c r="I20" t="s">
        <v>75</v>
      </c>
      <c r="J20" t="s">
        <v>76</v>
      </c>
      <c r="K20" t="s">
        <v>78</v>
      </c>
      <c r="L20" t="s">
        <v>80</v>
      </c>
    </row>
    <row r="21" spans="3:12" x14ac:dyDescent="0.3">
      <c r="C21" t="s">
        <v>27</v>
      </c>
      <c r="D21">
        <v>122.489</v>
      </c>
      <c r="E21">
        <v>2.4451100000000001</v>
      </c>
      <c r="F21">
        <v>10.347</v>
      </c>
      <c r="G21">
        <f>D21-D$25</f>
        <v>-20.276999999999987</v>
      </c>
      <c r="H21">
        <f>E21-E$25</f>
        <v>-0.45353999999999983</v>
      </c>
      <c r="I21">
        <f>F21-F$25</f>
        <v>-1.8583999999999996</v>
      </c>
      <c r="J21">
        <f>G21/D$25*100</f>
        <v>-14.202961489430249</v>
      </c>
      <c r="K21">
        <f t="shared" ref="K21:L21" si="4">H21/E$25*100</f>
        <v>-15.646594104151928</v>
      </c>
      <c r="L21">
        <f t="shared" si="4"/>
        <v>-15.226047487177805</v>
      </c>
    </row>
    <row r="22" spans="3:12" x14ac:dyDescent="0.3">
      <c r="C22" t="s">
        <v>28</v>
      </c>
      <c r="D22">
        <v>127.351325</v>
      </c>
      <c r="E22" s="8">
        <v>2.6275425000000001</v>
      </c>
      <c r="F22" s="8">
        <v>11.01235458</v>
      </c>
      <c r="G22">
        <f>D22-D$25</f>
        <v>-15.414674999999988</v>
      </c>
      <c r="H22">
        <f t="shared" ref="H22:H24" si="5">E22-E$25</f>
        <v>-0.27110749999999983</v>
      </c>
      <c r="I22">
        <f t="shared" ref="I22:I24" si="6">F22-F$25</f>
        <v>-1.1930454199999989</v>
      </c>
      <c r="J22">
        <f t="shared" ref="J22:J24" si="7">G22/D$25*100</f>
        <v>-10.797161088774629</v>
      </c>
      <c r="K22">
        <f t="shared" ref="K22:K24" si="8">H22/E$25*100</f>
        <v>-9.3528884135718293</v>
      </c>
      <c r="L22">
        <f t="shared" ref="L22:L24" si="9">I22/F$25*100</f>
        <v>-9.7747342979336924</v>
      </c>
    </row>
    <row r="23" spans="3:12" x14ac:dyDescent="0.3">
      <c r="C23" t="s">
        <v>29</v>
      </c>
      <c r="D23" s="8">
        <v>102.21265</v>
      </c>
      <c r="E23" s="8">
        <v>1.9709987499999999</v>
      </c>
      <c r="F23" s="8">
        <v>8.4887087999999995</v>
      </c>
      <c r="G23">
        <f t="shared" ref="G23:G24" si="10">D23-D$25</f>
        <v>-40.553349999999995</v>
      </c>
      <c r="H23">
        <f t="shared" si="5"/>
        <v>-0.92765125000000004</v>
      </c>
      <c r="I23">
        <f t="shared" si="6"/>
        <v>-3.7166911999999996</v>
      </c>
      <c r="J23">
        <f t="shared" si="7"/>
        <v>-28.405467688385187</v>
      </c>
      <c r="K23">
        <f t="shared" si="8"/>
        <v>-32.002872026633092</v>
      </c>
      <c r="L23">
        <f t="shared" si="9"/>
        <v>-30.451203565634881</v>
      </c>
    </row>
    <row r="24" spans="3:12" x14ac:dyDescent="0.3">
      <c r="C24" t="s">
        <v>30</v>
      </c>
      <c r="D24" s="8">
        <v>111.93655</v>
      </c>
      <c r="E24" s="8">
        <v>2.3564277499999999</v>
      </c>
      <c r="F24" s="8">
        <v>9.8193443600000005</v>
      </c>
      <c r="G24">
        <f t="shared" si="10"/>
        <v>-30.829449999999994</v>
      </c>
      <c r="H24">
        <f t="shared" si="5"/>
        <v>-0.54222225000000002</v>
      </c>
      <c r="I24">
        <f t="shared" si="6"/>
        <v>-2.3860556399999986</v>
      </c>
      <c r="J24">
        <f t="shared" si="7"/>
        <v>-21.594392222237786</v>
      </c>
      <c r="K24">
        <f t="shared" si="8"/>
        <v>-18.706026943577182</v>
      </c>
      <c r="L24">
        <f t="shared" si="9"/>
        <v>-19.549180198928333</v>
      </c>
    </row>
    <row r="25" spans="3:12" s="7" customFormat="1" x14ac:dyDescent="0.3">
      <c r="C25" s="7" t="s">
        <v>31</v>
      </c>
      <c r="D25" s="7">
        <v>142.76599999999999</v>
      </c>
      <c r="E25" s="7">
        <v>2.8986499999999999</v>
      </c>
      <c r="F25" s="7">
        <v>12.205399999999999</v>
      </c>
    </row>
    <row r="26" spans="3:12" x14ac:dyDescent="0.3">
      <c r="C26" t="s">
        <v>27</v>
      </c>
      <c r="D26">
        <v>117.662825</v>
      </c>
      <c r="E26">
        <v>2.3686477500000001</v>
      </c>
      <c r="F26">
        <v>10.878346959999998</v>
      </c>
      <c r="G26">
        <f>D26-D$29</f>
        <v>-29.664175</v>
      </c>
      <c r="H26">
        <f t="shared" ref="H26:I28" si="11">E26-E$29</f>
        <v>-0.56283225000000003</v>
      </c>
      <c r="I26">
        <f t="shared" si="11"/>
        <v>-1.5791530400000013</v>
      </c>
      <c r="J26">
        <f>G26/D$29*100</f>
        <v>-20.134920958140732</v>
      </c>
      <c r="K26">
        <f t="shared" ref="K26:L26" si="12">H26/E$29*100</f>
        <v>-19.199593720578001</v>
      </c>
      <c r="L26">
        <f t="shared" si="12"/>
        <v>-12.676323820991382</v>
      </c>
    </row>
    <row r="27" spans="3:12" x14ac:dyDescent="0.3">
      <c r="C27" t="s">
        <v>28</v>
      </c>
      <c r="D27">
        <v>104.519425</v>
      </c>
      <c r="E27">
        <v>2.1133570000000002</v>
      </c>
      <c r="F27">
        <v>10.342361180000001</v>
      </c>
      <c r="G27">
        <f t="shared" ref="G27:G28" si="13">D27-D$29</f>
        <v>-42.807575</v>
      </c>
      <c r="H27">
        <f t="shared" si="11"/>
        <v>-0.81812299999999993</v>
      </c>
      <c r="I27">
        <f t="shared" si="11"/>
        <v>-2.1151388199999985</v>
      </c>
      <c r="J27">
        <f t="shared" ref="J27:J28" si="14">G27/D$29*100</f>
        <v>-29.056164179003169</v>
      </c>
      <c r="K27">
        <f t="shared" ref="K27:K28" si="15">H27/E$29*100</f>
        <v>-27.90818971986846</v>
      </c>
      <c r="L27">
        <f t="shared" ref="L27:L28" si="16">I27/F$29*100</f>
        <v>-16.978838611278334</v>
      </c>
    </row>
    <row r="28" spans="3:12" x14ac:dyDescent="0.3">
      <c r="C28" t="s">
        <v>29</v>
      </c>
      <c r="D28">
        <v>71.015749999999997</v>
      </c>
      <c r="E28">
        <v>1.53278475</v>
      </c>
      <c r="F28">
        <v>9.1422585600000001</v>
      </c>
      <c r="G28">
        <f t="shared" si="13"/>
        <v>-76.311250000000001</v>
      </c>
      <c r="H28">
        <f t="shared" si="11"/>
        <v>-1.3986952500000001</v>
      </c>
      <c r="I28">
        <f t="shared" si="11"/>
        <v>-3.3152414399999994</v>
      </c>
      <c r="J28">
        <f t="shared" si="14"/>
        <v>-51.797192639502612</v>
      </c>
      <c r="K28">
        <f t="shared" si="15"/>
        <v>-47.712938515698553</v>
      </c>
      <c r="L28">
        <f t="shared" si="16"/>
        <v>-26.612413726670674</v>
      </c>
    </row>
    <row r="29" spans="3:12" s="7" customFormat="1" x14ac:dyDescent="0.3">
      <c r="C29" s="7" t="s">
        <v>31</v>
      </c>
      <c r="D29" s="7">
        <v>147.327</v>
      </c>
      <c r="E29" s="7">
        <v>2.9314800000000001</v>
      </c>
      <c r="F29" s="7">
        <v>12.4575</v>
      </c>
    </row>
    <row r="30" spans="3:12" x14ac:dyDescent="0.3">
      <c r="C30" t="s">
        <v>27</v>
      </c>
      <c r="D30">
        <v>138.01599999999999</v>
      </c>
      <c r="E30">
        <v>2.78918</v>
      </c>
      <c r="F30">
        <v>11.848599999999999</v>
      </c>
      <c r="G30">
        <f>D30-D$34</f>
        <v>-4.75</v>
      </c>
      <c r="H30">
        <f t="shared" ref="H30:I30" si="17">E30-E$34</f>
        <v>-0.10948000000000002</v>
      </c>
      <c r="I30">
        <f t="shared" si="17"/>
        <v>-0.35679999999999978</v>
      </c>
      <c r="J30">
        <f>G30/D$34*100</f>
        <v>-3.3271227042853337</v>
      </c>
      <c r="K30">
        <f t="shared" ref="K30:L30" si="18">H30/E$34*100</f>
        <v>-3.776917610206096</v>
      </c>
      <c r="L30">
        <f t="shared" si="18"/>
        <v>-2.9232962459239338</v>
      </c>
    </row>
    <row r="31" spans="3:12" x14ac:dyDescent="0.3">
      <c r="C31" t="s">
        <v>28</v>
      </c>
      <c r="D31">
        <v>144.43799999999999</v>
      </c>
      <c r="E31">
        <v>2.9397899999999999</v>
      </c>
      <c r="F31">
        <v>12.352399999999999</v>
      </c>
      <c r="G31">
        <f t="shared" ref="G31:G33" si="19">D31-D$34</f>
        <v>1.671999999999997</v>
      </c>
      <c r="H31">
        <f t="shared" ref="H31:H33" si="20">E31-E$34</f>
        <v>4.1129999999999889E-2</v>
      </c>
      <c r="I31">
        <f t="shared" ref="I31:I33" si="21">F31-F$34</f>
        <v>0.14700000000000024</v>
      </c>
      <c r="J31">
        <f t="shared" ref="J31:J33" si="22">G31/D$34*100</f>
        <v>1.1711471919084357</v>
      </c>
      <c r="K31">
        <f t="shared" ref="K31:K33" si="23">H31/E$34*100</f>
        <v>1.4189315062822094</v>
      </c>
      <c r="L31">
        <f t="shared" ref="L31:L33" si="24">I31/F$34*100</f>
        <v>1.2043849443688879</v>
      </c>
    </row>
    <row r="32" spans="3:12" x14ac:dyDescent="0.3">
      <c r="C32" t="s">
        <v>29</v>
      </c>
      <c r="D32">
        <v>133.26599999999999</v>
      </c>
      <c r="E32">
        <v>2.6496599999999999</v>
      </c>
      <c r="F32">
        <v>11.4918</v>
      </c>
      <c r="G32">
        <f t="shared" si="19"/>
        <v>-9.5</v>
      </c>
      <c r="H32">
        <f t="shared" si="20"/>
        <v>-0.24900000000000011</v>
      </c>
      <c r="I32">
        <f t="shared" si="21"/>
        <v>-0.71359999999999957</v>
      </c>
      <c r="J32">
        <f t="shared" si="22"/>
        <v>-6.6542454085706675</v>
      </c>
      <c r="K32">
        <f t="shared" si="23"/>
        <v>-8.5901761503591363</v>
      </c>
      <c r="L32">
        <f t="shared" si="24"/>
        <v>-5.8465924918478676</v>
      </c>
    </row>
    <row r="33" spans="3:12" x14ac:dyDescent="0.3">
      <c r="C33" t="s">
        <v>30</v>
      </c>
      <c r="D33">
        <v>146.11000000000001</v>
      </c>
      <c r="E33">
        <v>2.9809100000000002</v>
      </c>
      <c r="F33">
        <v>12.499499999999999</v>
      </c>
      <c r="G33">
        <f t="shared" si="19"/>
        <v>3.3440000000000225</v>
      </c>
      <c r="H33">
        <f t="shared" si="20"/>
        <v>8.2250000000000156E-2</v>
      </c>
      <c r="I33">
        <f t="shared" si="21"/>
        <v>0.29410000000000025</v>
      </c>
      <c r="J33">
        <f t="shared" si="22"/>
        <v>2.342294383816891</v>
      </c>
      <c r="K33">
        <f t="shared" si="23"/>
        <v>2.8375180255704411</v>
      </c>
      <c r="L33">
        <f t="shared" si="24"/>
        <v>2.4095891982237392</v>
      </c>
    </row>
    <row r="34" spans="3:12" s="7" customFormat="1" x14ac:dyDescent="0.3">
      <c r="C34" s="7" t="s">
        <v>31</v>
      </c>
      <c r="D34" s="7">
        <v>142.76599999999999</v>
      </c>
      <c r="E34" s="7">
        <v>2.89866</v>
      </c>
      <c r="F34" s="7">
        <v>12.205399999999999</v>
      </c>
    </row>
    <row r="35" spans="3:12" x14ac:dyDescent="0.3">
      <c r="C35" t="s">
        <v>27</v>
      </c>
      <c r="D35">
        <v>44.500900000000001</v>
      </c>
      <c r="E35">
        <v>0.85390600000000005</v>
      </c>
      <c r="F35">
        <v>3.6538900000000001</v>
      </c>
      <c r="G35">
        <f>D35-D$38</f>
        <v>-44.500900000000001</v>
      </c>
      <c r="H35">
        <f t="shared" ref="H35:I35" si="25">E35-E$38</f>
        <v>-0.853904</v>
      </c>
      <c r="I35">
        <f t="shared" si="25"/>
        <v>-3.6538799999999996</v>
      </c>
    </row>
    <row r="36" spans="3:12" x14ac:dyDescent="0.3">
      <c r="C36" t="s">
        <v>28</v>
      </c>
      <c r="D36">
        <v>44.093899999999998</v>
      </c>
      <c r="E36">
        <v>0.75165999999999999</v>
      </c>
      <c r="F36">
        <v>5.0806100000000001</v>
      </c>
      <c r="G36">
        <f t="shared" ref="G36:G37" si="26">D36-D$38</f>
        <v>-44.907900000000005</v>
      </c>
      <c r="H36">
        <f t="shared" ref="H36:H37" si="27">E36-E$38</f>
        <v>-0.95615000000000006</v>
      </c>
      <c r="I36">
        <f t="shared" ref="I36:I37" si="28">F36-F$38</f>
        <v>-2.2271599999999996</v>
      </c>
    </row>
    <row r="37" spans="3:12" x14ac:dyDescent="0.3">
      <c r="C37" t="s">
        <v>29</v>
      </c>
      <c r="D37">
        <v>88.246499999999997</v>
      </c>
      <c r="E37">
        <v>1.69533</v>
      </c>
      <c r="F37">
        <v>7.2871100000000002</v>
      </c>
      <c r="G37">
        <f t="shared" si="26"/>
        <v>-0.75530000000000541</v>
      </c>
      <c r="H37">
        <f t="shared" si="27"/>
        <v>-1.2480000000000047E-2</v>
      </c>
      <c r="I37">
        <f t="shared" si="28"/>
        <v>-2.0659999999999457E-2</v>
      </c>
    </row>
    <row r="38" spans="3:12" s="7" customFormat="1" x14ac:dyDescent="0.3">
      <c r="C38" s="7" t="s">
        <v>31</v>
      </c>
      <c r="D38" s="7">
        <v>89.001800000000003</v>
      </c>
      <c r="E38" s="7">
        <v>1.7078100000000001</v>
      </c>
      <c r="F38" s="7">
        <v>7.3077699999999997</v>
      </c>
    </row>
    <row r="39" spans="3:12" x14ac:dyDescent="0.3">
      <c r="C39" t="s">
        <v>27</v>
      </c>
      <c r="D39">
        <v>80.478999999999999</v>
      </c>
      <c r="E39">
        <v>1.6376599999999999</v>
      </c>
      <c r="F39">
        <v>6.9095399999999998</v>
      </c>
      <c r="G39">
        <f>D39-D$42</f>
        <v>-81.858999999999995</v>
      </c>
      <c r="H39">
        <f t="shared" ref="H39:I39" si="29">E39-E$42</f>
        <v>-1.63767</v>
      </c>
      <c r="I39">
        <f t="shared" si="29"/>
        <v>-6.9095600000000008</v>
      </c>
    </row>
    <row r="40" spans="3:12" x14ac:dyDescent="0.3">
      <c r="C40" t="s">
        <v>28</v>
      </c>
      <c r="D40">
        <v>80.913700000000006</v>
      </c>
      <c r="E40">
        <v>1.70903</v>
      </c>
      <c r="F40">
        <v>10.305099999999999</v>
      </c>
      <c r="G40">
        <f t="shared" ref="G40:G41" si="30">D40-D$42</f>
        <v>-81.424299999999988</v>
      </c>
      <c r="H40">
        <f t="shared" ref="H40:H41" si="31">E40-E$42</f>
        <v>-1.5662999999999998</v>
      </c>
      <c r="I40">
        <f t="shared" ref="I40:I41" si="32">F40-F$42</f>
        <v>-3.5140000000000011</v>
      </c>
    </row>
    <row r="41" spans="3:12" x14ac:dyDescent="0.3">
      <c r="C41" t="s">
        <v>29</v>
      </c>
      <c r="D41">
        <v>156.29</v>
      </c>
      <c r="E41">
        <v>3.1432600000000002</v>
      </c>
      <c r="F41">
        <v>13.4229</v>
      </c>
      <c r="G41">
        <f t="shared" si="30"/>
        <v>-6.0480000000000018</v>
      </c>
      <c r="H41">
        <f t="shared" si="31"/>
        <v>-0.13206999999999969</v>
      </c>
      <c r="I41">
        <f t="shared" si="32"/>
        <v>-0.39620000000000033</v>
      </c>
    </row>
    <row r="42" spans="3:12" s="7" customFormat="1" x14ac:dyDescent="0.3">
      <c r="C42" s="7" t="s">
        <v>31</v>
      </c>
      <c r="D42" s="7">
        <v>162.33799999999999</v>
      </c>
      <c r="E42" s="7">
        <v>3.2753299999999999</v>
      </c>
      <c r="F42" s="7">
        <v>13.819100000000001</v>
      </c>
    </row>
    <row r="43" spans="3:12" x14ac:dyDescent="0.3">
      <c r="C43" t="s">
        <v>27</v>
      </c>
      <c r="D43">
        <v>81.168800000000005</v>
      </c>
      <c r="E43">
        <v>1.6819900000000001</v>
      </c>
      <c r="F43">
        <v>7.0241100000000003</v>
      </c>
      <c r="G43">
        <f>D43-D$46</f>
        <v>-79.789199999999994</v>
      </c>
      <c r="H43">
        <f t="shared" ref="H43:I43" si="33">E43-E$46</f>
        <v>-1.6819999999999997</v>
      </c>
      <c r="I43">
        <f t="shared" si="33"/>
        <v>-7.0240899999999993</v>
      </c>
    </row>
    <row r="44" spans="3:12" x14ac:dyDescent="0.3">
      <c r="C44" t="s">
        <v>28</v>
      </c>
      <c r="D44">
        <v>80.017700000000005</v>
      </c>
      <c r="E44">
        <v>1.91578</v>
      </c>
      <c r="F44">
        <v>10.863200000000001</v>
      </c>
      <c r="G44">
        <f t="shared" ref="G44:G45" si="34">D44-D$46</f>
        <v>-80.940299999999993</v>
      </c>
      <c r="H44">
        <f t="shared" ref="H44:H45" si="35">E44-E$46</f>
        <v>-1.4482099999999998</v>
      </c>
      <c r="I44">
        <f t="shared" ref="I44:I45" si="36">F44-F$46</f>
        <v>-3.1849999999999987</v>
      </c>
    </row>
    <row r="45" spans="3:12" x14ac:dyDescent="0.3">
      <c r="C45" t="s">
        <v>29</v>
      </c>
      <c r="D45">
        <v>150.69499999999999</v>
      </c>
      <c r="E45">
        <v>3.1305399999999999</v>
      </c>
      <c r="F45">
        <v>13.308999999999999</v>
      </c>
      <c r="G45">
        <f t="shared" si="34"/>
        <v>-10.263000000000005</v>
      </c>
      <c r="H45">
        <f t="shared" si="35"/>
        <v>-0.23344999999999994</v>
      </c>
      <c r="I45">
        <f t="shared" si="36"/>
        <v>-0.7392000000000003</v>
      </c>
    </row>
    <row r="46" spans="3:12" s="7" customFormat="1" x14ac:dyDescent="0.3">
      <c r="C46" s="7" t="s">
        <v>31</v>
      </c>
      <c r="D46" s="7">
        <v>160.958</v>
      </c>
      <c r="E46" s="7">
        <v>3.3639899999999998</v>
      </c>
      <c r="F46" s="7">
        <v>14.0482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99194-6154-4351-B7D7-1D2B0BEE16A5}">
  <dimension ref="B1:J13"/>
  <sheetViews>
    <sheetView tabSelected="1" zoomScale="145" zoomScaleNormal="145" workbookViewId="0">
      <selection activeCell="J5" sqref="J5"/>
    </sheetView>
  </sheetViews>
  <sheetFormatPr defaultRowHeight="14" x14ac:dyDescent="0.3"/>
  <cols>
    <col min="2" max="2" width="27.4140625" customWidth="1"/>
    <col min="3" max="3" width="20.83203125" customWidth="1"/>
    <col min="4" max="4" width="9.5" bestFit="1" customWidth="1"/>
    <col min="5" max="6" width="8.75" bestFit="1" customWidth="1"/>
    <col min="7" max="7" width="9.5" bestFit="1" customWidth="1"/>
  </cols>
  <sheetData>
    <row r="1" spans="2:10" x14ac:dyDescent="0.3">
      <c r="B1" s="47" t="s">
        <v>68</v>
      </c>
    </row>
    <row r="4" spans="2:10" x14ac:dyDescent="0.3">
      <c r="B4" s="1" t="s">
        <v>0</v>
      </c>
      <c r="C4" s="1" t="s">
        <v>1</v>
      </c>
      <c r="D4" s="1" t="s">
        <v>2</v>
      </c>
      <c r="E4" s="1" t="s">
        <v>3</v>
      </c>
      <c r="F4" s="1" t="s">
        <v>5</v>
      </c>
      <c r="G4" s="1" t="s">
        <v>4</v>
      </c>
      <c r="I4" s="1" t="s">
        <v>4</v>
      </c>
      <c r="J4" s="9" t="s">
        <v>66</v>
      </c>
    </row>
    <row r="5" spans="2:10" x14ac:dyDescent="0.3">
      <c r="B5" s="2" t="s">
        <v>24</v>
      </c>
      <c r="C5" t="s">
        <v>20</v>
      </c>
      <c r="D5" s="5">
        <v>-44.500900000000001</v>
      </c>
      <c r="E5" s="5">
        <v>-0.853904</v>
      </c>
      <c r="F5" s="4">
        <v>-3.6538799999999996</v>
      </c>
      <c r="G5" s="4">
        <f>SUM(D5:F5)</f>
        <v>-49.008684000000002</v>
      </c>
      <c r="H5" s="10">
        <f>G5*83.83</f>
        <v>-4108.39797972</v>
      </c>
      <c r="I5" s="4">
        <v>49.01</v>
      </c>
      <c r="J5">
        <f>I5*83.83</f>
        <v>4108.5082999999995</v>
      </c>
    </row>
    <row r="6" spans="2:10" x14ac:dyDescent="0.3">
      <c r="C6" t="s">
        <v>21</v>
      </c>
      <c r="D6" s="4">
        <v>-44.907900000000005</v>
      </c>
      <c r="E6" s="4">
        <v>-0.95615000000000006</v>
      </c>
      <c r="F6" s="4">
        <v>-2.2271599999999996</v>
      </c>
      <c r="G6" s="4">
        <f t="shared" ref="G6:G12" si="0">SUM(D6:F6)</f>
        <v>-48.091210000000004</v>
      </c>
      <c r="H6" s="10">
        <f t="shared" ref="H6:H13" si="1">G6*83.83</f>
        <v>-4031.4861343000002</v>
      </c>
      <c r="I6" s="4">
        <v>48.09</v>
      </c>
      <c r="J6">
        <f t="shared" ref="J6:J13" si="2">I6*83.83</f>
        <v>4031.3847000000001</v>
      </c>
    </row>
    <row r="7" spans="2:10" x14ac:dyDescent="0.3">
      <c r="C7" t="s">
        <v>22</v>
      </c>
      <c r="D7" s="4">
        <v>-0.75530000000000541</v>
      </c>
      <c r="E7" s="4">
        <v>-1.2480000000000047E-2</v>
      </c>
      <c r="F7" s="4">
        <v>-2.0659999999999457E-2</v>
      </c>
      <c r="G7" s="4">
        <f t="shared" si="0"/>
        <v>-0.78844000000000491</v>
      </c>
      <c r="H7" s="10">
        <f t="shared" si="1"/>
        <v>-66.094925200000404</v>
      </c>
      <c r="I7" s="4">
        <v>0.79</v>
      </c>
      <c r="J7">
        <f t="shared" si="2"/>
        <v>66.225700000000003</v>
      </c>
    </row>
    <row r="8" spans="2:10" x14ac:dyDescent="0.3">
      <c r="B8" t="s">
        <v>23</v>
      </c>
      <c r="C8" t="s">
        <v>20</v>
      </c>
      <c r="D8" s="4">
        <v>-81.858999999999995</v>
      </c>
      <c r="E8" s="4">
        <v>-1.63767</v>
      </c>
      <c r="F8" s="4">
        <v>-6.9095600000000008</v>
      </c>
      <c r="G8" s="4">
        <f t="shared" si="0"/>
        <v>-90.406229999999994</v>
      </c>
      <c r="H8" s="10">
        <f t="shared" si="1"/>
        <v>-7578.7542608999993</v>
      </c>
      <c r="I8" s="4">
        <v>90.41</v>
      </c>
      <c r="J8">
        <f t="shared" si="2"/>
        <v>7579.0702999999994</v>
      </c>
    </row>
    <row r="9" spans="2:10" x14ac:dyDescent="0.3">
      <c r="C9" t="s">
        <v>21</v>
      </c>
      <c r="D9" s="4">
        <v>-81.424299999999988</v>
      </c>
      <c r="E9" s="4">
        <v>-1.5662999999999998</v>
      </c>
      <c r="F9" s="4">
        <v>-3.5140000000000011</v>
      </c>
      <c r="G9" s="4">
        <f t="shared" si="0"/>
        <v>-86.504599999999982</v>
      </c>
      <c r="H9" s="10">
        <f t="shared" si="1"/>
        <v>-7251.6806179999985</v>
      </c>
      <c r="I9" s="4">
        <v>86.5</v>
      </c>
      <c r="J9">
        <f t="shared" si="2"/>
        <v>7251.2950000000001</v>
      </c>
    </row>
    <row r="10" spans="2:10" x14ac:dyDescent="0.3">
      <c r="C10" t="s">
        <v>22</v>
      </c>
      <c r="D10" s="4">
        <v>-6.0480000000000018</v>
      </c>
      <c r="E10" s="4">
        <v>-0.13206999999999969</v>
      </c>
      <c r="F10" s="4">
        <v>-0.39620000000000033</v>
      </c>
      <c r="G10" s="4">
        <f t="shared" si="0"/>
        <v>-6.5762700000000018</v>
      </c>
      <c r="H10" s="10">
        <f>G10*83.83</f>
        <v>-551.28871410000011</v>
      </c>
      <c r="I10" s="4">
        <v>6.58</v>
      </c>
      <c r="J10">
        <f t="shared" si="2"/>
        <v>551.60140000000001</v>
      </c>
    </row>
    <row r="11" spans="2:10" x14ac:dyDescent="0.3">
      <c r="B11" t="s">
        <v>25</v>
      </c>
      <c r="C11" t="s">
        <v>20</v>
      </c>
      <c r="D11" s="4">
        <v>-79.789199999999994</v>
      </c>
      <c r="E11" s="4">
        <v>-1.6819999999999997</v>
      </c>
      <c r="F11" s="4">
        <v>-7.0240899999999993</v>
      </c>
      <c r="G11" s="4">
        <f t="shared" si="0"/>
        <v>-88.495289999999997</v>
      </c>
      <c r="H11" s="10">
        <f t="shared" si="1"/>
        <v>-7418.5601606999999</v>
      </c>
      <c r="I11" s="4">
        <v>88.5</v>
      </c>
      <c r="J11">
        <f t="shared" si="2"/>
        <v>7418.9549999999999</v>
      </c>
    </row>
    <row r="12" spans="2:10" x14ac:dyDescent="0.3">
      <c r="C12" t="s">
        <v>21</v>
      </c>
      <c r="D12" s="4">
        <v>-80.940299999999993</v>
      </c>
      <c r="E12" s="4">
        <v>-1.4482099999999998</v>
      </c>
      <c r="F12" s="4">
        <v>-3.1849999999999987</v>
      </c>
      <c r="G12" s="4">
        <f t="shared" si="0"/>
        <v>-85.573509999999999</v>
      </c>
      <c r="H12" s="10">
        <f t="shared" si="1"/>
        <v>-7173.6273432999997</v>
      </c>
      <c r="I12" s="4">
        <v>85.57</v>
      </c>
      <c r="J12">
        <f t="shared" si="2"/>
        <v>7173.3330999999989</v>
      </c>
    </row>
    <row r="13" spans="2:10" x14ac:dyDescent="0.3">
      <c r="B13" s="3"/>
      <c r="C13" s="3" t="s">
        <v>26</v>
      </c>
      <c r="D13" s="6">
        <v>-10.263000000000005</v>
      </c>
      <c r="E13" s="6">
        <v>-0.23344999999999994</v>
      </c>
      <c r="F13" s="6">
        <v>-0.7392000000000003</v>
      </c>
      <c r="G13" s="6">
        <f>SUM(D13:F13)</f>
        <v>-11.235650000000005</v>
      </c>
      <c r="H13" s="10">
        <f t="shared" si="1"/>
        <v>-941.88453950000041</v>
      </c>
      <c r="I13" s="4">
        <v>11.24</v>
      </c>
      <c r="J13">
        <f t="shared" si="2"/>
        <v>942.24919999999997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F7260B-33F9-4F1E-94E1-496B28E25305}">
  <dimension ref="A2:N33"/>
  <sheetViews>
    <sheetView zoomScale="115" zoomScaleNormal="115" workbookViewId="0">
      <selection activeCell="E3" sqref="E3"/>
    </sheetView>
  </sheetViews>
  <sheetFormatPr defaultRowHeight="14" x14ac:dyDescent="0.3"/>
  <cols>
    <col min="1" max="1" width="25.9140625" bestFit="1" customWidth="1"/>
    <col min="2" max="2" width="35.58203125" customWidth="1"/>
    <col min="3" max="3" width="16.25" bestFit="1" customWidth="1"/>
    <col min="4" max="4" width="9.5" bestFit="1" customWidth="1"/>
    <col min="5" max="5" width="18.6640625" bestFit="1" customWidth="1"/>
    <col min="6" max="6" width="12.33203125" bestFit="1" customWidth="1"/>
    <col min="7" max="7" width="10.9140625" bestFit="1" customWidth="1"/>
    <col min="8" max="8" width="11.6640625" bestFit="1" customWidth="1"/>
    <col min="10" max="10" width="9.08203125" bestFit="1" customWidth="1"/>
    <col min="11" max="11" width="10.6640625" bestFit="1" customWidth="1"/>
    <col min="12" max="12" width="9.58203125" bestFit="1" customWidth="1"/>
  </cols>
  <sheetData>
    <row r="2" spans="1:9" x14ac:dyDescent="0.3">
      <c r="A2" s="46" t="s">
        <v>69</v>
      </c>
    </row>
    <row r="4" spans="1:9" ht="14.5" thickBot="1" x14ac:dyDescent="0.35"/>
    <row r="5" spans="1:9" x14ac:dyDescent="0.3">
      <c r="A5" s="11" t="s">
        <v>32</v>
      </c>
      <c r="B5" s="41" t="s">
        <v>0</v>
      </c>
      <c r="C5" s="44" t="s">
        <v>34</v>
      </c>
      <c r="D5" s="12" t="s">
        <v>35</v>
      </c>
      <c r="E5" s="44" t="s">
        <v>37</v>
      </c>
      <c r="F5" s="44"/>
    </row>
    <row r="6" spans="1:9" ht="14.5" thickBot="1" x14ac:dyDescent="0.35">
      <c r="A6" s="13" t="s">
        <v>33</v>
      </c>
      <c r="B6" s="43"/>
      <c r="C6" s="45"/>
      <c r="D6" s="15" t="s">
        <v>36</v>
      </c>
      <c r="E6" s="45"/>
      <c r="F6" s="45"/>
      <c r="H6" s="16" t="s">
        <v>65</v>
      </c>
      <c r="I6" s="17" t="s">
        <v>67</v>
      </c>
    </row>
    <row r="7" spans="1:9" x14ac:dyDescent="0.3">
      <c r="A7" s="41" t="s">
        <v>38</v>
      </c>
      <c r="B7" s="18" t="s">
        <v>39</v>
      </c>
      <c r="C7" s="19">
        <v>1894</v>
      </c>
      <c r="D7" s="19">
        <v>-110220</v>
      </c>
      <c r="E7" s="12">
        <v>-22.59</v>
      </c>
      <c r="F7" s="12">
        <v>4879.15006640106</v>
      </c>
      <c r="G7" s="20">
        <v>4879.15006640106</v>
      </c>
      <c r="H7" s="4">
        <f>(C7+D7)/E7</f>
        <v>4795.3076582558651</v>
      </c>
      <c r="I7" s="4">
        <f>D7/E7</f>
        <v>4879.1500664010628</v>
      </c>
    </row>
    <row r="8" spans="1:9" x14ac:dyDescent="0.3">
      <c r="A8" s="42"/>
      <c r="B8" s="21" t="s">
        <v>40</v>
      </c>
      <c r="C8" s="9">
        <v>1415</v>
      </c>
      <c r="D8" s="9">
        <v>-74119</v>
      </c>
      <c r="E8" s="15">
        <v>-16.88</v>
      </c>
      <c r="F8" s="15">
        <v>4390.9360189573463</v>
      </c>
      <c r="G8" s="20">
        <v>4390.9360189573463</v>
      </c>
      <c r="H8" s="4">
        <f t="shared" ref="H8:H14" si="0">(C8+D8)/E8</f>
        <v>4307.1090047393363</v>
      </c>
      <c r="I8" s="4">
        <f t="shared" ref="I8:I14" si="1">D8/E8</f>
        <v>4390.9360189573463</v>
      </c>
    </row>
    <row r="9" spans="1:9" x14ac:dyDescent="0.3">
      <c r="A9" s="42"/>
      <c r="B9" s="21" t="s">
        <v>41</v>
      </c>
      <c r="C9" s="9">
        <v>3789</v>
      </c>
      <c r="D9" s="9">
        <v>-220440</v>
      </c>
      <c r="E9" s="15">
        <v>-45.2</v>
      </c>
      <c r="F9" s="15">
        <v>4876.9911504424772</v>
      </c>
      <c r="G9" s="20">
        <v>4876.9911504424772</v>
      </c>
      <c r="H9" s="4">
        <f t="shared" si="0"/>
        <v>4793.1637168141588</v>
      </c>
      <c r="I9" s="4">
        <f t="shared" si="1"/>
        <v>4876.9911504424772</v>
      </c>
    </row>
    <row r="10" spans="1:9" ht="14.5" thickBot="1" x14ac:dyDescent="0.35">
      <c r="A10" s="43"/>
      <c r="B10" s="22" t="s">
        <v>42</v>
      </c>
      <c r="C10" s="23">
        <v>2830</v>
      </c>
      <c r="D10" s="23">
        <v>-148238</v>
      </c>
      <c r="E10" s="14">
        <v>-33.76</v>
      </c>
      <c r="F10" s="14">
        <v>4390.9360189573463</v>
      </c>
      <c r="G10" s="20">
        <v>4390.9360189573463</v>
      </c>
      <c r="H10" s="4">
        <f t="shared" si="0"/>
        <v>4307.1090047393363</v>
      </c>
      <c r="I10" s="4">
        <f t="shared" si="1"/>
        <v>4390.9360189573463</v>
      </c>
    </row>
    <row r="11" spans="1:9" x14ac:dyDescent="0.3">
      <c r="A11" s="41" t="s">
        <v>43</v>
      </c>
      <c r="B11" s="21" t="s">
        <v>44</v>
      </c>
      <c r="C11" s="9">
        <v>2667</v>
      </c>
      <c r="D11" s="9">
        <v>-14066</v>
      </c>
      <c r="E11" s="15">
        <v>-31.81</v>
      </c>
      <c r="F11" s="12">
        <v>442.18799119773655</v>
      </c>
      <c r="G11" s="20">
        <v>442.18799119773655</v>
      </c>
      <c r="H11" s="4">
        <f t="shared" si="0"/>
        <v>358.34643193964166</v>
      </c>
      <c r="I11" s="4">
        <f t="shared" si="1"/>
        <v>442.18799119773655</v>
      </c>
    </row>
    <row r="12" spans="1:9" x14ac:dyDescent="0.3">
      <c r="A12" s="42"/>
      <c r="B12" s="21" t="s">
        <v>45</v>
      </c>
      <c r="C12" s="9">
        <v>3834</v>
      </c>
      <c r="D12" s="9">
        <v>-35109</v>
      </c>
      <c r="E12" s="15">
        <v>-45.74</v>
      </c>
      <c r="F12" s="15">
        <v>767.57761259291647</v>
      </c>
      <c r="G12" s="20">
        <v>767.57761259291647</v>
      </c>
      <c r="H12" s="4">
        <f t="shared" si="0"/>
        <v>683.75601224311322</v>
      </c>
      <c r="I12" s="4">
        <f t="shared" si="1"/>
        <v>767.57761259291647</v>
      </c>
    </row>
    <row r="13" spans="1:9" ht="14.5" thickBot="1" x14ac:dyDescent="0.35">
      <c r="A13" s="43"/>
      <c r="B13" s="22" t="s">
        <v>46</v>
      </c>
      <c r="C13" s="23">
        <v>6793</v>
      </c>
      <c r="D13" s="23">
        <v>-80235</v>
      </c>
      <c r="E13" s="14">
        <v>-81.03</v>
      </c>
      <c r="F13" s="14">
        <v>990.18881895594222</v>
      </c>
      <c r="G13" s="20">
        <v>990.18881895594222</v>
      </c>
      <c r="H13" s="4">
        <f t="shared" si="0"/>
        <v>906.35567073923232</v>
      </c>
      <c r="I13" s="4">
        <f t="shared" si="1"/>
        <v>990.18881895594222</v>
      </c>
    </row>
    <row r="14" spans="1:9" x14ac:dyDescent="0.3">
      <c r="A14" s="41" t="s">
        <v>47</v>
      </c>
      <c r="B14" s="21" t="s">
        <v>48</v>
      </c>
      <c r="C14" s="9">
        <v>438</v>
      </c>
      <c r="D14" s="9">
        <v>-19163</v>
      </c>
      <c r="E14" s="15">
        <v>-5.22</v>
      </c>
      <c r="F14" s="12">
        <v>3670.977011494253</v>
      </c>
      <c r="G14" s="20">
        <v>3670.977011494253</v>
      </c>
      <c r="H14" s="4">
        <f t="shared" si="0"/>
        <v>3587.1647509578547</v>
      </c>
      <c r="I14" s="4">
        <f t="shared" si="1"/>
        <v>3671.0727969348659</v>
      </c>
    </row>
    <row r="15" spans="1:9" x14ac:dyDescent="0.3">
      <c r="A15" s="42"/>
      <c r="B15" s="21" t="s">
        <v>49</v>
      </c>
      <c r="C15" s="9">
        <v>-156</v>
      </c>
      <c r="D15" s="9">
        <v>-26588</v>
      </c>
      <c r="E15" s="15">
        <v>1.86</v>
      </c>
      <c r="F15" s="15">
        <v>-14294.623655913978</v>
      </c>
      <c r="G15" s="20">
        <v>-14294.623655913978</v>
      </c>
      <c r="H15" s="4"/>
      <c r="I15" s="10"/>
    </row>
    <row r="16" spans="1:9" x14ac:dyDescent="0.3">
      <c r="A16" s="42"/>
      <c r="B16" s="21" t="s">
        <v>50</v>
      </c>
      <c r="C16" s="9">
        <v>877</v>
      </c>
      <c r="D16" s="9">
        <v>-38325</v>
      </c>
      <c r="E16" s="15">
        <v>-10.46</v>
      </c>
      <c r="F16" s="15">
        <v>3663.9579349904393</v>
      </c>
      <c r="G16" s="20">
        <v>3663.9579349904393</v>
      </c>
      <c r="H16" s="4">
        <f t="shared" ref="H16" si="2">(C16+D16)/E16</f>
        <v>3580.1147227533456</v>
      </c>
      <c r="I16" s="4">
        <f>D16/E16</f>
        <v>3663.9579349904393</v>
      </c>
    </row>
    <row r="17" spans="1:14" ht="14.5" thickBot="1" x14ac:dyDescent="0.35">
      <c r="A17" s="43"/>
      <c r="B17" s="22" t="s">
        <v>51</v>
      </c>
      <c r="C17" s="23">
        <v>-312</v>
      </c>
      <c r="D17" s="23">
        <v>-53716</v>
      </c>
      <c r="E17" s="14">
        <v>3.72</v>
      </c>
      <c r="F17" s="14">
        <v>-14439.784946236558</v>
      </c>
      <c r="G17" s="20">
        <v>-14439.784946236558</v>
      </c>
      <c r="H17" s="4"/>
      <c r="I17" s="10"/>
    </row>
    <row r="18" spans="1:14" x14ac:dyDescent="0.3">
      <c r="A18" s="13"/>
      <c r="B18" s="21"/>
      <c r="C18" s="9"/>
      <c r="D18" s="9"/>
      <c r="E18" s="15"/>
      <c r="F18" s="15"/>
      <c r="G18" s="20"/>
      <c r="I18" s="10"/>
    </row>
    <row r="19" spans="1:14" x14ac:dyDescent="0.3">
      <c r="A19" s="13"/>
      <c r="B19" s="21"/>
      <c r="C19" s="9"/>
      <c r="D19" s="9"/>
      <c r="E19" s="15"/>
      <c r="F19" s="15"/>
      <c r="G19" s="20"/>
    </row>
    <row r="20" spans="1:14" x14ac:dyDescent="0.3">
      <c r="A20" s="13"/>
      <c r="B20" s="21"/>
      <c r="C20" s="9"/>
      <c r="D20" s="9"/>
      <c r="E20" s="15"/>
      <c r="F20" s="15"/>
      <c r="G20" s="20"/>
    </row>
    <row r="21" spans="1:14" x14ac:dyDescent="0.3">
      <c r="A21" s="13"/>
      <c r="B21" s="21"/>
      <c r="C21" s="9"/>
      <c r="D21" s="9"/>
      <c r="E21" s="15"/>
      <c r="F21" s="15"/>
      <c r="G21" s="20"/>
    </row>
    <row r="22" spans="1:14" x14ac:dyDescent="0.3">
      <c r="A22" s="13"/>
      <c r="B22" s="21"/>
      <c r="C22" s="9"/>
      <c r="D22" s="9"/>
      <c r="E22" s="15"/>
      <c r="F22" s="15"/>
      <c r="G22" s="20"/>
    </row>
    <row r="23" spans="1:14" ht="14.5" thickBot="1" x14ac:dyDescent="0.35"/>
    <row r="24" spans="1:14" ht="101.5" thickBot="1" x14ac:dyDescent="0.35">
      <c r="C24" s="24" t="s">
        <v>57</v>
      </c>
      <c r="D24" s="24" t="s">
        <v>58</v>
      </c>
      <c r="E24" s="24" t="s">
        <v>59</v>
      </c>
      <c r="F24" s="24" t="s">
        <v>60</v>
      </c>
      <c r="G24" s="24" t="s">
        <v>61</v>
      </c>
      <c r="H24" s="24" t="s">
        <v>62</v>
      </c>
      <c r="I24" s="24" t="s">
        <v>63</v>
      </c>
      <c r="J24" s="25" t="s">
        <v>64</v>
      </c>
      <c r="K24" s="17" t="s">
        <v>67</v>
      </c>
      <c r="L24" s="9" t="s">
        <v>66</v>
      </c>
    </row>
    <row r="25" spans="1:14" ht="14.5" thickBot="1" x14ac:dyDescent="0.35">
      <c r="A25" s="38" t="s">
        <v>56</v>
      </c>
      <c r="B25" s="26" t="s">
        <v>52</v>
      </c>
      <c r="C25" s="25">
        <v>44.5</v>
      </c>
      <c r="D25" s="25">
        <v>0.85</v>
      </c>
      <c r="E25" s="25">
        <v>3.65</v>
      </c>
      <c r="F25" s="25">
        <v>49.01</v>
      </c>
      <c r="G25" s="27">
        <v>4108.5083000000004</v>
      </c>
      <c r="H25" s="28">
        <v>221846</v>
      </c>
      <c r="I25" s="28">
        <f>H25-G25</f>
        <v>217737.49170000001</v>
      </c>
      <c r="J25" s="29">
        <f>I25/F25</f>
        <v>4442.7156029381767</v>
      </c>
      <c r="K25" s="4">
        <f>H25/F25</f>
        <v>4526.5456029381758</v>
      </c>
      <c r="L25" s="10">
        <v>4109</v>
      </c>
      <c r="M25" s="10"/>
      <c r="N25" s="10"/>
    </row>
    <row r="26" spans="1:14" ht="14.5" thickBot="1" x14ac:dyDescent="0.35">
      <c r="A26" s="39"/>
      <c r="B26" s="30" t="s">
        <v>53</v>
      </c>
      <c r="C26" s="31">
        <v>44.9</v>
      </c>
      <c r="D26" s="31">
        <v>0.96</v>
      </c>
      <c r="E26" s="31">
        <v>2.23</v>
      </c>
      <c r="F26" s="31">
        <v>48.09</v>
      </c>
      <c r="G26" s="32">
        <v>4031.3847000000001</v>
      </c>
      <c r="H26" s="33">
        <v>29625</v>
      </c>
      <c r="I26" s="28">
        <f t="shared" ref="I26:I33" si="3">H26-G26</f>
        <v>25593.615300000001</v>
      </c>
      <c r="J26" s="29">
        <f t="shared" ref="J26:J33" si="4">I26/F26</f>
        <v>532.20243917654398</v>
      </c>
      <c r="K26" s="4">
        <f t="shared" ref="K26:K33" si="5">H26/F26</f>
        <v>616.0324391765439</v>
      </c>
      <c r="L26" s="10">
        <v>4031</v>
      </c>
      <c r="M26" s="10"/>
      <c r="N26" s="10"/>
    </row>
    <row r="27" spans="1:14" ht="14.5" thickBot="1" x14ac:dyDescent="0.35">
      <c r="A27" s="40"/>
      <c r="B27" s="34" t="s">
        <v>54</v>
      </c>
      <c r="C27" s="35">
        <v>0.76</v>
      </c>
      <c r="D27" s="35">
        <v>0.01</v>
      </c>
      <c r="E27" s="35">
        <v>0.02</v>
      </c>
      <c r="F27" s="35">
        <v>0.79</v>
      </c>
      <c r="G27" s="36">
        <v>66.225700000000003</v>
      </c>
      <c r="H27" s="37">
        <v>64992</v>
      </c>
      <c r="I27" s="28">
        <f t="shared" si="3"/>
        <v>64925.774299999997</v>
      </c>
      <c r="J27" s="29">
        <f t="shared" si="4"/>
        <v>82184.524430379737</v>
      </c>
      <c r="K27" s="4">
        <f t="shared" si="5"/>
        <v>82268.354430379739</v>
      </c>
      <c r="L27" s="10">
        <v>66</v>
      </c>
      <c r="M27" s="10"/>
      <c r="N27" s="10"/>
    </row>
    <row r="28" spans="1:14" ht="14.5" thickBot="1" x14ac:dyDescent="0.35">
      <c r="A28" s="38" t="s">
        <v>21</v>
      </c>
      <c r="B28" s="30" t="s">
        <v>52</v>
      </c>
      <c r="C28" s="31">
        <v>81.86</v>
      </c>
      <c r="D28" s="31">
        <v>1.64</v>
      </c>
      <c r="E28" s="31">
        <v>6.91</v>
      </c>
      <c r="F28" s="31">
        <v>90.41</v>
      </c>
      <c r="G28" s="32">
        <v>7579.0702999999994</v>
      </c>
      <c r="H28" s="33">
        <v>421875</v>
      </c>
      <c r="I28" s="28">
        <f t="shared" si="3"/>
        <v>414295.92969999998</v>
      </c>
      <c r="J28" s="29">
        <f t="shared" si="4"/>
        <v>4582.4126722707661</v>
      </c>
      <c r="K28" s="4">
        <f t="shared" si="5"/>
        <v>4666.2426722707669</v>
      </c>
      <c r="L28" s="10">
        <v>7579</v>
      </c>
      <c r="M28" s="10"/>
      <c r="N28" s="10"/>
    </row>
    <row r="29" spans="1:14" ht="14.5" thickBot="1" x14ac:dyDescent="0.35">
      <c r="A29" s="39"/>
      <c r="B29" s="30" t="s">
        <v>53</v>
      </c>
      <c r="C29" s="31">
        <v>81.42</v>
      </c>
      <c r="D29" s="31">
        <v>1.57</v>
      </c>
      <c r="E29" s="31">
        <v>3.51</v>
      </c>
      <c r="F29" s="31">
        <v>86.5</v>
      </c>
      <c r="G29" s="32">
        <v>7251.2950000000001</v>
      </c>
      <c r="H29" s="33">
        <v>47195</v>
      </c>
      <c r="I29" s="28">
        <f t="shared" si="3"/>
        <v>39943.705000000002</v>
      </c>
      <c r="J29" s="29">
        <f t="shared" si="4"/>
        <v>461.77693641618498</v>
      </c>
      <c r="K29" s="4">
        <f t="shared" si="5"/>
        <v>545.60693641618502</v>
      </c>
      <c r="L29" s="10">
        <v>7251</v>
      </c>
      <c r="M29" s="10"/>
      <c r="N29" s="10"/>
    </row>
    <row r="30" spans="1:14" ht="14.5" thickBot="1" x14ac:dyDescent="0.35">
      <c r="A30" s="40"/>
      <c r="B30" s="34" t="s">
        <v>54</v>
      </c>
      <c r="C30" s="35">
        <v>6.05</v>
      </c>
      <c r="D30" s="35">
        <v>0.13</v>
      </c>
      <c r="E30" s="35">
        <v>0.4</v>
      </c>
      <c r="F30" s="35">
        <v>6.58</v>
      </c>
      <c r="G30" s="36">
        <v>551.60140000000001</v>
      </c>
      <c r="H30" s="37">
        <v>106990</v>
      </c>
      <c r="I30" s="28">
        <f t="shared" si="3"/>
        <v>106438.3986</v>
      </c>
      <c r="J30" s="29">
        <f t="shared" si="4"/>
        <v>16176.048419452887</v>
      </c>
      <c r="K30" s="4">
        <f t="shared" si="5"/>
        <v>16259.878419452887</v>
      </c>
      <c r="L30" s="10">
        <v>552</v>
      </c>
      <c r="M30" s="10"/>
      <c r="N30" s="10"/>
    </row>
    <row r="31" spans="1:14" ht="14.5" thickBot="1" x14ac:dyDescent="0.35">
      <c r="A31" s="38" t="s">
        <v>55</v>
      </c>
      <c r="B31" s="30" t="s">
        <v>52</v>
      </c>
      <c r="C31" s="31">
        <v>79.790000000000006</v>
      </c>
      <c r="D31" s="31">
        <v>1.68</v>
      </c>
      <c r="E31" s="31">
        <v>7.02</v>
      </c>
      <c r="F31" s="31">
        <v>88.5</v>
      </c>
      <c r="G31" s="32">
        <v>7418.9549999999999</v>
      </c>
      <c r="H31" s="33">
        <v>436417</v>
      </c>
      <c r="I31" s="28">
        <f t="shared" si="3"/>
        <v>428998.04499999998</v>
      </c>
      <c r="J31" s="29">
        <f t="shared" si="4"/>
        <v>4847.4355367231638</v>
      </c>
      <c r="K31" s="4">
        <f t="shared" si="5"/>
        <v>4931.2655367231637</v>
      </c>
      <c r="L31" s="10">
        <v>7419</v>
      </c>
      <c r="M31" s="10"/>
      <c r="N31" s="10"/>
    </row>
    <row r="32" spans="1:14" ht="14.5" thickBot="1" x14ac:dyDescent="0.35">
      <c r="A32" s="39"/>
      <c r="B32" s="30" t="s">
        <v>53</v>
      </c>
      <c r="C32" s="31">
        <v>80.94</v>
      </c>
      <c r="D32" s="31">
        <v>1.45</v>
      </c>
      <c r="E32" s="31">
        <v>3.19</v>
      </c>
      <c r="F32" s="31">
        <v>85.57</v>
      </c>
      <c r="G32" s="32">
        <v>7173.3330999999989</v>
      </c>
      <c r="H32" s="33">
        <v>42221</v>
      </c>
      <c r="I32" s="28">
        <f t="shared" si="3"/>
        <v>35047.666900000004</v>
      </c>
      <c r="J32" s="29">
        <f t="shared" si="4"/>
        <v>409.57890499006669</v>
      </c>
      <c r="K32" s="4">
        <f t="shared" si="5"/>
        <v>493.40890499006667</v>
      </c>
      <c r="L32" s="10">
        <v>7173</v>
      </c>
      <c r="M32" s="10"/>
      <c r="N32" s="10"/>
    </row>
    <row r="33" spans="1:14" ht="14.5" thickBot="1" x14ac:dyDescent="0.35">
      <c r="A33" s="40"/>
      <c r="B33" s="34" t="s">
        <v>54</v>
      </c>
      <c r="C33" s="35">
        <v>10.26</v>
      </c>
      <c r="D33" s="35">
        <v>0.23</v>
      </c>
      <c r="E33" s="35">
        <v>0.74</v>
      </c>
      <c r="F33" s="35">
        <v>11.24</v>
      </c>
      <c r="G33" s="36">
        <v>942.24919999999997</v>
      </c>
      <c r="H33" s="37">
        <v>98687</v>
      </c>
      <c r="I33" s="28">
        <f t="shared" si="3"/>
        <v>97744.750799999994</v>
      </c>
      <c r="J33" s="29">
        <f t="shared" si="4"/>
        <v>8696.1522064056935</v>
      </c>
      <c r="K33" s="4">
        <f t="shared" si="5"/>
        <v>8779.9822064056934</v>
      </c>
      <c r="L33" s="10">
        <v>942</v>
      </c>
      <c r="M33" s="10"/>
      <c r="N33" s="10"/>
    </row>
  </sheetData>
  <mergeCells count="10">
    <mergeCell ref="C5:C6"/>
    <mergeCell ref="E5:E6"/>
    <mergeCell ref="F5:F6"/>
    <mergeCell ref="A7:A10"/>
    <mergeCell ref="A11:A13"/>
    <mergeCell ref="A25:A27"/>
    <mergeCell ref="A28:A30"/>
    <mergeCell ref="A31:A33"/>
    <mergeCell ref="A14:A17"/>
    <mergeCell ref="B5:B6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Table 4-5</vt:lpstr>
      <vt:lpstr>Table4-5 supply</vt:lpstr>
      <vt:lpstr>Table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DPF</cp:lastModifiedBy>
  <dcterms:created xsi:type="dcterms:W3CDTF">2015-06-05T18:19:34Z</dcterms:created>
  <dcterms:modified xsi:type="dcterms:W3CDTF">2025-03-18T07:52:07Z</dcterms:modified>
</cp:coreProperties>
</file>