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BBDD7D64-D395-45D3-9442-45848152EE8F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带平方" sheetId="5" r:id="rId2"/>
    <sheet name="不带屏地方" sheetId="2" r:id="rId3"/>
    <sheet name="Sheet2 (2)" sheetId="3" r:id="rId4"/>
  </sheets>
  <definedNames>
    <definedName name="zyjz15_50" localSheetId="0">Sheet1!$B$3:$H$8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Z28" i="1"/>
  <c r="Z29" i="1"/>
  <c r="Z30" i="1"/>
  <c r="Z31" i="1"/>
  <c r="Z27" i="1"/>
  <c r="U28" i="1"/>
  <c r="U29" i="1"/>
  <c r="U30" i="1"/>
  <c r="U31" i="1"/>
  <c r="U32" i="1"/>
  <c r="U33" i="1"/>
  <c r="U34" i="1"/>
  <c r="U35" i="1"/>
  <c r="U36" i="1"/>
  <c r="U37" i="1"/>
  <c r="U27" i="1"/>
  <c r="X28" i="1"/>
  <c r="X29" i="1"/>
  <c r="X30" i="1"/>
  <c r="X31" i="1"/>
  <c r="X32" i="1"/>
  <c r="X33" i="1"/>
  <c r="X34" i="1"/>
  <c r="X35" i="1"/>
  <c r="X36" i="1"/>
  <c r="X37" i="1"/>
  <c r="X27" i="1"/>
  <c r="W28" i="1"/>
  <c r="W29" i="1"/>
  <c r="W30" i="1"/>
  <c r="W31" i="1"/>
  <c r="W32" i="1"/>
  <c r="W27" i="1"/>
  <c r="T28" i="1"/>
  <c r="T29" i="1"/>
  <c r="T30" i="1"/>
  <c r="T31" i="1"/>
  <c r="T32" i="1"/>
  <c r="T27" i="1"/>
  <c r="T23" i="1"/>
  <c r="S22" i="1"/>
  <c r="X17" i="1"/>
  <c r="W17" i="1"/>
  <c r="X18" i="1"/>
  <c r="X19" i="1"/>
  <c r="X20" i="1"/>
  <c r="X21" i="1"/>
  <c r="W18" i="1"/>
  <c r="W19" i="1"/>
  <c r="W20" i="1"/>
  <c r="W21" i="1"/>
  <c r="U17" i="1"/>
  <c r="V18" i="1"/>
  <c r="V19" i="1"/>
  <c r="V20" i="1"/>
  <c r="V17" i="1"/>
  <c r="U19" i="1"/>
  <c r="U20" i="1"/>
  <c r="U21" i="1"/>
  <c r="V21" i="1" s="1"/>
  <c r="G8" i="3"/>
  <c r="F8" i="3"/>
  <c r="E8" i="3"/>
  <c r="H7" i="3"/>
  <c r="H6" i="3"/>
  <c r="H5" i="3"/>
  <c r="H4" i="3"/>
  <c r="O22" i="1"/>
  <c r="N22" i="1"/>
  <c r="M22" i="1"/>
  <c r="L22" i="1"/>
  <c r="K22" i="1"/>
  <c r="P21" i="1"/>
  <c r="P20" i="1"/>
  <c r="P19" i="1"/>
  <c r="P18" i="1"/>
  <c r="P17" i="1"/>
  <c r="L9" i="1"/>
  <c r="M9" i="1"/>
  <c r="N9" i="1"/>
  <c r="O9" i="1"/>
  <c r="K9" i="1"/>
  <c r="P5" i="1"/>
  <c r="P6" i="1"/>
  <c r="P7" i="1"/>
  <c r="P9" i="1" s="1"/>
  <c r="P8" i="1"/>
  <c r="P4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E10" i="1"/>
  <c r="F10" i="1"/>
  <c r="G10" i="1"/>
  <c r="H10" i="1"/>
  <c r="D10" i="1"/>
  <c r="H8" i="3" l="1"/>
  <c r="P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yjz15-50" type="6" refreshedVersion="6" background="1" saveData="1">
    <textPr codePage="936" sourceFile="D:\data processing\qhh_basin\result\zyjz15-5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<sst xmlns="http://schemas.openxmlformats.org/spreadsheetml/2006/main" count="94" uniqueCount="43">
  <si>
    <t>Rowid_</t>
  </si>
  <si>
    <t>VALUE</t>
  </si>
  <si>
    <t>VALUE_1</t>
  </si>
  <si>
    <t>VALUE_2</t>
  </si>
  <si>
    <t>VALUE_3</t>
  </si>
  <si>
    <t>VALUE_4</t>
  </si>
  <si>
    <t>VALUE_6</t>
  </si>
  <si>
    <t>耕地</t>
    <phoneticPr fontId="1" type="noConversion"/>
  </si>
  <si>
    <t>林地</t>
    <phoneticPr fontId="1" type="noConversion"/>
  </si>
  <si>
    <t>草地</t>
    <phoneticPr fontId="1" type="noConversion"/>
  </si>
  <si>
    <t>水域</t>
    <phoneticPr fontId="1" type="noConversion"/>
  </si>
  <si>
    <t>未利用土地</t>
    <phoneticPr fontId="1" type="noConversion"/>
  </si>
  <si>
    <t>2015-2050</t>
    <phoneticPr fontId="1" type="noConversion"/>
  </si>
  <si>
    <t>总计（km2）</t>
    <phoneticPr fontId="1" type="noConversion"/>
  </si>
  <si>
    <t>2015年</t>
    <phoneticPr fontId="1" type="noConversion"/>
  </si>
  <si>
    <t>2050年</t>
    <phoneticPr fontId="1" type="noConversion"/>
  </si>
  <si>
    <t>Cropland</t>
    <phoneticPr fontId="1" type="noConversion"/>
  </si>
  <si>
    <t>Woodland</t>
    <phoneticPr fontId="1" type="noConversion"/>
  </si>
  <si>
    <t>Grassland</t>
    <phoneticPr fontId="1" type="noConversion"/>
  </si>
  <si>
    <t>Water</t>
    <phoneticPr fontId="1" type="noConversion"/>
  </si>
  <si>
    <t>Unused land</t>
    <phoneticPr fontId="1" type="noConversion"/>
  </si>
  <si>
    <t>Total(km2)</t>
    <phoneticPr fontId="1" type="noConversion"/>
  </si>
  <si>
    <t>Table 5. The probability transfer matrix of land use from 2015 to 2050 under the status quo continuation scenario.</t>
  </si>
  <si>
    <t>Year</t>
    <phoneticPr fontId="1" type="noConversion"/>
  </si>
  <si>
    <t>Land Type</t>
  </si>
  <si>
    <t>Land Type</t>
    <phoneticPr fontId="1" type="noConversion"/>
  </si>
  <si>
    <t>Forestland</t>
  </si>
  <si>
    <t>Grassland</t>
  </si>
  <si>
    <t>Water</t>
  </si>
  <si>
    <t>Forestland</t>
    <phoneticPr fontId="1" type="noConversion"/>
  </si>
  <si>
    <t>Unused Land</t>
    <phoneticPr fontId="1" type="noConversion"/>
  </si>
  <si>
    <t>Unused land</t>
  </si>
  <si>
    <t>Percentage (%)</t>
    <phoneticPr fontId="1" type="noConversion"/>
  </si>
  <si>
    <t>Variation (%)</t>
    <phoneticPr fontId="1" type="noConversion"/>
  </si>
  <si>
    <t>Total(km2)</t>
  </si>
  <si>
    <t>Table 5. The probability transfer matrix of land use from 2015 to 2050 under the status quo continuation scenario</t>
    <phoneticPr fontId="1" type="noConversion"/>
  </si>
  <si>
    <t>增加了</t>
    <phoneticPr fontId="1" type="noConversion"/>
  </si>
  <si>
    <t>百分比</t>
    <phoneticPr fontId="1" type="noConversion"/>
  </si>
  <si>
    <t>2015年</t>
  </si>
  <si>
    <t>2050年</t>
  </si>
  <si>
    <t xml:space="preserve">bianhua </t>
    <phoneticPr fontId="1" type="noConversion"/>
  </si>
  <si>
    <t>Comparison of land types percentage in the Lake Qinghai Basin in 2015 and in 2050 under status quo continuation scenario.</t>
    <phoneticPr fontId="1" type="noConversion"/>
  </si>
  <si>
    <t>Total (km2)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</si>
</sst>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yjz15-5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7"/>
  <sheetViews>
    <sheetView topLeftCell="I7" workbookViewId="0">
      <selection activeCell="K12" sqref="K12"/>
    </sheetView>
  </sheetViews>
  <sheetFormatPr defaultRowHeight="14" x14ac:dyDescent="0.3"/>
  <cols>
    <col min="2" max="2" width="7.33203125" bestFit="1" customWidth="1"/>
    <col min="3" max="3" width="7" bestFit="1" customWidth="1"/>
    <col min="4" max="5" width="9.5" bestFit="1" customWidth="1"/>
    <col min="6" max="6" width="12.75" bestFit="1" customWidth="1"/>
    <col min="7" max="8" width="11.58203125" bestFit="1" customWidth="1"/>
    <col min="22" max="22" width="8.6640625" style="7"/>
    <col min="24" max="24" width="8.6640625" style="7"/>
  </cols>
  <sheetData>
    <row r="2" spans="2:24" x14ac:dyDescent="0.3">
      <c r="J2" s="11" t="s">
        <v>12</v>
      </c>
      <c r="K2" s="11"/>
      <c r="L2" s="11"/>
      <c r="M2" s="11"/>
      <c r="N2" s="11"/>
      <c r="O2" s="11"/>
    </row>
    <row r="3" spans="2:2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13</v>
      </c>
      <c r="S3" t="s">
        <v>14</v>
      </c>
      <c r="T3" t="s">
        <v>15</v>
      </c>
    </row>
    <row r="4" spans="2:24" x14ac:dyDescent="0.3">
      <c r="C4">
        <v>1</v>
      </c>
      <c r="D4">
        <v>42047100</v>
      </c>
      <c r="E4">
        <v>1733400</v>
      </c>
      <c r="F4">
        <v>39325500</v>
      </c>
      <c r="G4">
        <v>129600</v>
      </c>
      <c r="H4">
        <v>32400</v>
      </c>
      <c r="J4" t="s">
        <v>7</v>
      </c>
      <c r="K4">
        <v>42.0471</v>
      </c>
      <c r="L4">
        <v>1.7334000000000001</v>
      </c>
      <c r="M4">
        <v>39.325499999999998</v>
      </c>
      <c r="N4">
        <v>0.12959999999999999</v>
      </c>
      <c r="O4">
        <v>3.2399999999999998E-2</v>
      </c>
      <c r="P4">
        <f>SUM(K4:O4)</f>
        <v>83.267999999999986</v>
      </c>
      <c r="R4" t="s">
        <v>7</v>
      </c>
      <c r="S4">
        <v>83.267999999999986</v>
      </c>
      <c r="T4">
        <v>165.61260000000001</v>
      </c>
    </row>
    <row r="5" spans="2:24" x14ac:dyDescent="0.3">
      <c r="C5">
        <v>2</v>
      </c>
      <c r="D5">
        <v>194400</v>
      </c>
      <c r="E5">
        <v>28115100</v>
      </c>
      <c r="F5">
        <v>4446900</v>
      </c>
      <c r="G5">
        <v>477900</v>
      </c>
      <c r="H5">
        <v>8100</v>
      </c>
      <c r="J5" t="s">
        <v>8</v>
      </c>
      <c r="K5">
        <v>0.19439999999999999</v>
      </c>
      <c r="L5">
        <v>28.115100000000002</v>
      </c>
      <c r="M5">
        <v>4.4469000000000003</v>
      </c>
      <c r="N5">
        <v>0.47789999999999999</v>
      </c>
      <c r="O5">
        <v>8.0999999999999996E-3</v>
      </c>
      <c r="P5">
        <f t="shared" ref="P5:P8" si="0">SUM(K5:O5)</f>
        <v>33.242400000000004</v>
      </c>
      <c r="R5" t="s">
        <v>8</v>
      </c>
      <c r="S5">
        <v>33.242400000000004</v>
      </c>
      <c r="T5">
        <v>171.55799999999999</v>
      </c>
    </row>
    <row r="6" spans="2:24" x14ac:dyDescent="0.3">
      <c r="C6">
        <v>3</v>
      </c>
      <c r="D6">
        <v>43650900</v>
      </c>
      <c r="E6">
        <v>42662700</v>
      </c>
      <c r="F6">
        <v>23472082800</v>
      </c>
      <c r="G6">
        <v>2778300</v>
      </c>
      <c r="H6">
        <v>93449700</v>
      </c>
      <c r="J6" t="s">
        <v>9</v>
      </c>
      <c r="K6">
        <v>43.6509</v>
      </c>
      <c r="L6">
        <v>42.662700000000001</v>
      </c>
      <c r="M6">
        <v>23472.0828</v>
      </c>
      <c r="N6">
        <v>2.7783000000000002</v>
      </c>
      <c r="O6">
        <v>93.449700000000007</v>
      </c>
      <c r="P6">
        <f t="shared" si="0"/>
        <v>23654.624400000004</v>
      </c>
      <c r="R6" t="s">
        <v>9</v>
      </c>
      <c r="S6">
        <v>23654.624400000004</v>
      </c>
      <c r="T6">
        <v>23787.715500000002</v>
      </c>
    </row>
    <row r="7" spans="2:24" x14ac:dyDescent="0.3">
      <c r="C7">
        <v>4</v>
      </c>
      <c r="D7">
        <v>26260200</v>
      </c>
      <c r="E7">
        <v>59130000</v>
      </c>
      <c r="F7">
        <v>64986300</v>
      </c>
      <c r="G7">
        <v>4276152000</v>
      </c>
      <c r="H7">
        <v>18557100</v>
      </c>
      <c r="J7" t="s">
        <v>10</v>
      </c>
      <c r="K7">
        <v>26.260200000000001</v>
      </c>
      <c r="L7">
        <v>59.13</v>
      </c>
      <c r="M7">
        <v>64.9863</v>
      </c>
      <c r="N7">
        <v>4276.152</v>
      </c>
      <c r="O7">
        <v>18.557099999999998</v>
      </c>
      <c r="P7">
        <f t="shared" si="0"/>
        <v>4445.0856000000003</v>
      </c>
      <c r="R7" t="s">
        <v>10</v>
      </c>
      <c r="S7">
        <v>4445.0856000000003</v>
      </c>
      <c r="T7">
        <v>4288.8770999999997</v>
      </c>
    </row>
    <row r="8" spans="2:24" x14ac:dyDescent="0.3">
      <c r="C8">
        <v>6</v>
      </c>
      <c r="D8">
        <v>53460000</v>
      </c>
      <c r="E8">
        <v>39916800</v>
      </c>
      <c r="F8">
        <v>206874000</v>
      </c>
      <c r="G8">
        <v>9339300</v>
      </c>
      <c r="H8">
        <v>1266540300</v>
      </c>
      <c r="J8" t="s">
        <v>11</v>
      </c>
      <c r="K8">
        <v>53.46</v>
      </c>
      <c r="L8">
        <v>39.916800000000002</v>
      </c>
      <c r="M8">
        <v>206.874</v>
      </c>
      <c r="N8">
        <v>9.3392999999999997</v>
      </c>
      <c r="O8">
        <v>1266.5402999999999</v>
      </c>
      <c r="P8">
        <f t="shared" si="0"/>
        <v>1576.1304</v>
      </c>
      <c r="R8" t="s">
        <v>11</v>
      </c>
      <c r="S8">
        <v>1576.1304</v>
      </c>
      <c r="T8">
        <v>1378.5875999999998</v>
      </c>
    </row>
    <row r="9" spans="2:24" x14ac:dyDescent="0.3">
      <c r="J9" t="s">
        <v>13</v>
      </c>
      <c r="K9">
        <f>SUM(K4:K8)</f>
        <v>165.61260000000001</v>
      </c>
      <c r="L9">
        <f t="shared" ref="L9:O9" si="1">SUM(L4:L8)</f>
        <v>171.55799999999999</v>
      </c>
      <c r="M9">
        <f t="shared" si="1"/>
        <v>23787.715500000002</v>
      </c>
      <c r="N9">
        <f t="shared" si="1"/>
        <v>4288.8770999999997</v>
      </c>
      <c r="O9">
        <f t="shared" si="1"/>
        <v>1378.5875999999998</v>
      </c>
      <c r="P9">
        <f>SUM(P4:P8)</f>
        <v>29792.350800000007</v>
      </c>
    </row>
    <row r="10" spans="2:24" x14ac:dyDescent="0.3">
      <c r="D10">
        <f>D4/1000000</f>
        <v>42.0471</v>
      </c>
      <c r="E10">
        <f t="shared" ref="E10:H10" si="2">E4/1000000</f>
        <v>1.7334000000000001</v>
      </c>
      <c r="F10">
        <f t="shared" si="2"/>
        <v>39.325499999999998</v>
      </c>
      <c r="G10">
        <f t="shared" si="2"/>
        <v>0.12959999999999999</v>
      </c>
      <c r="H10">
        <f t="shared" si="2"/>
        <v>3.2399999999999998E-2</v>
      </c>
    </row>
    <row r="11" spans="2:24" x14ac:dyDescent="0.3">
      <c r="D11">
        <f t="shared" ref="D11:H11" si="3">D5/1000000</f>
        <v>0.19439999999999999</v>
      </c>
      <c r="E11">
        <f t="shared" si="3"/>
        <v>28.115100000000002</v>
      </c>
      <c r="F11">
        <f t="shared" si="3"/>
        <v>4.4469000000000003</v>
      </c>
      <c r="G11">
        <f t="shared" si="3"/>
        <v>0.47789999999999999</v>
      </c>
      <c r="H11">
        <f t="shared" si="3"/>
        <v>8.0999999999999996E-3</v>
      </c>
    </row>
    <row r="12" spans="2:24" x14ac:dyDescent="0.3">
      <c r="D12">
        <f t="shared" ref="D12:H12" si="4">D6/1000000</f>
        <v>43.6509</v>
      </c>
      <c r="E12">
        <f t="shared" si="4"/>
        <v>42.662700000000001</v>
      </c>
      <c r="F12">
        <f t="shared" si="4"/>
        <v>23472.0828</v>
      </c>
      <c r="G12">
        <f t="shared" si="4"/>
        <v>2.7783000000000002</v>
      </c>
      <c r="H12">
        <f t="shared" si="4"/>
        <v>93.449700000000007</v>
      </c>
    </row>
    <row r="13" spans="2:24" x14ac:dyDescent="0.3">
      <c r="D13">
        <f t="shared" ref="D13:H13" si="5">D7/1000000</f>
        <v>26.260200000000001</v>
      </c>
      <c r="E13">
        <f t="shared" si="5"/>
        <v>59.13</v>
      </c>
      <c r="F13">
        <f t="shared" si="5"/>
        <v>64.9863</v>
      </c>
      <c r="G13">
        <f t="shared" si="5"/>
        <v>4276.152</v>
      </c>
      <c r="H13">
        <f t="shared" si="5"/>
        <v>18.557099999999998</v>
      </c>
    </row>
    <row r="14" spans="2:24" x14ac:dyDescent="0.3">
      <c r="D14">
        <f t="shared" ref="D14:H14" si="6">D8/1000000</f>
        <v>53.46</v>
      </c>
      <c r="E14">
        <f t="shared" si="6"/>
        <v>39.916800000000002</v>
      </c>
      <c r="F14">
        <f t="shared" si="6"/>
        <v>206.874</v>
      </c>
      <c r="G14">
        <f t="shared" si="6"/>
        <v>9.3392999999999997</v>
      </c>
      <c r="H14">
        <f t="shared" si="6"/>
        <v>1266.5402999999999</v>
      </c>
    </row>
    <row r="15" spans="2:24" x14ac:dyDescent="0.3">
      <c r="J15" s="11" t="s">
        <v>12</v>
      </c>
      <c r="K15" s="11"/>
      <c r="L15" s="11"/>
      <c r="M15" s="11"/>
      <c r="N15" s="11"/>
      <c r="O15" s="11"/>
    </row>
    <row r="16" spans="2:24" x14ac:dyDescent="0.3">
      <c r="K16" t="s">
        <v>16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S16" t="s">
        <v>14</v>
      </c>
      <c r="T16" t="s">
        <v>15</v>
      </c>
      <c r="V16" s="7" t="s">
        <v>36</v>
      </c>
      <c r="X16" s="7" t="s">
        <v>37</v>
      </c>
    </row>
    <row r="17" spans="10:26" x14ac:dyDescent="0.3">
      <c r="J17" t="s">
        <v>16</v>
      </c>
      <c r="K17">
        <v>42.0471</v>
      </c>
      <c r="L17">
        <v>1.7334000000000001</v>
      </c>
      <c r="M17">
        <v>39.325499999999998</v>
      </c>
      <c r="N17">
        <v>0.12959999999999999</v>
      </c>
      <c r="O17">
        <v>3.2399999999999998E-2</v>
      </c>
      <c r="P17">
        <f>SUM(K17:O17)</f>
        <v>83.267999999999986</v>
      </c>
      <c r="R17" t="s">
        <v>16</v>
      </c>
      <c r="S17">
        <v>83.268000000000001</v>
      </c>
      <c r="T17">
        <v>165.61259999999999</v>
      </c>
      <c r="U17">
        <f>T17-S17</f>
        <v>82.344599999999986</v>
      </c>
      <c r="V17" s="7">
        <f>U17/T17</f>
        <v>0.49721216863934259</v>
      </c>
      <c r="W17">
        <f>(S17-T17)/T17</f>
        <v>-0.49721216863934259</v>
      </c>
      <c r="X17" s="7">
        <f>S17/T17</f>
        <v>0.50278783136065741</v>
      </c>
    </row>
    <row r="18" spans="10:26" x14ac:dyDescent="0.3">
      <c r="J18" t="s">
        <v>17</v>
      </c>
      <c r="K18">
        <v>0.19439999999999999</v>
      </c>
      <c r="L18">
        <v>28.115100000000002</v>
      </c>
      <c r="M18">
        <v>4.4469000000000003</v>
      </c>
      <c r="N18">
        <v>0.47789999999999999</v>
      </c>
      <c r="O18">
        <v>8.0999999999999996E-3</v>
      </c>
      <c r="P18">
        <f t="shared" ref="P18:P21" si="7">SUM(K18:O18)</f>
        <v>33.242400000000004</v>
      </c>
      <c r="R18" t="s">
        <v>17</v>
      </c>
      <c r="S18">
        <v>33.242400000000004</v>
      </c>
      <c r="T18">
        <v>171.55799999999999</v>
      </c>
      <c r="U18">
        <f>T18-S18</f>
        <v>138.31559999999999</v>
      </c>
      <c r="V18" s="7">
        <f t="shared" ref="V18:V21" si="8">U18/T18</f>
        <v>0.80623229461756374</v>
      </c>
      <c r="W18">
        <f t="shared" ref="W18:W21" si="9">(S18-T18)/T18</f>
        <v>-0.80623229461756374</v>
      </c>
      <c r="X18" s="7">
        <f t="shared" ref="X18:X21" si="10">S18/T18</f>
        <v>0.19376770538243629</v>
      </c>
    </row>
    <row r="19" spans="10:26" x14ac:dyDescent="0.3">
      <c r="J19" t="s">
        <v>18</v>
      </c>
      <c r="K19">
        <v>43.6509</v>
      </c>
      <c r="L19">
        <v>42.662700000000001</v>
      </c>
      <c r="M19">
        <v>23472.0828</v>
      </c>
      <c r="N19">
        <v>2.7783000000000002</v>
      </c>
      <c r="O19">
        <v>93.449700000000007</v>
      </c>
      <c r="P19">
        <f t="shared" si="7"/>
        <v>23654.624400000004</v>
      </c>
      <c r="R19" t="s">
        <v>18</v>
      </c>
      <c r="S19">
        <v>23654.624400000004</v>
      </c>
      <c r="T19">
        <v>23787.715500000002</v>
      </c>
      <c r="U19">
        <f t="shared" ref="U19:U21" si="11">T19-S19</f>
        <v>133.09109999999782</v>
      </c>
      <c r="V19" s="7">
        <f t="shared" si="8"/>
        <v>5.5949508896723527E-3</v>
      </c>
      <c r="W19">
        <f t="shared" si="9"/>
        <v>-5.5949508896723527E-3</v>
      </c>
      <c r="X19" s="7">
        <f t="shared" si="10"/>
        <v>0.99440504911032768</v>
      </c>
    </row>
    <row r="20" spans="10:26" x14ac:dyDescent="0.3">
      <c r="J20" t="s">
        <v>19</v>
      </c>
      <c r="K20">
        <v>26.260200000000001</v>
      </c>
      <c r="L20">
        <v>59.13</v>
      </c>
      <c r="M20">
        <v>64.9863</v>
      </c>
      <c r="N20">
        <v>4276.152</v>
      </c>
      <c r="O20">
        <v>18.557099999999998</v>
      </c>
      <c r="P20">
        <f t="shared" si="7"/>
        <v>4445.0856000000003</v>
      </c>
      <c r="R20" t="s">
        <v>19</v>
      </c>
      <c r="S20">
        <v>4445.0856000000003</v>
      </c>
      <c r="T20">
        <v>4288.8770999999997</v>
      </c>
      <c r="U20">
        <f t="shared" si="11"/>
        <v>-156.20850000000064</v>
      </c>
      <c r="V20" s="7">
        <f t="shared" si="8"/>
        <v>-3.642177109714817E-2</v>
      </c>
      <c r="W20">
        <f t="shared" si="9"/>
        <v>3.642177109714817E-2</v>
      </c>
      <c r="X20" s="7">
        <f t="shared" si="10"/>
        <v>1.0364217710971482</v>
      </c>
    </row>
    <row r="21" spans="10:26" x14ac:dyDescent="0.3">
      <c r="J21" t="s">
        <v>20</v>
      </c>
      <c r="K21">
        <v>53.46</v>
      </c>
      <c r="L21">
        <v>39.916800000000002</v>
      </c>
      <c r="M21">
        <v>206.874</v>
      </c>
      <c r="N21">
        <v>9.3392999999999997</v>
      </c>
      <c r="O21">
        <v>1266.5402999999999</v>
      </c>
      <c r="P21">
        <f t="shared" si="7"/>
        <v>1576.1304</v>
      </c>
      <c r="R21" t="s">
        <v>20</v>
      </c>
      <c r="S21">
        <v>1576.1304</v>
      </c>
      <c r="T21">
        <v>1378.5876000000001</v>
      </c>
      <c r="U21">
        <f t="shared" si="11"/>
        <v>-197.54279999999994</v>
      </c>
      <c r="V21" s="7">
        <f t="shared" si="8"/>
        <v>-0.14329361442102043</v>
      </c>
      <c r="W21">
        <f t="shared" si="9"/>
        <v>0.14329361442102043</v>
      </c>
      <c r="X21" s="7">
        <f t="shared" si="10"/>
        <v>1.1432936144210204</v>
      </c>
    </row>
    <row r="22" spans="10:26" x14ac:dyDescent="0.3">
      <c r="J22" t="s">
        <v>21</v>
      </c>
      <c r="K22">
        <f>SUM(K17:K21)</f>
        <v>165.61260000000001</v>
      </c>
      <c r="L22">
        <f t="shared" ref="L22" si="12">SUM(L17:L21)</f>
        <v>171.55799999999999</v>
      </c>
      <c r="M22">
        <f t="shared" ref="M22" si="13">SUM(M17:M21)</f>
        <v>23787.715500000002</v>
      </c>
      <c r="N22">
        <f t="shared" ref="N22" si="14">SUM(N17:N21)</f>
        <v>4288.8770999999997</v>
      </c>
      <c r="O22">
        <f t="shared" ref="O22" si="15">SUM(O17:O21)</f>
        <v>1378.5875999999998</v>
      </c>
      <c r="P22">
        <f>SUM(P17:P21)</f>
        <v>29792.350800000007</v>
      </c>
      <c r="S22">
        <f>SUM(S17:S21)</f>
        <v>29792.350800000007</v>
      </c>
    </row>
    <row r="23" spans="10:26" x14ac:dyDescent="0.3">
      <c r="T23">
        <f>SUM(T17:T21)</f>
        <v>29792.3508</v>
      </c>
    </row>
    <row r="26" spans="10:26" x14ac:dyDescent="0.3">
      <c r="S26" t="s">
        <v>38</v>
      </c>
      <c r="V26" t="s">
        <v>39</v>
      </c>
      <c r="Z26" t="s">
        <v>40</v>
      </c>
    </row>
    <row r="27" spans="10:26" x14ac:dyDescent="0.3">
      <c r="R27" t="s">
        <v>16</v>
      </c>
      <c r="S27">
        <v>83.268000000000001</v>
      </c>
      <c r="T27">
        <f>S27/S32</f>
        <v>2.7949456073134041E-3</v>
      </c>
      <c r="U27" s="7">
        <f>T27*100</f>
        <v>0.27949456073134038</v>
      </c>
      <c r="V27">
        <v>165.61259999999999</v>
      </c>
      <c r="W27">
        <f>V27/V32</f>
        <v>5.5588966816274192E-3</v>
      </c>
      <c r="X27" s="7">
        <f>W27*100</f>
        <v>0.55588966816274188</v>
      </c>
      <c r="Z27">
        <f>X27-U27</f>
        <v>0.2763951074314015</v>
      </c>
    </row>
    <row r="28" spans="10:26" x14ac:dyDescent="0.3">
      <c r="R28" t="s">
        <v>17</v>
      </c>
      <c r="S28">
        <v>33.242400000000004</v>
      </c>
      <c r="T28">
        <f t="shared" ref="T28:T32" si="16">S28/S33</f>
        <v>1.1158031879780362E-3</v>
      </c>
      <c r="U28" s="7">
        <f t="shared" ref="U28:U37" si="17">T28*100</f>
        <v>0.11158031879780361</v>
      </c>
      <c r="V28">
        <v>171.55799999999999</v>
      </c>
      <c r="W28">
        <f t="shared" ref="W28:W32" si="18">V28/V33</f>
        <v>5.7584579730445441E-3</v>
      </c>
      <c r="X28" s="7">
        <f t="shared" ref="X28:X37" si="19">W28*100</f>
        <v>0.5758457973044544</v>
      </c>
      <c r="Z28">
        <f t="shared" ref="Z28:Z31" si="20">X28-U28</f>
        <v>0.46426547850665079</v>
      </c>
    </row>
    <row r="29" spans="10:26" x14ac:dyDescent="0.3">
      <c r="R29" t="s">
        <v>27</v>
      </c>
      <c r="S29">
        <v>23654.624400000004</v>
      </c>
      <c r="T29">
        <f t="shared" si="16"/>
        <v>0.79398314549921312</v>
      </c>
      <c r="U29" s="7">
        <f t="shared" si="17"/>
        <v>79.398314549921309</v>
      </c>
      <c r="V29">
        <v>23787.715500000002</v>
      </c>
      <c r="W29">
        <f t="shared" si="18"/>
        <v>0.79845043647915159</v>
      </c>
      <c r="X29" s="7">
        <f t="shared" si="19"/>
        <v>79.845043647915162</v>
      </c>
      <c r="Z29">
        <f t="shared" si="20"/>
        <v>0.44672909799385252</v>
      </c>
    </row>
    <row r="30" spans="10:26" x14ac:dyDescent="0.3">
      <c r="R30" t="s">
        <v>28</v>
      </c>
      <c r="S30">
        <v>4445.0856000000003</v>
      </c>
      <c r="T30">
        <f t="shared" si="16"/>
        <v>0.14920224422169462</v>
      </c>
      <c r="U30" s="7">
        <f t="shared" si="17"/>
        <v>14.920224422169461</v>
      </c>
      <c r="V30">
        <v>4288.8770999999997</v>
      </c>
      <c r="W30">
        <f t="shared" si="18"/>
        <v>0.14395900238929785</v>
      </c>
      <c r="X30" s="7">
        <f t="shared" si="19"/>
        <v>14.395900238929785</v>
      </c>
      <c r="Z30">
        <f t="shared" si="20"/>
        <v>-0.52432418323967589</v>
      </c>
    </row>
    <row r="31" spans="10:26" x14ac:dyDescent="0.3">
      <c r="R31" t="s">
        <v>31</v>
      </c>
      <c r="S31">
        <v>1576.1304</v>
      </c>
      <c r="T31">
        <f t="shared" si="16"/>
        <v>5.2903861483800732E-2</v>
      </c>
      <c r="U31" s="7">
        <f t="shared" si="17"/>
        <v>5.2903861483800734</v>
      </c>
      <c r="V31">
        <v>1378.5876000000001</v>
      </c>
      <c r="W31">
        <f t="shared" si="18"/>
        <v>4.6273206476878624E-2</v>
      </c>
      <c r="X31" s="7">
        <f t="shared" si="19"/>
        <v>4.6273206476878626</v>
      </c>
      <c r="Z31">
        <f t="shared" si="20"/>
        <v>-0.66306550069221082</v>
      </c>
    </row>
    <row r="32" spans="10:26" x14ac:dyDescent="0.3">
      <c r="S32">
        <v>29792.350800000007</v>
      </c>
      <c r="T32">
        <f t="shared" si="16"/>
        <v>1.0000000000000002</v>
      </c>
      <c r="U32">
        <f t="shared" si="17"/>
        <v>100.00000000000003</v>
      </c>
      <c r="V32">
        <v>29792.3508</v>
      </c>
      <c r="W32">
        <f t="shared" si="18"/>
        <v>1</v>
      </c>
      <c r="X32" s="7">
        <f t="shared" si="19"/>
        <v>100</v>
      </c>
    </row>
    <row r="33" spans="19:24" x14ac:dyDescent="0.3">
      <c r="S33">
        <v>29792.350800000007</v>
      </c>
      <c r="U33">
        <f t="shared" si="17"/>
        <v>0</v>
      </c>
      <c r="V33">
        <v>29792.3508</v>
      </c>
      <c r="X33" s="7">
        <f t="shared" si="19"/>
        <v>0</v>
      </c>
    </row>
    <row r="34" spans="19:24" x14ac:dyDescent="0.3">
      <c r="S34">
        <v>29792.350800000007</v>
      </c>
      <c r="U34">
        <f t="shared" si="17"/>
        <v>0</v>
      </c>
      <c r="V34">
        <v>29792.3508</v>
      </c>
      <c r="X34" s="7">
        <f t="shared" si="19"/>
        <v>0</v>
      </c>
    </row>
    <row r="35" spans="19:24" x14ac:dyDescent="0.3">
      <c r="S35">
        <v>29792.350800000007</v>
      </c>
      <c r="U35">
        <f t="shared" si="17"/>
        <v>0</v>
      </c>
      <c r="V35">
        <v>29792.3508</v>
      </c>
      <c r="X35" s="7">
        <f t="shared" si="19"/>
        <v>0</v>
      </c>
    </row>
    <row r="36" spans="19:24" x14ac:dyDescent="0.3">
      <c r="S36">
        <v>29792.3508</v>
      </c>
      <c r="U36">
        <f t="shared" si="17"/>
        <v>0</v>
      </c>
      <c r="V36">
        <v>29792.3508</v>
      </c>
      <c r="X36" s="7">
        <f t="shared" si="19"/>
        <v>0</v>
      </c>
    </row>
    <row r="37" spans="19:24" x14ac:dyDescent="0.3">
      <c r="S37">
        <v>29792.3508</v>
      </c>
      <c r="U37">
        <f t="shared" si="17"/>
        <v>0</v>
      </c>
      <c r="V37">
        <v>29792.3508</v>
      </c>
      <c r="X37" s="7">
        <f t="shared" si="19"/>
        <v>0</v>
      </c>
    </row>
  </sheetData>
  <mergeCells count="2">
    <mergeCell ref="J2:O2"/>
    <mergeCell ref="J15:O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F955-5A03-403E-82DF-6D9847809EA2}">
  <dimension ref="A1:K11"/>
  <sheetViews>
    <sheetView showGridLines="0" tabSelected="1" workbookViewId="0">
      <selection sqref="A1:K9"/>
    </sheetView>
  </sheetViews>
  <sheetFormatPr defaultRowHeight="14" x14ac:dyDescent="0.3"/>
  <cols>
    <col min="1" max="1" width="8.58203125" customWidth="1"/>
    <col min="2" max="8" width="12.58203125" customWidth="1"/>
    <col min="9" max="11" width="12.58203125" hidden="1" customWidth="1"/>
  </cols>
  <sheetData>
    <row r="1" spans="1:11" ht="23.5" customHeight="1" thickBot="1" x14ac:dyDescent="0.35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2" customHeight="1" x14ac:dyDescent="0.3">
      <c r="A2" s="13" t="s">
        <v>23</v>
      </c>
      <c r="B2" s="13" t="s">
        <v>25</v>
      </c>
      <c r="C2" s="22">
        <v>2050</v>
      </c>
      <c r="D2" s="22"/>
      <c r="E2" s="22"/>
      <c r="F2" s="22"/>
      <c r="G2" s="22"/>
      <c r="H2" s="22"/>
    </row>
    <row r="3" spans="1:11" ht="22" customHeight="1" x14ac:dyDescent="0.3">
      <c r="A3" s="14"/>
      <c r="B3" s="14"/>
      <c r="C3" s="3" t="s">
        <v>16</v>
      </c>
      <c r="D3" s="3" t="s">
        <v>29</v>
      </c>
      <c r="E3" s="3" t="s">
        <v>18</v>
      </c>
      <c r="F3" s="3" t="s">
        <v>19</v>
      </c>
      <c r="G3" s="3" t="s">
        <v>30</v>
      </c>
      <c r="H3" s="3" t="s">
        <v>42</v>
      </c>
    </row>
    <row r="4" spans="1:11" ht="22" customHeight="1" x14ac:dyDescent="0.3">
      <c r="A4" s="13">
        <v>2015</v>
      </c>
      <c r="B4" s="2" t="s">
        <v>16</v>
      </c>
      <c r="C4" s="2">
        <v>42.0471</v>
      </c>
      <c r="D4" s="2">
        <v>1.7334000000000001</v>
      </c>
      <c r="E4" s="2">
        <v>39.325499999999998</v>
      </c>
      <c r="F4" s="2">
        <v>0.12959999999999999</v>
      </c>
      <c r="G4" s="2">
        <v>3.2399999999999998E-2</v>
      </c>
      <c r="H4" s="2">
        <v>83.267999999999986</v>
      </c>
      <c r="I4">
        <v>83.267999999999986</v>
      </c>
    </row>
    <row r="5" spans="1:11" ht="22" customHeight="1" x14ac:dyDescent="0.3">
      <c r="A5" s="13"/>
      <c r="B5" s="2" t="s">
        <v>29</v>
      </c>
      <c r="C5" s="2">
        <v>0.19439999999999999</v>
      </c>
      <c r="D5" s="2">
        <v>28.115100000000002</v>
      </c>
      <c r="E5" s="2">
        <v>4.4469000000000003</v>
      </c>
      <c r="F5" s="2">
        <v>0.47789999999999999</v>
      </c>
      <c r="G5" s="2">
        <v>8.0999999999999996E-3</v>
      </c>
      <c r="H5" s="2">
        <v>33.242400000000004</v>
      </c>
      <c r="I5">
        <v>33.242400000000004</v>
      </c>
    </row>
    <row r="6" spans="1:11" ht="22" customHeight="1" x14ac:dyDescent="0.3">
      <c r="A6" s="13"/>
      <c r="B6" s="2" t="s">
        <v>27</v>
      </c>
      <c r="C6" s="2">
        <v>43.6509</v>
      </c>
      <c r="D6" s="2">
        <v>42.662700000000001</v>
      </c>
      <c r="E6" s="2">
        <v>23472.0828</v>
      </c>
      <c r="F6" s="2">
        <v>2.7783000000000002</v>
      </c>
      <c r="G6" s="2">
        <v>93.449700000000007</v>
      </c>
      <c r="H6" s="2">
        <v>23654.624400000004</v>
      </c>
      <c r="I6">
        <v>23654.624400000004</v>
      </c>
    </row>
    <row r="7" spans="1:11" ht="22" customHeight="1" x14ac:dyDescent="0.3">
      <c r="A7" s="13"/>
      <c r="B7" s="2" t="s">
        <v>28</v>
      </c>
      <c r="C7" s="2">
        <v>26.260200000000001</v>
      </c>
      <c r="D7" s="2">
        <v>59.13</v>
      </c>
      <c r="E7" s="2">
        <v>64.9863</v>
      </c>
      <c r="F7" s="2">
        <v>4276.152</v>
      </c>
      <c r="G7" s="2">
        <v>18.557099999999998</v>
      </c>
      <c r="H7" s="2">
        <v>4445.0856000000003</v>
      </c>
    </row>
    <row r="8" spans="1:11" ht="22" customHeight="1" x14ac:dyDescent="0.3">
      <c r="A8" s="13"/>
      <c r="B8" s="2" t="s">
        <v>31</v>
      </c>
      <c r="C8" s="2">
        <v>53.46</v>
      </c>
      <c r="D8" s="2">
        <v>39.916800000000002</v>
      </c>
      <c r="E8" s="2">
        <v>206.874</v>
      </c>
      <c r="F8" s="2">
        <v>9.3392999999999997</v>
      </c>
      <c r="G8" s="2">
        <v>1266.5402999999999</v>
      </c>
      <c r="H8" s="2">
        <v>1576.1304</v>
      </c>
      <c r="I8">
        <v>4445.0856000000003</v>
      </c>
    </row>
    <row r="9" spans="1:11" ht="22" customHeight="1" thickBot="1" x14ac:dyDescent="0.35">
      <c r="A9" s="12"/>
      <c r="B9" s="4" t="s">
        <v>34</v>
      </c>
      <c r="C9" s="4">
        <v>165.61260000000001</v>
      </c>
      <c r="D9" s="4">
        <v>171.55799999999999</v>
      </c>
      <c r="E9" s="4">
        <v>23787.715500000002</v>
      </c>
      <c r="F9" s="4">
        <v>4288.8770999999997</v>
      </c>
      <c r="G9" s="4">
        <v>1378.5875999999998</v>
      </c>
      <c r="H9" s="4">
        <v>29792.350800000007</v>
      </c>
      <c r="I9">
        <v>1576.1304</v>
      </c>
    </row>
    <row r="10" spans="1:11" ht="22" customHeight="1" x14ac:dyDescent="0.3"/>
    <row r="11" spans="1:11" ht="22" customHeight="1" x14ac:dyDescent="0.3"/>
  </sheetData>
  <mergeCells count="5">
    <mergeCell ref="A1:K1"/>
    <mergeCell ref="A2:A3"/>
    <mergeCell ref="B2:B3"/>
    <mergeCell ref="C2:H2"/>
    <mergeCell ref="A4:A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971-0998-49EA-8D9D-59ADF5ED1CCE}">
  <dimension ref="A1:J10"/>
  <sheetViews>
    <sheetView showGridLines="0" workbookViewId="0">
      <selection activeCell="B4" sqref="B4"/>
    </sheetView>
  </sheetViews>
  <sheetFormatPr defaultRowHeight="14" x14ac:dyDescent="0.3"/>
  <cols>
    <col min="1" max="1" width="8.58203125" customWidth="1"/>
    <col min="2" max="7" width="12.58203125" customWidth="1"/>
    <col min="8" max="10" width="12.58203125" hidden="1" customWidth="1"/>
  </cols>
  <sheetData>
    <row r="1" spans="1:10" ht="42" customHeight="1" thickBot="1" x14ac:dyDescent="0.35">
      <c r="A1" s="15" t="s">
        <v>35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2" customHeight="1" x14ac:dyDescent="0.3">
      <c r="A2" s="16" t="s">
        <v>23</v>
      </c>
      <c r="B2" s="16" t="s">
        <v>25</v>
      </c>
      <c r="C2" s="18">
        <v>2050</v>
      </c>
      <c r="D2" s="18"/>
      <c r="E2" s="18"/>
      <c r="F2" s="18"/>
      <c r="G2" s="18"/>
    </row>
    <row r="3" spans="1:10" ht="22" customHeight="1" x14ac:dyDescent="0.3">
      <c r="A3" s="17"/>
      <c r="B3" s="17"/>
      <c r="C3" s="10" t="s">
        <v>16</v>
      </c>
      <c r="D3" s="10" t="s">
        <v>29</v>
      </c>
      <c r="E3" s="10" t="s">
        <v>18</v>
      </c>
      <c r="F3" s="10" t="s">
        <v>19</v>
      </c>
      <c r="G3" s="10" t="s">
        <v>30</v>
      </c>
    </row>
    <row r="4" spans="1:10" ht="22" customHeight="1" x14ac:dyDescent="0.3">
      <c r="A4" s="13">
        <v>2015</v>
      </c>
      <c r="B4" s="2" t="s">
        <v>16</v>
      </c>
      <c r="C4" s="2">
        <v>42.0471</v>
      </c>
      <c r="D4" s="2">
        <v>1.7334000000000001</v>
      </c>
      <c r="E4" s="2">
        <v>39.325499999999998</v>
      </c>
      <c r="F4" s="2">
        <v>0.12959999999999999</v>
      </c>
      <c r="G4" s="2">
        <v>3.2399999999999998E-2</v>
      </c>
      <c r="H4">
        <v>83.267999999999986</v>
      </c>
    </row>
    <row r="5" spans="1:10" ht="22" customHeight="1" x14ac:dyDescent="0.3">
      <c r="A5" s="13"/>
      <c r="B5" s="2" t="s">
        <v>29</v>
      </c>
      <c r="C5" s="2">
        <v>0.19439999999999999</v>
      </c>
      <c r="D5" s="2">
        <v>28.115100000000002</v>
      </c>
      <c r="E5" s="2">
        <v>4.4469000000000003</v>
      </c>
      <c r="F5" s="2">
        <v>0.47789999999999999</v>
      </c>
      <c r="G5" s="2">
        <v>8.0999999999999996E-3</v>
      </c>
      <c r="H5">
        <v>33.242400000000004</v>
      </c>
    </row>
    <row r="6" spans="1:10" ht="22" customHeight="1" x14ac:dyDescent="0.3">
      <c r="A6" s="13"/>
      <c r="B6" s="2" t="s">
        <v>27</v>
      </c>
      <c r="C6" s="2">
        <v>43.6509</v>
      </c>
      <c r="D6" s="2">
        <v>42.662700000000001</v>
      </c>
      <c r="E6" s="2">
        <v>23472.0828</v>
      </c>
      <c r="F6" s="2">
        <v>2.7783000000000002</v>
      </c>
      <c r="G6" s="2">
        <v>93.449700000000007</v>
      </c>
      <c r="H6">
        <v>23654.624400000004</v>
      </c>
    </row>
    <row r="7" spans="1:10" ht="22" customHeight="1" x14ac:dyDescent="0.3">
      <c r="A7" s="13"/>
      <c r="B7" s="2" t="s">
        <v>28</v>
      </c>
      <c r="C7" s="2">
        <v>26.260200000000001</v>
      </c>
      <c r="D7" s="2">
        <v>59.13</v>
      </c>
      <c r="E7" s="2">
        <v>64.9863</v>
      </c>
      <c r="F7" s="2">
        <v>4276.152</v>
      </c>
      <c r="G7" s="2">
        <v>18.557099999999998</v>
      </c>
    </row>
    <row r="8" spans="1:10" ht="22" customHeight="1" thickBot="1" x14ac:dyDescent="0.35">
      <c r="A8" s="12"/>
      <c r="B8" s="4" t="s">
        <v>31</v>
      </c>
      <c r="C8" s="4">
        <v>53.46</v>
      </c>
      <c r="D8" s="4">
        <v>39.916800000000002</v>
      </c>
      <c r="E8" s="4">
        <v>206.874</v>
      </c>
      <c r="F8" s="4">
        <v>9.3392999999999997</v>
      </c>
      <c r="G8" s="4">
        <v>1266.5402999999999</v>
      </c>
      <c r="H8">
        <v>4445.0856000000003</v>
      </c>
    </row>
    <row r="9" spans="1:10" ht="22" customHeight="1" x14ac:dyDescent="0.3"/>
    <row r="10" spans="1:10" ht="22" customHeight="1" x14ac:dyDescent="0.3"/>
  </sheetData>
  <mergeCells count="5">
    <mergeCell ref="A1:J1"/>
    <mergeCell ref="A2:A3"/>
    <mergeCell ref="B2:B3"/>
    <mergeCell ref="C2:G2"/>
    <mergeCell ref="A4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D2BF-BBE8-4704-83CF-0EBFF61326BE}">
  <dimension ref="A1:K11"/>
  <sheetViews>
    <sheetView showGridLines="0" workbookViewId="0">
      <selection activeCell="N6" sqref="N6"/>
    </sheetView>
  </sheetViews>
  <sheetFormatPr defaultRowHeight="14" x14ac:dyDescent="0.3"/>
  <cols>
    <col min="1" max="2" width="20.58203125" customWidth="1"/>
    <col min="3" max="4" width="20.58203125" style="1" customWidth="1"/>
    <col min="5" max="5" width="8.203125E-2" customWidth="1"/>
    <col min="6" max="10" width="12.58203125" hidden="1" customWidth="1"/>
    <col min="11" max="11" width="17.75" hidden="1" customWidth="1"/>
  </cols>
  <sheetData>
    <row r="1" spans="1:11" ht="47" customHeight="1" thickBot="1" x14ac:dyDescent="0.35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2" customHeight="1" x14ac:dyDescent="0.3">
      <c r="A2" s="19" t="s">
        <v>24</v>
      </c>
      <c r="B2" s="19">
        <v>2015</v>
      </c>
      <c r="C2" s="21">
        <v>2050</v>
      </c>
      <c r="D2" s="21"/>
      <c r="E2" s="5"/>
      <c r="F2" s="5"/>
      <c r="G2" s="5"/>
      <c r="H2" s="5"/>
    </row>
    <row r="3" spans="1:11" ht="22" customHeight="1" x14ac:dyDescent="0.3">
      <c r="A3" s="20"/>
      <c r="B3" s="20"/>
      <c r="C3" s="10" t="s">
        <v>32</v>
      </c>
      <c r="D3" s="10" t="s">
        <v>33</v>
      </c>
      <c r="E3" s="6"/>
      <c r="F3" s="6"/>
      <c r="G3" s="6"/>
      <c r="H3" s="6"/>
    </row>
    <row r="4" spans="1:11" ht="22" customHeight="1" x14ac:dyDescent="0.3">
      <c r="A4" s="2" t="s">
        <v>16</v>
      </c>
      <c r="B4" s="8">
        <v>0.27949456073134038</v>
      </c>
      <c r="C4" s="8">
        <v>0.55588966816274188</v>
      </c>
      <c r="D4" s="8">
        <v>0.2763951074314015</v>
      </c>
      <c r="E4" s="2">
        <v>39.325499999999998</v>
      </c>
      <c r="F4" s="2">
        <v>0.12959999999999999</v>
      </c>
      <c r="G4" s="2">
        <v>3.2399999999999998E-2</v>
      </c>
      <c r="H4" s="2">
        <f>SUM(C4:G4)</f>
        <v>40.319784775594151</v>
      </c>
    </row>
    <row r="5" spans="1:11" ht="22" customHeight="1" x14ac:dyDescent="0.3">
      <c r="A5" s="2" t="s">
        <v>26</v>
      </c>
      <c r="B5" s="8">
        <v>0.11158031879780361</v>
      </c>
      <c r="C5" s="8">
        <v>0.5758457973044544</v>
      </c>
      <c r="D5" s="8">
        <v>0.46426547850665079</v>
      </c>
      <c r="E5" s="2">
        <v>4.4469000000000003</v>
      </c>
      <c r="F5" s="2">
        <v>0.47789999999999999</v>
      </c>
      <c r="G5" s="2">
        <v>8.0999999999999996E-3</v>
      </c>
      <c r="H5" s="2">
        <f t="shared" ref="H5:H7" si="0">SUM(C5:G5)</f>
        <v>5.9730112758111051</v>
      </c>
    </row>
    <row r="6" spans="1:11" ht="22" customHeight="1" x14ac:dyDescent="0.3">
      <c r="A6" s="2" t="s">
        <v>27</v>
      </c>
      <c r="B6" s="8">
        <v>79.398314549921309</v>
      </c>
      <c r="C6" s="8">
        <v>79.845043647915162</v>
      </c>
      <c r="D6" s="8">
        <v>0.44672909799385252</v>
      </c>
      <c r="E6" s="2">
        <v>23472.0828</v>
      </c>
      <c r="F6" s="2">
        <v>2.7783000000000002</v>
      </c>
      <c r="G6" s="2">
        <v>93.449700000000007</v>
      </c>
      <c r="H6" s="2">
        <f t="shared" si="0"/>
        <v>23648.602572745913</v>
      </c>
    </row>
    <row r="7" spans="1:11" ht="22" customHeight="1" x14ac:dyDescent="0.3">
      <c r="A7" s="2" t="s">
        <v>28</v>
      </c>
      <c r="B7" s="8">
        <v>14.920224422169461</v>
      </c>
      <c r="C7" s="8">
        <v>14.395900238929785</v>
      </c>
      <c r="D7" s="8">
        <v>-0.52432418323967589</v>
      </c>
      <c r="E7" s="2">
        <v>64.9863</v>
      </c>
      <c r="F7" s="2">
        <v>4276.152</v>
      </c>
      <c r="G7" s="2">
        <v>18.557099999999998</v>
      </c>
      <c r="H7" s="2">
        <f t="shared" si="0"/>
        <v>4373.5669760556902</v>
      </c>
    </row>
    <row r="8" spans="1:11" ht="22" customHeight="1" thickBot="1" x14ac:dyDescent="0.35">
      <c r="A8" s="4" t="s">
        <v>31</v>
      </c>
      <c r="B8" s="9">
        <v>5.2903861483800734</v>
      </c>
      <c r="C8" s="9">
        <v>4.6273206476878626</v>
      </c>
      <c r="D8" s="9">
        <v>-0.66306550069221082</v>
      </c>
      <c r="E8" s="4">
        <f>SUM(E4:E7)</f>
        <v>23580.841500000002</v>
      </c>
      <c r="F8" s="4">
        <f>SUM(F4:F7)</f>
        <v>4279.5378000000001</v>
      </c>
      <c r="G8" s="4">
        <f>SUM(G4:G7)</f>
        <v>112.04730000000001</v>
      </c>
      <c r="H8" s="4">
        <f>SUM(H4:H7)</f>
        <v>28068.462344853011</v>
      </c>
    </row>
    <row r="9" spans="1:11" ht="22" customHeight="1" x14ac:dyDescent="0.3"/>
    <row r="10" spans="1:11" ht="22" customHeight="1" x14ac:dyDescent="0.3"/>
    <row r="11" spans="1:11" ht="22" customHeight="1" x14ac:dyDescent="0.3"/>
  </sheetData>
  <mergeCells count="4">
    <mergeCell ref="A1:K1"/>
    <mergeCell ref="A2:A3"/>
    <mergeCell ref="B2:B3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带平方</vt:lpstr>
      <vt:lpstr>不带屏地方</vt:lpstr>
      <vt:lpstr>Sheet2 (2)</vt:lpstr>
      <vt:lpstr>Sheet1!zyjz15_50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2022-12-21T00:07:01Z</dcterms:modified>
</cp:coreProperties>
</file>