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9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codeName="ThisWorkbook" defaultThemeVersion="124226" filterPrivacy="1"/>
  <bookViews>
    <workbookView activeTab="3" windowHeight="0" windowWidth="2160" xWindow="0" yWindow="0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Sep 17" r:id="rId91" sheetId="91"/>
    <sheet name="Sep 10" r:id="rId5" sheetId="90"/>
    <sheet name="Sep 05" r:id="rId6" sheetId="89"/>
    <sheet name="Aug 27" r:id="rId7" sheetId="88"/>
    <sheet name="Aug 20" r:id="rId8" sheetId="87"/>
    <sheet name="Aug 13" r:id="rId9" sheetId="86"/>
    <sheet name="Aug 07" r:id="rId10" sheetId="85"/>
    <sheet name="Jul 30" r:id="rId11" sheetId="84"/>
    <sheet name="Jul 23" r:id="rId12" sheetId="83"/>
    <sheet name="Jul 16" r:id="rId13" sheetId="82"/>
    <sheet name="Jul 9" r:id="rId14" sheetId="81"/>
    <sheet name="Jul 2" r:id="rId15" sheetId="80"/>
    <sheet name="Jun 25" r:id="rId16" sheetId="79"/>
    <sheet name="Jun 18" r:id="rId17" sheetId="78"/>
    <sheet name="Jun 11" r:id="rId18" sheetId="77"/>
    <sheet name="Jun 4" r:id="rId19" sheetId="76"/>
    <sheet name="May 28" r:id="rId20" sheetId="75"/>
    <sheet name="May 21" r:id="rId21" sheetId="71"/>
    <sheet name="May 14" r:id="rId22" sheetId="70"/>
    <sheet name="May 9" r:id="rId23" sheetId="69"/>
    <sheet name="May 2" r:id="rId24" sheetId="68"/>
    <sheet name="Apr 23" r:id="rId25" sheetId="66"/>
    <sheet name="Apr 16" r:id="rId26" sheetId="67"/>
    <sheet name="Apr 9" r:id="rId27" sheetId="65"/>
    <sheet name="Apr 2" r:id="rId28" sheetId="64"/>
    <sheet name="Mar 26" r:id="rId29" sheetId="63"/>
    <sheet name="Mar 19" r:id="rId30" sheetId="62"/>
    <sheet name="Mar 12" r:id="rId31" sheetId="61"/>
    <sheet name="Mar 5" r:id="rId32" sheetId="60"/>
    <sheet name="Feb 26" r:id="rId33" sheetId="59"/>
    <sheet name="Feb 12" r:id="rId34" sheetId="58"/>
    <sheet name="Feb 5" r:id="rId35" sheetId="57"/>
    <sheet name="Jan 29" r:id="rId36" sheetId="56"/>
    <sheet name="Jan 22" r:id="rId37" sheetId="54"/>
    <sheet name="Jan 15" r:id="rId38" sheetId="53"/>
    <sheet name="Jan 8" r:id="rId39" sheetId="52"/>
    <sheet name="Jan 1" r:id="rId40" sheetId="51"/>
    <sheet name="Dec 25" r:id="rId41" sheetId="50"/>
    <sheet name="Dec 18" r:id="rId42" sheetId="49"/>
    <sheet name="Dec 11" r:id="rId43" sheetId="48"/>
    <sheet name="Dec 4" r:id="rId44" sheetId="47"/>
    <sheet name="Nov 27" r:id="rId45" sheetId="46"/>
    <sheet name="Nov 20" r:id="rId46" sheetId="45"/>
    <sheet name="Nov 13" r:id="rId47" sheetId="44"/>
    <sheet name="Nov 6" r:id="rId48" sheetId="43"/>
    <sheet name="Oct 30" r:id="rId49" sheetId="42"/>
    <sheet name="Oct 23" r:id="rId50" sheetId="41"/>
    <sheet name="Oct 16" r:id="rId51" sheetId="40"/>
    <sheet name="Oct 9" r:id="rId52" sheetId="39"/>
    <sheet name="Oct 2" r:id="rId53" sheetId="38"/>
    <sheet name="Sep 25" r:id="rId54" sheetId="37"/>
    <sheet name="Sep 18" r:id="rId55" sheetId="36"/>
    <sheet name="Sep 11" r:id="rId56" sheetId="35"/>
    <sheet name="Sep 4" r:id="rId57" sheetId="34"/>
    <sheet name="Aug 28" r:id="rId58" sheetId="33"/>
    <sheet name="Aug 21" r:id="rId59" sheetId="32"/>
    <sheet name="Aug 14" r:id="rId60" sheetId="31"/>
    <sheet name="Aug 7" r:id="rId61" sheetId="30"/>
    <sheet name="July 31" r:id="rId62" sheetId="29"/>
    <sheet name="July 24" r:id="rId63" sheetId="28"/>
    <sheet name="July 17" r:id="rId64" sheetId="27"/>
    <sheet name="July 10" r:id="rId65" sheetId="26"/>
    <sheet name="July 3" r:id="rId66" sheetId="25"/>
    <sheet name="June 26" r:id="rId67" sheetId="24"/>
    <sheet name="June 19" r:id="rId68" sheetId="23"/>
    <sheet name="June 12" r:id="rId69" sheetId="22"/>
    <sheet name="June 5" r:id="rId70" sheetId="21"/>
    <sheet name="May 30" r:id="rId71" sheetId="20"/>
    <sheet name="May 22" r:id="rId72" sheetId="19"/>
    <sheet name="May 15" r:id="rId73" sheetId="18"/>
    <sheet name="May 8" r:id="rId74" sheetId="17"/>
    <sheet name="May 1" r:id="rId75" sheetId="16"/>
    <sheet name="Apr 24" r:id="rId76" sheetId="15"/>
    <sheet name="Apr 17" r:id="rId77" sheetId="14"/>
    <sheet name="Apr 10" r:id="rId78" sheetId="13"/>
    <sheet name="Apr 3" r:id="rId79" sheetId="12"/>
    <sheet name="Mar 29" r:id="rId80" sheetId="11"/>
    <sheet name="Mar 21" r:id="rId81" sheetId="10"/>
    <sheet name="Mar 14" r:id="rId82" sheetId="9"/>
    <sheet name="Mar 7" r:id="rId83" sheetId="8"/>
    <sheet name="Mar 3" r:id="rId84" sheetId="7"/>
    <sheet name="Feb 20" r:id="rId85" sheetId="6"/>
    <sheet name="Feb 6" r:id="rId86" sheetId="5"/>
  </sheets>
  <calcPr calcId="0"/>
</workbook>
</file>

<file path=xl/calcChain.xml><?xml version="1.0" encoding="utf-8"?>
<calcChain xmlns="http://schemas.openxmlformats.org/spreadsheetml/2006/main">
  <c i="1" l="1" r="BP15"/>
  <c i="1" r="D7"/>
  <c i="1" r="E7" s="1"/>
  <c i="55" l="1" r="H183"/>
  <c i="55" r="I183"/>
  <c i="55" r="J183"/>
  <c i="55" r="K183"/>
  <c i="55" r="L183"/>
  <c i="55" r="M183"/>
  <c i="55" r="N183"/>
  <c i="55" r="O183"/>
  <c i="55" r="P183"/>
  <c i="55" r="Q183"/>
  <c i="55" r="R183"/>
  <c i="55" r="S183"/>
  <c i="55" r="T183"/>
  <c i="55" r="U183"/>
  <c i="55" r="V183"/>
  <c i="55" r="W183"/>
  <c i="55" r="X183"/>
  <c i="55" r="Y183"/>
  <c i="55" r="Z183"/>
  <c i="55" r="AA183"/>
  <c i="55" r="AB183"/>
  <c i="55" r="AC183"/>
  <c i="55" r="AD183"/>
  <c i="55" r="AE183"/>
  <c i="55" r="AF183"/>
  <c i="55" r="AG183"/>
  <c i="55" l="1" r="H26"/>
  <c i="55" r="I26"/>
  <c i="55" r="J26"/>
  <c i="55" r="K26"/>
  <c i="55" r="L26"/>
  <c i="55" r="M26"/>
  <c i="55" r="N26"/>
  <c i="55" r="O26"/>
  <c i="55" r="P26"/>
  <c i="55" r="Q26"/>
  <c i="55" r="R26"/>
  <c i="55" r="S26"/>
  <c i="55" r="T26"/>
  <c i="55" r="U26"/>
  <c i="55" r="V26"/>
  <c i="55" r="W26"/>
  <c i="55" r="X26"/>
  <c i="55" r="Y26"/>
  <c i="55" r="Z26"/>
  <c i="55" r="AA26"/>
  <c i="55" r="AB26"/>
  <c i="55" r="AC26"/>
  <c i="55" r="AD26"/>
  <c i="55" r="AE26"/>
  <c i="55" r="AF26"/>
  <c i="55" r="H27"/>
  <c i="55" r="I27"/>
  <c i="55" r="J27"/>
  <c i="55" r="K27"/>
  <c i="55" r="L27"/>
  <c i="55" r="M27"/>
  <c i="55" r="N27"/>
  <c i="55" r="O27"/>
  <c i="55" r="P27"/>
  <c i="55" r="Q27"/>
  <c i="55" r="R27"/>
  <c i="55" r="S27"/>
  <c i="55" r="T27"/>
  <c i="55" r="U27"/>
  <c i="55" r="V27"/>
  <c i="55" r="W27"/>
  <c i="55" r="X27"/>
  <c i="55" r="Y27"/>
  <c i="55" r="Z27"/>
  <c i="55" r="AA27"/>
  <c i="55" r="AB27"/>
  <c i="55" r="AC27"/>
  <c i="55" r="AD27"/>
  <c i="55" r="AE27"/>
  <c i="55" r="AF27"/>
  <c i="55" r="H28"/>
  <c i="55" r="I28"/>
  <c i="55" r="J28"/>
  <c i="55" r="K28"/>
  <c i="55" r="L28"/>
  <c i="55" r="M28"/>
  <c i="55" r="N28"/>
  <c i="55" r="O28"/>
  <c i="55" r="P28"/>
  <c i="55" r="Q28"/>
  <c i="55" r="R28"/>
  <c i="55" r="S28"/>
  <c i="55" r="T28"/>
  <c i="55" r="U28"/>
  <c i="55" r="V28"/>
  <c i="55" r="W28"/>
  <c i="55" r="X28"/>
  <c i="55" r="Y28"/>
  <c i="55" r="Z28"/>
  <c i="55" r="AA28"/>
  <c i="55" r="AB28"/>
  <c i="55" r="AC28"/>
  <c i="55" r="AD28"/>
  <c i="55" r="AE28"/>
  <c i="55" r="AF28"/>
  <c i="55" r="H29"/>
  <c i="55" r="I29"/>
  <c i="55" r="J29"/>
  <c i="55" r="K29"/>
  <c i="55" r="L29"/>
  <c i="55" r="M29"/>
  <c i="55" r="N29"/>
  <c i="55" r="O29"/>
  <c i="55" r="P29"/>
  <c i="55" r="Q29"/>
  <c i="55" r="R29"/>
  <c i="55" r="S29"/>
  <c i="55" r="T29"/>
  <c i="55" r="U29"/>
  <c i="55" r="V29"/>
  <c i="55" r="W29"/>
  <c i="55" r="X29"/>
  <c i="55" r="Y29"/>
  <c i="55" r="Z29"/>
  <c i="55" r="AA29"/>
  <c i="55" r="AB29"/>
  <c i="55" r="AC29"/>
  <c i="55" r="AD29"/>
  <c i="55" r="AE29"/>
  <c i="55" r="AF29"/>
  <c i="55" r="H30"/>
  <c i="55" r="I30"/>
  <c i="55" r="J30"/>
  <c i="55" r="K30"/>
  <c i="55" r="L30"/>
  <c i="55" r="M30"/>
  <c i="55" r="N30"/>
  <c i="55" r="O30"/>
  <c i="55" r="P30"/>
  <c i="55" r="Q30"/>
  <c i="55" r="R30"/>
  <c i="55" r="S30"/>
  <c i="55" r="T30"/>
  <c i="55" r="U30"/>
  <c i="55" r="V30"/>
  <c i="55" r="W30"/>
  <c i="55" r="X30"/>
  <c i="55" r="Y30"/>
  <c i="55" r="Z30"/>
  <c i="55" r="AA30"/>
  <c i="55" r="AB30"/>
  <c i="55" r="AC30"/>
  <c i="55" r="AD30"/>
  <c i="55" r="AE30"/>
  <c i="55" r="AF30"/>
  <c i="55" r="H31"/>
  <c i="55" r="I31"/>
  <c i="55" r="J31"/>
  <c i="55" r="K31"/>
  <c i="55" r="L31"/>
  <c i="55" r="M31"/>
  <c i="55" r="N31"/>
  <c i="55" r="O31"/>
  <c i="55" r="P31"/>
  <c i="55" r="Q31"/>
  <c i="55" r="R31"/>
  <c i="55" r="S31"/>
  <c i="55" r="T31"/>
  <c i="55" r="U31"/>
  <c i="55" r="V31"/>
  <c i="55" r="W31"/>
  <c i="55" r="X31"/>
  <c i="55" r="Y31"/>
  <c i="55" r="Z31"/>
  <c i="55" r="AA31"/>
  <c i="55" r="AB31"/>
  <c i="55" r="AC31"/>
  <c i="55" r="AD31"/>
  <c i="55" r="AE31"/>
  <c i="55" r="AF31"/>
  <c i="55" r="H32"/>
  <c i="55" r="I32"/>
  <c i="55" r="J32"/>
  <c i="55" r="K32"/>
  <c i="55" r="L32"/>
  <c i="55" r="M32"/>
  <c i="55" r="N32"/>
  <c i="55" r="O32"/>
  <c i="55" r="P32"/>
  <c i="55" r="Q32"/>
  <c i="55" r="R32"/>
  <c i="55" r="S32"/>
  <c i="55" r="T32"/>
  <c i="55" r="U32"/>
  <c i="55" r="V32"/>
  <c i="55" r="W32"/>
  <c i="55" r="X32"/>
  <c i="55" r="Y32"/>
  <c i="55" r="Z32"/>
  <c i="55" r="AA32"/>
  <c i="55" r="AB32"/>
  <c i="55" r="AC32"/>
  <c i="55" r="AD32"/>
  <c i="55" r="AE32"/>
  <c i="55" r="AF32"/>
  <c i="55" r="H33"/>
  <c i="55" r="I33"/>
  <c i="55" r="J33"/>
  <c i="55" r="K33"/>
  <c i="55" r="L33"/>
  <c i="55" r="M33"/>
  <c i="55" r="N33"/>
  <c i="55" r="O33"/>
  <c i="55" r="P33"/>
  <c i="55" r="Q33"/>
  <c i="55" r="R33"/>
  <c i="55" r="S33"/>
  <c i="55" r="T33"/>
  <c i="55" r="U33"/>
  <c i="55" r="V33"/>
  <c i="55" r="W33"/>
  <c i="55" r="X33"/>
  <c i="55" r="Y33"/>
  <c i="55" r="Z33"/>
  <c i="55" r="AA33"/>
  <c i="55" r="AB33"/>
  <c i="55" r="AC33"/>
  <c i="55" r="AD33"/>
  <c i="55" r="AE33"/>
  <c i="55" r="AF33"/>
  <c i="55" r="H34"/>
  <c i="55" r="I34"/>
  <c i="55" r="J34"/>
  <c i="55" r="K34"/>
  <c i="55" r="L34"/>
  <c i="55" r="M34"/>
  <c i="55" r="N34"/>
  <c i="55" r="O34"/>
  <c i="55" r="P34"/>
  <c i="55" r="Q34"/>
  <c i="55" r="R34"/>
  <c i="55" r="S34"/>
  <c i="55" r="T34"/>
  <c i="55" r="U34"/>
  <c i="55" r="V34"/>
  <c i="55" r="W34"/>
  <c i="55" r="X34"/>
  <c i="55" r="Y34"/>
  <c i="55" r="Z34"/>
  <c i="55" r="AA34"/>
  <c i="55" r="AB34"/>
  <c i="55" r="AC34"/>
  <c i="55" r="AD34"/>
  <c i="55" r="AE34"/>
  <c i="55" r="AF34"/>
  <c i="55" r="H35"/>
  <c i="55" r="I35"/>
  <c i="55" r="J35"/>
  <c i="55" r="K35"/>
  <c i="55" r="L35"/>
  <c i="55" r="M35"/>
  <c i="55" r="N35"/>
  <c i="55" r="O35"/>
  <c i="55" r="P35"/>
  <c i="55" r="Q35"/>
  <c i="55" r="R35"/>
  <c i="55" r="S35"/>
  <c i="55" r="T35"/>
  <c i="55" r="U35"/>
  <c i="55" r="V35"/>
  <c i="55" r="W35"/>
  <c i="55" r="X35"/>
  <c i="55" r="Y35"/>
  <c i="55" r="Z35"/>
  <c i="55" r="AA35"/>
  <c i="55" r="AB35"/>
  <c i="55" r="AC35"/>
  <c i="55" r="AD35"/>
  <c i="55" r="AE35"/>
  <c i="55" r="AF35"/>
  <c i="55" r="H36"/>
  <c i="55" r="I36"/>
  <c i="55" r="J36"/>
  <c i="55" r="K36"/>
  <c i="55" r="L36"/>
  <c i="55" r="M36"/>
  <c i="55" r="N36"/>
  <c i="55" r="O36"/>
  <c i="55" r="P36"/>
  <c i="55" r="Q36"/>
  <c i="55" r="R36"/>
  <c i="55" r="S36"/>
  <c i="55" r="T36"/>
  <c i="55" r="U36"/>
  <c i="55" r="V36"/>
  <c i="55" r="W36"/>
  <c i="55" r="X36"/>
  <c i="55" r="Y36"/>
  <c i="55" r="Z36"/>
  <c i="55" r="AA36"/>
  <c i="55" r="AB36"/>
  <c i="55" r="AC36"/>
  <c i="55" r="AD36"/>
  <c i="55" r="AE36"/>
  <c i="55" r="AF36"/>
  <c i="55" r="H37"/>
  <c i="55" r="I37"/>
  <c i="55" r="J37"/>
  <c i="55" r="K37"/>
  <c i="55" r="L37"/>
  <c i="55" r="M37"/>
  <c i="55" r="N37"/>
  <c i="55" r="O37"/>
  <c i="55" r="P37"/>
  <c i="55" r="Q37"/>
  <c i="55" r="R37"/>
  <c i="55" r="S37"/>
  <c i="55" r="T37"/>
  <c i="55" r="U37"/>
  <c i="55" r="V37"/>
  <c i="55" r="W37"/>
  <c i="55" r="X37"/>
  <c i="55" r="Y37"/>
  <c i="55" r="Z37"/>
  <c i="55" r="AA37"/>
  <c i="55" r="AB37"/>
  <c i="55" r="AC37"/>
  <c i="55" r="AD37"/>
  <c i="55" r="AE37"/>
  <c i="55" r="AF37"/>
  <c i="55" r="H38"/>
  <c i="55" r="I38"/>
  <c i="55" r="J38"/>
  <c i="55" r="K38"/>
  <c i="55" r="L38"/>
  <c i="55" r="M38"/>
  <c i="55" r="N38"/>
  <c i="55" r="O38"/>
  <c i="55" r="P38"/>
  <c i="55" r="Q38"/>
  <c i="55" r="R38"/>
  <c i="55" r="S38"/>
  <c i="55" r="T38"/>
  <c i="55" r="U38"/>
  <c i="55" r="V38"/>
  <c i="55" r="W38"/>
  <c i="55" r="X38"/>
  <c i="55" r="Y38"/>
  <c i="55" r="Z38"/>
  <c i="55" r="AA38"/>
  <c i="55" r="AB38"/>
  <c i="55" r="AC38"/>
  <c i="55" r="AD38"/>
  <c i="55" r="AE38"/>
  <c i="55" r="AF38"/>
  <c i="55" r="H39"/>
  <c i="55" r="I39"/>
  <c i="55" r="J39"/>
  <c i="55" r="K39"/>
  <c i="55" r="L39"/>
  <c i="55" r="M39"/>
  <c i="55" r="N39"/>
  <c i="55" r="O39"/>
  <c i="55" r="P39"/>
  <c i="55" r="Q39"/>
  <c i="55" r="R39"/>
  <c i="55" r="S39"/>
  <c i="55" r="T39"/>
  <c i="55" r="U39"/>
  <c i="55" r="V39"/>
  <c i="55" r="W39"/>
  <c i="55" r="X39"/>
  <c i="55" r="Y39"/>
  <c i="55" r="Z39"/>
  <c i="55" r="AA39"/>
  <c i="55" r="AB39"/>
  <c i="55" r="AC39"/>
  <c i="55" r="AD39"/>
  <c i="55" r="AE39"/>
  <c i="55" r="AF39"/>
  <c i="55" r="H40"/>
  <c i="55" r="I40"/>
  <c i="55" r="J40"/>
  <c i="55" r="K40"/>
  <c i="55" r="L40"/>
  <c i="55" r="M40"/>
  <c i="55" r="N40"/>
  <c i="55" r="O40"/>
  <c i="55" r="P40"/>
  <c i="55" r="Q40"/>
  <c i="55" r="R40"/>
  <c i="55" r="S40"/>
  <c i="55" r="T40"/>
  <c i="55" r="U40"/>
  <c i="55" r="V40"/>
  <c i="55" r="W40"/>
  <c i="55" r="X40"/>
  <c i="55" r="Y40"/>
  <c i="55" r="Z40"/>
  <c i="55" r="AA40"/>
  <c i="55" r="AB40"/>
  <c i="55" r="AC40"/>
  <c i="55" r="AD40"/>
  <c i="55" r="AE40"/>
  <c i="55" r="AF40"/>
  <c i="55" r="H41"/>
  <c i="55" r="I41"/>
  <c i="55" r="J41"/>
  <c i="55" r="K41"/>
  <c i="55" r="L41"/>
  <c i="55" r="M41"/>
  <c i="55" r="N41"/>
  <c i="55" r="O41"/>
  <c i="55" r="P41"/>
  <c i="55" r="Q41"/>
  <c i="55" r="R41"/>
  <c i="55" r="S41"/>
  <c i="55" r="T41"/>
  <c i="55" r="U41"/>
  <c i="55" r="V41"/>
  <c i="55" r="W41"/>
  <c i="55" r="X41"/>
  <c i="55" r="Y41"/>
  <c i="55" r="Z41"/>
  <c i="55" r="AA41"/>
  <c i="55" r="AB41"/>
  <c i="55" r="AC41"/>
  <c i="55" r="AD41"/>
  <c i="55" r="AE41"/>
  <c i="55" r="AF41"/>
  <c i="55" r="H42"/>
  <c i="55" r="I42"/>
  <c i="55" r="J42"/>
  <c i="55" r="K42"/>
  <c i="55" r="L42"/>
  <c i="55" r="M42"/>
  <c i="55" r="N42"/>
  <c i="55" r="O42"/>
  <c i="55" r="P42"/>
  <c i="55" r="Q42"/>
  <c i="55" r="R42"/>
  <c i="55" r="S42"/>
  <c i="55" r="T42"/>
  <c i="55" r="U42"/>
  <c i="55" r="V42"/>
  <c i="55" r="W42"/>
  <c i="55" r="X42"/>
  <c i="55" r="Y42"/>
  <c i="55" r="Z42"/>
  <c i="55" r="AA42"/>
  <c i="55" r="AB42"/>
  <c i="55" r="AC42"/>
  <c i="55" r="AD42"/>
  <c i="55" r="AE42"/>
  <c i="55" r="AF42"/>
  <c i="55" r="H43"/>
  <c i="55" r="I43"/>
  <c i="55" r="J43"/>
  <c i="55" r="K43"/>
  <c i="55" r="L43"/>
  <c i="55" r="M43"/>
  <c i="55" r="N43"/>
  <c i="55" r="O43"/>
  <c i="55" r="P43"/>
  <c i="55" r="Q43"/>
  <c i="55" r="R43"/>
  <c i="55" r="S43"/>
  <c i="55" r="T43"/>
  <c i="55" r="U43"/>
  <c i="55" r="V43"/>
  <c i="55" r="W43"/>
  <c i="55" r="X43"/>
  <c i="55" r="Y43"/>
  <c i="55" r="Z43"/>
  <c i="55" r="AA43"/>
  <c i="55" r="AB43"/>
  <c i="55" r="AC43"/>
  <c i="55" r="AD43"/>
  <c i="55" r="AE43"/>
  <c i="55" r="AF43"/>
  <c i="55" r="H44"/>
  <c i="55" r="I44"/>
  <c i="55" r="J44"/>
  <c i="55" r="K44"/>
  <c i="55" r="L44"/>
  <c i="55" r="M44"/>
  <c i="55" r="N44"/>
  <c i="55" r="O44"/>
  <c i="55" r="P44"/>
  <c i="55" r="Q44"/>
  <c i="55" r="R44"/>
  <c i="55" r="S44"/>
  <c i="55" r="T44"/>
  <c i="55" r="U44"/>
  <c i="55" r="V44"/>
  <c i="55" r="W44"/>
  <c i="55" r="X44"/>
  <c i="55" r="Y44"/>
  <c i="55" r="Z44"/>
  <c i="55" r="AA44"/>
  <c i="55" r="AB44"/>
  <c i="55" r="AC44"/>
  <c i="55" r="AD44"/>
  <c i="55" r="AE44"/>
  <c i="55" r="AF44"/>
  <c i="55" r="H45"/>
  <c i="55" r="I45"/>
  <c i="55" r="J45"/>
  <c i="55" r="K45"/>
  <c i="55" r="L45"/>
  <c i="55" r="M45"/>
  <c i="55" r="N45"/>
  <c i="55" r="O45"/>
  <c i="55" r="P45"/>
  <c i="55" r="Q45"/>
  <c i="55" r="R45"/>
  <c i="55" r="S45"/>
  <c i="55" r="T45"/>
  <c i="55" r="U45"/>
  <c i="55" r="V45"/>
  <c i="55" r="W45"/>
  <c i="55" r="X45"/>
  <c i="55" r="Y45"/>
  <c i="55" r="Z45"/>
  <c i="55" r="AA45"/>
  <c i="55" r="AB45"/>
  <c i="55" r="AC45"/>
  <c i="55" r="AD45"/>
  <c i="55" r="AE45"/>
  <c i="55" r="AF45"/>
  <c i="55" r="H46"/>
  <c i="55" r="I46"/>
  <c i="55" r="J46"/>
  <c i="55" r="K46"/>
  <c i="55" r="L46"/>
  <c i="55" r="M46"/>
  <c i="55" r="N46"/>
  <c i="55" r="O46"/>
  <c i="55" r="P46"/>
  <c i="55" r="Q46"/>
  <c i="55" r="R46"/>
  <c i="55" r="S46"/>
  <c i="55" r="T46"/>
  <c i="55" r="U46"/>
  <c i="55" r="V46"/>
  <c i="55" r="W46"/>
  <c i="55" r="X46"/>
  <c i="55" r="Y46"/>
  <c i="55" r="Z46"/>
  <c i="55" r="AA46"/>
  <c i="55" r="AB46"/>
  <c i="55" r="AC46"/>
  <c i="55" r="AD46"/>
  <c i="55" r="AE46"/>
  <c i="55" r="AF46"/>
  <c i="55" r="H47"/>
  <c i="55" r="I47"/>
  <c i="55" r="J47"/>
  <c i="55" r="K47"/>
  <c i="55" r="L47"/>
  <c i="55" r="M47"/>
  <c i="55" r="N47"/>
  <c i="55" r="O47"/>
  <c i="55" r="P47"/>
  <c i="55" r="Q47"/>
  <c i="55" r="R47"/>
  <c i="55" r="S47"/>
  <c i="55" r="T47"/>
  <c i="55" r="U47"/>
  <c i="55" r="V47"/>
  <c i="55" r="W47"/>
  <c i="55" r="X47"/>
  <c i="55" r="Y47"/>
  <c i="55" r="Z47"/>
  <c i="55" r="AA47"/>
  <c i="55" r="AB47"/>
  <c i="55" r="AC47"/>
  <c i="55" r="AD47"/>
  <c i="55" r="AE47"/>
  <c i="55" r="AF47"/>
  <c i="55" r="H48"/>
  <c i="55" r="I48"/>
  <c i="55" r="J48"/>
  <c i="55" r="K48"/>
  <c i="55" r="L48"/>
  <c i="55" r="M48"/>
  <c i="55" r="N48"/>
  <c i="55" r="O48"/>
  <c i="55" r="P48"/>
  <c i="55" r="Q48"/>
  <c i="55" r="R48"/>
  <c i="55" r="S48"/>
  <c i="55" r="T48"/>
  <c i="55" r="U48"/>
  <c i="55" r="V48"/>
  <c i="55" r="W48"/>
  <c i="55" r="X48"/>
  <c i="55" r="Y48"/>
  <c i="55" r="Z48"/>
  <c i="55" r="AA48"/>
  <c i="55" r="AB48"/>
  <c i="55" r="AC48"/>
  <c i="55" r="AD48"/>
  <c i="55" r="AE48"/>
  <c i="55" r="AF48"/>
  <c i="55" r="H49"/>
  <c i="55" r="I49"/>
  <c i="55" r="J49"/>
  <c i="55" r="K49"/>
  <c i="55" r="L49"/>
  <c i="55" r="M49"/>
  <c i="55" r="N49"/>
  <c i="55" r="O49"/>
  <c i="55" r="P49"/>
  <c i="55" r="Q49"/>
  <c i="55" r="R49"/>
  <c i="55" r="S49"/>
  <c i="55" r="T49"/>
  <c i="55" r="U49"/>
  <c i="55" r="V49"/>
  <c i="55" r="W49"/>
  <c i="55" r="X49"/>
  <c i="55" r="Y49"/>
  <c i="55" r="Z49"/>
  <c i="55" r="AA49"/>
  <c i="55" r="AB49"/>
  <c i="55" r="AC49"/>
  <c i="55" r="AD49"/>
  <c i="55" r="AE49"/>
  <c i="55" r="AF49"/>
  <c i="55" r="H50"/>
  <c i="55" r="I50"/>
  <c i="55" r="J50"/>
  <c i="55" r="K50"/>
  <c i="55" r="L50"/>
  <c i="55" r="M50"/>
  <c i="55" r="N50"/>
  <c i="55" r="O50"/>
  <c i="55" r="P50"/>
  <c i="55" r="Q50"/>
  <c i="55" r="R50"/>
  <c i="55" r="S50"/>
  <c i="55" r="T50"/>
  <c i="55" r="U50"/>
  <c i="55" r="V50"/>
  <c i="55" r="W50"/>
  <c i="55" r="X50"/>
  <c i="55" r="Y50"/>
  <c i="55" r="Z50"/>
  <c i="55" r="AA50"/>
  <c i="55" r="AB50"/>
  <c i="55" r="AC50"/>
  <c i="55" r="AD50"/>
  <c i="55" r="AE50"/>
  <c i="55" r="AF50"/>
  <c i="55" r="H51"/>
  <c i="55" r="I51"/>
  <c i="55" r="J51"/>
  <c i="55" r="K51"/>
  <c i="55" r="L51"/>
  <c i="55" r="M51"/>
  <c i="55" r="N51"/>
  <c i="55" r="O51"/>
  <c i="55" r="P51"/>
  <c i="55" r="Q51"/>
  <c i="55" r="R51"/>
  <c i="55" r="S51"/>
  <c i="55" r="T51"/>
  <c i="55" r="U51"/>
  <c i="55" r="V51"/>
  <c i="55" r="W51"/>
  <c i="55" r="X51"/>
  <c i="55" r="Y51"/>
  <c i="55" r="Z51"/>
  <c i="55" r="AA51"/>
  <c i="55" r="AB51"/>
  <c i="55" r="AC51"/>
  <c i="55" r="AD51"/>
  <c i="55" r="AE51"/>
  <c i="55" r="AF51"/>
  <c i="55" r="H52"/>
  <c i="55" r="I52"/>
  <c i="55" r="J52"/>
  <c i="55" r="K52"/>
  <c i="55" r="L52"/>
  <c i="55" r="M52"/>
  <c i="55" r="N52"/>
  <c i="55" r="O52"/>
  <c i="55" r="P52"/>
  <c i="55" r="Q52"/>
  <c i="55" r="R52"/>
  <c i="55" r="S52"/>
  <c i="55" r="T52"/>
  <c i="55" r="U52"/>
  <c i="55" r="V52"/>
  <c i="55" r="W52"/>
  <c i="55" r="X52"/>
  <c i="55" r="Y52"/>
  <c i="55" r="Z52"/>
  <c i="55" r="AA52"/>
  <c i="55" r="AB52"/>
  <c i="55" r="AC52"/>
  <c i="55" r="AD52"/>
  <c i="55" r="AE52"/>
  <c i="55" r="AF52"/>
  <c i="55" r="H53"/>
  <c i="55" r="I53"/>
  <c i="55" r="J53"/>
  <c i="55" r="K53"/>
  <c i="55" r="L53"/>
  <c i="55" r="M53"/>
  <c i="55" r="N53"/>
  <c i="55" r="O53"/>
  <c i="55" r="P53"/>
  <c i="55" r="Q53"/>
  <c i="55" r="R53"/>
  <c i="55" r="S53"/>
  <c i="55" r="T53"/>
  <c i="55" r="U53"/>
  <c i="55" r="V53"/>
  <c i="55" r="W53"/>
  <c i="55" r="X53"/>
  <c i="55" r="Y53"/>
  <c i="55" r="Z53"/>
  <c i="55" r="AA53"/>
  <c i="55" r="AB53"/>
  <c i="55" r="AC53"/>
  <c i="55" r="AD53"/>
  <c i="55" r="AE53"/>
  <c i="55" r="AF53"/>
  <c i="55" r="H54"/>
  <c i="55" r="I54"/>
  <c i="55" r="J54"/>
  <c i="55" r="K54"/>
  <c i="55" r="L54"/>
  <c i="55" r="M54"/>
  <c i="55" r="N54"/>
  <c i="55" r="O54"/>
  <c i="55" r="P54"/>
  <c i="55" r="Q54"/>
  <c i="55" r="R54"/>
  <c i="55" r="S54"/>
  <c i="55" r="T54"/>
  <c i="55" r="U54"/>
  <c i="55" r="V54"/>
  <c i="55" r="W54"/>
  <c i="55" r="X54"/>
  <c i="55" r="Y54"/>
  <c i="55" r="Z54"/>
  <c i="55" r="AA54"/>
  <c i="55" r="AB54"/>
  <c i="55" r="AC54"/>
  <c i="55" r="AD54"/>
  <c i="55" r="AE54"/>
  <c i="55" r="AF54"/>
  <c i="55" r="H55"/>
  <c i="55" r="I55"/>
  <c i="55" r="J55"/>
  <c i="55" r="K55"/>
  <c i="55" r="L55"/>
  <c i="55" r="M55"/>
  <c i="55" r="N55"/>
  <c i="55" r="O55"/>
  <c i="55" r="P55"/>
  <c i="55" r="Q55"/>
  <c i="55" r="R55"/>
  <c i="55" r="S55"/>
  <c i="55" r="T55"/>
  <c i="55" r="U55"/>
  <c i="55" r="V55"/>
  <c i="55" r="W55"/>
  <c i="55" r="X55"/>
  <c i="55" r="Y55"/>
  <c i="55" r="Z55"/>
  <c i="55" r="AA55"/>
  <c i="55" r="AB55"/>
  <c i="55" r="AC55"/>
  <c i="55" r="AD55"/>
  <c i="55" r="AE55"/>
  <c i="55" r="AF55"/>
  <c i="55" r="H56"/>
  <c i="55" r="I56"/>
  <c i="55" r="J56"/>
  <c i="55" r="K56"/>
  <c i="55" r="L56"/>
  <c i="55" r="M56"/>
  <c i="55" r="N56"/>
  <c i="55" r="O56"/>
  <c i="55" r="P56"/>
  <c i="55" r="Q56"/>
  <c i="55" r="R56"/>
  <c i="55" r="S56"/>
  <c i="55" r="T56"/>
  <c i="55" r="U56"/>
  <c i="55" r="V56"/>
  <c i="55" r="W56"/>
  <c i="55" r="X56"/>
  <c i="55" r="Y56"/>
  <c i="55" r="Z56"/>
  <c i="55" r="AA56"/>
  <c i="55" r="AB56"/>
  <c i="55" r="AC56"/>
  <c i="55" r="AD56"/>
  <c i="55" r="AE56"/>
  <c i="55" r="AF56"/>
  <c i="55" r="H57"/>
  <c i="55" r="I57"/>
  <c i="55" r="J57"/>
  <c i="55" r="K57"/>
  <c i="55" r="L57"/>
  <c i="55" r="M57"/>
  <c i="55" r="N57"/>
  <c i="55" r="O57"/>
  <c i="55" r="P57"/>
  <c i="55" r="Q57"/>
  <c i="55" r="R57"/>
  <c i="55" r="S57"/>
  <c i="55" r="T57"/>
  <c i="55" r="U57"/>
  <c i="55" r="V57"/>
  <c i="55" r="W57"/>
  <c i="55" r="X57"/>
  <c i="55" r="Y57"/>
  <c i="55" r="Z57"/>
  <c i="55" r="AA57"/>
  <c i="55" r="AB57"/>
  <c i="55" r="AC57"/>
  <c i="55" r="AD57"/>
  <c i="55" r="AE57"/>
  <c i="55" r="AF57"/>
  <c i="55" r="H58"/>
  <c i="55" r="I58"/>
  <c i="55" r="J58"/>
  <c i="55" r="K58"/>
  <c i="55" r="L58"/>
  <c i="55" r="M58"/>
  <c i="55" r="N58"/>
  <c i="55" r="O58"/>
  <c i="55" r="P58"/>
  <c i="55" r="Q58"/>
  <c i="55" r="R58"/>
  <c i="55" r="S58"/>
  <c i="55" r="T58"/>
  <c i="55" r="U58"/>
  <c i="55" r="V58"/>
  <c i="55" r="W58"/>
  <c i="55" r="X58"/>
  <c i="55" r="Y58"/>
  <c i="55" r="Z58"/>
  <c i="55" r="AA58"/>
  <c i="55" r="AB58"/>
  <c i="55" r="AC58"/>
  <c i="55" r="AD58"/>
  <c i="55" r="AE58"/>
  <c i="55" r="AF58"/>
  <c i="55" r="H59"/>
  <c i="55" r="I59"/>
  <c i="55" r="J59"/>
  <c i="55" r="K59"/>
  <c i="55" r="L59"/>
  <c i="55" r="M59"/>
  <c i="55" r="N59"/>
  <c i="55" r="O59"/>
  <c i="55" r="P59"/>
  <c i="55" r="Q59"/>
  <c i="55" r="R59"/>
  <c i="55" r="S59"/>
  <c i="55" r="T59"/>
  <c i="55" r="U59"/>
  <c i="55" r="V59"/>
  <c i="55" r="W59"/>
  <c i="55" r="X59"/>
  <c i="55" r="Y59"/>
  <c i="55" r="Z59"/>
  <c i="55" r="AA59"/>
  <c i="55" r="AB59"/>
  <c i="55" r="AC59"/>
  <c i="55" r="AD59"/>
  <c i="55" r="AE59"/>
  <c i="55" r="AF59"/>
  <c i="55" r="H60"/>
  <c i="55" r="I60"/>
  <c i="55" r="J60"/>
  <c i="55" r="K60"/>
  <c i="55" r="L60"/>
  <c i="55" r="M60"/>
  <c i="55" r="N60"/>
  <c i="55" r="O60"/>
  <c i="55" r="P60"/>
  <c i="55" r="Q60"/>
  <c i="55" r="R60"/>
  <c i="55" r="S60"/>
  <c i="55" r="T60"/>
  <c i="55" r="U60"/>
  <c i="55" r="V60"/>
  <c i="55" r="W60"/>
  <c i="55" r="X60"/>
  <c i="55" r="Y60"/>
  <c i="55" r="Z60"/>
  <c i="55" r="AA60"/>
  <c i="55" r="AB60"/>
  <c i="55" r="AC60"/>
  <c i="55" r="AD60"/>
  <c i="55" r="AE60"/>
  <c i="55" r="AF60"/>
  <c i="55" r="H61"/>
  <c i="55" r="I61"/>
  <c i="55" r="J61"/>
  <c i="55" r="K61"/>
  <c i="55" r="L61"/>
  <c i="55" r="M61"/>
  <c i="55" r="N61"/>
  <c i="55" r="O61"/>
  <c i="55" r="P61"/>
  <c i="55" r="Q61"/>
  <c i="55" r="R61"/>
  <c i="55" r="S61"/>
  <c i="55" r="T61"/>
  <c i="55" r="U61"/>
  <c i="55" r="V61"/>
  <c i="55" r="W61"/>
  <c i="55" r="X61"/>
  <c i="55" r="Y61"/>
  <c i="55" r="Z61"/>
  <c i="55" r="AA61"/>
  <c i="55" r="AB61"/>
  <c i="55" r="AC61"/>
  <c i="55" r="AD61"/>
  <c i="55" r="AE61"/>
  <c i="55" r="AF61"/>
  <c i="55" r="H62"/>
  <c i="55" r="I62"/>
  <c i="55" r="J62"/>
  <c i="55" r="K62"/>
  <c i="55" r="L62"/>
  <c i="55" r="M62"/>
  <c i="55" r="N62"/>
  <c i="55" r="O62"/>
  <c i="55" r="P62"/>
  <c i="55" r="Q62"/>
  <c i="55" r="R62"/>
  <c i="55" r="S62"/>
  <c i="55" r="T62"/>
  <c i="55" r="U62"/>
  <c i="55" r="V62"/>
  <c i="55" r="W62"/>
  <c i="55" r="X62"/>
  <c i="55" r="Y62"/>
  <c i="55" r="Z62"/>
  <c i="55" r="AA62"/>
  <c i="55" r="AB62"/>
  <c i="55" r="AC62"/>
  <c i="55" r="AD62"/>
  <c i="55" r="AE62"/>
  <c i="55" r="AF62"/>
  <c i="55" r="H63"/>
  <c i="55" r="I63"/>
  <c i="55" r="J63"/>
  <c i="55" r="K63"/>
  <c i="55" r="L63"/>
  <c i="55" r="M63"/>
  <c i="55" r="N63"/>
  <c i="55" r="O63"/>
  <c i="55" r="P63"/>
  <c i="55" r="Q63"/>
  <c i="55" r="R63"/>
  <c i="55" r="S63"/>
  <c i="55" r="T63"/>
  <c i="55" r="U63"/>
  <c i="55" r="V63"/>
  <c i="55" r="W63"/>
  <c i="55" r="X63"/>
  <c i="55" r="Y63"/>
  <c i="55" r="Z63"/>
  <c i="55" r="AA63"/>
  <c i="55" r="AB63"/>
  <c i="55" r="AC63"/>
  <c i="55" r="AD63"/>
  <c i="55" r="AE63"/>
  <c i="55" r="AF63"/>
  <c i="55" r="H64"/>
  <c i="55" r="I64"/>
  <c i="55" r="J64"/>
  <c i="55" r="K64"/>
  <c i="55" r="L64"/>
  <c i="55" r="M64"/>
  <c i="55" r="N64"/>
  <c i="55" r="O64"/>
  <c i="55" r="P64"/>
  <c i="55" r="Q64"/>
  <c i="55" r="R64"/>
  <c i="55" r="S64"/>
  <c i="55" r="T64"/>
  <c i="55" r="U64"/>
  <c i="55" r="V64"/>
  <c i="55" r="W64"/>
  <c i="55" r="X64"/>
  <c i="55" r="Y64"/>
  <c i="55" r="Z64"/>
  <c i="55" r="AA64"/>
  <c i="55" r="AB64"/>
  <c i="55" r="AC64"/>
  <c i="55" r="AD64"/>
  <c i="55" r="AE64"/>
  <c i="55" r="AF64"/>
  <c i="55" r="H65"/>
  <c i="55" r="I65"/>
  <c i="55" r="J65"/>
  <c i="55" r="K65"/>
  <c i="55" r="L65"/>
  <c i="55" r="M65"/>
  <c i="55" r="N65"/>
  <c i="55" r="O65"/>
  <c i="55" r="P65"/>
  <c i="55" r="Q65"/>
  <c i="55" r="R65"/>
  <c i="55" r="S65"/>
  <c i="55" r="T65"/>
  <c i="55" r="U65"/>
  <c i="55" r="V65"/>
  <c i="55" r="W65"/>
  <c i="55" r="X65"/>
  <c i="55" r="Y65"/>
  <c i="55" r="Z65"/>
  <c i="55" r="AA65"/>
  <c i="55" r="AB65"/>
  <c i="55" r="AC65"/>
  <c i="55" r="AD65"/>
  <c i="55" r="AE65"/>
  <c i="55" r="AF65"/>
  <c i="55" r="H66"/>
  <c i="55" r="I66"/>
  <c i="55" r="J66"/>
  <c i="55" r="K66"/>
  <c i="55" r="L66"/>
  <c i="55" r="M66"/>
  <c i="55" r="N66"/>
  <c i="55" r="O66"/>
  <c i="55" r="P66"/>
  <c i="55" r="Q66"/>
  <c i="55" r="R66"/>
  <c i="55" r="S66"/>
  <c i="55" r="T66"/>
  <c i="55" r="U66"/>
  <c i="55" r="V66"/>
  <c i="55" r="W66"/>
  <c i="55" r="X66"/>
  <c i="55" r="Y66"/>
  <c i="55" r="Z66"/>
  <c i="55" r="AA66"/>
  <c i="55" r="AB66"/>
  <c i="55" r="AC66"/>
  <c i="55" r="AD66"/>
  <c i="55" r="AE66"/>
  <c i="55" r="AF66"/>
  <c i="55" r="H67"/>
  <c i="55" r="I67"/>
  <c i="55" r="J67"/>
  <c i="55" r="K67"/>
  <c i="55" r="L67"/>
  <c i="55" r="M67"/>
  <c i="55" r="N67"/>
  <c i="55" r="O67"/>
  <c i="55" r="P67"/>
  <c i="55" r="Q67"/>
  <c i="55" r="R67"/>
  <c i="55" r="S67"/>
  <c i="55" r="T67"/>
  <c i="55" r="U67"/>
  <c i="55" r="V67"/>
  <c i="55" r="W67"/>
  <c i="55" r="X67"/>
  <c i="55" r="Y67"/>
  <c i="55" r="Z67"/>
  <c i="55" r="AA67"/>
  <c i="55" r="AB67"/>
  <c i="55" r="AC67"/>
  <c i="55" r="AD67"/>
  <c i="55" r="AE67"/>
  <c i="55" r="AF67"/>
  <c i="55" r="H68"/>
  <c i="55" r="I68"/>
  <c i="55" r="J68"/>
  <c i="55" r="K68"/>
  <c i="55" r="L68"/>
  <c i="55" r="M68"/>
  <c i="55" r="N68"/>
  <c i="55" r="O68"/>
  <c i="55" r="P68"/>
  <c i="55" r="Q68"/>
  <c i="55" r="R68"/>
  <c i="55" r="S68"/>
  <c i="55" r="T68"/>
  <c i="55" r="U68"/>
  <c i="55" r="V68"/>
  <c i="55" r="W68"/>
  <c i="55" r="X68"/>
  <c i="55" r="Y68"/>
  <c i="55" r="Z68"/>
  <c i="55" r="AA68"/>
  <c i="55" r="AB68"/>
  <c i="55" r="AC68"/>
  <c i="55" r="AD68"/>
  <c i="55" r="AE68"/>
  <c i="55" r="AF68"/>
  <c i="55" r="H69"/>
  <c i="55" r="I69"/>
  <c i="55" r="J69"/>
  <c i="55" r="K69"/>
  <c i="55" r="L69"/>
  <c i="55" r="M69"/>
  <c i="55" r="N69"/>
  <c i="55" r="O69"/>
  <c i="55" r="P69"/>
  <c i="55" r="Q69"/>
  <c i="55" r="R69"/>
  <c i="55" r="S69"/>
  <c i="55" r="T69"/>
  <c i="55" r="U69"/>
  <c i="55" r="V69"/>
  <c i="55" r="W69"/>
  <c i="55" r="X69"/>
  <c i="55" r="Y69"/>
  <c i="55" r="Z69"/>
  <c i="55" r="AA69"/>
  <c i="55" r="AB69"/>
  <c i="55" r="AC69"/>
  <c i="55" r="AD69"/>
  <c i="55" r="AE69"/>
  <c i="55" r="AF69"/>
  <c i="55" r="H70"/>
  <c i="55" r="I70"/>
  <c i="55" r="J70"/>
  <c i="55" r="K70"/>
  <c i="55" r="L70"/>
  <c i="55" r="M70"/>
  <c i="55" r="N70"/>
  <c i="55" r="O70"/>
  <c i="55" r="P70"/>
  <c i="55" r="Q70"/>
  <c i="55" r="R70"/>
  <c i="55" r="S70"/>
  <c i="55" r="T70"/>
  <c i="55" r="U70"/>
  <c i="55" r="V70"/>
  <c i="55" r="W70"/>
  <c i="55" r="X70"/>
  <c i="55" r="Y70"/>
  <c i="55" r="Z70"/>
  <c i="55" r="AA70"/>
  <c i="55" r="AB70"/>
  <c i="55" r="AC70"/>
  <c i="55" r="AD70"/>
  <c i="55" r="AE70"/>
  <c i="55" r="AF70"/>
  <c i="55" r="H71"/>
  <c i="55" r="I71"/>
  <c i="55" r="J71"/>
  <c i="55" r="K71"/>
  <c i="55" r="L71"/>
  <c i="55" r="M71"/>
  <c i="55" r="N71"/>
  <c i="55" r="O71"/>
  <c i="55" r="P71"/>
  <c i="55" r="Q71"/>
  <c i="55" r="R71"/>
  <c i="55" r="S71"/>
  <c i="55" r="T71"/>
  <c i="55" r="U71"/>
  <c i="55" r="V71"/>
  <c i="55" r="W71"/>
  <c i="55" r="X71"/>
  <c i="55" r="Y71"/>
  <c i="55" r="Z71"/>
  <c i="55" r="AA71"/>
  <c i="55" r="AB71"/>
  <c i="55" r="AC71"/>
  <c i="55" r="AD71"/>
  <c i="55" r="AE71"/>
  <c i="55" r="AF71"/>
  <c i="55" r="H72"/>
  <c i="55" r="I72"/>
  <c i="55" r="J72"/>
  <c i="55" r="K72"/>
  <c i="55" r="L72"/>
  <c i="55" r="M72"/>
  <c i="55" r="N72"/>
  <c i="55" r="O72"/>
  <c i="55" r="P72"/>
  <c i="55" r="Q72"/>
  <c i="55" r="R72"/>
  <c i="55" r="S72"/>
  <c i="55" r="T72"/>
  <c i="55" r="U72"/>
  <c i="55" r="V72"/>
  <c i="55" r="W72"/>
  <c i="55" r="X72"/>
  <c i="55" r="Y72"/>
  <c i="55" r="Z72"/>
  <c i="55" r="AA72"/>
  <c i="55" r="AB72"/>
  <c i="55" r="AC72"/>
  <c i="55" r="AD72"/>
  <c i="55" r="AE72"/>
  <c i="55" r="AF72"/>
  <c i="55" r="H73"/>
  <c i="55" r="I73"/>
  <c i="55" r="J73"/>
  <c i="55" r="K73"/>
  <c i="55" r="L73"/>
  <c i="55" r="M73"/>
  <c i="55" r="N73"/>
  <c i="55" r="O73"/>
  <c i="55" r="P73"/>
  <c i="55" r="Q73"/>
  <c i="55" r="R73"/>
  <c i="55" r="S73"/>
  <c i="55" r="T73"/>
  <c i="55" r="U73"/>
  <c i="55" r="V73"/>
  <c i="55" r="W73"/>
  <c i="55" r="X73"/>
  <c i="55" r="Y73"/>
  <c i="55" r="Z73"/>
  <c i="55" r="AA73"/>
  <c i="55" r="AB73"/>
  <c i="55" r="AC73"/>
  <c i="55" r="AD73"/>
  <c i="55" r="AE73"/>
  <c i="55" r="AF73"/>
  <c i="55" r="H74"/>
  <c i="55" r="I74"/>
  <c i="55" r="J74"/>
  <c i="55" r="K74"/>
  <c i="55" r="L74"/>
  <c i="55" r="M74"/>
  <c i="55" r="N74"/>
  <c i="55" r="O74"/>
  <c i="55" r="P74"/>
  <c i="55" r="Q74"/>
  <c i="55" r="R74"/>
  <c i="55" r="S74"/>
  <c i="55" r="T74"/>
  <c i="55" r="U74"/>
  <c i="55" r="V74"/>
  <c i="55" r="W74"/>
  <c i="55" r="X74"/>
  <c i="55" r="Y74"/>
  <c i="55" r="Z74"/>
  <c i="55" r="AA74"/>
  <c i="55" r="AB74"/>
  <c i="55" r="AC74"/>
  <c i="55" r="AD74"/>
  <c i="55" r="AE74"/>
  <c i="55" r="AF74"/>
  <c i="55" r="H75"/>
  <c i="55" r="I75"/>
  <c i="55" r="J75"/>
  <c i="55" r="K75"/>
  <c i="55" r="L75"/>
  <c i="55" r="M75"/>
  <c i="55" r="N75"/>
  <c i="55" r="O75"/>
  <c i="55" r="P75"/>
  <c i="55" r="Q75"/>
  <c i="55" r="R75"/>
  <c i="55" r="S75"/>
  <c i="55" r="T75"/>
  <c i="55" r="U75"/>
  <c i="55" r="V75"/>
  <c i="55" r="W75"/>
  <c i="55" r="X75"/>
  <c i="55" r="Y75"/>
  <c i="55" r="Z75"/>
  <c i="55" r="AA75"/>
  <c i="55" r="AB75"/>
  <c i="55" r="AC75"/>
  <c i="55" r="AD75"/>
  <c i="55" r="AE75"/>
  <c i="55" r="AF75"/>
  <c i="55" r="H76"/>
  <c i="55" r="I76"/>
  <c i="55" r="J76"/>
  <c i="55" r="K76"/>
  <c i="55" r="L76"/>
  <c i="55" r="M76"/>
  <c i="55" r="N76"/>
  <c i="55" r="O76"/>
  <c i="55" r="P76"/>
  <c i="55" r="Q76"/>
  <c i="55" r="R76"/>
  <c i="55" r="S76"/>
  <c i="55" r="T76"/>
  <c i="55" r="U76"/>
  <c i="55" r="V76"/>
  <c i="55" r="W76"/>
  <c i="55" r="X76"/>
  <c i="55" r="Y76"/>
  <c i="55" r="Z76"/>
  <c i="55" r="AA76"/>
  <c i="55" r="AB76"/>
  <c i="55" r="AC76"/>
  <c i="55" r="AD76"/>
  <c i="55" r="AE76"/>
  <c i="55" r="AF76"/>
  <c i="55" r="H77"/>
  <c i="55" r="I77"/>
  <c i="55" r="J77"/>
  <c i="55" r="K77"/>
  <c i="55" r="L77"/>
  <c i="55" r="M77"/>
  <c i="55" r="N77"/>
  <c i="55" r="O77"/>
  <c i="55" r="P77"/>
  <c i="55" r="Q77"/>
  <c i="55" r="R77"/>
  <c i="55" r="S77"/>
  <c i="55" r="T77"/>
  <c i="55" r="U77"/>
  <c i="55" r="V77"/>
  <c i="55" r="W77"/>
  <c i="55" r="X77"/>
  <c i="55" r="Y77"/>
  <c i="55" r="Z77"/>
  <c i="55" r="AA77"/>
  <c i="55" r="AB77"/>
  <c i="55" r="AC77"/>
  <c i="55" r="AD77"/>
  <c i="55" r="AE77"/>
  <c i="55" r="AF77"/>
  <c i="55" r="H78"/>
  <c i="55" r="I78"/>
  <c i="55" r="J78"/>
  <c i="55" r="K78"/>
  <c i="55" r="L78"/>
  <c i="55" r="M78"/>
  <c i="55" r="N78"/>
  <c i="55" r="O78"/>
  <c i="55" r="P78"/>
  <c i="55" r="Q78"/>
  <c i="55" r="R78"/>
  <c i="55" r="S78"/>
  <c i="55" r="T78"/>
  <c i="55" r="U78"/>
  <c i="55" r="V78"/>
  <c i="55" r="W78"/>
  <c i="55" r="X78"/>
  <c i="55" r="Y78"/>
  <c i="55" r="Z78"/>
  <c i="55" r="AA78"/>
  <c i="55" r="AB78"/>
  <c i="55" r="AC78"/>
  <c i="55" r="AD78"/>
  <c i="55" r="AE78"/>
  <c i="55" r="AF78"/>
  <c i="55" r="H79"/>
  <c i="55" r="I79"/>
  <c i="55" r="J79"/>
  <c i="55" r="K79"/>
  <c i="55" r="L79"/>
  <c i="55" r="M79"/>
  <c i="55" r="N79"/>
  <c i="55" r="O79"/>
  <c i="55" r="P79"/>
  <c i="55" r="Q79"/>
  <c i="55" r="R79"/>
  <c i="55" r="S79"/>
  <c i="55" r="T79"/>
  <c i="55" r="U79"/>
  <c i="55" r="V79"/>
  <c i="55" r="W79"/>
  <c i="55" r="X79"/>
  <c i="55" r="Y79"/>
  <c i="55" r="Z79"/>
  <c i="55" r="AA79"/>
  <c i="55" r="AB79"/>
  <c i="55" r="AC79"/>
  <c i="55" r="AD79"/>
  <c i="55" r="AE79"/>
  <c i="55" r="AF79"/>
  <c i="55" r="H80"/>
  <c i="55" r="I80"/>
  <c i="55" r="J80"/>
  <c i="55" r="K80"/>
  <c i="55" r="L80"/>
  <c i="55" r="M80"/>
  <c i="55" r="N80"/>
  <c i="55" r="O80"/>
  <c i="55" r="P80"/>
  <c i="55" r="Q80"/>
  <c i="55" r="R80"/>
  <c i="55" r="S80"/>
  <c i="55" r="T80"/>
  <c i="55" r="U80"/>
  <c i="55" r="V80"/>
  <c i="55" r="W80"/>
  <c i="55" r="X80"/>
  <c i="55" r="Y80"/>
  <c i="55" r="Z80"/>
  <c i="55" r="AA80"/>
  <c i="55" r="AB80"/>
  <c i="55" r="AC80"/>
  <c i="55" r="AD80"/>
  <c i="55" r="AE80"/>
  <c i="55" r="AF80"/>
  <c i="55" r="H81"/>
  <c i="55" r="I81"/>
  <c i="55" r="J81"/>
  <c i="55" r="K81"/>
  <c i="55" r="L81"/>
  <c i="55" r="M81"/>
  <c i="55" r="N81"/>
  <c i="55" r="O81"/>
  <c i="55" r="P81"/>
  <c i="55" r="Q81"/>
  <c i="55" r="R81"/>
  <c i="55" r="S81"/>
  <c i="55" r="T81"/>
  <c i="55" r="U81"/>
  <c i="55" r="V81"/>
  <c i="55" r="W81"/>
  <c i="55" r="X81"/>
  <c i="55" r="Y81"/>
  <c i="55" r="Z81"/>
  <c i="55" r="AA81"/>
  <c i="55" r="AB81"/>
  <c i="55" r="AC81"/>
  <c i="55" r="AD81"/>
  <c i="55" r="AE81"/>
  <c i="55" r="AF81"/>
  <c i="55" r="H82"/>
  <c i="55" r="I82"/>
  <c i="55" r="J82"/>
  <c i="55" r="K82"/>
  <c i="55" r="L82"/>
  <c i="55" r="M82"/>
  <c i="55" r="N82"/>
  <c i="55" r="O82"/>
  <c i="55" r="P82"/>
  <c i="55" r="Q82"/>
  <c i="55" r="R82"/>
  <c i="55" r="S82"/>
  <c i="55" r="T82"/>
  <c i="55" r="U82"/>
  <c i="55" r="V82"/>
  <c i="55" r="W82"/>
  <c i="55" r="X82"/>
  <c i="55" r="Y82"/>
  <c i="55" r="Z82"/>
  <c i="55" r="AA82"/>
  <c i="55" r="AB82"/>
  <c i="55" r="AC82"/>
  <c i="55" r="AD82"/>
  <c i="55" r="AE82"/>
  <c i="55" r="AF82"/>
  <c i="55" r="H83"/>
  <c i="55" r="I83"/>
  <c i="55" r="J83"/>
  <c i="55" r="K83"/>
  <c i="55" r="L83"/>
  <c i="55" r="M83"/>
  <c i="55" r="N83"/>
  <c i="55" r="O83"/>
  <c i="55" r="P83"/>
  <c i="55" r="Q83"/>
  <c i="55" r="R83"/>
  <c i="55" r="S83"/>
  <c i="55" r="T83"/>
  <c i="55" r="U83"/>
  <c i="55" r="V83"/>
  <c i="55" r="W83"/>
  <c i="55" r="X83"/>
  <c i="55" r="Y83"/>
  <c i="55" r="Z83"/>
  <c i="55" r="AA83"/>
  <c i="55" r="AB83"/>
  <c i="55" r="AC83"/>
  <c i="55" r="AD83"/>
  <c i="55" r="AE83"/>
  <c i="55" r="AF83"/>
  <c i="55" r="H84"/>
  <c i="55" r="I84"/>
  <c i="55" r="J84"/>
  <c i="55" r="K84"/>
  <c i="55" r="L84"/>
  <c i="55" r="M84"/>
  <c i="55" r="N84"/>
  <c i="55" r="O84"/>
  <c i="55" r="P84"/>
  <c i="55" r="Q84"/>
  <c i="55" r="R84"/>
  <c i="55" r="S84"/>
  <c i="55" r="T84"/>
  <c i="55" r="U84"/>
  <c i="55" r="V84"/>
  <c i="55" r="W84"/>
  <c i="55" r="X84"/>
  <c i="55" r="Y84"/>
  <c i="55" r="Z84"/>
  <c i="55" r="AA84"/>
  <c i="55" r="AB84"/>
  <c i="55" r="AC84"/>
  <c i="55" r="AD84"/>
  <c i="55" r="AE84"/>
  <c i="55" r="AF84"/>
  <c i="55" r="H85"/>
  <c i="55" r="I85"/>
  <c i="55" r="J85"/>
  <c i="55" r="K85"/>
  <c i="55" r="L85"/>
  <c i="55" r="M85"/>
  <c i="55" r="N85"/>
  <c i="55" r="O85"/>
  <c i="55" r="P85"/>
  <c i="55" r="Q85"/>
  <c i="55" r="R85"/>
  <c i="55" r="S85"/>
  <c i="55" r="T85"/>
  <c i="55" r="U85"/>
  <c i="55" r="V85"/>
  <c i="55" r="W85"/>
  <c i="55" r="X85"/>
  <c i="55" r="Y85"/>
  <c i="55" r="Z85"/>
  <c i="55" r="AA85"/>
  <c i="55" r="AB85"/>
  <c i="55" r="AC85"/>
  <c i="55" r="AD85"/>
  <c i="55" r="AE85"/>
  <c i="55" r="AF85"/>
  <c i="55" r="H86"/>
  <c i="55" r="I86"/>
  <c i="55" r="J86"/>
  <c i="55" r="K86"/>
  <c i="55" r="L86"/>
  <c i="55" r="M86"/>
  <c i="55" r="N86"/>
  <c i="55" r="O86"/>
  <c i="55" r="P86"/>
  <c i="55" r="Q86"/>
  <c i="55" r="R86"/>
  <c i="55" r="S86"/>
  <c i="55" r="T86"/>
  <c i="55" r="U86"/>
  <c i="55" r="V86"/>
  <c i="55" r="W86"/>
  <c i="55" r="X86"/>
  <c i="55" r="Y86"/>
  <c i="55" r="Z86"/>
  <c i="55" r="AA86"/>
  <c i="55" r="AB86"/>
  <c i="55" r="AC86"/>
  <c i="55" r="AD86"/>
  <c i="55" r="AE86"/>
  <c i="55" r="AF86"/>
  <c i="55" r="H87"/>
  <c i="55" r="I87"/>
  <c i="55" r="J87"/>
  <c i="55" r="K87"/>
  <c i="55" r="L87"/>
  <c i="55" r="M87"/>
  <c i="55" r="N87"/>
  <c i="55" r="O87"/>
  <c i="55" r="P87"/>
  <c i="55" r="Q87"/>
  <c i="55" r="R87"/>
  <c i="55" r="S87"/>
  <c i="55" r="T87"/>
  <c i="55" r="U87"/>
  <c i="55" r="V87"/>
  <c i="55" r="W87"/>
  <c i="55" r="X87"/>
  <c i="55" r="Y87"/>
  <c i="55" r="Z87"/>
  <c i="55" r="AA87"/>
  <c i="55" r="AB87"/>
  <c i="55" r="AC87"/>
  <c i="55" r="AD87"/>
  <c i="55" r="AE87"/>
  <c i="55" r="AF87"/>
  <c i="55" r="H88"/>
  <c i="55" r="I88"/>
  <c i="55" r="J88"/>
  <c i="55" r="K88"/>
  <c i="55" r="L88"/>
  <c i="55" r="M88"/>
  <c i="55" r="N88"/>
  <c i="55" r="O88"/>
  <c i="55" r="P88"/>
  <c i="55" r="Q88"/>
  <c i="55" r="R88"/>
  <c i="55" r="S88"/>
  <c i="55" r="T88"/>
  <c i="55" r="U88"/>
  <c i="55" r="V88"/>
  <c i="55" r="W88"/>
  <c i="55" r="X88"/>
  <c i="55" r="Y88"/>
  <c i="55" r="Z88"/>
  <c i="55" r="AA88"/>
  <c i="55" r="AB88"/>
  <c i="55" r="AC88"/>
  <c i="55" r="AD88"/>
  <c i="55" r="AE88"/>
  <c i="55" r="AF88"/>
  <c i="55" r="H89"/>
  <c i="55" r="I89"/>
  <c i="55" r="J89"/>
  <c i="55" r="K89"/>
  <c i="55" r="L89"/>
  <c i="55" r="M89"/>
  <c i="55" r="N89"/>
  <c i="55" r="O89"/>
  <c i="55" r="P89"/>
  <c i="55" r="Q89"/>
  <c i="55" r="R89"/>
  <c i="55" r="S89"/>
  <c i="55" r="T89"/>
  <c i="55" r="U89"/>
  <c i="55" r="V89"/>
  <c i="55" r="W89"/>
  <c i="55" r="X89"/>
  <c i="55" r="Y89"/>
  <c i="55" r="Z89"/>
  <c i="55" r="AA89"/>
  <c i="55" r="AB89"/>
  <c i="55" r="AC89"/>
  <c i="55" r="AD89"/>
  <c i="55" r="AE89"/>
  <c i="55" r="AF89"/>
  <c i="55" r="H90"/>
  <c i="55" r="I90"/>
  <c i="55" r="J90"/>
  <c i="55" r="K90"/>
  <c i="55" r="L90"/>
  <c i="55" r="M90"/>
  <c i="55" r="N90"/>
  <c i="55" r="O90"/>
  <c i="55" r="P90"/>
  <c i="55" r="Q90"/>
  <c i="55" r="R90"/>
  <c i="55" r="S90"/>
  <c i="55" r="T90"/>
  <c i="55" r="U90"/>
  <c i="55" r="V90"/>
  <c i="55" r="W90"/>
  <c i="55" r="X90"/>
  <c i="55" r="Y90"/>
  <c i="55" r="Z90"/>
  <c i="55" r="AA90"/>
  <c i="55" r="AB90"/>
  <c i="55" r="AC90"/>
  <c i="55" r="AD90"/>
  <c i="55" r="AE90"/>
  <c i="55" r="AF90"/>
  <c i="55" r="H91"/>
  <c i="55" r="I91"/>
  <c i="55" r="J91"/>
  <c i="55" r="K91"/>
  <c i="55" r="L91"/>
  <c i="55" r="M91"/>
  <c i="55" r="N91"/>
  <c i="55" r="O91"/>
  <c i="55" r="P91"/>
  <c i="55" r="Q91"/>
  <c i="55" r="R91"/>
  <c i="55" r="S91"/>
  <c i="55" r="T91"/>
  <c i="55" r="U91"/>
  <c i="55" r="V91"/>
  <c i="55" r="W91"/>
  <c i="55" r="X91"/>
  <c i="55" r="Y91"/>
  <c i="55" r="Z91"/>
  <c i="55" r="AA91"/>
  <c i="55" r="AB91"/>
  <c i="55" r="AC91"/>
  <c i="55" r="AD91"/>
  <c i="55" r="AE91"/>
  <c i="55" r="AF91"/>
  <c i="55" r="H92"/>
  <c i="55" r="I92"/>
  <c i="55" r="J92"/>
  <c i="55" r="K92"/>
  <c i="55" r="L92"/>
  <c i="55" r="M92"/>
  <c i="55" r="N92"/>
  <c i="55" r="O92"/>
  <c i="55" r="P92"/>
  <c i="55" r="Q92"/>
  <c i="55" r="R92"/>
  <c i="55" r="S92"/>
  <c i="55" r="T92"/>
  <c i="55" r="U92"/>
  <c i="55" r="V92"/>
  <c i="55" r="W92"/>
  <c i="55" r="X92"/>
  <c i="55" r="Y92"/>
  <c i="55" r="Z92"/>
  <c i="55" r="AA92"/>
  <c i="55" r="AB92"/>
  <c i="55" r="AC92"/>
  <c i="55" r="AD92"/>
  <c i="55" r="AE92"/>
  <c i="55" r="AF92"/>
  <c i="55" r="H93"/>
  <c i="55" r="I93"/>
  <c i="55" r="J93"/>
  <c i="55" r="K93"/>
  <c i="55" r="L93"/>
  <c i="55" r="M93"/>
  <c i="55" r="N93"/>
  <c i="55" r="O93"/>
  <c i="55" r="P93"/>
  <c i="55" r="Q93"/>
  <c i="55" r="R93"/>
  <c i="55" r="S93"/>
  <c i="55" r="T93"/>
  <c i="55" r="U93"/>
  <c i="55" r="V93"/>
  <c i="55" r="W93"/>
  <c i="55" r="X93"/>
  <c i="55" r="Y93"/>
  <c i="55" r="Z93"/>
  <c i="55" r="AA93"/>
  <c i="55" r="AB93"/>
  <c i="55" r="AC93"/>
  <c i="55" r="AD93"/>
  <c i="55" r="AE93"/>
  <c i="55" r="AF93"/>
  <c i="55" r="H94"/>
  <c i="55" r="I94"/>
  <c i="55" r="J94"/>
  <c i="55" r="K94"/>
  <c i="55" r="L94"/>
  <c i="55" r="M94"/>
  <c i="55" r="N94"/>
  <c i="55" r="O94"/>
  <c i="55" r="P94"/>
  <c i="55" r="Q94"/>
  <c i="55" r="R94"/>
  <c i="55" r="S94"/>
  <c i="55" r="T94"/>
  <c i="55" r="U94"/>
  <c i="55" r="V94"/>
  <c i="55" r="W94"/>
  <c i="55" r="X94"/>
  <c i="55" r="Y94"/>
  <c i="55" r="Z94"/>
  <c i="55" r="AA94"/>
  <c i="55" r="AB94"/>
  <c i="55" r="AC94"/>
  <c i="55" r="AD94"/>
  <c i="55" r="AE94"/>
  <c i="55" r="AF94"/>
  <c i="55" r="H95"/>
  <c i="55" r="I95"/>
  <c i="55" r="J95"/>
  <c i="55" r="K95"/>
  <c i="55" r="L95"/>
  <c i="55" r="M95"/>
  <c i="55" r="N95"/>
  <c i="55" r="O95"/>
  <c i="55" r="P95"/>
  <c i="55" r="Q95"/>
  <c i="55" r="R95"/>
  <c i="55" r="S95"/>
  <c i="55" r="T95"/>
  <c i="55" r="U95"/>
  <c i="55" r="V95"/>
  <c i="55" r="W95"/>
  <c i="55" r="X95"/>
  <c i="55" r="Y95"/>
  <c i="55" r="Z95"/>
  <c i="55" r="AA95"/>
  <c i="55" r="AB95"/>
  <c i="55" r="AC95"/>
  <c i="55" r="AD95"/>
  <c i="55" r="AE95"/>
  <c i="55" r="AF95"/>
  <c i="55" r="H96"/>
  <c i="55" r="I96"/>
  <c i="55" r="J96"/>
  <c i="55" r="K96"/>
  <c i="55" r="L96"/>
  <c i="55" r="M96"/>
  <c i="55" r="N96"/>
  <c i="55" r="O96"/>
  <c i="55" r="P96"/>
  <c i="55" r="Q96"/>
  <c i="55" r="R96"/>
  <c i="55" r="S96"/>
  <c i="55" r="T96"/>
  <c i="55" r="U96"/>
  <c i="55" r="V96"/>
  <c i="55" r="W96"/>
  <c i="55" r="X96"/>
  <c i="55" r="Y96"/>
  <c i="55" r="Z96"/>
  <c i="55" r="AA96"/>
  <c i="55" r="AB96"/>
  <c i="55" r="AC96"/>
  <c i="55" r="AD96"/>
  <c i="55" r="AE96"/>
  <c i="55" r="AF96"/>
  <c i="55" r="H97"/>
  <c i="55" r="I97"/>
  <c i="55" r="J97"/>
  <c i="55" r="K97"/>
  <c i="55" r="L97"/>
  <c i="55" r="M97"/>
  <c i="55" r="N97"/>
  <c i="55" r="O97"/>
  <c i="55" r="P97"/>
  <c i="55" r="Q97"/>
  <c i="55" r="R97"/>
  <c i="55" r="S97"/>
  <c i="55" r="T97"/>
  <c i="55" r="U97"/>
  <c i="55" r="V97"/>
  <c i="55" r="W97"/>
  <c i="55" r="X97"/>
  <c i="55" r="Y97"/>
  <c i="55" r="Z97"/>
  <c i="55" r="AA97"/>
  <c i="55" r="AB97"/>
  <c i="55" r="AC97"/>
  <c i="55" r="AD97"/>
  <c i="55" r="AE97"/>
  <c i="55" r="AF97"/>
  <c i="55" r="H98"/>
  <c i="55" r="I98"/>
  <c i="55" r="J98"/>
  <c i="55" r="K98"/>
  <c i="55" r="L98"/>
  <c i="55" r="M98"/>
  <c i="55" r="N98"/>
  <c i="55" r="O98"/>
  <c i="55" r="P98"/>
  <c i="55" r="Q98"/>
  <c i="55" r="R98"/>
  <c i="55" r="S98"/>
  <c i="55" r="T98"/>
  <c i="55" r="U98"/>
  <c i="55" r="V98"/>
  <c i="55" r="W98"/>
  <c i="55" r="X98"/>
  <c i="55" r="Y98"/>
  <c i="55" r="Z98"/>
  <c i="55" r="AA98"/>
  <c i="55" r="AB98"/>
  <c i="55" r="AC98"/>
  <c i="55" r="AD98"/>
  <c i="55" r="AE98"/>
  <c i="55" r="AF98"/>
  <c i="55" r="H99"/>
  <c i="55" r="I99"/>
  <c i="55" r="J99"/>
  <c i="55" r="K99"/>
  <c i="55" r="L99"/>
  <c i="55" r="M99"/>
  <c i="55" r="N99"/>
  <c i="55" r="O99"/>
  <c i="55" r="P99"/>
  <c i="55" r="Q99"/>
  <c i="55" r="R99"/>
  <c i="55" r="S99"/>
  <c i="55" r="T99"/>
  <c i="55" r="U99"/>
  <c i="55" r="V99"/>
  <c i="55" r="W99"/>
  <c i="55" r="X99"/>
  <c i="55" r="Y99"/>
  <c i="55" r="Z99"/>
  <c i="55" r="AA99"/>
  <c i="55" r="AB99"/>
  <c i="55" r="AC99"/>
  <c i="55" r="AD99"/>
  <c i="55" r="AE99"/>
  <c i="55" r="AF99"/>
  <c i="55" r="H100"/>
  <c i="55" r="I100"/>
  <c i="55" r="J100"/>
  <c i="55" r="K100"/>
  <c i="55" r="L100"/>
  <c i="55" r="M100"/>
  <c i="55" r="N100"/>
  <c i="55" r="O100"/>
  <c i="55" r="P100"/>
  <c i="55" r="Q100"/>
  <c i="55" r="R100"/>
  <c i="55" r="S100"/>
  <c i="55" r="T100"/>
  <c i="55" r="U100"/>
  <c i="55" r="V100"/>
  <c i="55" r="W100"/>
  <c i="55" r="X100"/>
  <c i="55" r="Y100"/>
  <c i="55" r="Z100"/>
  <c i="55" r="AA100"/>
  <c i="55" r="AB100"/>
  <c i="55" r="AC100"/>
  <c i="55" r="AD100"/>
  <c i="55" r="AE100"/>
  <c i="55" r="AF100"/>
  <c i="55" r="H101"/>
  <c i="55" r="I101"/>
  <c i="55" r="J101"/>
  <c i="55" r="K101"/>
  <c i="55" r="L101"/>
  <c i="55" r="M101"/>
  <c i="55" r="N101"/>
  <c i="55" r="O101"/>
  <c i="55" r="P101"/>
  <c i="55" r="Q101"/>
  <c i="55" r="R101"/>
  <c i="55" r="S101"/>
  <c i="55" r="T101"/>
  <c i="55" r="U101"/>
  <c i="55" r="V101"/>
  <c i="55" r="W101"/>
  <c i="55" r="X101"/>
  <c i="55" r="Y101"/>
  <c i="55" r="Z101"/>
  <c i="55" r="AA101"/>
  <c i="55" r="AB101"/>
  <c i="55" r="AC101"/>
  <c i="55" r="AD101"/>
  <c i="55" r="AE101"/>
  <c i="55" r="AF101"/>
  <c i="55" r="H102"/>
  <c i="55" r="I102"/>
  <c i="55" r="J102"/>
  <c i="55" r="K102"/>
  <c i="55" r="L102"/>
  <c i="55" r="M102"/>
  <c i="55" r="N102"/>
  <c i="55" r="O102"/>
  <c i="55" r="P102"/>
  <c i="55" r="Q102"/>
  <c i="55" r="R102"/>
  <c i="55" r="S102"/>
  <c i="55" r="T102"/>
  <c i="55" r="U102"/>
  <c i="55" r="V102"/>
  <c i="55" r="W102"/>
  <c i="55" r="X102"/>
  <c i="55" r="Y102"/>
  <c i="55" r="Z102"/>
  <c i="55" r="AA102"/>
  <c i="55" r="AB102"/>
  <c i="55" r="AC102"/>
  <c i="55" r="AD102"/>
  <c i="55" r="AE102"/>
  <c i="55" r="AF102"/>
  <c i="55" r="H103"/>
  <c i="55" r="I103"/>
  <c i="55" r="J103"/>
  <c i="55" r="K103"/>
  <c i="55" r="L103"/>
  <c i="55" r="M103"/>
  <c i="55" r="N103"/>
  <c i="55" r="O103"/>
  <c i="55" r="P103"/>
  <c i="55" r="Q103"/>
  <c i="55" r="R103"/>
  <c i="55" r="S103"/>
  <c i="55" r="T103"/>
  <c i="55" r="U103"/>
  <c i="55" r="V103"/>
  <c i="55" r="W103"/>
  <c i="55" r="X103"/>
  <c i="55" r="Y103"/>
  <c i="55" r="Z103"/>
  <c i="55" r="AA103"/>
  <c i="55" r="AB103"/>
  <c i="55" r="AC103"/>
  <c i="55" r="AD103"/>
  <c i="55" r="AE103"/>
  <c i="55" r="AF103"/>
  <c i="55" r="H104"/>
  <c i="55" r="I104"/>
  <c i="55" r="J104"/>
  <c i="55" r="K104"/>
  <c i="55" r="L104"/>
  <c i="55" r="M104"/>
  <c i="55" r="N104"/>
  <c i="55" r="O104"/>
  <c i="55" r="P104"/>
  <c i="55" r="Q104"/>
  <c i="55" r="R104"/>
  <c i="55" r="S104"/>
  <c i="55" r="T104"/>
  <c i="55" r="U104"/>
  <c i="55" r="V104"/>
  <c i="55" r="W104"/>
  <c i="55" r="X104"/>
  <c i="55" r="Y104"/>
  <c i="55" r="Z104"/>
  <c i="55" r="AA104"/>
  <c i="55" r="AB104"/>
  <c i="55" r="AC104"/>
  <c i="55" r="AD104"/>
  <c i="55" r="AE104"/>
  <c i="55" r="AF104"/>
  <c i="55" r="H105"/>
  <c i="55" r="I105"/>
  <c i="55" r="J105"/>
  <c i="55" r="K105"/>
  <c i="55" r="L105"/>
  <c i="55" r="M105"/>
  <c i="55" r="N105"/>
  <c i="55" r="O105"/>
  <c i="55" r="P105"/>
  <c i="55" r="Q105"/>
  <c i="55" r="R105"/>
  <c i="55" r="S105"/>
  <c i="55" r="T105"/>
  <c i="55" r="U105"/>
  <c i="55" r="V105"/>
  <c i="55" r="W105"/>
  <c i="55" r="X105"/>
  <c i="55" r="Y105"/>
  <c i="55" r="Z105"/>
  <c i="55" r="AA105"/>
  <c i="55" r="AB105"/>
  <c i="55" r="AC105"/>
  <c i="55" r="AD105"/>
  <c i="55" r="AE105"/>
  <c i="55" r="AF105"/>
  <c i="55" r="H106"/>
  <c i="55" r="I106"/>
  <c i="55" r="J106"/>
  <c i="55" r="K106"/>
  <c i="55" r="L106"/>
  <c i="55" r="M106"/>
  <c i="55" r="N106"/>
  <c i="55" r="O106"/>
  <c i="55" r="P106"/>
  <c i="55" r="Q106"/>
  <c i="55" r="R106"/>
  <c i="55" r="S106"/>
  <c i="55" r="T106"/>
  <c i="55" r="U106"/>
  <c i="55" r="V106"/>
  <c i="55" r="W106"/>
  <c i="55" r="X106"/>
  <c i="55" r="Y106"/>
  <c i="55" r="Z106"/>
  <c i="55" r="AA106"/>
  <c i="55" r="AB106"/>
  <c i="55" r="AC106"/>
  <c i="55" r="AD106"/>
  <c i="55" r="AE106"/>
  <c i="55" r="AF106"/>
  <c i="55" r="H107"/>
  <c i="55" r="I107"/>
  <c i="55" r="J107"/>
  <c i="55" r="K107"/>
  <c i="55" r="L107"/>
  <c i="55" r="M107"/>
  <c i="55" r="N107"/>
  <c i="55" r="O107"/>
  <c i="55" r="P107"/>
  <c i="55" r="Q107"/>
  <c i="55" r="R107"/>
  <c i="55" r="S107"/>
  <c i="55" r="T107"/>
  <c i="55" r="U107"/>
  <c i="55" r="V107"/>
  <c i="55" r="W107"/>
  <c i="55" r="X107"/>
  <c i="55" r="Y107"/>
  <c i="55" r="Z107"/>
  <c i="55" r="AA107"/>
  <c i="55" r="AB107"/>
  <c i="55" r="AC107"/>
  <c i="55" r="AD107"/>
  <c i="55" r="AE107"/>
  <c i="55" r="AF107"/>
  <c i="55" r="H108"/>
  <c i="55" r="I108"/>
  <c i="55" r="J108"/>
  <c i="55" r="K108"/>
  <c i="55" r="L108"/>
  <c i="55" r="M108"/>
  <c i="55" r="N108"/>
  <c i="55" r="O108"/>
  <c i="55" r="P108"/>
  <c i="55" r="Q108"/>
  <c i="55" r="R108"/>
  <c i="55" r="S108"/>
  <c i="55" r="T108"/>
  <c i="55" r="U108"/>
  <c i="55" r="V108"/>
  <c i="55" r="W108"/>
  <c i="55" r="X108"/>
  <c i="55" r="Y108"/>
  <c i="55" r="Z108"/>
  <c i="55" r="AA108"/>
  <c i="55" r="AB108"/>
  <c i="55" r="AC108"/>
  <c i="55" r="AD108"/>
  <c i="55" r="AE108"/>
  <c i="55" r="AF108"/>
  <c i="55" r="H109"/>
  <c i="55" r="I109"/>
  <c i="55" r="J109"/>
  <c i="55" r="K109"/>
  <c i="55" r="L109"/>
  <c i="55" r="M109"/>
  <c i="55" r="N109"/>
  <c i="55" r="O109"/>
  <c i="55" r="P109"/>
  <c i="55" r="Q109"/>
  <c i="55" r="R109"/>
  <c i="55" r="S109"/>
  <c i="55" r="T109"/>
  <c i="55" r="U109"/>
  <c i="55" r="V109"/>
  <c i="55" r="W109"/>
  <c i="55" r="X109"/>
  <c i="55" r="Y109"/>
  <c i="55" r="Z109"/>
  <c i="55" r="AA109"/>
  <c i="55" r="AB109"/>
  <c i="55" r="AC109"/>
  <c i="55" r="AD109"/>
  <c i="55" r="AE109"/>
  <c i="55" r="AF109"/>
  <c i="55" r="H110"/>
  <c i="55" r="I110"/>
  <c i="55" r="J110"/>
  <c i="55" r="K110"/>
  <c i="55" r="L110"/>
  <c i="55" r="M110"/>
  <c i="55" r="N110"/>
  <c i="55" r="O110"/>
  <c i="55" r="P110"/>
  <c i="55" r="Q110"/>
  <c i="55" r="R110"/>
  <c i="55" r="S110"/>
  <c i="55" r="T110"/>
  <c i="55" r="U110"/>
  <c i="55" r="V110"/>
  <c i="55" r="W110"/>
  <c i="55" r="X110"/>
  <c i="55" r="Y110"/>
  <c i="55" r="Z110"/>
  <c i="55" r="AA110"/>
  <c i="55" r="AB110"/>
  <c i="55" r="AC110"/>
  <c i="55" r="AD110"/>
  <c i="55" r="AE110"/>
  <c i="55" r="AF110"/>
  <c i="55" r="H111"/>
  <c i="55" r="I111"/>
  <c i="55" r="J111"/>
  <c i="55" r="K111"/>
  <c i="55" r="L111"/>
  <c i="55" r="M111"/>
  <c i="55" r="N111"/>
  <c i="55" r="O111"/>
  <c i="55" r="P111"/>
  <c i="55" r="Q111"/>
  <c i="55" r="R111"/>
  <c i="55" r="S111"/>
  <c i="55" r="T111"/>
  <c i="55" r="U111"/>
  <c i="55" r="V111"/>
  <c i="55" r="W111"/>
  <c i="55" r="X111"/>
  <c i="55" r="Y111"/>
  <c i="55" r="Z111"/>
  <c i="55" r="AA111"/>
  <c i="55" r="AB111"/>
  <c i="55" r="AC111"/>
  <c i="55" r="AD111"/>
  <c i="55" r="AE111"/>
  <c i="55" r="AF111"/>
  <c i="55" r="H112"/>
  <c i="55" r="I112"/>
  <c i="55" r="J112"/>
  <c i="55" r="K112"/>
  <c i="55" r="L112"/>
  <c i="55" r="M112"/>
  <c i="55" r="N112"/>
  <c i="55" r="O112"/>
  <c i="55" r="P112"/>
  <c i="55" r="Q112"/>
  <c i="55" r="R112"/>
  <c i="55" r="S112"/>
  <c i="55" r="T112"/>
  <c i="55" r="U112"/>
  <c i="55" r="V112"/>
  <c i="55" r="W112"/>
  <c i="55" r="X112"/>
  <c i="55" r="Y112"/>
  <c i="55" r="Z112"/>
  <c i="55" r="AA112"/>
  <c i="55" r="AB112"/>
  <c i="55" r="AC112"/>
  <c i="55" r="AD112"/>
  <c i="55" r="AE112"/>
  <c i="55" r="AF112"/>
  <c i="55" r="H113"/>
  <c i="55" r="I113"/>
  <c i="55" r="J113"/>
  <c i="55" r="K113"/>
  <c i="55" r="L113"/>
  <c i="55" r="M113"/>
  <c i="55" r="N113"/>
  <c i="55" r="O113"/>
  <c i="55" r="P113"/>
  <c i="55" r="Q113"/>
  <c i="55" r="R113"/>
  <c i="55" r="S113"/>
  <c i="55" r="T113"/>
  <c i="55" r="U113"/>
  <c i="55" r="V113"/>
  <c i="55" r="W113"/>
  <c i="55" r="X113"/>
  <c i="55" r="Y113"/>
  <c i="55" r="Z113"/>
  <c i="55" r="AA113"/>
  <c i="55" r="AB113"/>
  <c i="55" r="AC113"/>
  <c i="55" r="AD113"/>
  <c i="55" r="AE113"/>
  <c i="55" r="AF113"/>
  <c i="55" r="H114"/>
  <c i="55" r="I114"/>
  <c i="55" r="J114"/>
  <c i="55" r="K114"/>
  <c i="55" r="L114"/>
  <c i="55" r="M114"/>
  <c i="55" r="N114"/>
  <c i="55" r="O114"/>
  <c i="55" r="P114"/>
  <c i="55" r="Q114"/>
  <c i="55" r="R114"/>
  <c i="55" r="S114"/>
  <c i="55" r="T114"/>
  <c i="55" r="U114"/>
  <c i="55" r="V114"/>
  <c i="55" r="W114"/>
  <c i="55" r="X114"/>
  <c i="55" r="Y114"/>
  <c i="55" r="Z114"/>
  <c i="55" r="AA114"/>
  <c i="55" r="AB114"/>
  <c i="55" r="AC114"/>
  <c i="55" r="AD114"/>
  <c i="55" r="AE114"/>
  <c i="55" r="AF114"/>
  <c i="55" r="H115"/>
  <c i="55" r="I115"/>
  <c i="55" r="J115"/>
  <c i="55" r="K115"/>
  <c i="55" r="L115"/>
  <c i="55" r="M115"/>
  <c i="55" r="N115"/>
  <c i="55" r="O115"/>
  <c i="55" r="P115"/>
  <c i="55" r="Q115"/>
  <c i="55" r="R115"/>
  <c i="55" r="S115"/>
  <c i="55" r="T115"/>
  <c i="55" r="U115"/>
  <c i="55" r="V115"/>
  <c i="55" r="W115"/>
  <c i="55" r="X115"/>
  <c i="55" r="Y115"/>
  <c i="55" r="Z115"/>
  <c i="55" r="AA115"/>
  <c i="55" r="AB115"/>
  <c i="55" r="AC115"/>
  <c i="55" r="AD115"/>
  <c i="55" r="AE115"/>
  <c i="55" r="AF115"/>
  <c i="55" r="H116"/>
  <c i="55" r="I116"/>
  <c i="55" r="J116"/>
  <c i="55" r="K116"/>
  <c i="55" r="L116"/>
  <c i="55" r="M116"/>
  <c i="55" r="N116"/>
  <c i="55" r="O116"/>
  <c i="55" r="P116"/>
  <c i="55" r="Q116"/>
  <c i="55" r="R116"/>
  <c i="55" r="S116"/>
  <c i="55" r="T116"/>
  <c i="55" r="U116"/>
  <c i="55" r="V116"/>
  <c i="55" r="W116"/>
  <c i="55" r="X116"/>
  <c i="55" r="Y116"/>
  <c i="55" r="Z116"/>
  <c i="55" r="AA116"/>
  <c i="55" r="AB116"/>
  <c i="55" r="AC116"/>
  <c i="55" r="AD116"/>
  <c i="55" r="AE116"/>
  <c i="55" r="AF116"/>
  <c i="55" r="H117"/>
  <c i="55" r="I117"/>
  <c i="55" r="J117"/>
  <c i="55" r="K117"/>
  <c i="55" r="L117"/>
  <c i="55" r="M117"/>
  <c i="55" r="N117"/>
  <c i="55" r="O117"/>
  <c i="55" r="P117"/>
  <c i="55" r="Q117"/>
  <c i="55" r="R117"/>
  <c i="55" r="S117"/>
  <c i="55" r="T117"/>
  <c i="55" r="U117"/>
  <c i="55" r="V117"/>
  <c i="55" r="W117"/>
  <c i="55" r="X117"/>
  <c i="55" r="Y117"/>
  <c i="55" r="Z117"/>
  <c i="55" r="AA117"/>
  <c i="55" r="AB117"/>
  <c i="55" r="AC117"/>
  <c i="55" r="AD117"/>
  <c i="55" r="AE117"/>
  <c i="55" r="AF117"/>
  <c i="55" r="H118"/>
  <c i="55" r="I118"/>
  <c i="55" r="J118"/>
  <c i="55" r="K118"/>
  <c i="55" r="L118"/>
  <c i="55" r="M118"/>
  <c i="55" r="N118"/>
  <c i="55" r="O118"/>
  <c i="55" r="P118"/>
  <c i="55" r="Q118"/>
  <c i="55" r="R118"/>
  <c i="55" r="S118"/>
  <c i="55" r="T118"/>
  <c i="55" r="U118"/>
  <c i="55" r="V118"/>
  <c i="55" r="W118"/>
  <c i="55" r="X118"/>
  <c i="55" r="Y118"/>
  <c i="55" r="Z118"/>
  <c i="55" r="AA118"/>
  <c i="55" r="AB118"/>
  <c i="55" r="AC118"/>
  <c i="55" r="AD118"/>
  <c i="55" r="AE118"/>
  <c i="55" r="AF118"/>
  <c i="55" r="H119"/>
  <c i="55" r="I119"/>
  <c i="55" r="J119"/>
  <c i="55" r="K119"/>
  <c i="55" r="L119"/>
  <c i="55" r="M119"/>
  <c i="55" r="N119"/>
  <c i="55" r="O119"/>
  <c i="55" r="P119"/>
  <c i="55" r="Q119"/>
  <c i="55" r="R119"/>
  <c i="55" r="S119"/>
  <c i="55" r="T119"/>
  <c i="55" r="U119"/>
  <c i="55" r="V119"/>
  <c i="55" r="W119"/>
  <c i="55" r="X119"/>
  <c i="55" r="Y119"/>
  <c i="55" r="Z119"/>
  <c i="55" r="AA119"/>
  <c i="55" r="AB119"/>
  <c i="55" r="AC119"/>
  <c i="55" r="AD119"/>
  <c i="55" r="AE119"/>
  <c i="55" r="AF119"/>
  <c i="55" r="H120"/>
  <c i="55" r="I120"/>
  <c i="55" r="J120"/>
  <c i="55" r="K120"/>
  <c i="55" r="L120"/>
  <c i="55" r="M120"/>
  <c i="55" r="N120"/>
  <c i="55" r="O120"/>
  <c i="55" r="P120"/>
  <c i="55" r="Q120"/>
  <c i="55" r="R120"/>
  <c i="55" r="S120"/>
  <c i="55" r="T120"/>
  <c i="55" r="U120"/>
  <c i="55" r="V120"/>
  <c i="55" r="W120"/>
  <c i="55" r="X120"/>
  <c i="55" r="Y120"/>
  <c i="55" r="Z120"/>
  <c i="55" r="AA120"/>
  <c i="55" r="AB120"/>
  <c i="55" r="AC120"/>
  <c i="55" r="AD120"/>
  <c i="55" r="AE120"/>
  <c i="55" r="AF120"/>
  <c i="55" r="H121"/>
  <c i="55" r="I121"/>
  <c i="55" r="J121"/>
  <c i="55" r="K121"/>
  <c i="55" r="L121"/>
  <c i="55" r="M121"/>
  <c i="55" r="N121"/>
  <c i="55" r="O121"/>
  <c i="55" r="P121"/>
  <c i="55" r="Q121"/>
  <c i="55" r="R121"/>
  <c i="55" r="S121"/>
  <c i="55" r="T121"/>
  <c i="55" r="U121"/>
  <c i="55" r="V121"/>
  <c i="55" r="W121"/>
  <c i="55" r="X121"/>
  <c i="55" r="Y121"/>
  <c i="55" r="Z121"/>
  <c i="55" r="AA121"/>
  <c i="55" r="AB121"/>
  <c i="55" r="AC121"/>
  <c i="55" r="AD121"/>
  <c i="55" r="AE121"/>
  <c i="55" r="AF121"/>
  <c i="55" r="H122"/>
  <c i="55" r="I122"/>
  <c i="55" r="J122"/>
  <c i="55" r="K122"/>
  <c i="55" r="L122"/>
  <c i="55" r="M122"/>
  <c i="55" r="N122"/>
  <c i="55" r="O122"/>
  <c i="55" r="P122"/>
  <c i="55" r="Q122"/>
  <c i="55" r="R122"/>
  <c i="55" r="S122"/>
  <c i="55" r="T122"/>
  <c i="55" r="U122"/>
  <c i="55" r="V122"/>
  <c i="55" r="W122"/>
  <c i="55" r="X122"/>
  <c i="55" r="Y122"/>
  <c i="55" r="Z122"/>
  <c i="55" r="AA122"/>
  <c i="55" r="AB122"/>
  <c i="55" r="AC122"/>
  <c i="55" r="AD122"/>
  <c i="55" r="AE122"/>
  <c i="55" r="AF122"/>
  <c i="55" r="H123"/>
  <c i="55" r="I123"/>
  <c i="55" r="J123"/>
  <c i="55" r="K123"/>
  <c i="55" r="L123"/>
  <c i="55" r="M123"/>
  <c i="55" r="N123"/>
  <c i="55" r="O123"/>
  <c i="55" r="P123"/>
  <c i="55" r="Q123"/>
  <c i="55" r="R123"/>
  <c i="55" r="S123"/>
  <c i="55" r="T123"/>
  <c i="55" r="U123"/>
  <c i="55" r="V123"/>
  <c i="55" r="W123"/>
  <c i="55" r="X123"/>
  <c i="55" r="Y123"/>
  <c i="55" r="Z123"/>
  <c i="55" r="AA123"/>
  <c i="55" r="AB123"/>
  <c i="55" r="AC123"/>
  <c i="55" r="AD123"/>
  <c i="55" r="AE123"/>
  <c i="55" r="AF123"/>
  <c i="55" r="H124"/>
  <c i="55" r="I124"/>
  <c i="55" r="J124"/>
  <c i="55" r="K124"/>
  <c i="55" r="L124"/>
  <c i="55" r="M124"/>
  <c i="55" r="N124"/>
  <c i="55" r="O124"/>
  <c i="55" r="P124"/>
  <c i="55" r="Q124"/>
  <c i="55" r="R124"/>
  <c i="55" r="S124"/>
  <c i="55" r="T124"/>
  <c i="55" r="U124"/>
  <c i="55" r="V124"/>
  <c i="55" r="W124"/>
  <c i="55" r="X124"/>
  <c i="55" r="Y124"/>
  <c i="55" r="Z124"/>
  <c i="55" r="AA124"/>
  <c i="55" r="AB124"/>
  <c i="55" r="AC124"/>
  <c i="55" r="AD124"/>
  <c i="55" r="AE124"/>
  <c i="55" r="AF124"/>
  <c i="55" r="H125"/>
  <c i="55" r="I125"/>
  <c i="55" r="J125"/>
  <c i="55" r="K125"/>
  <c i="55" r="L125"/>
  <c i="55" r="M125"/>
  <c i="55" r="N125"/>
  <c i="55" r="O125"/>
  <c i="55" r="P125"/>
  <c i="55" r="Q125"/>
  <c i="55" r="R125"/>
  <c i="55" r="S125"/>
  <c i="55" r="T125"/>
  <c i="55" r="U125"/>
  <c i="55" r="V125"/>
  <c i="55" r="W125"/>
  <c i="55" r="X125"/>
  <c i="55" r="Y125"/>
  <c i="55" r="Z125"/>
  <c i="55" r="AA125"/>
  <c i="55" r="AB125"/>
  <c i="55" r="AC125"/>
  <c i="55" r="AD125"/>
  <c i="55" r="AE125"/>
  <c i="55" r="AF125"/>
  <c i="55" r="H126"/>
  <c i="55" r="I126"/>
  <c i="55" r="J126"/>
  <c i="55" r="K126"/>
  <c i="55" r="L126"/>
  <c i="55" r="M126"/>
  <c i="55" r="N126"/>
  <c i="55" r="O126"/>
  <c i="55" r="P126"/>
  <c i="55" r="Q126"/>
  <c i="55" r="R126"/>
  <c i="55" r="S126"/>
  <c i="55" r="T126"/>
  <c i="55" r="U126"/>
  <c i="55" r="V126"/>
  <c i="55" r="W126"/>
  <c i="55" r="X126"/>
  <c i="55" r="Y126"/>
  <c i="55" r="Z126"/>
  <c i="55" r="AA126"/>
  <c i="55" r="AB126"/>
  <c i="55" r="AC126"/>
  <c i="55" r="AD126"/>
  <c i="55" r="AE126"/>
  <c i="55" r="AF126"/>
  <c i="55" r="H127"/>
  <c i="55" r="I127"/>
  <c i="55" r="J127"/>
  <c i="55" r="K127"/>
  <c i="55" r="L127"/>
  <c i="55" r="M127"/>
  <c i="55" r="N127"/>
  <c i="55" r="O127"/>
  <c i="55" r="P127"/>
  <c i="55" r="Q127"/>
  <c i="55" r="R127"/>
  <c i="55" r="S127"/>
  <c i="55" r="T127"/>
  <c i="55" r="U127"/>
  <c i="55" r="V127"/>
  <c i="55" r="W127"/>
  <c i="55" r="X127"/>
  <c i="55" r="Y127"/>
  <c i="55" r="Z127"/>
  <c i="55" r="AA127"/>
  <c i="55" r="AB127"/>
  <c i="55" r="AC127"/>
  <c i="55" r="AD127"/>
  <c i="55" r="AE127"/>
  <c i="55" r="AF127"/>
  <c i="55" r="H128"/>
  <c i="55" r="I128"/>
  <c i="55" r="J128"/>
  <c i="55" r="K128"/>
  <c i="55" r="L128"/>
  <c i="55" r="M128"/>
  <c i="55" r="N128"/>
  <c i="55" r="O128"/>
  <c i="55" r="P128"/>
  <c i="55" r="Q128"/>
  <c i="55" r="R128"/>
  <c i="55" r="S128"/>
  <c i="55" r="T128"/>
  <c i="55" r="U128"/>
  <c i="55" r="V128"/>
  <c i="55" r="W128"/>
  <c i="55" r="X128"/>
  <c i="55" r="Y128"/>
  <c i="55" r="Z128"/>
  <c i="55" r="AA128"/>
  <c i="55" r="AB128"/>
  <c i="55" r="AC128"/>
  <c i="55" r="AD128"/>
  <c i="55" r="AE128"/>
  <c i="55" r="AF128"/>
  <c i="55" r="H129"/>
  <c i="55" r="I129"/>
  <c i="55" r="J129"/>
  <c i="55" r="K129"/>
  <c i="55" r="L129"/>
  <c i="55" r="M129"/>
  <c i="55" r="N129"/>
  <c i="55" r="O129"/>
  <c i="55" r="P129"/>
  <c i="55" r="Q129"/>
  <c i="55" r="R129"/>
  <c i="55" r="S129"/>
  <c i="55" r="T129"/>
  <c i="55" r="U129"/>
  <c i="55" r="V129"/>
  <c i="55" r="W129"/>
  <c i="55" r="X129"/>
  <c i="55" r="Y129"/>
  <c i="55" r="Z129"/>
  <c i="55" r="AA129"/>
  <c i="55" r="AB129"/>
  <c i="55" r="AC129"/>
  <c i="55" r="AD129"/>
  <c i="55" r="AE129"/>
  <c i="55" r="AF129"/>
  <c i="55" r="H130"/>
  <c i="55" r="I130"/>
  <c i="55" r="J130"/>
  <c i="55" r="K130"/>
  <c i="55" r="L130"/>
  <c i="55" r="M130"/>
  <c i="55" r="N130"/>
  <c i="55" r="O130"/>
  <c i="55" r="P130"/>
  <c i="55" r="Q130"/>
  <c i="55" r="R130"/>
  <c i="55" r="S130"/>
  <c i="55" r="T130"/>
  <c i="55" r="U130"/>
  <c i="55" r="V130"/>
  <c i="55" r="W130"/>
  <c i="55" r="X130"/>
  <c i="55" r="Y130"/>
  <c i="55" r="Z130"/>
  <c i="55" r="AA130"/>
  <c i="55" r="AB130"/>
  <c i="55" r="AC130"/>
  <c i="55" r="AD130"/>
  <c i="55" r="AE130"/>
  <c i="55" r="AF130"/>
  <c i="55" r="H131"/>
  <c i="55" r="I131"/>
  <c i="55" r="J131"/>
  <c i="55" r="K131"/>
  <c i="55" r="L131"/>
  <c i="55" r="M131"/>
  <c i="55" r="N131"/>
  <c i="55" r="O131"/>
  <c i="55" r="P131"/>
  <c i="55" r="Q131"/>
  <c i="55" r="R131"/>
  <c i="55" r="S131"/>
  <c i="55" r="T131"/>
  <c i="55" r="U131"/>
  <c i="55" r="V131"/>
  <c i="55" r="W131"/>
  <c i="55" r="X131"/>
  <c i="55" r="Y131"/>
  <c i="55" r="Z131"/>
  <c i="55" r="AA131"/>
  <c i="55" r="AB131"/>
  <c i="55" r="AC131"/>
  <c i="55" r="AD131"/>
  <c i="55" r="AE131"/>
  <c i="55" r="AF131"/>
  <c i="55" r="H132"/>
  <c i="55" r="I132"/>
  <c i="55" r="J132"/>
  <c i="55" r="K132"/>
  <c i="55" r="L132"/>
  <c i="55" r="M132"/>
  <c i="55" r="N132"/>
  <c i="55" r="O132"/>
  <c i="55" r="P132"/>
  <c i="55" r="Q132"/>
  <c i="55" r="R132"/>
  <c i="55" r="S132"/>
  <c i="55" r="T132"/>
  <c i="55" r="U132"/>
  <c i="55" r="V132"/>
  <c i="55" r="W132"/>
  <c i="55" r="X132"/>
  <c i="55" r="Y132"/>
  <c i="55" r="Z132"/>
  <c i="55" r="AA132"/>
  <c i="55" r="AB132"/>
  <c i="55" r="AC132"/>
  <c i="55" r="AD132"/>
  <c i="55" r="AE132"/>
  <c i="55" r="AF132"/>
  <c i="55" r="H133"/>
  <c i="55" r="I133"/>
  <c i="55" r="J133"/>
  <c i="55" r="K133"/>
  <c i="55" r="L133"/>
  <c i="55" r="M133"/>
  <c i="55" r="N133"/>
  <c i="55" r="O133"/>
  <c i="55" r="P133"/>
  <c i="55" r="Q133"/>
  <c i="55" r="R133"/>
  <c i="55" r="S133"/>
  <c i="55" r="T133"/>
  <c i="55" r="U133"/>
  <c i="55" r="V133"/>
  <c i="55" r="W133"/>
  <c i="55" r="X133"/>
  <c i="55" r="Y133"/>
  <c i="55" r="Z133"/>
  <c i="55" r="AA133"/>
  <c i="55" r="AB133"/>
  <c i="55" r="AC133"/>
  <c i="55" r="AD133"/>
  <c i="55" r="AE133"/>
  <c i="55" r="AF133"/>
  <c i="55" r="H134"/>
  <c i="55" r="I134"/>
  <c i="55" r="J134"/>
  <c i="55" r="K134"/>
  <c i="55" r="L134"/>
  <c i="55" r="M134"/>
  <c i="55" r="N134"/>
  <c i="55" r="O134"/>
  <c i="55" r="P134"/>
  <c i="55" r="Q134"/>
  <c i="55" r="R134"/>
  <c i="55" r="S134"/>
  <c i="55" r="T134"/>
  <c i="55" r="U134"/>
  <c i="55" r="V134"/>
  <c i="55" r="W134"/>
  <c i="55" r="X134"/>
  <c i="55" r="Y134"/>
  <c i="55" r="Z134"/>
  <c i="55" r="AA134"/>
  <c i="55" r="AB134"/>
  <c i="55" r="AC134"/>
  <c i="55" r="AD134"/>
  <c i="55" r="AE134"/>
  <c i="55" r="AF134"/>
  <c i="55" r="H135"/>
  <c i="55" r="I135"/>
  <c i="55" r="J135"/>
  <c i="55" r="K135"/>
  <c i="55" r="L135"/>
  <c i="55" r="M135"/>
  <c i="55" r="N135"/>
  <c i="55" r="O135"/>
  <c i="55" r="P135"/>
  <c i="55" r="Q135"/>
  <c i="55" r="R135"/>
  <c i="55" r="S135"/>
  <c i="55" r="T135"/>
  <c i="55" r="U135"/>
  <c i="55" r="V135"/>
  <c i="55" r="W135"/>
  <c i="55" r="X135"/>
  <c i="55" r="Y135"/>
  <c i="55" r="Z135"/>
  <c i="55" r="AA135"/>
  <c i="55" r="AB135"/>
  <c i="55" r="AC135"/>
  <c i="55" r="AD135"/>
  <c i="55" r="AE135"/>
  <c i="55" r="AF135"/>
  <c i="55" r="H136"/>
  <c i="55" r="I136"/>
  <c i="55" r="J136"/>
  <c i="55" r="K136"/>
  <c i="55" r="L136"/>
  <c i="55" r="M136"/>
  <c i="55" r="N136"/>
  <c i="55" r="O136"/>
  <c i="55" r="P136"/>
  <c i="55" r="Q136"/>
  <c i="55" r="R136"/>
  <c i="55" r="S136"/>
  <c i="55" r="T136"/>
  <c i="55" r="U136"/>
  <c i="55" r="V136"/>
  <c i="55" r="W136"/>
  <c i="55" r="X136"/>
  <c i="55" r="Y136"/>
  <c i="55" r="Z136"/>
  <c i="55" r="AA136"/>
  <c i="55" r="AB136"/>
  <c i="55" r="AC136"/>
  <c i="55" r="AD136"/>
  <c i="55" r="AE136"/>
  <c i="55" r="AF136"/>
  <c i="55" r="H137"/>
  <c i="55" r="I137"/>
  <c i="55" r="J137"/>
  <c i="55" r="K137"/>
  <c i="55" r="L137"/>
  <c i="55" r="M137"/>
  <c i="55" r="N137"/>
  <c i="55" r="O137"/>
  <c i="55" r="P137"/>
  <c i="55" r="Q137"/>
  <c i="55" r="R137"/>
  <c i="55" r="S137"/>
  <c i="55" r="T137"/>
  <c i="55" r="U137"/>
  <c i="55" r="V137"/>
  <c i="55" r="W137"/>
  <c i="55" r="X137"/>
  <c i="55" r="Y137"/>
  <c i="55" r="Z137"/>
  <c i="55" r="AA137"/>
  <c i="55" r="AB137"/>
  <c i="55" r="AC137"/>
  <c i="55" r="AD137"/>
  <c i="55" r="AE137"/>
  <c i="55" r="AF137"/>
  <c i="55" r="H138"/>
  <c i="55" r="I138"/>
  <c i="55" r="J138"/>
  <c i="55" r="K138"/>
  <c i="55" r="L138"/>
  <c i="55" r="M138"/>
  <c i="55" r="N138"/>
  <c i="55" r="O138"/>
  <c i="55" r="P138"/>
  <c i="55" r="Q138"/>
  <c i="55" r="R138"/>
  <c i="55" r="S138"/>
  <c i="55" r="T138"/>
  <c i="55" r="U138"/>
  <c i="55" r="V138"/>
  <c i="55" r="W138"/>
  <c i="55" r="X138"/>
  <c i="55" r="Y138"/>
  <c i="55" r="Z138"/>
  <c i="55" r="AA138"/>
  <c i="55" r="AB138"/>
  <c i="55" r="AC138"/>
  <c i="55" r="AD138"/>
  <c i="55" r="AE138"/>
  <c i="55" r="AF138"/>
  <c i="55" r="H139"/>
  <c i="55" r="I139"/>
  <c i="55" r="J139"/>
  <c i="55" r="K139"/>
  <c i="55" r="L139"/>
  <c i="55" r="M139"/>
  <c i="55" r="N139"/>
  <c i="55" r="O139"/>
  <c i="55" r="P139"/>
  <c i="55" r="Q139"/>
  <c i="55" r="R139"/>
  <c i="55" r="S139"/>
  <c i="55" r="T139"/>
  <c i="55" r="U139"/>
  <c i="55" r="V139"/>
  <c i="55" r="W139"/>
  <c i="55" r="X139"/>
  <c i="55" r="Y139"/>
  <c i="55" r="Z139"/>
  <c i="55" r="AA139"/>
  <c i="55" r="AB139"/>
  <c i="55" r="AC139"/>
  <c i="55" r="AD139"/>
  <c i="55" r="AE139"/>
  <c i="55" r="AF139"/>
  <c i="55" r="H140"/>
  <c i="55" r="I140"/>
  <c i="55" r="J140"/>
  <c i="55" r="K140"/>
  <c i="55" r="L140"/>
  <c i="55" r="M140"/>
  <c i="55" r="N140"/>
  <c i="55" r="O140"/>
  <c i="55" r="P140"/>
  <c i="55" r="Q140"/>
  <c i="55" r="R140"/>
  <c i="55" r="S140"/>
  <c i="55" r="T140"/>
  <c i="55" r="U140"/>
  <c i="55" r="V140"/>
  <c i="55" r="W140"/>
  <c i="55" r="X140"/>
  <c i="55" r="Y140"/>
  <c i="55" r="Z140"/>
  <c i="55" r="AA140"/>
  <c i="55" r="AB140"/>
  <c i="55" r="AC140"/>
  <c i="55" r="AD140"/>
  <c i="55" r="AE140"/>
  <c i="55" r="AF140"/>
  <c i="55" r="H141"/>
  <c i="55" r="I141"/>
  <c i="55" r="J141"/>
  <c i="55" r="K141"/>
  <c i="55" r="L141"/>
  <c i="55" r="M141"/>
  <c i="55" r="N141"/>
  <c i="55" r="O141"/>
  <c i="55" r="P141"/>
  <c i="55" r="Q141"/>
  <c i="55" r="R141"/>
  <c i="55" r="S141"/>
  <c i="55" r="T141"/>
  <c i="55" r="U141"/>
  <c i="55" r="V141"/>
  <c i="55" r="W141"/>
  <c i="55" r="X141"/>
  <c i="55" r="Y141"/>
  <c i="55" r="Z141"/>
  <c i="55" r="AA141"/>
  <c i="55" r="AB141"/>
  <c i="55" r="AC141"/>
  <c i="55" r="AD141"/>
  <c i="55" r="AE141"/>
  <c i="55" r="AF141"/>
  <c i="55" r="H142"/>
  <c i="55" r="I142"/>
  <c i="55" r="J142"/>
  <c i="55" r="K142"/>
  <c i="55" r="L142"/>
  <c i="55" r="M142"/>
  <c i="55" r="N142"/>
  <c i="55" r="O142"/>
  <c i="55" r="P142"/>
  <c i="55" r="Q142"/>
  <c i="55" r="R142"/>
  <c i="55" r="S142"/>
  <c i="55" r="T142"/>
  <c i="55" r="U142"/>
  <c i="55" r="V142"/>
  <c i="55" r="W142"/>
  <c i="55" r="X142"/>
  <c i="55" r="Y142"/>
  <c i="55" r="Z142"/>
  <c i="55" r="AA142"/>
  <c i="55" r="AB142"/>
  <c i="55" r="AC142"/>
  <c i="55" r="AD142"/>
  <c i="55" r="AE142"/>
  <c i="55" r="AF142"/>
  <c i="55" r="H143"/>
  <c i="55" r="I143"/>
  <c i="55" r="J143"/>
  <c i="55" r="K143"/>
  <c i="55" r="L143"/>
  <c i="55" r="M143"/>
  <c i="55" r="N143"/>
  <c i="55" r="O143"/>
  <c i="55" r="P143"/>
  <c i="55" r="Q143"/>
  <c i="55" r="R143"/>
  <c i="55" r="S143"/>
  <c i="55" r="T143"/>
  <c i="55" r="U143"/>
  <c i="55" r="V143"/>
  <c i="55" r="W143"/>
  <c i="55" r="X143"/>
  <c i="55" r="Y143"/>
  <c i="55" r="Z143"/>
  <c i="55" r="AA143"/>
  <c i="55" r="AB143"/>
  <c i="55" r="AC143"/>
  <c i="55" r="AD143"/>
  <c i="55" r="AE143"/>
  <c i="55" r="AF143"/>
  <c i="55" r="H144"/>
  <c i="55" r="I144"/>
  <c i="55" r="J144"/>
  <c i="55" r="K144"/>
  <c i="55" r="L144"/>
  <c i="55" r="M144"/>
  <c i="55" r="N144"/>
  <c i="55" r="O144"/>
  <c i="55" r="P144"/>
  <c i="55" r="Q144"/>
  <c i="55" r="R144"/>
  <c i="55" r="S144"/>
  <c i="55" r="T144"/>
  <c i="55" r="U144"/>
  <c i="55" r="V144"/>
  <c i="55" r="W144"/>
  <c i="55" r="X144"/>
  <c i="55" r="Y144"/>
  <c i="55" r="Z144"/>
  <c i="55" r="AA144"/>
  <c i="55" r="AB144"/>
  <c i="55" r="AC144"/>
  <c i="55" r="AD144"/>
  <c i="55" r="AE144"/>
  <c i="55" r="AF144"/>
  <c i="55" r="H145"/>
  <c i="55" r="I145"/>
  <c i="55" r="J145"/>
  <c i="55" r="K145"/>
  <c i="55" r="L145"/>
  <c i="55" r="M145"/>
  <c i="55" r="N145"/>
  <c i="55" r="O145"/>
  <c i="55" r="P145"/>
  <c i="55" r="Q145"/>
  <c i="55" r="R145"/>
  <c i="55" r="S145"/>
  <c i="55" r="T145"/>
  <c i="55" r="U145"/>
  <c i="55" r="V145"/>
  <c i="55" r="W145"/>
  <c i="55" r="X145"/>
  <c i="55" r="Y145"/>
  <c i="55" r="Z145"/>
  <c i="55" r="AA145"/>
  <c i="55" r="AB145"/>
  <c i="55" r="AC145"/>
  <c i="55" r="AD145"/>
  <c i="55" r="AE145"/>
  <c i="55" r="AF145"/>
  <c i="55" r="H146"/>
  <c i="55" r="I146"/>
  <c i="55" r="J146"/>
  <c i="55" r="K146"/>
  <c i="55" r="L146"/>
  <c i="55" r="M146"/>
  <c i="55" r="N146"/>
  <c i="55" r="O146"/>
  <c i="55" r="P146"/>
  <c i="55" r="Q146"/>
  <c i="55" r="R146"/>
  <c i="55" r="S146"/>
  <c i="55" r="T146"/>
  <c i="55" r="U146"/>
  <c i="55" r="V146"/>
  <c i="55" r="W146"/>
  <c i="55" r="X146"/>
  <c i="55" r="Y146"/>
  <c i="55" r="Z146"/>
  <c i="55" r="AA146"/>
  <c i="55" r="AB146"/>
  <c i="55" r="AC146"/>
  <c i="55" r="AD146"/>
  <c i="55" r="AE146"/>
  <c i="55" r="AF146"/>
  <c i="55" r="H147"/>
  <c i="55" r="I147"/>
  <c i="55" r="J147"/>
  <c i="55" r="K147"/>
  <c i="55" r="L147"/>
  <c i="55" r="M147"/>
  <c i="55" r="N147"/>
  <c i="55" r="O147"/>
  <c i="55" r="P147"/>
  <c i="55" r="Q147"/>
  <c i="55" r="R147"/>
  <c i="55" r="S147"/>
  <c i="55" r="T147"/>
  <c i="55" r="U147"/>
  <c i="55" r="V147"/>
  <c i="55" r="W147"/>
  <c i="55" r="X147"/>
  <c i="55" r="Y147"/>
  <c i="55" r="Z147"/>
  <c i="55" r="AA147"/>
  <c i="55" r="AB147"/>
  <c i="55" r="AC147"/>
  <c i="55" r="AD147"/>
  <c i="55" r="AE147"/>
  <c i="55" r="AF147"/>
  <c i="55" r="H148"/>
  <c i="55" r="I148"/>
  <c i="55" r="J148"/>
  <c i="55" r="K148"/>
  <c i="55" r="L148"/>
  <c i="55" r="M148"/>
  <c i="55" r="N148"/>
  <c i="55" r="O148"/>
  <c i="55" r="P148"/>
  <c i="55" r="Q148"/>
  <c i="55" r="R148"/>
  <c i="55" r="S148"/>
  <c i="55" r="T148"/>
  <c i="55" r="U148"/>
  <c i="55" r="V148"/>
  <c i="55" r="W148"/>
  <c i="55" r="X148"/>
  <c i="55" r="Y148"/>
  <c i="55" r="Z148"/>
  <c i="55" r="AA148"/>
  <c i="55" r="AB148"/>
  <c i="55" r="AC148"/>
  <c i="55" r="AD148"/>
  <c i="55" r="AE148"/>
  <c i="55" r="AF148"/>
  <c i="55" r="H149"/>
  <c i="55" r="I149"/>
  <c i="55" r="J149"/>
  <c i="55" r="K149"/>
  <c i="55" r="L149"/>
  <c i="55" r="M149"/>
  <c i="55" r="N149"/>
  <c i="55" r="O149"/>
  <c i="55" r="P149"/>
  <c i="55" r="Q149"/>
  <c i="55" r="R149"/>
  <c i="55" r="S149"/>
  <c i="55" r="T149"/>
  <c i="55" r="U149"/>
  <c i="55" r="V149"/>
  <c i="55" r="W149"/>
  <c i="55" r="X149"/>
  <c i="55" r="Y149"/>
  <c i="55" r="Z149"/>
  <c i="55" r="AA149"/>
  <c i="55" r="AB149"/>
  <c i="55" r="AC149"/>
  <c i="55" r="AD149"/>
  <c i="55" r="AE149"/>
  <c i="55" r="AF149"/>
  <c i="55" r="H150"/>
  <c i="55" r="I150"/>
  <c i="55" r="J150"/>
  <c i="55" r="K150"/>
  <c i="55" r="L150"/>
  <c i="55" r="M150"/>
  <c i="55" r="N150"/>
  <c i="55" r="O150"/>
  <c i="55" r="P150"/>
  <c i="55" r="Q150"/>
  <c i="55" r="R150"/>
  <c i="55" r="S150"/>
  <c i="55" r="T150"/>
  <c i="55" r="U150"/>
  <c i="55" r="V150"/>
  <c i="55" r="W150"/>
  <c i="55" r="X150"/>
  <c i="55" r="Y150"/>
  <c i="55" r="Z150"/>
  <c i="55" r="AA150"/>
  <c i="55" r="AB150"/>
  <c i="55" r="AC150"/>
  <c i="55" r="AD150"/>
  <c i="55" r="AE150"/>
  <c i="55" r="AF150"/>
  <c i="55" r="H151"/>
  <c i="55" r="I151"/>
  <c i="55" r="J151"/>
  <c i="55" r="K151"/>
  <c i="55" r="L151"/>
  <c i="55" r="M151"/>
  <c i="55" r="N151"/>
  <c i="55" r="O151"/>
  <c i="55" r="P151"/>
  <c i="55" r="Q151"/>
  <c i="55" r="R151"/>
  <c i="55" r="S151"/>
  <c i="55" r="T151"/>
  <c i="55" r="U151"/>
  <c i="55" r="V151"/>
  <c i="55" r="W151"/>
  <c i="55" r="X151"/>
  <c i="55" r="Y151"/>
  <c i="55" r="Z151"/>
  <c i="55" r="AA151"/>
  <c i="55" r="AB151"/>
  <c i="55" r="AC151"/>
  <c i="55" r="AD151"/>
  <c i="55" r="AE151"/>
  <c i="55" r="AF151"/>
  <c i="55" r="H152"/>
  <c i="55" r="I152"/>
  <c i="55" r="J152"/>
  <c i="55" r="K152"/>
  <c i="55" r="L152"/>
  <c i="55" r="M152"/>
  <c i="55" r="N152"/>
  <c i="55" r="O152"/>
  <c i="55" r="P152"/>
  <c i="55" r="Q152"/>
  <c i="55" r="R152"/>
  <c i="55" r="S152"/>
  <c i="55" r="T152"/>
  <c i="55" r="U152"/>
  <c i="55" r="V152"/>
  <c i="55" r="W152"/>
  <c i="55" r="X152"/>
  <c i="55" r="Y152"/>
  <c i="55" r="Z152"/>
  <c i="55" r="AA152"/>
  <c i="55" r="AB152"/>
  <c i="55" r="AC152"/>
  <c i="55" r="AD152"/>
  <c i="55" r="AE152"/>
  <c i="55" r="AF152"/>
  <c i="55" r="H153"/>
  <c i="55" r="I153"/>
  <c i="55" r="J153"/>
  <c i="55" r="K153"/>
  <c i="55" r="L153"/>
  <c i="55" r="M153"/>
  <c i="55" r="N153"/>
  <c i="55" r="O153"/>
  <c i="55" r="P153"/>
  <c i="55" r="Q153"/>
  <c i="55" r="R153"/>
  <c i="55" r="S153"/>
  <c i="55" r="T153"/>
  <c i="55" r="U153"/>
  <c i="55" r="V153"/>
  <c i="55" r="W153"/>
  <c i="55" r="X153"/>
  <c i="55" r="Y153"/>
  <c i="55" r="Z153"/>
  <c i="55" r="AA153"/>
  <c i="55" r="AB153"/>
  <c i="55" r="AC153"/>
  <c i="55" r="AD153"/>
  <c i="55" r="AE153"/>
  <c i="55" r="AF153"/>
  <c i="55" r="H154"/>
  <c i="55" r="I154"/>
  <c i="55" r="J154"/>
  <c i="55" r="K154"/>
  <c i="55" r="L154"/>
  <c i="55" r="M154"/>
  <c i="55" r="N154"/>
  <c i="55" r="O154"/>
  <c i="55" r="P154"/>
  <c i="55" r="Q154"/>
  <c i="55" r="R154"/>
  <c i="55" r="S154"/>
  <c i="55" r="T154"/>
  <c i="55" r="U154"/>
  <c i="55" r="V154"/>
  <c i="55" r="W154"/>
  <c i="55" r="X154"/>
  <c i="55" r="Y154"/>
  <c i="55" r="Z154"/>
  <c i="55" r="AA154"/>
  <c i="55" r="AB154"/>
  <c i="55" r="AC154"/>
  <c i="55" r="AD154"/>
  <c i="55" r="AE154"/>
  <c i="55" r="AF154"/>
  <c i="55" r="H155"/>
  <c i="55" r="I155"/>
  <c i="55" r="J155"/>
  <c i="55" r="K155"/>
  <c i="55" r="L155"/>
  <c i="55" r="M155"/>
  <c i="55" r="N155"/>
  <c i="55" r="O155"/>
  <c i="55" r="P155"/>
  <c i="55" r="Q155"/>
  <c i="55" r="R155"/>
  <c i="55" r="S155"/>
  <c i="55" r="T155"/>
  <c i="55" r="U155"/>
  <c i="55" r="V155"/>
  <c i="55" r="W155"/>
  <c i="55" r="X155"/>
  <c i="55" r="Y155"/>
  <c i="55" r="Z155"/>
  <c i="55" r="AA155"/>
  <c i="55" r="AB155"/>
  <c i="55" r="AC155"/>
  <c i="55" r="AD155"/>
  <c i="55" r="AE155"/>
  <c i="55" r="AF155"/>
  <c i="55" r="H156"/>
  <c i="55" r="I156"/>
  <c i="55" r="J156"/>
  <c i="55" r="K156"/>
  <c i="55" r="L156"/>
  <c i="55" r="M156"/>
  <c i="55" r="N156"/>
  <c i="55" r="O156"/>
  <c i="55" r="P156"/>
  <c i="55" r="Q156"/>
  <c i="55" r="R156"/>
  <c i="55" r="S156"/>
  <c i="55" r="T156"/>
  <c i="55" r="U156"/>
  <c i="55" r="V156"/>
  <c i="55" r="W156"/>
  <c i="55" r="X156"/>
  <c i="55" r="Y156"/>
  <c i="55" r="Z156"/>
  <c i="55" r="AA156"/>
  <c i="55" r="AB156"/>
  <c i="55" r="AC156"/>
  <c i="55" r="AD156"/>
  <c i="55" r="AE156"/>
  <c i="55" r="AF156"/>
  <c i="55" r="H157"/>
  <c i="55" r="I157"/>
  <c i="55" r="J157"/>
  <c i="55" r="K157"/>
  <c i="55" r="L157"/>
  <c i="55" r="M157"/>
  <c i="55" r="N157"/>
  <c i="55" r="O157"/>
  <c i="55" r="P157"/>
  <c i="55" r="Q157"/>
  <c i="55" r="R157"/>
  <c i="55" r="S157"/>
  <c i="55" r="T157"/>
  <c i="55" r="U157"/>
  <c i="55" r="V157"/>
  <c i="55" r="W157"/>
  <c i="55" r="X157"/>
  <c i="55" r="Y157"/>
  <c i="55" r="Z157"/>
  <c i="55" r="AA157"/>
  <c i="55" r="AB157"/>
  <c i="55" r="AC157"/>
  <c i="55" r="AD157"/>
  <c i="55" r="AE157"/>
  <c i="55" r="AF157"/>
  <c i="55" r="H158"/>
  <c i="55" r="I158"/>
  <c i="55" r="J158"/>
  <c i="55" r="K158"/>
  <c i="55" r="L158"/>
  <c i="55" r="M158"/>
  <c i="55" r="N158"/>
  <c i="55" r="O158"/>
  <c i="55" r="P158"/>
  <c i="55" r="Q158"/>
  <c i="55" r="R158"/>
  <c i="55" r="S158"/>
  <c i="55" r="T158"/>
  <c i="55" r="U158"/>
  <c i="55" r="V158"/>
  <c i="55" r="W158"/>
  <c i="55" r="X158"/>
  <c i="55" r="Y158"/>
  <c i="55" r="Z158"/>
  <c i="55" r="AA158"/>
  <c i="55" r="AB158"/>
  <c i="55" r="AC158"/>
  <c i="55" r="AD158"/>
  <c i="55" r="AE158"/>
  <c i="55" r="AF158"/>
  <c i="55" r="H159"/>
  <c i="55" r="I159"/>
  <c i="55" r="J159"/>
  <c i="55" r="K159"/>
  <c i="55" r="L159"/>
  <c i="55" r="M159"/>
  <c i="55" r="N159"/>
  <c i="55" r="O159"/>
  <c i="55" r="P159"/>
  <c i="55" r="Q159"/>
  <c i="55" r="R159"/>
  <c i="55" r="S159"/>
  <c i="55" r="T159"/>
  <c i="55" r="U159"/>
  <c i="55" r="V159"/>
  <c i="55" r="W159"/>
  <c i="55" r="X159"/>
  <c i="55" r="Y159"/>
  <c i="55" r="Z159"/>
  <c i="55" r="AA159"/>
  <c i="55" r="AB159"/>
  <c i="55" r="AC159"/>
  <c i="55" r="AD159"/>
  <c i="55" r="AE159"/>
  <c i="55" r="AF159"/>
  <c i="55" r="H160"/>
  <c i="55" r="I160"/>
  <c i="55" r="J160"/>
  <c i="55" r="K160"/>
  <c i="55" r="L160"/>
  <c i="55" r="M160"/>
  <c i="55" r="N160"/>
  <c i="55" r="O160"/>
  <c i="55" r="P160"/>
  <c i="55" r="Q160"/>
  <c i="55" r="R160"/>
  <c i="55" r="S160"/>
  <c i="55" r="T160"/>
  <c i="55" r="U160"/>
  <c i="55" r="V160"/>
  <c i="55" r="W160"/>
  <c i="55" r="X160"/>
  <c i="55" r="Y160"/>
  <c i="55" r="Z160"/>
  <c i="55" r="AA160"/>
  <c i="55" r="AB160"/>
  <c i="55" r="AC160"/>
  <c i="55" r="AD160"/>
  <c i="55" r="AE160"/>
  <c i="55" r="AF160"/>
  <c i="55" r="H161"/>
  <c i="55" r="I161"/>
  <c i="55" r="J161"/>
  <c i="55" r="K161"/>
  <c i="55" r="L161"/>
  <c i="55" r="M161"/>
  <c i="55" r="N161"/>
  <c i="55" r="O161"/>
  <c i="55" r="P161"/>
  <c i="55" r="Q161"/>
  <c i="55" r="R161"/>
  <c i="55" r="S161"/>
  <c i="55" r="T161"/>
  <c i="55" r="U161"/>
  <c i="55" r="V161"/>
  <c i="55" r="W161"/>
  <c i="55" r="X161"/>
  <c i="55" r="Y161"/>
  <c i="55" r="Z161"/>
  <c i="55" r="AA161"/>
  <c i="55" r="AB161"/>
  <c i="55" r="AC161"/>
  <c i="55" r="AD161"/>
  <c i="55" r="AE161"/>
  <c i="55" r="AF161"/>
  <c i="55" r="H162"/>
  <c i="55" r="I162"/>
  <c i="55" r="J162"/>
  <c i="55" r="K162"/>
  <c i="55" r="L162"/>
  <c i="55" r="M162"/>
  <c i="55" r="N162"/>
  <c i="55" r="O162"/>
  <c i="55" r="P162"/>
  <c i="55" r="Q162"/>
  <c i="55" r="R162"/>
  <c i="55" r="S162"/>
  <c i="55" r="T162"/>
  <c i="55" r="U162"/>
  <c i="55" r="V162"/>
  <c i="55" r="W162"/>
  <c i="55" r="X162"/>
  <c i="55" r="Y162"/>
  <c i="55" r="Z162"/>
  <c i="55" r="AA162"/>
  <c i="55" r="AB162"/>
  <c i="55" r="AC162"/>
  <c i="55" r="AD162"/>
  <c i="55" r="AE162"/>
  <c i="55" r="AF162"/>
  <c i="55" r="H163"/>
  <c i="55" r="I163"/>
  <c i="55" r="J163"/>
  <c i="55" r="K163"/>
  <c i="55" r="L163"/>
  <c i="55" r="M163"/>
  <c i="55" r="N163"/>
  <c i="55" r="O163"/>
  <c i="55" r="P163"/>
  <c i="55" r="Q163"/>
  <c i="55" r="R163"/>
  <c i="55" r="S163"/>
  <c i="55" r="T163"/>
  <c i="55" r="U163"/>
  <c i="55" r="V163"/>
  <c i="55" r="W163"/>
  <c i="55" r="X163"/>
  <c i="55" r="Y163"/>
  <c i="55" r="Z163"/>
  <c i="55" r="AA163"/>
  <c i="55" r="AB163"/>
  <c i="55" r="AC163"/>
  <c i="55" r="AD163"/>
  <c i="55" r="AE163"/>
  <c i="55" r="AF163"/>
  <c i="55" r="H164"/>
  <c i="55" r="I164"/>
  <c i="55" r="J164"/>
  <c i="55" r="K164"/>
  <c i="55" r="L164"/>
  <c i="55" r="M164"/>
  <c i="55" r="N164"/>
  <c i="55" r="O164"/>
  <c i="55" r="P164"/>
  <c i="55" r="Q164"/>
  <c i="55" r="R164"/>
  <c i="55" r="S164"/>
  <c i="55" r="T164"/>
  <c i="55" r="U164"/>
  <c i="55" r="V164"/>
  <c i="55" r="W164"/>
  <c i="55" r="X164"/>
  <c i="55" r="Y164"/>
  <c i="55" r="Z164"/>
  <c i="55" r="AA164"/>
  <c i="55" r="AB164"/>
  <c i="55" r="AC164"/>
  <c i="55" r="AD164"/>
  <c i="55" r="AE164"/>
  <c i="55" r="AF164"/>
  <c i="55" r="H165"/>
  <c i="55" r="I165"/>
  <c i="55" r="J165"/>
  <c i="55" r="K165"/>
  <c i="55" r="L165"/>
  <c i="55" r="M165"/>
  <c i="55" r="N165"/>
  <c i="55" r="O165"/>
  <c i="55" r="P165"/>
  <c i="55" r="Q165"/>
  <c i="55" r="R165"/>
  <c i="55" r="S165"/>
  <c i="55" r="T165"/>
  <c i="55" r="U165"/>
  <c i="55" r="V165"/>
  <c i="55" r="W165"/>
  <c i="55" r="X165"/>
  <c i="55" r="Y165"/>
  <c i="55" r="Z165"/>
  <c i="55" r="AA165"/>
  <c i="55" r="AB165"/>
  <c i="55" r="AC165"/>
  <c i="55" r="AD165"/>
  <c i="55" r="AE165"/>
  <c i="55" r="AF165"/>
  <c i="55" r="H166"/>
  <c i="55" r="I166"/>
  <c i="55" r="J166"/>
  <c i="55" r="K166"/>
  <c i="55" r="L166"/>
  <c i="55" r="M166"/>
  <c i="55" r="N166"/>
  <c i="55" r="O166"/>
  <c i="55" r="P166"/>
  <c i="55" r="Q166"/>
  <c i="55" r="R166"/>
  <c i="55" r="S166"/>
  <c i="55" r="T166"/>
  <c i="55" r="U166"/>
  <c i="55" r="V166"/>
  <c i="55" r="W166"/>
  <c i="55" r="X166"/>
  <c i="55" r="Y166"/>
  <c i="55" r="Z166"/>
  <c i="55" r="AA166"/>
  <c i="55" r="AB166"/>
  <c i="55" r="AC166"/>
  <c i="55" r="AD166"/>
  <c i="55" r="AE166"/>
  <c i="55" r="AF166"/>
  <c i="55" r="H167"/>
  <c i="55" r="I167"/>
  <c i="55" r="J167"/>
  <c i="55" r="K167"/>
  <c i="55" r="L167"/>
  <c i="55" r="M167"/>
  <c i="55" r="N167"/>
  <c i="55" r="O167"/>
  <c i="55" r="P167"/>
  <c i="55" r="Q167"/>
  <c i="55" r="R167"/>
  <c i="55" r="S167"/>
  <c i="55" r="T167"/>
  <c i="55" r="U167"/>
  <c i="55" r="V167"/>
  <c i="55" r="W167"/>
  <c i="55" r="X167"/>
  <c i="55" r="Y167"/>
  <c i="55" r="Z167"/>
  <c i="55" r="AA167"/>
  <c i="55" r="AB167"/>
  <c i="55" r="AC167"/>
  <c i="55" r="AD167"/>
  <c i="55" r="AE167"/>
  <c i="55" r="AF167"/>
  <c i="55" r="H168"/>
  <c i="55" r="I168"/>
  <c i="55" r="J168"/>
  <c i="55" r="K168"/>
  <c i="55" r="L168"/>
  <c i="55" r="M168"/>
  <c i="55" r="N168"/>
  <c i="55" r="O168"/>
  <c i="55" r="P168"/>
  <c i="55" r="Q168"/>
  <c i="55" r="R168"/>
  <c i="55" r="S168"/>
  <c i="55" r="T168"/>
  <c i="55" r="U168"/>
  <c i="55" r="V168"/>
  <c i="55" r="W168"/>
  <c i="55" r="X168"/>
  <c i="55" r="Y168"/>
  <c i="55" r="Z168"/>
  <c i="55" r="AA168"/>
  <c i="55" r="AB168"/>
  <c i="55" r="AC168"/>
  <c i="55" r="AD168"/>
  <c i="55" r="AE168"/>
  <c i="55" r="AF168"/>
  <c i="55" r="H169"/>
  <c i="55" r="I169"/>
  <c i="55" r="J169"/>
  <c i="55" r="K169"/>
  <c i="55" r="L169"/>
  <c i="55" r="M169"/>
  <c i="55" r="N169"/>
  <c i="55" r="O169"/>
  <c i="55" r="P169"/>
  <c i="55" r="Q169"/>
  <c i="55" r="R169"/>
  <c i="55" r="S169"/>
  <c i="55" r="T169"/>
  <c i="55" r="U169"/>
  <c i="55" r="V169"/>
  <c i="55" r="W169"/>
  <c i="55" r="X169"/>
  <c i="55" r="Y169"/>
  <c i="55" r="Z169"/>
  <c i="55" r="AA169"/>
  <c i="55" r="AB169"/>
  <c i="55" r="AC169"/>
  <c i="55" r="AD169"/>
  <c i="55" r="AE169"/>
  <c i="55" r="AF169"/>
  <c i="55" r="H170"/>
  <c i="55" r="I170"/>
  <c i="55" r="J170"/>
  <c i="55" r="K170"/>
  <c i="55" r="L170"/>
  <c i="55" r="M170"/>
  <c i="55" r="N170"/>
  <c i="55" r="O170"/>
  <c i="55" r="P170"/>
  <c i="55" r="Q170"/>
  <c i="55" r="R170"/>
  <c i="55" r="S170"/>
  <c i="55" r="T170"/>
  <c i="55" r="U170"/>
  <c i="55" r="V170"/>
  <c i="55" r="W170"/>
  <c i="55" r="X170"/>
  <c i="55" r="Y170"/>
  <c i="55" r="Z170"/>
  <c i="55" r="AA170"/>
  <c i="55" r="AB170"/>
  <c i="55" r="AC170"/>
  <c i="55" r="AD170"/>
  <c i="55" r="AE170"/>
  <c i="55" r="AF170"/>
  <c i="55" r="H171"/>
  <c i="55" r="I171"/>
  <c i="55" r="J171"/>
  <c i="55" r="K171"/>
  <c i="55" r="L171"/>
  <c i="55" r="M171"/>
  <c i="55" r="N171"/>
  <c i="55" r="O171"/>
  <c i="55" r="P171"/>
  <c i="55" r="Q171"/>
  <c i="55" r="R171"/>
  <c i="55" r="S171"/>
  <c i="55" r="T171"/>
  <c i="55" r="U171"/>
  <c i="55" r="V171"/>
  <c i="55" r="W171"/>
  <c i="55" r="X171"/>
  <c i="55" r="Y171"/>
  <c i="55" r="Z171"/>
  <c i="55" r="AA171"/>
  <c i="55" r="AB171"/>
  <c i="55" r="AC171"/>
  <c i="55" r="AD171"/>
  <c i="55" r="AE171"/>
  <c i="55" r="AF171"/>
  <c i="55" r="H172"/>
  <c i="55" r="I172"/>
  <c i="55" r="J172"/>
  <c i="55" r="K172"/>
  <c i="55" r="L172"/>
  <c i="55" r="M172"/>
  <c i="55" r="N172"/>
  <c i="55" r="O172"/>
  <c i="55" r="P172"/>
  <c i="55" r="Q172"/>
  <c i="55" r="R172"/>
  <c i="55" r="S172"/>
  <c i="55" r="T172"/>
  <c i="55" r="U172"/>
  <c i="55" r="V172"/>
  <c i="55" r="W172"/>
  <c i="55" r="X172"/>
  <c i="55" r="Y172"/>
  <c i="55" r="Z172"/>
  <c i="55" r="AA172"/>
  <c i="55" r="AB172"/>
  <c i="55" r="AC172"/>
  <c i="55" r="AD172"/>
  <c i="55" r="AE172"/>
  <c i="55" r="AF172"/>
  <c i="55" r="H173"/>
  <c i="55" r="I173"/>
  <c i="55" r="J173"/>
  <c i="55" r="K173"/>
  <c i="55" r="L173"/>
  <c i="55" r="M173"/>
  <c i="55" r="N173"/>
  <c i="55" r="O173"/>
  <c i="55" r="P173"/>
  <c i="55" r="Q173"/>
  <c i="55" r="R173"/>
  <c i="55" r="S173"/>
  <c i="55" r="T173"/>
  <c i="55" r="U173"/>
  <c i="55" r="V173"/>
  <c i="55" r="W173"/>
  <c i="55" r="X173"/>
  <c i="55" r="Y173"/>
  <c i="55" r="Z173"/>
  <c i="55" r="AA173"/>
  <c i="55" r="AB173"/>
  <c i="55" r="AC173"/>
  <c i="55" r="AD173"/>
  <c i="55" r="AE173"/>
  <c i="55" r="AF173"/>
  <c i="55" r="H174"/>
  <c i="55" r="I174"/>
  <c i="55" r="J174"/>
  <c i="55" r="K174"/>
  <c i="55" r="L174"/>
  <c i="55" r="M174"/>
  <c i="55" r="N174"/>
  <c i="55" r="O174"/>
  <c i="55" r="P174"/>
  <c i="55" r="Q174"/>
  <c i="55" r="R174"/>
  <c i="55" r="S174"/>
  <c i="55" r="T174"/>
  <c i="55" r="U174"/>
  <c i="55" r="V174"/>
  <c i="55" r="W174"/>
  <c i="55" r="X174"/>
  <c i="55" r="Y174"/>
  <c i="55" r="Z174"/>
  <c i="55" r="AA174"/>
  <c i="55" r="AB174"/>
  <c i="55" r="AC174"/>
  <c i="55" r="AD174"/>
  <c i="55" r="AE174"/>
  <c i="55" r="AF174"/>
  <c i="55" r="H175"/>
  <c i="55" r="I175"/>
  <c i="55" r="J175"/>
  <c i="55" r="K175"/>
  <c i="55" r="L175"/>
  <c i="55" r="M175"/>
  <c i="55" r="N175"/>
  <c i="55" r="O175"/>
  <c i="55" r="P175"/>
  <c i="55" r="Q175"/>
  <c i="55" r="R175"/>
  <c i="55" r="S175"/>
  <c i="55" r="T175"/>
  <c i="55" r="U175"/>
  <c i="55" r="V175"/>
  <c i="55" r="W175"/>
  <c i="55" r="X175"/>
  <c i="55" r="Y175"/>
  <c i="55" r="Z175"/>
  <c i="55" r="AA175"/>
  <c i="55" r="AB175"/>
  <c i="55" r="AC175"/>
  <c i="55" r="AD175"/>
  <c i="55" r="AE175"/>
  <c i="55" r="AF175"/>
  <c i="55" r="H176"/>
  <c i="55" r="I176"/>
  <c i="55" r="J176"/>
  <c i="55" r="K176"/>
  <c i="55" r="L176"/>
  <c i="55" r="M176"/>
  <c i="55" r="N176"/>
  <c i="55" r="O176"/>
  <c i="55" r="P176"/>
  <c i="55" r="Q176"/>
  <c i="55" r="R176"/>
  <c i="55" r="S176"/>
  <c i="55" r="T176"/>
  <c i="55" r="U176"/>
  <c i="55" r="V176"/>
  <c i="55" r="W176"/>
  <c i="55" r="X176"/>
  <c i="55" r="Y176"/>
  <c i="55" r="Z176"/>
  <c i="55" r="AA176"/>
  <c i="55" r="AB176"/>
  <c i="55" r="AC176"/>
  <c i="55" r="AD176"/>
  <c i="55" r="AE176"/>
  <c i="55" r="AF176"/>
  <c i="55" r="H177"/>
  <c i="55" r="I177"/>
  <c i="55" r="J177"/>
  <c i="55" r="K177"/>
  <c i="55" r="L177"/>
  <c i="55" r="M177"/>
  <c i="55" r="N177"/>
  <c i="55" r="O177"/>
  <c i="55" r="P177"/>
  <c i="55" r="Q177"/>
  <c i="55" r="R177"/>
  <c i="55" r="S177"/>
  <c i="55" r="T177"/>
  <c i="55" r="U177"/>
  <c i="55" r="V177"/>
  <c i="55" r="W177"/>
  <c i="55" r="X177"/>
  <c i="55" r="Y177"/>
  <c i="55" r="Z177"/>
  <c i="55" r="AA177"/>
  <c i="55" r="AB177"/>
  <c i="55" r="AC177"/>
  <c i="55" r="AD177"/>
  <c i="55" r="AE177"/>
  <c i="55" r="AF177"/>
  <c i="55" r="H178"/>
  <c i="55" r="I178"/>
  <c i="55" r="J178"/>
  <c i="55" r="K178"/>
  <c i="55" r="L178"/>
  <c i="55" r="M178"/>
  <c i="55" r="N178"/>
  <c i="55" r="O178"/>
  <c i="55" r="P178"/>
  <c i="55" r="Q178"/>
  <c i="55" r="R178"/>
  <c i="55" r="S178"/>
  <c i="55" r="T178"/>
  <c i="55" r="U178"/>
  <c i="55" r="V178"/>
  <c i="55" r="W178"/>
  <c i="55" r="X178"/>
  <c i="55" r="Y178"/>
  <c i="55" r="Z178"/>
  <c i="55" r="AA178"/>
  <c i="55" r="AB178"/>
  <c i="55" r="AC178"/>
  <c i="55" r="AD178"/>
  <c i="55" r="AE178"/>
  <c i="55" r="AF178"/>
  <c i="55" r="H179"/>
  <c i="55" r="I179"/>
  <c i="55" r="J179"/>
  <c i="55" r="K179"/>
  <c i="55" r="L179"/>
  <c i="55" r="M179"/>
  <c i="55" r="N179"/>
  <c i="55" r="O179"/>
  <c i="55" r="P179"/>
  <c i="55" r="Q179"/>
  <c i="55" r="R179"/>
  <c i="55" r="S179"/>
  <c i="55" r="T179"/>
  <c i="55" r="U179"/>
  <c i="55" r="V179"/>
  <c i="55" r="W179"/>
  <c i="55" r="X179"/>
  <c i="55" r="Y179"/>
  <c i="55" r="Z179"/>
  <c i="55" r="AA179"/>
  <c i="55" r="AB179"/>
  <c i="55" r="AC179"/>
  <c i="55" r="AD179"/>
  <c i="55" r="AE179"/>
  <c i="55" r="AF179"/>
  <c i="55" r="H180"/>
  <c i="55" r="I180"/>
  <c i="55" r="J180"/>
  <c i="55" r="K180"/>
  <c i="55" r="L180"/>
  <c i="55" r="M180"/>
  <c i="55" r="N180"/>
  <c i="55" r="O180"/>
  <c i="55" r="P180"/>
  <c i="55" r="Q180"/>
  <c i="55" r="R180"/>
  <c i="55" r="S180"/>
  <c i="55" r="T180"/>
  <c i="55" r="U180"/>
  <c i="55" r="V180"/>
  <c i="55" r="W180"/>
  <c i="55" r="X180"/>
  <c i="55" r="Y180"/>
  <c i="55" r="Z180"/>
  <c i="55" r="AA180"/>
  <c i="55" r="AB180"/>
  <c i="55" r="AC180"/>
  <c i="55" r="AD180"/>
  <c i="55" r="AE180"/>
  <c i="55" r="AF180"/>
  <c i="55" r="H181"/>
  <c i="55" r="I181"/>
  <c i="55" r="J181"/>
  <c i="55" r="K181"/>
  <c i="55" r="L181"/>
  <c i="55" r="M181"/>
  <c i="55" r="N181"/>
  <c i="55" r="O181"/>
  <c i="55" r="P181"/>
  <c i="55" r="Q181"/>
  <c i="55" r="R181"/>
  <c i="55" r="S181"/>
  <c i="55" r="T181"/>
  <c i="55" r="U181"/>
  <c i="55" r="V181"/>
  <c i="55" r="W181"/>
  <c i="55" r="X181"/>
  <c i="55" r="Y181"/>
  <c i="55" r="Z181"/>
  <c i="55" r="AA181"/>
  <c i="55" r="AB181"/>
  <c i="55" r="AC181"/>
  <c i="55" r="AD181"/>
  <c i="55" r="AE181"/>
  <c i="55" r="AF181"/>
  <c i="55" r="H182"/>
  <c i="55" r="I182"/>
  <c i="55" r="J182"/>
  <c i="55" r="K182"/>
  <c i="55" r="L182"/>
  <c i="55" r="M182"/>
  <c i="55" r="N182"/>
  <c i="55" r="O182"/>
  <c i="55" r="P182"/>
  <c i="55" r="Q182"/>
  <c i="55" r="R182"/>
  <c i="55" r="S182"/>
  <c i="55" r="T182"/>
  <c i="55" r="U182"/>
  <c i="55" r="V182"/>
  <c i="55" r="W182"/>
  <c i="55" r="X182"/>
  <c i="55" r="Y182"/>
  <c i="55" r="Z182"/>
  <c i="55" r="AA182"/>
  <c i="55" r="AB182"/>
  <c i="55" r="AC182"/>
  <c i="55" r="AD182"/>
  <c i="55" r="AE182"/>
  <c i="55" r="AF182"/>
  <c i="55" r="H184"/>
  <c i="55" r="I184"/>
  <c i="55" r="J184"/>
  <c i="55" r="K184"/>
  <c i="55" r="L184"/>
  <c i="55" r="M184"/>
  <c i="55" r="N184"/>
  <c i="55" r="O184"/>
  <c i="55" r="P184"/>
  <c i="55" r="Q184"/>
  <c i="55" r="R184"/>
  <c i="55" r="S184"/>
  <c i="55" r="T184"/>
  <c i="55" r="U184"/>
  <c i="55" r="V184"/>
  <c i="55" r="W184"/>
  <c i="55" r="X184"/>
  <c i="55" r="Y184"/>
  <c i="55" r="Z184"/>
  <c i="55" r="AA184"/>
  <c i="55" r="AB184"/>
  <c i="55" r="AC184"/>
  <c i="55" r="AD184"/>
  <c i="55" r="AE184"/>
  <c i="55" r="AF184"/>
  <c i="55" r="H185"/>
  <c i="55" r="I185"/>
  <c i="55" r="J185"/>
  <c i="55" r="K185"/>
  <c i="55" r="L185"/>
  <c i="55" r="M185"/>
  <c i="55" r="N185"/>
  <c i="55" r="O185"/>
  <c i="55" r="P185"/>
  <c i="55" r="Q185"/>
  <c i="55" r="R185"/>
  <c i="55" r="S185"/>
  <c i="55" r="T185"/>
  <c i="55" r="U185"/>
  <c i="55" r="V185"/>
  <c i="55" r="W185"/>
  <c i="55" r="X185"/>
  <c i="55" r="Y185"/>
  <c i="55" r="Z185"/>
  <c i="55" r="AA185"/>
  <c i="55" r="AB185"/>
  <c i="55" r="AC185"/>
  <c i="55" r="AD185"/>
  <c i="55" r="AE185"/>
  <c i="55" r="AF185"/>
  <c i="55" r="H186"/>
  <c i="55" r="I186"/>
  <c i="55" r="J186"/>
  <c i="55" r="K186"/>
  <c i="55" r="L186"/>
  <c i="55" r="M186"/>
  <c i="55" r="N186"/>
  <c i="55" r="O186"/>
  <c i="55" r="P186"/>
  <c i="55" r="Q186"/>
  <c i="55" r="R186"/>
  <c i="55" r="S186"/>
  <c i="55" r="T186"/>
  <c i="55" r="U186"/>
  <c i="55" r="V186"/>
  <c i="55" r="W186"/>
  <c i="55" r="X186"/>
  <c i="55" r="Y186"/>
  <c i="55" r="Z186"/>
  <c i="55" r="AA186"/>
  <c i="55" r="AB186"/>
  <c i="55" r="AC186"/>
  <c i="55" r="AD186"/>
  <c i="55" r="AE186"/>
  <c i="55" r="AF186"/>
  <c i="55" r="H187"/>
  <c i="55" r="I187"/>
  <c i="55" r="J187"/>
  <c i="55" r="K187"/>
  <c i="55" r="L187"/>
  <c i="55" r="M187"/>
  <c i="55" r="N187"/>
  <c i="55" r="O187"/>
  <c i="55" r="P187"/>
  <c i="55" r="Q187"/>
  <c i="55" r="R187"/>
  <c i="55" r="S187"/>
  <c i="55" r="T187"/>
  <c i="55" r="U187"/>
  <c i="55" r="V187"/>
  <c i="55" r="W187"/>
  <c i="55" r="X187"/>
  <c i="55" r="Y187"/>
  <c i="55" r="Z187"/>
  <c i="55" r="AA187"/>
  <c i="55" r="AB187"/>
  <c i="55" r="AC187"/>
  <c i="55" r="AD187"/>
  <c i="55" r="AE187"/>
  <c i="55" r="AF187"/>
  <c i="55" r="H188"/>
  <c i="55" r="I188"/>
  <c i="55" r="J188"/>
  <c i="55" r="K188"/>
  <c i="55" r="L188"/>
  <c i="55" r="M188"/>
  <c i="55" r="N188"/>
  <c i="55" r="O188"/>
  <c i="55" r="P188"/>
  <c i="55" r="Q188"/>
  <c i="55" r="R188"/>
  <c i="55" r="S188"/>
  <c i="55" r="T188"/>
  <c i="55" r="U188"/>
  <c i="55" r="V188"/>
  <c i="55" r="W188"/>
  <c i="55" r="X188"/>
  <c i="55" r="Y188"/>
  <c i="55" r="Z188"/>
  <c i="55" r="AA188"/>
  <c i="55" r="AB188"/>
  <c i="55" r="AC188"/>
  <c i="55" r="AD188"/>
  <c i="55" r="AE188"/>
  <c i="55" r="AF188"/>
  <c i="55" r="H189"/>
  <c i="55" r="I189"/>
  <c i="55" r="J189"/>
  <c i="55" r="K189"/>
  <c i="55" r="L189"/>
  <c i="55" r="M189"/>
  <c i="55" r="N189"/>
  <c i="55" r="O189"/>
  <c i="55" r="P189"/>
  <c i="55" r="Q189"/>
  <c i="55" r="R189"/>
  <c i="55" r="S189"/>
  <c i="55" r="T189"/>
  <c i="55" r="U189"/>
  <c i="55" r="V189"/>
  <c i="55" r="W189"/>
  <c i="55" r="X189"/>
  <c i="55" r="Y189"/>
  <c i="55" r="Z189"/>
  <c i="55" r="AA189"/>
  <c i="55" r="AB189"/>
  <c i="55" r="AC189"/>
  <c i="55" r="AD189"/>
  <c i="55" r="AE189"/>
  <c i="55" r="AF189"/>
  <c i="55" r="H190"/>
  <c i="55" r="I190"/>
  <c i="55" r="J190"/>
  <c i="55" r="K190"/>
  <c i="55" r="L190"/>
  <c i="55" r="M190"/>
  <c i="55" r="N190"/>
  <c i="55" r="O190"/>
  <c i="55" r="P190"/>
  <c i="55" r="Q190"/>
  <c i="55" r="R190"/>
  <c i="55" r="S190"/>
  <c i="55" r="T190"/>
  <c i="55" r="U190"/>
  <c i="55" r="V190"/>
  <c i="55" r="W190"/>
  <c i="55" r="X190"/>
  <c i="55" r="Y190"/>
  <c i="55" r="Z190"/>
  <c i="55" r="AA190"/>
  <c i="55" r="AB190"/>
  <c i="55" r="AC190"/>
  <c i="55" r="AD190"/>
  <c i="55" r="AE190"/>
  <c i="55" r="AF190"/>
  <c i="55" r="H191"/>
  <c i="55" r="I191"/>
  <c i="55" r="J191"/>
  <c i="55" r="K191"/>
  <c i="55" r="L191"/>
  <c i="55" r="M191"/>
  <c i="55" r="N191"/>
  <c i="55" r="O191"/>
  <c i="55" r="P191"/>
  <c i="55" r="Q191"/>
  <c i="55" r="R191"/>
  <c i="55" r="S191"/>
  <c i="55" r="T191"/>
  <c i="55" r="U191"/>
  <c i="55" r="V191"/>
  <c i="55" r="W191"/>
  <c i="55" r="X191"/>
  <c i="55" r="Y191"/>
  <c i="55" r="Z191"/>
  <c i="55" r="AA191"/>
  <c i="55" r="AB191"/>
  <c i="55" r="AC191"/>
  <c i="55" r="AD191"/>
  <c i="55" r="AE191"/>
  <c i="55" r="AF191"/>
  <c i="55" r="H192"/>
  <c i="55" r="I192"/>
  <c i="55" r="J192"/>
  <c i="55" r="K192"/>
  <c i="55" r="L192"/>
  <c i="55" r="M192"/>
  <c i="55" r="N192"/>
  <c i="55" r="O192"/>
  <c i="55" r="P192"/>
  <c i="55" r="Q192"/>
  <c i="55" r="R192"/>
  <c i="55" r="S192"/>
  <c i="55" r="T192"/>
  <c i="55" r="U192"/>
  <c i="55" r="V192"/>
  <c i="55" r="W192"/>
  <c i="55" r="X192"/>
  <c i="55" r="Y192"/>
  <c i="55" r="Z192"/>
  <c i="55" r="AA192"/>
  <c i="55" r="AB192"/>
  <c i="55" r="AC192"/>
  <c i="55" r="AD192"/>
  <c i="55" r="AE192"/>
  <c i="55" r="AF192"/>
  <c i="55" r="H193"/>
  <c i="55" r="I193"/>
  <c i="55" r="J193"/>
  <c i="55" r="K193"/>
  <c i="55" r="L193"/>
  <c i="55" r="M193"/>
  <c i="55" r="N193"/>
  <c i="55" r="O193"/>
  <c i="55" r="P193"/>
  <c i="55" r="Q193"/>
  <c i="55" r="R193"/>
  <c i="55" r="S193"/>
  <c i="55" r="T193"/>
  <c i="55" r="U193"/>
  <c i="55" r="V193"/>
  <c i="55" r="W193"/>
  <c i="55" r="X193"/>
  <c i="55" r="Y193"/>
  <c i="55" r="Z193"/>
  <c i="55" r="AA193"/>
  <c i="55" r="AB193"/>
  <c i="55" r="AC193"/>
  <c i="55" r="AD193"/>
  <c i="55" r="AE193"/>
  <c i="55" r="AF193"/>
  <c i="55" r="H194"/>
  <c i="55" r="I194"/>
  <c i="55" r="J194"/>
  <c i="55" r="K194"/>
  <c i="55" r="L194"/>
  <c i="55" r="M194"/>
  <c i="55" r="N194"/>
  <c i="55" r="O194"/>
  <c i="55" r="P194"/>
  <c i="55" r="Q194"/>
  <c i="55" r="R194"/>
  <c i="55" r="S194"/>
  <c i="55" r="T194"/>
  <c i="55" r="U194"/>
  <c i="55" r="V194"/>
  <c i="55" r="W194"/>
  <c i="55" r="X194"/>
  <c i="55" r="Y194"/>
  <c i="55" r="Z194"/>
  <c i="55" r="AA194"/>
  <c i="55" r="AB194"/>
  <c i="55" r="AC194"/>
  <c i="55" r="AD194"/>
  <c i="55" r="AE194"/>
  <c i="55" r="AF194"/>
  <c i="55" r="H195"/>
  <c i="55" r="I195"/>
  <c i="55" r="J195"/>
  <c i="55" r="K195"/>
  <c i="55" r="L195"/>
  <c i="55" r="M195"/>
  <c i="55" r="N195"/>
  <c i="55" r="O195"/>
  <c i="55" r="P195"/>
  <c i="55" r="Q195"/>
  <c i="55" r="R195"/>
  <c i="55" r="S195"/>
  <c i="55" r="T195"/>
  <c i="55" r="U195"/>
  <c i="55" r="V195"/>
  <c i="55" r="W195"/>
  <c i="55" r="X195"/>
  <c i="55" r="Y195"/>
  <c i="55" r="Z195"/>
  <c i="55" r="AA195"/>
  <c i="55" r="AB195"/>
  <c i="55" r="AC195"/>
  <c i="55" r="AD195"/>
  <c i="55" r="AE195"/>
  <c i="55" r="AF195"/>
  <c i="55" r="H196"/>
  <c i="55" r="I196"/>
  <c i="55" r="J196"/>
  <c i="55" r="K196"/>
  <c i="55" r="L196"/>
  <c i="55" r="M196"/>
  <c i="55" r="N196"/>
  <c i="55" r="O196"/>
  <c i="55" r="P196"/>
  <c i="55" r="Q196"/>
  <c i="55" r="R196"/>
  <c i="55" r="S196"/>
  <c i="55" r="T196"/>
  <c i="55" r="U196"/>
  <c i="55" r="V196"/>
  <c i="55" r="W196"/>
  <c i="55" r="X196"/>
  <c i="55" r="Y196"/>
  <c i="55" r="Z196"/>
  <c i="55" r="AA196"/>
  <c i="55" r="AB196"/>
  <c i="55" r="AC196"/>
  <c i="55" r="AD196"/>
  <c i="55" r="AE196"/>
  <c i="55" r="AF196"/>
  <c i="55" r="H197"/>
  <c i="55" r="I197"/>
  <c i="55" r="J197"/>
  <c i="55" r="K197"/>
  <c i="55" r="L197"/>
  <c i="55" r="M197"/>
  <c i="55" r="N197"/>
  <c i="55" r="O197"/>
  <c i="55" r="P197"/>
  <c i="55" r="Q197"/>
  <c i="55" r="R197"/>
  <c i="55" r="S197"/>
  <c i="55" r="T197"/>
  <c i="55" r="U197"/>
  <c i="55" r="V197"/>
  <c i="55" r="W197"/>
  <c i="55" r="X197"/>
  <c i="55" r="Y197"/>
  <c i="55" r="Z197"/>
  <c i="55" r="AA197"/>
  <c i="55" r="AB197"/>
  <c i="55" r="AC197"/>
  <c i="55" r="AD197"/>
  <c i="55" r="AE197"/>
  <c i="55" r="AF197"/>
  <c i="55" r="H198"/>
  <c i="55" r="I198"/>
  <c i="55" r="J198"/>
  <c i="55" r="K198"/>
  <c i="55" r="L198"/>
  <c i="55" r="M198"/>
  <c i="55" r="N198"/>
  <c i="55" r="O198"/>
  <c i="55" r="P198"/>
  <c i="55" r="Q198"/>
  <c i="55" r="R198"/>
  <c i="55" r="S198"/>
  <c i="55" r="T198"/>
  <c i="55" r="U198"/>
  <c i="55" r="V198"/>
  <c i="55" r="W198"/>
  <c i="55" r="X198"/>
  <c i="55" r="Y198"/>
  <c i="55" r="Z198"/>
  <c i="55" r="AA198"/>
  <c i="55" r="AB198"/>
  <c i="55" r="AC198"/>
  <c i="55" r="AD198"/>
  <c i="55" r="AE198"/>
  <c i="55" r="AF198"/>
  <c i="55" r="H199"/>
  <c i="55" r="I199"/>
  <c i="55" r="J199"/>
  <c i="55" r="K199"/>
  <c i="55" r="L199"/>
  <c i="55" r="M199"/>
  <c i="55" r="N199"/>
  <c i="55" r="O199"/>
  <c i="55" r="P199"/>
  <c i="55" r="Q199"/>
  <c i="55" r="R199"/>
  <c i="55" r="S199"/>
  <c i="55" r="T199"/>
  <c i="55" r="U199"/>
  <c i="55" r="V199"/>
  <c i="55" r="W199"/>
  <c i="55" r="X199"/>
  <c i="55" r="Y199"/>
  <c i="55" r="Z199"/>
  <c i="55" r="AA199"/>
  <c i="55" r="AB199"/>
  <c i="55" r="AC199"/>
  <c i="55" r="AD199"/>
  <c i="55" r="AE199"/>
  <c i="55" r="AF199"/>
  <c i="55" r="H200"/>
  <c i="55" r="I200"/>
  <c i="55" r="J200"/>
  <c i="55" r="K200"/>
  <c i="55" r="L200"/>
  <c i="55" r="M200"/>
  <c i="55" r="N200"/>
  <c i="55" r="O200"/>
  <c i="55" r="P200"/>
  <c i="55" r="Q200"/>
  <c i="55" r="R200"/>
  <c i="55" r="S200"/>
  <c i="55" r="T200"/>
  <c i="55" r="U200"/>
  <c i="55" r="V200"/>
  <c i="55" r="W200"/>
  <c i="55" r="X200"/>
  <c i="55" r="Y200"/>
  <c i="55" r="Z200"/>
  <c i="55" r="AA200"/>
  <c i="55" r="AB200"/>
  <c i="55" r="AC200"/>
  <c i="55" r="AD200"/>
  <c i="55" r="AE200"/>
  <c i="55" r="AF200"/>
  <c i="55" r="H201"/>
  <c i="55" r="I201"/>
  <c i="55" r="J201"/>
  <c i="55" r="K201"/>
  <c i="55" r="L201"/>
  <c i="55" r="M201"/>
  <c i="55" r="N201"/>
  <c i="55" r="O201"/>
  <c i="55" r="P201"/>
  <c i="55" r="Q201"/>
  <c i="55" r="R201"/>
  <c i="55" r="S201"/>
  <c i="55" r="T201"/>
  <c i="55" r="U201"/>
  <c i="55" r="V201"/>
  <c i="55" r="W201"/>
  <c i="55" r="X201"/>
  <c i="55" r="Y201"/>
  <c i="55" r="Z201"/>
  <c i="55" r="AA201"/>
  <c i="55" r="AB201"/>
  <c i="55" r="AC201"/>
  <c i="55" r="AD201"/>
  <c i="55" r="AE201"/>
  <c i="55" r="AF201"/>
  <c i="55" r="H202"/>
  <c i="55" r="I202"/>
  <c i="55" r="J202"/>
  <c i="55" r="K202"/>
  <c i="55" r="L202"/>
  <c i="55" r="M202"/>
  <c i="55" r="N202"/>
  <c i="55" r="O202"/>
  <c i="55" r="P202"/>
  <c i="55" r="Q202"/>
  <c i="55" r="R202"/>
  <c i="55" r="S202"/>
  <c i="55" r="T202"/>
  <c i="55" r="U202"/>
  <c i="55" r="V202"/>
  <c i="55" r="W202"/>
  <c i="55" r="X202"/>
  <c i="55" r="Y202"/>
  <c i="55" r="Z202"/>
  <c i="55" r="AA202"/>
  <c i="55" r="AB202"/>
  <c i="55" r="AC202"/>
  <c i="55" r="AD202"/>
  <c i="55" r="AE202"/>
  <c i="55" r="AF202"/>
  <c i="55" r="H203"/>
  <c i="55" r="I203"/>
  <c i="55" r="J203"/>
  <c i="55" r="K203"/>
  <c i="55" r="L203"/>
  <c i="55" r="M203"/>
  <c i="55" r="N203"/>
  <c i="55" r="O203"/>
  <c i="55" r="P203"/>
  <c i="55" r="Q203"/>
  <c i="55" r="R203"/>
  <c i="55" r="S203"/>
  <c i="55" r="T203"/>
  <c i="55" r="U203"/>
  <c i="55" r="V203"/>
  <c i="55" r="W203"/>
  <c i="55" r="X203"/>
  <c i="55" r="Y203"/>
  <c i="55" r="Z203"/>
  <c i="55" r="AA203"/>
  <c i="55" r="AB203"/>
  <c i="55" r="AC203"/>
  <c i="55" r="AD203"/>
  <c i="55" r="AE203"/>
  <c i="55" r="AF203"/>
  <c i="55" r="H204"/>
  <c i="55" r="I204"/>
  <c i="55" r="J204"/>
  <c i="55" r="K204"/>
  <c i="55" r="L204"/>
  <c i="55" r="M204"/>
  <c i="55" r="N204"/>
  <c i="55" r="O204"/>
  <c i="55" r="P204"/>
  <c i="55" r="Q204"/>
  <c i="55" r="R204"/>
  <c i="55" r="S204"/>
  <c i="55" r="T204"/>
  <c i="55" r="U204"/>
  <c i="55" r="V204"/>
  <c i="55" r="W204"/>
  <c i="55" r="X204"/>
  <c i="55" r="Y204"/>
  <c i="55" r="Z204"/>
  <c i="55" r="AA204"/>
  <c i="55" r="AB204"/>
  <c i="55" r="AC204"/>
  <c i="55" r="AD204"/>
  <c i="55" r="AE204"/>
  <c i="55" r="AF204"/>
  <c i="55" r="H205"/>
  <c i="55" r="I205"/>
  <c i="55" r="J205"/>
  <c i="55" r="K205"/>
  <c i="55" r="L205"/>
  <c i="55" r="M205"/>
  <c i="55" r="N205"/>
  <c i="55" r="O205"/>
  <c i="55" r="P205"/>
  <c i="55" r="Q205"/>
  <c i="55" r="R205"/>
  <c i="55" r="S205"/>
  <c i="55" r="T205"/>
  <c i="55" r="U205"/>
  <c i="55" r="V205"/>
  <c i="55" r="W205"/>
  <c i="55" r="X205"/>
  <c i="55" r="Y205"/>
  <c i="55" r="Z205"/>
  <c i="55" r="AA205"/>
  <c i="55" r="AB205"/>
  <c i="55" r="AC205"/>
  <c i="55" r="AD205"/>
  <c i="55" r="AE205"/>
  <c i="55" r="AF205"/>
  <c i="55" r="H206"/>
  <c i="55" r="I206"/>
  <c i="55" r="J206"/>
  <c i="55" r="K206"/>
  <c i="55" r="L206"/>
  <c i="55" r="M206"/>
  <c i="55" r="N206"/>
  <c i="55" r="O206"/>
  <c i="55" r="P206"/>
  <c i="55" r="Q206"/>
  <c i="55" r="R206"/>
  <c i="55" r="S206"/>
  <c i="55" r="T206"/>
  <c i="55" r="U206"/>
  <c i="55" r="V206"/>
  <c i="55" r="W206"/>
  <c i="55" r="X206"/>
  <c i="55" r="Y206"/>
  <c i="55" r="Z206"/>
  <c i="55" r="AA206"/>
  <c i="55" r="AB206"/>
  <c i="55" r="AC206"/>
  <c i="55" r="AD206"/>
  <c i="55" r="AE206"/>
  <c i="55" r="AF206"/>
  <c i="55" r="H207"/>
  <c i="55" r="I207"/>
  <c i="55" r="J207"/>
  <c i="55" r="K207"/>
  <c i="55" r="L207"/>
  <c i="55" r="M207"/>
  <c i="55" r="N207"/>
  <c i="55" r="O207"/>
  <c i="55" r="P207"/>
  <c i="55" r="Q207"/>
  <c i="55" r="R207"/>
  <c i="55" r="S207"/>
  <c i="55" r="T207"/>
  <c i="55" r="U207"/>
  <c i="55" r="V207"/>
  <c i="55" r="W207"/>
  <c i="55" r="X207"/>
  <c i="55" r="Y207"/>
  <c i="55" r="Z207"/>
  <c i="55" r="AA207"/>
  <c i="55" r="AB207"/>
  <c i="55" r="AC207"/>
  <c i="55" r="AD207"/>
  <c i="55" r="AE207"/>
  <c i="55" r="AF207"/>
  <c i="55" r="H208"/>
  <c i="55" r="I208"/>
  <c i="55" r="J208"/>
  <c i="55" r="K208"/>
  <c i="55" r="L208"/>
  <c i="55" r="M208"/>
  <c i="55" r="N208"/>
  <c i="55" r="O208"/>
  <c i="55" r="P208"/>
  <c i="55" r="Q208"/>
  <c i="55" r="R208"/>
  <c i="55" r="S208"/>
  <c i="55" r="T208"/>
  <c i="55" r="U208"/>
  <c i="55" r="V208"/>
  <c i="55" r="W208"/>
  <c i="55" r="X208"/>
  <c i="55" r="Y208"/>
  <c i="55" r="Z208"/>
  <c i="55" r="AA208"/>
  <c i="55" r="AB208"/>
  <c i="55" r="AC208"/>
  <c i="55" r="AD208"/>
  <c i="55" r="AE208"/>
  <c i="55" r="AF208"/>
  <c i="55" r="H209"/>
  <c i="55" r="I209"/>
  <c i="55" r="J209"/>
  <c i="55" r="K209"/>
  <c i="55" r="L209"/>
  <c i="55" r="M209"/>
  <c i="55" r="N209"/>
  <c i="55" r="O209"/>
  <c i="55" r="P209"/>
  <c i="55" r="Q209"/>
  <c i="55" r="R209"/>
  <c i="55" r="S209"/>
  <c i="55" r="T209"/>
  <c i="55" r="U209"/>
  <c i="55" r="V209"/>
  <c i="55" r="W209"/>
  <c i="55" r="X209"/>
  <c i="55" r="Y209"/>
  <c i="55" r="Z209"/>
  <c i="55" r="AA209"/>
  <c i="55" r="AB209"/>
  <c i="55" r="AC209"/>
  <c i="55" r="AD209"/>
  <c i="55" r="AE209"/>
  <c i="55" r="AF209"/>
  <c i="55" r="H210"/>
  <c i="55" r="I210"/>
  <c i="55" r="J210"/>
  <c i="55" r="K210"/>
  <c i="55" r="L210"/>
  <c i="55" r="M210"/>
  <c i="55" r="N210"/>
  <c i="55" r="O210"/>
  <c i="55" r="P210"/>
  <c i="55" r="Q210"/>
  <c i="55" r="R210"/>
  <c i="55" r="S210"/>
  <c i="55" r="T210"/>
  <c i="55" r="U210"/>
  <c i="55" r="V210"/>
  <c i="55" r="W210"/>
  <c i="55" r="X210"/>
  <c i="55" r="Y210"/>
  <c i="55" r="Z210"/>
  <c i="55" r="AA210"/>
  <c i="55" r="AB210"/>
  <c i="55" r="AC210"/>
  <c i="55" r="AD210"/>
  <c i="55" r="AE210"/>
  <c i="55" r="AF210"/>
  <c i="55" r="H211"/>
  <c i="55" r="I211"/>
  <c i="55" r="J211"/>
  <c i="55" r="K211"/>
  <c i="55" r="L211"/>
  <c i="55" r="M211"/>
  <c i="55" r="N211"/>
  <c i="55" r="O211"/>
  <c i="55" r="P211"/>
  <c i="55" r="Q211"/>
  <c i="55" r="R211"/>
  <c i="55" r="S211"/>
  <c i="55" r="T211"/>
  <c i="55" r="U211"/>
  <c i="55" r="V211"/>
  <c i="55" r="W211"/>
  <c i="55" r="X211"/>
  <c i="55" r="Y211"/>
  <c i="55" r="Z211"/>
  <c i="55" r="AA211"/>
  <c i="55" r="AB211"/>
  <c i="55" r="AC211"/>
  <c i="55" r="AD211"/>
  <c i="55" r="AE211"/>
  <c i="55" r="AF211"/>
  <c i="55" r="H212"/>
  <c i="55" r="I212"/>
  <c i="55" r="J212"/>
  <c i="55" r="K212"/>
  <c i="55" r="L212"/>
  <c i="55" r="M212"/>
  <c i="55" r="N212"/>
  <c i="55" r="O212"/>
  <c i="55" r="P212"/>
  <c i="55" r="Q212"/>
  <c i="55" r="R212"/>
  <c i="55" r="S212"/>
  <c i="55" r="T212"/>
  <c i="55" r="U212"/>
  <c i="55" r="V212"/>
  <c i="55" r="W212"/>
  <c i="55" r="X212"/>
  <c i="55" r="Y212"/>
  <c i="55" r="Z212"/>
  <c i="55" r="AA212"/>
  <c i="55" r="AB212"/>
  <c i="55" r="AC212"/>
  <c i="55" r="AD212"/>
  <c i="55" r="AE212"/>
  <c i="55" r="AF212"/>
  <c i="55" r="H213"/>
  <c i="55" r="I213"/>
  <c i="55" r="J213"/>
  <c i="55" r="K213"/>
  <c i="55" r="L213"/>
  <c i="55" r="M213"/>
  <c i="55" r="N213"/>
  <c i="55" r="O213"/>
  <c i="55" r="P213"/>
  <c i="55" r="Q213"/>
  <c i="55" r="R213"/>
  <c i="55" r="S213"/>
  <c i="55" r="T213"/>
  <c i="55" r="U213"/>
  <c i="55" r="V213"/>
  <c i="55" r="W213"/>
  <c i="55" r="X213"/>
  <c i="55" r="Y213"/>
  <c i="55" r="Z213"/>
  <c i="55" r="AA213"/>
  <c i="55" r="AB213"/>
  <c i="55" r="AC213"/>
  <c i="55" r="AD213"/>
  <c i="55" r="AE213"/>
  <c i="55" r="AF213"/>
  <c i="55" l="1" r="AB25"/>
  <c i="55" l="1" r="H15"/>
  <c i="55" r="H13"/>
  <c i="55" r="H25"/>
  <c i="55" r="H12" s="1"/>
  <c i="55" r="H14"/>
  <c i="1" r="BI59"/>
  <c i="1" r="BI58"/>
  <c i="1" r="BI57"/>
  <c i="1" r="BI56"/>
  <c i="1" r="BI55"/>
  <c i="1" r="BI54"/>
  <c i="1" r="BI53"/>
  <c i="1" r="BI52"/>
  <c i="1" r="BI51"/>
  <c i="1" r="BI50"/>
  <c i="1" r="BI49"/>
  <c i="1" r="BI48"/>
  <c i="1" r="BI47"/>
  <c i="1" r="BI46"/>
  <c i="1" r="BI45"/>
  <c i="1" r="BI44"/>
  <c i="1" r="BI43"/>
  <c i="1" r="BI42"/>
  <c i="1" r="BI41"/>
  <c i="1" r="BI21"/>
  <c i="1" r="BI22" s="1"/>
  <c i="1" r="BI19"/>
  <c i="1" r="BI20" s="1"/>
  <c i="1" r="BI17"/>
  <c i="1" r="BI18" s="1"/>
  <c i="1" r="BI15"/>
  <c i="1" r="BI16" s="1"/>
  <c i="1" r="BI13"/>
  <c i="1" r="BI14" s="1"/>
  <c i="1" r="BI24"/>
  <c i="1" r="BI30"/>
  <c i="1" r="BI36"/>
  <c i="1" r="BI40"/>
  <c i="1" r="BI61"/>
  <c i="55" l="1" r="H17"/>
  <c i="1" r="BI28"/>
  <c i="1" r="BI26"/>
  <c i="1" r="BI37"/>
  <c i="1" r="BI38"/>
  <c i="1" r="BI27"/>
  <c i="1" r="BI25"/>
  <c i="55" r="I15"/>
  <c i="55" r="I25"/>
  <c i="55" r="I12" s="1"/>
  <c i="55" r="I13"/>
  <c i="1" r="BH59"/>
  <c i="1" r="BH58"/>
  <c i="1" r="BH57"/>
  <c i="1" r="BH56"/>
  <c i="1" r="BH55"/>
  <c i="1" r="BH54"/>
  <c i="1" r="BH53"/>
  <c i="1" r="BH52"/>
  <c i="1" r="BH51"/>
  <c i="1" r="BH50"/>
  <c i="1" r="BH49"/>
  <c i="1" r="BH48"/>
  <c i="1" r="BH47"/>
  <c i="1" r="BH46"/>
  <c i="1" r="BH45"/>
  <c i="1" r="BH44"/>
  <c i="1" r="BH43"/>
  <c i="1" r="BH42"/>
  <c i="1" r="BH41"/>
  <c i="1" r="BH21"/>
  <c i="1" r="BH22" s="1"/>
  <c i="1" r="BH28" s="1"/>
  <c i="1" r="BH19"/>
  <c i="1" r="BH20" s="1"/>
  <c i="1" r="BH17"/>
  <c i="1" r="BH18" s="1"/>
  <c i="1" r="BH15"/>
  <c i="1" r="BH16" s="1"/>
  <c i="1" r="BH13"/>
  <c i="1" r="BH14" s="1"/>
  <c i="1" r="BH24"/>
  <c i="1" r="BH30"/>
  <c i="1" r="BH36"/>
  <c i="1" r="BH40"/>
  <c i="55" l="1" r="I14"/>
  <c i="1" r="BI33"/>
  <c i="55" r="I17"/>
  <c i="1" r="BH61"/>
  <c i="1" r="BH26"/>
  <c i="1" r="BH37"/>
  <c i="1" r="BH25"/>
  <c i="1" r="BH38"/>
  <c i="1" r="BH27"/>
  <c i="55" r="J25"/>
  <c i="55" r="J12" s="1"/>
  <c i="1" r="BG59"/>
  <c i="1" r="BG58"/>
  <c i="1" r="BG57"/>
  <c i="1" r="BG56"/>
  <c i="1" r="BG55"/>
  <c i="1" r="BG54"/>
  <c i="1" r="BG53"/>
  <c i="1" r="BG52"/>
  <c i="1" r="BG51"/>
  <c i="1" r="BG50"/>
  <c i="1" r="BG49"/>
  <c i="1" r="BG48"/>
  <c i="1" r="BG47"/>
  <c i="1" r="BG46"/>
  <c i="1" r="BG45"/>
  <c i="1" r="BG44"/>
  <c i="1" r="BG43"/>
  <c i="1" r="BG42"/>
  <c i="1" r="BG41"/>
  <c i="1" r="BG21"/>
  <c i="1" r="BG22" s="1"/>
  <c i="1" r="BG19"/>
  <c i="1" r="BG20" s="1"/>
  <c i="1" r="BG27" s="1"/>
  <c i="1" r="BG17"/>
  <c i="1" r="BG18" s="1"/>
  <c i="1" r="BG15"/>
  <c i="1" r="BG16" s="1"/>
  <c i="1" r="BG13"/>
  <c i="1" r="BG14" s="1"/>
  <c i="1" r="BE24"/>
  <c i="1" r="BF24"/>
  <c i="1" r="BG24"/>
  <c i="1" r="BG30"/>
  <c i="1" r="BG36"/>
  <c i="1" r="BG40"/>
  <c i="55" l="1" r="J15"/>
  <c i="55" r="J14"/>
  <c i="55" r="J13"/>
  <c i="1" r="BH33"/>
  <c i="1" r="BG61"/>
  <c i="55" r="J17"/>
  <c i="1" r="BG38"/>
  <c i="1" r="BG25"/>
  <c i="1" r="BG37"/>
  <c i="1" r="BG28"/>
  <c i="1" r="BG26"/>
  <c i="1" r="BF40"/>
  <c i="1" r="BE40"/>
  <c i="1" r="BD40"/>
  <c i="1" r="BC40"/>
  <c i="55" r="K25"/>
  <c i="1" r="BF59"/>
  <c i="1" r="BF58"/>
  <c i="1" r="BF57"/>
  <c i="1" r="BF56"/>
  <c i="1" r="BF55"/>
  <c i="1" r="BF54"/>
  <c i="1" r="BF53"/>
  <c i="1" r="BF52"/>
  <c i="1" r="BF51"/>
  <c i="1" r="BF50"/>
  <c i="1" r="BF49"/>
  <c i="1" r="BF48"/>
  <c i="1" r="BF47"/>
  <c i="1" r="BF46"/>
  <c i="1" r="BF45"/>
  <c i="1" r="BF44"/>
  <c i="1" r="BF43"/>
  <c i="1" r="BF42"/>
  <c i="1" r="BF41"/>
  <c i="1" r="BF21"/>
  <c i="1" r="BF22" s="1"/>
  <c i="1" r="BF19"/>
  <c i="1" r="BF20" s="1"/>
  <c i="1" r="BF17"/>
  <c i="1" r="BF18" s="1"/>
  <c i="1" r="BF15"/>
  <c i="1" r="BF16" s="1"/>
  <c i="1" r="BF13"/>
  <c i="1" r="BF14" s="1"/>
  <c i="55" l="1" r="K14"/>
  <c i="55" r="K15"/>
  <c i="55" r="K12"/>
  <c i="1" r="BG33"/>
  <c i="55" r="K13"/>
  <c i="55" r="K17"/>
  <c i="1" r="BF27"/>
  <c i="1" r="BF30"/>
  <c i="1" r="BF36"/>
  <c i="1" r="BF61"/>
  <c i="1" l="1" r="BF38"/>
  <c i="1" r="BF25"/>
  <c i="1" r="BF37"/>
  <c i="1" r="BF28"/>
  <c i="1" r="BF26"/>
  <c i="1" r="BB49"/>
  <c i="1" r="BC49"/>
  <c i="1" r="BD49"/>
  <c i="1" r="BE49"/>
  <c i="1" l="1" r="BF33"/>
  <c i="55" r="L15"/>
  <c i="55" r="L25"/>
  <c i="1" r="K71"/>
  <c i="1" r="L71"/>
  <c i="1" r="K70"/>
  <c i="1" r="L70"/>
  <c i="1" r="BE17"/>
  <c i="1" r="BE18" s="1"/>
  <c i="1" r="BE15"/>
  <c i="1" r="BE16" s="1"/>
  <c i="1" r="BE59"/>
  <c i="1" r="BE58"/>
  <c i="1" r="BE57"/>
  <c i="1" r="BE56"/>
  <c i="1" r="BE55"/>
  <c i="1" r="BE54"/>
  <c i="1" r="BE53"/>
  <c i="1" r="BE52"/>
  <c i="1" r="BE51"/>
  <c i="1" r="BE50"/>
  <c i="1" r="BE48"/>
  <c i="1" r="BE47"/>
  <c i="1" r="BE46"/>
  <c i="1" r="BE45"/>
  <c i="1" r="BE44"/>
  <c i="1" r="BE43"/>
  <c i="1" r="BE42"/>
  <c i="1" r="BE41"/>
  <c i="1" r="BE21"/>
  <c i="1" r="BE22" s="1"/>
  <c i="1" r="BE28" s="1"/>
  <c i="1" r="BE19"/>
  <c i="1" r="BE20" s="1"/>
  <c i="1" r="BE13"/>
  <c i="1" r="BE14" s="1"/>
  <c i="1" r="BE30"/>
  <c i="1" r="BE36"/>
  <c i="55" l="1" r="L14"/>
  <c i="55" r="L12"/>
  <c i="55" r="L13"/>
  <c i="1" r="BE61"/>
  <c i="55" r="L17"/>
  <c i="1" r="BE26"/>
  <c i="1" r="BE37"/>
  <c i="1" r="BE38"/>
  <c i="1" r="BE27"/>
  <c i="1" r="BE25"/>
  <c i="55" r="M25"/>
  <c i="1" r="BD59"/>
  <c i="1" r="BD58"/>
  <c i="1" r="BD57"/>
  <c i="1" r="BD56"/>
  <c i="1" r="BD55"/>
  <c i="1" r="BD54"/>
  <c i="1" r="BD53"/>
  <c i="1" r="BD52"/>
  <c i="1" r="BD51"/>
  <c i="1" r="BD50"/>
  <c i="1" r="BD48"/>
  <c i="1" r="BD47"/>
  <c i="1" r="BD46"/>
  <c i="1" r="BD45"/>
  <c i="1" r="BD44"/>
  <c i="1" r="BD43"/>
  <c i="1" r="BD42"/>
  <c i="1" r="BD41"/>
  <c i="1" r="BD21"/>
  <c i="1" r="BD22" s="1"/>
  <c i="1" r="BD28" s="1"/>
  <c i="1" r="BD19"/>
  <c i="1" r="BD20" s="1"/>
  <c i="1" r="BD27" s="1"/>
  <c i="1" r="BD17"/>
  <c i="1" r="BD18" s="1"/>
  <c i="1" r="BD15"/>
  <c i="1" r="BD16" s="1"/>
  <c i="1" r="BD13"/>
  <c i="1" r="BD14" s="1"/>
  <c i="1" r="BD24"/>
  <c i="1" r="BD30"/>
  <c i="1" r="BD36"/>
  <c i="55" r="G7"/>
  <c i="55" r="G3"/>
  <c i="55" r="E6"/>
  <c i="55" r="G8"/>
  <c i="55" r="E7"/>
  <c i="55" r="G6"/>
  <c i="55" r="E8"/>
  <c i="55" r="G9"/>
  <c i="55" r="E9"/>
  <c i="55" l="1" r="M15"/>
  <c i="55" r="M13"/>
  <c i="55" r="M12"/>
  <c i="55" r="M14"/>
  <c i="1" r="BD61"/>
  <c i="1" r="BE33"/>
  <c i="55" r="M17"/>
  <c i="1" r="BD25"/>
  <c i="1" r="BD26"/>
  <c i="1" r="BD38"/>
  <c i="1" r="BD37"/>
  <c i="1" r="BB53"/>
  <c i="1" r="BC53"/>
  <c i="1" r="BB47"/>
  <c i="1" r="BC47"/>
  <c i="1" r="B7"/>
  <c i="1" r="C7" s="1"/>
  <c i="1" r="BC13"/>
  <c i="55" r="E3"/>
  <c i="1" l="1" r="BD33"/>
  <c i="55" l="1" r="N25"/>
  <c i="1" r="K66"/>
  <c i="1" r="L66"/>
  <c i="1" r="M66"/>
  <c i="1" r="M69"/>
  <c i="1" r="M68"/>
  <c i="1" r="M67"/>
  <c i="1" r="M65"/>
  <c i="1" r="L69"/>
  <c i="1" r="L68"/>
  <c i="1" r="L67"/>
  <c i="1" r="L65"/>
  <c i="1" r="K69"/>
  <c i="1" r="K68"/>
  <c i="1" r="K67"/>
  <c i="1" r="K65"/>
  <c i="1" r="J73"/>
  <c i="1" r="J72"/>
  <c i="55" l="1" r="N15"/>
  <c i="1" r="M75"/>
  <c i="55" r="N12"/>
  <c i="55" r="N13"/>
  <c i="55" r="N14"/>
  <c i="55" r="N17"/>
  <c i="1" l="1" r="BB58"/>
  <c i="1" r="BC58"/>
  <c i="1" r="BC59"/>
  <c i="1" r="BC57"/>
  <c i="1" r="BC56"/>
  <c i="1" r="BC55"/>
  <c i="1" r="BC54"/>
  <c i="1" r="BC52"/>
  <c i="1" r="BC51"/>
  <c i="1" r="BC50"/>
  <c i="1" r="BC48"/>
  <c i="1" r="BC46"/>
  <c i="1" r="BC45"/>
  <c i="1" r="BC44"/>
  <c i="1" r="BC43"/>
  <c i="1" r="BC42"/>
  <c i="1" r="BC41"/>
  <c i="1" r="BB59"/>
  <c i="1" r="BB57"/>
  <c i="1" r="BB56"/>
  <c i="1" r="BB55"/>
  <c i="1" r="BB54"/>
  <c i="1" r="BB52"/>
  <c i="1" r="BB51"/>
  <c i="1" r="BB50"/>
  <c i="1" r="BB48"/>
  <c i="1" r="BB46"/>
  <c i="1" r="BB45"/>
  <c i="1" r="BB44"/>
  <c i="1" r="BB43"/>
  <c i="1" r="BB42"/>
  <c i="1" r="BB41"/>
  <c i="1" r="BC21"/>
  <c i="1" r="BC22" s="1"/>
  <c i="1" r="BC28" s="1"/>
  <c i="1" r="BC19"/>
  <c i="1" r="BC20" s="1"/>
  <c i="1" r="BC17"/>
  <c i="1" r="BC18" s="1"/>
  <c i="1" r="BC15"/>
  <c i="1" r="BC16" s="1"/>
  <c i="1" r="BC14"/>
  <c i="1" r="BC24"/>
  <c i="1" r="BC30"/>
  <c i="1" r="BC36"/>
  <c i="1" l="1" r="BC61"/>
  <c i="1" r="BC38"/>
  <c i="1" r="BC26"/>
  <c i="1" r="BC37"/>
  <c i="1" r="BC27"/>
  <c i="1" r="BC25"/>
  <c i="1" r="BB61"/>
  <c i="1" r="AZ13"/>
  <c i="1" r="BA13"/>
  <c i="1" r="BB13"/>
  <c i="1" l="1" r="BC33"/>
  <c i="1" r="BB14"/>
  <c i="55" l="1" r="O25"/>
  <c i="1" r="BB21"/>
  <c i="1" r="BB22" s="1"/>
  <c i="1" r="BB19"/>
  <c i="1" r="BB20" s="1"/>
  <c i="1" r="BB17"/>
  <c i="1" r="BB18" s="1"/>
  <c i="1" r="BB15"/>
  <c i="1" r="BB16" s="1"/>
  <c i="1" r="BB24"/>
  <c i="1" r="BB30"/>
  <c i="1" r="BB36"/>
  <c i="55" l="1" r="O13"/>
  <c i="55" r="F7" s="1"/>
  <c i="55" r="O14"/>
  <c i="55" r="F8" s="1"/>
  <c i="55" r="O15"/>
  <c i="55" r="F9" s="1"/>
  <c i="55" r="O12"/>
  <c i="55" r="F6" s="1"/>
  <c i="1" r="BB26"/>
  <c i="1" r="BB37"/>
  <c i="1" r="BB38"/>
  <c i="1" r="BB28"/>
  <c i="1" r="BB27"/>
  <c i="1" r="BB25"/>
  <c i="1" r="AQ17"/>
  <c i="1" l="1" r="BB33"/>
  <c i="55" r="P25"/>
  <c i="55" r="Q25"/>
  <c i="55" r="R25"/>
  <c i="55" r="S25"/>
  <c i="55" r="T25"/>
  <c i="55" r="U25"/>
  <c i="55" r="V25"/>
  <c i="55" r="W25"/>
  <c i="55" r="X25"/>
  <c i="55" r="Y25"/>
  <c i="55" r="Z25"/>
  <c i="55" r="AA25"/>
  <c i="55" r="AC25"/>
  <c i="55" r="AD25"/>
  <c i="55" r="AE25"/>
  <c i="55" r="AF25"/>
  <c i="55" l="1" r="P13"/>
  <c i="55" r="P12"/>
  <c i="55" r="P15"/>
  <c i="55" r="P14"/>
  <c i="55" l="1" r="P17"/>
  <c i="1" r="AU21"/>
  <c i="1" r="AU22" s="1"/>
  <c i="1" r="AU19"/>
  <c i="1" r="AU20" s="1"/>
  <c i="1" r="AU17"/>
  <c i="1" r="AU18" s="1"/>
  <c i="1" r="AU15"/>
  <c i="1" r="AU16" s="1"/>
  <c i="1" r="AU13"/>
  <c i="1" r="AU14" s="1"/>
  <c i="1" r="AU25" s="1"/>
  <c i="1" r="AU24"/>
  <c i="1" r="AU30"/>
  <c i="1" r="AU31"/>
  <c i="1" r="AU36"/>
  <c i="1" r="AV21"/>
  <c i="1" r="AV22" s="1"/>
  <c i="1" r="AV19"/>
  <c i="1" r="AV20" s="1"/>
  <c i="1" r="AV17"/>
  <c i="1" r="AV18" s="1"/>
  <c i="1" r="AV15"/>
  <c i="1" r="AV16" s="1"/>
  <c i="1" r="AV13"/>
  <c i="1" r="AV14" s="1"/>
  <c i="1" r="AV36"/>
  <c i="1" r="AV31"/>
  <c i="1" r="AV30"/>
  <c i="1" r="AV24"/>
  <c i="1" r="AW21"/>
  <c i="1" r="AW22" s="1"/>
  <c i="1" r="AW19"/>
  <c i="1" r="AW20" s="1"/>
  <c i="1" r="AW17"/>
  <c i="1" r="AW18" s="1"/>
  <c i="1" r="AW15"/>
  <c i="1" r="AW16" s="1"/>
  <c i="1" r="AW13"/>
  <c i="1" r="AW14" s="1"/>
  <c i="1" r="AW24"/>
  <c i="1" r="AW30"/>
  <c i="1" r="AW31"/>
  <c i="1" r="AW36"/>
  <c i="1" r="AX21"/>
  <c i="1" r="AX22" s="1"/>
  <c i="1" r="AX19"/>
  <c i="1" r="AX20" s="1"/>
  <c i="1" r="AX17"/>
  <c i="1" r="AX18" s="1"/>
  <c i="1" r="AX15"/>
  <c i="1" r="AX16" s="1"/>
  <c i="1" r="AX13"/>
  <c i="1" r="AX14" s="1"/>
  <c i="1" r="AX25" s="1"/>
  <c i="1" r="AX24"/>
  <c i="1" r="AX30"/>
  <c i="1" r="AX31"/>
  <c i="1" r="AX36"/>
  <c i="1" r="AY21"/>
  <c i="1" r="AY22" s="1"/>
  <c i="1" r="AY19"/>
  <c i="1" r="AY20" s="1"/>
  <c i="1" r="AY17"/>
  <c i="1" r="AY18" s="1"/>
  <c i="1" r="AY15"/>
  <c i="1" r="AY16" s="1"/>
  <c i="1" r="AY13"/>
  <c i="1" r="AY14" s="1"/>
  <c i="1" r="BA21"/>
  <c i="1" r="BA22" s="1"/>
  <c i="1" r="BA19"/>
  <c i="1" r="BA20" s="1"/>
  <c i="1" r="BA17"/>
  <c i="1" r="BA18" s="1"/>
  <c i="1" r="BA15"/>
  <c i="1" r="BA16" s="1"/>
  <c i="1" r="BA14"/>
  <c i="1" r="AZ21"/>
  <c i="1" r="AZ22" s="1"/>
  <c i="1" r="AZ19"/>
  <c i="1" r="AZ20" s="1"/>
  <c i="1" r="AZ15"/>
  <c i="1" r="AZ16" s="1"/>
  <c i="1" r="AY24"/>
  <c i="1" r="AY30"/>
  <c i="1" r="AY31"/>
  <c i="1" r="AY36"/>
  <c i="1" r="AZ17"/>
  <c i="1" r="AZ18" s="1"/>
  <c i="1" r="AZ14"/>
  <c i="1" r="AZ24"/>
  <c i="1" r="AZ30"/>
  <c i="1" r="AZ31"/>
  <c i="1" r="AZ36"/>
  <c i="1" r="BA24"/>
  <c i="1" r="BA30"/>
  <c i="1" r="BA31"/>
  <c i="1" r="BA36"/>
  <c i="1" l="1" r="AU37"/>
  <c i="1" r="AU26"/>
  <c i="1" r="AU38"/>
  <c i="1" r="AU28"/>
  <c i="1" r="AU27"/>
  <c i="1" r="AV38"/>
  <c i="1" r="AV26"/>
  <c i="1" r="AV37"/>
  <c i="1" r="AV28"/>
  <c i="1" r="AV25"/>
  <c i="1" r="AW26"/>
  <c i="1" r="AW27"/>
  <c i="1" r="AW25"/>
  <c i="1" r="AW28"/>
  <c i="1" r="AW38"/>
  <c i="1" r="AX37"/>
  <c i="1" r="AX26"/>
  <c i="1" r="AX38"/>
  <c i="1" r="AX28"/>
  <c i="1" r="AX27"/>
  <c i="1" r="AY25"/>
  <c i="1" r="BA25"/>
  <c i="1" r="BA27"/>
  <c i="1" r="BA28"/>
  <c i="1" r="BA26"/>
  <c i="1" r="BA38"/>
  <c i="1" r="AY26"/>
  <c i="1" r="AY27"/>
  <c i="1" r="AY28"/>
  <c i="1" r="AY38"/>
  <c i="1" r="AZ26"/>
  <c i="1" r="AZ37"/>
  <c i="1" r="AZ38"/>
  <c i="1" r="AZ28"/>
  <c i="1" r="AZ27"/>
  <c i="1" r="AZ25"/>
  <c i="1" r="B11"/>
  <c i="1" r="C11" s="1"/>
  <c i="1" r="H7"/>
  <c i="1" r="I7" s="1"/>
  <c i="1" r="F7"/>
  <c i="1" r="G7" s="1"/>
  <c i="1" r="AH36"/>
  <c i="1" r="AH30"/>
  <c i="1" r="AH24"/>
  <c i="1" r="AT22"/>
  <c i="1" r="AS22"/>
  <c i="1" r="AR22"/>
  <c i="1" r="AQ22"/>
  <c i="1" r="AP22"/>
  <c i="1" r="AO22"/>
  <c i="1" r="AN22"/>
  <c i="1" r="AM22"/>
  <c i="1" r="AL22"/>
  <c i="1" r="AK22"/>
  <c i="1" r="AJ22"/>
  <c i="1" r="AI22"/>
  <c i="1" r="AH22"/>
  <c i="1" r="AG22"/>
  <c i="1" r="AF22"/>
  <c i="1" r="AE22"/>
  <c i="1" r="AD22"/>
  <c i="1" r="AC22"/>
  <c i="1" r="AB22"/>
  <c i="1" r="AA22"/>
  <c i="1" r="Z22"/>
  <c i="1" r="Y22"/>
  <c i="1" r="AT21"/>
  <c i="1" r="AS21"/>
  <c i="1" r="AR21"/>
  <c i="1" r="AQ21"/>
  <c i="1" r="AP21"/>
  <c i="1" r="AO21"/>
  <c i="1" r="AN21"/>
  <c i="1" r="AM21"/>
  <c i="1" r="AL21"/>
  <c i="1" r="AK21"/>
  <c i="1" r="AJ21"/>
  <c i="1" r="AI21"/>
  <c i="1" r="AH21"/>
  <c i="1" r="AH28" s="1"/>
  <c i="1" r="AG21"/>
  <c i="1" r="AF21"/>
  <c i="1" r="AE21"/>
  <c i="1" r="AD21"/>
  <c i="1" r="AC21"/>
  <c i="1" r="AB21"/>
  <c i="1" r="AA21"/>
  <c i="1" r="Z21"/>
  <c i="1" r="Y21"/>
  <c i="1" r="AT20"/>
  <c i="1" r="AS20"/>
  <c i="1" r="AR20"/>
  <c i="1" r="AQ20"/>
  <c i="1" r="AP20"/>
  <c i="1" r="AO20"/>
  <c i="1" r="AN20"/>
  <c i="1" r="AM20"/>
  <c i="1" r="AL20"/>
  <c i="1" r="AK20"/>
  <c i="1" r="AJ20"/>
  <c i="1" r="AI20"/>
  <c i="1" r="AH20"/>
  <c i="1" r="AG20"/>
  <c i="1" r="AF20"/>
  <c i="1" r="AE20"/>
  <c i="1" r="AD20"/>
  <c i="1" r="AC20"/>
  <c i="1" r="AB20"/>
  <c i="1" r="AA20"/>
  <c i="1" r="Z20"/>
  <c i="1" r="Y20"/>
  <c i="1" r="X20"/>
  <c i="1" r="W20"/>
  <c i="1" r="V20"/>
  <c i="1" r="U20"/>
  <c i="1" r="T20"/>
  <c i="1" r="S20"/>
  <c i="1" r="R20"/>
  <c i="1" r="Q20"/>
  <c i="1" r="P20"/>
  <c i="1" r="O20"/>
  <c i="1" r="N20"/>
  <c i="1" r="M20"/>
  <c i="1" r="L20"/>
  <c i="1" r="K20"/>
  <c i="1" r="J20"/>
  <c i="1" r="AT19"/>
  <c i="1" r="AS19"/>
  <c i="1" r="AR19"/>
  <c i="1" r="AQ19"/>
  <c i="1" r="AP19"/>
  <c i="1" r="AO19"/>
  <c i="1" r="AN19"/>
  <c i="1" r="AM19"/>
  <c i="1" r="AL19"/>
  <c i="1" r="AK19"/>
  <c i="1" r="AJ19"/>
  <c i="1" r="AI19"/>
  <c i="1" r="AH19"/>
  <c i="1" r="AH27" s="1"/>
  <c i="1" r="AG19"/>
  <c i="1" r="AF19"/>
  <c i="1" r="AE19"/>
  <c i="1" r="AD19"/>
  <c i="1" r="AC19"/>
  <c i="1" r="AB19"/>
  <c i="1" r="AA19"/>
  <c i="1" r="Z19"/>
  <c i="1" r="Y19"/>
  <c i="1" r="X19"/>
  <c i="1" r="W19"/>
  <c i="1" r="V19"/>
  <c i="1" r="U19"/>
  <c i="1" r="T19"/>
  <c i="1" r="S19"/>
  <c i="1" r="R19"/>
  <c i="1" r="Q19"/>
  <c i="1" r="P19"/>
  <c i="1" r="O19"/>
  <c i="1" r="N19"/>
  <c i="1" r="M19"/>
  <c i="1" r="L19"/>
  <c i="1" r="K19"/>
  <c i="1" r="J19"/>
  <c i="1" r="Q17"/>
  <c i="1" r="P17"/>
  <c i="1" r="O17"/>
  <c i="1" r="N17"/>
  <c i="1" r="M17"/>
  <c i="1" r="L17"/>
  <c i="1" r="K17"/>
  <c i="1" r="J17"/>
  <c i="1" r="AT16"/>
  <c i="1" r="AS16"/>
  <c i="1" r="AR16"/>
  <c i="1" r="AQ16"/>
  <c i="1" r="AP16"/>
  <c i="1" r="AO16"/>
  <c i="1" r="AN16"/>
  <c i="1" r="AM16"/>
  <c i="1" r="AL16"/>
  <c i="1" r="AK16"/>
  <c i="1" r="AJ16"/>
  <c i="1" r="AI16"/>
  <c i="1" r="AH16"/>
  <c i="1" r="AG16"/>
  <c i="1" r="AF16"/>
  <c i="1" r="AE16"/>
  <c i="1" r="AD16"/>
  <c i="1" r="AC16"/>
  <c i="1" r="AB16"/>
  <c i="1" r="AA16"/>
  <c i="1" r="Z16"/>
  <c i="1" r="Y16"/>
  <c i="1" r="X16"/>
  <c i="1" r="W16"/>
  <c i="1" r="V16"/>
  <c i="1" r="U16"/>
  <c i="1" r="T16"/>
  <c i="1" r="S16"/>
  <c i="1" r="R16"/>
  <c i="1" r="Q16"/>
  <c i="1" r="P16"/>
  <c i="1" r="O16"/>
  <c i="1" r="N16"/>
  <c i="1" r="M16"/>
  <c i="1" r="L16"/>
  <c i="1" r="K16"/>
  <c i="1" r="J16"/>
  <c i="1" r="AT15"/>
  <c i="1" r="AS15"/>
  <c i="1" r="AR15"/>
  <c i="1" r="AQ15"/>
  <c i="1" r="AP15"/>
  <c i="1" r="AO15"/>
  <c i="1" r="AN15"/>
  <c i="1" r="AM15"/>
  <c i="1" r="AL15"/>
  <c i="1" r="AK15"/>
  <c i="1" r="AJ15"/>
  <c i="1" r="AI15"/>
  <c i="1" r="AH15"/>
  <c i="1" r="AG15"/>
  <c i="1" r="AF15"/>
  <c i="1" r="AE15"/>
  <c i="1" r="AD15"/>
  <c i="1" r="AC15"/>
  <c i="1" r="AB15"/>
  <c i="1" r="AA15"/>
  <c i="1" r="Z15"/>
  <c i="1" r="Y15"/>
  <c i="1" r="X15"/>
  <c i="1" r="W15"/>
  <c i="1" r="V15"/>
  <c i="1" r="U15"/>
  <c i="1" r="T15"/>
  <c i="1" r="S15"/>
  <c i="1" r="R15"/>
  <c i="1" r="Q15"/>
  <c i="1" r="P15"/>
  <c i="1" r="O15"/>
  <c i="1" r="N15"/>
  <c i="1" r="M15"/>
  <c i="1" r="L15"/>
  <c i="1" r="K15"/>
  <c i="1" r="J15"/>
  <c i="1" r="U13"/>
  <c i="1" r="T13"/>
  <c i="1" r="S13"/>
  <c i="1" r="R13"/>
  <c i="1" r="Q13"/>
  <c i="1" r="P13"/>
  <c i="1" r="O13"/>
  <c i="1" r="N13"/>
  <c i="1" r="M13"/>
  <c i="1" r="L13"/>
  <c i="1" r="K13"/>
  <c i="1" r="J13"/>
  <c i="1" l="1" r="AU33"/>
  <c i="1" r="AV27"/>
  <c i="1" r="AV33" s="1"/>
  <c i="1" r="AW33"/>
  <c i="1" r="AW37"/>
  <c i="1" r="AX33"/>
  <c i="1" r="BA33"/>
  <c i="1" r="BA37"/>
  <c i="1" r="AZ33"/>
  <c i="1" r="AY33"/>
  <c i="1" r="AY37"/>
  <c i="55" l="1" r="T13"/>
  <c i="55" l="1" r="T14"/>
  <c i="55" r="T15"/>
  <c i="55" r="Q13"/>
  <c i="55" r="T12"/>
  <c i="55" r="T17"/>
  <c i="55" r="Q12"/>
  <c i="55" r="Q15"/>
  <c i="55" r="Q14"/>
  <c i="55" r="Q17"/>
  <c i="55" l="1" r="R13"/>
  <c i="55" r="R12"/>
  <c i="55" r="R15"/>
  <c i="55" r="R14"/>
  <c i="55" r="R17"/>
  <c i="55" l="1" r="S12"/>
  <c i="55" r="S13"/>
  <c i="55" r="S14"/>
  <c i="55" r="S15"/>
  <c i="55" r="S17"/>
  <c i="55" l="1" r="U15"/>
  <c i="55" r="U14"/>
  <c i="55" r="U13"/>
  <c i="55" r="U12"/>
  <c i="55" r="U17"/>
  <c i="55" l="1" r="V13"/>
  <c i="55" r="V14"/>
  <c i="55" r="V15"/>
  <c i="55" r="V12"/>
  <c i="55" r="V17"/>
  <c i="1" r="AT18"/>
  <c i="1" r="AT17"/>
  <c i="1" r="AT14"/>
  <c i="1" r="AT13"/>
  <c i="1" r="AT24"/>
  <c i="1" r="AT28"/>
  <c i="1" r="AT30"/>
  <c i="1" r="AT31"/>
  <c i="1" r="AT36"/>
  <c i="1" l="1" r="AT25"/>
  <c i="1" r="AT37"/>
  <c i="1" r="AT26"/>
  <c i="1" r="AT27"/>
  <c i="55" r="W13"/>
  <c i="55" r="W15"/>
  <c i="1" r="AT38"/>
  <c i="55" r="W12"/>
  <c i="55" r="W14"/>
  <c i="55" r="W17"/>
  <c i="1" r="AS28"/>
  <c i="1" r="AS18"/>
  <c i="1" r="AS17"/>
  <c i="1" r="AS14"/>
  <c i="1" r="AS37" s="1"/>
  <c i="1" r="AS13"/>
  <c i="1" r="AS24"/>
  <c i="1" r="AS30"/>
  <c i="1" r="AS31"/>
  <c i="1" r="AS36"/>
  <c i="1" l="1" r="AT33"/>
  <c i="1" r="AS25"/>
  <c i="55" r="X14"/>
  <c i="55" r="X15"/>
  <c i="1" r="AS26"/>
  <c i="1" r="AS27"/>
  <c i="55" r="X13"/>
  <c i="55" r="X12"/>
  <c i="55" r="X17"/>
  <c i="1" r="AS38"/>
  <c i="1" r="AR18"/>
  <c i="1" r="AR17"/>
  <c i="1" r="AR14"/>
  <c i="1" r="AR13"/>
  <c i="1" r="AR24"/>
  <c i="1" r="AR30"/>
  <c i="1" r="AR31"/>
  <c i="1" r="AR36"/>
  <c i="1" l="1" r="AR25"/>
  <c i="1" r="AS33"/>
  <c i="1" r="AR37"/>
  <c i="1" r="AR28"/>
  <c i="55" r="Y13"/>
  <c i="55" r="Y12"/>
  <c i="55" r="Y15"/>
  <c i="55" r="Y14"/>
  <c i="1" r="AR26"/>
  <c i="1" r="AR27"/>
  <c i="55" r="Y17"/>
  <c i="1" r="AR38"/>
  <c i="1" r="AQ28"/>
  <c i="1" r="AQ18"/>
  <c i="1" r="AQ14"/>
  <c i="1" r="AQ13"/>
  <c i="1" r="AQ24"/>
  <c i="1" r="AQ30"/>
  <c i="1" r="AQ31"/>
  <c i="1" r="AQ36"/>
  <c i="1" l="1" r="AQ25"/>
  <c i="1" r="AQ37"/>
  <c i="1" r="AR33"/>
  <c i="1" r="AQ26"/>
  <c i="1" r="AQ27"/>
  <c i="55" r="Z13"/>
  <c i="55" r="Z14"/>
  <c i="55" r="Z12"/>
  <c i="55" r="Z15"/>
  <c i="55" r="Z17"/>
  <c i="1" r="AQ38"/>
  <c i="1" r="AL31"/>
  <c i="1" r="AM31"/>
  <c i="1" r="AN31"/>
  <c i="1" r="AO31"/>
  <c i="1" r="AP31"/>
  <c i="1" r="AK31"/>
  <c i="1" r="AP18"/>
  <c i="1" r="AP17"/>
  <c i="1" r="AP14"/>
  <c i="1" r="AP13"/>
  <c i="1" r="AO13"/>
  <c i="1" r="AO14"/>
  <c i="1" r="AO17"/>
  <c i="1" r="AO18"/>
  <c i="1" r="AO24"/>
  <c i="1" r="AP24"/>
  <c i="1" r="AO30"/>
  <c i="1" r="AP30"/>
  <c i="1" r="AO36"/>
  <c i="1" r="AP36"/>
  <c i="55" r="AB12"/>
  <c i="55" r="AB13"/>
  <c i="55" r="AB14"/>
  <c i="55" r="AB15"/>
  <c i="55" r="AB17"/>
  <c i="1" l="1" r="AQ33"/>
  <c i="1" r="AP25"/>
  <c i="55" r="AA12"/>
  <c i="55" r="AA13"/>
  <c i="1" r="AP26"/>
  <c i="1" r="AP27"/>
  <c i="55" r="AA14"/>
  <c i="55" r="AA15"/>
  <c i="1" r="AP28"/>
  <c i="55" r="AA17"/>
  <c i="1" r="AO25"/>
  <c i="1" r="AO26"/>
  <c i="1" r="AO27"/>
  <c i="1" r="AO37"/>
  <c i="1" r="AO28"/>
  <c i="1" r="AP37"/>
  <c i="1" r="AP38"/>
  <c i="1" r="AO38"/>
  <c i="1" r="AN28"/>
  <c i="1" r="AN18"/>
  <c i="1" r="AN17"/>
  <c i="1" r="AN14"/>
  <c i="1" r="AN13"/>
  <c i="1" r="AM28"/>
  <c i="1" r="AM18"/>
  <c i="1" r="AM17"/>
  <c i="1" r="AM14"/>
  <c i="1" r="AM13"/>
  <c i="1" r="AM27"/>
  <c i="1" r="AM24"/>
  <c i="1" r="AN24"/>
  <c i="1" r="AM30"/>
  <c i="1" r="AN30"/>
  <c i="1" r="AM36"/>
  <c i="1" r="AN36"/>
  <c i="1" l="1" r="AP33"/>
  <c i="1" r="AN37"/>
  <c i="1" r="AM37"/>
  <c i="1" r="AM26"/>
  <c i="1" r="AN25"/>
  <c i="1" r="AN27"/>
  <c i="55" r="Z19"/>
  <c i="55" r="Z20"/>
  <c i="1" r="AN26"/>
  <c i="1" r="AO33"/>
  <c i="1" r="AM25"/>
  <c i="1" r="AN38"/>
  <c i="1" r="AM38"/>
  <c i="55" r="AC14"/>
  <c i="55" r="AC13"/>
  <c i="55" r="AC12"/>
  <c i="55" r="AC15"/>
  <c i="55" r="AC17"/>
  <c i="1" l="1" r="AM33"/>
  <c i="1" r="AN33"/>
  <c i="55" r="Y20"/>
  <c i="55" r="Y19"/>
  <c i="55" r="AD17"/>
  <c i="55" r="AD14"/>
  <c i="55" r="AD12"/>
  <c i="55" r="AD13"/>
  <c i="55" r="AD15"/>
  <c i="1" r="AL18"/>
  <c i="1" r="AL17"/>
  <c i="1" r="AL14"/>
  <c i="1" r="AL37" s="1"/>
  <c i="1" r="AL13"/>
  <c i="1" r="AL28"/>
  <c i="1" r="AL24"/>
  <c i="1" r="AL30"/>
  <c i="1" r="AL36"/>
  <c i="1" l="1" r="AL25"/>
  <c i="55" r="X20"/>
  <c i="55" r="X19"/>
  <c i="1" r="AL26"/>
  <c i="1" r="AL27"/>
  <c i="1" r="AL38"/>
  <c i="1" l="1" r="AL33"/>
  <c i="55" r="W19"/>
  <c i="55" r="W20"/>
  <c i="55" l="1" r="V19"/>
  <c i="55" r="V20"/>
  <c i="55" r="AE13"/>
  <c i="55" r="AE15"/>
  <c i="55" r="AE14"/>
  <c i="55" r="AE12"/>
  <c i="55" r="AE17"/>
  <c i="55" l="1" r="U19"/>
  <c i="55" r="U20"/>
  <c i="55" r="AF13"/>
  <c i="55" r="AF14"/>
  <c i="55" r="AF12"/>
  <c i="55" r="AF15"/>
  <c i="55" r="AF17"/>
  <c i="1" r="AK18"/>
  <c i="1" r="AK17"/>
  <c i="1" r="AK14"/>
  <c i="1" r="AK13"/>
  <c i="1" r="AK24"/>
  <c i="1" r="AK30"/>
  <c i="1" r="AK36"/>
  <c i="1" l="1" r="AK25"/>
  <c i="55" r="T19"/>
  <c i="55" r="T20"/>
  <c i="55" r="S19"/>
  <c i="55" r="S20"/>
  <c i="1" r="AK27"/>
  <c i="1" r="AK37"/>
  <c i="1" r="AK28"/>
  <c i="1" r="AK26"/>
  <c i="1" r="AK38"/>
  <c i="1" r="AJ18"/>
  <c i="1" r="AJ17"/>
  <c i="1" r="AJ14"/>
  <c i="1" r="AJ37" s="1"/>
  <c i="1" r="AJ13"/>
  <c i="1" r="AJ24"/>
  <c i="1" r="AJ30"/>
  <c i="1" r="AJ36"/>
  <c i="1" l="1" r="AJ25"/>
  <c i="55" r="R19"/>
  <c i="55" r="R20"/>
  <c i="1" r="AJ26"/>
  <c i="1" r="AJ28"/>
  <c i="1" r="AJ27"/>
  <c i="1" r="AK33"/>
  <c i="1" r="AJ38"/>
  <c i="1" r="AI18"/>
  <c i="1" r="AI17"/>
  <c i="1" r="AI14"/>
  <c i="1" r="AI13"/>
  <c i="1" r="AI24"/>
  <c i="1" r="AI30"/>
  <c i="1" r="AI36"/>
  <c i="1" l="1" r="AJ33"/>
  <c i="1" r="AI25"/>
  <c i="55" r="Q19"/>
  <c i="55" r="Q20"/>
  <c i="1" r="AI27"/>
  <c i="1" r="AI37"/>
  <c i="1" r="AI28"/>
  <c i="1" r="AI26"/>
  <c i="1" r="AI38"/>
  <c i="1" r="AH18"/>
  <c i="1" r="AH17"/>
  <c i="1" r="AH14"/>
  <c i="1" r="AH37" s="1"/>
  <c i="1" r="AH13"/>
  <c i="1" l="1" r="AI33"/>
  <c i="55" r="P20"/>
  <c i="55" r="P19"/>
  <c i="1" r="AH25"/>
  <c i="1" r="AH38"/>
  <c i="1" r="AH26"/>
  <c i="1" r="AH33" s="1"/>
  <c i="1" r="AG18"/>
  <c i="1" r="AG17"/>
  <c i="1" r="AG14"/>
  <c i="1" r="AG13"/>
  <c i="1" r="AG24"/>
  <c i="1" r="AG30"/>
  <c i="1" r="AG36"/>
  <c i="1" l="1" r="AG25"/>
  <c i="55" r="O17"/>
  <c i="55" r="F3" s="1"/>
  <c i="55" r="O19"/>
  <c i="55" r="O20"/>
  <c i="1" r="AG37"/>
  <c i="1" r="AG26"/>
  <c i="1" r="AG27"/>
  <c i="1" r="AG28"/>
  <c i="1" r="AG38"/>
  <c i="1" r="AF18"/>
  <c i="1" r="AF17"/>
  <c i="1" r="AF14"/>
  <c i="1" r="AF13"/>
  <c i="1" r="AF24"/>
  <c i="1" r="AF28"/>
  <c i="1" r="AF30"/>
  <c i="1" r="AF36"/>
  <c i="1" l="1" r="AF25"/>
  <c i="1" r="AG33"/>
  <c i="1" r="AF37"/>
  <c i="1" r="AF26"/>
  <c i="1" r="AF27"/>
  <c i="1" r="AF38"/>
  <c i="1" r="AE18"/>
  <c i="1" r="AE17"/>
  <c i="1" r="AE14"/>
  <c i="1" r="AE13"/>
  <c i="1" r="AE24"/>
  <c i="1" r="AE28"/>
  <c i="1" r="AE30"/>
  <c i="1" r="AE36"/>
  <c i="1" l="1" r="AF33"/>
  <c i="1" r="AE25"/>
  <c i="1" r="AE37"/>
  <c i="1" r="AE26"/>
  <c i="1" r="AE27"/>
  <c i="1" r="AE38"/>
  <c i="1" r="AD18"/>
  <c i="1" r="AD17"/>
  <c i="1" r="AD14"/>
  <c i="1" r="AD13"/>
  <c i="1" r="AD24"/>
  <c i="1" r="AD28"/>
  <c i="1" r="AD30"/>
  <c i="1" r="AD36"/>
  <c i="1" l="1" r="AD25"/>
  <c i="1" r="AE33"/>
  <c i="1" r="AD37"/>
  <c i="1" r="AD26"/>
  <c i="1" r="AD27"/>
  <c i="1" r="AD38"/>
  <c i="1" r="AC18"/>
  <c i="1" r="AC17"/>
  <c i="1" r="AC14"/>
  <c i="1" r="AC13"/>
  <c i="1" l="1" r="AD33"/>
  <c i="1" r="AC37"/>
  <c i="1" r="AC38"/>
  <c i="1" r="AB18"/>
  <c i="1" r="AB17"/>
  <c i="1" r="AB14"/>
  <c i="1" r="AB37" s="1"/>
  <c i="1" r="AB13"/>
  <c i="1" r="AB38" s="1"/>
  <c i="1" l="1" r="AB28"/>
  <c i="1" r="AC28"/>
  <c i="1" r="AA28"/>
  <c i="1" r="AA18"/>
  <c i="1" r="AA17"/>
  <c i="1" r="AA14"/>
  <c i="1" r="AA13"/>
  <c i="1" r="AA38" s="1"/>
  <c i="1" l="1" r="AA37"/>
  <c i="1" r="Y28"/>
  <c i="1" r="Z28"/>
  <c i="1" r="Z18"/>
  <c i="1" r="Z17"/>
  <c i="1" r="Z14"/>
  <c i="1" r="Z37" s="1"/>
  <c i="1" r="Z13"/>
  <c i="1" l="1" r="Z38"/>
  <c i="1" r="Y18"/>
  <c i="1" r="Y17"/>
  <c i="1" r="Y14"/>
  <c i="1" r="Y13"/>
  <c i="1" r="Y38" s="1"/>
  <c i="1" r="Z25"/>
  <c i="1" r="AA25"/>
  <c i="1" r="AB25"/>
  <c i="1" r="AC25"/>
  <c i="1" r="Z26"/>
  <c i="1" r="AA26"/>
  <c i="1" r="AB26"/>
  <c i="1" r="AC26"/>
  <c i="1" r="Z27"/>
  <c i="1" r="AA27"/>
  <c i="1" r="AB27"/>
  <c i="1" r="AC27"/>
  <c i="1" l="1" r="AC33"/>
  <c i="1" r="AA33"/>
  <c i="1" r="Y37"/>
  <c i="1" r="AB33"/>
  <c i="1" r="Y26"/>
  <c i="1" r="Z33"/>
  <c i="1" r="Y25"/>
  <c i="1" r="Y27"/>
  <c i="1" r="X36"/>
  <c i="1" r="Y36"/>
  <c i="1" r="Z36"/>
  <c i="1" r="AA36"/>
  <c i="1" r="AB36"/>
  <c i="1" r="AC36"/>
  <c i="1" r="X30"/>
  <c i="1" r="Y30"/>
  <c i="1" r="Z30"/>
  <c i="1" r="AA30"/>
  <c i="1" r="AB30"/>
  <c i="1" r="AC30"/>
  <c i="1" r="X24"/>
  <c i="1" r="Y24"/>
  <c i="1" r="Z24"/>
  <c i="1" r="AA24"/>
  <c i="1" r="AB24"/>
  <c i="1" r="AC24"/>
  <c i="1" r="X18"/>
  <c i="1" r="X17"/>
  <c i="1" r="X14"/>
  <c i="1" r="X13"/>
  <c i="1" l="1" r="X27"/>
  <c i="1" r="Y33"/>
  <c i="1" r="X37"/>
  <c i="1" r="X26"/>
  <c i="1" r="X38"/>
  <c i="1" r="X25"/>
  <c i="1" r="W18"/>
  <c i="1" r="W17"/>
  <c i="1" r="W14"/>
  <c i="1" r="W13"/>
  <c i="1" l="1" r="X33"/>
  <c i="1" r="V14"/>
  <c i="1" r="V13"/>
  <c i="1" r="V18"/>
  <c i="1" r="V17"/>
  <c i="1" l="1" r="U18"/>
  <c i="1" r="U17"/>
  <c i="1" r="U14"/>
  <c i="1" l="1" r="T18"/>
  <c i="1" r="T17"/>
  <c i="1" r="T14"/>
  <c i="1" r="E2"/>
  <c i="1" l="1" r="S18"/>
  <c i="1" r="S17"/>
  <c i="1" r="S14"/>
  <c i="1" l="1" r="R17"/>
  <c i="1" r="R18"/>
  <c i="1" r="R14"/>
  <c i="1" l="1" r="Q18"/>
  <c i="1" r="Q14"/>
  <c i="1" l="1" r="P18"/>
  <c i="1" r="P14"/>
  <c i="1" l="1" r="O18"/>
  <c i="1" r="O14"/>
  <c i="1" l="1" r="N18"/>
  <c i="1" r="N14"/>
  <c i="1" l="1" r="M18"/>
  <c i="1" r="M14"/>
  <c i="1" l="1" r="L18"/>
  <c i="1" r="L14"/>
  <c i="1" l="1" r="K18"/>
  <c i="1" r="K14"/>
  <c i="1" l="1" r="J18"/>
  <c i="1" r="J14"/>
  <c i="1" l="1" r="K36"/>
  <c i="1" r="J36"/>
  <c i="1" l="1" r="M30"/>
  <c i="1" r="N30"/>
  <c i="1" r="O30"/>
  <c i="1" r="P30"/>
  <c i="1" r="Q30"/>
  <c i="1" r="R30"/>
  <c i="1" r="S30"/>
  <c i="1" r="T30"/>
  <c i="1" r="U30"/>
  <c i="1" r="V30"/>
  <c i="1" r="W30"/>
  <c i="1" r="N24"/>
  <c i="1" r="O24"/>
  <c i="1" r="P24"/>
  <c i="1" r="Q24"/>
  <c i="1" r="R24"/>
  <c i="1" r="S24"/>
  <c i="1" r="T24"/>
  <c i="1" r="U24"/>
  <c i="1" r="V24"/>
  <c i="1" r="W24"/>
  <c i="1" r="M24"/>
  <c i="1" r="K30"/>
  <c i="1" r="J30"/>
  <c i="1" r="K24"/>
  <c i="1" r="J24"/>
  <c i="1" l="1" r="M36"/>
  <c i="1" r="N36"/>
  <c i="1" r="O36"/>
  <c i="1" r="P36"/>
  <c i="1" r="Q36"/>
  <c i="1" r="R36"/>
  <c i="1" r="S36"/>
  <c i="1" r="T36"/>
  <c i="1" r="U36"/>
  <c i="1" r="V36"/>
  <c i="1" r="W36"/>
  <c i="1" r="L36"/>
  <c i="1" r="L30"/>
  <c i="1" r="L24"/>
  <c i="1" l="1" r="L38"/>
  <c i="1" r="M38"/>
  <c i="1" r="N38"/>
  <c i="1" r="O38"/>
  <c i="1" r="P38"/>
  <c i="1" r="Q38"/>
  <c i="1" r="R38"/>
  <c i="1" r="S38"/>
  <c i="1" r="T38"/>
  <c i="1" r="U38"/>
  <c i="1" r="V38"/>
  <c i="1" r="W38"/>
  <c i="1" r="L37"/>
  <c i="1" r="M37"/>
  <c i="1" r="N37"/>
  <c i="1" r="O37"/>
  <c i="1" r="P37"/>
  <c i="1" r="Q37"/>
  <c i="1" r="R37"/>
  <c i="1" r="S37"/>
  <c i="1" r="T37"/>
  <c i="1" r="U37"/>
  <c i="1" r="V37"/>
  <c i="1" r="W37"/>
  <c i="1" r="J38"/>
  <c i="1" r="L25"/>
  <c i="1" r="K38"/>
  <c i="1" r="M25"/>
  <c i="1" r="N25"/>
  <c i="1" r="O25"/>
  <c i="1" r="P25"/>
  <c i="1" r="Q25"/>
  <c i="1" r="R25"/>
  <c i="1" r="S25"/>
  <c i="1" r="T25"/>
  <c i="1" r="U25"/>
  <c i="1" r="V25"/>
  <c i="1" r="W25"/>
  <c i="1" r="L26"/>
  <c i="1" r="M26"/>
  <c i="1" r="N26"/>
  <c i="1" r="O26"/>
  <c i="1" r="P26"/>
  <c i="1" r="Q26"/>
  <c i="1" r="R26"/>
  <c i="1" r="S26"/>
  <c i="1" r="T26"/>
  <c i="1" r="U26"/>
  <c i="1" r="V26"/>
  <c i="1" r="W26"/>
  <c i="1" r="L27"/>
  <c i="1" r="M27"/>
  <c i="1" r="N27"/>
  <c i="1" r="O27"/>
  <c i="1" r="P27"/>
  <c i="1" r="Q27"/>
  <c i="1" r="R27"/>
  <c i="1" r="S27"/>
  <c i="1" r="T27"/>
  <c i="1" r="U27"/>
  <c i="1" r="V27"/>
  <c i="1" r="W27"/>
  <c i="1" r="K37"/>
  <c i="1" r="J37"/>
  <c i="1" l="1" r="P33"/>
  <c i="1" r="V33"/>
  <c i="1" r="T33"/>
  <c i="1" r="O33"/>
  <c i="1" r="N33"/>
  <c i="1" r="L33"/>
  <c i="1" r="K27"/>
  <c i="1" r="K25"/>
  <c i="1" r="W33"/>
  <c i="1" r="S33"/>
  <c i="1" r="R33"/>
  <c i="1" r="J27"/>
  <c i="1" r="U33"/>
  <c i="1" r="Q33"/>
  <c i="1" r="M33"/>
  <c i="1" r="K26"/>
  <c i="1" r="J26"/>
  <c i="1" r="J25"/>
  <c i="1" l="1" r="K33"/>
  <c i="1" r="J33"/>
  <c i="55" r="N19"/>
  <c i="55" r="N20"/>
  <c i="55" l="1" r="M19"/>
  <c i="55" r="M20"/>
  <c i="55" l="1" r="L20"/>
  <c i="55" r="L19"/>
  <c i="55" l="1" r="K19"/>
  <c i="55" r="K20"/>
  <c i="55" l="1" r="J19"/>
  <c i="55" r="J20"/>
  <c i="55" l="1" r="I19"/>
  <c i="55" r="I20"/>
  <c i="55" r="E4"/>
  <c i="55" r="E5"/>
  <c i="55" l="1" r="H19"/>
  <c i="55" r="H20"/>
  <c i="55" r="AG213"/>
  <c i="55" r="AG212"/>
  <c i="55" r="AG211"/>
  <c i="55" r="AG210"/>
  <c i="55" r="AG209"/>
  <c i="55" r="AG208"/>
  <c i="55" r="AG207"/>
  <c i="55" r="AG206"/>
  <c i="55" r="AG205"/>
  <c i="55" r="AG204"/>
  <c i="55" r="AG203"/>
  <c i="55" r="AG202"/>
  <c i="55" r="AG201"/>
  <c i="55" r="AG200"/>
  <c i="55" r="AG199"/>
  <c i="55" r="AG198"/>
  <c i="55" r="AG197"/>
  <c i="55" r="AG196"/>
  <c i="55" r="AG195"/>
  <c i="55" r="AG194"/>
  <c i="55" r="AG193"/>
  <c i="55" r="AG192"/>
  <c i="55" r="AG190"/>
  <c i="55" r="AG189"/>
  <c i="55" r="AG188"/>
  <c i="55" r="AG187"/>
  <c i="55" r="AG186"/>
  <c i="55" r="AG185"/>
  <c i="55" r="AG184"/>
  <c i="55" r="AG182"/>
  <c i="55" r="AG181"/>
  <c i="55" r="AG180"/>
  <c i="55" r="AG179"/>
  <c i="55" r="AG178"/>
  <c i="55" r="AG177"/>
  <c i="55" r="AG176"/>
  <c i="55" r="AG175"/>
  <c i="55" r="AG174"/>
  <c i="55" r="AG173"/>
  <c i="55" r="AG172"/>
  <c i="55" r="AG171"/>
  <c i="55" r="AG170"/>
  <c i="55" r="AG169"/>
  <c i="55" r="AG168"/>
  <c i="55" r="AG167"/>
  <c i="55" r="AG166"/>
  <c i="55" r="AG165"/>
  <c i="55" r="AG164"/>
  <c i="55" r="AG163"/>
  <c i="55" r="AG162"/>
  <c i="55" r="AG161"/>
  <c i="55" r="AG160"/>
  <c i="55" r="AG159"/>
  <c i="55" r="AG158"/>
  <c i="55" r="AG157"/>
  <c i="55" r="AG156"/>
  <c i="55" r="AG155"/>
  <c i="55" r="AG154"/>
  <c i="55" r="AG153"/>
  <c i="55" r="AG152"/>
  <c i="55" r="AG151"/>
  <c i="55" r="AG150"/>
  <c i="55" r="AG149"/>
  <c i="55" r="AG148"/>
  <c i="55" r="AG147"/>
  <c i="55" r="AG146"/>
  <c i="55" r="AG145"/>
  <c i="55" r="AG144"/>
  <c i="55" r="AG143"/>
  <c i="55" r="AG142"/>
  <c i="55" r="AG141"/>
  <c i="55" r="AG140"/>
  <c i="55" r="AG139"/>
  <c i="55" r="AG138"/>
  <c i="55" r="AG137"/>
  <c i="55" r="AG136"/>
  <c i="55" r="AG135"/>
  <c i="55" r="AG134"/>
  <c i="55" r="AG133"/>
  <c i="55" r="AG132"/>
  <c i="55" r="AG131"/>
  <c i="55" r="AG130"/>
  <c i="55" r="AG129"/>
  <c i="55" r="AG128"/>
  <c i="55" r="AG127"/>
  <c i="55" r="AG126"/>
  <c i="55" r="AG125"/>
  <c i="55" r="AG124"/>
  <c i="55" r="AG123"/>
  <c i="55" r="AG122"/>
  <c i="55" r="AG121"/>
  <c i="55" r="AG120"/>
  <c i="55" r="AG119"/>
  <c i="55" r="AG118"/>
  <c i="55" r="AG117"/>
  <c i="55" r="AG116"/>
  <c i="55" r="AG115"/>
  <c i="55" r="AG114"/>
  <c i="55" r="AG113"/>
  <c i="55" r="AG112"/>
  <c i="55" r="AG111"/>
  <c i="55" r="AG110"/>
  <c i="55" r="AG109"/>
  <c i="55" r="AG108"/>
  <c i="55" r="AG107"/>
  <c i="55" r="AG106"/>
  <c i="55" r="AG105"/>
  <c i="55" r="AG104"/>
  <c i="55" r="AG103"/>
  <c i="55" r="AG102"/>
  <c i="55" r="AG101"/>
  <c i="55" r="AG100"/>
  <c i="55" r="AG99"/>
  <c i="55" r="AG98"/>
  <c i="55" r="AG97"/>
  <c i="55" r="AG96"/>
  <c i="55" r="AG95"/>
  <c i="55" r="AG94"/>
  <c i="55" r="AG93"/>
  <c i="55" r="AG92"/>
  <c i="55" r="AG91"/>
  <c i="55" r="AG90"/>
  <c i="55" r="AG89"/>
  <c i="55" r="AG88"/>
  <c i="55" r="AG87"/>
  <c i="55" r="AG86"/>
  <c i="55" r="AG85"/>
  <c i="55" r="AG84"/>
  <c i="55" r="AG83"/>
  <c i="55" r="AG82"/>
  <c i="55" r="AG81"/>
  <c i="55" r="AG80"/>
  <c i="55" r="AG79"/>
  <c i="55" r="AG78"/>
  <c i="55" r="AG77"/>
  <c i="55" r="AG76"/>
  <c i="55" r="AG75"/>
  <c i="55" r="AG74"/>
  <c i="55" r="AG73"/>
  <c i="55" r="AG72"/>
  <c i="55" r="AG71"/>
  <c i="55" r="AG70"/>
  <c i="55" r="AG69"/>
  <c i="55" r="AG68"/>
  <c i="55" r="AG67"/>
  <c i="55" r="AG66"/>
  <c i="55" r="AG65"/>
  <c i="55" r="AG64"/>
  <c i="55" r="AG63"/>
  <c i="55" r="AG62"/>
  <c i="55" r="AG61"/>
  <c i="55" r="AG60"/>
  <c i="55" r="AG59"/>
  <c i="55" r="AG58"/>
  <c i="55" r="AG57"/>
  <c i="55" r="AG56"/>
  <c i="55" r="AG55"/>
  <c i="55" r="AG54"/>
  <c i="55" r="AG53"/>
  <c i="55" r="AG52"/>
  <c i="55" r="AG51"/>
  <c i="55" r="AG50"/>
  <c i="55" r="AG49"/>
  <c i="55" r="AG48"/>
  <c i="55" r="AG47"/>
  <c i="55" r="AG46"/>
  <c i="55" r="AG45"/>
  <c i="55" r="AG44"/>
  <c i="55" r="AG43"/>
  <c i="55" r="AG42"/>
  <c i="55" r="AG41"/>
  <c i="55" r="AG40"/>
  <c i="55" r="AG39"/>
  <c i="55" r="AG38"/>
  <c i="55" r="AG37"/>
  <c i="55" r="AG36"/>
  <c i="55" r="AG35"/>
  <c i="55" r="AG34"/>
  <c i="55" r="AG33"/>
  <c i="55" r="AG32"/>
  <c i="55" r="AG31"/>
  <c i="55" r="AG30"/>
  <c i="55" r="AG29"/>
  <c i="55" r="AG28"/>
  <c i="55" r="AG27"/>
  <c i="55" r="AG26"/>
  <c i="55" r="AG25"/>
  <c i="1" r="BJ61"/>
  <c i="1" r="BJ59"/>
  <c i="1" r="BJ58"/>
  <c i="1" r="BJ57"/>
  <c i="1" r="BJ56"/>
  <c i="1" r="BJ55"/>
  <c i="1" r="BJ54"/>
  <c i="1" r="BJ53"/>
  <c i="1" r="BJ52"/>
  <c i="1" r="BJ51"/>
  <c i="1" r="BJ50"/>
  <c i="1" r="BJ49"/>
  <c i="1" r="BJ48"/>
  <c i="1" r="BJ47"/>
  <c i="1" r="BJ46"/>
  <c i="1" r="BJ45"/>
  <c i="1" r="BJ44"/>
  <c i="1" r="BJ43"/>
  <c i="1" r="BJ42"/>
  <c i="1" r="BJ41"/>
  <c i="1" r="BJ38"/>
  <c i="1" r="BJ37"/>
  <c i="1" r="BJ33"/>
  <c i="1" r="BJ31"/>
  <c i="1" r="BJ28"/>
  <c i="1" r="BJ27"/>
  <c i="1" r="BJ26"/>
  <c i="1" r="BJ25"/>
  <c i="1" r="BJ22"/>
  <c i="1" r="BJ21"/>
  <c i="1" r="BJ20"/>
  <c i="1" r="BJ19"/>
  <c i="1" r="BJ18"/>
  <c i="1" r="BJ17"/>
  <c i="1" r="BJ16"/>
  <c i="1" r="BJ15"/>
  <c i="1" r="BJ14"/>
  <c i="1" r="BJ13"/>
  <c i="55" r="AH213"/>
  <c i="55" r="AH212"/>
  <c i="55" r="AH211"/>
  <c i="55" r="AH210"/>
  <c i="55" r="AH209"/>
  <c i="55" r="AH208"/>
  <c i="55" r="AH207"/>
  <c i="55" r="AH206"/>
  <c i="55" r="AH205"/>
  <c i="55" r="AH204"/>
  <c i="55" r="AH203"/>
  <c i="55" r="AH202"/>
  <c i="55" r="AH201"/>
  <c i="55" r="AH200"/>
  <c i="55" r="AH199"/>
  <c i="55" r="AH198"/>
  <c i="55" r="AH197"/>
  <c i="55" r="AH196"/>
  <c i="55" r="AH195"/>
  <c i="55" r="AH194"/>
  <c i="55" r="AH193"/>
  <c i="55" r="AH192"/>
  <c i="55" r="AG191"/>
  <c i="55" r="AH190"/>
  <c i="55" r="AH189"/>
  <c i="55" r="AH188"/>
  <c i="55" r="AH187"/>
  <c i="55" r="AH186"/>
  <c i="55" r="AH185"/>
  <c i="55" r="AH184"/>
  <c i="55" r="AH183"/>
  <c i="55" r="AH182"/>
  <c i="55" r="AH181"/>
  <c i="55" r="AH180"/>
  <c i="55" r="AH179"/>
  <c i="55" r="AH178"/>
  <c i="55" r="AH177"/>
  <c i="55" r="AH176"/>
  <c i="55" r="AH175"/>
  <c i="55" r="AH174"/>
  <c i="55" r="AH173"/>
  <c i="55" r="AH172"/>
  <c i="55" r="AH171"/>
  <c i="55" r="AH170"/>
  <c i="55" r="AH169"/>
  <c i="55" r="AH168"/>
  <c i="55" r="AH167"/>
  <c i="55" r="AH166"/>
  <c i="55" r="AH165"/>
  <c i="55" r="AH164"/>
  <c i="55" r="AH163"/>
  <c i="55" r="AH162"/>
  <c i="55" r="AH161"/>
  <c i="55" r="AH160"/>
  <c i="55" r="AH159"/>
  <c i="55" r="AH158"/>
  <c i="55" r="AH157"/>
  <c i="55" r="AH156"/>
  <c i="55" r="AH155"/>
  <c i="55" r="AH154"/>
  <c i="55" r="AH153"/>
  <c i="55" r="AH152"/>
  <c i="55" r="AH151"/>
  <c i="55" r="AH150"/>
  <c i="55" r="AH149"/>
  <c i="55" r="AH148"/>
  <c i="55" r="AH147"/>
  <c i="55" r="AH146"/>
  <c i="55" r="AH145"/>
  <c i="55" r="AH144"/>
  <c i="55" r="AH143"/>
  <c i="55" r="AH142"/>
  <c i="55" r="AH141"/>
  <c i="55" r="AH140"/>
  <c i="55" r="AH139"/>
  <c i="55" r="AH138"/>
  <c i="55" r="AH137"/>
  <c i="55" r="AH136"/>
  <c i="55" r="AH135"/>
  <c i="55" r="AH134"/>
  <c i="55" r="AH133"/>
  <c i="55" r="AH132"/>
  <c i="55" r="AH131"/>
  <c i="55" r="AH130"/>
  <c i="55" r="AH129"/>
  <c i="55" r="AH128"/>
  <c i="55" r="AH127"/>
  <c i="55" r="AH126"/>
  <c i="55" r="AH125"/>
  <c i="55" r="AH124"/>
  <c i="55" r="AH123"/>
  <c i="55" r="AH122"/>
  <c i="55" r="AH121"/>
  <c i="55" r="AH120"/>
  <c i="55" r="AH119"/>
  <c i="55" r="AH118"/>
  <c i="55" r="AH117"/>
  <c i="55" r="AH116"/>
  <c i="55" r="AH115"/>
  <c i="55" r="AH114"/>
  <c i="55" r="AH113"/>
  <c i="55" r="AH112"/>
  <c i="55" r="AH111"/>
  <c i="55" r="AH110"/>
  <c i="55" r="AH109"/>
  <c i="55" r="AH108"/>
  <c i="55" r="AH107"/>
  <c i="55" r="AH106"/>
  <c i="55" r="AH105"/>
  <c i="55" r="AH104"/>
  <c i="55" r="AH103"/>
  <c i="55" r="AH102"/>
  <c i="55" r="AH101"/>
  <c i="55" r="AH100"/>
  <c i="55" r="AH99"/>
  <c i="55" r="AH98"/>
  <c i="55" r="AH97"/>
  <c i="55" r="AH96"/>
  <c i="55" r="AH95"/>
  <c i="55" r="AH94"/>
  <c i="55" r="AH93"/>
  <c i="55" r="AH92"/>
  <c i="55" r="AH91"/>
  <c i="55" r="AH90"/>
  <c i="55" r="AH89"/>
  <c i="55" r="AH88"/>
  <c i="55" r="AH87"/>
  <c i="55" r="AH86"/>
  <c i="55" r="AH85"/>
  <c i="55" r="AH84"/>
  <c i="55" r="AH83"/>
  <c i="55" r="AH82"/>
  <c i="55" r="AH81"/>
  <c i="55" r="AH80"/>
  <c i="55" r="AH79"/>
  <c i="55" r="AH78"/>
  <c i="55" r="AH77"/>
  <c i="55" r="AH76"/>
  <c i="55" r="AH75"/>
  <c i="55" r="AH74"/>
  <c i="55" r="AH73"/>
  <c i="55" r="AH72"/>
  <c i="55" r="AH71"/>
  <c i="55" r="AH70"/>
  <c i="55" r="AH69"/>
  <c i="55" r="AH68"/>
  <c i="55" r="AH67"/>
  <c i="55" r="AH66"/>
  <c i="55" r="AH65"/>
  <c i="55" r="AH64"/>
  <c i="55" r="AH63"/>
  <c i="55" r="AH62"/>
  <c i="55" r="AH61"/>
  <c i="55" r="AH60"/>
  <c i="55" r="AH59"/>
  <c i="55" r="AH58"/>
  <c i="55" r="AH57"/>
  <c i="55" r="AH56"/>
  <c i="55" r="AH55"/>
  <c i="55" r="AH54"/>
  <c i="55" r="AH53"/>
  <c i="55" r="AH52"/>
  <c i="55" r="AH51"/>
  <c i="55" r="AH50"/>
  <c i="55" r="AH49"/>
  <c i="55" r="AH48"/>
  <c i="55" r="AH47"/>
  <c i="55" r="AH46"/>
  <c i="55" r="AH45"/>
  <c i="55" r="AH44"/>
  <c i="55" r="AH43"/>
  <c i="55" r="AH42"/>
  <c i="55" r="AH41"/>
  <c i="55" r="AH40"/>
  <c i="55" r="AH39"/>
  <c i="55" r="AH38"/>
  <c i="55" r="AH37"/>
  <c i="55" r="AH36"/>
  <c i="55" r="AH35"/>
  <c i="55" r="AH34"/>
  <c i="55" r="AH33"/>
  <c i="55" r="AH32"/>
  <c i="55" r="AH31"/>
  <c i="55" r="AH30"/>
  <c i="55" r="AH29"/>
  <c i="55" r="AH28"/>
  <c i="55" r="AH27"/>
  <c i="55" r="AH26"/>
  <c i="55" r="AH25"/>
  <c i="1" r="BK59"/>
  <c i="1" r="BK58"/>
  <c i="1" r="BK57"/>
  <c i="1" r="BK56"/>
  <c i="1" r="BK55"/>
  <c i="1" r="BK54"/>
  <c i="1" r="BK53"/>
  <c i="1" r="BK52"/>
  <c i="1" r="BK51"/>
  <c i="1" r="BK50"/>
  <c i="1" r="BK49"/>
  <c i="1" r="BK48"/>
  <c i="1" r="BK47"/>
  <c i="1" r="BK46"/>
  <c i="1" r="BK45"/>
  <c i="1" r="BK44"/>
  <c i="1" r="BK43"/>
  <c i="1" r="BK42"/>
  <c i="1" r="BK41"/>
  <c i="1" r="BK31"/>
  <c i="1" r="BK21"/>
  <c i="1" r="BK19"/>
  <c i="1" r="BK20" s="1"/>
  <c i="1" r="BK17"/>
  <c i="1" r="BK18" s="1"/>
  <c i="1" r="BK15"/>
  <c i="1" r="BK13"/>
  <c i="55" r="G4"/>
  <c i="55" r="G5"/>
  <c i="1" l="1" r="BK38"/>
  <c i="1" r="BK61"/>
  <c i="1" r="BK27"/>
  <c i="1" r="BK14"/>
  <c i="1" r="BK16"/>
  <c i="1" r="BK26" s="1"/>
  <c i="1" r="BK22"/>
  <c i="1" r="BK28" s="1"/>
  <c i="1" l="1" r="BK37"/>
  <c i="1" r="BK25"/>
  <c i="1" r="BK33" s="1"/>
  <c i="55" r="AI213"/>
  <c i="55" r="AI212"/>
  <c i="55" r="AI211"/>
  <c i="55" r="AI210"/>
  <c i="55" r="AI209"/>
  <c i="55" r="AI208"/>
  <c i="55" r="AI207"/>
  <c i="55" r="AI206"/>
  <c i="55" r="AI205"/>
  <c i="55" r="AI204"/>
  <c i="55" r="AI203"/>
  <c i="55" r="AI202"/>
  <c i="55" r="AI201"/>
  <c i="55" r="AI200"/>
  <c i="55" r="AI199"/>
  <c i="55" r="AI198"/>
  <c i="55" r="AI197"/>
  <c i="55" r="AI196"/>
  <c i="55" r="AI195"/>
  <c i="55" r="AI194"/>
  <c i="55" r="AI193"/>
  <c i="55" r="AI192"/>
  <c i="55" r="AH191"/>
  <c i="55" r="AI190"/>
  <c i="55" r="AI189"/>
  <c i="55" r="AI188"/>
  <c i="55" r="AI187"/>
  <c i="55" r="AI186"/>
  <c i="55" r="AI185"/>
  <c i="55" r="AI184"/>
  <c i="55" r="AI183"/>
  <c i="55" r="AI182"/>
  <c i="55" r="AI181"/>
  <c i="55" r="AI180"/>
  <c i="55" r="AI179"/>
  <c i="55" r="AI178"/>
  <c i="55" r="AI177"/>
  <c i="55" r="AI176"/>
  <c i="55" r="AI175"/>
  <c i="55" r="AI174"/>
  <c i="55" r="AI173"/>
  <c i="55" r="AI172"/>
  <c i="55" r="AI171"/>
  <c i="55" r="AI170"/>
  <c i="55" r="AI169"/>
  <c i="55" r="AI168"/>
  <c i="55" r="AI167"/>
  <c i="55" r="AI166"/>
  <c i="55" r="AI165"/>
  <c i="55" r="AI164"/>
  <c i="55" r="AI163"/>
  <c i="55" r="AI162"/>
  <c i="55" r="AI161"/>
  <c i="55" r="AI160"/>
  <c i="55" r="AI159"/>
  <c i="55" r="AI158"/>
  <c i="55" r="AI157"/>
  <c i="55" r="AI156"/>
  <c i="55" r="AI155"/>
  <c i="55" r="AI154"/>
  <c i="55" r="AI153"/>
  <c i="55" r="AI152"/>
  <c i="55" r="AI151"/>
  <c i="55" r="AI150"/>
  <c i="55" r="AI149"/>
  <c i="55" r="AI148"/>
  <c i="55" r="AI147"/>
  <c i="55" r="AI146"/>
  <c i="55" r="AI145"/>
  <c i="55" r="AI144"/>
  <c i="55" r="AI143"/>
  <c i="55" r="AI142"/>
  <c i="55" r="AI141"/>
  <c i="55" r="AI140"/>
  <c i="55" r="AI139"/>
  <c i="55" r="AI138"/>
  <c i="55" r="AI137"/>
  <c i="55" r="AI136"/>
  <c i="55" r="AI135"/>
  <c i="55" r="AI134"/>
  <c i="55" r="AI133"/>
  <c i="55" r="AI132"/>
  <c i="55" r="AI131"/>
  <c i="55" r="AI130"/>
  <c i="55" r="AI129"/>
  <c i="55" r="AI128"/>
  <c i="55" r="AI127"/>
  <c i="55" r="AI126"/>
  <c i="55" r="AI125"/>
  <c i="55" r="AI124"/>
  <c i="55" r="AI123"/>
  <c i="55" r="AI122"/>
  <c i="55" r="AI121"/>
  <c i="55" r="AI120"/>
  <c i="55" r="AI119"/>
  <c i="55" r="AI118"/>
  <c i="55" r="AI117"/>
  <c i="55" r="AI116"/>
  <c i="55" r="AI115"/>
  <c i="55" r="AI114"/>
  <c i="55" r="AI113"/>
  <c i="55" r="AI112"/>
  <c i="55" r="AI111"/>
  <c i="55" r="AI110"/>
  <c i="55" r="AI109"/>
  <c i="55" r="AI108"/>
  <c i="55" r="AI107"/>
  <c i="55" r="AI106"/>
  <c i="55" r="AI105"/>
  <c i="55" r="AI104"/>
  <c i="55" r="AI103"/>
  <c i="55" r="AI102"/>
  <c i="55" r="AI101"/>
  <c i="55" r="AI100"/>
  <c i="55" r="AI99"/>
  <c i="55" r="AI98"/>
  <c i="55" r="AI97"/>
  <c i="55" r="AI96"/>
  <c i="55" r="AI95"/>
  <c i="55" r="AI94"/>
  <c i="55" r="AI93"/>
  <c i="55" r="AI92"/>
  <c i="55" r="AI91"/>
  <c i="55" r="AI90"/>
  <c i="55" r="AI89"/>
  <c i="55" r="AI88"/>
  <c i="55" r="AI87"/>
  <c i="55" r="AI86"/>
  <c i="55" r="AI85"/>
  <c i="55" r="AI84"/>
  <c i="55" r="AI83"/>
  <c i="55" r="AI82"/>
  <c i="55" r="AI81"/>
  <c i="55" r="AI80"/>
  <c i="55" r="AI79"/>
  <c i="55" r="AI78"/>
  <c i="55" r="AI77"/>
  <c i="55" r="AI76"/>
  <c i="55" r="AI75"/>
  <c i="55" r="AI74"/>
  <c i="55" r="AI73"/>
  <c i="55" r="AI72"/>
  <c i="55" r="AI71"/>
  <c i="55" r="AI70"/>
  <c i="55" r="AI69"/>
  <c i="55" r="AI68"/>
  <c i="55" r="AI67"/>
  <c i="55" r="AI66"/>
  <c i="55" r="AI65"/>
  <c i="55" r="AI64"/>
  <c i="55" r="AI63"/>
  <c i="55" r="AI62"/>
  <c i="55" r="AI61"/>
  <c i="55" r="AI60"/>
  <c i="55" r="AI59"/>
  <c i="55" r="AI58"/>
  <c i="55" r="AI57"/>
  <c i="55" r="AI56"/>
  <c i="55" r="AI55"/>
  <c i="55" r="AI54"/>
  <c i="55" r="AI53"/>
  <c i="55" r="AI52"/>
  <c i="55" r="AI51"/>
  <c i="55" r="AI50"/>
  <c i="55" r="AI49"/>
  <c i="55" r="AI48"/>
  <c i="55" r="AI47"/>
  <c i="55" r="AI46"/>
  <c i="55" r="AI45"/>
  <c i="55" r="AI44"/>
  <c i="55" r="AI43"/>
  <c i="55" r="AI42"/>
  <c i="55" r="AI41"/>
  <c i="55" r="AI40"/>
  <c i="55" r="AI39"/>
  <c i="55" r="AI38"/>
  <c i="55" r="AI37"/>
  <c i="55" r="AI36"/>
  <c i="55" r="AI35"/>
  <c i="55" r="AI34"/>
  <c i="55" r="AI33"/>
  <c i="55" r="AI32"/>
  <c i="55" r="AI31"/>
  <c i="55" r="AI30"/>
  <c i="55" r="AI29"/>
  <c i="55" r="AI28"/>
  <c i="55" r="AI27"/>
  <c i="55" r="AI26"/>
  <c i="55" r="AI25"/>
  <c i="1" r="BL59"/>
  <c i="1" r="BL58"/>
  <c i="1" r="BL57"/>
  <c i="1" r="BL56"/>
  <c i="1" r="BL55"/>
  <c i="1" r="BL54"/>
  <c i="1" r="BL53"/>
  <c i="1" r="BL52"/>
  <c i="1" r="BL51"/>
  <c i="1" r="BL50"/>
  <c i="1" r="BL49"/>
  <c i="1" r="BL48"/>
  <c i="1" r="BL47"/>
  <c i="1" r="BL46"/>
  <c i="1" r="BL45"/>
  <c i="1" r="BL44"/>
  <c i="1" r="BL43"/>
  <c i="1" r="BL42"/>
  <c i="1" r="BL41"/>
  <c i="1" r="BL31"/>
  <c i="1" r="BL21"/>
  <c i="1" r="BL19"/>
  <c i="1" r="BL20" s="1"/>
  <c i="1" r="BL17"/>
  <c i="1" r="BL18" s="1"/>
  <c i="1" r="BL15"/>
  <c i="1" r="BL13"/>
  <c i="1" l="1" r="BL38"/>
  <c i="1" r="BL61"/>
  <c i="1" r="BL27"/>
  <c i="1" r="BL14"/>
  <c i="1" r="BL16"/>
  <c i="1" r="BL26" s="1"/>
  <c i="1" r="BL22"/>
  <c i="1" r="BL28" s="1"/>
  <c i="1" l="1" r="BL37"/>
  <c i="1" r="BL25"/>
  <c i="1" r="BL33" s="1"/>
  <c i="55" r="AJ213"/>
  <c i="55" r="AJ212"/>
  <c i="55" r="AJ211"/>
  <c i="55" r="AJ210"/>
  <c i="55" r="AJ209"/>
  <c i="55" r="AJ208"/>
  <c i="55" r="AJ207"/>
  <c i="55" r="AJ206"/>
  <c i="55" r="AJ205"/>
  <c i="55" r="AJ204"/>
  <c i="55" r="AJ203"/>
  <c i="55" r="AJ202"/>
  <c i="55" r="AJ201"/>
  <c i="55" r="AJ200"/>
  <c i="55" r="AJ199"/>
  <c i="55" r="AJ198"/>
  <c i="55" r="AJ197"/>
  <c i="55" r="AJ196"/>
  <c i="55" r="AJ195"/>
  <c i="55" r="AJ194"/>
  <c i="55" r="AJ193"/>
  <c i="55" r="AJ192"/>
  <c i="55" r="AI191"/>
  <c i="55" r="AJ190"/>
  <c i="55" r="AJ189"/>
  <c i="55" r="AJ188"/>
  <c i="55" r="AJ187"/>
  <c i="55" r="AJ186"/>
  <c i="55" r="AJ185"/>
  <c i="55" r="AJ184"/>
  <c i="55" r="AJ183"/>
  <c i="55" r="AJ182"/>
  <c i="55" r="AJ181"/>
  <c i="55" r="AJ180"/>
  <c i="55" r="AJ179"/>
  <c i="55" r="AJ178"/>
  <c i="55" r="AJ177"/>
  <c i="55" r="AJ176"/>
  <c i="55" r="AJ175"/>
  <c i="55" r="AJ174"/>
  <c i="55" r="AJ173"/>
  <c i="55" r="AJ172"/>
  <c i="55" r="AJ171"/>
  <c i="55" r="AJ170"/>
  <c i="55" r="AJ169"/>
  <c i="55" r="AJ168"/>
  <c i="55" r="AJ167"/>
  <c i="55" r="AJ166"/>
  <c i="55" r="AJ165"/>
  <c i="55" r="AJ164"/>
  <c i="55" r="AJ163"/>
  <c i="55" r="AJ162"/>
  <c i="55" r="AJ161"/>
  <c i="55" r="AJ160"/>
  <c i="55" r="AJ159"/>
  <c i="55" r="AJ158"/>
  <c i="55" r="AJ157"/>
  <c i="55" r="AJ156"/>
  <c i="55" r="AJ155"/>
  <c i="55" r="AJ154"/>
  <c i="55" r="AJ153"/>
  <c i="55" r="AJ152"/>
  <c i="55" r="AJ151"/>
  <c i="55" r="AJ150"/>
  <c i="55" r="AJ149"/>
  <c i="55" r="AJ148"/>
  <c i="55" r="AJ147"/>
  <c i="55" r="AJ146"/>
  <c i="55" r="AJ145"/>
  <c i="55" r="AJ144"/>
  <c i="55" r="AJ143"/>
  <c i="55" r="AJ142"/>
  <c i="55" r="AJ141"/>
  <c i="55" r="AJ140"/>
  <c i="55" r="AJ139"/>
  <c i="55" r="AJ138"/>
  <c i="55" r="AJ137"/>
  <c i="55" r="AJ136"/>
  <c i="55" r="AJ135"/>
  <c i="55" r="AJ134"/>
  <c i="55" r="AJ133"/>
  <c i="55" r="AJ132"/>
  <c i="55" r="AJ131"/>
  <c i="55" r="AJ130"/>
  <c i="55" r="AJ129"/>
  <c i="55" r="AJ128"/>
  <c i="55" r="AJ127"/>
  <c i="55" r="AJ126"/>
  <c i="55" r="AJ125"/>
  <c i="55" r="AJ124"/>
  <c i="55" r="AJ123"/>
  <c i="55" r="AJ122"/>
  <c i="55" r="AJ121"/>
  <c i="55" r="AJ120"/>
  <c i="55" r="AJ119"/>
  <c i="55" r="AJ118"/>
  <c i="55" r="AJ117"/>
  <c i="55" r="AJ116"/>
  <c i="55" r="AJ115"/>
  <c i="55" r="AJ114"/>
  <c i="55" r="AJ113"/>
  <c i="55" r="AJ112"/>
  <c i="55" r="AJ111"/>
  <c i="55" r="AJ110"/>
  <c i="55" r="AJ109"/>
  <c i="55" r="AJ108"/>
  <c i="55" r="AJ107"/>
  <c i="55" r="AJ106"/>
  <c i="55" r="AJ105"/>
  <c i="55" r="AJ104"/>
  <c i="55" r="AJ103"/>
  <c i="55" r="AJ102"/>
  <c i="55" r="AJ101"/>
  <c i="55" r="AJ100"/>
  <c i="55" r="AJ99"/>
  <c i="55" r="AJ98"/>
  <c i="55" r="AJ97"/>
  <c i="55" r="AJ96"/>
  <c i="55" r="AJ95"/>
  <c i="55" r="AJ94"/>
  <c i="55" r="AJ93"/>
  <c i="55" r="AJ92"/>
  <c i="55" r="AJ91"/>
  <c i="55" r="AJ90"/>
  <c i="55" r="AJ89"/>
  <c i="55" r="AJ88"/>
  <c i="55" r="AJ87"/>
  <c i="55" r="AJ86"/>
  <c i="55" r="AJ85"/>
  <c i="55" r="AJ84"/>
  <c i="55" r="AJ83"/>
  <c i="55" r="AJ82"/>
  <c i="55" r="AJ81"/>
  <c i="55" r="AJ80"/>
  <c i="55" r="AJ79"/>
  <c i="55" r="AJ78"/>
  <c i="55" r="AJ77"/>
  <c i="55" r="AJ76"/>
  <c i="55" r="AJ75"/>
  <c i="55" r="AJ74"/>
  <c i="55" r="AJ73"/>
  <c i="55" r="AJ72"/>
  <c i="55" r="AJ71"/>
  <c i="55" r="AJ70"/>
  <c i="55" r="AJ69"/>
  <c i="55" r="AJ68"/>
  <c i="55" r="AJ67"/>
  <c i="55" r="AJ66"/>
  <c i="55" r="AJ65"/>
  <c i="55" r="AJ64"/>
  <c i="55" r="AJ63"/>
  <c i="55" r="AJ62"/>
  <c i="55" r="AJ61"/>
  <c i="55" r="AJ60"/>
  <c i="55" r="AJ59"/>
  <c i="55" r="AJ58"/>
  <c i="55" r="AJ57"/>
  <c i="55" r="AJ56"/>
  <c i="55" r="AJ55"/>
  <c i="55" r="AJ54"/>
  <c i="55" r="AJ53"/>
  <c i="55" r="AJ52"/>
  <c i="55" r="AJ51"/>
  <c i="55" r="AJ50"/>
  <c i="55" r="AJ49"/>
  <c i="55" r="AJ48"/>
  <c i="55" r="AJ47"/>
  <c i="55" r="AJ46"/>
  <c i="55" r="AJ45"/>
  <c i="55" r="AJ44"/>
  <c i="55" r="AJ43"/>
  <c i="55" r="AJ42"/>
  <c i="55" r="AJ41"/>
  <c i="55" r="AJ40"/>
  <c i="55" r="AJ39"/>
  <c i="55" r="AJ38"/>
  <c i="55" r="AJ37"/>
  <c i="55" r="AJ36"/>
  <c i="55" r="AJ35"/>
  <c i="55" r="AJ34"/>
  <c i="55" r="AJ33"/>
  <c i="55" r="AJ32"/>
  <c i="55" r="AJ31"/>
  <c i="55" r="AJ30"/>
  <c i="55" r="AJ29"/>
  <c i="55" r="AJ28"/>
  <c i="55" r="AJ27"/>
  <c i="55" r="AJ26"/>
  <c i="55" r="AJ25"/>
  <c i="1" r="BM59"/>
  <c i="1" r="BM58"/>
  <c i="1" r="BM57"/>
  <c i="1" r="BM56"/>
  <c i="1" r="BM55"/>
  <c i="1" r="BM54"/>
  <c i="1" r="BM53"/>
  <c i="1" r="BM52"/>
  <c i="1" r="BM51"/>
  <c i="1" r="BM50"/>
  <c i="1" r="BM49"/>
  <c i="1" r="BM48"/>
  <c i="1" r="BM47"/>
  <c i="1" r="BM46"/>
  <c i="1" r="BM45"/>
  <c i="1" r="BM44"/>
  <c i="1" r="BM43"/>
  <c i="1" r="BM42"/>
  <c i="1" r="BM41"/>
  <c i="1" r="BM31"/>
  <c i="1" r="BM21"/>
  <c i="1" r="BM22" s="1"/>
  <c i="1" r="BM28" s="1"/>
  <c i="1" r="BM19"/>
  <c i="1" r="BM20" s="1"/>
  <c i="1" r="BM17"/>
  <c i="1" r="BM18" s="1"/>
  <c i="1" r="BM15"/>
  <c i="1" r="BM13"/>
  <c i="1" l="1" r="BM61"/>
  <c i="1" r="BM27"/>
  <c i="1" r="BM14"/>
  <c i="1" r="BM16"/>
  <c i="1" r="BM26" s="1"/>
  <c i="1" r="BM38"/>
  <c i="1" l="1" r="BM37"/>
  <c i="1" r="BM25"/>
  <c i="1" r="BM33" s="1"/>
  <c i="55" r="AK213"/>
  <c i="55" r="AK212"/>
  <c i="55" r="AK211"/>
  <c i="55" r="AK210"/>
  <c i="55" r="AK209"/>
  <c i="55" r="AK208"/>
  <c i="55" r="AK207"/>
  <c i="55" r="AK206"/>
  <c i="55" r="AK205"/>
  <c i="55" r="AK204"/>
  <c i="55" r="AK203"/>
  <c i="55" r="AK202"/>
  <c i="55" r="AK201"/>
  <c i="55" r="AK200"/>
  <c i="55" r="AK199"/>
  <c i="55" r="AK198"/>
  <c i="55" r="AK197"/>
  <c i="55" r="AK196"/>
  <c i="55" r="AK195"/>
  <c i="55" r="AK194"/>
  <c i="55" r="AK193"/>
  <c i="55" r="AK192"/>
  <c i="55" r="AJ191"/>
  <c i="55" r="AK190"/>
  <c i="55" r="AK189"/>
  <c i="55" r="AK188"/>
  <c i="55" r="AK187"/>
  <c i="55" r="AK186"/>
  <c i="55" r="AK185"/>
  <c i="55" r="AK184"/>
  <c i="55" r="AK183"/>
  <c i="55" r="AK182"/>
  <c i="55" r="AK181"/>
  <c i="55" r="AK180"/>
  <c i="55" r="AK179"/>
  <c i="55" r="AK178"/>
  <c i="55" r="AK177"/>
  <c i="55" r="AK176"/>
  <c i="55" r="AK175"/>
  <c i="55" r="AK174"/>
  <c i="55" r="AK173"/>
  <c i="55" r="AK172"/>
  <c i="55" r="AK171"/>
  <c i="55" r="AK170"/>
  <c i="55" r="AK169"/>
  <c i="55" r="AK168"/>
  <c i="55" r="AK167"/>
  <c i="55" r="AK166"/>
  <c i="55" r="AK165"/>
  <c i="55" r="AK164"/>
  <c i="55" r="AK163"/>
  <c i="55" r="AK162"/>
  <c i="55" r="AK161"/>
  <c i="55" r="AK160"/>
  <c i="55" r="AK159"/>
  <c i="55" r="AK158"/>
  <c i="55" r="AK157"/>
  <c i="55" r="AK156"/>
  <c i="55" r="AK155"/>
  <c i="55" r="AK154"/>
  <c i="55" r="AK153"/>
  <c i="55" r="AK152"/>
  <c i="55" r="AK151"/>
  <c i="55" r="AK150"/>
  <c i="55" r="AK149"/>
  <c i="55" r="AK148"/>
  <c i="55" r="AK147"/>
  <c i="55" r="AK146"/>
  <c i="55" r="AK145"/>
  <c i="55" r="AK144"/>
  <c i="55" r="AK143"/>
  <c i="55" r="AK142"/>
  <c i="55" r="AK141"/>
  <c i="55" r="AK140"/>
  <c i="55" r="AK139"/>
  <c i="55" r="AK138"/>
  <c i="55" r="AK137"/>
  <c i="55" r="AK136"/>
  <c i="55" r="AK135"/>
  <c i="55" r="AK134"/>
  <c i="55" r="AK133"/>
  <c i="55" r="AK132"/>
  <c i="55" r="AK131"/>
  <c i="55" r="AK130"/>
  <c i="55" r="AK129"/>
  <c i="55" r="AK128"/>
  <c i="55" r="AK127"/>
  <c i="55" r="AK126"/>
  <c i="55" r="AK125"/>
  <c i="55" r="AK124"/>
  <c i="55" r="AK123"/>
  <c i="55" r="AK122"/>
  <c i="55" r="AK121"/>
  <c i="55" r="AK120"/>
  <c i="55" r="AK119"/>
  <c i="55" r="AK118"/>
  <c i="55" r="AK117"/>
  <c i="55" r="AK116"/>
  <c i="55" r="AK115"/>
  <c i="55" r="AK114"/>
  <c i="55" r="AK113"/>
  <c i="55" r="AK112"/>
  <c i="55" r="AK111"/>
  <c i="55" r="AK110"/>
  <c i="55" r="AK109"/>
  <c i="55" r="AK108"/>
  <c i="55" r="AK107"/>
  <c i="55" r="AK106"/>
  <c i="55" r="AK105"/>
  <c i="55" r="AK104"/>
  <c i="55" r="AK103"/>
  <c i="55" r="AK102"/>
  <c i="55" r="AK101"/>
  <c i="55" r="AK100"/>
  <c i="55" r="AK99"/>
  <c i="55" r="AK98"/>
  <c i="55" r="AK97"/>
  <c i="55" r="AK96"/>
  <c i="55" r="AK95"/>
  <c i="55" r="AK94"/>
  <c i="55" r="AK93"/>
  <c i="55" r="AK92"/>
  <c i="55" r="AK91"/>
  <c i="55" r="AK90"/>
  <c i="55" r="AK89"/>
  <c i="55" r="AK88"/>
  <c i="55" r="AK87"/>
  <c i="55" r="AK86"/>
  <c i="55" r="AK85"/>
  <c i="55" r="AK84"/>
  <c i="55" r="AK83"/>
  <c i="55" r="AK82"/>
  <c i="55" r="AK81"/>
  <c i="55" r="AK80"/>
  <c i="55" r="AK79"/>
  <c i="55" r="AK78"/>
  <c i="55" r="AK77"/>
  <c i="55" r="AK76"/>
  <c i="55" r="AK75"/>
  <c i="55" r="AK74"/>
  <c i="55" r="AK73"/>
  <c i="55" r="AK72"/>
  <c i="55" r="AK71"/>
  <c i="55" r="AK70"/>
  <c i="55" r="AK69"/>
  <c i="55" r="AK68"/>
  <c i="55" r="AK67"/>
  <c i="55" r="AK66"/>
  <c i="55" r="AK65"/>
  <c i="55" r="AK64"/>
  <c i="55" r="AK63"/>
  <c i="55" r="AK62"/>
  <c i="55" r="AK61"/>
  <c i="55" r="AK60"/>
  <c i="55" r="AK59"/>
  <c i="55" r="AK58"/>
  <c i="55" r="AK57"/>
  <c i="55" r="AK56"/>
  <c i="55" r="AK55"/>
  <c i="55" r="AK54"/>
  <c i="55" r="AK53"/>
  <c i="55" r="AK52"/>
  <c i="55" r="AK51"/>
  <c i="55" r="AK50"/>
  <c i="55" r="AK49"/>
  <c i="55" r="AK48"/>
  <c i="55" r="AK47"/>
  <c i="55" r="AK46"/>
  <c i="55" r="AK45"/>
  <c i="55" r="AK44"/>
  <c i="55" r="AK43"/>
  <c i="55" r="AK42"/>
  <c i="55" r="AK41"/>
  <c i="55" r="AK40"/>
  <c i="55" r="AK39"/>
  <c i="55" r="AK38"/>
  <c i="55" r="AK37"/>
  <c i="55" r="AK36"/>
  <c i="55" r="AK35"/>
  <c i="55" r="AK34"/>
  <c i="55" r="AK33"/>
  <c i="55" r="AK32"/>
  <c i="55" r="AK31"/>
  <c i="55" r="AK30"/>
  <c i="55" r="AK29"/>
  <c i="55" r="AK28"/>
  <c i="55" r="AK27"/>
  <c i="55" r="AK26"/>
  <c i="55" r="AK25"/>
  <c i="1" r="BN59"/>
  <c i="1" r="BN58"/>
  <c i="1" r="BN57"/>
  <c i="1" r="BN56"/>
  <c i="1" r="BN55"/>
  <c i="1" r="BN54"/>
  <c i="1" r="BN53"/>
  <c i="1" r="BN52"/>
  <c i="1" r="BN51"/>
  <c i="1" r="BN50"/>
  <c i="1" r="BN49"/>
  <c i="1" r="BN48"/>
  <c i="1" r="BN47"/>
  <c i="1" r="BN46"/>
  <c i="1" r="BN45"/>
  <c i="1" r="BN44"/>
  <c i="1" r="BN43"/>
  <c i="1" r="BN42"/>
  <c i="1" r="BN41"/>
  <c i="1" r="BN31"/>
  <c i="1" r="BN21"/>
  <c i="1" r="BN19"/>
  <c i="1" r="BN20" s="1"/>
  <c i="1" r="BN17"/>
  <c i="1" r="BN18" s="1"/>
  <c i="1" r="BN15"/>
  <c i="1" r="BN13"/>
  <c i="1" l="1" r="BN38"/>
  <c i="1" r="BN61"/>
  <c i="1" r="BN27"/>
  <c i="1" r="BN14"/>
  <c i="1" r="BN16"/>
  <c i="1" r="BN26" s="1"/>
  <c i="1" r="BN22"/>
  <c i="1" r="BN28" s="1"/>
  <c i="1" l="1" r="BN37"/>
  <c i="1" r="BN25"/>
  <c i="1" r="BN33" s="1"/>
  <c i="55" r="AL213"/>
  <c i="55" r="AL212"/>
  <c i="55" r="AL211"/>
  <c i="55" r="AL210"/>
  <c i="55" r="AL209"/>
  <c i="55" r="AL208"/>
  <c i="55" r="AL207"/>
  <c i="55" r="AL206"/>
  <c i="55" r="AL205"/>
  <c i="55" r="AL204"/>
  <c i="55" r="AL203"/>
  <c i="55" r="AL202"/>
  <c i="55" r="AL201"/>
  <c i="55" r="AL200"/>
  <c i="55" r="AL199"/>
  <c i="55" r="AL198"/>
  <c i="55" r="AL197"/>
  <c i="55" r="AL196"/>
  <c i="55" r="AL195"/>
  <c i="55" r="AL194"/>
  <c i="55" r="AL193"/>
  <c i="55" r="AL192"/>
  <c i="55" r="AK191"/>
  <c i="55" r="AL190"/>
  <c i="55" r="AL189"/>
  <c i="55" r="AL188"/>
  <c i="55" r="AL187"/>
  <c i="55" r="AL186"/>
  <c i="55" r="AL185"/>
  <c i="55" r="AL184"/>
  <c i="55" r="AL183"/>
  <c i="55" r="AL182"/>
  <c i="55" r="AL181"/>
  <c i="55" r="AL180"/>
  <c i="55" r="AL179"/>
  <c i="55" r="AL178"/>
  <c i="55" r="AL177"/>
  <c i="55" r="AL176"/>
  <c i="55" r="AL175"/>
  <c i="55" r="AL174"/>
  <c i="55" r="AL173"/>
  <c i="55" r="AL172"/>
  <c i="55" r="AL171"/>
  <c i="55" r="AL170"/>
  <c i="55" r="AL169"/>
  <c i="55" r="AL168"/>
  <c i="55" r="AL167"/>
  <c i="55" r="AL166"/>
  <c i="55" r="AL165"/>
  <c i="55" r="AL164"/>
  <c i="55" r="AL163"/>
  <c i="55" r="AL162"/>
  <c i="55" r="AL161"/>
  <c i="55" r="AL160"/>
  <c i="55" r="AL159"/>
  <c i="55" r="AL158"/>
  <c i="55" r="AL157"/>
  <c i="55" r="AL156"/>
  <c i="55" r="AL155"/>
  <c i="55" r="AL154"/>
  <c i="55" r="AL153"/>
  <c i="55" r="AL152"/>
  <c i="55" r="AL151"/>
  <c i="55" r="AL150"/>
  <c i="55" r="AL149"/>
  <c i="55" r="AL148"/>
  <c i="55" r="AL147"/>
  <c i="55" r="AL146"/>
  <c i="55" r="AL145"/>
  <c i="55" r="AL144"/>
  <c i="55" r="AL143"/>
  <c i="55" r="AL142"/>
  <c i="55" r="AL141"/>
  <c i="55" r="AL140"/>
  <c i="55" r="AL139"/>
  <c i="55" r="AL138"/>
  <c i="55" r="AL137"/>
  <c i="55" r="AL136"/>
  <c i="55" r="AL135"/>
  <c i="55" r="AL134"/>
  <c i="55" r="AL133"/>
  <c i="55" r="AL132"/>
  <c i="55" r="AL131"/>
  <c i="55" r="AL130"/>
  <c i="55" r="AL129"/>
  <c i="55" r="AL128"/>
  <c i="55" r="AL127"/>
  <c i="55" r="AL126"/>
  <c i="55" r="AL125"/>
  <c i="55" r="AL124"/>
  <c i="55" r="AL123"/>
  <c i="55" r="AL122"/>
  <c i="55" r="AL121"/>
  <c i="55" r="AL120"/>
  <c i="55" r="AL119"/>
  <c i="55" r="AL118"/>
  <c i="55" r="AL117"/>
  <c i="55" r="AL116"/>
  <c i="55" r="AL115"/>
  <c i="55" r="AL114"/>
  <c i="55" r="AL113"/>
  <c i="55" r="AL112"/>
  <c i="55" r="AL111"/>
  <c i="55" r="AL110"/>
  <c i="55" r="AL109"/>
  <c i="55" r="AL108"/>
  <c i="55" r="AL107"/>
  <c i="55" r="AL106"/>
  <c i="55" r="AL105"/>
  <c i="55" r="AL104"/>
  <c i="55" r="AL103"/>
  <c i="55" r="AL102"/>
  <c i="55" r="AL101"/>
  <c i="55" r="AL100"/>
  <c i="55" r="AL99"/>
  <c i="55" r="AL98"/>
  <c i="55" r="AL97"/>
  <c i="55" r="AL96"/>
  <c i="55" r="AL95"/>
  <c i="55" r="AL94"/>
  <c i="55" r="AL93"/>
  <c i="55" r="AL92"/>
  <c i="55" r="AL91"/>
  <c i="55" r="AL90"/>
  <c i="55" r="AL89"/>
  <c i="55" r="AL88"/>
  <c i="55" r="AL87"/>
  <c i="55" r="AL86"/>
  <c i="55" r="AL85"/>
  <c i="55" r="AL84"/>
  <c i="55" r="AL83"/>
  <c i="55" r="AL82"/>
  <c i="55" r="AL81"/>
  <c i="55" r="AL80"/>
  <c i="55" r="AL79"/>
  <c i="55" r="AL78"/>
  <c i="55" r="AL77"/>
  <c i="55" r="AL76"/>
  <c i="55" r="AL75"/>
  <c i="55" r="AL74"/>
  <c i="55" r="AL73"/>
  <c i="55" r="AL72"/>
  <c i="55" r="AL71"/>
  <c i="55" r="AL70"/>
  <c i="55" r="AL69"/>
  <c i="55" r="AL68"/>
  <c i="55" r="AL67"/>
  <c i="55" r="AL66"/>
  <c i="55" r="AL65"/>
  <c i="55" r="AL64"/>
  <c i="55" r="AL63"/>
  <c i="55" r="AL62"/>
  <c i="55" r="AL61"/>
  <c i="55" r="AL60"/>
  <c i="55" r="AL59"/>
  <c i="55" r="AL58"/>
  <c i="55" r="AL57"/>
  <c i="55" r="AL56"/>
  <c i="55" r="AL55"/>
  <c i="55" r="AL54"/>
  <c i="55" r="AL53"/>
  <c i="55" r="AL52"/>
  <c i="55" r="AL51"/>
  <c i="55" r="AL50"/>
  <c i="55" r="AL49"/>
  <c i="55" r="AL48"/>
  <c i="55" r="AL47"/>
  <c i="55" r="AL46"/>
  <c i="55" r="AL45"/>
  <c i="55" r="AL44"/>
  <c i="55" r="AL43"/>
  <c i="55" r="AL42"/>
  <c i="55" r="AL41"/>
  <c i="55" r="AL40"/>
  <c i="55" r="AL39"/>
  <c i="55" r="AL38"/>
  <c i="55" r="AL37"/>
  <c i="55" r="AL36"/>
  <c i="55" r="AL35"/>
  <c i="55" r="AL34"/>
  <c i="55" r="AL33"/>
  <c i="55" r="AL32"/>
  <c i="55" r="AL31"/>
  <c i="55" r="AL30"/>
  <c i="55" r="AL29"/>
  <c i="55" r="AL28"/>
  <c i="55" r="AL27"/>
  <c i="55" r="AL26"/>
  <c i="55" r="AL25"/>
  <c i="1" r="BO59"/>
  <c i="1" r="BO58"/>
  <c i="1" r="BO57"/>
  <c i="1" r="BO56"/>
  <c i="1" r="BO55"/>
  <c i="1" r="BO54"/>
  <c i="1" r="BO53"/>
  <c i="1" r="BO52"/>
  <c i="1" r="BO51"/>
  <c i="1" r="BO50"/>
  <c i="1" r="BO49"/>
  <c i="1" r="BO48"/>
  <c i="1" r="BO47"/>
  <c i="1" r="BO46"/>
  <c i="1" r="BO45"/>
  <c i="1" r="BO44"/>
  <c i="1" r="BO43"/>
  <c i="1" r="BO42"/>
  <c i="1" r="BO41"/>
  <c i="1" r="BO31"/>
  <c i="1" r="BO21"/>
  <c i="1" r="BO19"/>
  <c i="1" r="BO20" s="1"/>
  <c i="1" r="BO17"/>
  <c i="1" r="BO18" s="1"/>
  <c i="1" r="BO15"/>
  <c i="1" r="BO13"/>
  <c i="1" l="1" r="BO38"/>
  <c i="1" r="BO61"/>
  <c i="1" r="BO27"/>
  <c i="1" r="BO14"/>
  <c i="1" r="BO16"/>
  <c i="1" r="BO26" s="1"/>
  <c i="1" r="BO22"/>
  <c i="1" r="BO28" s="1"/>
  <c i="1" l="1" r="BO37"/>
  <c i="1" r="BO25"/>
  <c i="1" r="BO33" s="1"/>
  <c i="55" r="AM213"/>
  <c i="55" r="AM212"/>
  <c i="55" r="AM211"/>
  <c i="55" r="AM210"/>
  <c i="55" r="AM209"/>
  <c i="55" r="AM208"/>
  <c i="55" r="AM207"/>
  <c i="55" r="AM206"/>
  <c i="55" r="AM205"/>
  <c i="55" r="AM204"/>
  <c i="55" r="AM203"/>
  <c i="55" r="AM202"/>
  <c i="55" r="AM201"/>
  <c i="55" r="AM200"/>
  <c i="55" r="AM199"/>
  <c i="55" r="AM198"/>
  <c i="55" r="AM197"/>
  <c i="55" r="AM196"/>
  <c i="55" r="AM195"/>
  <c i="55" r="AM194"/>
  <c i="55" r="AM193"/>
  <c i="55" r="AM192"/>
  <c i="55" r="AL191"/>
  <c i="55" r="AM190"/>
  <c i="55" r="AM189"/>
  <c i="55" r="AM188"/>
  <c i="55" r="AM187"/>
  <c i="55" r="AM186"/>
  <c i="55" r="AM185"/>
  <c i="55" r="AM184"/>
  <c i="55" r="AM183"/>
  <c i="55" r="AM182"/>
  <c i="55" r="AM181"/>
  <c i="55" r="AM180"/>
  <c i="55" r="AM179"/>
  <c i="55" r="AM178"/>
  <c i="55" r="AM177"/>
  <c i="55" r="AM176"/>
  <c i="55" r="AM175"/>
  <c i="55" r="AM174"/>
  <c i="55" r="AM173"/>
  <c i="55" r="AM172"/>
  <c i="55" r="AM171"/>
  <c i="55" r="AM170"/>
  <c i="55" r="AM169"/>
  <c i="55" r="AM168"/>
  <c i="55" r="AM167"/>
  <c i="55" r="AM166"/>
  <c i="55" r="AM165"/>
  <c i="55" r="AM164"/>
  <c i="55" r="AM163"/>
  <c i="55" r="AM162"/>
  <c i="55" r="AM161"/>
  <c i="55" r="AM160"/>
  <c i="55" r="AM159"/>
  <c i="55" r="AM158"/>
  <c i="55" r="AM157"/>
  <c i="55" r="AM156"/>
  <c i="55" r="AM155"/>
  <c i="55" r="AM154"/>
  <c i="55" r="AM153"/>
  <c i="55" r="AM152"/>
  <c i="55" r="AM151"/>
  <c i="55" r="AM150"/>
  <c i="55" r="AM149"/>
  <c i="55" r="AM148"/>
  <c i="55" r="AM147"/>
  <c i="55" r="AM146"/>
  <c i="55" r="AM145"/>
  <c i="55" r="AM144"/>
  <c i="55" r="AM143"/>
  <c i="55" r="AM142"/>
  <c i="55" r="AM141"/>
  <c i="55" r="AM140"/>
  <c i="55" r="AM139"/>
  <c i="55" r="AM138"/>
  <c i="55" r="AM137"/>
  <c i="55" r="AM136"/>
  <c i="55" r="AM135"/>
  <c i="55" r="AM134"/>
  <c i="55" r="AM133"/>
  <c i="55" r="AM132"/>
  <c i="55" r="AM131"/>
  <c i="55" r="AM130"/>
  <c i="55" r="AM129"/>
  <c i="55" r="AM128"/>
  <c i="55" r="AM127"/>
  <c i="55" r="AM126"/>
  <c i="55" r="AM125"/>
  <c i="55" r="AM124"/>
  <c i="55" r="AM123"/>
  <c i="55" r="AM122"/>
  <c i="55" r="AM121"/>
  <c i="55" r="AM120"/>
  <c i="55" r="AM119"/>
  <c i="55" r="AM118"/>
  <c i="55" r="AM117"/>
  <c i="55" r="AM116"/>
  <c i="55" r="AM115"/>
  <c i="55" r="AM114"/>
  <c i="55" r="AM113"/>
  <c i="55" r="AM112"/>
  <c i="55" r="AM111"/>
  <c i="55" r="AM110"/>
  <c i="55" r="AM109"/>
  <c i="55" r="AM108"/>
  <c i="55" r="AM107"/>
  <c i="55" r="AM106"/>
  <c i="55" r="AM105"/>
  <c i="55" r="AM104"/>
  <c i="55" r="AM103"/>
  <c i="55" r="AM102"/>
  <c i="55" r="AM101"/>
  <c i="55" r="AM100"/>
  <c i="55" r="AM99"/>
  <c i="55" r="AM98"/>
  <c i="55" r="AM97"/>
  <c i="55" r="AM96"/>
  <c i="55" r="AM95"/>
  <c i="55" r="AM94"/>
  <c i="55" r="AM93"/>
  <c i="55" r="AM92"/>
  <c i="55" r="AM91"/>
  <c i="55" r="AM90"/>
  <c i="55" r="AM89"/>
  <c i="55" r="AM88"/>
  <c i="55" r="AM87"/>
  <c i="55" r="AM86"/>
  <c i="55" r="AM85"/>
  <c i="55" r="AM84"/>
  <c i="55" r="AM83"/>
  <c i="55" r="AM82"/>
  <c i="55" r="AM81"/>
  <c i="55" r="AM80"/>
  <c i="55" r="AM79"/>
  <c i="55" r="AM78"/>
  <c i="55" r="AM77"/>
  <c i="55" r="AM76"/>
  <c i="55" r="AM75"/>
  <c i="55" r="AM74"/>
  <c i="55" r="AM73"/>
  <c i="55" r="AM72"/>
  <c i="55" r="AM71"/>
  <c i="55" r="AM70"/>
  <c i="55" r="AM69"/>
  <c i="55" r="AM68"/>
  <c i="55" r="AM67"/>
  <c i="55" r="AM66"/>
  <c i="55" r="AM65"/>
  <c i="55" r="AM64"/>
  <c i="55" r="AM63"/>
  <c i="55" r="AM62"/>
  <c i="55" r="AM61"/>
  <c i="55" r="AM60"/>
  <c i="55" r="AM59"/>
  <c i="55" r="AM58"/>
  <c i="55" r="AM57"/>
  <c i="55" r="AM56"/>
  <c i="55" r="AM55"/>
  <c i="55" r="AM54"/>
  <c i="55" r="AM53"/>
  <c i="55" r="AM52"/>
  <c i="55" r="AM51"/>
  <c i="55" r="AM50"/>
  <c i="55" r="AM49"/>
  <c i="55" r="AM48"/>
  <c i="55" r="AM47"/>
  <c i="55" r="AM46"/>
  <c i="55" r="AM45"/>
  <c i="55" r="AM44"/>
  <c i="55" r="AM43"/>
  <c i="55" r="AM42"/>
  <c i="55" r="AM41"/>
  <c i="55" r="AM40"/>
  <c i="55" r="AM39"/>
  <c i="55" r="AM38"/>
  <c i="55" r="AM37"/>
  <c i="55" r="AM36"/>
  <c i="55" r="AM35"/>
  <c i="55" r="AM34"/>
  <c i="55" r="AM33"/>
  <c i="55" r="AM32"/>
  <c i="55" r="AM31"/>
  <c i="55" r="AM30"/>
  <c i="55" r="AM29"/>
  <c i="55" r="AM28"/>
  <c i="55" r="AM27"/>
  <c i="55" r="AM26"/>
  <c i="55" r="AM25"/>
  <c i="1" r="BP59"/>
  <c i="1" r="BP58"/>
  <c i="1" r="BP57"/>
  <c i="1" r="BP56"/>
  <c i="1" r="BP55"/>
  <c i="1" r="BP54"/>
  <c i="1" r="BP53"/>
  <c i="1" r="BP52"/>
  <c i="1" r="BP51"/>
  <c i="1" r="BP50"/>
  <c i="1" r="BP49"/>
  <c i="1" r="BP48"/>
  <c i="1" r="BP47"/>
  <c i="1" r="BP46"/>
  <c i="1" r="BP45"/>
  <c i="1" r="BP44"/>
  <c i="1" r="BP43"/>
  <c i="1" r="BP42"/>
  <c i="1" r="BP41"/>
  <c i="1" r="BP61" s="1"/>
  <c i="1" r="BP31"/>
  <c i="1" r="BP21"/>
  <c i="1" r="BP22" s="1"/>
  <c i="1" r="BP28" s="1"/>
  <c i="1" r="BP19"/>
  <c i="1" r="BP20" s="1"/>
  <c i="1" r="BP17"/>
  <c i="1" r="BP18" s="1"/>
  <c i="1" r="BP13"/>
  <c i="1" l="1" r="BP27"/>
  <c i="1" r="BP14"/>
  <c i="1" r="BP16"/>
  <c i="1" r="BP26" s="1"/>
  <c i="1" r="BP38"/>
  <c i="1" l="1" r="BP37"/>
  <c i="1" r="BP25"/>
  <c i="1" r="BP33" s="1"/>
  <c i="55" r="AN213"/>
  <c i="55" r="AN212"/>
  <c i="55" r="AN211"/>
  <c i="55" r="AN210"/>
  <c i="55" r="AN209"/>
  <c i="55" r="AN208"/>
  <c i="55" r="AN207"/>
  <c i="55" r="AN206"/>
  <c i="55" r="AN205"/>
  <c i="55" r="AN204"/>
  <c i="55" r="AN203"/>
  <c i="55" r="AN202"/>
  <c i="55" r="AN201"/>
  <c i="55" r="AN200"/>
  <c i="55" r="AN199"/>
  <c i="55" r="AN198"/>
  <c i="55" r="AN197"/>
  <c i="55" r="AN196"/>
  <c i="55" r="AN195"/>
  <c i="55" r="AN194"/>
  <c i="55" r="AN193"/>
  <c i="55" r="AN192"/>
  <c i="55" r="AM191"/>
  <c i="55" r="AN190"/>
  <c i="55" r="AN189"/>
  <c i="55" r="AN188"/>
  <c i="55" r="AN187"/>
  <c i="55" r="AN186"/>
  <c i="55" r="AN185"/>
  <c i="55" r="AN184"/>
  <c i="55" r="AN183"/>
  <c i="55" r="AN182"/>
  <c i="55" r="AN181"/>
  <c i="55" r="AN180"/>
  <c i="55" r="AN179"/>
  <c i="55" r="AN178"/>
  <c i="55" r="AN177"/>
  <c i="55" r="AN176"/>
  <c i="55" r="AN175"/>
  <c i="55" r="AN174"/>
  <c i="55" r="AN173"/>
  <c i="55" r="AN172"/>
  <c i="55" r="AN171"/>
  <c i="55" r="AN170"/>
  <c i="55" r="AN169"/>
  <c i="55" r="AN168"/>
  <c i="55" r="AN167"/>
  <c i="55" r="AN166"/>
  <c i="55" r="AN165"/>
  <c i="55" r="AN164"/>
  <c i="55" r="AN163"/>
  <c i="55" r="AN162"/>
  <c i="55" r="AN161"/>
  <c i="55" r="AN160"/>
  <c i="55" r="AN159"/>
  <c i="55" r="AN158"/>
  <c i="55" r="AN157"/>
  <c i="55" r="AN156"/>
  <c i="55" r="AN155"/>
  <c i="55" r="AN154"/>
  <c i="55" r="AN153"/>
  <c i="55" r="AN152"/>
  <c i="55" r="AN151"/>
  <c i="55" r="AN150"/>
  <c i="55" r="AN149"/>
  <c i="55" r="AN148"/>
  <c i="55" r="AN147"/>
  <c i="55" r="AN146"/>
  <c i="55" r="AN145"/>
  <c i="55" r="AN144"/>
  <c i="55" r="AN143"/>
  <c i="55" r="AN142"/>
  <c i="55" r="AN141"/>
  <c i="55" r="AN140"/>
  <c i="55" r="AN139"/>
  <c i="55" r="AN138"/>
  <c i="55" r="AN137"/>
  <c i="55" r="AN136"/>
  <c i="55" r="AN135"/>
  <c i="55" r="AN134"/>
  <c i="55" r="AN133"/>
  <c i="55" r="AN132"/>
  <c i="55" r="AN131"/>
  <c i="55" r="AN130"/>
  <c i="55" r="AN129"/>
  <c i="55" r="AN128"/>
  <c i="55" r="AN127"/>
  <c i="55" r="AN126"/>
  <c i="55" r="AN125"/>
  <c i="55" r="AN124"/>
  <c i="55" r="AN123"/>
  <c i="55" r="AN122"/>
  <c i="55" r="AN121"/>
  <c i="55" r="AN120"/>
  <c i="55" r="AN119"/>
  <c i="55" r="AN118"/>
  <c i="55" r="AN117"/>
  <c i="55" r="AN116"/>
  <c i="55" r="AN115"/>
  <c i="55" r="AN114"/>
  <c i="55" r="AN113"/>
  <c i="55" r="AN112"/>
  <c i="55" r="AN111"/>
  <c i="55" r="AN110"/>
  <c i="55" r="AN109"/>
  <c i="55" r="AN108"/>
  <c i="55" r="AN107"/>
  <c i="55" r="AN106"/>
  <c i="55" r="AN105"/>
  <c i="55" r="AN104"/>
  <c i="55" r="AN103"/>
  <c i="55" r="AN102"/>
  <c i="55" r="AN101"/>
  <c i="55" r="AN100"/>
  <c i="55" r="AN99"/>
  <c i="55" r="AN98"/>
  <c i="55" r="AN97"/>
  <c i="55" r="AN96"/>
  <c i="55" r="AN95"/>
  <c i="55" r="AN94"/>
  <c i="55" r="AN93"/>
  <c i="55" r="AN92"/>
  <c i="55" r="AN91"/>
  <c i="55" r="AN90"/>
  <c i="55" r="AN89"/>
  <c i="55" r="AN88"/>
  <c i="55" r="AN87"/>
  <c i="55" r="AN86"/>
  <c i="55" r="AN85"/>
  <c i="55" r="AN84"/>
  <c i="55" r="AN83"/>
  <c i="55" r="AN82"/>
  <c i="55" r="AN81"/>
  <c i="55" r="AN80"/>
  <c i="55" r="AN79"/>
  <c i="55" r="AN78"/>
  <c i="55" r="AN77"/>
  <c i="55" r="AN76"/>
  <c i="55" r="AN75"/>
  <c i="55" r="AN74"/>
  <c i="55" r="AN73"/>
  <c i="55" r="AN72"/>
  <c i="55" r="AN71"/>
  <c i="55" r="AN70"/>
  <c i="55" r="AN69"/>
  <c i="55" r="AN68"/>
  <c i="55" r="AN67"/>
  <c i="55" r="AN66"/>
  <c i="55" r="AN65"/>
  <c i="55" r="AN64"/>
  <c i="55" r="AN63"/>
  <c i="55" r="AN62"/>
  <c i="55" r="AN61"/>
  <c i="55" r="AN60"/>
  <c i="55" r="AN59"/>
  <c i="55" r="AN58"/>
  <c i="55" r="AN57"/>
  <c i="55" r="AN56"/>
  <c i="55" r="AN55"/>
  <c i="55" r="AN54"/>
  <c i="55" r="AN53"/>
  <c i="55" r="AN52"/>
  <c i="55" r="AN51"/>
  <c i="55" r="AN50"/>
  <c i="55" r="AN49"/>
  <c i="55" r="AN48"/>
  <c i="55" r="AN47"/>
  <c i="55" r="AN46"/>
  <c i="55" r="AN45"/>
  <c i="55" r="AN44"/>
  <c i="55" r="AN43"/>
  <c i="55" r="AN42"/>
  <c i="55" r="AN41"/>
  <c i="55" r="AN40"/>
  <c i="55" r="AN39"/>
  <c i="55" r="AN38"/>
  <c i="55" r="AN37"/>
  <c i="55" r="AN36"/>
  <c i="55" r="AN35"/>
  <c i="55" r="AN34"/>
  <c i="55" r="AN33"/>
  <c i="55" r="AN32"/>
  <c i="55" r="AN31"/>
  <c i="55" r="AN30"/>
  <c i="55" r="AN29"/>
  <c i="55" r="AN28"/>
  <c i="55" r="AN27"/>
  <c i="55" r="AN26"/>
  <c i="55" r="AN25"/>
  <c i="1" r="BQ59"/>
  <c i="1" r="BQ58"/>
  <c i="1" r="BQ57"/>
  <c i="1" r="BQ56"/>
  <c i="1" r="BQ55"/>
  <c i="1" r="BQ54"/>
  <c i="1" r="BQ53"/>
  <c i="1" r="BQ52"/>
  <c i="1" r="BQ51"/>
  <c i="1" r="BQ50"/>
  <c i="1" r="BQ49"/>
  <c i="1" r="BQ48"/>
  <c i="1" r="BQ47"/>
  <c i="1" r="BQ46"/>
  <c i="1" r="BQ45"/>
  <c i="1" r="BQ44"/>
  <c i="1" r="BQ43"/>
  <c i="1" r="BQ42"/>
  <c i="1" r="BQ41"/>
  <c i="1" r="BQ31"/>
  <c i="1" r="BQ21"/>
  <c i="1" r="BQ19"/>
  <c i="1" r="BQ20" s="1"/>
  <c i="1" r="BQ17"/>
  <c i="1" r="BQ18" s="1"/>
  <c i="1" r="BQ15"/>
  <c i="1" r="BQ13"/>
  <c i="1" r="BQ38" s="1"/>
  <c i="1" l="1" r="BQ61"/>
  <c i="1" r="BQ27"/>
  <c i="1" r="BQ14"/>
  <c i="1" r="BQ16"/>
  <c i="1" r="BQ26" s="1"/>
  <c i="1" r="BQ22"/>
  <c i="1" r="BQ28" s="1"/>
  <c i="1" l="1" r="BQ37"/>
  <c i="1" r="BQ25"/>
  <c i="1" r="BQ33" s="1"/>
  <c i="55" r="AO213"/>
  <c i="55" r="AO212"/>
  <c i="55" r="AO211"/>
  <c i="55" r="AO210"/>
  <c i="55" r="AO209"/>
  <c i="55" r="AO208"/>
  <c i="55" r="AO207"/>
  <c i="55" r="AO206"/>
  <c i="55" r="AO205"/>
  <c i="55" r="AO204"/>
  <c i="55" r="AO203"/>
  <c i="55" r="AO202"/>
  <c i="55" r="AO201"/>
  <c i="55" r="AO200"/>
  <c i="55" r="AO199"/>
  <c i="55" r="AO198"/>
  <c i="55" r="AO197"/>
  <c i="55" r="AO196"/>
  <c i="55" r="AO195"/>
  <c i="55" r="AO194"/>
  <c i="55" r="AO193"/>
  <c i="55" r="AO192"/>
  <c i="55" r="AN191"/>
  <c i="55" r="AO190"/>
  <c i="55" r="AO189"/>
  <c i="55" r="AO188"/>
  <c i="55" r="AO187"/>
  <c i="55" r="AO186"/>
  <c i="55" r="AO185"/>
  <c i="55" r="AO184"/>
  <c i="55" r="AO183"/>
  <c i="55" r="AO182"/>
  <c i="55" r="AO181"/>
  <c i="55" r="AO180"/>
  <c i="55" r="AO179"/>
  <c i="55" r="AO178"/>
  <c i="55" r="AO177"/>
  <c i="55" r="AO176"/>
  <c i="55" r="AO175"/>
  <c i="55" r="AO174"/>
  <c i="55" r="AO173"/>
  <c i="55" r="AO172"/>
  <c i="55" r="AO171"/>
  <c i="55" r="AO170"/>
  <c i="55" r="AO169"/>
  <c i="55" r="AO168"/>
  <c i="55" r="AO167"/>
  <c i="55" r="AO166"/>
  <c i="55" r="AO165"/>
  <c i="55" r="AO164"/>
  <c i="55" r="AO163"/>
  <c i="55" r="AO162"/>
  <c i="55" r="AO161"/>
  <c i="55" r="AO160"/>
  <c i="55" r="AO159"/>
  <c i="55" r="AO158"/>
  <c i="55" r="AO157"/>
  <c i="55" r="AO156"/>
  <c i="55" r="AO155"/>
  <c i="55" r="AO154"/>
  <c i="55" r="AO153"/>
  <c i="55" r="AO152"/>
  <c i="55" r="AO151"/>
  <c i="55" r="AO150"/>
  <c i="55" r="AO149"/>
  <c i="55" r="AO148"/>
  <c i="55" r="AO147"/>
  <c i="55" r="AO146"/>
  <c i="55" r="AO145"/>
  <c i="55" r="AO144"/>
  <c i="55" r="AO143"/>
  <c i="55" r="AO142"/>
  <c i="55" r="AO141"/>
  <c i="55" r="AO140"/>
  <c i="55" r="AO139"/>
  <c i="55" r="AO138"/>
  <c i="55" r="AO137"/>
  <c i="55" r="AO136"/>
  <c i="55" r="AO135"/>
  <c i="55" r="AO134"/>
  <c i="55" r="AO133"/>
  <c i="55" r="AO132"/>
  <c i="55" r="AO131"/>
  <c i="55" r="AO130"/>
  <c i="55" r="AO129"/>
  <c i="55" r="AO128"/>
  <c i="55" r="AO127"/>
  <c i="55" r="AO126"/>
  <c i="55" r="AO125"/>
  <c i="55" r="AO124"/>
  <c i="55" r="AO123"/>
  <c i="55" r="AO122"/>
  <c i="55" r="AO121"/>
  <c i="55" r="AO120"/>
  <c i="55" r="AO119"/>
  <c i="55" r="AO118"/>
  <c i="55" r="AO117"/>
  <c i="55" r="AO116"/>
  <c i="55" r="AO115"/>
  <c i="55" r="AO114"/>
  <c i="55" r="AO113"/>
  <c i="55" r="AO112"/>
  <c i="55" r="AO111"/>
  <c i="55" r="AO110"/>
  <c i="55" r="AO109"/>
  <c i="55" r="AO108"/>
  <c i="55" r="AO107"/>
  <c i="55" r="AO106"/>
  <c i="55" r="AO105"/>
  <c i="55" r="AO104"/>
  <c i="55" r="AO103"/>
  <c i="55" r="AO102"/>
  <c i="55" r="AO101"/>
  <c i="55" r="AO100"/>
  <c i="55" r="AO99"/>
  <c i="55" r="AO98"/>
  <c i="55" r="AO97"/>
  <c i="55" r="AO96"/>
  <c i="55" r="AO95"/>
  <c i="55" r="AO94"/>
  <c i="55" r="AO93"/>
  <c i="55" r="AO92"/>
  <c i="55" r="AO91"/>
  <c i="55" r="AO90"/>
  <c i="55" r="AO89"/>
  <c i="55" r="AO88"/>
  <c i="55" r="AO87"/>
  <c i="55" r="AO86"/>
  <c i="55" r="AO85"/>
  <c i="55" r="AO84"/>
  <c i="55" r="AO83"/>
  <c i="55" r="AO82"/>
  <c i="55" r="AO81"/>
  <c i="55" r="AO80"/>
  <c i="55" r="AO79"/>
  <c i="55" r="AO78"/>
  <c i="55" r="AO77"/>
  <c i="55" r="AO76"/>
  <c i="55" r="AO75"/>
  <c i="55" r="AO74"/>
  <c i="55" r="AO73"/>
  <c i="55" r="AO72"/>
  <c i="55" r="AO71"/>
  <c i="55" r="AO70"/>
  <c i="55" r="AO69"/>
  <c i="55" r="AO68"/>
  <c i="55" r="AO67"/>
  <c i="55" r="AO66"/>
  <c i="55" r="AO65"/>
  <c i="55" r="AO64"/>
  <c i="55" r="AO63"/>
  <c i="55" r="AO62"/>
  <c i="55" r="AO61"/>
  <c i="55" r="AO60"/>
  <c i="55" r="AO59"/>
  <c i="55" r="AO58"/>
  <c i="55" r="AO57"/>
  <c i="55" r="AO56"/>
  <c i="55" r="AO55"/>
  <c i="55" r="AO54"/>
  <c i="55" r="AO53"/>
  <c i="55" r="AO52"/>
  <c i="55" r="AO51"/>
  <c i="55" r="AO50"/>
  <c i="55" r="AO49"/>
  <c i="55" r="AO48"/>
  <c i="55" r="AO47"/>
  <c i="55" r="AO46"/>
  <c i="55" r="AO45"/>
  <c i="55" r="AO44"/>
  <c i="55" r="AO43"/>
  <c i="55" r="AO42"/>
  <c i="55" r="AO41"/>
  <c i="55" r="AO40"/>
  <c i="55" r="AO39"/>
  <c i="55" r="AO38"/>
  <c i="55" r="AO37"/>
  <c i="55" r="AO36"/>
  <c i="55" r="AO35"/>
  <c i="55" r="AO34"/>
  <c i="55" r="AO33"/>
  <c i="55" r="AO32"/>
  <c i="55" r="AO31"/>
  <c i="55" r="AO30"/>
  <c i="55" r="AO29"/>
  <c i="55" r="AO28"/>
  <c i="55" r="AO27"/>
  <c i="55" r="AO26"/>
  <c i="55" r="AO25"/>
  <c i="1" r="BR59"/>
  <c i="1" r="BR58"/>
  <c i="1" r="BR57"/>
  <c i="1" r="BR56"/>
  <c i="1" r="BR55"/>
  <c i="1" r="BR54"/>
  <c i="1" r="BR53"/>
  <c i="1" r="BR52"/>
  <c i="1" r="BR51"/>
  <c i="1" r="BR50"/>
  <c i="1" r="BR49"/>
  <c i="1" r="BR48"/>
  <c i="1" r="BR47"/>
  <c i="1" r="BR46"/>
  <c i="1" r="BR45"/>
  <c i="1" r="BR44"/>
  <c i="1" r="BR43"/>
  <c i="1" r="BR42"/>
  <c i="1" r="BR41"/>
  <c i="1" r="BR61" s="1"/>
  <c i="1" r="BR31"/>
  <c i="1" r="BR21"/>
  <c i="1" r="BR19"/>
  <c i="1" r="BR17"/>
  <c i="1" r="BR18" s="1"/>
  <c i="1" r="BR15"/>
  <c i="1" r="BR13"/>
  <c i="1" l="1" r="BR14"/>
  <c i="1" r="BR16"/>
  <c i="1" r="BR26" s="1"/>
  <c i="1" r="BR20"/>
  <c i="1" r="BR27" s="1"/>
  <c i="1" r="BR22"/>
  <c i="1" r="BR28" s="1"/>
  <c i="1" r="BR38"/>
  <c i="1" l="1" r="BR37"/>
  <c i="1" r="BR25"/>
  <c i="1" r="BR33" s="1"/>
</calcChain>
</file>

<file path=xl/sharedStrings.xml><?xml version="1.0" encoding="utf-8"?>
<sst xmlns="http://schemas.openxmlformats.org/spreadsheetml/2006/main" count="79346" uniqueCount="1574">
  <si>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</si>
  <si>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</si>
  <si>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</si>
  <si>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</si>
  <si>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</si>
  <si>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</si>
  <si>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</si>
  <si>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</si>
  <si>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</si>
  <si>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</si>
  <si>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</si>
  <si>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</si>
  <si>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</si>
  <si>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</si>
  <si>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</si>
  <si>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</si>
  <si>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</si>
  <si>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</si>
  <si>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</si>
  <si>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</si>
  <si>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</si>
  <si>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</si>
  <si>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</si>
  <si>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</si>
  <si>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</si>
  <si>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</si>
  <si>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</si>
  <si>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</si>
  <si>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</si>
  <si>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</si>
  <si>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</si>
  <si>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</si>
  <si>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</si>
  <si>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</si>
  <si>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</si>
  <si>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</si>
  <si>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</si>
  <si>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</si>
  <si>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</si>
  <si>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</si>
  <si>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</si>
  <si>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</si>
  <si>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</si>
  <si>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</si>
  <si>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</si>
  <si>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</si>
  <si>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</si>
  <si>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</si>
  <si>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</si>
  <si>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</si>
  <si>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</si>
  <si>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</si>
  <si>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</si>
  <si>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</si>
  <si>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</si>
  <si>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</si>
  <si>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</si>
  <si>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</si>
  <si>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</si>
  <si>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</si>
  <si>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</si>
  <si>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</si>
  <si>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</si>
  <si>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</si>
  <si>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</si>
  <si>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</si>
  <si>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</si>
  <si>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</si>
  <si>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</si>
  <si>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</si>
  <si>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</si>
  <si>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</si>
  <si>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</si>
  <si>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</si>
  <si>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</si>
  <si>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</si>
  <si>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</si>
  <si>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</si>
  <si>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</si>
  <si>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</si>
  <si>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</si>
  <si>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</si>
  <si>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</si>
  <si>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</si>
  <si>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</si>
  <si>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</si>
  <si>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</si>
  <si>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</si>
  <si>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</si>
  <si>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</si>
  <si>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</si>
  <si>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</si>
  <si>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</si>
  <si>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</si>
  <si>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</si>
  <si>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</si>
  <si>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</si>
  <si>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</si>
  <si>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</si>
  <si>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</si>
  <si>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</si>
  <si>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</si>
  <si>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</si>
  <si>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</si>
  <si>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</si>
  <si>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</si>
  <si>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</si>
  <si>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</si>
  <si>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</si>
  <si>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</si>
  <si>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</si>
  <si>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</si>
  <si>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</si>
  <si>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</si>
  <si>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</si>
  <si>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</si>
  <si>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</si>
  <si>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</si>
  <si>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</si>
  <si>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</si>
  <si>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</si>
  <si>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</si>
  <si>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</si>
  <si>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</si>
  <si>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</si>
  <si>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</si>
  <si>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</si>
  <si>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</si>
  <si>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</si>
  <si>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</si>
  <si>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</si>
  <si>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</si>
  <si>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</si>
  <si>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</si>
  <si>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</si>
  <si>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</si>
  <si>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</si>
  <si>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</si>
  <si>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</si>
  <si>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</si>
  <si>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</si>
  <si>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</si>
  <si>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</si>
  <si>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</si>
  <si>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</si>
  <si>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</si>
  <si>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</si>
  <si>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</si>
  <si>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</si>
  <si>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</si>
  <si>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</si>
  <si>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</si>
  <si>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</si>
  <si>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</si>
  <si>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</si>
  <si>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</si>
  <si>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</si>
  <si>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</si>
  <si>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</si>
  <si>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</si>
  <si>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</si>
  <si>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</si>
  <si>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</si>
  <si>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</si>
  <si>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</si>
  <si>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</si>
  <si>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</si>
  <si>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</si>
  <si>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</si>
  <si>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</si>
  <si>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</si>
  <si>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</si>
  <si>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</si>
  <si>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</si>
  <si>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</si>
  <si>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</si>
  <si>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</si>
  <si>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</si>
  <si>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</si>
  <si>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</si>
  <si>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</si>
  <si>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</si>
  <si>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</si>
  <si>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</si>
  <si>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</si>
  <si>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</si>
  <si>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</si>
  <si>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</si>
  <si>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</si>
  <si>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</si>
  <si>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</si>
  <si>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</si>
  <si>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</si>
  <si>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</si>
  <si>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</si>
  <si>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</si>
  <si>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</si>
  <si>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</si>
  <si>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</si>
  <si>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</si>
  <si>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</si>
  <si>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</si>
  <si>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</si>
  <si>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</si>
  <si>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</si>
  <si>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</si>
  <si>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</si>
  <si>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</si>
  <si>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</si>
  <si>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</si>
  <si>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</si>
  <si>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</si>
  <si>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</si>
  <si>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</si>
  <si>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</si>
  <si>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</si>
  <si>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</si>
  <si>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</si>
  <si>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</si>
  <si>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</si>
  <si>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</si>
  <si>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</si>
  <si>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</si>
  <si>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</si>
  <si>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</si>
  <si>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</si>
  <si>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</si>
  <si>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</si>
  <si>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</si>
  <si>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</si>
  <si>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</si>
  <si>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</si>
  <si>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</si>
  <si>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</si>
  <si>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</si>
  <si>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</si>
  <si>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</si>
  <si>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</si>
  <si>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</si>
  <si>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</si>
  <si>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</si>
  <si>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</si>
  <si>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</si>
  <si>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</si>
  <si>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</si>
  <si>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</si>
  <si>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</si>
  <si>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</si>
  <si>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</si>
  <si>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</si>
  <si>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</si>
  <si>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</si>
  <si>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</si>
  <si>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</si>
  <si>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</si>
  <si>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</si>
  <si>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</si>
  <si>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</si>
  <si>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</si>
  <si>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</si>
  <si>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</si>
  <si>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</si>
  <si>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</si>
  <si>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</si>
  <si>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</si>
  <si>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</si>
  <si>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</si>
  <si>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</si>
  <si>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</si>
  <si>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</si>
  <si>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</si>
  <si>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</si>
  <si>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</si>
  <si>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</si>
  <si>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</si>
  <si>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</si>
  <si>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</si>
  <si>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</si>
  <si>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</si>
  <si>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</si>
  <si>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</si>
  <si>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</si>
  <si>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</si>
  <si>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</si>
  <si>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</si>
  <si>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</si>
  <si>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</si>
  <si>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</si>
  <si>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</si>
  <si>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</si>
  <si>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</si>
  <si>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</si>
  <si>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</si>
  <si>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</si>
  <si>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</si>
  <si>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</si>
  <si>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</si>
  <si>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</si>
  <si>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</si>
  <si>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</si>
  <si>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</si>
  <si>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</si>
  <si>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</si>
  <si>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</si>
  <si>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</si>
  <si>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</si>
  <si>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</si>
  <si>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</si>
  <si>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</si>
  <si>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</si>
  <si>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</si>
  <si>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</si>
  <si>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</si>
  <si>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</si>
  <si>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</si>
  <si>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</si>
  <si>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</si>
  <si>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</si>
  <si>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</si>
  <si>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</si>
  <si>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</si>
  <si>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</si>
  <si>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</si>
  <si>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</si>
  <si>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</si>
  <si>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</si>
  <si>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</si>
  <si>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</si>
  <si>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</si>
  <si>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</si>
  <si>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</si>
  <si>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</si>
  <si>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</si>
  <si>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</si>
  <si>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</si>
  <si>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</si>
  <si>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</si>
  <si>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</si>
  <si>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</si>
  <si>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</si>
  <si>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</si>
  <si>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</si>
  <si>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</si>
  <si>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</si>
  <si>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</si>
  <si>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</si>
  <si>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</si>
  <si>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</si>
  <si>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</si>
  <si>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</si>
  <si>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</si>
  <si>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</si>
  <si>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</si>
  <si>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</si>
  <si>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</si>
  <si>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</si>
  <si>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</si>
  <si>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</si>
  <si>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</si>
  <si>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</si>
  <si>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</si>
  <si>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</si>
  <si>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</si>
  <si>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</si>
  <si>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</si>
  <si>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</si>
  <si>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</si>
  <si>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</si>
  <si>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</si>
  <si>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</si>
  <si>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</si>
  <si>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</si>
  <si>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</si>
  <si>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</si>
  <si>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</si>
  <si>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</si>
  <si>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</si>
  <si>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</si>
  <si>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</si>
  <si>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</si>
  <si>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</si>
  <si>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</si>
  <si>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</si>
  <si>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</si>
  <si>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</si>
  <si>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</si>
  <si>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</si>
  <si>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</si>
  <si>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</si>
  <si>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</si>
  <si>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</si>
  <si>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</si>
  <si>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</si>
  <si>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</si>
  <si>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</si>
  <si>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</si>
  <si>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</si>
  <si>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</si>
  <si>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</si>
  <si>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</si>
  <si>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</si>
  <si>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</si>
  <si>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</si>
  <si>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</si>
  <si>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</si>
  <si>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</si>
  <si>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</si>
  <si>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</si>
  <si>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</si>
  <si>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</si>
  <si>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</si>
  <si>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</si>
  <si>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</si>
  <si>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</si>
  <si>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</si>
  <si>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</si>
  <si>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</si>
  <si>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</si>
  <si>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</si>
  <si>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</si>
  <si>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</si>
  <si>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</si>
  <si>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</si>
  <si>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</si>
  <si>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</si>
  <si>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</si>
  <si>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</si>
  <si>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</si>
  <si>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</si>
  <si>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</si>
  <si>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</si>
  <si>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</si>
  <si>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</si>
  <si>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</si>
  <si>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</si>
  <si>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</si>
  <si>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</si>
  <si>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</si>
  <si>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</si>
  <si>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</si>
  <si>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</si>
  <si>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</si>
  <si>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</si>
  <si>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</si>
  <si>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</si>
  <si>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</si>
  <si>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</si>
  <si>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</si>
  <si>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</si>
  <si>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</si>
  <si>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</si>
  <si>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</si>
  <si>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</si>
  <si>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</si>
  <si>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</si>
  <si>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</si>
  <si>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</si>
  <si>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</si>
  <si>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</si>
  <si>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</si>
  <si>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</si>
  <si>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</si>
  <si>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</si>
  <si>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</si>
  <si>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</si>
  <si>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</si>
  <si>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</si>
  <si>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</si>
  <si>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</si>
  <si>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</si>
  <si>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</si>
  <si>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</si>
  <si>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</si>
  <si>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</si>
  <si>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</si>
  <si>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</si>
  <si>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</si>
  <si>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</si>
  <si>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</si>
  <si>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</si>
  <si>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</si>
  <si>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</si>
  <si>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</si>
  <si>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</si>
  <si>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</si>
  <si>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</si>
  <si>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</si>
  <si>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</si>
  <si>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</si>
  <si>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</si>
  <si>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</si>
  <si>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</si>
  <si>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</si>
  <si>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</si>
  <si>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</si>
  <si>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</si>
  <si>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</si>
  <si>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</si>
  <si>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</si>
  <si>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</si>
  <si>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</si>
  <si>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</si>
  <si>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</si>
  <si>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</si>
  <si>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</si>
  <si>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</si>
  <si>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</si>
  <si>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</si>
  <si>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</si>
  <si>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</si>
  <si>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</si>
  <si>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</si>
  <si>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</si>
  <si>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</si>
  <si>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</si>
  <si>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</si>
  <si>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</si>
  <si>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</si>
  <si>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</si>
  <si>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</si>
  <si>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</si>
  <si>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</si>
  <si>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</si>
  <si>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</si>
  <si>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</si>
  <si>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</si>
  <si>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</si>
  <si>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</si>
  <si>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</si>
  <si>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</si>
  <si>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</si>
  <si>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</si>
  <si>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</si>
  <si>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</si>
  <si>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</si>
  <si>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</si>
  <si>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</si>
  <si>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</si>
  <si>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</si>
  <si>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</si>
  <si>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</si>
  <si>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</si>
  <si>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</si>
  <si>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</si>
  <si>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</si>
  <si>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</si>
  <si>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</si>
  <si>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</si>
  <si>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</si>
  <si>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</si>
  <si>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</si>
  <si>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</si>
  <si>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</si>
  <si>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</si>
  <si>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</si>
  <si>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</si>
  <si>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</si>
  <si>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</si>
  <si>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</si>
  <si>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</si>
  <si>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</si>
  <si>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</si>
  <si>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</si>
  <si>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</si>
  <si>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</si>
  <si>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</si>
  <si>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</si>
  <si>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</si>
  <si>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</si>
  <si>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</si>
  <si>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</si>
  <si>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</si>
  <si>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</si>
  <si>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</si>
  <si>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</si>
  <si>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</si>
  <si>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</si>
  <si>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</si>
  <si>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</si>
  <si>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</si>
  <si>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</si>
  <si>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</si>
  <si>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</si>
  <si>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</si>
  <si>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</si>
  <si>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</si>
  <si>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</si>
  <si>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</si>
  <si>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</si>
  <si>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</si>
  <si>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</si>
  <si>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</si>
  <si>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</si>
  <si>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</si>
  <si>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</si>
  <si>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</si>
  <si>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</si>
  <si>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</si>
  <si>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</si>
  <si>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</si>
  <si>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</si>
  <si>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</si>
  <si>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</si>
  <si>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</si>
  <si>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</si>
  <si>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</si>
  <si>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</si>
  <si>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</si>
  <si>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</si>
  <si>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</si>
  <si>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</si>
  <si>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</si>
  <si>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</si>
  <si>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</si>
  <si>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</si>
  <si>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</si>
  <si>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</si>
  <si>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</si>
  <si>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</si>
  <si>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</si>
  <si>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</si>
  <si>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</si>
  <si>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</si>
  <si>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</si>
  <si>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</si>
  <si>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</si>
  <si>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</si>
  <si>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</si>
  <si>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</si>
  <si>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</si>
  <si>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</si>
  <si>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</si>
  <si>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</si>
  <si>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</si>
  <si>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</si>
  <si>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</si>
  <si>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</si>
  <si>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</si>
  <si>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</si>
  <si>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</si>
  <si>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</si>
  <si>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</si>
  <si>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</si>
  <si>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</si>
  <si>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</si>
  <si>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</si>
  <si>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</si>
  <si>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</si>
  <si>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</si>
  <si>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</si>
  <si>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</si>
  <si>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</si>
  <si>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</si>
  <si>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</si>
  <si>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</si>
  <si>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</si>
  <si>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</si>
  <si>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</si>
  <si>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</si>
  <si>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</si>
  <si>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</si>
  <si>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</si>
  <si>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</si>
  <si>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</si>
  <si>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</si>
  <si>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</si>
  <si>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</si>
  <si>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</si>
  <si>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</si>
  <si>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</si>
  <si>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</si>
  <si>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</si>
  <si>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</si>
  <si>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</si>
  <si>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</si>
  <si>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</si>
  <si>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</si>
  <si>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</si>
  <si>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</si>
  <si>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</si>
  <si>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</si>
  <si>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</si>
  <si>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</si>
  <si>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</si>
  <si>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</si>
  <si>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</si>
  <si>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</si>
  <si>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</si>
  <si>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</si>
  <si>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</si>
  <si>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</si>
  <si>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</si>
  <si>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</si>
  <si>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</si>
  <si>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</si>
  <si>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</si>
  <si>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</si>
  <si>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</si>
  <si>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</si>
  <si>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</si>
  <si>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</si>
  <si>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</si>
  <si>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</si>
  <si>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</si>
  <si>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</si>
  <si>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</si>
  <si>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</si>
  <si>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</si>
  <si>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</si>
  <si>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</si>
  <si>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</si>
  <si>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</si>
  <si>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</si>
  <si>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</si>
  <si>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</si>
  <si>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</si>
  <si>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</si>
  <si>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</si>
  <si>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</si>
  <si>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</si>
  <si>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</si>
  <si>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</si>
  <si>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</si>
  <si>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</si>
  <si>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</si>
  <si>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</si>
  <si>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</si>
  <si>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</si>
  <si>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</si>
  <si>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</si>
  <si>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</si>
  <si>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</si>
  <si>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</si>
  <si>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</si>
  <si>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</si>
  <si>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</si>
  <si>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</si>
  <si>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</si>
  <si>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</si>
  <si>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</si>
  <si>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</si>
  <si>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</si>
  <si>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</si>
  <si>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</si>
  <si>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</si>
  <si>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</si>
  <si>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</si>
  <si>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</si>
  <si>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</si>
  <si>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</si>
  <si>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</si>
  <si>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</si>
  <si>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</si>
  <si>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</si>
  <si>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</si>
  <si>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</si>
  <si>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</si>
  <si>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</si>
  <si>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</si>
  <si>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</si>
  <si>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</si>
  <si>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</si>
  <si>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</si>
  <si>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</si>
  <si>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</si>
  <si>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</si>
  <si>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</si>
  <si>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</si>
  <si>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</si>
  <si>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</si>
  <si>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</si>
  <si>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</si>
  <si>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</si>
  <si>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</si>
  <si>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</si>
  <si>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</si>
  <si>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</si>
  <si>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</si>
  <si>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</si>
  <si>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</si>
  <si>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</si>
  <si>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</si>
  <si>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</si>
  <si>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</si>
  <si>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</si>
  <si>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</si>
  <si>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</si>
  <si>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</si>
  <si>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</si>
  <si>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</si>
  <si>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</si>
  <si>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</si>
  <si>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</si>
  <si>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</si>
  <si>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</si>
  <si>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</si>
  <si>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</si>
  <si>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</si>
  <si>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</si>
  <si>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</si>
  <si>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</si>
  <si>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</si>
  <si>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</si>
  <si>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</si>
  <si>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</si>
  <si>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</si>
  <si>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</si>
  <si>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</si>
  <si>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</si>
  <si>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</si>
  <si>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</si>
  <si>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</si>
  <si>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</si>
  <si>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</si>
  <si>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</si>
  <si>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</si>
  <si>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</si>
  <si>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</si>
  <si>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</si>
  <si>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</si>
  <si>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</si>
  <si>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</si>
  <si>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</si>
  <si>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</si>
  <si>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</si>
  <si>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</si>
  <si>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</si>
  <si>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</si>
  <si>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</si>
  <si>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</si>
  <si>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</si>
  <si>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</si>
  <si>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</si>
  <si>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</si>
  <si>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</si>
  <si>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</si>
  <si>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</si>
  <si>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</si>
  <si>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</si>
  <si>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</si>
  <si>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</si>
  <si>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</si>
  <si>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</si>
  <si>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</si>
  <si>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</si>
  <si>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</si>
  <si>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</si>
  <si>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</si>
  <si>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</si>
  <si>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</si>
  <si>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</si>
  <si>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</si>
  <si>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</si>
  <si>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</si>
  <si>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</si>
  <si>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</si>
  <si>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</si>
  <si>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</si>
  <si>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</si>
  <si>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</si>
  <si>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</si>
  <si>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</si>
  <si>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</si>
  <si>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</si>
  <si>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</si>
  <si>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</si>
  <si>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</si>
  <si>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</si>
  <si>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</si>
  <si>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</si>
  <si>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</si>
  <si>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</si>
  <si>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</si>
  <si>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</si>
  <si>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</si>
  <si>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</si>
  <si>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</si>
  <si>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</si>
  <si>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</si>
  <si>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</si>
  <si>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</si>
  <si>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</si>
  <si>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</si>
  <si>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</si>
  <si>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</si>
  <si>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</si>
  <si>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</si>
  <si>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</si>
  <si>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</si>
  <si>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</si>
  <si>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</si>
  <si>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</si>
  <si>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</si>
  <si>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</si>
  <si>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</si>
  <si>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</si>
  <si>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</si>
  <si>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</si>
  <si>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</si>
  <si>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</si>
  <si>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</si>
  <si>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</si>
  <si>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</si>
  <si>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</si>
  <si>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</si>
  <si>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</si>
  <si>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</si>
  <si>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</si>
  <si>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</si>
  <si>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</si>
  <si>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</si>
  <si>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</si>
  <si>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</si>
  <si>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</si>
  <si>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</si>
  <si>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</si>
  <si>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</si>
  <si>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</si>
  <si>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</si>
  <si>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</si>
  <si>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</si>
  <si>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</si>
  <si>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</si>
  <si>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</si>
  <si>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</si>
  <si>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</si>
  <si>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</si>
  <si>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</si>
  <si>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</si>
  <si>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</si>
  <si>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</si>
  <si>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</si>
  <si>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</si>
  <si>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</si>
  <si>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</si>
  <si>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</si>
  <si>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</si>
  <si>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</si>
  <si>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</si>
  <si>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</si>
  <si>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</si>
  <si>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</si>
  <si>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</si>
  <si>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</si>
  <si>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</si>
  <si>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</si>
  <si>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</si>
  <si>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</si>
  <si>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</si>
  <si>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</si>
  <si>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</si>
  <si>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</si>
  <si>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</si>
  <si>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</si>
  <si>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</si>
  <si>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</si>
  <si>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</si>
  <si>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</si>
  <si>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</si>
  <si>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</si>
  <si>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</si>
  <si>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</si>
  <si>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</si>
  <si>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</si>
  <si>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</si>
  <si>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</si>
  <si>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</si>
  <si>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</si>
  <si>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</si>
  <si>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</si>
  <si>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</si>
  <si>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</si>
  <si>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</si>
  <si>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</si>
  <si>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</si>
  <si>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</si>
  <si>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</si>
  <si>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</si>
  <si>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</si>
  <si>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</si>
  <si>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</si>
  <si>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</si>
  <si>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</si>
  <si>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</si>
  <si>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</si>
  <si>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</si>
  <si>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</si>
  <si>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</si>
  <si>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</si>
  <si>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</si>
  <si>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</si>
  <si>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</si>
  <si>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</si>
  <si>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</si>
  <si>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</si>
  <si>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</si>
  <si>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</si>
  <si>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</si>
  <si>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</si>
  <si>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</si>
  <si>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</si>
  <si>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</si>
  <si>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</si>
  <si>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</si>
  <si>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</si>
  <si>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</si>
  <si>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</si>
  <si>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</si>
  <si>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</si>
  <si>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</si>
  <si>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</si>
  <si>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</si>
  <si>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</si>
  <si>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</si>
  <si>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</si>
  <si>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</si>
  <si>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</si>
  <si>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</si>
  <si>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</si>
  <si>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</si>
  <si>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</si>
  <si>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</si>
  <si>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</si>
  <si>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</si>
  <si>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</si>
  <si>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</si>
  <si>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</si>
  <si>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</si>
  <si>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</si>
  <si>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</si>
  <si>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</si>
  <si>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</si>
  <si>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</si>
  <si>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</si>
  <si>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</si>
  <si>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</si>
  <si>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</si>
  <si>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</si>
  <si>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</si>
  <si>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</si>
  <si>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</si>
  <si>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</si>
  <si>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</si>
  <si>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</si>
  <si>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</si>
  <si>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</si>
  <si>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</si>
  <si>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</si>
  <si>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</si>
  <si>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</si>
  <si>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</si>
  <si>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</si>
  <si>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</si>
  <si>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</si>
  <si>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</si>
  <si>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</si>
  <si>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</si>
  <si>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</si>
  <si>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</si>
  <si>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</si>
  <si>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</si>
  <si>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</si>
  <si>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</si>
  <si>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</si>
  <si>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</si>
  <si>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</si>
  <si>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</si>
  <si>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</si>
  <si>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</si>
  <si>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</si>
  <si>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</si>
  <si>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</si>
  <si>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</si>
  <si>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</si>
  <si>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</si>
  <si>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</si>
  <si>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</si>
  <si>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</si>
  <si>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</si>
  <si>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</si>
  <si>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</si>
  <si>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</si>
  <si>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</si>
  <si>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</si>
  <si>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</si>
  <si>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</si>
  <si>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</si>
  <si>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</si>
  <si>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</si>
  <si>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</si>
  <si>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</si>
  <si>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</si>
  <si>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</si>
  <si>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</si>
  <si>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</si>
  <si>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</si>
  <si>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</si>
  <si>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</si>
  <si>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</si>
  <si>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</si>
  <si>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</si>
  <si>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</si>
  <si>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</si>
  <si>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</si>
  <si>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</si>
  <si>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</si>
  <si>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</si>
  <si>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</si>
  <si>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</si>
  <si>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</si>
  <si>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</si>
  <si>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</si>
  <si>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</si>
  <si>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</si>
  <si>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</si>
  <si>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</si>
  <si>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</si>
  <si>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</si>
  <si>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</si>
  <si>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</si>
  <si>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</si>
  <si>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</si>
  <si>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</si>
  <si>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</si>
  <si>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</si>
  <si>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</si>
  <si>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</si>
  <si>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</si>
  <si>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</si>
  <si>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</si>
  <si>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</si>
  <si>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</si>
  <si>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</si>
  <si>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</si>
  <si>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</si>
  <si>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</si>
  <si>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</si>
  <si>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</si>
  <si>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</si>
  <si>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</si>
  <si>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</si>
  <si>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</si>
  <si>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</si>
  <si>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</si>
  <si>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</si>
  <si>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</si>
  <si>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</si>
  <si>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</si>
  <si>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</si>
  <si>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</si>
  <si>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</si>
  <si>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</si>
  <si>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</si>
  <si>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</si>
  <si>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</si>
  <si>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</si>
  <si>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</si>
  <si>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</si>
  <si>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</si>
  <si>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</si>
  <si>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</si>
  <si>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</si>
  <si>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</si>
  <si>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</si>
  <si>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</si>
  <si>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</si>
  <si>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</si>
  <si>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</si>
  <si>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</si>
  <si>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</si>
  <si>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</si>
  <si>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</si>
  <si>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</si>
  <si>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</si>
  <si>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</si>
  <si>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</si>
  <si>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</si>
  <si>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</si>
  <si>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</si>
  <si>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</si>
  <si>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</si>
  <si>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</si>
  <si>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</si>
  <si>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</si>
  <si>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</si>
  <si>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</si>
  <si>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</si>
  <si>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</si>
  <si>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</si>
  <si>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</si>
  <si>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</si>
  <si>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</si>
  <si>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</si>
  <si>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</si>
  <si>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</si>
  <si>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</si>
  <si>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</si>
  <si>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</si>
  <si>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</si>
  <si>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</si>
  <si>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</si>
  <si>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</si>
  <si>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</si>
  <si>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</si>
  <si>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</si>
  <si>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</si>
  <si>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</si>
  <si>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</si>
  <si>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</si>
  <si>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</si>
  <si>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</si>
  <si>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</si>
  <si>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</si>
  <si>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</si>
  <si>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</si>
  <si>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</si>
  <si>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</si>
  <si>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</si>
  <si>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</si>
  <si>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</si>
  <si>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</si>
  <si>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</si>
  <si>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</si>
  <si>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</si>
  <si>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</si>
  <si>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</si>
  <si>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</si>
  <si>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</si>
  <si>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</si>
  <si>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</si>
  <si>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</si>
  <si>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</si>
  <si>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</si>
  <si>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</si>
  <si>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</si>
  <si>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</si>
  <si>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</si>
  <si>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</si>
  <si>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</si>
  <si>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</si>
  <si>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</si>
  <si>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</si>
  <si>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</si>
  <si>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</si>
  <si>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</si>
  <si>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</si>
  <si>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</si>
  <si>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</si>
  <si>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</si>
  <si>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</si>
  <si>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</si>
  <si>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</si>
  <si>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</si>
  <si>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</si>
  <si>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</si>
  <si>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</si>
  <si>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</si>
  <si>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</si>
  <si>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</si>
  <si>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</si>
  <si>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</si>
  <si>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</si>
  <si>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</si>
  <si>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</si>
  <si>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</si>
  <si>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</si>
  <si>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</si>
  <si>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</si>
  <si>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</si>
  <si>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</si>
  <si>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</si>
  <si>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</si>
  <si>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</si>
  <si>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</si>
  <si>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</si>
  <si>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</si>
  <si>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</si>
  <si>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</si>
  <si>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</si>
  <si>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</si>
  <si>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</si>
  <si>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</si>
  <si>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</si>
  <si>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</si>
  <si>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</si>
  <si>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</si>
  <si>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</si>
  <si>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</si>
  <si>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</si>
  <si>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</si>
  <si>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</si>
  <si>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</si>
  <si>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</si>
  <si>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</si>
  <si>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</si>
  <si>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</si>
  <si>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</si>
  <si>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</si>
  <si>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</si>
  <si>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</si>
  <si>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</si>
  <si>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</si>
  <si>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</si>
  <si>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</si>
  <si>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</si>
  <si>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</si>
  <si>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</si>
  <si>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</si>
  <si>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</si>
  <si>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</si>
  <si>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</si>
  <si>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</si>
  <si>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</si>
  <si>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</si>
  <si>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</si>
  <si>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</si>
  <si>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</si>
  <si>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</si>
  <si>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</si>
  <si>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</si>
  <si>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</si>
  <si>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</si>
  <si>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</si>
  <si>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</si>
  <si>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</si>
  <si>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</si>
  <si>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</si>
  <si>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</si>
  <si>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</si>
  <si>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</si>
  <si>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</si>
  <si>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</si>
  <si>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</si>
  <si>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</si>
  <si>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</si>
  <si>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</si>
  <si>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</si>
  <si>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</si>
  <si>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</si>
  <si>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</si>
  <si>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</si>
  <si>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</si>
  <si>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</si>
  <si>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</si>
  <si>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</si>
  <si>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</si>
  <si>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</si>
  <si>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</si>
  <si>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</si>
  <si>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</si>
  <si>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</si>
  <si>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</si>
  <si>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</si>
  <si>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</si>
  <si>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</si>
  <si>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</si>
  <si>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</si>
  <si>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</si>
  <si>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</si>
  <si>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</si>
  <si>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</si>
  <si>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</si>
  <si>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</si>
  <si>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</si>
  <si>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</si>
  <si>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</si>
  <si>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</si>
  <si>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</si>
  <si>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</si>
  <si>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</si>
  <si>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</si>
  <si>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</si>
  <si>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</si>
  <si>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</si>
  <si>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</si>
  <si>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</si>
  <si>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</si>
  <si>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</si>
  <si>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</si>
  <si>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</si>
  <si>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</si>
  <si>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</si>
  <si>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>Brandi Herring</t>
  </si>
  <si>
    <t>Robert Barrett</t>
  </si>
  <si>
    <t>Samantha Stockwell</t>
  </si>
  <si>
    <t>Chad Furham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</si>
  <si>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</si>
  <si>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</si>
  <si>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</si>
  <si>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</si>
  <si>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</si>
  <si>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</si>
  <si>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</si>
  <si>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</si>
  <si>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</si>
  <si>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</si>
  <si>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</si>
  <si>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</si>
  <si>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</si>
  <si>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</si>
  <si>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</si>
  <si>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</si>
  <si>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</si>
  <si>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</si>
  <si>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</si>
  <si>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</si>
  <si>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</si>
  <si>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</si>
  <si>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</si>
  <si>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</si>
  <si>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</si>
  <si>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</si>
  <si>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</si>
  <si>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</si>
  <si>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</si>
  <si>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</si>
  <si>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</si>
  <si>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</si>
  <si>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</si>
  <si>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</si>
  <si>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</si>
  <si>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</si>
  <si>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</si>
  <si>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</si>
  <si>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</si>
  <si>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</si>
  <si>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</si>
  <si>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</si>
  <si>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</si>
  <si>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</si>
  <si>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</si>
  <si>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</si>
  <si>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</si>
  <si>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</si>
  <si>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</si>
  <si>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</si>
  <si>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</si>
  <si>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</si>
  <si>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</si>
  <si>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</si>
  <si>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</si>
  <si>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</si>
  <si>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</si>
  <si>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</si>
  <si>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</si>
  <si>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</si>
  <si>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</si>
  <si>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</si>
  <si>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</si>
  <si>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</si>
  <si>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</si>
  <si>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</si>
  <si>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</si>
  <si>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</si>
  <si>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</si>
  <si>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</si>
  <si>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</si>
  <si>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</si>
  <si>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</si>
  <si>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</si>
  <si>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</si>
  <si>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</si>
  <si>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</si>
  <si>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</si>
  <si>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</si>
  <si>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>2018-04-16-09.45.00.796358</t>
  </si>
  <si>
    <t>Gracki</t>
  </si>
  <si>
    <t>Mannarino</t>
  </si>
  <si>
    <t>v4.6-4-2</t>
  </si>
  <si>
    <t>2018-04-28-19.34.00.358113</t>
  </si>
  <si>
    <t>2018-04-28-19.28.59.535258</t>
  </si>
  <si>
    <t>2018-04-28-19.21.53.918690</t>
  </si>
  <si>
    <t>v4.5-4-1</t>
  </si>
  <si>
    <t>784561924B18</t>
  </si>
  <si>
    <t>2018-04-26-11.34.19.057745</t>
  </si>
  <si>
    <t>2018-05-13-14.36.29.992989</t>
  </si>
  <si>
    <t>2018-05-13-13.23.25.540724</t>
  </si>
  <si>
    <t>2018-05-13-13.19.22.751164</t>
  </si>
  <si>
    <t>Roth</t>
  </si>
  <si>
    <t>Daren</t>
  </si>
  <si>
    <t>Naperville</t>
  </si>
  <si>
    <t>KN88800128</t>
  </si>
  <si>
    <t>6014B3114199</t>
  </si>
  <si>
    <t>2018-05-07-19.44.31.354205</t>
  </si>
  <si>
    <t>.</t>
  </si>
  <si>
    <t>`</t>
  </si>
  <si>
    <t>Gen2 New Firmware</t>
  </si>
  <si>
    <t>NIUx New Firmware</t>
  </si>
  <si>
    <t>Daren Roth</t>
  </si>
  <si>
    <t>Kristie L. Dandeneau</t>
  </si>
  <si>
    <t>Woodman</t>
  </si>
  <si>
    <t>KN88800138</t>
  </si>
  <si>
    <t>6014B3135680</t>
  </si>
  <si>
    <t>2018-05-17-18.51.01.414486</t>
  </si>
  <si>
    <t>2018-05-16-17.10.04.668465</t>
  </si>
  <si>
    <t>2018-05-15-16.42.30.205099</t>
  </si>
  <si>
    <t>David Woodman</t>
  </si>
  <si>
    <t>2in1</t>
  </si>
  <si>
    <t>TOTAL</t>
  </si>
  <si>
    <t>RAC</t>
  </si>
  <si>
    <t>2018-05-23-17.12.15.185636</t>
  </si>
  <si>
    <t>2018-05-21-20.49.29.517857</t>
  </si>
  <si>
    <t>Cannava</t>
  </si>
  <si>
    <t>Alameda</t>
  </si>
  <si>
    <t>CA</t>
  </si>
  <si>
    <t>KN88800134</t>
  </si>
  <si>
    <t>v4.5-5-1</t>
  </si>
  <si>
    <t>6014B31147BC</t>
  </si>
  <si>
    <t>2018-05-17-15.34.05.145674</t>
  </si>
  <si>
    <t>Jason Cannava</t>
  </si>
  <si>
    <t>Firmware</t>
  </si>
  <si>
    <t>Last Week</t>
  </si>
  <si>
    <t>Change</t>
  </si>
  <si>
    <t>This Week</t>
  </si>
  <si>
    <t>Summary</t>
  </si>
  <si>
    <t>2018-06-03-15.22.32.754676</t>
  </si>
  <si>
    <t>2018-05-14-13.41.26.212996</t>
  </si>
  <si>
    <t>Model</t>
  </si>
  <si>
    <t>FW</t>
  </si>
  <si>
    <t>FGVH/ENGH</t>
  </si>
  <si>
    <t>PW1MA</t>
  </si>
  <si>
    <t>FGRC/FFRE</t>
  </si>
  <si>
    <t>v*</t>
  </si>
  <si>
    <t>v*/PW3RS</t>
  </si>
  <si>
    <t>FGPC</t>
  </si>
  <si>
    <t>FGAC</t>
  </si>
  <si>
    <t>Identifiers</t>
  </si>
  <si>
    <t>2018-06-08-18.08.57.926401</t>
  </si>
  <si>
    <t>Matt</t>
  </si>
  <si>
    <t>2016-10-27-11.14.48.709725</t>
  </si>
  <si>
    <t>Zhou</t>
  </si>
  <si>
    <t>Jeff</t>
  </si>
  <si>
    <t>KK88890008</t>
  </si>
  <si>
    <t>505BC210A175</t>
  </si>
  <si>
    <t>v4.4-2-0.000</t>
  </si>
  <si>
    <t>2018-06-18-05.45.13.912833</t>
  </si>
  <si>
    <t>KK88890007</t>
  </si>
  <si>
    <t>505BC210A79A</t>
  </si>
  <si>
    <t>2018-06-18-05.26.20.542206</t>
  </si>
  <si>
    <t>2018-06-12-22.16.13.508783</t>
  </si>
  <si>
    <t>Jeff Zhou</t>
  </si>
  <si>
    <t>Original NIU FW Version</t>
  </si>
  <si>
    <t>Zhang</t>
  </si>
  <si>
    <t>Peng</t>
  </si>
  <si>
    <t>KK88890005</t>
  </si>
  <si>
    <t>9822EF4ADDDE</t>
  </si>
  <si>
    <t>2018-07-02-02.15.57.032069</t>
  </si>
  <si>
    <t>Curtis</t>
  </si>
  <si>
    <t>Brent</t>
  </si>
  <si>
    <t>Terrell</t>
  </si>
  <si>
    <t>2018-06-28-06.42.02.250555</t>
  </si>
  <si>
    <t>Peng Zhang</t>
  </si>
  <si>
    <t>Brent Curtis</t>
  </si>
  <si>
    <t>2018-07-11-19.43.46.003056</t>
  </si>
  <si>
    <t>Irvin</t>
  </si>
  <si>
    <t>Marquitta</t>
  </si>
  <si>
    <t>KN88800148</t>
  </si>
  <si>
    <t>6014B31142A2</t>
  </si>
  <si>
    <t>2018-07-10-10.21.42.459733</t>
  </si>
  <si>
    <t>Jul 16</t>
  </si>
  <si>
    <t>Irvin Marquitta</t>
  </si>
  <si>
    <t/>
  </si>
  <si>
    <t>Jul 23</t>
  </si>
  <si>
    <t>Jul 30</t>
  </si>
  <si>
    <t>Aug 07</t>
  </si>
  <si>
    <t>Aug 13</t>
  </si>
  <si>
    <t>Aug 20</t>
  </si>
  <si>
    <t>2018-08-27-01.14.31.544312</t>
  </si>
  <si>
    <t>2018-08-23-06.53.37.220856</t>
  </si>
  <si>
    <t>Aug 27</t>
  </si>
  <si>
    <t>Sep 05</t>
  </si>
  <si>
    <t>Sep 10</t>
  </si>
  <si>
    <t>2018-09-11-15.30.38.115626</t>
  </si>
  <si>
    <t>Sep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</si>
</sst>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0000"/>
    <numFmt numFmtId="166" formatCode="mmm\-dd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theme="5" tint="0.599963377788628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borderId="0" fillId="0" fontId="0" numFmtId="0"/>
    <xf borderId="0" fillId="0" fontId="6" numFmtId="0"/>
    <xf applyAlignment="0" applyFill="0" applyNumberFormat="0" applyProtection="0" borderId="34" fillId="0" fontId="16" numFmtId="0"/>
    <xf applyBorder="0" applyNumberFormat="0" applyProtection="0" borderId="0" fillId="17" fontId="17" numFmtId="0">
      <alignment horizontal="center" vertical="center"/>
    </xf>
    <xf borderId="0" fillId="0" fontId="0" numFmtId="0"/>
  </cellStyleXfs>
  <cellXfs count="17455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Fill="1" applyFont="1" borderId="0" fillId="15" fontId="13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16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20" fillId="0" fontId="0" numFmtId="0" xfId="0">
      <alignment horizontal="center"/>
    </xf>
    <xf borderId="0" fillId="0" fontId="0" numFmtId="0" xfId="0"/>
    <xf applyAlignment="1" applyBorder="1" borderId="20" fillId="0" fontId="0" numFmtId="0" xfId="0">
      <alignment horizontal="center"/>
    </xf>
    <xf applyAlignment="1" applyFill="1" borderId="0" fillId="2" fontId="0" numFmtId="0" xfId="0">
      <alignment horizontal="center" vertical="center"/>
    </xf>
    <xf borderId="0" fillId="0" fontId="0" numFmtId="0" xfId="0"/>
    <xf borderId="0" fillId="0" fontId="0" numFmtId="0" xfId="0"/>
    <xf applyBorder="1" applyFill="1" borderId="21" fillId="18" fontId="0" numFmtId="0" xfId="0"/>
    <xf applyBorder="1" applyNumberFormat="1" borderId="22" fillId="0" fontId="16" numFmtId="166" xfId="2"/>
    <xf applyBorder="1" applyFill="1" borderId="35" fillId="18" fontId="0" numFmtId="0" xfId="0"/>
    <xf applyBorder="1" applyFill="1" borderId="37" fillId="15" fontId="0" numFmtId="0" xfId="0"/>
    <xf applyBorder="1" applyFill="1" borderId="35" fillId="15" fontId="0" numFmtId="0" xfId="0"/>
    <xf borderId="0" fillId="0" fontId="0" numFmtId="0" xfId="0"/>
    <xf applyBorder="1" borderId="30" fillId="0" fontId="0" numFmtId="0" xfId="0"/>
    <xf applyBorder="1" applyFill="1" borderId="20" fillId="15" fontId="0" numFmtId="0" xfId="0"/>
    <xf applyBorder="1" borderId="31" fillId="0" fontId="0" numFmtId="0" xfId="0"/>
    <xf applyBorder="1" applyFill="1" borderId="38" fillId="15" fontId="0" numFmtId="0" xfId="0"/>
    <xf applyBorder="1" borderId="33" fillId="0" fontId="0" numFmtId="0" xfId="0"/>
    <xf borderId="0" fillId="0" fontId="0" numFmtId="0" xfId="0"/>
    <xf applyAlignment="1" applyBorder="1" applyFill="1" applyFont="1" applyNumberFormat="1" borderId="0" fillId="0" fontId="10" numFmtId="164" xfId="3">
      <alignment horizontal="center" vertical="center"/>
    </xf>
    <xf applyAlignment="1" applyBorder="1" applyFill="1" applyFont="1" borderId="0" fillId="0" fontId="10" numFmtId="0" xfId="0">
      <alignment horizontal="center" vertical="center" wrapText="1"/>
    </xf>
    <xf applyAlignment="1" applyBorder="1" applyFill="1" applyFont="1" borderId="0" fillId="0" fontId="10" numFmtId="0" xfId="4">
      <alignment horizontal="center" vertical="center"/>
    </xf>
    <xf applyAlignment="1" applyBorder="1" applyFill="1" applyFont="1" borderId="0" fillId="0" fontId="10" numFmtId="0" xfId="3">
      <alignment horizontal="center" vertical="center"/>
    </xf>
    <xf borderId="0" fillId="0" fontId="0" numFmtId="0" xfId="0"/>
    <xf applyAlignment="1" applyBorder="1" applyFont="1" borderId="24" fillId="0" fontId="3" numFmtId="0" xfId="0">
      <alignment horizontal="center" vertical="center"/>
    </xf>
    <xf applyBorder="1" applyFont="1" borderId="0" fillId="0" fontId="4" numFmtId="0" xfId="0"/>
    <xf applyBorder="1" borderId="46" fillId="0" fontId="0" numFmtId="0" xfId="0"/>
    <xf applyAlignment="1" applyBorder="1" applyFill="1" applyFont="1" borderId="16" fillId="5" fontId="3" numFmtId="0" xfId="0">
      <alignment vertical="center"/>
    </xf>
    <xf applyAlignment="1" applyBorder="1" applyFill="1" applyFont="1" borderId="17" fillId="5" fontId="3" numFmtId="0" xfId="0">
      <alignment vertical="center"/>
    </xf>
    <xf applyBorder="1" applyFont="1" borderId="24" fillId="0" fontId="3" numFmtId="0" xfId="0"/>
    <xf applyAlignment="1" applyBorder="1" applyFont="1" borderId="47" fillId="0" fontId="3" numFmtId="0" xfId="0">
      <alignment horizontal="center"/>
    </xf>
    <xf applyAlignment="1" applyBorder="1" applyFill="1" applyFont="1" borderId="10" fillId="2" fontId="3" numFmtId="0" xfId="0">
      <alignment horizontal="center"/>
    </xf>
    <xf applyAlignment="1" applyBorder="1" applyFont="1" borderId="22" fillId="0" fontId="20" numFmtId="0" xfId="2">
      <alignment horizontal="center"/>
    </xf>
    <xf applyAlignment="1" applyBorder="1" applyFill="1" borderId="35" fillId="18" fontId="0" numFmtId="0" xfId="0">
      <alignment horizontal="center"/>
    </xf>
    <xf applyAlignment="1" applyBorder="1" applyFill="1" borderId="21" fillId="18" fontId="0" numFmtId="0" xfId="0">
      <alignment horizontal="center"/>
    </xf>
    <xf applyAlignment="1" applyBorder="1" applyFill="1" borderId="35" fillId="15" fontId="0" numFmtId="0" xfId="0">
      <alignment horizontal="center"/>
    </xf>
    <xf applyAlignment="1" applyBorder="1" applyFill="1" borderId="36" fillId="15" fontId="0" numFmtId="0" xfId="0">
      <alignment horizontal="center"/>
    </xf>
    <xf applyAlignment="1" applyBorder="1" applyFill="1" borderId="37" fillId="15" fontId="0" numFmtId="0" xfId="0">
      <alignment horizontal="center"/>
    </xf>
    <xf applyAlignment="1" applyBorder="1" applyFill="1" borderId="21" fillId="15" fontId="0" numFmtId="0" xfId="0">
      <alignment horizontal="center"/>
    </xf>
    <xf applyAlignment="1" applyBorder="1" applyFill="1" borderId="35" fillId="7" fontId="0" numFmtId="0" xfId="0">
      <alignment horizontal="center"/>
    </xf>
    <xf applyAlignment="1" applyBorder="1" applyFill="1" borderId="37" fillId="7" fontId="0" numFmtId="0" xfId="0">
      <alignment horizontal="center"/>
    </xf>
    <xf applyAlignment="1" applyBorder="1" applyFill="1" borderId="21" fillId="7" fontId="0" numFmtId="0" xfId="0">
      <alignment horizontal="center"/>
    </xf>
    <xf applyAlignment="1" applyBorder="1" applyFill="1" borderId="35" fillId="8" fontId="0" numFmtId="0" xfId="0">
      <alignment horizontal="center"/>
    </xf>
    <xf applyAlignment="1" applyBorder="1" applyFill="1" borderId="37" fillId="8" fontId="0" numFmtId="0" xfId="0">
      <alignment horizontal="center"/>
    </xf>
    <xf applyAlignment="1" applyBorder="1" applyFill="1" borderId="21" fillId="8" fontId="0" numFmtId="0" xfId="0">
      <alignment horizontal="center"/>
    </xf>
    <xf applyAlignment="1" applyBorder="1" applyFill="1" borderId="0" fillId="0" fontId="17" numFmtId="0" xfId="3">
      <alignment horizontal="center" vertical="center"/>
    </xf>
    <xf applyAlignment="1" applyBorder="1" applyFill="1" applyFont="1" borderId="0" fillId="0" fontId="18" numFmtId="0" xfId="4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applyNumberFormat="1" borderId="0" fillId="0" fontId="18" numFmtId="164" xfId="4">
      <alignment horizontal="center" vertical="center"/>
    </xf>
    <xf applyAlignment="1" applyFill="1" applyFont="1" borderId="0" fillId="0" fontId="18" numFmtId="0" xfId="4">
      <alignment horizontal="center" vertical="center"/>
    </xf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15" fontId="13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6" numFmtId="0" xfId="1">
      <alignment horizontal="center" vertical="center"/>
    </xf>
    <xf borderId="0" fillId="0" fontId="0" numFmtId="0" xfId="0"/>
    <xf applyAlignment="1" applyBorder="1" applyFill="1" applyFont="1" borderId="0" fillId="0" fontId="12" numFmtId="0" xfId="1">
      <alignment horizontal="center" vertical="center"/>
    </xf>
    <xf borderId="0" fillId="0" fontId="0" numFmtId="0" xfId="0"/>
    <xf applyAlignment="1" applyFill="1" borderId="0" fillId="0" fontId="17" numFmtId="0" xfId="3">
      <alignment horizontal="center" vertical="center"/>
    </xf>
    <xf applyAlignment="1" applyBorder="1" applyFill="1" applyNumberFormat="1" borderId="0" fillId="0" fontId="17" numFmtId="164" xfId="3">
      <alignment horizontal="center" vertical="center"/>
    </xf>
    <xf applyAlignment="1" applyBorder="1" applyFont="1" borderId="5" fillId="0" fontId="19" numFmtId="0" xfId="0">
      <alignment horizontal="center" vertical="center"/>
    </xf>
    <xf applyAlignment="1" applyBorder="1" borderId="17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applyFont="1" borderId="7" fillId="0" fontId="4" numFmtId="0" xfId="0">
      <alignment vertical="center"/>
    </xf>
    <xf applyAlignment="1" applyBorder="1" borderId="40" fillId="0" fontId="0" numFmtId="0" xfId="0">
      <alignment horizontal="center" vertical="center"/>
    </xf>
    <xf applyAlignment="1" applyBorder="1" applyFill="1" borderId="41" fillId="0" fontId="0" numFmtId="0" xfId="0">
      <alignment horizontal="center" vertical="center"/>
    </xf>
    <xf applyAlignment="1" applyBorder="1" applyFont="1" borderId="43" fillId="0" fontId="4" numFmtId="0" xfId="0">
      <alignment vertical="center"/>
    </xf>
    <xf applyAlignment="1" applyBorder="1" applyFill="1" borderId="31" fillId="0" fontId="0" numFmtId="0" xfId="0">
      <alignment horizontal="center" vertical="center"/>
    </xf>
    <xf applyAlignment="1" applyBorder="1" applyFont="1" borderId="44" fillId="0" fontId="4" numFmtId="0" xfId="0">
      <alignment vertical="center"/>
    </xf>
    <xf applyAlignment="1" applyBorder="1" borderId="39" fillId="0" fontId="0" numFmtId="0" xfId="0">
      <alignment horizontal="center" vertical="center"/>
    </xf>
    <xf applyAlignment="1" applyBorder="1" borderId="42" fillId="0" fontId="0" numFmtId="0" xfId="0">
      <alignment horizontal="center" vertical="center"/>
    </xf>
    <xf applyAlignment="1" applyBorder="1" applyFont="1" borderId="45" fillId="0" fontId="4" numFmtId="0" xfId="0">
      <alignment vertical="center"/>
    </xf>
    <xf borderId="0" fillId="0" fontId="0" numFmtId="0" xfId="0"/>
    <xf applyAlignment="1" applyBorder="1" applyFill="1" applyFont="1" borderId="0" fillId="0" fontId="10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borderId="0" fillId="0" fontId="0" numFmtId="0" xfId="0">
      <alignment horizontal="center" vertical="center"/>
    </xf>
    <xf borderId="0" fillId="0" fontId="0" numFmtId="0" xfId="0"/>
    <xf applyAlignment="1" applyFill="1" applyFont="1" borderId="0" fillId="0" fontId="21" numFmtId="0" xfId="4">
      <alignment horizontal="center" vertical="center"/>
    </xf>
    <xf applyBorder="1" applyFill="1" applyNumberFormat="1" borderId="0" fillId="0" fontId="17" numFmtId="164" xfId="3">
      <alignment horizontal="center" vertical="center"/>
    </xf>
    <xf borderId="0" fillId="0" fontId="0" numFmtId="0" xfId="0"/>
    <xf applyFill="1" borderId="0" fillId="0" fontId="17" numFmtId="0" xfId="3">
      <alignment horizontal="center" vertical="center"/>
    </xf>
    <xf applyBorder="1" applyFill="1" borderId="0" fillId="0" fontId="17" numFmtId="0" xfId="3">
      <alignment horizontal="center" vertical="center"/>
    </xf>
    <xf borderId="0" fillId="0" fontId="0" numFmtId="0" xfId="0"/>
    <xf applyAlignment="1" applyBorder="1" applyFill="1" applyFont="1" borderId="0" fillId="0" fontId="7" numFmtId="0" xfId="1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borderId="0" fillId="0" fontId="0" numFmtId="0" xfId="0"/>
    <xf applyAlignment="1" applyFill="1" applyFont="1" borderId="0" fillId="0" fontId="0" numFmtId="0" xfId="4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borderId="0" fillId="0" fontId="0" numFmtId="0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borderId="0" fillId="0" fontId="0" numFmtId="0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5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4" numFmtId="0" xfId="0">
      <alignment textRotation="90" vertical="top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4" numFmtId="0" xfId="0">
      <alignment textRotation="90" vertical="top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19" fontId="21" numFmtId="0" xfId="4">
      <alignment horizontal="center" vertical="center"/>
    </xf>
    <xf borderId="0" fillId="17" fontId="17" numFmtId="0" xfId="3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17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Border="1" applyFill="1" applyFont="1" borderId="6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applyFill="1" applyFont="1" borderId="5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borderId="20" fillId="0" fontId="0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  <xf applyAlignment="1" applyBorder="1" borderId="32" fillId="0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borderId="0" fillId="0" fontId="0" numFmtId="0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borderId="0" fillId="0" fontId="0" numFmtId="0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5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4" numFmtId="0" xfId="0">
      <alignment textRotation="90" vertical="top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4" numFmtId="0" xfId="0">
      <alignment textRotation="90" vertical="top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</cellXfs>
  <cellStyles count="5">
    <cellStyle builtinId="27" customBuiltin="1" name="Bad" xfId="4"/>
    <cellStyle builtinId="26" customBuiltin="1" name="Good" xfId="3"/>
    <cellStyle builtinId="18" name="Heading 3" xfId="2"/>
    <cellStyle builtinId="0" name="Normal" xfId="0"/>
    <cellStyle name="Normal 2" xfId="1"/>
  </cellStyles>
  <dxfs count="20"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colors>
    <mruColors>
      <color rgb="FF99FF99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theme/theme1.xml" Type="http://schemas.openxmlformats.org/officeDocument/2006/relationships/theme"/><Relationship Id="rId88" Target="styles.xml" Type="http://schemas.openxmlformats.org/officeDocument/2006/relationships/styles"/><Relationship Id="rId89" Target="sharedStrings.xml" Type="http://schemas.openxmlformats.org/officeDocument/2006/relationships/sharedStrings"/><Relationship Id="rId9" Target="worksheets/sheet9.xml" Type="http://schemas.openxmlformats.org/officeDocument/2006/relationships/worksheet"/><Relationship Id="rId90" Target="calcChain.xml" Type="http://schemas.openxmlformats.org/officeDocument/2006/relationships/calcChain"/><Relationship Id="rId91" Target="worksheets/sheet91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Report'!$I$25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Report'!$I$26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Report'!$J$26:$W$26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Report'!$I$27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Report'!$J$27:$W$27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Report'!$I$28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18864"/>
        <c:axId val="176618080"/>
      </c:barChart>
      <c:lineChart>
        <c:grouping val="standard"/>
        <c:varyColors val="0"/>
        <c:ser>
          <c:idx val="4"/>
          <c:order val="4"/>
          <c:tx>
            <c:strRef>
              <c:f>'Generated Report'!$I$31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Report'!$J$31:$W$31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18864"/>
        <c:axId val="176618080"/>
      </c:lineChart>
      <c:dateAx>
        <c:axId val="176618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080"/>
        <c:crosses val="autoZero"/>
        <c:auto val="1"/>
        <c:lblOffset val="100"/>
        <c:baseTimeUnit val="days"/>
      </c:dateAx>
      <c:valAx>
        <c:axId val="1766180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Report'!$J$32:$BB$32</c:f>
              <c:numCache>
                <c:formatCode>General</c:formatCode>
                <c:ptCount val="45"/>
              </c:numCache>
            </c:numRef>
          </c:val>
        </c:ser>
        <c:ser>
          <c:idx val="2"/>
          <c:order val="2"/>
          <c:tx>
            <c:strRef>
              <c:f>'Generated Report'!$I$33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Report'!$J$33:$BB$33</c:f>
              <c:numCache>
                <c:formatCode>General</c:formatCode>
                <c:ptCount val="45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  <c:pt idx="14">
                  <c:v>98</c:v>
                </c:pt>
                <c:pt idx="15">
                  <c:v>92</c:v>
                </c:pt>
                <c:pt idx="16">
                  <c:v>92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82</c:v>
                </c:pt>
                <c:pt idx="22">
                  <c:v>85</c:v>
                </c:pt>
                <c:pt idx="23">
                  <c:v>81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92</c:v>
                </c:pt>
                <c:pt idx="28">
                  <c:v>86</c:v>
                </c:pt>
                <c:pt idx="29">
                  <c:v>83</c:v>
                </c:pt>
                <c:pt idx="30">
                  <c:v>80</c:v>
                </c:pt>
                <c:pt idx="31">
                  <c:v>80</c:v>
                </c:pt>
                <c:pt idx="32">
                  <c:v>82</c:v>
                </c:pt>
                <c:pt idx="33">
                  <c:v>80</c:v>
                </c:pt>
                <c:pt idx="34">
                  <c:v>75</c:v>
                </c:pt>
                <c:pt idx="35">
                  <c:v>79</c:v>
                </c:pt>
                <c:pt idx="36">
                  <c:v>75</c:v>
                </c:pt>
                <c:pt idx="37">
                  <c:v>79</c:v>
                </c:pt>
                <c:pt idx="38">
                  <c:v>73</c:v>
                </c:pt>
                <c:pt idx="39">
                  <c:v>75</c:v>
                </c:pt>
                <c:pt idx="40">
                  <c:v>74</c:v>
                </c:pt>
                <c:pt idx="41">
                  <c:v>71</c:v>
                </c:pt>
                <c:pt idx="42">
                  <c:v>78</c:v>
                </c:pt>
                <c:pt idx="43">
                  <c:v>79</c:v>
                </c:pt>
                <c:pt idx="44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176611416"/>
        <c:axId val="176618472"/>
      </c:barChart>
      <c:lineChart>
        <c:grouping val="standard"/>
        <c:varyColors val="0"/>
        <c:ser>
          <c:idx val="0"/>
          <c:order val="0"/>
          <c:tx>
            <c:strRef>
              <c:f>'Generated Report'!$I$31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Report'!$J$31:$BB$31</c:f>
              <c:numCache>
                <c:formatCode>General</c:formatCode>
                <c:ptCount val="45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11416"/>
        <c:axId val="176618472"/>
      </c:lineChart>
      <c:dateAx>
        <c:axId val="1766114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472"/>
        <c:crosses val="autoZero"/>
        <c:auto val="1"/>
        <c:lblOffset val="100"/>
        <c:baseTimeUnit val="days"/>
      </c:dateAx>
      <c:valAx>
        <c:axId val="17661847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1416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800" u="sng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rPr lang="en-US" sz="1800" u="sng">
                <a:solidFill>
                  <a:sysClr lastClr="000000" val="windowText"/>
                </a:solidFill>
              </a:rPr>
              <a:t>Connectivity by Firmware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800" u="sng">
              <a:solidFill>
                <a:schemeClr val="tx1">
                  <a:lumMod val="65000"/>
                  <a:lumOff val="35000"/>
                </a:schemeClr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Report'!$I$65</c:f>
              <c:strCache>
                <c:ptCount val="1"/>
                <c:pt idx="0">
                  <c:v>v4.6-4-2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Report'!$J$65:$M$65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6</c:v>
                </c:pt>
                <c:pt idx="3">
                  <c:v>16</c:v>
                </c:pt>
              </c:numCache>
            </c:numRef>
          </c:val>
        </c:ser>
        <c:ser>
          <c:idx val="1"/>
          <c:order val="1"/>
          <c:tx>
            <c:strRef>
              <c:f>'Generated Report'!$I$66</c:f>
              <c:strCache>
                <c:ptCount val="1"/>
                <c:pt idx="0">
                  <c:v>v4.5-5-1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Report'!$J$66:$M$66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'Generated Report'!$I$67</c:f>
              <c:strCache>
                <c:ptCount val="1"/>
                <c:pt idx="0">
                  <c:v>v4.5-3b-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Report'!$J$67:$M$67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'Generated Report'!$I$68</c:f>
              <c:strCache>
                <c:ptCount val="1"/>
                <c:pt idx="0">
                  <c:v>v4.4-2-0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Report'!$J$68:$M$68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'Generated Report'!$I$69</c:f>
              <c:strCache>
                <c:ptCount val="1"/>
                <c:pt idx="0">
                  <c:v>v4.3-1.0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Report'!$J$69:$M$69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'Generated Report'!$I$70</c:f>
              <c:strCache>
                <c:ptCount val="1"/>
                <c:pt idx="0">
                  <c:v>PW1RS326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Report'!$J$70:$M$70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'Generated Report'!$I$71</c:f>
              <c:strCache>
                <c:ptCount val="1"/>
                <c:pt idx="0">
                  <c:v>PW3RS017_161005a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Report'!$J$71:$M$71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'Generated Report'!$I$72</c:f>
              <c:strCache>
                <c:ptCount val="1"/>
                <c:pt idx="0">
                  <c:v>PW1MA079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Report'!$J$72:$M$72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'Generated Report'!$I$73</c:f>
              <c:strCache>
                <c:ptCount val="1"/>
                <c:pt idx="0">
                  <c:v>PW1MA076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Report'!$J$73:$M$73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16120"/>
        <c:axId val="176612592"/>
      </c:barChart>
      <c:catAx>
        <c:axId val="17661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 u="none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en-US"/>
          </a:p>
        </c:txPr>
        <c:crossAx val="176612592"/>
        <c:crosses val="autoZero"/>
        <c:auto val="1"/>
        <c:lblAlgn val="ctr"/>
        <c:lblOffset val="100"/>
        <c:noMultiLvlLbl val="0"/>
      </c:catAx>
      <c:valAx>
        <c:axId val="1766125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en-US"/>
          </a:p>
        </c:txPr>
        <c:crossAx val="17661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1200" u="none">
              <a:solidFill>
                <a:sysClr lastClr="000000" val="windowText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charset="0" panose="020B0604020202020204" pitchFamily="34" typeface="Arial"/>
          <a:cs charset="0" panose="020B0604020202020204" pitchFamily="34" typeface="Arial"/>
        </a:defRPr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trike="noStrike" sz="1800" u="sng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rPr b="0" lang="en-US" sz="1800" u="sng"/>
              <a:t>Connectivity</a:t>
            </a:r>
            <a:r>
              <a:rPr b="0" baseline="0" lang="en-US" sz="1800" u="sng"/>
              <a:t> by Appliance</a:t>
            </a:r>
            <a:endParaRPr b="0" lang="en-US" sz="1800" u="sng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1800" u="sng">
              <a:solidFill>
                <a:sysClr lastClr="000000" val="windowText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 u="none">
                    <a:solidFill>
                      <a:schemeClr val="bg1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'Generated Report'!$I$25:$I$28</c:f>
              <c:strCache>
                <c:ptCount val="4"/>
                <c:pt idx="0">
                  <c:v>2-in-1 Total</c:v>
                </c:pt>
                <c:pt idx="1">
                  <c:v>Radical Rac Total</c:v>
                </c:pt>
                <c:pt idx="2">
                  <c:v>Stromboli Total</c:v>
                </c:pt>
                <c:pt idx="3">
                  <c:v>Dehum Total</c:v>
                </c:pt>
              </c:strCache>
            </c:strRef>
          </c:cat>
          <c:val>
            <c:numRef>
              <c:f>'Generated Report'!$BR$25:$BR$28</c:f>
              <c:numCache>
                <c:formatCode>General</c:formatCode>
                <c:ptCount val="4"/>
                <c:pt idx="0">
                  <c:v>40</c:v>
                </c:pt>
                <c:pt idx="1">
                  <c:v>13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1200" u="none">
              <a:solidFill>
                <a:sysClr lastClr="000000" val="windowText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lastClr="000000" val="windowText"/>
          </a:solidFill>
          <a:latin charset="0" panose="020B0604020202020204" pitchFamily="34" typeface="Arial"/>
          <a:cs charset="0" panose="020B0604020202020204" pitchFamily="34" typeface="Arial"/>
        </a:defRPr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Report'!$I$43</c:f>
              <c:strCache>
                <c:ptCount val="1"/>
                <c:pt idx="0">
                  <c:v>PW1RS326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'Generated Report'!$BC$43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'Generated Report'!$I$44</c:f>
              <c:strCache>
                <c:ptCount val="1"/>
                <c:pt idx="0">
                  <c:v>v4.3-1.0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'Generated Report'!$BC$44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'Generated Report'!$I$45</c:f>
              <c:strCache>
                <c:ptCount val="1"/>
                <c:pt idx="0">
                  <c:v>v4.4-2-0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'Generated Report'!$BC$45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'Generated Report'!$I$46</c:f>
              <c:strCache>
                <c:ptCount val="1"/>
                <c:pt idx="0">
                  <c:v>v4.5-3b-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'Generated Report'!$BC$46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'Generated Report'!$I$48</c:f>
              <c:strCache>
                <c:ptCount val="1"/>
                <c:pt idx="0">
                  <c:v>v4.6-4-2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'Generated Report'!$BC$48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16512"/>
        <c:axId val="176616904"/>
      </c:barChart>
      <c:catAx>
        <c:axId val="1766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6904"/>
        <c:crosses val="autoZero"/>
        <c:auto val="1"/>
        <c:lblAlgn val="ctr"/>
        <c:lblOffset val="100"/>
        <c:noMultiLvlLbl val="0"/>
      </c:catAx>
      <c:valAx>
        <c:axId val="17661690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134031</xdr:colOff>
      <xdr:row>153</xdr:row>
      <xdr:rowOff>15647</xdr:rowOff>
    </xdr:from>
    <xdr:to>
      <xdr:col>31</xdr:col>
      <xdr:colOff>404813</xdr:colOff>
      <xdr:row>195</xdr:row>
      <xdr:rowOff>91846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33338</xdr:colOff>
      <xdr:row>109</xdr:row>
      <xdr:rowOff>23812</xdr:rowOff>
    </xdr:from>
    <xdr:to>
      <xdr:col>32</xdr:col>
      <xdr:colOff>268742</xdr:colOff>
      <xdr:row>152</xdr:row>
      <xdr:rowOff>187098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9525</xdr:rowOff>
    </xdr:from>
    <xdr:to>
      <xdr:col>7</xdr:col>
      <xdr:colOff>152400</xdr:colOff>
      <xdr:row>32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152400</xdr:colOff>
      <xdr:row>52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32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BT84"/>
  <sheetViews>
    <sheetView workbookViewId="0" zoomScale="85" zoomScaleNormal="85">
      <pane activePane="bottomRight" state="frozen" topLeftCell="BE25" xSplit="9" ySplit="7"/>
      <selection activeCell="I1" pane="topRight" sqref="I1"/>
      <selection activeCell="A7" pane="bottomLeft" sqref="A7"/>
      <selection activeCell="K64" pane="bottomRight" sqref="K64"/>
    </sheetView>
  </sheetViews>
  <sheetFormatPr defaultRowHeight="15" x14ac:dyDescent="0.25"/>
  <cols>
    <col min="1" max="7" style="73" width="9.140625" collapsed="false"/>
    <col min="8" max="8" customWidth="true" width="10.42578125" collapsed="false"/>
    <col min="9" max="9" bestFit="true" customWidth="true" width="21.140625" collapsed="false"/>
    <col min="10" max="10" bestFit="true" customWidth="true" width="14.140625" collapsed="false"/>
    <col min="11" max="11" bestFit="true" customWidth="true" width="15.140625" collapsed="false"/>
    <col min="12" max="12" bestFit="true" customWidth="true" width="15.5703125" collapsed="false"/>
    <col min="13" max="13" customWidth="true" width="8.85546875" collapsed="false"/>
    <col min="14" max="14" customWidth="true" width="11.0" collapsed="false"/>
    <col min="15" max="15" bestFit="true" customWidth="true" width="12.85546875" collapsed="false"/>
    <col min="16" max="16" customWidth="true" width="9.5703125" collapsed="false"/>
    <col min="17" max="17" customWidth="true" width="10.7109375" collapsed="false"/>
    <col min="18" max="18" customWidth="true" width="11.42578125" collapsed="false"/>
    <col min="19" max="19" customWidth="true" width="10.0" collapsed="false"/>
    <col min="20" max="20" customWidth="true" width="9.42578125" collapsed="false"/>
    <col min="21" max="22" customWidth="true" width="10.140625" collapsed="false"/>
    <col min="55" max="55" style="159" width="9.140625" collapsed="false"/>
    <col min="56" max="56" style="176" width="9.140625" collapsed="false"/>
    <col min="57" max="57" style="200" width="9.140625" collapsed="false"/>
    <col min="58" max="58" style="202" width="9.140625" collapsed="false"/>
    <col min="59" max="59" customWidth="true" style="206" width="9.140625" collapsed="false"/>
    <col min="60" max="60" customWidth="true" style="207" width="9.140625" collapsed="false"/>
    <col min="61" max="61" customWidth="true" style="208" width="9.140625" collapsed="false"/>
    <col min="64" max="64" style="235" width="9.140625" collapsed="false"/>
    <col min="65" max="65" style="239" width="9.140625" collapsed="false"/>
    <col min="66" max="66" style="242" width="9.140625" collapsed="false"/>
    <col min="67" max="67" style="245" width="9.140625" collapsed="false"/>
    <col min="68" max="69" style="251" width="9.140625" collapsed="false"/>
    <col min="70" max="70" style="8745" width="9.140625" collapsed="false"/>
  </cols>
  <sheetData>
    <row customFormat="1" ht="15.75" r="1" s="73" spans="2:70" thickBot="1" x14ac:dyDescent="0.3">
      <c r="G1" s="127"/>
      <c r="BC1" s="159"/>
      <c r="BD1" s="176"/>
      <c r="BE1" s="200"/>
      <c r="BF1" s="202"/>
      <c r="BG1" s="206"/>
      <c r="BH1" s="207"/>
      <c r="BI1" s="208"/>
      <c r="BL1" s="235"/>
      <c r="BM1" s="239"/>
      <c r="BN1" s="242"/>
      <c r="BO1" s="245"/>
      <c r="BP1" s="251"/>
      <c r="BQ1" s="251"/>
      <c r="BR1" s="8745"/>
    </row>
    <row ht="16.5" r="2" spans="2:70" thickBot="1" x14ac:dyDescent="0.3">
      <c r="C2" s="8757" t="s">
        <v>513</v>
      </c>
      <c r="D2" s="8758"/>
      <c r="E2" s="41">
        <f>MAX('Current Report'!$B:$B)</f>
        <v>76</v>
      </c>
      <c r="G2" s="127"/>
    </row>
    <row ht="15.75" r="3" spans="2:70" thickBot="1" x14ac:dyDescent="0.3"/>
    <row ht="21" r="4" spans="2:70" x14ac:dyDescent="0.25">
      <c r="B4" s="8760" t="s">
        <v>486</v>
      </c>
      <c r="C4" s="8761"/>
      <c r="D4" s="8762" t="s">
        <v>488</v>
      </c>
      <c r="E4" s="8763"/>
      <c r="F4" s="8763"/>
      <c r="G4" s="8764"/>
      <c r="H4" s="8748" t="s">
        <v>501</v>
      </c>
      <c r="I4" s="8765"/>
    </row>
    <row ht="21" r="5" spans="2:70" x14ac:dyDescent="0.35">
      <c r="B5" s="10"/>
      <c r="C5" s="11"/>
      <c r="D5" s="8750" t="s">
        <v>487</v>
      </c>
      <c r="E5" s="8751"/>
      <c r="F5" s="8750" t="s">
        <v>485</v>
      </c>
      <c r="G5" s="8751"/>
      <c r="H5" s="11"/>
      <c r="I5" s="12"/>
      <c r="S5" s="71"/>
      <c r="T5" s="71"/>
      <c r="AZ5" s="66"/>
      <c r="BA5" s="66"/>
      <c r="BB5" s="66"/>
      <c r="BC5"/>
      <c r="BD5"/>
    </row>
    <row ht="21" r="6" spans="2:70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S6" s="71"/>
      <c r="T6" s="71"/>
      <c r="AZ6" s="66"/>
      <c r="BA6" s="66"/>
      <c r="BB6" s="66"/>
      <c r="BC6" s="127"/>
      <c r="BD6" s="127"/>
      <c r="BE6" s="127"/>
      <c r="BF6" s="127"/>
      <c r="BG6" s="127"/>
      <c r="BH6" s="127"/>
      <c r="BI6" s="127"/>
    </row>
    <row ht="21.75" r="7" spans="2:70" thickBot="1" x14ac:dyDescent="0.4">
      <c r="B7" s="17">
        <f>COUNTIFS('Current Report'!$H:$H,"PW1MA079*")+COUNTIFS('Current Report'!$H:$H,"PW1MA076*")</f>
        <v>40</v>
      </c>
      <c r="C7" s="18">
        <f>(COUNTIF('Current Report'!$H:$H,"PW1MA*")+COUNTIF('Current Report'!$H:$H,"PW3MA*"))-B7</f>
        <v>0</v>
      </c>
      <c r="D7" s="18">
        <f>COUNTIFS('Current Report'!$H:$H,"v4.6-4-2",'Current Report'!$I:$I,"FGRC*")</f>
        <v>10</v>
      </c>
      <c r="E7" s="18">
        <f>(COUNTIFS('Current Report'!$H:$H,"v*",'Current Report'!$I:$I,"FGRC*")+COUNTIFS('Current Report'!$H:$H,"PW3RS*", 'Current Report'!$I:$I,"FFRE*"))-D7</f>
        <v>0</v>
      </c>
      <c r="F7" s="18">
        <f>COUNTIFS('Current Report'!$H:$H,"PW1RS*")</f>
        <v>3</v>
      </c>
      <c r="G7" s="18">
        <f>COUNTIFS('Current Report'!$H:$H,"PW1RS*")-F7</f>
        <v>0</v>
      </c>
      <c r="H7" s="18">
        <f>COUNTIFS('Current Report'!$H:$H,"v4.6-4-2",'Current Report'!$I:$I,"FGPC*")</f>
        <v>6</v>
      </c>
      <c r="I7" s="19">
        <f>COUNTIFS('Current Report'!$I:$I,"FGPC*")-H7</f>
        <v>1</v>
      </c>
      <c r="AZ7" s="66"/>
      <c r="BA7" s="66"/>
      <c r="BB7" s="66"/>
      <c r="BC7" s="127"/>
      <c r="BD7" s="127"/>
      <c r="BE7" s="127"/>
      <c r="BF7" s="127"/>
      <c r="BG7" s="127"/>
      <c r="BH7" s="127"/>
      <c r="BI7" s="127"/>
    </row>
    <row ht="21" r="8" spans="2:70" x14ac:dyDescent="0.25">
      <c r="B8" s="8756" t="s">
        <v>1200</v>
      </c>
      <c r="C8" s="8753"/>
      <c r="E8" s="152"/>
      <c r="M8" s="176"/>
      <c r="N8" s="176"/>
      <c r="O8" s="176"/>
      <c r="P8" s="176"/>
      <c r="Q8" s="176"/>
      <c r="R8" s="176"/>
    </row>
    <row ht="21" r="9" spans="2:70" x14ac:dyDescent="0.35">
      <c r="B9" s="10"/>
      <c r="C9" s="12"/>
      <c r="M9" s="176"/>
      <c r="N9" s="176"/>
      <c r="O9" s="176"/>
      <c r="P9" s="176"/>
      <c r="Q9" s="176"/>
      <c r="R9" s="176"/>
    </row>
    <row ht="21" r="10" spans="2:70" x14ac:dyDescent="0.25">
      <c r="B10" s="13" t="s">
        <v>499</v>
      </c>
      <c r="C10" s="16" t="s">
        <v>500</v>
      </c>
      <c r="D10" s="171"/>
      <c r="I10" t="s">
        <v>1486</v>
      </c>
      <c r="M10" s="176"/>
      <c r="N10" s="176"/>
      <c r="O10" s="176"/>
      <c r="P10" s="176"/>
      <c r="Q10" s="176"/>
      <c r="R10" s="176"/>
      <c r="BA10" s="155" t="s">
        <v>1050</v>
      </c>
      <c r="BB10" s="158" t="s">
        <v>1050</v>
      </c>
      <c r="BC10" s="200" t="s">
        <v>1050</v>
      </c>
      <c r="BD10" s="200" t="s">
        <v>1050</v>
      </c>
      <c r="BE10" s="200" t="s">
        <v>1050</v>
      </c>
      <c r="BF10" s="203" t="s">
        <v>1050</v>
      </c>
      <c r="BG10" s="206" t="s">
        <v>1050</v>
      </c>
      <c r="BH10" s="207" t="s">
        <v>1050</v>
      </c>
      <c r="BI10" s="208" t="s">
        <v>1050</v>
      </c>
      <c r="BJ10" s="220" t="s">
        <v>1050</v>
      </c>
      <c r="BK10" s="220" t="s">
        <v>1050</v>
      </c>
      <c r="BL10" s="235" t="s">
        <v>1050</v>
      </c>
    </row>
    <row ht="21.75" r="11" spans="2:70" thickBot="1" x14ac:dyDescent="0.4">
      <c r="B11" s="17">
        <f>COUNTIFS('Current Report'!$H:$H,"v4.6-4-2",'Current Report'!$I:$I,"FGAC*")</f>
        <v>16</v>
      </c>
      <c r="C11" s="19">
        <f>COUNTIFS('Current Report'!$I:$I,"FGAC*")-B11</f>
        <v>0</v>
      </c>
      <c r="I11" t="s">
        <v>1487</v>
      </c>
      <c r="M11" s="176"/>
      <c r="N11" s="176"/>
      <c r="O11" s="176"/>
      <c r="P11" s="176"/>
      <c r="Q11" s="176"/>
      <c r="R11" s="176"/>
      <c r="AT11" s="153"/>
      <c r="AU11" s="153" t="s">
        <v>1257</v>
      </c>
      <c r="AV11" s="153" t="s">
        <v>1257</v>
      </c>
      <c r="AW11" s="153" t="s">
        <v>1257</v>
      </c>
      <c r="AX11" s="153" t="s">
        <v>1257</v>
      </c>
      <c r="AY11" s="153" t="s">
        <v>1257</v>
      </c>
      <c r="AZ11" s="153" t="s">
        <v>1468</v>
      </c>
      <c r="BA11" s="153" t="s">
        <v>1468</v>
      </c>
      <c r="BB11" s="158" t="s">
        <v>1468</v>
      </c>
      <c r="BC11" s="159" t="s">
        <v>1468</v>
      </c>
      <c r="BD11" s="176" t="s">
        <v>1468</v>
      </c>
      <c r="BE11" s="200" t="s">
        <v>1468</v>
      </c>
      <c r="BF11" s="203" t="s">
        <v>1468</v>
      </c>
      <c r="BG11" s="206" t="s">
        <v>1468</v>
      </c>
      <c r="BH11" s="207" t="s">
        <v>1468</v>
      </c>
      <c r="BI11" s="208" t="s">
        <v>1468</v>
      </c>
      <c r="BJ11" s="220" t="s">
        <v>1468</v>
      </c>
      <c r="BK11" s="220" t="s">
        <v>1468</v>
      </c>
      <c r="BL11" s="235" t="s">
        <v>1468</v>
      </c>
    </row>
    <row ht="15.75" r="12" spans="2:70" thickBot="1" x14ac:dyDescent="0.3">
      <c r="J12" s="33">
        <v>42933</v>
      </c>
      <c r="K12" s="33">
        <v>42940</v>
      </c>
      <c r="L12" s="33">
        <v>42947</v>
      </c>
      <c r="M12" s="33">
        <v>42954</v>
      </c>
      <c r="N12" s="33">
        <v>42961</v>
      </c>
      <c r="O12" s="33">
        <v>42968</v>
      </c>
      <c r="P12" s="33">
        <v>42975</v>
      </c>
      <c r="Q12" s="33">
        <v>42982</v>
      </c>
      <c r="R12" s="33">
        <v>42989</v>
      </c>
      <c r="S12" s="33">
        <v>42996</v>
      </c>
      <c r="T12" s="33">
        <v>43003</v>
      </c>
      <c r="U12" s="33">
        <v>43010</v>
      </c>
      <c r="V12" s="33">
        <v>43017</v>
      </c>
      <c r="W12" s="33">
        <v>43024</v>
      </c>
      <c r="X12" s="33">
        <v>43031</v>
      </c>
      <c r="Y12" s="33">
        <v>43038</v>
      </c>
      <c r="Z12" s="33">
        <v>43045</v>
      </c>
      <c r="AA12" s="33">
        <v>43052</v>
      </c>
      <c r="AB12" s="33">
        <v>43059</v>
      </c>
      <c r="AC12" s="33">
        <v>43066</v>
      </c>
      <c r="AD12" s="33">
        <v>43073</v>
      </c>
      <c r="AE12" s="33">
        <v>43080</v>
      </c>
      <c r="AF12" s="33">
        <v>43087</v>
      </c>
      <c r="AG12" s="33">
        <v>43094</v>
      </c>
      <c r="AH12" s="33">
        <v>43101</v>
      </c>
      <c r="AI12" s="33">
        <v>43108</v>
      </c>
      <c r="AJ12" s="33">
        <v>43115</v>
      </c>
      <c r="AK12" s="33">
        <v>43122</v>
      </c>
      <c r="AL12" s="33">
        <v>43129</v>
      </c>
      <c r="AM12" s="33">
        <v>43136</v>
      </c>
      <c r="AN12" s="33">
        <v>43143</v>
      </c>
      <c r="AO12" s="33">
        <v>43150</v>
      </c>
      <c r="AP12" s="33">
        <v>43157</v>
      </c>
      <c r="AQ12" s="33">
        <v>43164</v>
      </c>
      <c r="AR12" s="33">
        <v>43171</v>
      </c>
      <c r="AS12" s="33">
        <v>43178</v>
      </c>
      <c r="AT12" s="33">
        <v>43185</v>
      </c>
      <c r="AU12" s="33">
        <v>43192</v>
      </c>
      <c r="AV12" s="33">
        <v>43199</v>
      </c>
      <c r="AW12" s="33">
        <v>43206</v>
      </c>
      <c r="AX12" s="33">
        <v>43213</v>
      </c>
      <c r="AY12" s="33">
        <v>43222</v>
      </c>
      <c r="AZ12" s="33">
        <v>43229</v>
      </c>
      <c r="BA12" s="33">
        <v>43234</v>
      </c>
      <c r="BB12" s="33">
        <v>43241</v>
      </c>
      <c r="BC12" s="33">
        <v>43248</v>
      </c>
      <c r="BD12" s="33">
        <v>43255</v>
      </c>
      <c r="BE12" s="33">
        <v>43262</v>
      </c>
      <c r="BF12" s="33">
        <v>43269</v>
      </c>
      <c r="BG12" s="33">
        <v>43276</v>
      </c>
      <c r="BH12" s="33">
        <v>43283</v>
      </c>
      <c r="BI12" s="33">
        <v>43290</v>
      </c>
      <c r="BJ12" s="33" t="s">
        <v>1559</v>
      </c>
      <c r="BK12" s="33" t="s">
        <v>1562</v>
      </c>
      <c r="BL12" s="33" t="s">
        <v>1563</v>
      </c>
      <c r="BM12" s="33" t="s">
        <v>1564</v>
      </c>
      <c r="BN12" s="33" t="s">
        <v>1565</v>
      </c>
      <c r="BO12" s="33" t="s">
        <v>1566</v>
      </c>
      <c r="BP12" s="33" t="s">
        <v>1569</v>
      </c>
      <c r="BQ12" s="33" t="s">
        <v>1570</v>
      </c>
      <c r="BR12" s="33" t="s">
        <v>1571</v>
      </c>
      <c r="BS12" t="s">
        <v>1573</v>
      </c>
    </row>
    <row ht="15.75" r="13" spans="2:70" thickBot="1" x14ac:dyDescent="0.3">
      <c r="I13" s="32" t="s">
        <v>502</v>
      </c>
      <c r="J13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 "PW1MA078")</f>
        <v>71</v>
      </c>
      <c r="K13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 "PW1MA078")</f>
        <v>68</v>
      </c>
      <c r="L13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 "PW1MA078")</f>
        <v>68</v>
      </c>
      <c r="M13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 "PW1MA078")</f>
        <v>65</v>
      </c>
      <c r="N13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 "PW1MA078")</f>
        <v>63</v>
      </c>
      <c r="O13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 "PW1MA078")</f>
        <v>62</v>
      </c>
      <c r="P13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 "PW1MA078")+COUNTIFS('Aug 28'!$G:$G,"PW1MA079")</f>
        <v>65</v>
      </c>
      <c r="Q13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 "PW1MA078")+COUNTIFS('Sep 4'!$G:$G,"PW1MA079")</f>
        <v>65</v>
      </c>
      <c r="R13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 "PW1MA078")+COUNTIFS('Sep 11'!$G:$G,"PW1MA079")</f>
        <v>59</v>
      </c>
      <c r="S13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 "PW1MA078")+COUNTIFS('Sep 18'!$G:$G,"PW1MA079")</f>
        <v>63</v>
      </c>
      <c r="T13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 "PW1MA078")+COUNTIFS('Sep 25'!$G:$G,"PW1MA079")</f>
        <v>66</v>
      </c>
      <c r="U13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 "PW1MA078")+COUNTIFS('Oct 2'!$G:$G,"PW1MA079")</f>
        <v>61</v>
      </c>
      <c r="V13" s="36">
        <f>COUNTIF('Oct 9'!$G:$G,"PW1MA079")</f>
        <v>45</v>
      </c>
      <c r="W13" s="36">
        <f>COUNTIF('Oct 16'!$G:$G,"PW1MA079")</f>
        <v>47</v>
      </c>
      <c r="X13" s="36">
        <f>COUNTIF('Oct 23'!$G:$G,"PW1MA079")</f>
        <v>47</v>
      </c>
      <c r="Y13" s="36">
        <f>COUNTIF('Oct 30'!$G:$G,"PW1MA079")</f>
        <v>47</v>
      </c>
      <c r="Z13" s="36">
        <f>COUNTIF('Nov 6'!$G:$G,"PW1MA079")</f>
        <v>47</v>
      </c>
      <c r="AA13" s="36">
        <f>COUNTIF('Nov 13'!$G:$G,"PW1MA079")</f>
        <v>47</v>
      </c>
      <c r="AB13" s="36">
        <f>COUNTIF('Nov 20'!$G:$G,"PW1MA079")</f>
        <v>46</v>
      </c>
      <c r="AC13" s="36">
        <f>COUNTIF('Nov 27'!$G:$G,"PW1MA079")</f>
        <v>45</v>
      </c>
      <c r="AD13" s="36">
        <f>COUNTIF('Dec 4'!$G:$G,"PW1MA079")</f>
        <v>45</v>
      </c>
      <c r="AE13" s="36">
        <f>COUNTIF('Dec 11'!$G:$G,"PW1MA079")</f>
        <v>44</v>
      </c>
      <c r="AF13" s="36">
        <f>COUNTIF('Dec 18'!$G:$G,"PW1MA079")</f>
        <v>44</v>
      </c>
      <c r="AG13" s="36">
        <f>COUNTIF('Dec 25'!$G:$G,"PW1MA079")</f>
        <v>43</v>
      </c>
      <c r="AH13" s="36">
        <f>COUNTIF('Jan 1'!$G:$G,"PW1MA079")</f>
        <v>44</v>
      </c>
      <c r="AI13" s="36">
        <f>COUNTIF('Jan 8'!$G:$G,"PW1MA079")</f>
        <v>44</v>
      </c>
      <c r="AJ13" s="36">
        <f>COUNTIF('Jan 15'!$G:$G,"PW1MA079")</f>
        <v>45</v>
      </c>
      <c r="AK13" s="36">
        <f>COUNTIF('Jan 22'!$G:$G,"PW1MA079")</f>
        <v>45</v>
      </c>
      <c r="AL13" s="36">
        <f>COUNTIF('Jan 29'!$G:$G,"PW1MA079")</f>
        <v>44</v>
      </c>
      <c r="AM13" s="36">
        <f>COUNTIF('Feb 5'!$G:$G,"PW1MA079")</f>
        <v>42</v>
      </c>
      <c r="AN13" s="36">
        <f>COUNTIF('Feb 12'!$G:$G,"PW1MA079")</f>
        <v>42</v>
      </c>
      <c r="AO13" s="36">
        <f>COUNTIF('Feb 12'!$G:$G,"PW1MA079")</f>
        <v>42</v>
      </c>
      <c r="AP13" s="36">
        <f>COUNTIF('Feb 26'!$G:$G,"PW1MA079")</f>
        <v>42</v>
      </c>
      <c r="AQ13" s="36">
        <f>COUNTIF('Mar 5'!$G:$G,"PW1MA079")</f>
        <v>42</v>
      </c>
      <c r="AR13" s="36">
        <f>COUNTIF('Mar 12'!$G:$G,"PW1MA079")</f>
        <v>41</v>
      </c>
      <c r="AS13" s="36">
        <f>COUNTIF('Mar 19'!$G:$G,"PW1MA079")</f>
        <v>42</v>
      </c>
      <c r="AT13" s="36">
        <f>COUNTIF('Mar 26'!$G:$G,"PW1MA079")</f>
        <v>42</v>
      </c>
      <c r="AU13" s="36">
        <f>COUNTIFS('Apr 2'!$G:$G,"PW1MA079")+COUNTIFS('Apr 2'!$G:$G,"PW1MA076")</f>
        <v>45</v>
      </c>
      <c r="AV13" s="36">
        <f>COUNTIFS('Apr 9'!$G:$G,"PW1MA079")+COUNTIFS('Apr 9'!$G:$G,"PW1MA076")</f>
        <v>43</v>
      </c>
      <c r="AW13" s="36">
        <f>COUNTIFS('Apr 16'!$G:$G,"PW1MA079")+COUNTIFS('Apr 16'!$G:$G,"PW1MA076")</f>
        <v>45</v>
      </c>
      <c r="AX13" s="36">
        <f>COUNTIFS('Apr 23'!$G:$G,"PW1MA079")+COUNTIFS('Apr 23'!$G:$G,"PW1MA076")</f>
        <v>44</v>
      </c>
      <c r="AY13" s="36">
        <f>COUNTIFS('May 2'!$G:$G,"PW1MA079")+COUNTIFS('May 2'!$G:$G,"PW1MA076")</f>
        <v>41</v>
      </c>
      <c r="AZ13" s="36">
        <f>COUNTIFS('May 9'!$G:$G,"PW1MA079")+COUNTIFS('May 9'!$G:$G,"PW1MA076")</f>
        <v>44</v>
      </c>
      <c r="BA13" s="36">
        <f>COUNTIFS('May 14'!$G:$G,"PW1MA079")+COUNTIFS('May 14'!$G:$G,"PW1MA076")</f>
        <v>45</v>
      </c>
      <c r="BB13" s="36">
        <f>COUNTIFS('May 21'!$G:$G,"PW1MA079"&amp;"*")+COUNTIFS('May 21'!$G:$G,"PW1MA076")</f>
        <v>44</v>
      </c>
      <c r="BC13" s="36">
        <f>COUNTIFS('May 28'!$G:$G,"PW1MA079*")+COUNTIFS('May 28'!$G:$G,"PW1MA076*")</f>
        <v>45</v>
      </c>
      <c r="BD13" s="36">
        <f>COUNTIFS('Jun 4'!$G:$G,"PW1MA079*")+COUNTIFS('Jun 4'!$G:$G,"PW1MA076*")</f>
        <v>45</v>
      </c>
      <c r="BE13" s="36">
        <f>COUNTIFS('Jun 11'!$G:$G,"PW1MA079*")+COUNTIFS('Jun 11'!$G:$G,"PW1MA076*")</f>
        <v>44</v>
      </c>
      <c r="BF13" s="36">
        <f>COUNTIFS('Jun 18'!$G:$G,"PW1MA079*")+COUNTIFS('Jun 18'!$G:$G,"PW1MA076*")</f>
        <v>44</v>
      </c>
      <c r="BG13" s="36">
        <f>COUNTIFS('Jun 25'!$G:$G,"PW1MA079*")+COUNTIFS('Jun 25'!$G:$G,"PW1MA076*")</f>
        <v>45</v>
      </c>
      <c r="BH13" s="36">
        <f>COUNTIFS('Jul 2'!$G:$G,"PW1MA079*")+COUNTIFS('Jul 2'!$G:$G,"PW1MA076*")</f>
        <v>44</v>
      </c>
      <c r="BI13" s="36">
        <f>COUNTIFS('Jul 9'!$G:$G,"PW1MA079*")+COUNTIFS('Jul 9'!$G:$G,"PW1MA076*")</f>
        <v>43</v>
      </c>
      <c r="BJ13" s="36">
        <f>COUNTIFS('Jul 16'!$G:$G,"PW1MA079*")+COUNTIFS('Jul 16'!$G:$G,"PW1MA076*")</f>
        <v>43</v>
      </c>
      <c r="BK13" s="36">
        <f>COUNTIFS('Jul 23'!$G:$G,"PW1MA079*")+COUNTIFS('Jul 23'!$G:$G,"PW1MA076*")</f>
        <v>43</v>
      </c>
      <c r="BL13" s="36">
        <f>COUNTIFS('Jul 30'!$G:$G,"PW1MA079*")+COUNTIFS('Jul 30'!$G:$G,"PW1MA076*")</f>
        <v>43</v>
      </c>
      <c r="BM13" s="36">
        <f>COUNTIFS('Aug 07'!$G:$G,"PW1MA079*")+COUNTIFS('Aug 07'!$G:$G,"PW1MA076*")</f>
        <v>43</v>
      </c>
      <c r="BN13" s="36">
        <f>COUNTIFS('Aug 13'!$G:$G,"PW1MA079*")+COUNTIFS('Aug 13'!$G:$G,"PW1MA076*")</f>
        <v>41</v>
      </c>
      <c r="BO13" s="36">
        <f>COUNTIFS('Aug 20'!$G:$G,"PW1MA079*")+COUNTIFS('Aug 20'!$G:$G,"PW1MA076*")</f>
        <v>40</v>
      </c>
      <c r="BP13" s="36">
        <f>COUNTIFS('Aug 27'!$G:$G,"PW1MA079*")+COUNTIFS('Aug 27'!$G:$G,"PW1MA076*")</f>
        <v>40</v>
      </c>
      <c r="BQ13" s="36">
        <f>COUNTIFS('Sep 05'!$G:$G,"PW1MA079*")+COUNTIFS('Sep 05'!$G:$G,"PW1MA076*")</f>
        <v>41</v>
      </c>
      <c r="BR13" s="36">
        <f>COUNTIFS('Sep 10'!$G:$G,"PW1MA079*")+COUNTIFS('Sep 10'!$G:$G,"PW1MA076*")</f>
        <v>40</v>
      </c>
      <c r="BS13">
        <f>COUNTIFS('Sep 17'!$G:$G,"PW1MA079*")+COUNTIFS('Sep 17'!$G:$G,"PW1MA076*")</f>
      </c>
    </row>
    <row ht="15.75" r="14" spans="2:70" thickBot="1" x14ac:dyDescent="0.3">
      <c r="I14" s="32" t="s">
        <v>503</v>
      </c>
      <c r="J14" s="37">
        <f>COUNTIF('July 17'!$G:$G,"PW1MA071")+COUNTIF('July 17'!$G:$G,"PW1MA072")+COUNTIF('July 17'!$G:$G,"PW1MA070")+COUNTIF('July 17'!$G:$G,"PW1MA074")</f>
        <v>2</v>
      </c>
      <c r="K14" s="37">
        <f>COUNTIF('July 24'!$G:$G,"PW1MA071")+COUNTIF('July 24'!$G:$G,"PW1MA072")+COUNTIF('July 24'!$G:$G,"PW1MA070")+COUNTIF('July 24'!$G:$G,"PW1MA074")</f>
        <v>2</v>
      </c>
      <c r="L14" s="37">
        <f>COUNTIF('July 31'!$G:$G,"PW1MA071")+COUNTIF('July 31'!$G:$G,"PW1MA072")+COUNTIF('July 31'!$G:$G,"PW1MA070")+COUNTIF('July 31'!$G:$G,"PW1MA074")</f>
        <v>2</v>
      </c>
      <c r="M14" s="37">
        <f>COUNTIF('Aug 7'!$G:$G,"PW1MA071")+COUNTIF('Aug 7'!$G:$G,"PW1MA072")+COUNTIF('Aug 7'!$G:$G,"PW1MA070")+COUNTIF('Aug 7'!$G:$G,"PW1MA074")</f>
        <v>2</v>
      </c>
      <c r="N14" s="37">
        <f>COUNTIF('Aug 14'!$G:$G,"PW1MA071")+COUNTIF('Aug 14'!$G:$G,"PW1MA072")+COUNTIF('Aug 14'!$G:$G,"PW1MA070")+COUNTIF('Aug 14'!$G:$G,"PW1MA074")</f>
        <v>1</v>
      </c>
      <c r="O14" s="37">
        <f>COUNTIF('Aug 21'!$G:$G,"PW1MA071")+COUNTIF('Aug 21'!$G:$G,"PW1MA072")+COUNTIF('Aug 21'!$G:$G,"PW1MA070")+COUNTIF('Aug 21'!$G:$G,"PW1MA074")</f>
        <v>1</v>
      </c>
      <c r="P14" s="37">
        <f>COUNTIF('Aug 28'!$G:$G,"PW1MA071")+COUNTIF('Aug 28'!$G:$G,"PW1MA072")+COUNTIF('Aug 28'!$G:$G,"PW1MA070")+COUNTIF('Aug 28'!$G:$G,"PW1MA074")</f>
        <v>0</v>
      </c>
      <c r="Q14" s="37">
        <f>COUNTIF('Sep 4'!$G:$G,"PW1MA071")+COUNTIF('Sep 4'!$G:$G,"PW1MA072")+COUNTIF('Sep 4'!$G:$G,"PW1MA070")+COUNTIF('Sep 4'!$G:$G,"PW1MA074")</f>
        <v>0</v>
      </c>
      <c r="R14" s="37">
        <f>COUNTIF('Sep 11'!$G:$G,"PW1MA071")+COUNTIF('Sep 11'!$G:$G,"PW1MA072")+COUNTIF('Sep 11'!$G:$G,"PW1MA070")+COUNTIF('Sep 11'!$G:$G,"PW1MA074")</f>
        <v>0</v>
      </c>
      <c r="S14" s="37">
        <f>COUNTIF('Sep 18'!$G:$G,"PW1MA071")+COUNTIF('Sep 18'!$G:$G,"PW1MA072")+COUNTIF('Sep 18'!$G:$G,"PW1MA070")+COUNTIF('Sep 18'!$G:$G,"PW1MA074")</f>
        <v>0</v>
      </c>
      <c r="T14" s="37">
        <f>COUNTIF('Sep 25'!$G:$G,"PW1MA071")+COUNTIF('Sep 25'!$G:$G,"PW1MA072")+COUNTIF('Sep 25'!$G:$G,"PW1MA070")+COUNTIF('Sep 25'!$G:$G,"PW1MA074")</f>
        <v>0</v>
      </c>
      <c r="U14" s="85">
        <f>COUNTIF('Oct 2'!$G:$G,"PW1MA071")+COUNTIF('Oct 2'!$G:$G,"PW1MA072")+COUNTIF('Oct 2'!$G:$G,"PW1MA070")+COUNTIF('Oct 2'!$G:$G,"PW1MA074")</f>
        <v>0</v>
      </c>
      <c r="V14" s="37">
        <f>COUNTIF('Oct 9'!$G:$G,"PW1MA071")+COUNTIF('Oct 9'!$G:$G,"PW1MA072")+COUNTIF('Oct 9'!$G:$G,"PW1MA070")+COUNTIF('Oct 9'!$G:$G,"PW1MA074")+COUNTIF('Oct 9'!$G:$G,"PW1MA076")+COUNTIF('Oct 9'!$G:$G,"PW1MA078")</f>
        <v>12</v>
      </c>
      <c r="W14" s="37">
        <f>COUNTIF('Oct 16'!$G:$G,"PW1MA071")+COUNTIF('Oct 16'!$G:$G,"PW1MA072")+COUNTIF('Oct 16'!$G:$G,"PW1MA070")+COUNTIF('Oct 16'!$G:$G,"PW1MA074")+COUNTIF('Oct 16'!$G:$G,"PW1MA076")+COUNTIF('Oct 16'!$G:$G,"PW1MA078")</f>
        <v>12</v>
      </c>
      <c r="X14" s="37">
        <f>COUNTIF('Oct 23'!$G:$G,"PW1MA071")+COUNTIF('Oct 23'!$G:$G,"PW1MA072")+COUNTIF('Oct 23'!$G:$G,"PW1MA070")+COUNTIF('Oct 23'!$G:$G,"PW1MA074")+COUNTIF('Oct 23'!$G:$G,"PW1MA076")+COUNTIF('Oct 23'!$G:$G,"PW1MA078")</f>
        <v>11</v>
      </c>
      <c r="Y14" s="37">
        <f>COUNTIF('Oct 30'!$G:$G,"PW1MA071")+COUNTIF('Oct 30'!$G:$G,"PW1MA072")+COUNTIF('Oct 30'!$G:$G,"PW1MA070")+COUNTIF('Oct 30'!$G:$G,"PW1MA074")+COUNTIF('Oct 30'!$G:$G,"PW1MA076")+COUNTIF('Oct 30'!$G:$G,"PW1MA078")</f>
        <v>11</v>
      </c>
      <c r="Z14" s="37">
        <f>COUNTIF('Nov 6'!$G:$G,"PW1MA071")+COUNTIF('Nov 6'!$G:$G,"PW1MA072")+COUNTIF('Nov 6'!$G:$G,"PW1MA070")+COUNTIF('Nov 6'!$G:$G,"PW1MA074")+COUNTIF('Nov 6'!$G:$G,"PW1MA076")+COUNTIF('Nov 6'!$G:$G,"PW1MA078")</f>
        <v>11</v>
      </c>
      <c r="AA14" s="37">
        <f>COUNTIF('Nov 13'!$G:$G,"PW1MA071")+COUNTIF('Nov 13'!$G:$G,"PW1MA072")+COUNTIF('Nov 13'!$G:$G,"PW1MA070")+COUNTIF('Nov 13'!$G:$G,"PW1MA074")+COUNTIF('Nov 13'!$G:$G,"PW1MA076")+COUNTIF('Nov 13'!$G:$G,"PW1MA078")</f>
        <v>10</v>
      </c>
      <c r="AB14" s="37">
        <f>COUNTIF('Nov 20'!$G:$G,"PW1MA071")+COUNTIF('Nov 20'!$G:$G,"PW1MA072")+COUNTIF('Nov 20'!$G:$G,"PW1MA070")+COUNTIF('Nov 20'!$G:$G,"PW1MA074")+COUNTIF('Nov 20'!$G:$G,"PW1MA076")+COUNTIF('Nov 20'!$G:$G,"PW1MA078")</f>
        <v>10</v>
      </c>
      <c r="AC14" s="37">
        <f>COUNTIF('Nov 27'!$G:$G,"PW1MA071")+COUNTIF('Nov 27'!$G:$G,"PW1MA072")+COUNTIF('Nov 27'!$G:$G,"PW1MA070")+COUNTIF('Nov 27'!$G:$G,"PW1MA074")+COUNTIF('Nov 27'!$G:$G,"PW1MA076")+COUNTIF('Nov 27'!$G:$G,"PW1MA078")</f>
        <v>10</v>
      </c>
      <c r="AD14" s="37">
        <f>COUNTIF('Dec 4'!$G:$G,"PW1MA071")+COUNTIF('Dec 4'!$G:$G,"PW1MA072")+COUNTIF('Dec 4'!$G:$G,"PW1MA070")+COUNTIF('Dec 4'!$G:$G,"PW1MA074")+COUNTIF('Dec 4'!$G:$G,"PW1MA076")+COUNTIF('Dec 4'!$G:$G,"PW1MA078")</f>
        <v>10</v>
      </c>
      <c r="AE14" s="37">
        <f>COUNTIF('Dec 11'!$G:$G,"PW1MA071")+COUNTIF('Dec 11'!$G:$G,"PW1MA072")+COUNTIF('Dec 11'!$G:$G,"PW1MA070")+COUNTIF('Dec 11'!$G:$G,"PW1MA074")+COUNTIF('Dec 11'!$G:$G,"PW1MA076")+COUNTIF('Dec 11'!$G:$G,"PW1MA078")</f>
        <v>10</v>
      </c>
      <c r="AF14" s="37">
        <f>COUNTIF('Dec 18'!$G:$G,"PW1MA071")+COUNTIF('Dec 18'!$G:$G,"PW1MA072")+COUNTIF('Dec 18'!$G:$G,"PW1MA070")+COUNTIF('Dec 18'!$G:$G,"PW1MA074")+COUNTIF('Dec 18'!$G:$G,"PW1MA076")+COUNTIF('Dec 18'!$G:$G,"PW1MA078")</f>
        <v>10</v>
      </c>
      <c r="AG14" s="37">
        <f>COUNTIF('Dec 25'!$G:$G,"PW1MA071")+COUNTIF('Dec 25'!$G:$G,"PW1MA072")+COUNTIF('Dec 25'!$G:$G,"PW1MA070")+COUNTIF('Dec 25'!$G:$G,"PW1MA074")+COUNTIF('Dec 25'!$G:$G,"PW1MA076")+COUNTIF('Dec 25'!$G:$G,"PW1MA078")</f>
        <v>9</v>
      </c>
      <c r="AH14" s="37">
        <f>COUNTIF('Jan 1'!$G:$G,"PW1MA071")+COUNTIF('Jan 1'!$G:$G,"PW1MA072")+COUNTIF('Jan 1'!$G:$G,"PW1MA070")+COUNTIF('Jan 1'!$G:$G,"PW1MA074")+COUNTIF('Jan 1'!$G:$G,"PW1MA076")+COUNTIF('Jan 1'!$G:$G,"PW1MA078")</f>
        <v>9</v>
      </c>
      <c r="AI14" s="37">
        <f>COUNTIF('Jan 8'!$G:$G,"PW1MA071")+COUNTIF('Jan 8'!$G:$G,"PW1MA072")+COUNTIF('Jan 8'!$G:$G,"PW1MA070")+COUNTIF('Jan 8'!$G:$G,"PW1MA074")+COUNTIF('Jan 8'!$G:$G,"PW1MA076")+COUNTIF('Jan 8'!$G:$G,"PW1MA078")</f>
        <v>9</v>
      </c>
      <c r="AJ14" s="37">
        <f>COUNTIF('Jan 15'!$G:$G,"PW1MA071")+COUNTIF('Jan 15'!$G:$G,"PW1MA072")+COUNTIF('Jan 15'!$G:$G,"PW1MA070")+COUNTIF('Jan 15'!$G:$G,"PW1MA074")+COUNTIF('Jan 15'!$G:$G,"PW1MA076")+COUNTIF('Jan 15'!$G:$G,"PW1MA078")</f>
        <v>10</v>
      </c>
      <c r="AK14" s="37">
        <f>COUNTIF('Jan 22'!$G:$G,"PW1MA071")+COUNTIF('Jan 22'!$G:$G,"PW1MA072")+COUNTIF('Jan 22'!$G:$G,"PW1MA070")+COUNTIF('Jan 22'!$G:$G,"PW1MA074")+COUNTIF('Jan 22'!$G:$G,"PW1MA076")+COUNTIF('Jan 22'!$G:$G,"PW1MA078")</f>
        <v>9</v>
      </c>
      <c r="AL14" s="37">
        <f>COUNTIF('Jan 29'!$G:$G,"PW1MA071")+COUNTIF('Jan 29'!$G:$G,"PW1MA072")+COUNTIF('Jan 29'!$G:$G,"PW1MA070")+COUNTIF('Jan 29'!$G:$G,"PW1MA074")+COUNTIF('Jan 29'!$G:$G,"PW1MA076")+COUNTIF('Jan 29'!$G:$G,"PW1MA078")</f>
        <v>9</v>
      </c>
      <c r="AM14" s="37">
        <f>COUNTIF('Feb 5'!$G:$G,"PW1MA071")+COUNTIF('Feb 5'!$G:$G,"PW1MA072")+COUNTIF('Feb 5'!$G:$G,"PW1MA070")+COUNTIF('Feb 5'!$G:$G,"PW1MA074")+COUNTIF('Feb 5'!$G:$G,"PW1MA076")+COUNTIF('Feb 5'!$G:$G,"PW1MA078")</f>
        <v>9</v>
      </c>
      <c r="AN14" s="37">
        <f>COUNTIF('Feb 12'!$G:$G,"PW1MA071")+COUNTIF('Feb 12'!$G:$G,"PW1MA072")+COUNTIF('Feb 12'!$G:$G,"PW1MA070")+COUNTIF('Feb 12'!$G:$G,"PW1MA074")+COUNTIF('Feb 12'!$G:$G,"PW1MA076")+COUNTIF('Feb 12'!$G:$G,"PW1MA078")</f>
        <v>9</v>
      </c>
      <c r="AO14" s="37">
        <f>COUNTIF('Feb 12'!$G:$G,"PW1MA071")+COUNTIF('Feb 12'!$G:$G,"PW1MA072")+COUNTIF('Feb 12'!$G:$G,"PW1MA070")+COUNTIF('Feb 12'!$G:$G,"PW1MA074")+COUNTIF('Feb 12'!$G:$G,"PW1MA076")+COUNTIF('Feb 12'!$G:$G,"PW1MA078")</f>
        <v>9</v>
      </c>
      <c r="AP14" s="37">
        <f>COUNTIF('Feb 26'!$G:$G,"PW1MA071")+COUNTIF('Feb 26'!$G:$G,"PW1MA072")+COUNTIF('Feb 26'!$G:$G,"PW1MA070")+COUNTIF('Feb 26'!$G:$G,"PW1MA074")+COUNTIF('Feb 26'!$G:$G,"PW1MA076")+COUNTIF('Feb 26'!$G:$G,"PW1MA078")</f>
        <v>7</v>
      </c>
      <c r="AQ14" s="37">
        <f>COUNTIF('Mar 5'!$G:$G,"PW1MA071")+COUNTIF('Mar 5'!$G:$G,"PW1MA072")+COUNTIF('Mar 5'!$G:$G,"PW1MA070")+COUNTIF('Mar 5'!$G:$G,"PW1MA074")+COUNTIF('Mar 5'!$G:$G,"PW1MA076")+COUNTIF('Mar 5'!$G:$G,"PW1MA078")</f>
        <v>6</v>
      </c>
      <c r="AR14" s="37">
        <f>COUNTIF('Mar 12'!$G:$G,"PW1MA071")+COUNTIF('Mar 12'!$G:$G,"PW1MA072")+COUNTIF('Mar 12'!$G:$G,"PW1MA070")+COUNTIF('Mar 12'!$G:$G,"PW1MA074")+COUNTIF('Mar 12'!$G:$G,"PW1MA076")+COUNTIF('Mar 12'!$G:$G,"PW1MA078")</f>
        <v>5</v>
      </c>
      <c r="AS14" s="37">
        <f>COUNTIF('Mar 19'!$G:$G,"PW1MA071")+COUNTIF('Mar 19'!$G:$G,"PW1MA072")+COUNTIF('Mar 19'!$G:$G,"PW1MA070")+COUNTIF('Mar 19'!$G:$G,"PW1MA074")+COUNTIF('Mar 19'!$G:$G,"PW1MA076")+COUNTIF('Mar 19'!$G:$G,"PW1MA078")</f>
        <v>5</v>
      </c>
      <c r="AT14" s="37">
        <f>COUNTIF('Mar 26'!$G:$G,"PW1MA071")+COUNTIF('Mar 26'!$G:$G,"PW1MA072")+COUNTIF('Mar 26'!$G:$G,"PW1MA070")+COUNTIF('Mar 26'!$G:$G,"PW1MA074")+COUNTIF('Mar 26'!$G:$G,"PW1MA076")+COUNTIF('Mar 26'!$G:$G,"PW1MA078")</f>
        <v>4</v>
      </c>
      <c r="AU14" s="37">
        <f>(COUNTIF('Apr 2'!$G:$G,"PW1MA*")+COUNTIF('Apr 2'!$G:$G,"PW3MA*"))-AU13</f>
        <v>2</v>
      </c>
      <c r="AV14" s="37">
        <f>(COUNTIF('Apr 9'!$G:$G,"PW1MA*")+COUNTIF('Apr 9'!$G:$G,"PW3MA*"))-AV13</f>
        <v>2</v>
      </c>
      <c r="AW14" s="37">
        <f>(COUNTIF('Apr 16'!$G:$G,"PW1MA*")+COUNTIF('Apr 16'!$G:$G,"PW3MA*"))-AW13</f>
        <v>2</v>
      </c>
      <c r="AX14" s="37">
        <f>(COUNTIF('Apr 23'!$G:$G,"PW1MA*")+COUNTIF('Apr 23'!$G:$G,"PW3MA*"))-AX13</f>
        <v>2</v>
      </c>
      <c r="AY14" s="37">
        <f>(COUNTIF('May 2'!$G:$G,"PW1MA*")+COUNTIF('May 2'!$G:$G,"PW3MA*"))-AY13</f>
        <v>2</v>
      </c>
      <c r="AZ14" s="37">
        <f>(COUNTIF('May 9'!$G:$G,"PW1MA*")+COUNTIF('May 9'!$G:$G,"PW3MA*"))-AZ13</f>
        <v>2</v>
      </c>
      <c r="BA14" s="37">
        <f>(COUNTIF('May 14'!$G:$G,"PW1MA*")+COUNTIF('May 14'!$G:$G,"PW3MA*"))-BA13</f>
        <v>2</v>
      </c>
      <c r="BB14" s="37">
        <f>(COUNTIF('May 21'!$G:$G,"PW1MA*")+COUNTIF('May 21'!$G:$G,"PW3MA*"))-BB13</f>
        <v>0</v>
      </c>
      <c r="BC14" s="37">
        <f>(COUNTIF('May 28'!$G:$G,"PW1MA*")+COUNTIF('May 28'!$G:$G,"PW3MA*"))-BC13</f>
        <v>0</v>
      </c>
      <c r="BD14" s="37">
        <f>(COUNTIF('Jun 4'!$G:$G,"PW1MA*")+COUNTIF('Jun 4'!$G:$G,"PW3MA*"))-BD13</f>
        <v>0</v>
      </c>
      <c r="BE14" s="37">
        <f>(COUNTIF('Jun 11'!$G:$G,"PW1MA*")+COUNTIF('Jun 11'!$G:$G,"PW3MA*"))-BE13</f>
        <v>0</v>
      </c>
      <c r="BF14" s="37">
        <f>(COUNTIF('Jun 18'!$G:$G,"PW1MA*")+COUNTIF('Jun 18'!$G:$G,"PW3MA*"))-BF13</f>
        <v>0</v>
      </c>
      <c r="BG14" s="37">
        <f>(COUNTIF('Jun 25'!$G:$G,"PW1MA*")+COUNTIF('Jun 25'!$G:$G,"PW3MA*"))-BG13</f>
        <v>0</v>
      </c>
      <c r="BH14" s="37">
        <f>(COUNTIF('Jul 2'!$G:$G,"PW1MA*")+COUNTIF('Jul 2'!$G:$G,"PW3MA*"))-BH13</f>
        <v>0</v>
      </c>
      <c r="BI14" s="37">
        <f>(COUNTIF('Jul 9'!$G:$G,"PW1MA*")+COUNTIF('Jul 9'!$G:$G,"PW3MA*"))-BI13</f>
        <v>0</v>
      </c>
      <c r="BJ14" s="37">
        <f>(COUNTIF('Jul 16'!$G:$G,"PW1MA*")+COUNTIF('Jul 16'!$G:$G,"PW3MA*")) - (COUNTIFS('Jul 16'!$G:$G,"PW1MA079*")+COUNTIFS('Jul 16'!$G:$G,"PW1MA076*"))</f>
        <v>0</v>
      </c>
      <c r="BK14" s="37">
        <f>(COUNTIF('Jul 23'!$G:$G,"PW1MA*")+COUNTIF('Jul 23'!$G:$G,"PW3MA*"))-BK13</f>
        <v>0</v>
      </c>
      <c r="BL14" s="37">
        <f>(COUNTIF('Jul 30'!$G:$G,"PW1MA*")+COUNTIF('Jul 30'!$G:$G,"PW3MA*"))-BL13</f>
        <v>0</v>
      </c>
      <c r="BM14" s="37">
        <f>(COUNTIF('Aug 07'!$G:$G,"PW1MA*")+COUNTIF('Aug 07'!$G:$G,"PW3MA*"))-BM13</f>
        <v>0</v>
      </c>
      <c r="BN14" s="37">
        <f>(COUNTIF('Aug 13'!$G:$G,"PW1MA*")+COUNTIF('Aug 13'!$G:$G,"PW3MA*"))-BN13</f>
        <v>0</v>
      </c>
      <c r="BO14" s="37">
        <f>(COUNTIF('Aug 20'!$G:$G,"PW1MA*")+COUNTIF('Aug 20'!$G:$G,"PW3MA*"))-BO13</f>
        <v>0</v>
      </c>
      <c r="BP14" s="37">
        <f>(COUNTIF('Aug 27'!$G:$G,"PW1MA*")+COUNTIF('Aug 27'!$G:$G,"PW3MA*"))-BP13</f>
        <v>0</v>
      </c>
      <c r="BQ14" s="37">
        <f>(COUNTIF('Sep 05'!$G:$G,"PW1MA*")+COUNTIF('Sep 05'!$G:$G,"PW3MA*"))-BQ13</f>
        <v>0</v>
      </c>
      <c r="BR14" s="37">
        <f>(COUNTIF('Sep 10'!$G:$G,"PW1MA*")+COUNTIF('Sep 10'!$G:$G,"PW3MA*"))-BR13</f>
        <v>0</v>
      </c>
      <c r="BS14">
        <f>(COUNTIF('Sep 17'!$G:$G,"PW1MA*")+COUNTIF('Sep 17'!$G:$G,"PW3MA*"))-BS13</f>
      </c>
    </row>
    <row ht="15.75" r="15" spans="2:70" thickBot="1" x14ac:dyDescent="0.3">
      <c r="I15" s="34" t="s">
        <v>504</v>
      </c>
      <c r="J15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5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5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5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5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5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5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5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5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5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5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5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5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5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5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5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5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5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5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5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5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5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5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5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5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5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5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5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5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5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5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5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5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5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5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5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5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5" s="37">
        <f>COUNTIFS('Apr 2'!$G:$G,AU11,'Apr 2'!$H:$H,"FGRC*")</f>
        <v>2</v>
      </c>
      <c r="AV15" s="37">
        <f>COUNTIFS('Apr 9'!$G:$G,AV11,'Apr 9'!$H:$H,"FGRC*")</f>
        <v>2</v>
      </c>
      <c r="AW15" s="37">
        <f>COUNTIFS('Apr 16'!$G:$G,AW11,'Apr 16'!$H:$H,"FGRC*")</f>
        <v>2</v>
      </c>
      <c r="AX15" s="37">
        <f>COUNTIFS('Apr 23'!$G:$G,AX11,'Apr 23'!$H:$H,"FGRC*")</f>
        <v>2</v>
      </c>
      <c r="AY15" s="37">
        <f>COUNTIFS('May 2'!$G:$G,AY11,'May 2'!$H:$H,"FGRC*")</f>
        <v>2</v>
      </c>
      <c r="AZ15" s="37">
        <f>COUNTIFS('May 9'!$G:$G,AZ11,'May 9'!$H:$H,"FGRC*")</f>
        <v>7</v>
      </c>
      <c r="BA15" s="37">
        <f>COUNTIFS('May 14'!$G:$G,BA11,'May 14'!$H:$H,"FGRC*")</f>
        <v>6</v>
      </c>
      <c r="BB15" s="37">
        <f>COUNTIFS('May 21'!$G:$G,BB11,'May 21'!$H:$H,"FGRC*")</f>
        <v>7</v>
      </c>
      <c r="BC15" s="37">
        <f>COUNTIFS('May 28'!$G:$G,BC11,'May 28'!$H:$H,"FGRC*")</f>
        <v>10</v>
      </c>
      <c r="BD15" s="37">
        <f>COUNTIFS('Jun 4'!$G:$G,BD11,'Jun 4'!$H:$H,"FGRC*")</f>
        <v>10</v>
      </c>
      <c r="BE15" s="37">
        <f>COUNTIFS('Jun 11'!$G:$G,BE11,'Jun 11'!$H:$H,"FGRC*")+COUNTIFS('Jun 11'!$G:$G,BE11,'Jun 11'!$H:$H,"FFRE*")</f>
        <v>9</v>
      </c>
      <c r="BF15" s="37">
        <f>COUNTIFS('Jun 18'!$G:$G,BF11,'Jun 18'!$H:$H,"FGRC*")+COUNTIFS('Jun 18'!$G:$G,BF11,'Jun 18'!$H:$H,"FFRE*")</f>
        <v>7</v>
      </c>
      <c r="BG15" s="37">
        <f>COUNTIFS('Jun 25'!$G:$G,BG11,'Jun 25'!$H:$H,"FGRC*")+COUNTIFS('Jun 25'!$G:$G,BG11,'Jun 25'!$H:$H,"FFRE*")</f>
        <v>8</v>
      </c>
      <c r="BH15" s="37">
        <f>COUNTIFS('Jul 2'!$G:$G,BH11,'Jul 2'!$H:$H,"FGRC*")+COUNTIFS('Jul 2'!$G:$G,BH11,'Jul 2'!$H:$H,"FFRE*")</f>
        <v>8</v>
      </c>
      <c r="BI15" s="37">
        <f>COUNTIFS('Jul 9'!$G:$G,BI11,'Jul 9'!$H:$H,"FGRC*")+COUNTIFS('Jul 9'!$G:$G,BI11,'Jul 9'!$H:$H,"FFRE*")</f>
        <v>9</v>
      </c>
      <c r="BJ15" s="37">
        <f>COUNTIFS('Jul 16'!$G:$G, "v4.6-4-2",'Jul 16'!$H:$H,"FGRC*")+COUNTIFS('Jul 16'!$G:$G, "v4.6-4-2",'Jul 16'!$H:$H,"FFRE*")</f>
        <v>9</v>
      </c>
      <c r="BK15" s="37">
        <f>COUNTIFS('Jul 23'!$G:$G, "v4.6-4-2",'Jul 23'!$H:$H,"FGRC*")+COUNTIFS('Jul 23'!$G:$G, "v4.6-4-2",'Jul 23'!$H:$H,"FFRE*")</f>
        <v>10</v>
      </c>
      <c r="BL15" s="37">
        <f>COUNTIFS('Jul 30'!$G:$G, "v4.6-4-2",'Jul 30'!$H:$H,"FGRC*")+COUNTIFS('Jul 30'!$G:$G, "v4.6-4-2",'Jul 30'!$H:$H,"FFRE*")</f>
        <v>9</v>
      </c>
      <c r="BM15" s="37">
        <f>COUNTIFS('Aug 07'!$G:$G, "v4.6-4-2",'Aug 07'!$H:$H,"FGRC*")+COUNTIFS('Aug 07'!$G:$G, "v4.6-4-2",'Aug 07'!$H:$H,"FFRE*")</f>
        <v>10</v>
      </c>
      <c r="BN15" s="37">
        <f>COUNTIFS('Aug 13'!$G:$G, "v4.6-4-2",'Aug 13'!$H:$H,"FGRC*")+COUNTIFS('Aug 13'!$G:$G, "v4.6-4-2",'Aug 13'!$H:$H,"FFRE*")</f>
        <v>10</v>
      </c>
      <c r="BO15" s="37">
        <f>COUNTIFS('Aug 20'!$G:$G, "v4.6-4-2",'Aug 20'!$H:$H,"FGRC*")+COUNTIFS('Aug 20'!$G:$G, "v4.6-4-2",'Aug 20'!$H:$H,"FFRE*")</f>
        <v>10</v>
      </c>
      <c r="BP15" s="37">
        <f>COUNTIFS('Aug 27'!$G:$G, "v4.6-4-2",'Aug 27'!$H:$H,"FGRC*")+COUNTIFS('Aug 27'!$G:$G, "v4.6-4-2",'Aug 27'!$H:$H,"FFRE*")</f>
        <v>10</v>
      </c>
      <c r="BQ15" s="37">
        <f>COUNTIFS('Sep 05'!$G:$G, "v4.6-4-2",'Sep 05'!$H:$H,"FGRC*")+COUNTIFS('Sep 05'!$G:$G, "v4.6-4-2",'Sep 05'!$H:$H,"FFRE*")</f>
        <v>10</v>
      </c>
      <c r="BR15" s="37">
        <f>COUNTIFS('Sep 10'!$G:$G, "v4.6-4-2",'Sep 10'!$H:$H,"FGRC*")+COUNTIFS('Sep 10'!$G:$G, "v4.6-4-2",'Sep 10'!$H:$H,"FFRE*")</f>
        <v>10</v>
      </c>
      <c r="BS15">
        <f>COUNTIFS('Sep 17'!$G:$G, "v4.6-4-2" ,'Sep 17'!$H:$H,"FGRC*")+COUNTIFS('Sep 17'!$G:$G, "v4.6-4-2" ,'Sep 17'!$H:$H,"FFRE*")</f>
      </c>
    </row>
    <row ht="15.75" r="16" spans="2:70" thickBot="1" x14ac:dyDescent="0.3">
      <c r="I16" s="34" t="s">
        <v>505</v>
      </c>
      <c r="J16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6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6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6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6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6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6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6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6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6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6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6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6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6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6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6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6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6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6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6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6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6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6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6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6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6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6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6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6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6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6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6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6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6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6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6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6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6" s="37">
        <f>(COUNTIFS('Apr 2'!$G:$G,"v*",'Apr 2'!$H:$H,"FGRC*")+COUNTIFS('Apr 2'!$G:$G,"PW3RS*"))-AU15</f>
        <v>3</v>
      </c>
      <c r="AV16" s="37">
        <f>(COUNTIFS('Apr 9'!$G:$G,"v*",'Apr 9'!$H:$H,"FGRC*")+COUNTIFS('Apr 9'!$G:$G,"PW3RS*"))-AV15</f>
        <v>2</v>
      </c>
      <c r="AW16" s="37">
        <f>(COUNTIFS('Apr 16'!$G:$G,"v*",'Apr 16'!$H:$H,"FGRC*")+COUNTIFS('Apr 16'!$G:$G,"PW3RS*"))-AW15</f>
        <v>3</v>
      </c>
      <c r="AX16" s="37">
        <f>(COUNTIFS('Apr 23'!$G:$G,"v*",'Apr 23'!$H:$H,"FGRC*")+COUNTIFS('Apr 23'!$G:$G,"PW3RS*"))-AX15</f>
        <v>3</v>
      </c>
      <c r="AY16" s="37">
        <f>(COUNTIFS('May 2'!$G:$G,"v*",'May 2'!$H:$H,"FGRC*")+COUNTIFS('May 2'!$G:$G,"PW3RS*"))-AY15</f>
        <v>2</v>
      </c>
      <c r="AZ16" s="37">
        <f>(COUNTIFS('May 9'!$G:$G,"v*",'May 9'!$H:$H,"FGRC*")+COUNTIFS('May 9'!$G:$G,"PW3RS*"))-AZ15</f>
        <v>2</v>
      </c>
      <c r="BA16" s="37">
        <f>(COUNTIFS('May 14'!$G:$G,"v*",'May 14'!$H:$H,"FGRC*")+COUNTIFS('May 14'!$G:$G,"PW3RS*"))-BA15</f>
        <v>3</v>
      </c>
      <c r="BB16" s="37">
        <f>(COUNTIFS('May 21'!$G:$G,"v*",'May 21'!$H:$H,"FGRC*")+COUNTIFS('May 21'!$G:$G,"PW3RS*"))-BB15</f>
        <v>3</v>
      </c>
      <c r="BC16" s="37">
        <f>(COUNTIFS('May 28'!$G:$G,"v*",'May 28'!$H:$H,"FGRC*")+COUNTIFS('May 28'!$G:$G,"PW3RS*"))-BC15</f>
        <v>1</v>
      </c>
      <c r="BD16" s="37">
        <f>(COUNTIFS('Jun 4'!$G:$G,"v*",'Jun 4'!$H:$H,"FGRC*")+COUNTIFS('Jun 4'!$G:$G,"PW3RS*"))-BD15</f>
        <v>1</v>
      </c>
      <c r="BE16" s="37">
        <f>(COUNTIFS('Jun 11'!$G:$G,"v*",'Jun 11'!$H:$H,"FGRC*")+COUNTIFS('Jun 11'!$G:$G,"PW3RS*",'Jun 11'!$H:$H,"FFRE*"))-BE15</f>
        <v>0</v>
      </c>
      <c r="BF16" s="37">
        <f>(COUNTIFS('Jun 18'!$G:$G,"v*",'Jun 18'!$H:$H,"FGRC*")+COUNTIFS('Jun 18'!$G:$G,"PW3RS*",'Jun 18'!$H:$H,"FFRE*"))-BF15</f>
        <v>2</v>
      </c>
      <c r="BG16" s="37">
        <f>(COUNTIFS('Jun 25'!$G:$G,"v*",'Jun 25'!$H:$H,"FGRC*")+COUNTIFS('Jun 25'!$G:$G,"PW3RS*",'Jun 25'!$H:$H,"FFRE*"))-BG15</f>
        <v>2</v>
      </c>
      <c r="BH16" s="37">
        <f>(COUNTIFS('Jul 2'!$G:$G,"v*",'Jul 2'!$H:$H,"FGRC*")+COUNTIFS('Jul 2'!$G:$G,"PW3RS*",'Jul 2'!$H:$H,"FFRE*"))-BH15</f>
        <v>2</v>
      </c>
      <c r="BI16" s="37">
        <f>(COUNTIFS('Jul 9'!$G:$G,"v*",'Jul 9'!$H:$H,"FGRC*")+COUNTIFS('Jul 9'!$G:$G,"PW3RS*",'Jul 9'!$H:$H,"FFRE*"))-BI15</f>
        <v>2</v>
      </c>
      <c r="BJ16" s="37">
        <f>(COUNTIFS('Jul 16'!$G:$G,"v*",'Jul 16'!$H:$H,"FGRC*")+COUNTIFS('Jul 16'!$G:$G,"PW3RS*",'Jul 16'!$H:$H,"FFRE*"))- (COUNTIFS('Jul 16'!$G:$G, "v4.6-4-2",'Jul 16'!$H:$H,"FGRC*")+COUNTIFS('Jul 16'!$G:$G, "v4.6-4-2",'Jul 16'!$H:$H,"FFRE*"))</f>
        <v>1</v>
      </c>
      <c r="BK16" s="37">
        <f>(COUNTIFS('Jul 23'!$G:$G,"v*",'Jul 23'!$H:$H,"FGRC*")+COUNTIFS('Jul 23'!$G:$G,"PW3RS*",'Jul 23'!$H:$H,"FFRE*"))-BK15</f>
        <v>1</v>
      </c>
      <c r="BL16" s="37">
        <f>(COUNTIFS('Jul 30'!$G:$G,"v*",'Jul 30'!$H:$H,"FGRC*")+COUNTIFS('Jul 30'!$G:$G,"PW3RS*",'Jul 30'!$H:$H,"FFRE*"))-BL15</f>
        <v>1</v>
      </c>
      <c r="BM16" s="37">
        <f>(COUNTIFS('Aug 07'!$G:$G,"v*",'Aug 07'!$H:$H,"FGRC*")+COUNTIFS('Aug 07'!$G:$G,"PW3RS*",'Aug 07'!$H:$H,"FFRE*"))-BM15</f>
        <v>0</v>
      </c>
      <c r="BN16" s="37">
        <f>(COUNTIFS('Aug 13'!$G:$G,"v*",'Aug 13'!$H:$H,"FGRC*")+COUNTIFS('Aug 13'!$G:$G,"PW3RS*",'Aug 13'!$H:$H,"FFRE*"))-BN15</f>
        <v>0</v>
      </c>
      <c r="BO16" s="37">
        <f>(COUNTIFS('Aug 20'!$G:$G,"v*",'Aug 20'!$H:$H,"FGRC*")+COUNTIFS('Aug 20'!$G:$G,"PW3RS*",'Aug 20'!$H:$H,"FFRE*"))-BO15</f>
        <v>0</v>
      </c>
      <c r="BP16" s="37">
        <f>(COUNTIFS('Aug 27'!$G:$G,"v*",'Aug 27'!$H:$H,"FGRC*")+COUNTIFS('Aug 27'!$G:$G,"PW3RS*",'Aug 27'!$H:$H,"FFRE*"))-BP15</f>
        <v>0</v>
      </c>
      <c r="BQ16" s="37">
        <f>(COUNTIFS('Sep 05'!$G:$G,"v*",'Sep 05'!$H:$H,"FGRC*")+COUNTIFS('Sep 05'!$G:$G,"PW3RS*",'Sep 05'!$H:$H,"FFRE*"))-BQ15</f>
        <v>0</v>
      </c>
      <c r="BR16" s="37">
        <f>(COUNTIFS('Sep 10'!$G:$G,"v*",'Sep 10'!$H:$H,"FGRC*")+COUNTIFS('Sep 10'!$G:$G,"PW3RS*",'Sep 10'!$H:$H,"FFRE*"))-BR15</f>
        <v>0</v>
      </c>
      <c r="BS16">
        <f>(COUNTIFS('Sep 17'!$G:$G,"v*",'Sep 17'!$H:$H,"FGRC*")+COUNTIFS('Sep 17'!$G:$G,"PW3RS*",'Sep 17'!$H:$H,"FFRE*"))-BS15</f>
      </c>
    </row>
    <row ht="15.75" r="17" spans="1:70" thickBot="1" x14ac:dyDescent="0.3">
      <c r="I17" s="34" t="s">
        <v>506</v>
      </c>
      <c r="J17" s="37">
        <f>COUNTIFS('July 17'!$G:$G,"PW1RS324",'July 17'!$H:$H,"FGRC0844S1")+COUNTIFS('July 17'!$G:$G,"PW1RS324",'July 17'!$H:$H,"FFRE0833Q1")</f>
        <v>2</v>
      </c>
      <c r="K17" s="37">
        <f>COUNTIFS('July 24'!$G:$G,"PW1RS324",'July 24'!$H:$H,"FGRC0844S1")+COUNTIFS('July 24'!$G:$G,"PW1RS324",'July 24'!$H:$H,"FFRE0833Q1")</f>
        <v>2</v>
      </c>
      <c r="L17" s="37">
        <f>COUNTIFS('July 31'!$G:$G,"PW1RS324",'July 31'!$H:$H,"FGRC0844S1")+COUNTIFS('July 31'!$G:$G,"PW1RS324",'July 31'!$H:$H,"FFRE0833Q1")</f>
        <v>2</v>
      </c>
      <c r="M17" s="37">
        <f>COUNTIFS('Aug 7'!$G:$G,"PW1RS324",'Aug 7'!$H:$H,"FGRC0844S1")+COUNTIFS('Aug 7'!$G:$G,"PW1RS324",'Aug 7'!$H:$H,"FFRE0833Q1")</f>
        <v>3</v>
      </c>
      <c r="N17" s="37">
        <f>COUNTIFS('Aug 14'!$G:$G,"PW1RS324",'Aug 14'!$H:$H,"FGRC0844S1")+COUNTIFS('Aug 14'!$G:$G,"PW1RS324",'Aug 14'!$H:$H,"FFRE0833Q1")</f>
        <v>3</v>
      </c>
      <c r="O17" s="37">
        <f>COUNTIFS('Aug 21'!$G:$G,"PW1RS324",'Aug 21'!$H:$H,"FGRC0844S1")+COUNTIFS('Aug 21'!$G:$G,"PW1RS324",'Aug 21'!$H:$H,"FFRE0833Q1")</f>
        <v>3</v>
      </c>
      <c r="P17" s="37">
        <f>COUNTIFS('Aug 28'!$G:$G,"PW1RS324",'Aug 28'!$H:$H,"FGRC0844S1")+COUNTIFS('Aug 28'!$G:$G,"PW1RS324",'Aug 28'!$H:$H,"FFRE0833Q1")</f>
        <v>2</v>
      </c>
      <c r="Q17" s="37">
        <f>COUNTIFS('Sep 4'!$G:$G,"PW1RS324",'Sep 4'!$H:$H,"FGRC0844S1")+COUNTIFS('Sep 4'!$G:$G,"PW1RS324",'Sep 4'!$H:$H,"FFRE0833Q1")</f>
        <v>2</v>
      </c>
      <c r="R17" s="37">
        <f>COUNTIFS('Sep 11'!$G:$G,"PW1RS326")</f>
        <v>3</v>
      </c>
      <c r="S17" s="37">
        <f>COUNTIFS('Sep 18'!$G:$G,"PW1RS326")</f>
        <v>3</v>
      </c>
      <c r="T17" s="37">
        <f>COUNTIFS('Sep 25'!$G:$G,"PW1RS326")</f>
        <v>4</v>
      </c>
      <c r="U17" s="85">
        <f>COUNTIFS('Oct 2'!$G:$G,"PW1RS326")</f>
        <v>4</v>
      </c>
      <c r="V17" s="37">
        <f>COUNTIFS('Oct 9'!$G:$G,"PW1RS326")</f>
        <v>4</v>
      </c>
      <c r="W17" s="37">
        <f>COUNTIFS('Oct 16'!$G:$G,"PW1RS326")</f>
        <v>4</v>
      </c>
      <c r="X17" s="37">
        <f>COUNTIFS('Oct 23'!$G:$G,"PW1RS326")</f>
        <v>3</v>
      </c>
      <c r="Y17" s="37">
        <f>COUNTIFS('Oct 30'!$G:$G,"PW1RS326")</f>
        <v>3</v>
      </c>
      <c r="Z17" s="37">
        <f>COUNTIFS('Nov 6'!$G:$G,"PW1RS326")</f>
        <v>3</v>
      </c>
      <c r="AA17" s="37">
        <f>COUNTIFS('Nov 13'!$G:$G,"PW1RS326")</f>
        <v>2</v>
      </c>
      <c r="AB17" s="37">
        <f>COUNTIFS('Nov 20'!$G:$G,"PW1RS326")</f>
        <v>3</v>
      </c>
      <c r="AC17" s="37">
        <f>COUNTIFS('Nov 27'!$G:$G,"PW1RS326")</f>
        <v>2</v>
      </c>
      <c r="AD17" s="37">
        <f>COUNTIFS('Dec 4'!$G:$G,"PW1RS326")</f>
        <v>3</v>
      </c>
      <c r="AE17" s="37">
        <f>COUNTIFS('Dec 11'!$G:$G,"PW1RS326")</f>
        <v>2</v>
      </c>
      <c r="AF17" s="37">
        <f>COUNTIFS('Dec 18'!$G:$G,"PW1RS326")</f>
        <v>2</v>
      </c>
      <c r="AG17" s="37">
        <f>COUNTIFS('Dec 25'!$G:$G,"PW1RS326")</f>
        <v>3</v>
      </c>
      <c r="AH17" s="37">
        <f>COUNTIFS('Jan 1'!$G:$G,"PW1RS326")</f>
        <v>3</v>
      </c>
      <c r="AI17" s="37">
        <f>COUNTIFS('Jan 8'!$G:$G,"PW1RS326")</f>
        <v>2</v>
      </c>
      <c r="AJ17" s="37">
        <f>COUNTIFS('Jan 15'!$G:$G,"PW1RS326")</f>
        <v>3</v>
      </c>
      <c r="AK17" s="37">
        <f>COUNTIFS('Jan 22'!$G:$G,"PW1RS326")</f>
        <v>2</v>
      </c>
      <c r="AL17" s="37">
        <f>COUNTIFS('Jan 29'!$G:$G,"PW1RS326")</f>
        <v>2</v>
      </c>
      <c r="AM17" s="37">
        <f>COUNTIFS('Feb 5'!$G:$G,"PW1RS326")</f>
        <v>2</v>
      </c>
      <c r="AN17" s="37">
        <f>COUNTIFS('Feb 12'!$G:$G,"PW1RS326")</f>
        <v>2</v>
      </c>
      <c r="AO17" s="37">
        <f>COUNTIFS('Feb 12'!$G:$G,"PW1RS326")</f>
        <v>2</v>
      </c>
      <c r="AP17" s="37">
        <f>COUNTIFS('Feb 26'!$G:$G,"PW1RS326")</f>
        <v>3</v>
      </c>
      <c r="AQ17" s="37">
        <f>COUNTIFS('Mar 5'!$G:$G,"PW1RS326")</f>
        <v>2</v>
      </c>
      <c r="AR17" s="37">
        <f>COUNTIFS('Mar 12'!$G:$G,"PW1RS326")</f>
        <v>2</v>
      </c>
      <c r="AS17" s="37">
        <f>COUNTIFS('Mar 19'!$G:$G,"PW1RS326")</f>
        <v>3</v>
      </c>
      <c r="AT17" s="37">
        <f>COUNTIFS('Mar 26'!$G:$G,"PW1RS326")</f>
        <v>2</v>
      </c>
      <c r="AU17" s="154">
        <f>COUNTIFS('Apr 2'!$G:$G,"PW1RS326")</f>
        <v>3</v>
      </c>
      <c r="AV17" s="154">
        <f>COUNTIFS('Apr 9'!$G:$G,"PW1RS326")</f>
        <v>3</v>
      </c>
      <c r="AW17" s="154">
        <f>COUNTIFS('Apr 16'!$G:$G,"PW1RS326")</f>
        <v>3</v>
      </c>
      <c r="AX17" s="154">
        <f>COUNTIFS('Apr 23'!$G:$G,"PW1RS326")</f>
        <v>3</v>
      </c>
      <c r="AY17" s="154">
        <f>COUNTIFS('May 2'!$G:$G,"PW1RS326")</f>
        <v>3</v>
      </c>
      <c r="AZ17" s="154">
        <f>COUNTIFS('May 9'!$G:$G,"PW1RS326")</f>
        <v>3</v>
      </c>
      <c r="BA17" s="154">
        <f>COUNTIFS('May 14'!$G:$G,"PW1RS326")</f>
        <v>3</v>
      </c>
      <c r="BB17" s="154">
        <f>COUNTIFS('May 21'!$G:$G,"PW1RS326")</f>
        <v>3</v>
      </c>
      <c r="BC17" s="154">
        <f>COUNTIFS('May 28'!$G:$G,"PW1RS326")</f>
        <v>3</v>
      </c>
      <c r="BD17" s="154">
        <f>COUNTIFS('Jun 4'!$G:$G,"PW1RS326")</f>
        <v>3</v>
      </c>
      <c r="BE17" s="154">
        <f>COUNTIFS('Jun 11'!$G:$G,"PW1RS326",'Jun 11'!$H:$H,"FGRC*")+COUNTIFS('Jun 11'!$G:$G,"PW1RS326",'Jun 11'!$H:$H,"FFRE*")</f>
        <v>3</v>
      </c>
      <c r="BF17" s="154">
        <f>COUNTIFS('Jun 18'!$G:$G,"PW1RS326",'Jun 18'!$H:$H,"FGRC*")+COUNTIFS('Jun 18'!$G:$G,"PW1RS326",'Jun 18'!$H:$H,"FFRE*")</f>
        <v>3</v>
      </c>
      <c r="BG17" s="154">
        <f>COUNTIFS('Jun 25'!$G:$G,"PW1RS326",'Jun 25'!$H:$H,"FGRC*")+COUNTIFS('Jun 25'!$G:$G,"PW1RS326",'Jun 25'!$H:$H,"FFRE*")</f>
        <v>3</v>
      </c>
      <c r="BH17" s="154">
        <f>COUNTIFS('Jul 2'!$G:$G,"PW1RS326",'Jul 2'!$H:$H,"FGRC*")+COUNTIFS('Jul 2'!$G:$G,"PW1RS326",'Jul 2'!$H:$H,"FFRE*")</f>
        <v>3</v>
      </c>
      <c r="BI17" s="154">
        <f>COUNTIFS('Jul 9'!$G:$G,"PW1RS326",'Jul 9'!$H:$H,"FGRC*")+COUNTIFS('Jul 9'!$G:$G,"PW1RS326",'Jul 9'!$H:$H,"FFRE*")</f>
        <v>3</v>
      </c>
      <c r="BJ17" s="154">
        <f>COUNTIFS('Jul 16'!$G:$G,"PW1RS326",'Jul 16'!$H:$H,"FGRC*")+COUNTIFS('Jul 16'!$G:$G,"PW1RS326",'Jul 16'!$H:$H,"FFRE*")</f>
        <v>3</v>
      </c>
      <c r="BK17" s="154">
        <f>COUNTIFS('Jul 23'!$G:$G,"PW1RS326",'Jul 23'!$H:$H,"FGRC*")+COUNTIFS('Jul 23'!$G:$G,"PW1RS326",'Jul 23'!$H:$H,"FFRE*")</f>
        <v>0</v>
      </c>
      <c r="BL17" s="154">
        <f>COUNTIFS('Jul 30'!$G:$G,"PW1RS326",'Jul 30'!$H:$H,"FGRC*")+COUNTIFS('Jul 30'!$G:$G,"PW1RS326",'Jul 30'!$H:$H,"FFRE*")</f>
        <v>0</v>
      </c>
      <c r="BM17" s="154">
        <f>COUNTIFS('Aug 07'!$G:$G,"PW1RS326",'Aug 07'!$H:$H,"FGRC*")+COUNTIFS('Aug 07'!$G:$G,"PW1RS326",'Aug 07'!$H:$H,"FFRE*")</f>
        <v>1</v>
      </c>
      <c r="BN17" s="154">
        <f>COUNTIFS('Aug 13'!$G:$G,"PW1RS326",'Aug 13'!$H:$H,"FGRC*")+COUNTIFS('Aug 13'!$G:$G,"PW1RS326",'Aug 13'!$H:$H,"FFRE*")</f>
        <v>3</v>
      </c>
      <c r="BO17" s="154">
        <f>COUNTIFS('Aug 20'!$G:$G,"PW1RS326",'Aug 20'!$H:$H,"FGRC*")+COUNTIFS('Aug 20'!$G:$G,"PW1RS326",'Aug 20'!$H:$H,"FFRE*")</f>
        <v>3</v>
      </c>
      <c r="BP17" s="154">
        <f>COUNTIFS('Aug 27'!$G:$G,"PW1RS326",'Aug 27'!$H:$H,"FGRC*")+COUNTIFS('Aug 27'!$G:$G,"PW1RS326",'Aug 27'!$H:$H,"FFRE*")</f>
        <v>3</v>
      </c>
      <c r="BQ17" s="154">
        <f>COUNTIFS('Sep 05'!$G:$G,"PW1RS326",'Sep 05'!$H:$H,"FGRC*")+COUNTIFS('Sep 05'!$G:$G,"PW1RS326",'Sep 05'!$H:$H,"FFRE*")</f>
        <v>3</v>
      </c>
      <c r="BR17" s="154">
        <f>COUNTIFS('Sep 10'!$G:$G,"PW1RS326",'Sep 10'!$H:$H,"FGRC*")+COUNTIFS('Sep 10'!$G:$G,"PW1RS326",'Sep 10'!$H:$H,"FFRE*")</f>
        <v>3</v>
      </c>
      <c r="BS17">
        <f>COUNTIFS('Sep 17'!$G:$G,"PW1RS326",'Sep 17'!$H:$H,"FGRC*")+COUNTIFS('Sep 17'!$G:$G,"PW1RS326",'Sep 17'!$H:$H,"FFRE*")</f>
      </c>
    </row>
    <row customFormat="1" ht="15.75" r="18" s="79" spans="1:70" thickBot="1" x14ac:dyDescent="0.3">
      <c r="H18"/>
      <c r="I18" s="34" t="s">
        <v>507</v>
      </c>
      <c r="J18" s="37">
        <f>SUM(COUNTIF('July 17'!$G:$G,"PW1RS317")+COUNTIF('July 17'!$G:$G,"PW1RS319")+COUNTIF('July 17'!$G:$G,"PW1RS316")+COUNTIF('July 17'!$G:$G,"PW1RS317"))</f>
        <v>0</v>
      </c>
      <c r="K18" s="37">
        <f>SUM(COUNTIF('July 24'!$G:$G,"PW1RS317")+COUNTIF('July 24'!$G:$G,"PW1RS319")+COUNTIF('July 24'!$G:$G,"PW1RS316")+COUNTIF('July 24'!$G:$G,"PW1RS317"))</f>
        <v>0</v>
      </c>
      <c r="L18" s="37">
        <f>SUM(COUNTIF('July 31'!$G:$G,"PW1RS317")+COUNTIF('July 31'!$G:$G,"PW1RS319")+COUNTIF('July 31'!$G:$G,"PW1RS316")+COUNTIF('July 31'!$G:$G,"PW1RS317"))</f>
        <v>0</v>
      </c>
      <c r="M18" s="37">
        <f>SUM(COUNTIF('Aug 7'!$G:$G,"PW1RS317")+COUNTIF('Aug 7'!$G:$G,"PW1RS319")+COUNTIF('Aug 7'!$G:$G,"PW1RS316")+COUNTIF('Aug 7'!$G:$G,"PW1RS317"))</f>
        <v>0</v>
      </c>
      <c r="N18" s="37">
        <f>SUM(COUNTIF('Aug 14'!$G:$G,"PW1RS317")+COUNTIF('Aug 14'!$G:$G,"PW1RS319")+COUNTIF('Aug 14'!$G:$G,"PW1RS316")+COUNTIF('Aug 14'!$G:$G,"PW1RS317"))</f>
        <v>0</v>
      </c>
      <c r="O18" s="37">
        <f>SUM(COUNTIF('Aug 21'!$G:$G,"PW1RS317")+COUNTIF('Aug 21'!$G:$G,"PW1RS319")+COUNTIF('Aug 21'!$G:$G,"PW1RS316")+COUNTIF('Aug 21'!$G:$G,"PW1RS317"))</f>
        <v>0</v>
      </c>
      <c r="P18" s="37">
        <f>SUM(COUNTIF('Aug 28'!$G:$G,"PW1RS317")+COUNTIF('Aug 28'!$G:$G,"PW1RS319")+COUNTIF('Aug 28'!$G:$G,"PW1RS316")+COUNTIF('Aug 28'!$G:$G,"PW1RS317"))</f>
        <v>0</v>
      </c>
      <c r="Q18" s="37">
        <f>SUM(COUNTIF('Sep 4'!$G:$G,"PW1RS317")+COUNTIF('Sep 4'!$G:$G,"PW1RS319")+COUNTIF('Sep 4'!$G:$G,"PW1RS316"))</f>
        <v>1</v>
      </c>
      <c r="R18" s="37">
        <f>SUM(COUNTIF('Sep 11'!$G:$G,"PW1RS317")+COUNTIF('Sep 11'!$G:$G,"PW1RS319")+COUNTIF('Sep 11'!$G:$G,"PW1RS316"))+COUNTIFS('Sep 11'!$G:$G,"PW1RS324")</f>
        <v>1</v>
      </c>
      <c r="S18" s="37">
        <f>SUM(COUNTIF('Sep 18'!$G:$G,"PW1RS317")+COUNTIF('Sep 18'!$G:$G,"PW1RS319")+COUNTIF('Sep 18'!$G:$G,"PW1RS316"))+COUNTIFS('Sep 18'!$G:$G,"PW1RS324")</f>
        <v>0</v>
      </c>
      <c r="T18" s="37">
        <f>SUM(COUNTIF('Sep 25'!$G:$G,"PW1RS317")+COUNTIF('Sep 25'!$G:$G,"PW1RS319")+COUNTIF('Sep 25'!$G:$G,"PW1RS316"))+COUNTIFS('Sep 25'!$G:$G,"PW1RS324")</f>
        <v>0</v>
      </c>
      <c r="U18" s="85">
        <f>SUM(COUNTIF('Oct 2'!$G:$G,"PW1RS317")+COUNTIF('Oct 2'!$G:$G,"PW1RS319")+COUNTIF('Oct 2'!$G:$G,"PW1RS316"))+COUNTIFS('Oct 2'!$G:$G,"PW1RS324")</f>
        <v>0</v>
      </c>
      <c r="V18" s="37">
        <f>SUM(COUNTIF('Oct 9'!$G:$G,"PW1RS317")+COUNTIF('Oct 9'!$G:$G,"PW1RS319")+COUNTIF('Oct 9'!$G:$G,"PW1RS316"))+COUNTIFS('Oct 9'!$G:$G,"PW1RS324")</f>
        <v>0</v>
      </c>
      <c r="W18" s="37">
        <f>SUM(COUNTIF('Oct 16'!$G:$G,"PW1RS317")+COUNTIF('Oct 16'!$G:$G,"PW1RS319")+COUNTIF('Oct 16'!$G:$G,"PW1RS316"))+COUNTIFS('Oct 16'!$G:$G,"PW1RS324")</f>
        <v>0</v>
      </c>
      <c r="X18" s="37">
        <f>SUM(COUNTIF('Oct 23'!$G:$G,"PW1RS317")+COUNTIF('Oct 23'!$G:$G,"PW1RS319")+COUNTIF('Oct 23'!$G:$G,"PW1RS316"))+COUNTIFS('Oct 23'!$G:$G,"PW1RS324")</f>
        <v>0</v>
      </c>
      <c r="Y18" s="37">
        <f>SUM(COUNTIF('Oct 30'!$G:$G,"PW1RS317")+COUNTIF('Oct 30'!$G:$G,"PW1RS319")+COUNTIF('Oct 30'!$G:$G,"PW1RS316"))+COUNTIFS('Oct 30'!$G:$G,"PW1RS324")</f>
        <v>0</v>
      </c>
      <c r="Z18" s="37">
        <f>SUM(COUNTIF('Nov 6'!$G:$G,"PW1RS317")+COUNTIF('Nov 6'!$G:$G,"PW1RS319")+COUNTIF('Nov 6'!$G:$G,"PW1RS316"))+COUNTIFS('Nov 6'!$G:$G,"PW1RS324")</f>
        <v>1</v>
      </c>
      <c r="AA18" s="37">
        <f>SUM(COUNTIF('Nov 13'!$G:$G,"PW1RS317")+COUNTIF('Nov 13'!$G:$G,"PW1RS319")+COUNTIF('Nov 13'!$G:$G,"PW1RS316"))+COUNTIFS('Nov 13'!$G:$G,"PW1RS324")</f>
        <v>1</v>
      </c>
      <c r="AB18" s="37">
        <f>SUM(COUNTIF('Nov 20'!$G:$G,"PW1RS317")+COUNTIF('Nov 20'!$G:$G,"PW1RS319")+COUNTIF('Nov 20'!$G:$G,"PW1RS316"))+COUNTIFS('Nov 20'!$G:$G,"PW1RS324")</f>
        <v>1</v>
      </c>
      <c r="AC18" s="37">
        <f>SUM(COUNTIF('Nov 27'!$G:$G,"PW1RS317")+COUNTIF('Nov 27'!$G:$G,"PW1RS319")+COUNTIF('Nov 27'!$G:$G,"PW1RS316"))+COUNTIFS('Nov 27'!$G:$G,"PW1RS324")</f>
        <v>1</v>
      </c>
      <c r="AD18" s="37">
        <f>SUM(COUNTIF('Dec 4'!$G:$G,"PW1RS317")+COUNTIF('Dec 4'!$G:$G,"PW1RS319")+COUNTIF('Dec 4'!$G:$G,"PW1RS316"))+COUNTIFS('Dec 4'!$G:$G,"PW1RS324")</f>
        <v>1</v>
      </c>
      <c r="AE18" s="37">
        <f>SUM(COUNTIF('Dec 11'!$G:$G,"PW1RS317")+COUNTIF('Dec 11'!$G:$G,"PW1RS319")+COUNTIF('Dec 11'!$G:$G,"PW1RS316"))+COUNTIFS('Dec 11'!$G:$G,"PW1RS324")</f>
        <v>1</v>
      </c>
      <c r="AF18" s="37">
        <f>SUM(COUNTIF('Dec 18'!$G:$G,"PW1RS317")+COUNTIF('Dec 18'!$G:$G,"PW1RS319")+COUNTIF('Dec 18'!$G:$G,"PW1RS316"))+COUNTIFS('Dec 18'!$G:$G,"PW1RS324")</f>
        <v>1</v>
      </c>
      <c r="AG18" s="37">
        <f>SUM(COUNTIF('Dec 25'!$G:$G,"PW1RS317")+COUNTIF('Dec 25'!$G:$G,"PW1RS319")+COUNTIF('Dec 25'!$G:$G,"PW1RS316"))+COUNTIFS('Dec 25'!$G:$G,"PW1RS324")</f>
        <v>1</v>
      </c>
      <c r="AH18" s="37">
        <f>SUM(COUNTIF('Jan 1'!$G:$G,"PW1RS317")+COUNTIF('Jan 1'!$G:$G,"PW1RS319")+COUNTIF('Jan 1'!$G:$G,"PW1RS316"))+COUNTIFS('Jan 1'!$G:$G,"PW1RS324")</f>
        <v>1</v>
      </c>
      <c r="AI18" s="37">
        <f>SUM(COUNTIF('Jan 8'!$G:$G,"PW1RS317")+COUNTIF('Jan 8'!$G:$G,"PW1RS319")+COUNTIF('Jan 8'!$G:$G,"PW1RS316"))+COUNTIFS('Jan 8'!$G:$G,"PW1RS324")</f>
        <v>0</v>
      </c>
      <c r="AJ18" s="37">
        <f>SUM(COUNTIF('Jan 15'!$G:$G,"PW1RS317")+COUNTIF('Jan 15'!$G:$G,"PW1RS319")+COUNTIF('Jan 15'!$G:$G,"PW1RS316"))+COUNTIFS('Jan 15'!$G:$G,"PW1RS324")</f>
        <v>0</v>
      </c>
      <c r="AK18" s="37">
        <f>SUM(COUNTIF('Jan 22'!$G:$G,"PW1RS317")+COUNTIF('Jan 22'!$G:$G,"PW1RS319")+COUNTIF('Jan 22'!$G:$G,"PW1RS316"))+COUNTIFS('Jan 22'!$G:$G,"PW1RS324")</f>
        <v>0</v>
      </c>
      <c r="AL18" s="37">
        <f>SUM(COUNTIF('Jan 29'!$G:$G,"PW1RS317")+COUNTIF('Jan 29'!$G:$G,"PW1RS319")+COUNTIF('Jan 29'!$G:$G,"PW1RS316"))+COUNTIFS('Jan 29'!$G:$G,"PW1RS324")</f>
        <v>0</v>
      </c>
      <c r="AM18" s="37">
        <f>SUM(COUNTIF('Feb 5'!$G:$G,"PW1RS317")+COUNTIF('Feb 5'!$G:$G,"PW1RS319")+COUNTIF('Feb 5'!$G:$G,"PW1RS316"))+COUNTIFS('Feb 5'!$G:$G,"PW1RS324")</f>
        <v>0</v>
      </c>
      <c r="AN18" s="37">
        <f>SUM(COUNTIF('Feb 12'!$G:$G,"PW1RS317")+COUNTIF('Feb 12'!$G:$G,"PW1RS319")+COUNTIF('Feb 12'!$G:$G,"PW1RS316"))+COUNTIFS('Feb 12'!$G:$G,"PW1RS324")</f>
        <v>0</v>
      </c>
      <c r="AO18" s="37">
        <f>SUM(COUNTIF('Feb 12'!$G:$G,"PW1RS317")+COUNTIF('Feb 12'!$G:$G,"PW1RS319")+COUNTIF('Feb 12'!$G:$G,"PW1RS316"))+COUNTIFS('Feb 12'!$G:$G,"PW1RS324")</f>
        <v>0</v>
      </c>
      <c r="AP18" s="37">
        <f>SUM(COUNTIF('Feb 26'!$G:$G,"PW1RS317")+COUNTIF('Feb 26'!$G:$G,"PW1RS319")+COUNTIF('Feb 26'!$G:$G,"PW1RS316"))+COUNTIFS('Feb 26'!$G:$G,"PW1RS324")</f>
        <v>0</v>
      </c>
      <c r="AQ18" s="37">
        <f>SUM(COUNTIF('Mar 5'!$G:$G,"PW1RS317")+COUNTIF('Mar 5'!$G:$G,"PW1RS319")+COUNTIF('Mar 5'!$G:$G,"PW1RS316"))+COUNTIFS('Mar 5'!$G:$G,"PW1RS324")</f>
        <v>0</v>
      </c>
      <c r="AR18" s="37">
        <f>SUM(COUNTIF('Mar 12'!$G:$G,"PW1RS317")+COUNTIF('Mar 12'!$G:$G,"PW1RS319")+COUNTIF('Mar 12'!$G:$G,"PW1RS316"))+COUNTIFS('Mar 12'!$G:$G,"PW1RS324")</f>
        <v>0</v>
      </c>
      <c r="AS18" s="37">
        <f>SUM(COUNTIF('Mar 19'!$G:$G,"PW1RS317")+COUNTIF('Mar 19'!$G:$G,"PW1RS319")+COUNTIF('Mar 19'!$G:$G,"PW1RS316"))+COUNTIFS('Mar 19'!$G:$G,"PW1RS324")</f>
        <v>0</v>
      </c>
      <c r="AT18" s="37">
        <f>SUM(COUNTIF('Mar 26'!$G:$G,"PW1RS317")+COUNTIF('Mar 26'!$G:$G,"PW1RS319")+COUNTIF('Mar 26'!$G:$G,"PW1RS316"))+COUNTIFS('Mar 26'!$G:$G,"PW1RS324")</f>
        <v>0</v>
      </c>
      <c r="AU18" s="156">
        <f>COUNTIFS('Apr 2'!$G:$G,"PW1RS*")-AU17</f>
        <v>0</v>
      </c>
      <c r="AV18" s="156">
        <f>COUNTIFS('Apr 9'!$G:$G,"PW1RS*")-AV17</f>
        <v>0</v>
      </c>
      <c r="AW18" s="156">
        <f>COUNTIFS('Apr 16'!$G:$G,"PW1RS*")-AW17</f>
        <v>0</v>
      </c>
      <c r="AX18" s="156">
        <f>COUNTIFS('Apr 23'!$G:$G,"PW1RS*")-AX17</f>
        <v>0</v>
      </c>
      <c r="AY18" s="156">
        <f>COUNTIFS('May 2'!$G:$G,"PW1RS*")-AY17</f>
        <v>0</v>
      </c>
      <c r="AZ18" s="156">
        <f>COUNTIFS('May 9'!$G:$G,"PW1RS*")-AZ17</f>
        <v>0</v>
      </c>
      <c r="BA18" s="156">
        <f>COUNTIFS('May 14'!$G:$G,"PW1RS*")-BA17</f>
        <v>0</v>
      </c>
      <c r="BB18" s="156">
        <f>COUNTIFS('May 21'!$G:$G,"PW1RS*")-BB17</f>
        <v>0</v>
      </c>
      <c r="BC18" s="156">
        <f>COUNTIFS('May 28'!$G:$G,"PW1RS*")-BC17</f>
        <v>0</v>
      </c>
      <c r="BD18" s="156">
        <f>COUNTIFS('Jun 4'!$G:$G,"PW1RS*")-BD17</f>
        <v>0</v>
      </c>
      <c r="BE18" s="156">
        <f>(COUNTIFS('Jun 11'!$G:$G,"PW1RS*",'Jun 11'!$H:$H,"FFRE*")+COUNTIFS('Jun 11'!$G:$G,"PW1RS*",'Jun 11'!$H:$H,"FGRC*"))-BE17</f>
        <v>0</v>
      </c>
      <c r="BF18" s="156">
        <f>(COUNTIFS('Jun 18'!$G:$G,"PW1RS*",'Jun 18'!$H:$H,"FFRE*")+COUNTIFS('Jun 18'!$G:$G,"PW1RS*",'Jun 18'!$H:$H,"FGRC*"))-BF17</f>
        <v>0</v>
      </c>
      <c r="BG18" s="156">
        <f>(COUNTIFS('Jun 25'!$G:$G,"PW1RS*",'Jun 25'!$H:$H,"FFRE*")+COUNTIFS('Jun 25'!$G:$G,"PW1RS*",'Jun 25'!$H:$H,"FGRC*"))-BG17</f>
        <v>0</v>
      </c>
      <c r="BH18" s="156">
        <f>(COUNTIFS('Jul 2'!$G:$G,"PW1RS*",'Jul 2'!$H:$H,"FFRE*")+COUNTIFS('Jul 2'!$G:$G,"PW1RS*",'Jul 2'!$H:$H,"FGRC*"))-BH17</f>
        <v>0</v>
      </c>
      <c r="BI18" s="156">
        <f>(COUNTIFS('Jul 9'!$G:$G,"PW1RS*",'Jul 9'!$H:$H,"FFRE*")+COUNTIFS('Jul 9'!$G:$G,"PW1RS*",'Jul 9'!$H:$H,"FGRC*"))-BI17</f>
        <v>0</v>
      </c>
      <c r="BJ18" s="156">
        <f>(COUNTIFS('Jul 16'!$G:$G,"PW1RS*",'Jul 16'!$H:$H,"FFRE*")+COUNTIFS('Jul 16'!$G:$G,"PW1RS*",'Jul 16'!$H:$H,"FGRC*"))- (COUNTIFS('Jul 16'!$G:$G,"PW1RS326",'Jul 16'!$H:$H,"FGRC*")+COUNTIFS('Jul 16'!$G:$G,"PW1RS326",'Jul 16'!$H:$H,"FFRE*"))</f>
        <v>0</v>
      </c>
      <c r="BK18" s="156">
        <f>(COUNTIFS('Jul 23'!$G:$G,"PW1RS*",'Jul 23'!$H:$H,"FFRE*")+COUNTIFS('Jul 23'!$G:$G,"PW1RS*",'Jul 23'!$H:$H,"FGRC*"))-BK17</f>
        <v>0</v>
      </c>
      <c r="BL18" s="156">
        <f>(COUNTIFS('Jul 30'!$G:$G,"PW1RS*",'Jul 30'!$H:$H,"FFRE*")+COUNTIFS('Jul 30'!$G:$G,"PW1RS*",'Jul 30'!$H:$H,"FGRC*"))-BL17</f>
        <v>0</v>
      </c>
      <c r="BM18" s="156">
        <f>(COUNTIFS('Aug 07'!$G:$G,"PW1RS*",'Aug 07'!$H:$H,"FFRE*")+COUNTIFS('Aug 07'!$G:$G,"PW1RS*",'Aug 07'!$H:$H,"FGRC*"))-BM17</f>
        <v>0</v>
      </c>
      <c r="BN18" s="156">
        <f>(COUNTIFS('Aug 13'!$G:$G,"PW1RS*",'Aug 13'!$H:$H,"FFRE*")+COUNTIFS('Aug 13'!$G:$G,"PW1RS*",'Aug 13'!$H:$H,"FGRC*"))-BN17</f>
        <v>0</v>
      </c>
      <c r="BO18" s="156">
        <f>(COUNTIFS('Aug 20'!$G:$G,"PW1RS*",'Aug 20'!$H:$H,"FFRE*")+COUNTIFS('Aug 20'!$G:$G,"PW1RS*",'Aug 20'!$H:$H,"FGRC*"))-BO17</f>
        <v>0</v>
      </c>
      <c r="BP18" s="156">
        <f>(COUNTIFS('Aug 27'!$G:$G,"PW1RS*",'Aug 27'!$H:$H,"FFRE*")+COUNTIFS('Aug 27'!$G:$G,"PW1RS*",'Aug 27'!$H:$H,"FGRC*"))-BP17</f>
        <v>0</v>
      </c>
      <c r="BQ18" s="156">
        <f>(COUNTIFS('Sep 05'!$G:$G,"PW1RS*",'Sep 05'!$H:$H,"FFRE*")+COUNTIFS('Sep 05'!$G:$G,"PW1RS*",'Sep 05'!$H:$H,"FGRC*"))-BQ17</f>
        <v>0</v>
      </c>
      <c r="BR18" s="156">
        <f>(COUNTIFS('Sep 10'!$G:$G,"PW1RS*",'Sep 10'!$H:$H,"FFRE*")+COUNTIFS('Sep 10'!$G:$G,"PW1RS*",'Sep 10'!$H:$H,"FGRC*"))-BR17</f>
        <v>0</v>
      </c>
      <c r="BS18">
        <f>(COUNTIFS('Sep 17'!$G:$G,"PW1RS*",'Sep 17'!$H:$H,"FFRE*")+COUNTIFS('Sep 17'!$G:$G,"PW1RS*",'Sep 17'!$H:$H,"FGRC*"))-BS17</f>
      </c>
    </row>
    <row customFormat="1" ht="15.75" r="19" s="79" spans="1:70" thickBot="1" x14ac:dyDescent="0.3">
      <c r="H19"/>
      <c r="I19" s="35" t="s">
        <v>508</v>
      </c>
      <c r="J19" s="37">
        <f>COUNTIFS('July 17'!$G:$G,"PW3RS018_170120b",'July 17'!$H:$H,"FGPC1244T100")+COUNTIFS('July 17'!$G:$G,"PW3RS020",'July 17'!$H:$H,"FGPC1244T100")+COUNTIF('July 17'!$G:$G,"v4.3-1.0")</f>
        <v>13</v>
      </c>
      <c r="K19" s="37">
        <f>COUNTIFS('July 24'!$G:$G,"PW3RS018_170120b",'July 24'!$H:$H,"FGPC1244T100")+COUNTIFS('July 24'!$G:$G,"PW3RS020",'July 24'!$H:$H,"FGPC1244T100")+COUNTIF('July 24'!$G:$G,"v4.3-1.0")</f>
        <v>11</v>
      </c>
      <c r="L19" s="37">
        <f>COUNTIFS('July 31'!$G:$G,"PW3RS018_170120b",'July 31'!$H:$H,"FGPC1244T100")+COUNTIFS('July 31'!$G:$G,"PW3RS020",'July 31'!$H:$H,"FGPC1244T100")+COUNTIF('July 31'!$G:$G,"v4.3-1.0")</f>
        <v>11</v>
      </c>
      <c r="M19" s="37">
        <f>COUNTIFS('Aug 7'!$G:$G,"PW3RS018_170120b",'Aug 7'!$H:$H,"FGPC1244T100")+COUNTIFS('Aug 7'!$G:$G,"PW3RS020",'Aug 7'!$H:$H,"FGPC1244T100")+COUNTIF('Aug 7'!$G:$G,"v4.3-1.0")</f>
        <v>11</v>
      </c>
      <c r="N19" s="37">
        <f>COUNTIFS('Aug 14'!$G:$G,"PW3RS018_170120b",'Aug 14'!$H:$H,"FGPC1244T100")+COUNTIFS('Aug 14'!$G:$G,"PW3RS020",'Aug 14'!$H:$H,"FGPC1244T100")</f>
        <v>11</v>
      </c>
      <c r="O19" s="37">
        <f>COUNTIFS('Aug 21'!$G:$G,"PW3RS018_170120b",'Aug 21'!$H:$H,"FGPC1244T100")+COUNTIFS('Aug 21'!$G:$G,"PW3RS020",'Aug 21'!$H:$H,"FGPC1244T100")</f>
        <v>11</v>
      </c>
      <c r="P19" s="37">
        <f>COUNTIFS('Aug 28'!$G:$G,"PW3RS018_170120b",'Aug 28'!$H:$H,"FGPC1244T100")+COUNTIFS('Aug 28'!$G:$G,"PW3RS020",'Aug 28'!$H:$H,"FGPC1244T100")</f>
        <v>10</v>
      </c>
      <c r="Q19" s="37">
        <f>COUNTIFS('Sep 4'!$G:$G,"PW3RS018_170120b",'Sep 4'!$H:$H,"FGPC1244T100")+COUNTIFS('Sep 4'!$G:$G,"PW3RS020",'Sep 4'!$H:$H,"FGPC1244T100")</f>
        <v>10</v>
      </c>
      <c r="R19" s="37">
        <f>COUNTIFS('Sep 11'!$G:$G,"PW3RS018_170120b",'Sep 11'!$H:$H,"FGPC1244T100")+COUNTIFS('Sep 11'!$G:$G,"PW3RS020",'Sep 11'!$H:$H,"FGPC1244T100")+COUNTIFS('Sep 11'!$G:$G, "v4.3-1.0",'Sep 11'!$H:$H,"FGPC1244T100")</f>
        <v>10</v>
      </c>
      <c r="S19" s="37">
        <f>COUNTIFS('Sep 18'!$G:$G,"PW3RS018_170120b",'Sep 18'!$H:$H,"FGPC1244T100")+COUNTIFS('Sep 18'!$G:$G,"PW3RS020",'Sep 18'!$H:$H,"FGPC1244T100")+COUNTIFS('Sep 18'!$G:$G, "v4.3-1.0",'Sep 18'!$H:$H,"FGPC1244T100")</f>
        <v>7</v>
      </c>
      <c r="T19" s="37">
        <f>COUNTIFS('Sep 25'!$G:$G,"PW3RS018_170120b",'Sep 25'!$H:$H,"FGPC1244T100")+COUNTIFS('Sep 25'!$G:$G,"PW3RS020",'Sep 25'!$H:$H,"FGPC1244T100")+COUNTIFS('Sep 25'!$G:$G, "v4.3-1.0",'Sep 25'!$H:$H,"FGPC1244T100")</f>
        <v>6</v>
      </c>
      <c r="U19" s="85">
        <f>COUNTIFS('Oct 2'!$G:$G,"PW3RS020",'Oct 2'!$H:$H,"FGPC1244T100")+COUNTIFS('Oct 2'!$G:$G, "v4.3-1.0",'Oct 2'!$H:$H,"FGPC1244T100")+COUNTIFS('Oct 2'!$G:$G,"v4.3-1.0",'Oct 2'!$H:$H,"FGAC7044U10")+COUNTIFS('Oct 2'!$G:$G,"",'Oct 2'!$H:$H,"FGAC7044U10")</f>
        <v>17</v>
      </c>
      <c r="V19" s="37">
        <f>COUNTIFS('Oct 9'!$G:$G,"PW3RS020",'Oct 9'!$H:$H,"FGPC1244T100")+COUNTIFS('Oct 9'!$G:$G, "v4.3-1.0",'Oct 9'!$H:$H,"FGPC1244T100")+COUNTIFS('Oct 9'!$G:$G,"v4.3-1.0",'Oct 9'!$H:$H,"FGAC7044U10")+COUNTIFS('Oct 9'!$G:$G,"",'Oct 9'!$H:$H,"FGAC7044U10")+COUNTIFS('Oct 9'!$G:$G,"v4.4-2-0",'Oct 9'!$H:$H,"FGAC7044U10")</f>
        <v>20</v>
      </c>
      <c r="W19" s="37">
        <f>COUNTIFS('Oct 16'!$G:$G,"PW3RS020",'Oct 16'!$H:$H,"FGPC1244T100")+COUNTIFS('Oct 16'!$G:$G, "v4.3-1.0",'Oct 16'!$H:$H,"FGPC1244T100")+COUNTIFS('Oct 16'!$G:$G,"v4.3-1.0",'Oct 16'!$H:$H,"FGAC7044U10")+COUNTIFS('Oct 16'!$G:$G,"",'Oct 16'!$H:$H,"FGAC7044U10")+COUNTIFS('Oct 16'!$G:$G,"v4.4-2-0",'Oct 16'!$H:$H,"FGAC7044U10")</f>
        <v>24</v>
      </c>
      <c r="X19" s="37">
        <f>COUNTIFS('Oct 23'!$G:$G,"PW3RS020",'Oct 23'!$H:$H,"FGPC1244T100")+COUNTIFS('Oct 23'!$G:$G, 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9" s="37">
        <f>COUNTIFS('Oct 30'!$G:$G,"v4.4-2-0",'Oct 30'!$H:$H,"FGPC1244T100")</f>
        <v>6</v>
      </c>
      <c r="Z19" s="37">
        <f>COUNTIFS('Nov 6'!$G:$G,"v4.4-2-0",'Nov 6'!$H:$H,"FGPC1244T100")</f>
        <v>5</v>
      </c>
      <c r="AA19" s="37">
        <f>COUNTIFS('Nov 13'!$G:$G,"v4.4-2-0",'Nov 13'!$H:$H,"FGPC1244T100")</f>
        <v>5</v>
      </c>
      <c r="AB19" s="37">
        <f>COUNTIFS('Nov 20'!$G:$G,"v4.4-2-0",'Nov 20'!$H:$H,"FGPC1244T100")</f>
        <v>5</v>
      </c>
      <c r="AC19" s="37">
        <f>COUNTIFS('Nov 27'!$G:$G,"v4.4-2-0",'Nov 27'!$H:$H,"FGPC1244T100")</f>
        <v>6</v>
      </c>
      <c r="AD19" s="37">
        <f>COUNTIFS('Dec 4'!$G:$G,"v4.4-2-0",'Dec 4'!$H:$H,"FGPC1244T100")</f>
        <v>5</v>
      </c>
      <c r="AE19" s="37">
        <f>COUNTIFS('Dec 11'!$G:$G,"v4.4-2-0",'Dec 11'!$H:$H,"FGPC1244T100")</f>
        <v>6</v>
      </c>
      <c r="AF19" s="37">
        <f>COUNTIFS('Dec 18'!$G:$G,"v4.4-2-0",'Dec 18'!$H:$H,"FGPC1244T100")</f>
        <v>6</v>
      </c>
      <c r="AG19" s="37">
        <f>COUNTIFS('Dec 25'!$G:$G,"v4.4-2-0",'Dec 25'!$H:$H,"FGPC1244T100")</f>
        <v>6</v>
      </c>
      <c r="AH19" s="37">
        <f>COUNTIFS('Jan 1'!$G:$G,"v4.4-2-0",'Jan 1'!$H:$H,"FGPC1244T100")</f>
        <v>6</v>
      </c>
      <c r="AI19" s="37">
        <f>COUNTIFS('Jan 8'!$G:$G,"v4.4-2-0",'Jan 8'!$H:$H,"FGPC1244T100")+COUNTIFS('Jan 8'!$G:$G,"v4.5-3-1",'Jan 8'!$H:$H,"FGPC1244T100")</f>
        <v>6</v>
      </c>
      <c r="AJ19" s="37">
        <f>COUNTIFS('Jan 15'!$G:$G,"v4.4-2-0",'Jan 15'!$H:$H,"FGPC1244T100")+COUNTIFS('Jan 15'!$G:$G,"v4.5-3-1",'Jan 15'!$H:$H,"FGPC1244T100")+COUNTIFS('Jan 15'!$G:$G,"v4.5-3b-",'Jan 15'!$H:$H,"FGPC1244T100")</f>
        <v>5</v>
      </c>
      <c r="AK19" s="37">
        <f>COUNTIFS('Jan 22'!$G:$G,"v4.4-2-0",'Jan 22'!$H:$H,"FGPC1244T100")+COUNTIFS('Jan 22'!$G:$G,"v4.5-3-1",'Jan 22'!$H:$H,"FGPC1244T100")+COUNTIFS('Jan 22'!$G:$G,"v4.5-3b-",'Jan 22'!$H:$H,"FGPC1244T100")</f>
        <v>7</v>
      </c>
      <c r="AL19" s="37">
        <f>COUNTIFS('Jan 29'!$G:$G,"v4.4-2-0",'Jan 29'!$H:$H,"FGPC1244T100")+COUNTIFS('Jan 29'!$G:$G,"v4.5-3-1",'Jan 29'!$H:$H,"FGPC1244T100")+COUNTIFS('Jan 29'!$G:$G,"v4.5-3b-",'Jan 29'!$H:$H,"FGPC1244T100")</f>
        <v>6</v>
      </c>
      <c r="AM19" s="37">
        <f>COUNTIFS('Feb 5'!$G:$G,"v4.4-2-0",'Feb 5'!$H:$H,"FGPC1244T100")+COUNTIFS('Feb 5'!$G:$G,"v4.5-3-1",'Feb 5'!$H:$H,"FGPC1244T100")+COUNTIFS('Feb 5'!$G:$G,"v4.5-3b-",'Feb 5'!$H:$H,"FGPC1244T100")</f>
        <v>6</v>
      </c>
      <c r="AN19" s="37">
        <f>COUNTIFS('Feb 12'!$G:$G,"v4.4-2-0",'Feb 12'!$H:$H,"FGPC1244T100")+COUNTIFS('Feb 12'!$G:$G,"v4.5-3-1",'Feb 12'!$H:$H,"FGPC1244T100")+COUNTIFS('Feb 12'!$G:$G,"v4.5-3b-",'Feb 12'!$H:$H,"FGPC1244T100")</f>
        <v>6</v>
      </c>
      <c r="AO19" s="37">
        <f>COUNTIFS('Feb 12'!$G:$G,"v4.4-2-0",'Feb 12'!$H:$H,"FGPC1244T100")+COUNTIFS('Feb 12'!$G:$G,"v4.5-3-1",'Feb 12'!$H:$H,"FGPC1244T100")+COUNTIFS('Feb 12'!$G:$G,"v4.5-3b-",'Feb 12'!$H:$H,"FGPC1244T100")</f>
        <v>6</v>
      </c>
      <c r="AP19" s="37">
        <f>COUNTIFS('Feb 26'!$G:$G,"v4.4-2-0",'Feb 26'!$H:$H,"FGPC1244T100")+COUNTIFS('Feb 26'!$G:$G,"v4.5-3-1",'Feb 26'!$H:$H,"FGPC1244T100")+COUNTIFS('Feb 26'!$G:$G,"v4.5-3b-",'Feb 26'!$H:$H,"FGPC1244T100")</f>
        <v>7</v>
      </c>
      <c r="AQ19" s="37">
        <f>COUNTIFS('Mar 5'!$G:$G,"v4.4-2-0",'Mar 5'!$H:$H,"FGPC1244T100")+COUNTIFS('Mar 5'!$G:$G,"v4.5-3-1",'Mar 5'!$H:$H,"FGPC1244T100")+COUNTIFS('Mar 5'!$G:$G,"v4.5-3b-",'Mar 5'!$H:$H,"FGPC1244T100")</f>
        <v>7</v>
      </c>
      <c r="AR19" s="37">
        <f>COUNTIFS('Mar 12'!$G:$G,"v4.4-2-0",'Mar 12'!$H:$H,"FGPC1244T100")+COUNTIFS('Mar 12'!$G:$G,"v4.5-3-1",'Mar 12'!$H:$H,"FGPC1244T100")+COUNTIFS('Mar 12'!$G:$G,"v4.5-3b-",'Mar 12'!$H:$H,"FGPC1244T100")</f>
        <v>6</v>
      </c>
      <c r="AS19" s="37">
        <f>COUNTIFS('Mar 19'!$G:$G,"v4.4-2-0",'Mar 19'!$H:$H,"FGPC1244T100")+COUNTIFS('Mar 19'!$G:$G,"v4.5-3-1",'Mar 19'!$H:$H,"FGPC1244T100")+COUNTIFS('Mar 19'!$G:$G,"v4.5-3b-",'Mar 19'!$H:$H,"FGPC1244T100")</f>
        <v>7</v>
      </c>
      <c r="AT19" s="37">
        <f>COUNTIFS('Mar 26'!$G:$G,"v4.4-2-0",'Mar 26'!$H:$H,"FGPC1244T100")+COUNTIFS('Mar 26'!$G:$G,"v4.5-3-1",'Mar 26'!$H:$H,"FGPC1244T100")+COUNTIFS('Mar 26'!$G:$G,"v4.5-3b-",'Mar 26'!$H:$H,"FGPC1244T100")</f>
        <v>7</v>
      </c>
      <c r="AU19" s="154">
        <f>COUNTIFS('Apr 2'!$G:$G,AU11,'Apr 2'!$H:$H,"FGPC*")</f>
        <v>4</v>
      </c>
      <c r="AV19" s="154">
        <f>COUNTIFS('Apr 9'!$G:$G,AV11,'Apr 9'!$H:$H,"FGPC*")</f>
        <v>2</v>
      </c>
      <c r="AW19" s="154">
        <f>COUNTIFS('Apr 16'!$G:$G,AW11,'Apr 16'!$H:$H,"FGPC*")</f>
        <v>2</v>
      </c>
      <c r="AX19" s="154">
        <f>COUNTIFS('Apr 23'!$G:$G,AX11,'Apr 23'!$H:$H,"FGPC*")</f>
        <v>2</v>
      </c>
      <c r="AY19" s="154">
        <f>COUNTIFS('May 2'!$G:$G,AY11,'May 2'!$H:$H,"FGPC*")</f>
        <v>2</v>
      </c>
      <c r="AZ19" s="154">
        <f>COUNTIFS('May 9'!$G:$G,AZ11,'May 9'!$H:$H,"FGPC*")</f>
        <v>0</v>
      </c>
      <c r="BA19" s="154">
        <f>COUNTIFS('May 14'!$G:$G,BA11,'May 14'!$H:$H,"FGPC*")</f>
        <v>3</v>
      </c>
      <c r="BB19" s="154">
        <f>COUNTIFS('May 21'!$G:$G,BB11,'May 21'!$H:$H,"FGPC*")</f>
        <v>2</v>
      </c>
      <c r="BC19" s="154">
        <f>COUNTIFS('May 28'!$G:$G,BC11,'May 28'!$H:$H,"FGPC*")</f>
        <v>3</v>
      </c>
      <c r="BD19" s="154">
        <f>COUNTIFS('Jun 4'!$G:$G,BD11,'Jun 4'!$H:$H,"FGPC*")</f>
        <v>3</v>
      </c>
      <c r="BE19" s="154">
        <f>COUNTIFS('Jun 11'!$G:$G,BE11,'Jun 11'!$H:$H,"FGPC*")</f>
        <v>2</v>
      </c>
      <c r="BF19" s="154">
        <f>COUNTIFS('Jun 18'!$G:$G,BF11,'Jun 18'!$H:$H,"FGPC*")</f>
        <v>3</v>
      </c>
      <c r="BG19" s="154">
        <f>COUNTIFS('Jun 25'!$G:$G,BG11,'Jun 25'!$H:$H,"FGPC*")</f>
        <v>3</v>
      </c>
      <c r="BH19" s="154">
        <f>COUNTIFS('Jul 2'!$G:$G,BH11,'Jul 2'!$H:$H,"FGPC*")</f>
        <v>3</v>
      </c>
      <c r="BI19" s="154">
        <f>COUNTIFS('Jul 9'!$G:$G,BI11,'Jul 9'!$H:$H,"FGPC*")</f>
        <v>3</v>
      </c>
      <c r="BJ19" s="154">
        <f>COUNTIFS('Jul 16'!$G:$G, "v4.6-4-2",'Jul 16'!$H:$H,"FGPC*")</f>
        <v>3</v>
      </c>
      <c r="BK19" s="154">
        <f>COUNTIFS('Jul 23'!$G:$G, "v4.6-4-2",'Jul 23'!$H:$H,"FGPC*")</f>
        <v>3</v>
      </c>
      <c r="BL19" s="154">
        <f>COUNTIFS('Jul 30'!$G:$G, "v4.6-4-2",'Jul 30'!$H:$H,"FGPC*")</f>
        <v>3</v>
      </c>
      <c r="BM19" s="154">
        <f>COUNTIFS('Aug 07'!$G:$G, "v4.6-4-2",'Aug 07'!$H:$H,"FGPC*")</f>
        <v>5</v>
      </c>
      <c r="BN19" s="154">
        <f>COUNTIFS('Aug 13'!$G:$G, "v4.6-4-2",'Aug 13'!$H:$H,"FGPC*")</f>
        <v>6</v>
      </c>
      <c r="BO19" s="154">
        <f>COUNTIFS('Aug 20'!$G:$G, "v4.6-4-2",'Aug 20'!$H:$H,"FGPC*")</f>
        <v>6</v>
      </c>
      <c r="BP19" s="154">
        <f>COUNTIFS('Aug 27'!$G:$G, "v4.6-4-2",'Aug 27'!$H:$H,"FGPC*")</f>
        <v>6</v>
      </c>
      <c r="BQ19" s="154">
        <f>COUNTIFS('Sep 05'!$G:$G, "v4.6-4-2",'Sep 05'!$H:$H,"FGPC*")</f>
        <v>6</v>
      </c>
      <c r="BR19" s="154">
        <f>COUNTIFS('Sep 10'!$G:$G, "v4.6-4-2",'Sep 10'!$H:$H,"FGPC*")</f>
        <v>6</v>
      </c>
      <c r="BS19">
        <f>COUNTIFS('Sep 17'!$G:$G, "v4.6-4-2" ,'Sep 17'!$H:$H,"FGPC*")</f>
      </c>
    </row>
    <row ht="15.75" r="20" spans="1:70" thickBot="1" x14ac:dyDescent="0.3">
      <c r="I20" s="35" t="s">
        <v>509</v>
      </c>
      <c r="J20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20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20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20" s="38">
        <f>SUM(COUNTIFS('Aug 7'!$G:$G,"PW3RS016_160831a",'Aug 7'!$H:$H,"FGPC1244T100")+COUNTIFS('Aug 7'!$G:$G,"PW3RS013",'Aug 7'!$H:$H,"FGPC1244T100")+COUNTIFS('Aug 7'!$G:$G,"PW3RS017_161005a",'Aug 7'!$H:$H,"FGPC1244T100"))</f>
        <v>0</v>
      </c>
      <c r="N20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20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20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20" s="38">
        <f>SUM(COUNTIFS('Sep 4'!$G:$G,"PW3RS016_160831a",'Sep 4'!$H:$H,"FGPC1244T100")+COUNTIFS('Sep 4'!$G:$G,"PW3RS013",'Sep 4'!$H:$H,"FGPC1244T100")+COUNTIFS('Sep 4'!$G:$G,"PW3RS017_161005a",'Sep 4'!$H:$H,"FGPC1244T100"))</f>
        <v>0</v>
      </c>
      <c r="R20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20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20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20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20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20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20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20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20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20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20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20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20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20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20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20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20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20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20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20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20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20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20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20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20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20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20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20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20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20" s="154">
        <f>COUNTIFS('Apr 2'!$H:$H,"FGPC*")-AU19</f>
        <v>3</v>
      </c>
      <c r="AV20" s="154">
        <f>COUNTIFS('Apr 9'!$H:$H,"FGPC*")-AV19</f>
        <v>2</v>
      </c>
      <c r="AW20" s="154">
        <f>COUNTIFS('Apr 16'!$H:$H,"FGPC*")-AW19</f>
        <v>2</v>
      </c>
      <c r="AX20" s="154">
        <f>COUNTIFS('Apr 23'!$H:$H,"FGPC*")-AX19</f>
        <v>2</v>
      </c>
      <c r="AY20" s="154">
        <f>COUNTIFS('May 2'!$H:$H,"FGPC*")-AY19</f>
        <v>2</v>
      </c>
      <c r="AZ20" s="154">
        <f>COUNTIFS('May 9'!$H:$H,"FGPC*")-AZ19</f>
        <v>4</v>
      </c>
      <c r="BA20" s="154">
        <f>COUNTIFS('May 14'!$H:$H,"FGPC*")-BA19</f>
        <v>0</v>
      </c>
      <c r="BB20" s="154">
        <f>COUNTIFS('May 21'!$H:$H,"FGPC*")-BB19</f>
        <v>2</v>
      </c>
      <c r="BC20" s="154">
        <f>COUNTIFS('May 28'!$H:$H,"FGPC*")-BC19</f>
        <v>3</v>
      </c>
      <c r="BD20" s="154">
        <f>COUNTIFS('Jun 4'!$H:$H,"FGPC*")-BD19</f>
        <v>4</v>
      </c>
      <c r="BE20" s="154">
        <f>COUNTIFS('Jun 11'!$H:$H,"FGPC*")-BE19</f>
        <v>4</v>
      </c>
      <c r="BF20" s="154">
        <f>COUNTIFS('Jun 18'!$H:$H,"FGPC*")-BF19</f>
        <v>3</v>
      </c>
      <c r="BG20" s="154">
        <f>COUNTIFS('Jun 25'!$H:$H,"FGPC*")-BG19</f>
        <v>4</v>
      </c>
      <c r="BH20" s="154">
        <f>COUNTIFS('Jul 2'!$H:$H,"FGPC*")-BH19</f>
        <v>3</v>
      </c>
      <c r="BI20" s="154">
        <f>COUNTIFS('Jul 9'!$H:$H,"FGPC*")-BI19</f>
        <v>2</v>
      </c>
      <c r="BJ20" s="154">
        <f>COUNTIFS('Jul 16'!$H:$H,"FGPC*")- (COUNTIFS('Jul 16'!$G:$G, "v4.6-4-2",'Jul 16'!$H:$H,"FGPC*"))</f>
        <v>2</v>
      </c>
      <c r="BK20" s="154">
        <f>COUNTIFS('Jul 23'!$H:$H,"FGPC*")-BK19</f>
        <v>2</v>
      </c>
      <c r="BL20" s="154">
        <f>COUNTIFS('Jul 30'!$H:$H,"FGPC*")-BL19</f>
        <v>2</v>
      </c>
      <c r="BM20" s="154">
        <f>COUNTIFS('Aug 07'!$H:$H,"FGPC*")-BM19</f>
        <v>1</v>
      </c>
      <c r="BN20" s="154">
        <f>COUNTIFS('Aug 13'!$H:$H,"FGPC*")-BN19</f>
        <v>0</v>
      </c>
      <c r="BO20" s="154">
        <f>COUNTIFS('Aug 20'!$H:$H,"FGPC*")-BO19</f>
        <v>1</v>
      </c>
      <c r="BP20" s="154">
        <f>COUNTIFS('Aug 27'!$H:$H,"FGPC*")-BP19</f>
        <v>1</v>
      </c>
      <c r="BQ20" s="154">
        <f>COUNTIFS('Sep 05'!$H:$H,"FGPC*")-BQ19</f>
        <v>1</v>
      </c>
      <c r="BR20" s="154">
        <f>COUNTIFS('Sep 10'!$H:$H,"FGPC*")-BR19</f>
        <v>1</v>
      </c>
      <c r="BS20">
        <f>COUNTIFS('Sep 17'!$H:$H,"FGPC*")-BS19</f>
      </c>
    </row>
    <row ht="15.75" r="21" spans="1:70" thickBot="1" x14ac:dyDescent="0.3">
      <c r="H21" s="79"/>
      <c r="I21" s="82" t="s">
        <v>1203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37"/>
      <c r="W21" s="37"/>
      <c r="X21" s="37"/>
      <c r="Y21" s="37">
        <f>COUNTIFS('Oct 30'!$G:$G,"v4.4-2-0",'Oct 30'!$H:$H,"FGAC7044U10")</f>
        <v>14</v>
      </c>
      <c r="Z21" s="37">
        <f>COUNTIFS('Nov 6'!$G:$G,"v4.4-2-0",'Nov 6'!$H:$H,"FGAC7044U10")</f>
        <v>16</v>
      </c>
      <c r="AA21" s="37">
        <f>COUNTIFS('Nov 13'!$G:$G,"v4.4-2-0",'Nov 13'!$H:$H,"FGAC7044U10")</f>
        <v>17</v>
      </c>
      <c r="AB21" s="37">
        <f>COUNTIFS('Nov 20'!$G:$G,"v4.4-2-0",'Nov 20'!$H:$H,"FGAC7044U10")</f>
        <v>17</v>
      </c>
      <c r="AC21" s="37">
        <f>COUNTIFS('Nov 27'!$G:$G,"v4.4-2-0",'Nov 27'!$H:$H,"FGAC7044U10")</f>
        <v>17</v>
      </c>
      <c r="AD21" s="37">
        <f>COUNTIFS('Dec 4'!$G:$G,"v4.4-2-0",'Dec 4'!$H:$H,"FGAC7044U10")</f>
        <v>17</v>
      </c>
      <c r="AE21" s="37">
        <f>COUNTIFS('Dec 11'!$G:$G,"v4.4-2-0",'Dec 11'!$H:$H,"FGAC7044U10")</f>
        <v>13</v>
      </c>
      <c r="AF21" s="37">
        <f>COUNTIFS('Dec 18'!$G:$G,"v4.4-2-0",'Dec 18'!$H:$H,"FGAC7044U10")</f>
        <v>17</v>
      </c>
      <c r="AG21" s="37">
        <f>COUNTIFS('Dec 25'!$G:$G,"v4.4-2-0",'Dec 25'!$H:$H,"FGAC7044U10")</f>
        <v>15</v>
      </c>
      <c r="AH21" s="37">
        <f>COUNTIFS('Jan 1'!$G:$G,"v4.4-2-0",'Jan 1'!$H:$H,"FGAC7044U10")</f>
        <v>14</v>
      </c>
      <c r="AI21" s="37">
        <f>COUNTIFS('Jan 8'!$G:$G,"v4.4-2-0",'Jan 8'!$H:$H,"FGAC7044U10")+COUNTIFS('Jan 8'!$G:$G,"v4.5-3-1",'Jan 8'!$H:$H,"FGAC7044U10")</f>
        <v>18</v>
      </c>
      <c r="AJ21" s="37">
        <f>COUNTIFS('Jan 15'!$G:$G,"v4.4-2-0",'Jan 15'!$H:$H,"FGAC7044U10")+COUNTIFS('Jan 15'!$G:$G,"v4.5-3-1",'Jan 15'!$H:$H,"FGAC7044U10")+COUNTIFS('Jan 15'!$G:$G,"v4.5-3b-",'Jan 15'!$H:$H,"FGAC7044U10")</f>
        <v>19</v>
      </c>
      <c r="AK21" s="37">
        <f>COUNTIFS('Jan 22'!$G:$G,"v4.4-2-0",'Jan 22'!$H:$H,"FGAC7044U10")+COUNTIFS('Jan 22'!$G:$G,"v4.5-3-1",'Jan 22'!$H:$H,"FGAC7044U10")+COUNTIFS('Jan 22'!$G:$G,"v4.5-3b-",'Jan 22'!$H:$H,"FGAC7044U10")</f>
        <v>19</v>
      </c>
      <c r="AL21" s="37">
        <f>COUNTIFS('Jan 29'!$G:$G,"v4.4-2-0",'Jan 29'!$H:$H,"FGAC7044U10")+COUNTIFS('Jan 29'!$G:$G,"v4.5-3-1",'Jan 29'!$H:$H,"FGAC7044U10")+COUNTIFS('Jan 29'!$G:$G,"v4.5-3b-",'Jan 29'!$H:$H,"FGAC7044U10")</f>
        <v>20</v>
      </c>
      <c r="AM21" s="37">
        <f>COUNTIFS('Feb 5'!$G:$G,"v4.4-2-0",'Feb 5'!$H:$H,"FGAC7044U10")+COUNTIFS('Feb 5'!$G:$G,"v4.5-3-1",'Feb 5'!$H:$H,"FGAC7044U10")+COUNTIFS('Feb 5'!$G:$G,"v4.5-3b-",'Feb 5'!$H:$H,"FGAC7044U10")</f>
        <v>20</v>
      </c>
      <c r="AN21" s="37">
        <f>COUNTIFS('Feb 12'!$G:$G,"v4.4-2-0",'Feb 12'!$H:$H,"FGAC7044U10")+COUNTIFS('Feb 12'!$G:$G,"v4.5-3-1",'Feb 12'!$H:$H,"FGAC7044U10")+COUNTIFS('Feb 12'!$G:$G,"v4.5-3b-",'Feb 12'!$H:$H,"FGAC7044U10")</f>
        <v>17</v>
      </c>
      <c r="AO21" s="37">
        <f>COUNTIFS('Feb 12'!$G:$G,"v4.4-2-0",'Feb 12'!$H:$H,"FGAC7044U10")+COUNTIFS('Feb 12'!$G:$G,"v4.5-3-1",'Feb 12'!$H:$H,"FGAC7044U10")+COUNTIFS('Feb 12'!$G:$G,"v4.5-3b-",'Feb 12'!$H:$H,"FGAC7044U10")</f>
        <v>17</v>
      </c>
      <c r="AP21" s="37">
        <f>COUNTIFS('Feb 26'!$G:$G,"v4.4-2-0",'Feb 26'!$H:$H,"FGAC7044U10")+COUNTIFS('Feb 26'!$G:$G,"v4.5-3-1",'Feb 26'!$H:$H,"FGAC7044U10")+COUNTIFS('Feb 26'!$G:$G,"v4.5-3b-",'Feb 26'!$H:$H,"FGAC7044U10")</f>
        <v>18</v>
      </c>
      <c r="AQ21" s="37">
        <f>COUNTIFS('Mar 5'!$G:$G,"v4.4-2-0",'Mar 5'!$H:$H,"FGAC7044U10")+COUNTIFS('Mar 5'!$G:$G,"v4.5-3-1",'Mar 5'!$H:$H,"FGAC7044U10")+COUNTIFS('Mar 5'!$G:$G,"v4.5-3b-",'Mar 5'!$H:$H,"FGAC7044U10")</f>
        <v>17</v>
      </c>
      <c r="AR21" s="37">
        <f>COUNTIFS('Mar 12'!$G:$G,"v4.4-2-0",'Mar 12'!$H:$H,"FGAC7044U10")+COUNTIFS('Mar 12'!$G:$G,"v4.5-3-1",'Mar 12'!$H:$H,"FGAC7044U10")+COUNTIFS('Mar 12'!$G:$G,"v4.5-3b-",'Mar 12'!$H:$H,"FGAC7044U10")</f>
        <v>17</v>
      </c>
      <c r="AS21" s="37">
        <f>COUNTIFS('Mar 19'!$G:$G,"v4.4-2-0",'Mar 19'!$H:$H,"FGAC7044U10")+COUNTIFS('Mar 19'!$G:$G,"v4.5-3-1",'Mar 19'!$H:$H,"FGAC7044U10")+COUNTIFS('Mar 19'!$G:$G,"v4.5-3b-",'Mar 19'!$H:$H,"FGAC7044U10")</f>
        <v>17</v>
      </c>
      <c r="AT21" s="37">
        <f>COUNTIFS('Mar 26'!$G:$G,"v4.4-2-0",'Mar 26'!$H:$H,"FGAC7044U10")+COUNTIFS('Mar 26'!$G:$G,"v4.5-3-1",'Mar 26'!$H:$H,"FGAC7044U10")+COUNTIFS('Mar 26'!$G:$G,"v4.5-3b-",'Mar 26'!$H:$H,"FGAC7044U10")</f>
        <v>15</v>
      </c>
      <c r="AU21" s="37">
        <f>COUNTIFS('Apr 2'!$G:$G,AU11,'Apr 2'!$H:$H,"FGAC*")</f>
        <v>4</v>
      </c>
      <c r="AV21" s="37">
        <f>COUNTIFS('Apr 9'!$G:$G,AV11,'Apr 9'!$H:$H,"FGAC*")</f>
        <v>4</v>
      </c>
      <c r="AW21" s="37">
        <f>COUNTIFS('Apr 16'!$G:$G,AW11,'Apr 16'!$H:$H,"FGAC*")</f>
        <v>4</v>
      </c>
      <c r="AX21" s="37">
        <f>COUNTIFS('Apr 23'!$G:$G,AX11,'Apr 23'!$H:$H,"FGAC*")</f>
        <v>4</v>
      </c>
      <c r="AY21" s="37">
        <f>COUNTIFS('May 2'!$G:$G,AY11,'May 2'!$H:$H,"FGAC*")</f>
        <v>4</v>
      </c>
      <c r="AZ21" s="37">
        <f>COUNTIFS('May 9'!$G:$G,AZ11,'May 9'!$H:$H,"FGAC*")</f>
        <v>15</v>
      </c>
      <c r="BA21" s="37">
        <f>COUNTIFS('May 14'!$G:$G,BA11,'May 14'!$H:$H,"FGAC*")</f>
        <v>15</v>
      </c>
      <c r="BB21" s="37">
        <f>COUNTIFS('May 21'!$G:$G,BB11,'May 21'!$H:$H,"FGAC*")</f>
        <v>14</v>
      </c>
      <c r="BC21" s="37">
        <f>COUNTIFS('May 28'!$G:$G,BC11,'May 28'!$H:$H,"FGAC*")</f>
        <v>16</v>
      </c>
      <c r="BD21" s="37">
        <f>COUNTIFS('Jun 4'!$G:$G,BD11,'Jun 4'!$H:$H,"FGAC*")</f>
        <v>16</v>
      </c>
      <c r="BE21" s="37">
        <f>COUNTIFS('Jun 11'!$G:$G,BE11,'Jun 11'!$H:$H,"FGAC*")</f>
        <v>15</v>
      </c>
      <c r="BF21" s="37">
        <f>COUNTIFS('Jun 18'!$G:$G,BF11,'Jun 18'!$H:$H,"FGAC*")</f>
        <v>16</v>
      </c>
      <c r="BG21" s="37">
        <f>COUNTIFS('Jun 25'!$G:$G,BG11,'Jun 25'!$H:$H,"FGAC*")</f>
        <v>12</v>
      </c>
      <c r="BH21" s="37">
        <f>COUNTIFS('Jul 2'!$G:$G,BH11,'Jul 2'!$H:$H,"FGAC*")</f>
        <v>14</v>
      </c>
      <c r="BI21" s="37">
        <f>COUNTIFS('Jul 9'!$G:$G,BI11,'Jul 9'!$H:$H,"FGAC*")</f>
        <v>14</v>
      </c>
      <c r="BJ21" s="37">
        <f>COUNTIFS('Jul 16'!$G:$G, "v4.6-4-2",'Jul 16'!$H:$H,"FGAC*")</f>
        <v>14</v>
      </c>
      <c r="BK21" s="37">
        <f>COUNTIFS('Jul 23'!$G:$G, "v4.6-4-2",'Jul 23'!$H:$H,"FGAC*")</f>
        <v>14</v>
      </c>
      <c r="BL21" s="37">
        <f>COUNTIFS('Jul 30'!$G:$G, "v4.6-4-2",'Jul 30'!$H:$H,"FGAC*")</f>
        <v>14</v>
      </c>
      <c r="BM21" s="37">
        <f>COUNTIFS('Aug 07'!$G:$G, "v4.6-4-2",'Aug 07'!$H:$H,"FGAC*")</f>
        <v>17</v>
      </c>
      <c r="BN21" s="37">
        <f>COUNTIFS('Aug 13'!$G:$G, "v4.6-4-2",'Aug 13'!$H:$H,"FGAC*")</f>
        <v>17</v>
      </c>
      <c r="BO21" s="37">
        <f>COUNTIFS('Aug 20'!$G:$G, "v4.6-4-2",'Aug 20'!$H:$H,"FGAC*")</f>
        <v>15</v>
      </c>
      <c r="BP21" s="37">
        <f>COUNTIFS('Aug 27'!$G:$G, "v4.6-4-2",'Aug 27'!$H:$H,"FGAC*")</f>
        <v>16</v>
      </c>
      <c r="BQ21" s="37">
        <f>COUNTIFS('Sep 05'!$G:$G, "v4.6-4-2",'Sep 05'!$H:$H,"FGAC*")</f>
        <v>15</v>
      </c>
      <c r="BR21" s="37">
        <f>COUNTIFS('Sep 10'!$G:$G, "v4.6-4-2",'Sep 10'!$H:$H,"FGAC*")</f>
        <v>16</v>
      </c>
      <c r="BS21">
        <f>COUNTIFS('Sep 17'!$G:$G, "v4.6-4-2" ,'Sep 17'!$H:$H,"FGAC*")</f>
      </c>
    </row>
    <row ht="15.75" r="22" spans="1:70" thickBot="1" x14ac:dyDescent="0.3">
      <c r="H22" s="79"/>
      <c r="I22" s="83" t="s">
        <v>1204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38"/>
      <c r="W22" s="38"/>
      <c r="X22" s="38"/>
      <c r="Y22" s="38">
        <f>COUNTIFS('Oct 30'!$G:$G,"v4.3-1.0",'Oct 30'!$H:$H,"FGAC7044U10")</f>
        <v>2</v>
      </c>
      <c r="Z22" s="38">
        <f>COUNTIFS('Nov 6'!$G:$G,"v4.3-1.0",'Nov 6'!$H:$H,"FGAC7044U10")</f>
        <v>2</v>
      </c>
      <c r="AA22" s="38">
        <f>COUNTIFS('Nov 13'!$G:$G,"v4.3-1.0",'Nov 13'!$H:$H,"FGAC7044U10")</f>
        <v>1</v>
      </c>
      <c r="AB22" s="38">
        <f>COUNTIFS('Nov 20'!$G:$G,"v4.3-1.0",'Nov 20'!$H:$H,"FGAC7044U10")</f>
        <v>0</v>
      </c>
      <c r="AC22" s="38">
        <f>COUNTIFS('Nov 27'!$G:$G,"v4.3-1.0",'Nov 27'!$H:$H,"FGAC7044U10")</f>
        <v>0</v>
      </c>
      <c r="AD22" s="38">
        <f>COUNTIFS('Dec 4'!$G:$G,"v4.3-1.0",'Dec 4'!$H:$H,"FGAC7044U10")</f>
        <v>1</v>
      </c>
      <c r="AE22" s="38">
        <f>COUNTIFS('Dec 11'!$G:$G,"v4.3-1.0",'Dec 11'!$H:$H,"FGAC7044U10")</f>
        <v>2</v>
      </c>
      <c r="AF22" s="38">
        <f>COUNTIFS('Dec 18'!$G:$G,"v4.3-1.0",'Dec 18'!$H:$H,"FGAC7044U10")</f>
        <v>2</v>
      </c>
      <c r="AG22" s="38">
        <f>COUNTIFS('Dec 25'!$G:$G,"v4.3-1.0",'Dec 25'!$H:$H,"FGAC7044U10")</f>
        <v>1</v>
      </c>
      <c r="AH22" s="38">
        <f>COUNTIFS('Jan 1'!$G:$G,"v4.3-1.0",'Jan 1'!$H:$H,"FGAC7044U10")</f>
        <v>1</v>
      </c>
      <c r="AI22" s="38">
        <f>COUNTIFS('Jan 8'!$G:$G,"v4.3-1.0",'Jan 8'!$H:$H,"FGAC7044U10")+COUNTIFS('Jan 8'!$G:$G,"v4.3-1.0",'Jan 8'!$H:$H,"FGAC7044U100")</f>
        <v>2</v>
      </c>
      <c r="AJ22" s="38">
        <f>COUNTIFS('Jan 15'!$G:$G,"v4.3-1.0",'Jan 15'!$H:$H,"FGAC7044U10")+COUNTIFS('Jan 15'!$G:$G,"v4.3-1.0",'Jan 15'!$H:$H,"FGAC7044U100")</f>
        <v>1</v>
      </c>
      <c r="AK22" s="38">
        <f>COUNTIFS('Jan 22'!$G:$G,"v4.3-1.0",'Jan 22'!$H:$H,"FGAC7044U10")+COUNTIFS('Jan 22'!$G:$G,"v4.3-1.0",'Jan 22'!$H:$H,"FGAC7044U100")</f>
        <v>3</v>
      </c>
      <c r="AL22" s="38">
        <f>COUNTIFS('Jan 29'!$G:$G,"v4.3-1.0",'Jan 29'!$H:$H,"FGAC7044U10")+COUNTIFS('Jan 29'!$G:$G,"v4.3-1.0",'Jan 29'!$H:$H,"FGAC7044U100")</f>
        <v>0</v>
      </c>
      <c r="AM22" s="38">
        <f>COUNTIFS('Feb 5'!$G:$G,"v4.3-1.0",'Feb 5'!$H:$H,"FGAC7044U10")+COUNTIFS('Feb 5'!$G:$G,"v4.3-1.0",'Feb 5'!$H:$H,"FGAC7044U100")</f>
        <v>0</v>
      </c>
      <c r="AN22" s="38">
        <f>COUNTIFS('Feb 12'!$G:$G,"v4.3-1.0",'Feb 12'!$H:$H,"FGAC7044U10")+COUNTIFS('Feb 12'!$G:$G,"v4.3-1.0",'Feb 12'!$H:$H,"FGAC7044U100")</f>
        <v>0</v>
      </c>
      <c r="AO22" s="38">
        <f>COUNTIFS('Feb 12'!$G:$G,"v4.3-1.0",'Feb 12'!$H:$H,"FGAC7044U10")+COUNTIFS('Feb 12'!$G:$G,"v4.3-1.0",'Feb 12'!$H:$H,"FGAC7044U100")</f>
        <v>0</v>
      </c>
      <c r="AP22" s="38">
        <f>COUNTIFS('Feb 26'!$G:$G,"v4.3-1.0",'Feb 26'!$H:$H,"FGAC7044U10")+COUNTIFS('Feb 26'!$G:$G,"v4.3-1.0",'Feb 26'!$H:$H,"FGAC7044U100")</f>
        <v>0</v>
      </c>
      <c r="AQ22" s="38">
        <f>COUNTIFS('Mar 5'!$G:$G,"v4.3-1.0",'Mar 5'!$H:$H,"FGAC7044U10")+COUNTIFS('Mar 5'!$G:$G,"v4.3-1.0",'Mar 5'!$H:$H,"FGAC7044U100")</f>
        <v>1</v>
      </c>
      <c r="AR22" s="38">
        <f>COUNTIFS('Mar 12'!$G:$G,"v4.3-1.0",'Mar 12'!$H:$H,"FGAC7044U10")+COUNTIFS('Mar 12'!$G:$G,"v4.3-1.0",'Mar 12'!$H:$H,"FGAC7044U100")</f>
        <v>0</v>
      </c>
      <c r="AS22" s="38">
        <f>COUNTIFS('Mar 19'!$G:$G,"v4.3-1.0",'Mar 19'!$H:$H,"FGAC7044U10")+COUNTIFS('Mar 19'!$G:$G,"v4.3-1.0",'Mar 19'!$H:$H,"FGAC7044U100")</f>
        <v>0</v>
      </c>
      <c r="AT22" s="38">
        <f>COUNTIFS('Mar 26'!$G:$G,"v4.3-1.0",'Mar 26'!$H:$H,"FGAC7044U10")+COUNTIFS('Mar 26'!$G:$G,"v4.3-1.0",'Mar 26'!$H:$H,"FGAC7044U100")</f>
        <v>0</v>
      </c>
      <c r="AU22" s="38">
        <f>COUNTIFS('Apr 2'!$H:$H,"FGAC*")-AU21</f>
        <v>13</v>
      </c>
      <c r="AV22" s="38">
        <f>COUNTIFS('Apr 9'!$H:$H,"FGAC*")-AV21</f>
        <v>13</v>
      </c>
      <c r="AW22" s="38">
        <f>COUNTIFS('Apr 16'!$H:$H,"FGAC*")-AW21</f>
        <v>12</v>
      </c>
      <c r="AX22" s="38">
        <f>COUNTIFS('Apr 23'!$H:$H,"FGAC*")-AX21</f>
        <v>12</v>
      </c>
      <c r="AY22" s="38">
        <f>COUNTIFS('May 2'!$H:$H,"FGAC*")-AY21</f>
        <v>13</v>
      </c>
      <c r="AZ22" s="38">
        <f>COUNTIFS('May 9'!$H:$H,"FGAC*")-AZ21</f>
        <v>1</v>
      </c>
      <c r="BA22" s="38">
        <f>COUNTIFS('May 14'!$H:$H,"FGAC*")-BA21</f>
        <v>2</v>
      </c>
      <c r="BB22" s="38">
        <f>COUNTIFS('May 21'!$H:$H,"FGAC*")-BB21</f>
        <v>3</v>
      </c>
      <c r="BC22" s="38">
        <f>COUNTIFS('May 28'!$H:$H,"FGAC*")-BC21</f>
        <v>2</v>
      </c>
      <c r="BD22" s="38">
        <f>COUNTIFS('Jun 4'!$H:$H,"FGAC*")-BD21</f>
        <v>1</v>
      </c>
      <c r="BE22" s="38">
        <f>COUNTIFS('Jun 11'!$H:$H,"FGAC*")-BE21</f>
        <v>1</v>
      </c>
      <c r="BF22" s="38">
        <f>COUNTIFS('Jun 18'!$H:$H,"FGAC*")-BF21</f>
        <v>1</v>
      </c>
      <c r="BG22" s="38">
        <f>COUNTIFS('Jun 25'!$H:$H,"FGAC*")-BG21</f>
        <v>1</v>
      </c>
      <c r="BH22" s="38">
        <f>COUNTIFS('Jul 2'!$H:$H,"FGAC*")-BH21</f>
        <v>2</v>
      </c>
      <c r="BI22" s="38">
        <f>COUNTIFS('Jul 9'!$H:$H,"FGAC*")-BI21</f>
        <v>2</v>
      </c>
      <c r="BJ22" s="38">
        <f>COUNTIFS('Jul 16'!$H:$H,"FGAC*")- (COUNTIFS('Jul 16'!$G:$G, "v4.6-4-2",'Jul 16'!$H:$H,"FGAC*"))</f>
        <v>4</v>
      </c>
      <c r="BK22" s="38">
        <f>COUNTIFS('Jul 23'!$H:$H,"FGAC*")-BK21</f>
        <v>3</v>
      </c>
      <c r="BL22" s="38">
        <f>COUNTIFS('Jul 30'!$H:$H,"FGAC*")-BL21</f>
        <v>3</v>
      </c>
      <c r="BM22" s="38">
        <f>COUNTIFS('Aug 07'!$H:$H,"FGAC*")-BM21</f>
        <v>0</v>
      </c>
      <c r="BN22" s="38">
        <f>COUNTIFS('Aug 13'!$H:$H,"FGAC*")-BN21</f>
        <v>0</v>
      </c>
      <c r="BO22" s="38">
        <f>COUNTIFS('Aug 20'!$H:$H,"FGAC*")-BO21</f>
        <v>0</v>
      </c>
      <c r="BP22" s="38">
        <f>COUNTIFS('Aug 27'!$H:$H,"FGAC*")-BP21</f>
        <v>0</v>
      </c>
      <c r="BQ22" s="38">
        <f>COUNTIFS('Sep 05'!$H:$H,"FGAC*")-BQ21</f>
        <v>0</v>
      </c>
      <c r="BR22" s="38">
        <f>COUNTIFS('Sep 10'!$H:$H,"FGAC*")-BR21</f>
        <v>0</v>
      </c>
      <c r="BS22">
        <f>COUNTIFS('Sep 17'!$H:$H,"FGAC*")-BS21</f>
      </c>
    </row>
    <row ht="15.75" r="23" spans="1:70" thickBot="1" x14ac:dyDescent="0.3">
      <c r="AD23" s="90"/>
      <c r="AE23" s="91"/>
      <c r="AF23" s="92"/>
      <c r="AG23" s="93"/>
      <c r="AH23" s="94"/>
      <c r="AI23" s="95"/>
      <c r="AJ23" s="96"/>
      <c r="AK23" s="97"/>
      <c r="AL23" s="115"/>
      <c r="AM23" s="121"/>
      <c r="AN23" s="121"/>
      <c r="AO23" s="134"/>
      <c r="AP23" s="134"/>
      <c r="AQ23" s="137"/>
      <c r="AR23" s="138"/>
      <c r="AS23" s="140"/>
      <c r="AT23" s="144"/>
      <c r="AU23" s="153"/>
      <c r="AV23" s="153"/>
      <c r="AW23" s="153"/>
      <c r="AX23" s="153"/>
      <c r="AY23" s="153"/>
      <c r="AZ23" s="153"/>
      <c r="BA23" s="179"/>
      <c r="BB23" s="158"/>
      <c r="BJ23" s="220"/>
      <c r="BK23" s="220"/>
    </row>
    <row ht="15.75" r="24" spans="1:70" thickBot="1" x14ac:dyDescent="0.3">
      <c r="J24" s="33">
        <f>J12</f>
        <v>42933</v>
      </c>
      <c r="K24" s="33">
        <f>K12</f>
        <v>42940</v>
      </c>
      <c r="L24" s="33">
        <f>L12</f>
        <v>42947</v>
      </c>
      <c r="M24" s="33">
        <f>M12</f>
        <v>42954</v>
      </c>
      <c r="N24" s="33">
        <f ref="N24:AC24" si="0" t="shared">N12</f>
        <v>42961</v>
      </c>
      <c r="O24" s="33">
        <f si="0" t="shared"/>
        <v>42968</v>
      </c>
      <c r="P24" s="33">
        <f si="0" t="shared"/>
        <v>42975</v>
      </c>
      <c r="Q24" s="33">
        <f si="0" t="shared"/>
        <v>42982</v>
      </c>
      <c r="R24" s="33">
        <f si="0" t="shared"/>
        <v>42989</v>
      </c>
      <c r="S24" s="33">
        <f si="0" t="shared"/>
        <v>42996</v>
      </c>
      <c r="T24" s="33">
        <f si="0" t="shared"/>
        <v>43003</v>
      </c>
      <c r="U24" s="33">
        <f si="0" t="shared"/>
        <v>43010</v>
      </c>
      <c r="V24" s="33">
        <f si="0" t="shared"/>
        <v>43017</v>
      </c>
      <c r="W24" s="33">
        <f si="0" t="shared"/>
        <v>43024</v>
      </c>
      <c r="X24" s="33">
        <f si="0" t="shared"/>
        <v>43031</v>
      </c>
      <c r="Y24" s="33">
        <f si="0" t="shared"/>
        <v>43038</v>
      </c>
      <c r="Z24" s="33">
        <f si="0" t="shared"/>
        <v>43045</v>
      </c>
      <c r="AA24" s="33">
        <f si="0" t="shared"/>
        <v>43052</v>
      </c>
      <c r="AB24" s="33">
        <f si="0" t="shared"/>
        <v>43059</v>
      </c>
      <c r="AC24" s="33">
        <f si="0" t="shared"/>
        <v>43066</v>
      </c>
      <c r="AD24" s="33">
        <f ref="AD24:AE24" si="1" t="shared">AD12</f>
        <v>43073</v>
      </c>
      <c r="AE24" s="33">
        <f si="1" t="shared"/>
        <v>43080</v>
      </c>
      <c r="AF24" s="33">
        <f ref="AF24:AG24" si="2" t="shared">AF12</f>
        <v>43087</v>
      </c>
      <c r="AG24" s="33">
        <f si="2" t="shared"/>
        <v>43094</v>
      </c>
      <c r="AH24" s="33">
        <f ref="AH24:AI24" si="3" t="shared">AH12</f>
        <v>43101</v>
      </c>
      <c r="AI24" s="33">
        <f si="3" t="shared"/>
        <v>43108</v>
      </c>
      <c r="AJ24" s="33">
        <f ref="AJ24:AK24" si="4" t="shared">AJ12</f>
        <v>43115</v>
      </c>
      <c r="AK24" s="33">
        <f si="4" t="shared"/>
        <v>43122</v>
      </c>
      <c r="AL24" s="33">
        <f ref="AL24:AN24" si="5" t="shared">AL12</f>
        <v>43129</v>
      </c>
      <c r="AM24" s="33">
        <f si="5" t="shared"/>
        <v>43136</v>
      </c>
      <c r="AN24" s="33">
        <f si="5" t="shared"/>
        <v>43143</v>
      </c>
      <c r="AO24" s="33">
        <f ref="AO24:AP24" si="6" t="shared">AO12</f>
        <v>43150</v>
      </c>
      <c r="AP24" s="33">
        <f si="6" t="shared"/>
        <v>43157</v>
      </c>
      <c r="AQ24" s="33">
        <f ref="AQ24" si="7" t="shared">AQ12</f>
        <v>43164</v>
      </c>
      <c r="AR24" s="33">
        <f>AR12</f>
        <v>43171</v>
      </c>
      <c r="AS24" s="33">
        <f ref="AS24:AT24" si="8" t="shared">AS12</f>
        <v>43178</v>
      </c>
      <c r="AT24" s="33">
        <f si="8" t="shared"/>
        <v>43185</v>
      </c>
      <c r="AU24" s="33">
        <f ref="AU24:AV24" si="9" t="shared">AU12</f>
        <v>43192</v>
      </c>
      <c r="AV24" s="33">
        <f si="9" t="shared"/>
        <v>43199</v>
      </c>
      <c r="AW24" s="33">
        <f ref="AW24" si="10" t="shared">AW12</f>
        <v>43206</v>
      </c>
      <c r="AX24" s="33">
        <f ref="AX24" si="11" t="shared">AX12</f>
        <v>43213</v>
      </c>
      <c r="AY24" s="33">
        <f ref="AY24" si="12" t="shared">AY12</f>
        <v>43222</v>
      </c>
      <c r="AZ24" s="33">
        <f ref="AZ24" si="13" t="shared">AZ12</f>
        <v>43229</v>
      </c>
      <c r="BA24" s="33">
        <f ref="BA24:BB24" si="14" t="shared">BA12</f>
        <v>43234</v>
      </c>
      <c r="BB24" s="33">
        <f si="14" t="shared"/>
        <v>43241</v>
      </c>
      <c r="BC24" s="33">
        <f ref="BC24:BG24" si="15" t="shared">BC12</f>
        <v>43248</v>
      </c>
      <c r="BD24" s="33">
        <f si="15" t="shared"/>
        <v>43255</v>
      </c>
      <c r="BE24" s="33">
        <f si="15" t="shared"/>
        <v>43262</v>
      </c>
      <c r="BF24" s="33">
        <f si="15" t="shared"/>
        <v>43269</v>
      </c>
      <c r="BG24" s="33">
        <f si="15" t="shared"/>
        <v>43276</v>
      </c>
      <c r="BH24" s="33">
        <f ref="BH24:BI24" si="16" t="shared">BH12</f>
        <v>43283</v>
      </c>
      <c r="BI24" s="33">
        <f si="16" t="shared"/>
        <v>43290</v>
      </c>
      <c r="BJ24" s="33" t="s">
        <v>1559</v>
      </c>
      <c r="BK24" s="33" t="s">
        <v>1562</v>
      </c>
      <c r="BL24" s="33" t="s">
        <v>1563</v>
      </c>
      <c r="BM24" s="33" t="s">
        <v>1564</v>
      </c>
      <c r="BN24" s="33" t="s">
        <v>1565</v>
      </c>
      <c r="BO24" s="33" t="s">
        <v>1566</v>
      </c>
      <c r="BP24" s="33" t="s">
        <v>1569</v>
      </c>
      <c r="BQ24" s="33" t="s">
        <v>1570</v>
      </c>
      <c r="BR24" s="33" t="s">
        <v>1571</v>
      </c>
      <c r="BS24" t="s">
        <v>1573</v>
      </c>
    </row>
    <row ht="15.75" r="25" spans="1:70" thickBot="1" x14ac:dyDescent="0.3">
      <c r="I25" s="29" t="s">
        <v>510</v>
      </c>
      <c r="J25" s="6">
        <f ref="J25:BI25" si="17" t="shared">SUM(J$13:J$14)</f>
        <v>73</v>
      </c>
      <c r="K25" s="6">
        <f si="17" t="shared"/>
        <v>70</v>
      </c>
      <c r="L25" s="6">
        <f si="17" t="shared"/>
        <v>70</v>
      </c>
      <c r="M25" s="6">
        <f si="17" t="shared"/>
        <v>67</v>
      </c>
      <c r="N25" s="6">
        <f si="17" t="shared"/>
        <v>64</v>
      </c>
      <c r="O25" s="6">
        <f>SUM(O$13:O$14)</f>
        <v>63</v>
      </c>
      <c r="P25" s="6">
        <f>SUM(P$13:P$14)</f>
        <v>65</v>
      </c>
      <c r="Q25" s="6">
        <f si="17" t="shared"/>
        <v>65</v>
      </c>
      <c r="R25" s="6">
        <f si="17" t="shared"/>
        <v>59</v>
      </c>
      <c r="S25" s="6">
        <f si="17" t="shared"/>
        <v>63</v>
      </c>
      <c r="T25" s="6">
        <f si="17" t="shared"/>
        <v>66</v>
      </c>
      <c r="U25" s="6">
        <f si="17" t="shared"/>
        <v>61</v>
      </c>
      <c r="V25" s="20">
        <f si="17" t="shared"/>
        <v>57</v>
      </c>
      <c r="W25" s="20">
        <f si="17" t="shared"/>
        <v>59</v>
      </c>
      <c r="X25" s="20">
        <f si="17" t="shared"/>
        <v>58</v>
      </c>
      <c r="Y25" s="20">
        <f si="17" t="shared"/>
        <v>58</v>
      </c>
      <c r="Z25" s="20">
        <f si="17" t="shared"/>
        <v>58</v>
      </c>
      <c r="AA25" s="20">
        <f si="17" t="shared"/>
        <v>57</v>
      </c>
      <c r="AB25" s="20">
        <f si="17" t="shared"/>
        <v>56</v>
      </c>
      <c r="AC25" s="20">
        <f si="17" t="shared"/>
        <v>55</v>
      </c>
      <c r="AD25" s="20">
        <f si="17" t="shared"/>
        <v>55</v>
      </c>
      <c r="AE25" s="20">
        <f si="17" t="shared"/>
        <v>54</v>
      </c>
      <c r="AF25" s="20">
        <f si="17" t="shared"/>
        <v>54</v>
      </c>
      <c r="AG25" s="20">
        <f si="17" t="shared"/>
        <v>52</v>
      </c>
      <c r="AH25" s="20">
        <f si="17" t="shared"/>
        <v>53</v>
      </c>
      <c r="AI25" s="20">
        <f si="17" t="shared"/>
        <v>53</v>
      </c>
      <c r="AJ25" s="20">
        <f si="17" t="shared"/>
        <v>55</v>
      </c>
      <c r="AK25" s="20">
        <f si="17" t="shared"/>
        <v>54</v>
      </c>
      <c r="AL25" s="20">
        <f si="17" t="shared"/>
        <v>53</v>
      </c>
      <c r="AM25" s="20">
        <f si="17" t="shared"/>
        <v>51</v>
      </c>
      <c r="AN25" s="20">
        <f si="17" t="shared"/>
        <v>51</v>
      </c>
      <c r="AO25" s="20">
        <f si="17" t="shared"/>
        <v>51</v>
      </c>
      <c r="AP25" s="20">
        <f si="17" t="shared"/>
        <v>49</v>
      </c>
      <c r="AQ25" s="20">
        <f si="17" t="shared"/>
        <v>48</v>
      </c>
      <c r="AR25" s="20">
        <f si="17" t="shared"/>
        <v>46</v>
      </c>
      <c r="AS25" s="20">
        <f si="17" t="shared"/>
        <v>47</v>
      </c>
      <c r="AT25" s="20">
        <f si="17" t="shared"/>
        <v>46</v>
      </c>
      <c r="AU25" s="20">
        <f si="17" t="shared"/>
        <v>47</v>
      </c>
      <c r="AV25" s="20">
        <f si="17" t="shared"/>
        <v>45</v>
      </c>
      <c r="AW25" s="20">
        <f si="17" t="shared"/>
        <v>47</v>
      </c>
      <c r="AX25" s="20">
        <f si="17" t="shared"/>
        <v>46</v>
      </c>
      <c r="AY25" s="20">
        <f si="17" t="shared"/>
        <v>43</v>
      </c>
      <c r="AZ25" s="20">
        <f si="17" t="shared"/>
        <v>46</v>
      </c>
      <c r="BA25" s="20">
        <f si="17" t="shared"/>
        <v>47</v>
      </c>
      <c r="BB25" s="20">
        <f si="17" t="shared"/>
        <v>44</v>
      </c>
      <c r="BC25" s="20">
        <f si="17" t="shared"/>
        <v>45</v>
      </c>
      <c r="BD25" s="20">
        <f si="17" t="shared"/>
        <v>45</v>
      </c>
      <c r="BE25" s="20">
        <f si="17" t="shared"/>
        <v>44</v>
      </c>
      <c r="BF25" s="20">
        <f si="17" t="shared"/>
        <v>44</v>
      </c>
      <c r="BG25" s="20">
        <f si="17" t="shared"/>
        <v>45</v>
      </c>
      <c r="BH25" s="20">
        <f si="17" t="shared"/>
        <v>44</v>
      </c>
      <c r="BI25" s="20">
        <f si="17" t="shared"/>
        <v>43</v>
      </c>
      <c r="BJ25" s="20">
        <f>COUNTIFS('Jul 16'!$G:$G,"PW1MA079*")+COUNTIFS('Jul 16'!$G:$G,"PW1MA076*") + (COUNTIF('Jul 16'!$G:$G,"PW1MA*")+COUNTIF('Jul 16'!$G:$G,"PW3MA*")) - (COUNTIFS('Jul 16'!$G:$G,"PW1MA079*")+COUNTIFS('Jul 16'!$G:$G,"PW1MA076*"))</f>
        <v>43</v>
      </c>
      <c r="BK25" s="20">
        <f ref="BK25:BP25" si="18" t="shared">SUM(BK$13:BK$14)</f>
        <v>43</v>
      </c>
      <c r="BL25" s="20">
        <f si="18" t="shared"/>
        <v>43</v>
      </c>
      <c r="BM25" s="20">
        <f si="18" t="shared"/>
        <v>43</v>
      </c>
      <c r="BN25" s="20">
        <f si="18" t="shared"/>
        <v>41</v>
      </c>
      <c r="BO25" s="20">
        <f si="18" t="shared"/>
        <v>40</v>
      </c>
      <c r="BP25" s="20">
        <f si="18" t="shared"/>
        <v>40</v>
      </c>
      <c r="BQ25" s="20">
        <f>SUM(BQ$13:BQ$14)</f>
        <v>41</v>
      </c>
      <c r="BR25" s="20">
        <f>SUM(BR$13:BR$14)</f>
        <v>40</v>
      </c>
      <c r="BS25">
        <f>SUM(BS$13:BS$14)</f>
      </c>
    </row>
    <row customFormat="1" ht="15.75" r="26" s="79" spans="1:70" thickBot="1" x14ac:dyDescent="0.3">
      <c r="H26"/>
      <c r="I26" s="28" t="s">
        <v>511</v>
      </c>
      <c r="J26" s="7">
        <f ref="J26:BI26" si="19" t="shared">SUM(J$15:J$18)</f>
        <v>18</v>
      </c>
      <c r="K26" s="7">
        <f si="19" t="shared"/>
        <v>20</v>
      </c>
      <c r="L26" s="7">
        <f si="19" t="shared"/>
        <v>17</v>
      </c>
      <c r="M26" s="7">
        <f si="19" t="shared"/>
        <v>22</v>
      </c>
      <c r="N26" s="7">
        <f si="19" t="shared"/>
        <v>21</v>
      </c>
      <c r="O26" s="7">
        <f>SUM(O$15:O$18)</f>
        <v>20</v>
      </c>
      <c r="P26" s="7">
        <f>SUM(P$15:P$18)</f>
        <v>20</v>
      </c>
      <c r="Q26" s="7">
        <f si="19" t="shared"/>
        <v>21</v>
      </c>
      <c r="R26" s="7">
        <f si="19" t="shared"/>
        <v>19</v>
      </c>
      <c r="S26" s="7">
        <f si="19" t="shared"/>
        <v>16</v>
      </c>
      <c r="T26" s="7">
        <f si="19" t="shared"/>
        <v>15</v>
      </c>
      <c r="U26" s="7">
        <f si="19" t="shared"/>
        <v>16</v>
      </c>
      <c r="V26" s="21">
        <f si="19" t="shared"/>
        <v>18</v>
      </c>
      <c r="W26" s="21">
        <f si="19" t="shared"/>
        <v>15</v>
      </c>
      <c r="X26" s="21">
        <f si="19" t="shared"/>
        <v>12</v>
      </c>
      <c r="Y26" s="21">
        <f si="19" t="shared"/>
        <v>12</v>
      </c>
      <c r="Z26" s="21">
        <f si="19" t="shared"/>
        <v>11</v>
      </c>
      <c r="AA26" s="21">
        <f si="19" t="shared"/>
        <v>10</v>
      </c>
      <c r="AB26" s="21">
        <f si="19" t="shared"/>
        <v>10</v>
      </c>
      <c r="AC26" s="21">
        <f si="19" t="shared"/>
        <v>9</v>
      </c>
      <c r="AD26" s="21">
        <f si="19" t="shared"/>
        <v>10</v>
      </c>
      <c r="AE26" s="21">
        <f si="19" t="shared"/>
        <v>7</v>
      </c>
      <c r="AF26" s="21">
        <f si="19" t="shared"/>
        <v>6</v>
      </c>
      <c r="AG26" s="21">
        <f si="19" t="shared"/>
        <v>7</v>
      </c>
      <c r="AH26" s="21">
        <f si="19" t="shared"/>
        <v>7</v>
      </c>
      <c r="AI26" s="21">
        <f si="19" t="shared"/>
        <v>6</v>
      </c>
      <c r="AJ26" s="21">
        <f si="19" t="shared"/>
        <v>8</v>
      </c>
      <c r="AK26" s="21">
        <f si="19" t="shared"/>
        <v>7</v>
      </c>
      <c r="AL26" s="21">
        <f si="19" t="shared"/>
        <v>6</v>
      </c>
      <c r="AM26" s="21">
        <f si="19" t="shared"/>
        <v>6</v>
      </c>
      <c r="AN26" s="21">
        <f si="19" t="shared"/>
        <v>6</v>
      </c>
      <c r="AO26" s="21">
        <f si="19" t="shared"/>
        <v>6</v>
      </c>
      <c r="AP26" s="21">
        <f si="19" t="shared"/>
        <v>8</v>
      </c>
      <c r="AQ26" s="21">
        <f si="19" t="shared"/>
        <v>7</v>
      </c>
      <c r="AR26" s="21">
        <f si="19" t="shared"/>
        <v>6</v>
      </c>
      <c r="AS26" s="21">
        <f si="19" t="shared"/>
        <v>8</v>
      </c>
      <c r="AT26" s="21">
        <f si="19" t="shared"/>
        <v>7</v>
      </c>
      <c r="AU26" s="21">
        <f si="19" t="shared"/>
        <v>8</v>
      </c>
      <c r="AV26" s="21">
        <f si="19" t="shared"/>
        <v>7</v>
      </c>
      <c r="AW26" s="21">
        <f si="19" t="shared"/>
        <v>8</v>
      </c>
      <c r="AX26" s="21">
        <f si="19" t="shared"/>
        <v>8</v>
      </c>
      <c r="AY26" s="21">
        <f si="19" t="shared"/>
        <v>7</v>
      </c>
      <c r="AZ26" s="21">
        <f si="19" t="shared"/>
        <v>12</v>
      </c>
      <c r="BA26" s="21">
        <f si="19" t="shared"/>
        <v>12</v>
      </c>
      <c r="BB26" s="21">
        <f si="19" t="shared"/>
        <v>13</v>
      </c>
      <c r="BC26" s="21">
        <f si="19" t="shared"/>
        <v>14</v>
      </c>
      <c r="BD26" s="21">
        <f si="19" t="shared"/>
        <v>14</v>
      </c>
      <c r="BE26" s="21">
        <f si="19" t="shared"/>
        <v>12</v>
      </c>
      <c r="BF26" s="21">
        <f si="19" t="shared"/>
        <v>12</v>
      </c>
      <c r="BG26" s="21">
        <f si="19" t="shared"/>
        <v>13</v>
      </c>
      <c r="BH26" s="21">
        <f si="19" t="shared"/>
        <v>13</v>
      </c>
      <c r="BI26" s="21">
        <f si="19" t="shared"/>
        <v>14</v>
      </c>
      <c r="BJ26" s="21">
        <f>COUNTIFS('Jul 16'!$G:$G, "v4.6-4-2",'Jul 16'!$H:$H,"FGRC*")+COUNTIFS('Jul 16'!$G:$G, "v4.6-4-2",'Jul 16'!$H:$H,"FFRE*") + (COUNTIFS('Jul 16'!$G:$G,"v*",'Jul 16'!$H:$H,"FGRC*")+COUNTIFS('Jul 16'!$G:$G,"PW3RS*",'Jul 16'!$H:$H,"FFRE*"))- (COUNTIFS('Jul 16'!$G:$G, "v4.6-4-2",'Jul 16'!$H:$H,"FGRC*")+COUNTIFS('Jul 16'!$G:$G, "v4.6-4-2",'Jul 16'!$H:$H,"FFRE*")) + COUNTIFS('Jul 16'!$G:$G,"PW1RS326",'Jul 16'!$H:$H,"FGRC*")+COUNTIFS('Jul 16'!$G:$G,"PW1RS326",'Jul 16'!$H:$H,"FFRE*") + (COUNTIFS('Jul 16'!$G:$G,"PW1RS*",'Jul 16'!$H:$H,"FFRE*")+COUNTIFS('Jul 16'!$G:$G,"PW1RS*",'Jul 16'!$H:$H,"FGRC*"))- (COUNTIFS('Jul 16'!$G:$G,"PW1RS326",'Jul 16'!$H:$H,"FGRC*")+COUNTIFS('Jul 16'!$G:$G,"PW1RS326",'Jul 16'!$H:$H,"FFRE*"))</f>
        <v>13</v>
      </c>
      <c r="BK26" s="21">
        <f ref="BK26:BP26" si="20" t="shared">SUM(BK$15:BK$18)</f>
        <v>11</v>
      </c>
      <c r="BL26" s="21">
        <f si="20" t="shared"/>
        <v>10</v>
      </c>
      <c r="BM26" s="21">
        <f si="20" t="shared"/>
        <v>11</v>
      </c>
      <c r="BN26" s="21">
        <f si="20" t="shared"/>
        <v>13</v>
      </c>
      <c r="BO26" s="21">
        <f si="20" t="shared"/>
        <v>13</v>
      </c>
      <c r="BP26" s="21">
        <f si="20" t="shared"/>
        <v>13</v>
      </c>
      <c r="BQ26" s="21">
        <f>SUM(BQ$15:BQ$18)</f>
        <v>13</v>
      </c>
      <c r="BR26" s="21">
        <f>SUM(BR$15:BR$18)</f>
        <v>13</v>
      </c>
      <c r="BS26">
        <f>SUM(BS$15:BS$18)</f>
      </c>
    </row>
    <row customFormat="1" ht="15.75" r="27" s="24" spans="1:70" thickBot="1" x14ac:dyDescent="0.3">
      <c r="A27" s="73"/>
      <c r="B27" s="73"/>
      <c r="C27" s="73"/>
      <c r="D27" s="73"/>
      <c r="E27" s="73"/>
      <c r="F27" s="73"/>
      <c r="G27" s="73"/>
      <c r="H27"/>
      <c r="I27" s="27" t="s">
        <v>512</v>
      </c>
      <c r="J27" s="8">
        <f ref="J27:BI27" si="21" t="shared">SUM(J$19:J$20)</f>
        <v>15</v>
      </c>
      <c r="K27" s="8">
        <f si="21" t="shared"/>
        <v>13</v>
      </c>
      <c r="L27" s="8">
        <f si="21" t="shared"/>
        <v>11</v>
      </c>
      <c r="M27" s="8">
        <f si="21" t="shared"/>
        <v>11</v>
      </c>
      <c r="N27" s="8">
        <f si="21" t="shared"/>
        <v>11</v>
      </c>
      <c r="O27" s="8">
        <f>SUM(O$19:O$20)</f>
        <v>11</v>
      </c>
      <c r="P27" s="8">
        <f>SUM(P$19:P$20)</f>
        <v>10</v>
      </c>
      <c r="Q27" s="8">
        <f si="21" t="shared"/>
        <v>10</v>
      </c>
      <c r="R27" s="8">
        <f si="21" t="shared"/>
        <v>10</v>
      </c>
      <c r="S27" s="8">
        <f si="21" t="shared"/>
        <v>7</v>
      </c>
      <c r="T27" s="8">
        <f si="21" t="shared"/>
        <v>6</v>
      </c>
      <c r="U27" s="8">
        <f si="21" t="shared"/>
        <v>18</v>
      </c>
      <c r="V27" s="21">
        <f si="21" t="shared"/>
        <v>21</v>
      </c>
      <c r="W27" s="21">
        <f si="21" t="shared"/>
        <v>25</v>
      </c>
      <c r="X27" s="21">
        <f si="21" t="shared"/>
        <v>28</v>
      </c>
      <c r="Y27" s="21">
        <f si="21" t="shared"/>
        <v>6</v>
      </c>
      <c r="Z27" s="21">
        <f si="21" t="shared"/>
        <v>5</v>
      </c>
      <c r="AA27" s="21">
        <f si="21" t="shared"/>
        <v>5</v>
      </c>
      <c r="AB27" s="21">
        <f si="21" t="shared"/>
        <v>5</v>
      </c>
      <c r="AC27" s="21">
        <f si="21" t="shared"/>
        <v>6</v>
      </c>
      <c r="AD27" s="21">
        <f si="21" t="shared"/>
        <v>5</v>
      </c>
      <c r="AE27" s="21">
        <f si="21" t="shared"/>
        <v>6</v>
      </c>
      <c r="AF27" s="21">
        <f si="21" t="shared"/>
        <v>6</v>
      </c>
      <c r="AG27" s="21">
        <f si="21" t="shared"/>
        <v>6</v>
      </c>
      <c r="AH27" s="21">
        <f si="21" t="shared"/>
        <v>7</v>
      </c>
      <c r="AI27" s="21">
        <f si="21" t="shared"/>
        <v>7</v>
      </c>
      <c r="AJ27" s="21">
        <f si="21" t="shared"/>
        <v>7</v>
      </c>
      <c r="AK27" s="21">
        <f si="21" t="shared"/>
        <v>9</v>
      </c>
      <c r="AL27" s="21">
        <f si="21" t="shared"/>
        <v>7</v>
      </c>
      <c r="AM27" s="21">
        <f si="21" t="shared"/>
        <v>6</v>
      </c>
      <c r="AN27" s="21">
        <f si="21" t="shared"/>
        <v>6</v>
      </c>
      <c r="AO27" s="21">
        <f si="21" t="shared"/>
        <v>6</v>
      </c>
      <c r="AP27" s="21">
        <f si="21" t="shared"/>
        <v>7</v>
      </c>
      <c r="AQ27" s="21">
        <f si="21" t="shared"/>
        <v>7</v>
      </c>
      <c r="AR27" s="21">
        <f si="21" t="shared"/>
        <v>6</v>
      </c>
      <c r="AS27" s="21">
        <f si="21" t="shared"/>
        <v>7</v>
      </c>
      <c r="AT27" s="21">
        <f si="21" t="shared"/>
        <v>7</v>
      </c>
      <c r="AU27" s="21">
        <f si="21" t="shared"/>
        <v>7</v>
      </c>
      <c r="AV27" s="21">
        <f si="21" t="shared"/>
        <v>4</v>
      </c>
      <c r="AW27" s="21">
        <f si="21" t="shared"/>
        <v>4</v>
      </c>
      <c r="AX27" s="21">
        <f si="21" t="shared"/>
        <v>4</v>
      </c>
      <c r="AY27" s="21">
        <f si="21" t="shared"/>
        <v>4</v>
      </c>
      <c r="AZ27" s="21">
        <f si="21" t="shared"/>
        <v>4</v>
      </c>
      <c r="BA27" s="21">
        <f si="21" t="shared"/>
        <v>3</v>
      </c>
      <c r="BB27" s="21">
        <f si="21" t="shared"/>
        <v>4</v>
      </c>
      <c r="BC27" s="21">
        <f si="21" t="shared"/>
        <v>6</v>
      </c>
      <c r="BD27" s="21">
        <f si="21" t="shared"/>
        <v>7</v>
      </c>
      <c r="BE27" s="21">
        <f si="21" t="shared"/>
        <v>6</v>
      </c>
      <c r="BF27" s="21">
        <f si="21" t="shared"/>
        <v>6</v>
      </c>
      <c r="BG27" s="21">
        <f si="21" t="shared"/>
        <v>7</v>
      </c>
      <c r="BH27" s="21">
        <f si="21" t="shared"/>
        <v>6</v>
      </c>
      <c r="BI27" s="21">
        <f si="21" t="shared"/>
        <v>5</v>
      </c>
      <c r="BJ27" s="21">
        <f>COUNTIFS('Jul 16'!$H:$H,"FGPC*")- (COUNTIFS('Jul 16'!$G:$G, "v4.6-4-2",'Jul 16'!$H:$H,"FGPC*")) + COUNTIFS('Jul 16'!$G:$G, "v4.6-4-2",'Jul 16'!$H:$H,"FGPC*")</f>
        <v>5</v>
      </c>
      <c r="BK27" s="21">
        <f ref="BK27:BP27" si="22" t="shared">SUM(BK$19:BK$20)</f>
        <v>5</v>
      </c>
      <c r="BL27" s="21">
        <f si="22" t="shared"/>
        <v>5</v>
      </c>
      <c r="BM27" s="21">
        <f si="22" t="shared"/>
        <v>6</v>
      </c>
      <c r="BN27" s="21">
        <f si="22" t="shared"/>
        <v>6</v>
      </c>
      <c r="BO27" s="21">
        <f si="22" t="shared"/>
        <v>7</v>
      </c>
      <c r="BP27" s="21">
        <f si="22" t="shared"/>
        <v>7</v>
      </c>
      <c r="BQ27" s="21">
        <f>SUM(BQ$19:BQ$20)</f>
        <v>7</v>
      </c>
      <c r="BR27" s="21">
        <f>SUM(BR$19:BR$20)</f>
        <v>7</v>
      </c>
      <c r="BS27">
        <f>SUM(BS$19:BS$20)</f>
      </c>
    </row>
    <row ht="15.75" r="28" spans="1:70" thickBot="1" x14ac:dyDescent="0.3">
      <c r="I28" s="87" t="s">
        <v>1205</v>
      </c>
      <c r="V28" s="22"/>
      <c r="W28" s="22"/>
      <c r="X28" s="22"/>
      <c r="Y28" s="22">
        <f>Y21+Y22</f>
        <v>16</v>
      </c>
      <c r="Z28" s="22">
        <f>Z21+Z22</f>
        <v>18</v>
      </c>
      <c r="AA28" s="22">
        <f ref="AA28:AC28" si="23" t="shared">AA21+AA22</f>
        <v>18</v>
      </c>
      <c r="AB28" s="22">
        <f si="23" t="shared"/>
        <v>17</v>
      </c>
      <c r="AC28" s="22">
        <f si="23" t="shared"/>
        <v>17</v>
      </c>
      <c r="AD28" s="22">
        <f ref="AD28:AE28" si="24" t="shared">AD21+AD22</f>
        <v>18</v>
      </c>
      <c r="AE28" s="22">
        <f si="24" t="shared"/>
        <v>15</v>
      </c>
      <c r="AF28" s="22">
        <f ref="AF28:AG28" si="25" t="shared">AF21+AF22</f>
        <v>19</v>
      </c>
      <c r="AG28" s="22">
        <f si="25" t="shared"/>
        <v>16</v>
      </c>
      <c r="AH28" s="22">
        <f ref="AH28:AI28" si="26" t="shared">AH21+AH22</f>
        <v>15</v>
      </c>
      <c r="AI28" s="22">
        <f si="26" t="shared"/>
        <v>20</v>
      </c>
      <c r="AJ28" s="22">
        <f ref="AJ28:AK28" si="27" t="shared">AJ21+AJ22</f>
        <v>20</v>
      </c>
      <c r="AK28" s="22">
        <f si="27" t="shared"/>
        <v>22</v>
      </c>
      <c r="AL28" s="22">
        <f ref="AL28:AN28" si="28" t="shared">AL21+AL22</f>
        <v>20</v>
      </c>
      <c r="AM28" s="22">
        <f si="28" t="shared"/>
        <v>20</v>
      </c>
      <c r="AN28" s="22">
        <f si="28" t="shared"/>
        <v>17</v>
      </c>
      <c r="AO28" s="22">
        <f ref="AO28:AP28" si="29" t="shared">AO21+AO22</f>
        <v>17</v>
      </c>
      <c r="AP28" s="22">
        <f si="29" t="shared"/>
        <v>18</v>
      </c>
      <c r="AQ28" s="22">
        <f ref="AQ28" si="30" t="shared">AQ21+AQ22</f>
        <v>18</v>
      </c>
      <c r="AR28" s="22">
        <f>AR21+AR22</f>
        <v>17</v>
      </c>
      <c r="AS28" s="22">
        <f ref="AS28:AT28" si="31" t="shared">AS21+AS22</f>
        <v>17</v>
      </c>
      <c r="AT28" s="22">
        <f si="31" t="shared"/>
        <v>15</v>
      </c>
      <c r="AU28" s="22">
        <f ref="AU28:AV28" si="32" t="shared">AU21+AU22</f>
        <v>17</v>
      </c>
      <c r="AV28" s="22">
        <f si="32" t="shared"/>
        <v>17</v>
      </c>
      <c r="AW28" s="22">
        <f ref="AW28" si="33" t="shared">AW21+AW22</f>
        <v>16</v>
      </c>
      <c r="AX28" s="22">
        <f ref="AX28" si="34" t="shared">AX21+AX22</f>
        <v>16</v>
      </c>
      <c r="AY28" s="22">
        <f ref="AY28" si="35" t="shared">AY21+AY22</f>
        <v>17</v>
      </c>
      <c r="AZ28" s="22">
        <f ref="AZ28" si="36" t="shared">AZ21+AZ22</f>
        <v>16</v>
      </c>
      <c r="BA28" s="22">
        <f ref="BA28:BB28" si="37" t="shared">BA21+BA22</f>
        <v>17</v>
      </c>
      <c r="BB28" s="22">
        <f si="37" t="shared"/>
        <v>17</v>
      </c>
      <c r="BC28" s="22">
        <f ref="BC28:BD28" si="38" t="shared">BC21+BC22</f>
        <v>18</v>
      </c>
      <c r="BD28" s="22">
        <f si="38" t="shared"/>
        <v>17</v>
      </c>
      <c r="BE28" s="22">
        <f ref="BE28" si="39" t="shared">BE21+BE22</f>
        <v>16</v>
      </c>
      <c r="BF28" s="22">
        <f ref="BF28" si="40" t="shared">BF21+BF22</f>
        <v>17</v>
      </c>
      <c r="BG28" s="22">
        <f ref="BG28:BH28" si="41" t="shared">BG21+BG22</f>
        <v>13</v>
      </c>
      <c r="BH28" s="22">
        <f si="41" t="shared"/>
        <v>16</v>
      </c>
      <c r="BI28" s="22">
        <f ref="BI28" si="42" t="shared">BI21+BI22</f>
        <v>16</v>
      </c>
      <c r="BJ28" s="22">
        <f>COUNTIFS('Jul 16'!$G:$G, "v4.6-4-2",'Jul 16'!$H:$H,"FGAC*") + COUNTIFS('Jul 16'!$H:$H,"FGAC*")- (COUNTIFS('Jul 16'!$G:$G, "v4.6-4-2",'Jul 16'!$H:$H,"FGAC*"))</f>
        <v>18</v>
      </c>
      <c r="BK28" s="22">
        <f ref="BK28:BP28" si="43" t="shared">BK21+BK22</f>
        <v>17</v>
      </c>
      <c r="BL28" s="22">
        <f si="43" t="shared"/>
        <v>17</v>
      </c>
      <c r="BM28" s="22">
        <f si="43" t="shared"/>
        <v>17</v>
      </c>
      <c r="BN28" s="22">
        <f si="43" t="shared"/>
        <v>17</v>
      </c>
      <c r="BO28" s="22">
        <f si="43" t="shared"/>
        <v>15</v>
      </c>
      <c r="BP28" s="22">
        <f si="43" t="shared"/>
        <v>16</v>
      </c>
      <c r="BQ28" s="22">
        <f>BQ21+BQ22</f>
        <v>15</v>
      </c>
      <c r="BR28" s="22">
        <f>BR21+BR22</f>
        <v>16</v>
      </c>
      <c r="BS28">
        <f>BS21+BS22</f>
      </c>
    </row>
    <row ht="15.75" r="29" spans="1:70" thickBot="1" x14ac:dyDescent="0.3"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90"/>
      <c r="AE29" s="91"/>
      <c r="AF29" s="92"/>
      <c r="AG29" s="93"/>
      <c r="AH29" s="94"/>
      <c r="AI29" s="95"/>
      <c r="AJ29" s="96"/>
      <c r="AK29" s="97"/>
      <c r="AL29" s="115"/>
      <c r="AM29" s="121"/>
      <c r="AN29" s="121"/>
      <c r="AO29" s="134"/>
      <c r="AP29" s="134"/>
      <c r="AQ29" s="137"/>
      <c r="AR29" s="138"/>
      <c r="AS29" s="140"/>
      <c r="AT29" s="144"/>
      <c r="AU29" s="153"/>
      <c r="AV29" s="153"/>
      <c r="AW29" s="153"/>
      <c r="AX29" s="153"/>
      <c r="AY29" s="153"/>
      <c r="AZ29" s="153"/>
      <c r="BA29" s="153"/>
      <c r="BB29" s="158"/>
      <c r="BJ29" s="220"/>
      <c r="BK29" s="220"/>
    </row>
    <row customFormat="1" ht="15.75" r="30" s="24" spans="1:70" thickBot="1" x14ac:dyDescent="0.3">
      <c r="A30" s="73"/>
      <c r="B30" s="73"/>
      <c r="C30" s="73"/>
      <c r="D30" s="73"/>
      <c r="E30" s="73"/>
      <c r="F30" s="73"/>
      <c r="G30" s="73"/>
      <c r="J30" s="33">
        <f>J12</f>
        <v>42933</v>
      </c>
      <c r="K30" s="33">
        <f>K12</f>
        <v>42940</v>
      </c>
      <c r="L30" s="33">
        <f>L12</f>
        <v>42947</v>
      </c>
      <c r="M30" s="33">
        <f ref="M30:AC30" si="44" t="shared">M12</f>
        <v>42954</v>
      </c>
      <c r="N30" s="33">
        <f si="44" t="shared"/>
        <v>42961</v>
      </c>
      <c r="O30" s="33">
        <f si="44" t="shared"/>
        <v>42968</v>
      </c>
      <c r="P30" s="33">
        <f si="44" t="shared"/>
        <v>42975</v>
      </c>
      <c r="Q30" s="33">
        <f si="44" t="shared"/>
        <v>42982</v>
      </c>
      <c r="R30" s="33">
        <f si="44" t="shared"/>
        <v>42989</v>
      </c>
      <c r="S30" s="33">
        <f si="44" t="shared"/>
        <v>42996</v>
      </c>
      <c r="T30" s="33">
        <f si="44" t="shared"/>
        <v>43003</v>
      </c>
      <c r="U30" s="33">
        <f si="44" t="shared"/>
        <v>43010</v>
      </c>
      <c r="V30" s="33">
        <f si="44" t="shared"/>
        <v>43017</v>
      </c>
      <c r="W30" s="33">
        <f si="44" t="shared"/>
        <v>43024</v>
      </c>
      <c r="X30" s="33">
        <f si="44" t="shared"/>
        <v>43031</v>
      </c>
      <c r="Y30" s="33">
        <f si="44" t="shared"/>
        <v>43038</v>
      </c>
      <c r="Z30" s="33">
        <f si="44" t="shared"/>
        <v>43045</v>
      </c>
      <c r="AA30" s="33">
        <f si="44" t="shared"/>
        <v>43052</v>
      </c>
      <c r="AB30" s="33">
        <f si="44" t="shared"/>
        <v>43059</v>
      </c>
      <c r="AC30" s="33">
        <f si="44" t="shared"/>
        <v>43066</v>
      </c>
      <c r="AD30" s="33">
        <f ref="AD30:AE30" si="45" t="shared">AD12</f>
        <v>43073</v>
      </c>
      <c r="AE30" s="33">
        <f si="45" t="shared"/>
        <v>43080</v>
      </c>
      <c r="AF30" s="33">
        <f ref="AF30:AG30" si="46" t="shared">AF12</f>
        <v>43087</v>
      </c>
      <c r="AG30" s="33">
        <f si="46" t="shared"/>
        <v>43094</v>
      </c>
      <c r="AH30" s="33">
        <f ref="AH30:AI30" si="47" t="shared">AH12</f>
        <v>43101</v>
      </c>
      <c r="AI30" s="33">
        <f si="47" t="shared"/>
        <v>43108</v>
      </c>
      <c r="AJ30" s="33">
        <f ref="AJ30:AK30" si="48" t="shared">AJ12</f>
        <v>43115</v>
      </c>
      <c r="AK30" s="33">
        <f si="48" t="shared"/>
        <v>43122</v>
      </c>
      <c r="AL30" s="33">
        <f ref="AL30:AN30" si="49" t="shared">AL12</f>
        <v>43129</v>
      </c>
      <c r="AM30" s="33">
        <f si="49" t="shared"/>
        <v>43136</v>
      </c>
      <c r="AN30" s="33">
        <f si="49" t="shared"/>
        <v>43143</v>
      </c>
      <c r="AO30" s="33">
        <f ref="AO30:AP30" si="50" t="shared">AO12</f>
        <v>43150</v>
      </c>
      <c r="AP30" s="33">
        <f si="50" t="shared"/>
        <v>43157</v>
      </c>
      <c r="AQ30" s="33">
        <f ref="AQ30" si="51" t="shared">AQ12</f>
        <v>43164</v>
      </c>
      <c r="AR30" s="33">
        <f>AR12</f>
        <v>43171</v>
      </c>
      <c r="AS30" s="33">
        <f ref="AS30:AT30" si="52" t="shared">AS12</f>
        <v>43178</v>
      </c>
      <c r="AT30" s="33">
        <f si="52" t="shared"/>
        <v>43185</v>
      </c>
      <c r="AU30" s="33">
        <f ref="AU30:AV30" si="53" t="shared">AU12</f>
        <v>43192</v>
      </c>
      <c r="AV30" s="33">
        <f si="53" t="shared"/>
        <v>43199</v>
      </c>
      <c r="AW30" s="33">
        <f ref="AW30" si="54" t="shared">AW12</f>
        <v>43206</v>
      </c>
      <c r="AX30" s="33">
        <f ref="AX30" si="55" t="shared">AX12</f>
        <v>43213</v>
      </c>
      <c r="AY30" s="33">
        <f ref="AY30" si="56" t="shared">AY12</f>
        <v>43222</v>
      </c>
      <c r="AZ30" s="33">
        <f ref="AZ30" si="57" t="shared">AZ12</f>
        <v>43229</v>
      </c>
      <c r="BA30" s="33">
        <f ref="BA30:BB30" si="58" t="shared">BA12</f>
        <v>43234</v>
      </c>
      <c r="BB30" s="33">
        <f si="58" t="shared"/>
        <v>43241</v>
      </c>
      <c r="BC30" s="33">
        <f ref="BC30:BD30" si="59" t="shared">BC12</f>
        <v>43248</v>
      </c>
      <c r="BD30" s="33">
        <f si="59" t="shared"/>
        <v>43255</v>
      </c>
      <c r="BE30" s="33">
        <f ref="BE30" si="60" t="shared">BE12</f>
        <v>43262</v>
      </c>
      <c r="BF30" s="33">
        <f ref="BF30" si="61" t="shared">BF12</f>
        <v>43269</v>
      </c>
      <c r="BG30" s="33">
        <f ref="BG30:BH30" si="62" t="shared">BG12</f>
        <v>43276</v>
      </c>
      <c r="BH30" s="33">
        <f si="62" t="shared"/>
        <v>43283</v>
      </c>
      <c r="BI30" s="33">
        <f ref="BI30" si="63" t="shared">BI12</f>
        <v>43290</v>
      </c>
      <c r="BJ30" s="33" t="s">
        <v>1559</v>
      </c>
      <c r="BK30" s="33" t="s">
        <v>1562</v>
      </c>
      <c r="BL30" s="33" t="s">
        <v>1563</v>
      </c>
      <c r="BM30" s="33" t="s">
        <v>1564</v>
      </c>
      <c r="BN30" s="33" t="s">
        <v>1565</v>
      </c>
      <c r="BO30" s="33" t="s">
        <v>1566</v>
      </c>
      <c r="BP30" s="33" t="s">
        <v>1569</v>
      </c>
      <c r="BQ30" s="33" t="s">
        <v>1570</v>
      </c>
      <c r="BR30" s="33" t="s">
        <v>1571</v>
      </c>
      <c r="BS30" t="s">
        <v>1573</v>
      </c>
    </row>
    <row customFormat="1" ht="15.75" r="31" s="24" spans="1:70" thickBot="1" x14ac:dyDescent="0.3">
      <c r="A31" s="73"/>
      <c r="B31" s="73"/>
      <c r="C31" s="73"/>
      <c r="D31" s="73"/>
      <c r="E31" s="73"/>
      <c r="F31" s="73"/>
      <c r="G31" s="73"/>
      <c r="H31"/>
      <c r="I31" s="31" t="s">
        <v>550</v>
      </c>
      <c r="J31" s="26">
        <v>140</v>
      </c>
      <c r="K31" s="26">
        <v>140</v>
      </c>
      <c r="L31" s="26">
        <v>138</v>
      </c>
      <c r="M31" s="26">
        <v>138</v>
      </c>
      <c r="N31" s="26">
        <v>138</v>
      </c>
      <c r="O31" s="26">
        <v>138</v>
      </c>
      <c r="P31" s="26">
        <v>138</v>
      </c>
      <c r="Q31" s="26">
        <v>138</v>
      </c>
      <c r="R31" s="26">
        <v>138</v>
      </c>
      <c r="S31" s="26">
        <v>138</v>
      </c>
      <c r="T31" s="26">
        <v>138</v>
      </c>
      <c r="U31" s="26">
        <v>138</v>
      </c>
      <c r="V31" s="26">
        <v>138</v>
      </c>
      <c r="W31" s="26">
        <v>138</v>
      </c>
      <c r="X31" s="26">
        <v>138</v>
      </c>
      <c r="Y31" s="26">
        <v>138</v>
      </c>
      <c r="Z31" s="26">
        <v>138</v>
      </c>
      <c r="AA31" s="26">
        <v>138</v>
      </c>
      <c r="AB31" s="26">
        <v>138</v>
      </c>
      <c r="AC31" s="26">
        <v>138</v>
      </c>
      <c r="AD31" s="26">
        <v>138</v>
      </c>
      <c r="AE31" s="26">
        <v>138</v>
      </c>
      <c r="AF31" s="26">
        <v>138</v>
      </c>
      <c r="AG31" s="26">
        <v>138</v>
      </c>
      <c r="AH31" s="26">
        <v>138</v>
      </c>
      <c r="AI31" s="26">
        <v>138</v>
      </c>
      <c r="AJ31" s="26">
        <v>138</v>
      </c>
      <c r="AK31" s="26">
        <f ref="AK31:BA31" si="64" t="shared">$A$71</f>
        <v>140</v>
      </c>
      <c r="AL31" s="26">
        <f si="64" t="shared"/>
        <v>140</v>
      </c>
      <c r="AM31" s="26">
        <f si="64" t="shared"/>
        <v>140</v>
      </c>
      <c r="AN31" s="26">
        <f si="64" t="shared"/>
        <v>140</v>
      </c>
      <c r="AO31" s="26">
        <f si="64" t="shared"/>
        <v>140</v>
      </c>
      <c r="AP31" s="26">
        <f si="64" t="shared"/>
        <v>140</v>
      </c>
      <c r="AQ31" s="26">
        <f si="64" t="shared"/>
        <v>140</v>
      </c>
      <c r="AR31" s="26">
        <f si="64" t="shared"/>
        <v>140</v>
      </c>
      <c r="AS31" s="26">
        <f si="64" t="shared"/>
        <v>140</v>
      </c>
      <c r="AT31" s="26">
        <f si="64" t="shared"/>
        <v>140</v>
      </c>
      <c r="AU31" s="26">
        <f si="64" t="shared"/>
        <v>140</v>
      </c>
      <c r="AV31" s="26">
        <f si="64" t="shared"/>
        <v>140</v>
      </c>
      <c r="AW31" s="26">
        <f si="64" t="shared"/>
        <v>140</v>
      </c>
      <c r="AX31" s="26">
        <f si="64" t="shared"/>
        <v>140</v>
      </c>
      <c r="AY31" s="26">
        <f si="64" t="shared"/>
        <v>140</v>
      </c>
      <c r="AZ31" s="26">
        <f si="64" t="shared"/>
        <v>140</v>
      </c>
      <c r="BA31" s="26">
        <f si="64" t="shared"/>
        <v>140</v>
      </c>
      <c r="BB31" s="26">
        <v>183</v>
      </c>
      <c r="BC31" s="26">
        <v>185</v>
      </c>
      <c r="BD31" s="26">
        <v>185</v>
      </c>
      <c r="BE31" s="26">
        <v>185</v>
      </c>
      <c r="BF31" s="26">
        <v>187</v>
      </c>
      <c r="BG31" s="26">
        <v>188</v>
      </c>
      <c r="BH31" s="26">
        <v>188</v>
      </c>
      <c r="BI31" s="26">
        <v>189</v>
      </c>
      <c r="BJ31" s="26">
        <f ref="BJ31:BO31" si="65" t="shared">$A$68</f>
        <v>189</v>
      </c>
      <c r="BK31" s="26">
        <f si="65" t="shared"/>
        <v>189</v>
      </c>
      <c r="BL31" s="26">
        <f si="65" t="shared"/>
        <v>189</v>
      </c>
      <c r="BM31" s="26">
        <f si="65" t="shared"/>
        <v>189</v>
      </c>
      <c r="BN31" s="26">
        <f si="65" t="shared"/>
        <v>189</v>
      </c>
      <c r="BO31" s="26">
        <f si="65" t="shared"/>
        <v>189</v>
      </c>
      <c r="BP31" s="26">
        <f>$A$68</f>
        <v>189</v>
      </c>
      <c r="BQ31" s="26">
        <f>$A$68</f>
        <v>189</v>
      </c>
      <c r="BR31" s="26">
        <f>$A$68</f>
        <v>189</v>
      </c>
      <c r="BS31">
        <f>$A$68</f>
      </c>
    </row>
    <row customFormat="1" ht="15.75" r="32" s="24" spans="1:70" thickBot="1" x14ac:dyDescent="0.3">
      <c r="A32" s="73"/>
      <c r="B32" s="73"/>
      <c r="C32" s="73"/>
      <c r="D32" s="73"/>
      <c r="E32" s="73"/>
      <c r="F32" s="73"/>
      <c r="G32" s="73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90"/>
      <c r="AE32" s="91"/>
      <c r="AF32" s="92"/>
      <c r="AG32" s="93"/>
      <c r="AH32" s="94"/>
      <c r="AI32" s="95"/>
      <c r="AJ32" s="96"/>
      <c r="AK32" s="97"/>
      <c r="AL32" s="115"/>
      <c r="AM32" s="121"/>
      <c r="AN32" s="121"/>
      <c r="AO32" s="134"/>
      <c r="AP32" s="134"/>
      <c r="AQ32" s="137"/>
      <c r="AR32" s="138"/>
      <c r="AS32" s="140"/>
      <c r="AT32" s="144"/>
      <c r="AU32" s="153"/>
      <c r="AV32" s="153"/>
      <c r="AW32" s="153"/>
      <c r="AX32" s="153"/>
      <c r="AY32" s="153"/>
      <c r="AZ32" s="153"/>
      <c r="BA32" s="153"/>
      <c r="BB32" s="158"/>
      <c r="BC32" s="159"/>
      <c r="BD32" s="176"/>
      <c r="BE32" s="200"/>
      <c r="BF32" s="202"/>
      <c r="BG32" s="206"/>
      <c r="BH32" s="207"/>
      <c r="BI32" s="208"/>
      <c r="BJ32" s="220"/>
      <c r="BK32" s="220"/>
      <c r="BL32" s="235"/>
      <c r="BM32" s="239"/>
      <c r="BN32" s="242"/>
      <c r="BO32" s="245"/>
      <c r="BP32" s="251"/>
      <c r="BQ32" s="251"/>
      <c r="BR32" s="8745"/>
    </row>
    <row ht="15.75" r="33" spans="8:70" thickBot="1" x14ac:dyDescent="0.3">
      <c r="H33" s="24"/>
      <c r="I33" s="9" t="s">
        <v>513</v>
      </c>
      <c r="J33" s="25">
        <f ref="J33:X33" si="66" t="shared">SUM(J$25:J$27)</f>
        <v>106</v>
      </c>
      <c r="K33" s="25">
        <f si="66" t="shared"/>
        <v>103</v>
      </c>
      <c r="L33" s="25">
        <f si="66" t="shared"/>
        <v>98</v>
      </c>
      <c r="M33" s="25">
        <f si="66" t="shared"/>
        <v>100</v>
      </c>
      <c r="N33" s="25">
        <f si="66" t="shared"/>
        <v>96</v>
      </c>
      <c r="O33" s="25">
        <f>SUM(O$25:O$27)</f>
        <v>94</v>
      </c>
      <c r="P33" s="25">
        <f>SUM(P$25:P$27)</f>
        <v>95</v>
      </c>
      <c r="Q33" s="25">
        <f si="66" t="shared"/>
        <v>96</v>
      </c>
      <c r="R33" s="25">
        <f si="66" t="shared"/>
        <v>88</v>
      </c>
      <c r="S33" s="25">
        <f si="66" t="shared"/>
        <v>86</v>
      </c>
      <c r="T33" s="25">
        <f si="66" t="shared"/>
        <v>87</v>
      </c>
      <c r="U33" s="25">
        <f si="66" t="shared"/>
        <v>95</v>
      </c>
      <c r="V33" s="25">
        <f si="66" t="shared"/>
        <v>96</v>
      </c>
      <c r="W33" s="25">
        <f si="66" t="shared"/>
        <v>99</v>
      </c>
      <c r="X33" s="25">
        <f si="66" t="shared"/>
        <v>98</v>
      </c>
      <c r="Y33" s="25">
        <f ref="Y33:BI33" si="67" t="shared">SUM(Y$25:Y$28)</f>
        <v>92</v>
      </c>
      <c r="Z33" s="25">
        <f si="67" t="shared"/>
        <v>92</v>
      </c>
      <c r="AA33" s="25">
        <f si="67" t="shared"/>
        <v>90</v>
      </c>
      <c r="AB33" s="25">
        <f si="67" t="shared"/>
        <v>88</v>
      </c>
      <c r="AC33" s="25">
        <f si="67" t="shared"/>
        <v>87</v>
      </c>
      <c r="AD33" s="25">
        <f si="67" t="shared"/>
        <v>88</v>
      </c>
      <c r="AE33" s="25">
        <f si="67" t="shared"/>
        <v>82</v>
      </c>
      <c r="AF33" s="25">
        <f si="67" t="shared"/>
        <v>85</v>
      </c>
      <c r="AG33" s="25">
        <f si="67" t="shared"/>
        <v>81</v>
      </c>
      <c r="AH33" s="25">
        <f si="67" t="shared"/>
        <v>82</v>
      </c>
      <c r="AI33" s="25">
        <f si="67" t="shared"/>
        <v>86</v>
      </c>
      <c r="AJ33" s="25">
        <f si="67" t="shared"/>
        <v>90</v>
      </c>
      <c r="AK33" s="25">
        <f si="67" t="shared"/>
        <v>92</v>
      </c>
      <c r="AL33" s="25">
        <f si="67" t="shared"/>
        <v>86</v>
      </c>
      <c r="AM33" s="25">
        <f si="67" t="shared"/>
        <v>83</v>
      </c>
      <c r="AN33" s="25">
        <f si="67" t="shared"/>
        <v>80</v>
      </c>
      <c r="AO33" s="25">
        <f si="67" t="shared"/>
        <v>80</v>
      </c>
      <c r="AP33" s="25">
        <f si="67" t="shared"/>
        <v>82</v>
      </c>
      <c r="AQ33" s="25">
        <f si="67" t="shared"/>
        <v>80</v>
      </c>
      <c r="AR33" s="25">
        <f si="67" t="shared"/>
        <v>75</v>
      </c>
      <c r="AS33" s="25">
        <f si="67" t="shared"/>
        <v>79</v>
      </c>
      <c r="AT33" s="25">
        <f si="67" t="shared"/>
        <v>75</v>
      </c>
      <c r="AU33" s="25">
        <f si="67" t="shared"/>
        <v>79</v>
      </c>
      <c r="AV33" s="25">
        <f si="67" t="shared"/>
        <v>73</v>
      </c>
      <c r="AW33" s="25">
        <f si="67" t="shared"/>
        <v>75</v>
      </c>
      <c r="AX33" s="25">
        <f si="67" t="shared"/>
        <v>74</v>
      </c>
      <c r="AY33" s="25">
        <f si="67" t="shared"/>
        <v>71</v>
      </c>
      <c r="AZ33" s="25">
        <f si="67" t="shared"/>
        <v>78</v>
      </c>
      <c r="BA33" s="25">
        <f si="67" t="shared"/>
        <v>79</v>
      </c>
      <c r="BB33" s="25">
        <f si="67" t="shared"/>
        <v>78</v>
      </c>
      <c r="BC33" s="25">
        <f si="67" t="shared"/>
        <v>83</v>
      </c>
      <c r="BD33" s="25">
        <f si="67" t="shared"/>
        <v>83</v>
      </c>
      <c r="BE33" s="25">
        <f si="67" t="shared"/>
        <v>78</v>
      </c>
      <c r="BF33" s="25">
        <f si="67" t="shared"/>
        <v>79</v>
      </c>
      <c r="BG33" s="25">
        <f si="67" t="shared"/>
        <v>78</v>
      </c>
      <c r="BH33" s="25">
        <f si="67" t="shared"/>
        <v>79</v>
      </c>
      <c r="BI33" s="25">
        <f si="67" t="shared"/>
        <v>78</v>
      </c>
      <c r="BJ33" s="25">
        <f>COUNTIFS('Jul 16'!$G:$G,"PW1MA079*")+COUNTIFS('Jul 16'!$G:$G,"PW1MA076*") + (COUNTIF('Jul 16'!$G:$G,"PW1MA*")+COUNTIF('Jul 16'!$G:$G,"PW3MA*")) - (COUNTIFS('Jul 16'!$G:$G,"PW1MA079*")+COUNTIFS('Jul 16'!$G:$G,"PW1MA076*")) + COUNTIFS('Jul 16'!$G:$G, "v4.6-4-2",'Jul 16'!$H:$H,"FGRC*")+COUNTIFS('Jul 16'!$G:$G, "v4.6-4-2",'Jul 16'!$H:$H,"FFRE*") + (COUNTIFS('Jul 16'!$G:$G,"v*",'Jul 16'!$H:$H,"FGRC*")+COUNTIFS('Jul 16'!$G:$G,"PW3RS*",'Jul 16'!$H:$H,"FFRE*"))- (COUNTIFS('Jul 16'!$G:$G, "v4.6-4-2",'Jul 16'!$H:$H,"FGRC*")+COUNTIFS('Jul 16'!$G:$G, "v4.6-4-2",'Jul 16'!$H:$H,"FFRE*")) + COUNTIFS('Jul 16'!$G:$G,"PW1RS326",'Jul 16'!$H:$H,"FGRC*")+COUNTIFS('Jul 16'!$G:$G,"PW1RS326",'Jul 16'!$H:$H,"FFRE*") + (COUNTIFS('Jul 16'!$G:$G,"PW1RS*",'Jul 16'!$H:$H,"FFRE*")+COUNTIFS('Jul 16'!$G:$G,"PW1RS*",'Jul 16'!$H:$H,"FGRC*"))- (COUNTIFS('Jul 16'!$G:$G,"PW1RS326",'Jul 16'!$H:$H,"FGRC*")+COUNTIFS('Jul 16'!$G:$G,"PW1RS326",'Jul 16'!$H:$H,"FFRE*")) + COUNTIFS('Jul 16'!$H:$H,"FGPC*")- (COUNTIFS('Jul 16'!$G:$G, "v4.6-4-2",'Jul 16'!$H:$H,"FGPC*")) + COUNTIFS('Jul 16'!$G:$G, "v4.6-4-2",'Jul 16'!$H:$H,"FGPC*") + COUNTIFS('Jul 16'!$G:$G, "v4.6-4-2",'Jul 16'!$H:$H,"FGAC*") + COUNTIFS('Jul 16'!$H:$H,"FGAC*")- (COUNTIFS('Jul 16'!$G:$G, "v4.6-4-2",'Jul 16'!$H:$H,"FGAC*"))</f>
        <v>79</v>
      </c>
      <c r="BK33" s="25">
        <f ref="BK33:BP33" si="68" t="shared">SUM(BK$25:BK$28)</f>
        <v>76</v>
      </c>
      <c r="BL33" s="25">
        <f si="68" t="shared"/>
        <v>75</v>
      </c>
      <c r="BM33" s="25">
        <f si="68" t="shared"/>
        <v>77</v>
      </c>
      <c r="BN33" s="25">
        <f si="68" t="shared"/>
        <v>77</v>
      </c>
      <c r="BO33" s="25">
        <f si="68" t="shared"/>
        <v>75</v>
      </c>
      <c r="BP33" s="25">
        <f si="68" t="shared"/>
        <v>76</v>
      </c>
      <c r="BQ33" s="25">
        <f>SUM(BQ$25:BQ$28)</f>
        <v>76</v>
      </c>
      <c r="BR33" s="25">
        <f>SUM(BR$25:BR$28)</f>
        <v>76</v>
      </c>
      <c r="BS33">
        <f>SUM(BS$25:BS$28)</f>
      </c>
    </row>
    <row r="34" spans="8:70" x14ac:dyDescent="0.25"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90"/>
      <c r="AE34" s="91"/>
      <c r="AF34" s="92"/>
      <c r="AG34" s="93"/>
      <c r="AH34" s="94"/>
      <c r="AI34" s="95"/>
      <c r="AJ34" s="96"/>
      <c r="AK34" s="97"/>
      <c r="AL34" s="115"/>
      <c r="AM34" s="121"/>
      <c r="AN34" s="121"/>
      <c r="AO34" s="134"/>
      <c r="AP34" s="134"/>
      <c r="AQ34" s="137"/>
      <c r="AR34" s="138"/>
      <c r="AS34" s="140"/>
      <c r="AT34" s="144"/>
      <c r="AU34" s="153"/>
      <c r="AV34" s="153"/>
      <c r="AW34" s="153"/>
      <c r="AX34" s="153"/>
      <c r="AY34" s="153"/>
      <c r="AZ34" s="153"/>
      <c r="BA34" s="153"/>
      <c r="BB34" s="158"/>
      <c r="BJ34" s="220"/>
      <c r="BK34" s="220"/>
    </row>
    <row ht="15.75" r="35" spans="8:70" thickBot="1" x14ac:dyDescent="0.3"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90"/>
      <c r="AE35" s="91"/>
      <c r="AF35" s="92"/>
      <c r="AG35" s="93"/>
      <c r="AH35" s="94"/>
      <c r="AI35" s="95"/>
      <c r="AJ35" s="96"/>
      <c r="AK35" s="97"/>
      <c r="AL35" s="115"/>
      <c r="AM35" s="121"/>
      <c r="AN35" s="121"/>
      <c r="AO35" s="134"/>
      <c r="AP35" s="134"/>
      <c r="AQ35" s="137"/>
      <c r="AR35" s="138"/>
      <c r="AS35" s="140"/>
      <c r="AT35" s="144"/>
      <c r="AU35" s="153"/>
      <c r="AV35" s="153"/>
      <c r="AW35" s="153"/>
      <c r="AX35" s="153"/>
      <c r="AY35" s="153"/>
      <c r="AZ35" s="153"/>
      <c r="BA35" s="153"/>
      <c r="BB35" s="158"/>
      <c r="BJ35" s="220"/>
      <c r="BK35" s="220"/>
    </row>
    <row ht="15.75" r="36" spans="8:70" thickBot="1" x14ac:dyDescent="0.3">
      <c r="J36" s="33">
        <f>J12</f>
        <v>42933</v>
      </c>
      <c r="K36" s="33">
        <f>K12</f>
        <v>42940</v>
      </c>
      <c r="L36" s="33">
        <f>L12</f>
        <v>42947</v>
      </c>
      <c r="M36" s="33">
        <f ref="M36:AC36" si="69" t="shared">M12</f>
        <v>42954</v>
      </c>
      <c r="N36" s="33">
        <f si="69" t="shared"/>
        <v>42961</v>
      </c>
      <c r="O36" s="33">
        <f si="69" t="shared"/>
        <v>42968</v>
      </c>
      <c r="P36" s="33">
        <f si="69" t="shared"/>
        <v>42975</v>
      </c>
      <c r="Q36" s="33">
        <f si="69" t="shared"/>
        <v>42982</v>
      </c>
      <c r="R36" s="33">
        <f si="69" t="shared"/>
        <v>42989</v>
      </c>
      <c r="S36" s="33">
        <f si="69" t="shared"/>
        <v>42996</v>
      </c>
      <c r="T36" s="33">
        <f si="69" t="shared"/>
        <v>43003</v>
      </c>
      <c r="U36" s="33">
        <f si="69" t="shared"/>
        <v>43010</v>
      </c>
      <c r="V36" s="33">
        <f si="69" t="shared"/>
        <v>43017</v>
      </c>
      <c r="W36" s="33">
        <f si="69" t="shared"/>
        <v>43024</v>
      </c>
      <c r="X36" s="33">
        <f si="69" t="shared"/>
        <v>43031</v>
      </c>
      <c r="Y36" s="33">
        <f si="69" t="shared"/>
        <v>43038</v>
      </c>
      <c r="Z36" s="33">
        <f si="69" t="shared"/>
        <v>43045</v>
      </c>
      <c r="AA36" s="33">
        <f si="69" t="shared"/>
        <v>43052</v>
      </c>
      <c r="AB36" s="33">
        <f si="69" t="shared"/>
        <v>43059</v>
      </c>
      <c r="AC36" s="33">
        <f si="69" t="shared"/>
        <v>43066</v>
      </c>
      <c r="AD36" s="33">
        <f ref="AD36:AE36" si="70" t="shared">AD12</f>
        <v>43073</v>
      </c>
      <c r="AE36" s="33">
        <f si="70" t="shared"/>
        <v>43080</v>
      </c>
      <c r="AF36" s="33">
        <f ref="AF36:AG36" si="71" t="shared">AF12</f>
        <v>43087</v>
      </c>
      <c r="AG36" s="33">
        <f si="71" t="shared"/>
        <v>43094</v>
      </c>
      <c r="AH36" s="33">
        <f ref="AH36:AI36" si="72" t="shared">AH12</f>
        <v>43101</v>
      </c>
      <c r="AI36" s="33">
        <f si="72" t="shared"/>
        <v>43108</v>
      </c>
      <c r="AJ36" s="33">
        <f ref="AJ36:AK36" si="73" t="shared">AJ12</f>
        <v>43115</v>
      </c>
      <c r="AK36" s="33">
        <f si="73" t="shared"/>
        <v>43122</v>
      </c>
      <c r="AL36" s="33">
        <f ref="AL36:AN36" si="74" t="shared">AL12</f>
        <v>43129</v>
      </c>
      <c r="AM36" s="33">
        <f si="74" t="shared"/>
        <v>43136</v>
      </c>
      <c r="AN36" s="33">
        <f si="74" t="shared"/>
        <v>43143</v>
      </c>
      <c r="AO36" s="33">
        <f ref="AO36:AP36" si="75" t="shared">AO12</f>
        <v>43150</v>
      </c>
      <c r="AP36" s="33">
        <f si="75" t="shared"/>
        <v>43157</v>
      </c>
      <c r="AQ36" s="33">
        <f ref="AQ36" si="76" t="shared">AQ12</f>
        <v>43164</v>
      </c>
      <c r="AR36" s="33">
        <f>AR12</f>
        <v>43171</v>
      </c>
      <c r="AS36" s="33">
        <f ref="AS36:AT36" si="77" t="shared">AS12</f>
        <v>43178</v>
      </c>
      <c r="AT36" s="33">
        <f si="77" t="shared"/>
        <v>43185</v>
      </c>
      <c r="AU36" s="33">
        <f ref="AU36:AV36" si="78" t="shared">AU12</f>
        <v>43192</v>
      </c>
      <c r="AV36" s="33">
        <f si="78" t="shared"/>
        <v>43199</v>
      </c>
      <c r="AW36" s="33">
        <f ref="AW36" si="79" t="shared">AW12</f>
        <v>43206</v>
      </c>
      <c r="AX36" s="33">
        <f ref="AX36" si="80" t="shared">AX12</f>
        <v>43213</v>
      </c>
      <c r="AY36" s="33">
        <f ref="AY36" si="81" t="shared">AY12</f>
        <v>43222</v>
      </c>
      <c r="AZ36" s="33">
        <f ref="AZ36" si="82" t="shared">AZ12</f>
        <v>43229</v>
      </c>
      <c r="BA36" s="33">
        <f ref="BA36:BB36" si="83" t="shared">BA12</f>
        <v>43234</v>
      </c>
      <c r="BB36" s="33">
        <f si="83" t="shared"/>
        <v>43241</v>
      </c>
      <c r="BC36" s="33">
        <f ref="BC36:BD36" si="84" t="shared">BC12</f>
        <v>43248</v>
      </c>
      <c r="BD36" s="33">
        <f si="84" t="shared"/>
        <v>43255</v>
      </c>
      <c r="BE36" s="33">
        <f ref="BE36" si="85" t="shared">BE12</f>
        <v>43262</v>
      </c>
      <c r="BF36" s="33">
        <f ref="BF36" si="86" t="shared">BF12</f>
        <v>43269</v>
      </c>
      <c r="BG36" s="33">
        <f ref="BG36:BH36" si="87" t="shared">BG12</f>
        <v>43276</v>
      </c>
      <c r="BH36" s="33">
        <f si="87" t="shared"/>
        <v>43283</v>
      </c>
      <c r="BI36" s="33">
        <f ref="BI36" si="88" t="shared">BI12</f>
        <v>43290</v>
      </c>
      <c r="BJ36" s="33" t="s">
        <v>1559</v>
      </c>
      <c r="BK36" s="33" t="s">
        <v>1562</v>
      </c>
      <c r="BL36" s="33" t="s">
        <v>1563</v>
      </c>
      <c r="BM36" s="33" t="s">
        <v>1564</v>
      </c>
      <c r="BN36" s="33" t="s">
        <v>1565</v>
      </c>
      <c r="BO36" s="33" t="s">
        <v>1566</v>
      </c>
      <c r="BP36" s="33" t="s">
        <v>1569</v>
      </c>
      <c r="BQ36" s="33" t="s">
        <v>1570</v>
      </c>
      <c r="BR36" s="33" t="s">
        <v>1571</v>
      </c>
      <c r="BS36" t="s">
        <v>1573</v>
      </c>
    </row>
    <row ht="15.75" r="37" spans="8:70" thickBot="1" x14ac:dyDescent="0.3">
      <c r="I37" s="26" t="s">
        <v>514</v>
      </c>
      <c r="J37" s="6">
        <f ref="J37:X37" si="89" t="shared">SUM(J$14,J$16,J$18,J$20)</f>
        <v>4</v>
      </c>
      <c r="K37" s="6">
        <f si="89" t="shared"/>
        <v>6</v>
      </c>
      <c r="L37" s="6">
        <f si="89" t="shared"/>
        <v>2</v>
      </c>
      <c r="M37" s="6">
        <f si="89" t="shared"/>
        <v>5</v>
      </c>
      <c r="N37" s="6">
        <f si="89" t="shared"/>
        <v>2</v>
      </c>
      <c r="O37" s="6">
        <f>SUM(O$14,O$16,O$18,O$20)</f>
        <v>1</v>
      </c>
      <c r="P37" s="6">
        <f>SUM(P$14,P$16,P$18,P$20)</f>
        <v>0</v>
      </c>
      <c r="Q37" s="6">
        <f si="89" t="shared"/>
        <v>1</v>
      </c>
      <c r="R37" s="6">
        <f si="89" t="shared"/>
        <v>1</v>
      </c>
      <c r="S37" s="6">
        <f si="89" t="shared"/>
        <v>1</v>
      </c>
      <c r="T37" s="6">
        <f si="89" t="shared"/>
        <v>1</v>
      </c>
      <c r="U37" s="6">
        <f si="89" t="shared"/>
        <v>2</v>
      </c>
      <c r="V37" s="6">
        <f si="89" t="shared"/>
        <v>14</v>
      </c>
      <c r="W37" s="20">
        <f si="89" t="shared"/>
        <v>14</v>
      </c>
      <c r="X37" s="20">
        <f si="89" t="shared"/>
        <v>11</v>
      </c>
      <c r="Y37" s="20">
        <f ref="Y37:BI37" si="90" t="shared">SUM(Y$14,Y$16,Y$18,Y$20,Y$22)</f>
        <v>13</v>
      </c>
      <c r="Z37" s="20">
        <f si="90" t="shared"/>
        <v>17</v>
      </c>
      <c r="AA37" s="20">
        <f si="90" t="shared"/>
        <v>15</v>
      </c>
      <c r="AB37" s="20">
        <f si="90" t="shared"/>
        <v>13</v>
      </c>
      <c r="AC37" s="20">
        <f si="90" t="shared"/>
        <v>13</v>
      </c>
      <c r="AD37" s="20">
        <f si="90" t="shared"/>
        <v>15</v>
      </c>
      <c r="AE37" s="20">
        <f si="90" t="shared"/>
        <v>16</v>
      </c>
      <c r="AF37" s="20">
        <f si="90" t="shared"/>
        <v>15</v>
      </c>
      <c r="AG37" s="20">
        <f si="90" t="shared"/>
        <v>13</v>
      </c>
      <c r="AH37" s="20">
        <f si="90" t="shared"/>
        <v>14</v>
      </c>
      <c r="AI37" s="20">
        <f si="90" t="shared"/>
        <v>14</v>
      </c>
      <c r="AJ37" s="20">
        <f si="90" t="shared"/>
        <v>15</v>
      </c>
      <c r="AK37" s="20">
        <f si="90" t="shared"/>
        <v>16</v>
      </c>
      <c r="AL37" s="20">
        <f si="90" t="shared"/>
        <v>10</v>
      </c>
      <c r="AM37" s="20">
        <f si="90" t="shared"/>
        <v>9</v>
      </c>
      <c r="AN37" s="20">
        <f si="90" t="shared"/>
        <v>9</v>
      </c>
      <c r="AO37" s="20">
        <f si="90" t="shared"/>
        <v>9</v>
      </c>
      <c r="AP37" s="20">
        <f si="90" t="shared"/>
        <v>8</v>
      </c>
      <c r="AQ37" s="20">
        <f si="90" t="shared"/>
        <v>8</v>
      </c>
      <c r="AR37" s="20">
        <f si="90" t="shared"/>
        <v>5</v>
      </c>
      <c r="AS37" s="20">
        <f si="90" t="shared"/>
        <v>6</v>
      </c>
      <c r="AT37" s="20">
        <f si="90" t="shared"/>
        <v>5</v>
      </c>
      <c r="AU37" s="20">
        <f si="90" t="shared"/>
        <v>21</v>
      </c>
      <c r="AV37" s="20">
        <f si="90" t="shared"/>
        <v>19</v>
      </c>
      <c r="AW37" s="20">
        <f si="90" t="shared"/>
        <v>19</v>
      </c>
      <c r="AX37" s="20">
        <f si="90" t="shared"/>
        <v>19</v>
      </c>
      <c r="AY37" s="20">
        <f si="90" t="shared"/>
        <v>19</v>
      </c>
      <c r="AZ37" s="20">
        <f si="90" t="shared"/>
        <v>9</v>
      </c>
      <c r="BA37" s="20">
        <f si="90" t="shared"/>
        <v>7</v>
      </c>
      <c r="BB37" s="20">
        <f si="90" t="shared"/>
        <v>8</v>
      </c>
      <c r="BC37" s="20">
        <f si="90" t="shared"/>
        <v>6</v>
      </c>
      <c r="BD37" s="20">
        <f si="90" t="shared"/>
        <v>6</v>
      </c>
      <c r="BE37" s="20">
        <f si="90" t="shared"/>
        <v>5</v>
      </c>
      <c r="BF37" s="20">
        <f si="90" t="shared"/>
        <v>6</v>
      </c>
      <c r="BG37" s="20">
        <f si="90" t="shared"/>
        <v>7</v>
      </c>
      <c r="BH37" s="20">
        <f si="90" t="shared"/>
        <v>7</v>
      </c>
      <c r="BI37" s="20">
        <f si="90" t="shared"/>
        <v>6</v>
      </c>
      <c r="BJ37" s="20">
        <f>(COUNTIF('Jul 16'!$G:$G,"PW1MA*")+COUNTIF('Jul 16'!$G:$G,"PW3MA*")) - (COUNTIFS('Jul 16'!$G:$G,"PW1MA079*")+COUNTIFS('Jul 16'!$G:$G,"PW1MA076*")) + (COUNTIFS('Jul 16'!$G:$G,"v*",'Jul 16'!$H:$H,"FGRC*")+COUNTIFS('Jul 16'!$G:$G,"PW3RS*",'Jul 16'!$H:$H,"FFRE*"))- (COUNTIFS('Jul 16'!$G:$G, "v4.6-4-2",'Jul 16'!$H:$H,"FGRC*")+COUNTIFS('Jul 16'!$G:$G, "v4.6-4-2",'Jul 16'!$H:$H,"FFRE*")) + (COUNTIFS('Jul 16'!$G:$G,"PW1RS*",'Jul 16'!$H:$H,"FFRE*")+COUNTIFS('Jul 16'!$G:$G,"PW1RS*",'Jul 16'!$H:$H,"FGRC*"))- (COUNTIFS('Jul 16'!$G:$G,"PW1RS326",'Jul 16'!$H:$H,"FGRC*")+COUNTIFS('Jul 16'!$G:$G,"PW1RS326",'Jul 16'!$H:$H,"FFRE*")) + COUNTIFS('Jul 16'!$H:$H,"FGPC*")- (COUNTIFS('Jul 16'!$G:$G, "v4.6-4-2",'Jul 16'!$H:$H,"FGPC*")) + COUNTIFS('Jul 16'!$H:$H,"FGAC*")- (COUNTIFS('Jul 16'!$G:$G, "v4.6-4-2",'Jul 16'!$H:$H,"FGAC*"))</f>
        <v>7</v>
      </c>
      <c r="BK37" s="20">
        <f ref="BK37:BP37" si="91" t="shared">SUM(BK$14,BK$16,BK$18,BK$20,BK$22)</f>
        <v>6</v>
      </c>
      <c r="BL37" s="20">
        <f si="91" t="shared"/>
        <v>6</v>
      </c>
      <c r="BM37" s="20">
        <f si="91" t="shared"/>
        <v>1</v>
      </c>
      <c r="BN37" s="20">
        <f si="91" t="shared"/>
        <v>0</v>
      </c>
      <c r="BO37" s="20">
        <f si="91" t="shared"/>
        <v>1</v>
      </c>
      <c r="BP37" s="20">
        <f si="91" t="shared"/>
        <v>1</v>
      </c>
      <c r="BQ37" s="20">
        <f>SUM(BQ$14,BQ$16,BQ$18,BQ$20,BQ$22)</f>
        <v>1</v>
      </c>
      <c r="BR37" s="20">
        <f>SUM(BR$14,BR$16,BR$18,BR$20,BR$22)</f>
        <v>1</v>
      </c>
      <c r="BS37">
        <f>SUM(BS$14,BS$16,BS$18,BS$20,BS$22)</f>
      </c>
    </row>
    <row ht="15.75" r="38" spans="8:70" thickBot="1" x14ac:dyDescent="0.3">
      <c r="I38" s="26" t="s">
        <v>515</v>
      </c>
      <c r="J38" s="8">
        <f ref="J38:X38" si="92" t="shared">SUM(J$13,J$15,J$17,J$19)</f>
        <v>102</v>
      </c>
      <c r="K38" s="8">
        <f si="92" t="shared"/>
        <v>97</v>
      </c>
      <c r="L38" s="8">
        <f si="92" t="shared"/>
        <v>96</v>
      </c>
      <c r="M38" s="8">
        <f si="92" t="shared"/>
        <v>95</v>
      </c>
      <c r="N38" s="8">
        <f si="92" t="shared"/>
        <v>94</v>
      </c>
      <c r="O38" s="8">
        <f>SUM(O$13,O$15,O$17,O$19)</f>
        <v>93</v>
      </c>
      <c r="P38" s="8">
        <f>SUM(P$13,P$15,P$17,P$19)</f>
        <v>95</v>
      </c>
      <c r="Q38" s="8">
        <f si="92" t="shared"/>
        <v>95</v>
      </c>
      <c r="R38" s="8">
        <f si="92" t="shared"/>
        <v>87</v>
      </c>
      <c r="S38" s="8">
        <f si="92" t="shared"/>
        <v>85</v>
      </c>
      <c r="T38" s="8">
        <f si="92" t="shared"/>
        <v>86</v>
      </c>
      <c r="U38" s="8">
        <f si="92" t="shared"/>
        <v>93</v>
      </c>
      <c r="V38" s="8">
        <f si="92" t="shared"/>
        <v>82</v>
      </c>
      <c r="W38" s="22">
        <f si="92" t="shared"/>
        <v>85</v>
      </c>
      <c r="X38" s="22">
        <f si="92" t="shared"/>
        <v>87</v>
      </c>
      <c r="Y38" s="22">
        <f ref="Y38:BI38" si="93" t="shared">SUM(Y$13,Y$15,Y$17,Y$19,Y$21)</f>
        <v>79</v>
      </c>
      <c r="Z38" s="22">
        <f si="93" t="shared"/>
        <v>75</v>
      </c>
      <c r="AA38" s="22">
        <f si="93" t="shared"/>
        <v>75</v>
      </c>
      <c r="AB38" s="22">
        <f si="93" t="shared"/>
        <v>75</v>
      </c>
      <c r="AC38" s="22">
        <f si="93" t="shared"/>
        <v>74</v>
      </c>
      <c r="AD38" s="22">
        <f si="93" t="shared"/>
        <v>73</v>
      </c>
      <c r="AE38" s="22">
        <f si="93" t="shared"/>
        <v>66</v>
      </c>
      <c r="AF38" s="22">
        <f si="93" t="shared"/>
        <v>70</v>
      </c>
      <c r="AG38" s="22">
        <f si="93" t="shared"/>
        <v>68</v>
      </c>
      <c r="AH38" s="22">
        <f si="93" t="shared"/>
        <v>68</v>
      </c>
      <c r="AI38" s="22">
        <f si="93" t="shared"/>
        <v>72</v>
      </c>
      <c r="AJ38" s="22">
        <f si="93" t="shared"/>
        <v>75</v>
      </c>
      <c r="AK38" s="22">
        <f si="93" t="shared"/>
        <v>76</v>
      </c>
      <c r="AL38" s="22">
        <f si="93" t="shared"/>
        <v>76</v>
      </c>
      <c r="AM38" s="22">
        <f si="93" t="shared"/>
        <v>74</v>
      </c>
      <c r="AN38" s="22">
        <f si="93" t="shared"/>
        <v>71</v>
      </c>
      <c r="AO38" s="22">
        <f si="93" t="shared"/>
        <v>71</v>
      </c>
      <c r="AP38" s="22">
        <f si="93" t="shared"/>
        <v>74</v>
      </c>
      <c r="AQ38" s="22">
        <f si="93" t="shared"/>
        <v>72</v>
      </c>
      <c r="AR38" s="22">
        <f si="93" t="shared"/>
        <v>70</v>
      </c>
      <c r="AS38" s="22">
        <f si="93" t="shared"/>
        <v>73</v>
      </c>
      <c r="AT38" s="22">
        <f si="93" t="shared"/>
        <v>70</v>
      </c>
      <c r="AU38" s="22">
        <f si="93" t="shared"/>
        <v>58</v>
      </c>
      <c r="AV38" s="22">
        <f si="93" t="shared"/>
        <v>54</v>
      </c>
      <c r="AW38" s="22">
        <f si="93" t="shared"/>
        <v>56</v>
      </c>
      <c r="AX38" s="22">
        <f si="93" t="shared"/>
        <v>55</v>
      </c>
      <c r="AY38" s="22">
        <f si="93" t="shared"/>
        <v>52</v>
      </c>
      <c r="AZ38" s="22">
        <f si="93" t="shared"/>
        <v>69</v>
      </c>
      <c r="BA38" s="22">
        <f si="93" t="shared"/>
        <v>72</v>
      </c>
      <c r="BB38" s="22">
        <f si="93" t="shared"/>
        <v>70</v>
      </c>
      <c r="BC38" s="22">
        <f si="93" t="shared"/>
        <v>77</v>
      </c>
      <c r="BD38" s="22">
        <f si="93" t="shared"/>
        <v>77</v>
      </c>
      <c r="BE38" s="22">
        <f si="93" t="shared"/>
        <v>73</v>
      </c>
      <c r="BF38" s="22">
        <f si="93" t="shared"/>
        <v>73</v>
      </c>
      <c r="BG38" s="22">
        <f si="93" t="shared"/>
        <v>71</v>
      </c>
      <c r="BH38" s="22">
        <f si="93" t="shared"/>
        <v>72</v>
      </c>
      <c r="BI38" s="22">
        <f si="93" t="shared"/>
        <v>72</v>
      </c>
      <c r="BJ38" s="22">
        <f>COUNTIFS('Jul 16'!$G:$G,"PW1MA079*")+COUNTIFS('Jul 16'!$G:$G,"PW1MA076*") + COUNTIFS('Jul 16'!$G:$G, "v4.6-4-2",'Jul 16'!$H:$H,"FGRC*")+COUNTIFS('Jul 16'!$G:$G, "v4.6-4-2",'Jul 16'!$H:$H,"FFRE*") + COUNTIFS('Jul 16'!$G:$G,"PW1RS326",'Jul 16'!$H:$H,"FGRC*")+COUNTIFS('Jul 16'!$G:$G,"PW1RS326",'Jul 16'!$H:$H,"FFRE*") + COUNTIFS('Jul 16'!$G:$G, "v4.6-4-2",'Jul 16'!$H:$H,"FGPC*") + COUNTIFS('Jul 16'!$G:$G, "v4.6-4-2",'Jul 16'!$H:$H,"FGAC*")</f>
        <v>72</v>
      </c>
      <c r="BK38" s="22">
        <f ref="BK38:BP38" si="94" t="shared">SUM(BK$13,BK$15,BK$17,BK$19,BK$21)</f>
        <v>70</v>
      </c>
      <c r="BL38" s="22">
        <f si="94" t="shared"/>
        <v>69</v>
      </c>
      <c r="BM38" s="22">
        <f si="94" t="shared"/>
        <v>76</v>
      </c>
      <c r="BN38" s="22">
        <f si="94" t="shared"/>
        <v>77</v>
      </c>
      <c r="BO38" s="22">
        <f si="94" t="shared"/>
        <v>74</v>
      </c>
      <c r="BP38" s="22">
        <f si="94" t="shared"/>
        <v>75</v>
      </c>
      <c r="BQ38" s="22">
        <f>SUM(BQ$13,BQ$15,BQ$17,BQ$19,BQ$21)</f>
        <v>75</v>
      </c>
      <c r="BR38" s="22">
        <f>SUM(BR$13,BR$15,BR$17,BR$19,BR$21)</f>
        <v>75</v>
      </c>
      <c r="BS38">
        <f>SUM(BS$13,BS$15,BS$17,BS$19,BS$21)</f>
      </c>
    </row>
    <row ht="15.75" r="39" spans="8:70" thickBot="1" x14ac:dyDescent="0.3">
      <c r="AY39" s="149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</row>
    <row ht="16.5" r="40" spans="8:70" thickBot="1" x14ac:dyDescent="0.3">
      <c r="I40" s="185" t="s">
        <v>1510</v>
      </c>
      <c r="L40" s="25" t="s">
        <v>1526</v>
      </c>
      <c r="AY40" s="149"/>
      <c r="BB40" s="161">
        <v>43241</v>
      </c>
      <c r="BC40" s="161">
        <f ref="BC40:BH40" si="95" t="shared">BC12</f>
        <v>43248</v>
      </c>
      <c r="BD40" s="161">
        <f si="95" t="shared"/>
        <v>43255</v>
      </c>
      <c r="BE40" s="161">
        <f si="95" t="shared"/>
        <v>43262</v>
      </c>
      <c r="BF40" s="161">
        <f si="95" t="shared"/>
        <v>43269</v>
      </c>
      <c r="BG40" s="161">
        <f si="95" t="shared"/>
        <v>43276</v>
      </c>
      <c r="BH40" s="161">
        <f si="95" t="shared"/>
        <v>43283</v>
      </c>
      <c r="BI40" s="161">
        <f ref="BI40" si="96" t="shared">BI12</f>
        <v>43290</v>
      </c>
      <c r="BJ40" s="161" t="s">
        <v>1559</v>
      </c>
      <c r="BK40" s="161" t="s">
        <v>1562</v>
      </c>
      <c r="BL40" s="161" t="s">
        <v>1563</v>
      </c>
      <c r="BM40" s="161" t="s">
        <v>1564</v>
      </c>
      <c r="BN40" s="161" t="s">
        <v>1565</v>
      </c>
      <c r="BO40" s="161" t="s">
        <v>1566</v>
      </c>
      <c r="BP40" s="161" t="s">
        <v>1569</v>
      </c>
      <c r="BQ40" s="161" t="s">
        <v>1570</v>
      </c>
      <c r="BR40" s="161" t="s">
        <v>1571</v>
      </c>
      <c r="BS40" t="s">
        <v>1573</v>
      </c>
    </row>
    <row ht="15.75" r="41" spans="8:70" thickBot="1" x14ac:dyDescent="0.3">
      <c r="H41" s="8754" t="s">
        <v>1497</v>
      </c>
      <c r="I41" s="186" t="s">
        <v>666</v>
      </c>
      <c r="K41" s="24"/>
      <c r="BB41" s="20">
        <f>COUNTIFS('May 21'!$G:$G, $I41&amp;"*")</f>
        <v>1</v>
      </c>
      <c r="BC41" s="20">
        <f>COUNTIFS('May 28'!$G:$G, $I41&amp;"*")</f>
        <v>1</v>
      </c>
      <c r="BD41" s="20">
        <f>COUNTIFS('Jun 4'!$G:$G, $I41&amp;"*")</f>
        <v>1</v>
      </c>
      <c r="BE41" s="20">
        <f>COUNTIFS('Jun 11'!$G:$G, $I41&amp;"*")</f>
        <v>1</v>
      </c>
      <c r="BF41" s="20">
        <f>COUNTIFS('Jun 18'!$G:$G, $I41&amp;"*")</f>
        <v>1</v>
      </c>
      <c r="BG41" s="20">
        <f>COUNTIFS('Jun 25'!$G:$G, $I41&amp;"*")</f>
        <v>1</v>
      </c>
      <c r="BH41" s="20">
        <f>COUNTIFS('Jul 2'!$G:$G, $I41&amp;"*")</f>
        <v>1</v>
      </c>
      <c r="BI41" s="20">
        <f>COUNTIFS('Jul 9'!$G:$G, $I41&amp;"*")</f>
        <v>1</v>
      </c>
      <c r="BJ41" s="20">
        <f>COUNTIFS('Jul 16'!$G:$G, $I41&amp;"*")</f>
        <v>1</v>
      </c>
      <c r="BK41" s="20">
        <f>COUNTIFS('Jul 23'!$G:$G, $I41&amp;"*")</f>
        <v>1</v>
      </c>
      <c r="BL41" s="20">
        <f>COUNTIFS('Jul 30'!$G:$G, $I41&amp;"*")</f>
        <v>1</v>
      </c>
      <c r="BM41" s="20">
        <f>COUNTIFS('Aug 07'!$G:$G, $I41&amp;"*")</f>
        <v>1</v>
      </c>
      <c r="BN41" s="20">
        <f>COUNTIFS('Aug 13'!$G:$G, $I41&amp;"*")</f>
        <v>0</v>
      </c>
      <c r="BO41" s="20">
        <f>COUNTIFS('Aug 20'!$G:$G, $I41&amp;"*")</f>
        <v>0</v>
      </c>
      <c r="BP41" s="20">
        <f>COUNTIFS('Aug 27'!$G:$G, $I41&amp;"*")</f>
        <v>0</v>
      </c>
      <c r="BQ41" s="20">
        <f>COUNTIFS('Sep 05'!$G:$G, $I41&amp;"*")</f>
        <v>0</v>
      </c>
      <c r="BR41" s="20">
        <f>COUNTIFS('Sep 10'!$G:$G, $I41&amp;"*")</f>
        <v>0</v>
      </c>
      <c r="BS41">
        <f>COUNTIFS('Sep 17'!$G:$G, $I41&amp;"*")</f>
      </c>
    </row>
    <row ht="21.75" r="42" spans="8:70" thickBot="1" x14ac:dyDescent="0.3">
      <c r="H42" s="8755"/>
      <c r="I42" s="187" t="s">
        <v>1019</v>
      </c>
      <c r="K42" s="8760" t="s">
        <v>486</v>
      </c>
      <c r="L42" s="8761"/>
      <c r="M42" s="180" t="s">
        <v>488</v>
      </c>
      <c r="N42" s="181"/>
      <c r="O42" s="8748" t="s">
        <v>501</v>
      </c>
      <c r="P42" s="8749"/>
      <c r="Q42" s="8752" t="s">
        <v>1200</v>
      </c>
      <c r="R42" s="8753"/>
      <c r="BB42" s="22">
        <f>COUNTIFS('May 21'!$G:$G,$I42&amp;"*")</f>
        <v>43</v>
      </c>
      <c r="BC42" s="22">
        <f>COUNTIFS('May 28'!$G:$G,$I42&amp;"*")</f>
        <v>44</v>
      </c>
      <c r="BD42" s="22">
        <f>COUNTIFS('Jun 4'!$G:$G,$I42&amp;"*")</f>
        <v>44</v>
      </c>
      <c r="BE42" s="22">
        <f>COUNTIFS('Jun 11'!$G:$G,$I42&amp;"*")</f>
        <v>43</v>
      </c>
      <c r="BF42" s="22">
        <f>COUNTIFS('Jun 18'!$G:$G,$I42&amp;"*")</f>
        <v>43</v>
      </c>
      <c r="BG42" s="22">
        <f>COUNTIFS('Jun 25'!$G:$G,$I42&amp;"*")</f>
        <v>44</v>
      </c>
      <c r="BH42" s="22">
        <f>COUNTIFS('Jul 2'!$G:$G,$I42&amp;"*")</f>
        <v>43</v>
      </c>
      <c r="BI42" s="22">
        <f>COUNTIFS('Jul 9'!$G:$G,$I42&amp;"*")</f>
        <v>42</v>
      </c>
      <c r="BJ42" s="22">
        <f>COUNTIFS('Jul 16'!$G:$G,$I42&amp;"*")</f>
        <v>42</v>
      </c>
      <c r="BK42" s="22">
        <f>COUNTIFS('Jul 23'!$G:$G,$I42&amp;"*")</f>
        <v>42</v>
      </c>
      <c r="BL42" s="22">
        <f>COUNTIFS('Jul 30'!$G:$G,$I42&amp;"*")</f>
        <v>42</v>
      </c>
      <c r="BM42" s="22">
        <f>COUNTIFS('Aug 07'!$G:$G,$I42&amp;"*")</f>
        <v>42</v>
      </c>
      <c r="BN42" s="22">
        <f>COUNTIFS('Aug 13'!$G:$G,$I42&amp;"*")</f>
        <v>41</v>
      </c>
      <c r="BO42" s="22">
        <f>COUNTIFS('Aug 20'!$G:$G,$I42&amp;"*")</f>
        <v>40</v>
      </c>
      <c r="BP42" s="22">
        <f>COUNTIFS('Aug 27'!$G:$G,$I42&amp;"*")</f>
        <v>40</v>
      </c>
      <c r="BQ42" s="22">
        <f>COUNTIFS('Sep 05'!$G:$G,$I42&amp;"*")</f>
        <v>41</v>
      </c>
      <c r="BR42" s="22">
        <f>COUNTIFS('Sep 10'!$G:$G,$I42&amp;"*")</f>
        <v>40</v>
      </c>
      <c r="BS42">
        <f>COUNTIFS('Sep 17'!$G:$G,$I42&amp;"*")</f>
      </c>
    </row>
    <row ht="21" r="43" spans="8:70" x14ac:dyDescent="0.35">
      <c r="H43" s="8754" t="s">
        <v>1499</v>
      </c>
      <c r="I43" s="188" t="s">
        <v>1050</v>
      </c>
      <c r="K43" s="10"/>
      <c r="L43" s="11"/>
      <c r="M43" s="8750"/>
      <c r="N43" s="8751"/>
      <c r="O43" s="11"/>
      <c r="P43" s="182"/>
      <c r="Q43" s="11"/>
      <c r="R43" s="12"/>
      <c r="BB43" s="20">
        <f>COUNTIFS('May 21'!$G:$G,$I43&amp;"*")</f>
        <v>3</v>
      </c>
      <c r="BC43" s="20">
        <f>COUNTIFS('May 28'!$G:$G,$I43&amp;"*")</f>
        <v>3</v>
      </c>
      <c r="BD43" s="20">
        <f>COUNTIFS('Jun 4'!$G:$G,$I43&amp;"*")</f>
        <v>3</v>
      </c>
      <c r="BE43" s="20">
        <f>COUNTIFS('Jun 11'!$G:$G,$I43&amp;"*")</f>
        <v>3</v>
      </c>
      <c r="BF43" s="20">
        <f>COUNTIFS('Jun 18'!$G:$G,$I43&amp;"*")</f>
        <v>3</v>
      </c>
      <c r="BG43" s="20">
        <f>COUNTIFS('Jun 25'!$G:$G,$I43&amp;"*")</f>
        <v>3</v>
      </c>
      <c r="BH43" s="20">
        <f>COUNTIFS('Jul 2'!$G:$G,$I43&amp;"*")</f>
        <v>3</v>
      </c>
      <c r="BI43" s="20">
        <f>COUNTIFS('Jul 9'!$G:$G,$I43&amp;"*")</f>
        <v>3</v>
      </c>
      <c r="BJ43" s="20">
        <f>COUNTIFS('Jul 16'!$G:$G,$I43&amp;"*")</f>
        <v>3</v>
      </c>
      <c r="BK43" s="20">
        <f>COUNTIFS('Jul 23'!$G:$G,$I43&amp;"*")</f>
        <v>0</v>
      </c>
      <c r="BL43" s="20">
        <f>COUNTIFS('Jul 30'!$G:$G,$I43&amp;"*")</f>
        <v>0</v>
      </c>
      <c r="BM43" s="20">
        <f>COUNTIFS('Aug 07'!$G:$G,$I43&amp;"*")</f>
        <v>1</v>
      </c>
      <c r="BN43" s="20">
        <f>COUNTIFS('Aug 13'!$G:$G,$I43&amp;"*")</f>
        <v>3</v>
      </c>
      <c r="BO43" s="20">
        <f>COUNTIFS('Aug 20'!$G:$G,$I43&amp;"*")</f>
        <v>3</v>
      </c>
      <c r="BP43" s="20">
        <f>COUNTIFS('Aug 27'!$G:$G,$I43&amp;"*")</f>
        <v>3</v>
      </c>
      <c r="BQ43" s="20">
        <f>COUNTIFS('Sep 05'!$G:$G,$I43&amp;"*")</f>
        <v>3</v>
      </c>
      <c r="BR43" s="20">
        <f>COUNTIFS('Sep 10'!$G:$G,$I43&amp;"*")</f>
        <v>3</v>
      </c>
      <c r="BS43">
        <f>COUNTIFS('Sep 17'!$G:$G,$I43&amp;"*")</f>
      </c>
    </row>
    <row ht="21" r="44" spans="8:70" x14ac:dyDescent="0.35">
      <c r="H44" s="8766"/>
      <c r="I44" s="189" t="s">
        <v>960</v>
      </c>
      <c r="K44" s="13" t="s">
        <v>1517</v>
      </c>
      <c r="L44" s="23" t="s">
        <v>1518</v>
      </c>
      <c r="M44" s="15" t="s">
        <v>1517</v>
      </c>
      <c r="N44" s="15" t="s">
        <v>1518</v>
      </c>
      <c r="O44" s="23" t="s">
        <v>1517</v>
      </c>
      <c r="P44" s="177" t="s">
        <v>1518</v>
      </c>
      <c r="Q44" s="23" t="s">
        <v>1517</v>
      </c>
      <c r="R44" s="16" t="s">
        <v>1518</v>
      </c>
      <c r="BB44" s="21">
        <f>COUNTIFS('May 21'!$G:$G,$I44&amp;"*", 'May 21'!$H:$H, "FGRC"&amp;"*")</f>
        <v>1</v>
      </c>
      <c r="BC44" s="21">
        <f>COUNTIFS('May 28'!$G:$G,$I44&amp;"*", 'May 28'!$H:$H, "FGRC"&amp;"*")</f>
        <v>1</v>
      </c>
      <c r="BD44" s="21">
        <f>COUNTIFS('Jun 4'!$G:$G,$I44&amp;"*", 'Jun 4'!$H:$H, "FGRC"&amp;"*")</f>
        <v>0</v>
      </c>
      <c r="BE44" s="21">
        <f>COUNTIFS('Jun 11'!$G:$G,$I44&amp;"*", 'Jun 11'!$H:$H, "FGRC"&amp;"*")</f>
        <v>0</v>
      </c>
      <c r="BF44" s="21">
        <f>COUNTIFS('Jun 18'!$G:$G,$I44&amp;"*", 'Jun 18'!$H:$H, "FGRC"&amp;"*")</f>
        <v>0</v>
      </c>
      <c r="BG44" s="21">
        <f>COUNTIFS('Jun 25'!$G:$G,$I44&amp;"*", 'Jun 25'!$H:$H, "FGRC"&amp;"*")</f>
        <v>1</v>
      </c>
      <c r="BH44" s="21">
        <f>COUNTIFS('Jul 2'!$G:$G,$I44&amp;"*", 'Jul 2'!$H:$H, "FGRC"&amp;"*")</f>
        <v>1</v>
      </c>
      <c r="BI44" s="21">
        <f>COUNTIFS('Jul 9'!$G:$G,$I44&amp;"*", 'Jul 9'!$H:$H, "FGRC"&amp;"*")</f>
        <v>1</v>
      </c>
      <c r="BJ44" s="21">
        <f>COUNTIFS('Jul 16'!$G:$G,$I44&amp;"*", 'Jul 16'!$H:$H, "FGRC"&amp;"*")</f>
        <v>1</v>
      </c>
      <c r="BK44" s="21">
        <f>COUNTIFS('Jul 23'!$G:$G,$I44&amp;"*", 'Jul 23'!$H:$H, "FGRC"&amp;"*")</f>
        <v>1</v>
      </c>
      <c r="BL44" s="21">
        <f>COUNTIFS('Jul 30'!$G:$G,$I44&amp;"*", 'Jul 30'!$H:$H, "FGRC"&amp;"*")</f>
        <v>1</v>
      </c>
      <c r="BM44" s="21">
        <f>COUNTIFS('Aug 07'!$G:$G,$I44&amp;"*", 'Aug 07'!$H:$H, "FGRC"&amp;"*")</f>
        <v>0</v>
      </c>
      <c r="BN44" s="21">
        <f>COUNTIFS('Aug 13'!$G:$G,$I44&amp;"*", 'Aug 13'!$H:$H, "FGRC"&amp;"*")</f>
        <v>0</v>
      </c>
      <c r="BO44" s="21">
        <f>COUNTIFS('Aug 20'!$G:$G,$I44&amp;"*", 'Aug 20'!$H:$H, "FGRC"&amp;"*")</f>
        <v>0</v>
      </c>
      <c r="BP44" s="21">
        <f>COUNTIFS('Aug 27'!$G:$G,$I44&amp;"*", 'Aug 27'!$H:$H, "FGRC"&amp;"*")</f>
        <v>0</v>
      </c>
      <c r="BQ44" s="21">
        <f>COUNTIFS('Sep 05'!$G:$G,$I44&amp;"*", 'Sep 05'!$H:$H, "FGRC"&amp;"*")</f>
        <v>0</v>
      </c>
      <c r="BR44" s="21">
        <f>COUNTIFS('Sep 10'!$G:$G,$I44&amp;"*", 'Sep 10'!$H:$H, "FGRC"&amp;"*")</f>
        <v>0</v>
      </c>
      <c r="BS44">
        <f>COUNTIFS('Sep 17'!$G:$G,$I44&amp;"*", 'Sep 17'!$H:$H, "FGRC"&amp;"*")</f>
      </c>
    </row>
    <row ht="21.75" r="45" spans="8:70" thickBot="1" x14ac:dyDescent="0.4">
      <c r="H45" s="8766"/>
      <c r="I45" s="190" t="s">
        <v>1136</v>
      </c>
      <c r="K45" s="17" t="s">
        <v>1519</v>
      </c>
      <c r="L45" s="184" t="s">
        <v>1520</v>
      </c>
      <c r="M45" s="184" t="s">
        <v>1521</v>
      </c>
      <c r="N45" s="184" t="s">
        <v>1523</v>
      </c>
      <c r="O45" s="184" t="s">
        <v>1524</v>
      </c>
      <c r="P45" s="183" t="s">
        <v>1522</v>
      </c>
      <c r="Q45" s="184" t="s">
        <v>1525</v>
      </c>
      <c r="R45" s="19" t="s">
        <v>1522</v>
      </c>
      <c r="BB45" s="21">
        <f>COUNTIFS('May 21'!$G:$G,$I45&amp;"*", 'May 21'!$H:$H, "FGRC"&amp;"*")</f>
        <v>2</v>
      </c>
      <c r="BC45" s="21">
        <f>COUNTIFS('May 28'!$G:$G,$I45&amp;"*", 'May 28'!$H:$H, "FGRC"&amp;"*")</f>
        <v>0</v>
      </c>
      <c r="BD45" s="21">
        <f>COUNTIFS('Jun 4'!$G:$G,$I45&amp;"*", 'Jun 4'!$H:$H, "FGRC"&amp;"*")</f>
        <v>1</v>
      </c>
      <c r="BE45" s="21">
        <f>COUNTIFS('Jun 11'!$G:$G,$I45&amp;"*", 'Jun 11'!$H:$H, "FGRC"&amp;"*")</f>
        <v>0</v>
      </c>
      <c r="BF45" s="21">
        <f>COUNTIFS('Jun 18'!$G:$G,$I45&amp;"*", 'Jun 18'!$H:$H, "FGRC"&amp;"*")</f>
        <v>2</v>
      </c>
      <c r="BG45" s="21">
        <f>COUNTIFS('Jun 25'!$G:$G,$I45&amp;"*", 'Jun 25'!$H:$H, "FGRC"&amp;"*")</f>
        <v>1</v>
      </c>
      <c r="BH45" s="21">
        <f>COUNTIFS('Jul 2'!$G:$G,$I45&amp;"*", 'Jul 2'!$H:$H, "FGRC"&amp;"*")</f>
        <v>1</v>
      </c>
      <c r="BI45" s="21">
        <f>COUNTIFS('Jul 9'!$G:$G,$I45&amp;"*", 'Jul 9'!$H:$H, "FGRC"&amp;"*")</f>
        <v>1</v>
      </c>
      <c r="BJ45" s="21">
        <f>COUNTIFS('Jul 16'!$G:$G,$I45&amp;"*", 'Jul 16'!$H:$H, "FGRC"&amp;"*")</f>
        <v>0</v>
      </c>
      <c r="BK45" s="21">
        <f>COUNTIFS('Jul 23'!$G:$G,$I45&amp;"*", 'Jul 23'!$H:$H, "FGRC"&amp;"*")</f>
        <v>0</v>
      </c>
      <c r="BL45" s="21">
        <f>COUNTIFS('Jul 30'!$G:$G,$I45&amp;"*", 'Jul 30'!$H:$H, "FGRC"&amp;"*")</f>
        <v>0</v>
      </c>
      <c r="BM45" s="21">
        <f>COUNTIFS('Aug 07'!$G:$G,$I45&amp;"*", 'Aug 07'!$H:$H, "FGRC"&amp;"*")</f>
        <v>0</v>
      </c>
      <c r="BN45" s="21">
        <f>COUNTIFS('Aug 13'!$G:$G,$I45&amp;"*", 'Aug 13'!$H:$H, "FGRC"&amp;"*")</f>
        <v>0</v>
      </c>
      <c r="BO45" s="21">
        <f>COUNTIFS('Aug 20'!$G:$G,$I45&amp;"*", 'Aug 20'!$H:$H, "FGRC"&amp;"*")</f>
        <v>0</v>
      </c>
      <c r="BP45" s="21">
        <f>COUNTIFS('Aug 27'!$G:$G,$I45&amp;"*", 'Aug 27'!$H:$H, "FGRC"&amp;"*")</f>
        <v>0</v>
      </c>
      <c r="BQ45" s="21">
        <f>COUNTIFS('Sep 05'!$G:$G,$I45&amp;"*", 'Sep 05'!$H:$H, "FGRC"&amp;"*")</f>
        <v>0</v>
      </c>
      <c r="BR45" s="21">
        <f>COUNTIFS('Sep 10'!$G:$G,$I45&amp;"*", 'Sep 10'!$H:$H, "FGRC"&amp;"*")</f>
        <v>0</v>
      </c>
      <c r="BS45">
        <f>COUNTIFS('Sep 17'!$G:$G,$I45&amp;"*", 'Sep 17'!$H:$H, "FGRC"&amp;"*")</f>
      </c>
    </row>
    <row r="46" spans="8:70" x14ac:dyDescent="0.25">
      <c r="H46" s="8766"/>
      <c r="I46" s="190" t="s">
        <v>1257</v>
      </c>
      <c r="BB46" s="21">
        <f>COUNTIFS('May 21'!$G:$G,$I46&amp;"*", 'May 21'!$H:$H, "FGRC"&amp;"*")</f>
        <v>0</v>
      </c>
      <c r="BC46" s="21">
        <f>COUNTIFS('May 28'!$G:$G,$I46&amp;"*", 'May 28'!$H:$H, "FGRC"&amp;"*")</f>
        <v>0</v>
      </c>
      <c r="BD46" s="21">
        <f>COUNTIFS('Jun 4'!$G:$G,$I46&amp;"*", 'Jun 4'!$H:$H, "FGRC"&amp;"*")</f>
        <v>0</v>
      </c>
      <c r="BE46" s="21">
        <f>COUNTIFS('Jun 11'!$G:$G,$I46&amp;"*", 'Jun 11'!$H:$H, "FGRC"&amp;"*")</f>
        <v>0</v>
      </c>
      <c r="BF46" s="21">
        <f>COUNTIFS('Jun 18'!$G:$G,$I46&amp;"*", 'Jun 18'!$H:$H, "FGRC"&amp;"*")</f>
        <v>0</v>
      </c>
      <c r="BG46" s="21">
        <f>COUNTIFS('Jun 25'!$G:$G,$I46&amp;"*", 'Jun 25'!$H:$H, "FGRC"&amp;"*")</f>
        <v>0</v>
      </c>
      <c r="BH46" s="21">
        <f>COUNTIFS('Jul 2'!$G:$G,$I46&amp;"*", 'Jul 2'!$H:$H, "FGRC"&amp;"*")</f>
        <v>0</v>
      </c>
      <c r="BI46" s="21">
        <f>COUNTIFS('Jul 9'!$G:$G,$I46&amp;"*", 'Jul 9'!$H:$H, "FGRC"&amp;"*")</f>
        <v>0</v>
      </c>
      <c r="BJ46" s="21">
        <f>COUNTIFS('Jul 16'!$G:$G,$I46&amp;"*", 'Jul 16'!$H:$H, "FGRC"&amp;"*")</f>
        <v>0</v>
      </c>
      <c r="BK46" s="21">
        <f>COUNTIFS('Jul 23'!$G:$G,$I46&amp;"*", 'Jul 23'!$H:$H, "FGRC"&amp;"*")</f>
        <v>0</v>
      </c>
      <c r="BL46" s="21">
        <f>COUNTIFS('Jul 30'!$G:$G,$I46&amp;"*", 'Jul 30'!$H:$H, "FGRC"&amp;"*")</f>
        <v>0</v>
      </c>
      <c r="BM46" s="21">
        <f>COUNTIFS('Aug 07'!$G:$G,$I46&amp;"*", 'Aug 07'!$H:$H, "FGRC"&amp;"*")</f>
        <v>0</v>
      </c>
      <c r="BN46" s="21">
        <f>COUNTIFS('Aug 13'!$G:$G,$I46&amp;"*", 'Aug 13'!$H:$H, "FGRC"&amp;"*")</f>
        <v>0</v>
      </c>
      <c r="BO46" s="21">
        <f>COUNTIFS('Aug 20'!$G:$G,$I46&amp;"*", 'Aug 20'!$H:$H, "FGRC"&amp;"*")</f>
        <v>0</v>
      </c>
      <c r="BP46" s="21">
        <f>COUNTIFS('Aug 27'!$G:$G,$I46&amp;"*", 'Aug 27'!$H:$H, "FGRC"&amp;"*")</f>
        <v>0</v>
      </c>
      <c r="BQ46" s="21">
        <f>COUNTIFS('Sep 05'!$G:$G,$I46&amp;"*", 'Sep 05'!$H:$H, "FGRC"&amp;"*")</f>
        <v>0</v>
      </c>
      <c r="BR46" s="21">
        <f>COUNTIFS('Sep 10'!$G:$G,$I46&amp;"*", 'Sep 10'!$H:$H, "FGRC"&amp;"*")</f>
        <v>0</v>
      </c>
      <c r="BS46">
        <f>COUNTIFS('Sep 17'!$G:$G,$I46&amp;"*", 'Sep 17'!$H:$H, "FGRC"&amp;"*")</f>
      </c>
    </row>
    <row customFormat="1" r="47" s="171" spans="8:70" x14ac:dyDescent="0.25">
      <c r="H47" s="8766"/>
      <c r="I47" s="190" t="s">
        <v>1506</v>
      </c>
      <c r="BB47" s="21">
        <f>COUNTIFS('May 21'!$G:$G,$I47&amp;"*", 'May 21'!$H:$H, "FGRC"&amp;"*")</f>
        <v>0</v>
      </c>
      <c r="BC47" s="21">
        <f>COUNTIFS('May 28'!$G:$G,$I47&amp;"*", 'May 28'!$H:$H, "FGRC"&amp;"*")</f>
        <v>0</v>
      </c>
      <c r="BD47" s="21">
        <f>COUNTIFS('Jun 4'!$G:$G,$I47&amp;"*", 'Jun 4'!$H:$H, "FGRC"&amp;"*")</f>
        <v>0</v>
      </c>
      <c r="BE47" s="21">
        <f>COUNTIFS('Jun 11'!$G:$G,$I47&amp;"*", 'Jun 11'!$H:$H, "FGRC"&amp;"*")</f>
        <v>0</v>
      </c>
      <c r="BF47" s="21">
        <f>COUNTIFS('Jun 18'!$G:$G,$I47&amp;"*", 'Jun 18'!$H:$H, "FGRC"&amp;"*")</f>
        <v>0</v>
      </c>
      <c r="BG47" s="21">
        <f>COUNTIFS('Jun 25'!$G:$G,$I47&amp;"*", 'Jun 25'!$H:$H, "FGRC"&amp;"*")</f>
        <v>0</v>
      </c>
      <c r="BH47" s="21">
        <f>COUNTIFS('Jul 2'!$G:$G,$I47&amp;"*", 'Jul 2'!$H:$H, "FGRC"&amp;"*")</f>
        <v>0</v>
      </c>
      <c r="BI47" s="21">
        <f>COUNTIFS('Jul 9'!$G:$G,$I47&amp;"*", 'Jul 9'!$H:$H, "FGRC"&amp;"*")</f>
        <v>0</v>
      </c>
      <c r="BJ47" s="21">
        <f>COUNTIFS('Jul 16'!$G:$G,$I47&amp;"*", 'Jul 16'!$H:$H, "FGRC"&amp;"*")</f>
        <v>0</v>
      </c>
      <c r="BK47" s="21">
        <f>COUNTIFS('Jul 23'!$G:$G,$I47&amp;"*", 'Jul 23'!$H:$H, "FGRC"&amp;"*")</f>
        <v>0</v>
      </c>
      <c r="BL47" s="21">
        <f>COUNTIFS('Jul 30'!$G:$G,$I47&amp;"*", 'Jul 30'!$H:$H, "FGRC"&amp;"*")</f>
        <v>0</v>
      </c>
      <c r="BM47" s="21">
        <f>COUNTIFS('Aug 07'!$G:$G,$I47&amp;"*", 'Aug 07'!$H:$H, "FGRC"&amp;"*")</f>
        <v>0</v>
      </c>
      <c r="BN47" s="21">
        <f>COUNTIFS('Aug 13'!$G:$G,$I47&amp;"*", 'Aug 13'!$H:$H, "FGRC"&amp;"*")</f>
        <v>0</v>
      </c>
      <c r="BO47" s="21">
        <f>COUNTIFS('Aug 20'!$G:$G,$I47&amp;"*", 'Aug 20'!$H:$H, "FGRC"&amp;"*")</f>
        <v>0</v>
      </c>
      <c r="BP47" s="21">
        <f>COUNTIFS('Aug 27'!$G:$G,$I47&amp;"*", 'Aug 27'!$H:$H, "FGRC"&amp;"*")</f>
        <v>0</v>
      </c>
      <c r="BQ47" s="21">
        <f>COUNTIFS('Sep 05'!$G:$G,$I47&amp;"*", 'Sep 05'!$H:$H, "FGRC"&amp;"*")</f>
        <v>0</v>
      </c>
      <c r="BR47" s="21">
        <f>COUNTIFS('Sep 10'!$G:$G,$I47&amp;"*", 'Sep 10'!$H:$H, "FGRC"&amp;"*")</f>
        <v>0</v>
      </c>
      <c r="BS47">
        <f>COUNTIFS('Sep 17'!$G:$G,$I47&amp;"*", 'Sep 17'!$H:$H, "FGRC"&amp;"*")</f>
      </c>
    </row>
    <row ht="15.75" r="48" spans="8:70" thickBot="1" x14ac:dyDescent="0.3">
      <c r="H48" s="8755"/>
      <c r="I48" s="191" t="s">
        <v>1468</v>
      </c>
      <c r="BB48" s="22">
        <f>COUNTIFS('May 21'!$G:$G,$I48&amp;"*", 'May 21'!$H:$H, "FGRC"&amp;"*")</f>
        <v>7</v>
      </c>
      <c r="BC48" s="21">
        <f>COUNTIFS('May 28'!$G:$G,$I48&amp;"*", 'May 28'!$H:$H, "FGRC"&amp;"*")</f>
        <v>10</v>
      </c>
      <c r="BD48" s="21">
        <f>COUNTIFS('Jun 4'!$G:$G,$I48&amp;"*", 'Jun 4'!$H:$H, "FGRC"&amp;"*")</f>
        <v>10</v>
      </c>
      <c r="BE48" s="21">
        <f>COUNTIFS('Jun 11'!$G:$G,$I48&amp;"*", 'Jun 11'!$H:$H, "FGRC"&amp;"*")</f>
        <v>9</v>
      </c>
      <c r="BF48" s="21">
        <f>COUNTIFS('Jun 18'!$G:$G,$I48&amp;"*", 'Jun 18'!$H:$H, "FGRC"&amp;"*")</f>
        <v>7</v>
      </c>
      <c r="BG48" s="21">
        <f>COUNTIFS('Jun 25'!$G:$G,$I48&amp;"*", 'Jun 25'!$H:$H, "FGRC"&amp;"*")</f>
        <v>8</v>
      </c>
      <c r="BH48" s="21">
        <f>COUNTIFS('Jul 2'!$G:$G,$I48&amp;"*", 'Jul 2'!$H:$H, "FGRC"&amp;"*")</f>
        <v>8</v>
      </c>
      <c r="BI48" s="21">
        <f>COUNTIFS('Jul 9'!$G:$G,$I48&amp;"*", 'Jul 9'!$H:$H, "FGRC"&amp;"*")</f>
        <v>9</v>
      </c>
      <c r="BJ48" s="21">
        <f>COUNTIFS('Jul 16'!$G:$G,$I48&amp;"*", 'Jul 16'!$H:$H, "FGRC"&amp;"*")</f>
        <v>9</v>
      </c>
      <c r="BK48" s="21">
        <f>COUNTIFS('Jul 23'!$G:$G,$I48&amp;"*", 'Jul 23'!$H:$H, "FGRC"&amp;"*")</f>
        <v>10</v>
      </c>
      <c r="BL48" s="21">
        <f>COUNTIFS('Jul 30'!$G:$G,$I48&amp;"*", 'Jul 30'!$H:$H, "FGRC"&amp;"*")</f>
        <v>9</v>
      </c>
      <c r="BM48" s="21">
        <f>COUNTIFS('Aug 07'!$G:$G,$I48&amp;"*", 'Aug 07'!$H:$H, "FGRC"&amp;"*")</f>
        <v>10</v>
      </c>
      <c r="BN48" s="21">
        <f>COUNTIFS('Aug 13'!$G:$G,$I48&amp;"*", 'Aug 13'!$H:$H, "FGRC"&amp;"*")</f>
        <v>10</v>
      </c>
      <c r="BO48" s="21">
        <f>COUNTIFS('Aug 20'!$G:$G,$I48&amp;"*", 'Aug 20'!$H:$H, "FGRC"&amp;"*")</f>
        <v>10</v>
      </c>
      <c r="BP48" s="21">
        <f>COUNTIFS('Aug 27'!$G:$G,$I48&amp;"*", 'Aug 27'!$H:$H, "FGRC"&amp;"*")</f>
        <v>10</v>
      </c>
      <c r="BQ48" s="21">
        <f>COUNTIFS('Sep 05'!$G:$G,$I48&amp;"*", 'Sep 05'!$H:$H, "FGRC"&amp;"*")</f>
        <v>10</v>
      </c>
      <c r="BR48" s="21">
        <f>COUNTIFS('Sep 10'!$G:$G,$I48&amp;"*", 'Sep 10'!$H:$H, "FGRC"&amp;"*")</f>
        <v>10</v>
      </c>
      <c r="BS48">
        <f>COUNTIFS('Sep 17'!$G:$G,$I48&amp;"*", 'Sep 17'!$H:$H, "FGRC"&amp;"*")</f>
      </c>
    </row>
    <row ht="15.75" r="49" spans="8:70" thickBot="1" x14ac:dyDescent="0.3">
      <c r="H49" s="8754" t="s">
        <v>501</v>
      </c>
      <c r="I49" s="192" t="s">
        <v>788</v>
      </c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">
        <f>COUNTIFS('May 21'!$G:$G,$I49&amp;"*", 'May 21'!$H:$H, "FGPC"&amp;"*")</f>
        <v>0</v>
      </c>
      <c r="BC49" s="20">
        <f>COUNTIFS('May 28'!$G:$G,$I49&amp;"*", 'May 28'!$H:$H, "FGPC"&amp;"*")</f>
        <v>0</v>
      </c>
      <c r="BD49" s="20">
        <f>COUNTIFS('Jun 4'!$G:$G,$I49&amp;"*", 'Jun 4'!$H:$H, "FGPC"&amp;"*")</f>
        <v>0</v>
      </c>
      <c r="BE49" s="20">
        <f>COUNTIFS('Jun 11'!$G:$G,$I49&amp;"*", 'Jun 11'!$H:$H, "FGPC"&amp;"*")</f>
        <v>1</v>
      </c>
      <c r="BF49" s="20">
        <f>COUNTIFS('Jun 18'!$G:$G,$I49&amp;"*", 'Jun 18'!$H:$H, "FGPC"&amp;"*")</f>
        <v>1</v>
      </c>
      <c r="BG49" s="20">
        <f>COUNTIFS('Jun 25'!$G:$G,$I49&amp;"*", 'Jun 25'!$H:$H, "FGPC"&amp;"*")</f>
        <v>1</v>
      </c>
      <c r="BH49" s="20">
        <f>COUNTIFS('Jul 2'!$G:$G,$I49&amp;"*", 'Jul 2'!$H:$H, "FGPC"&amp;"*")</f>
        <v>1</v>
      </c>
      <c r="BI49" s="20">
        <f>COUNTIFS('Jul 9'!$G:$G,$I49&amp;"*", 'Jul 9'!$H:$H, "FGPC"&amp;"*")</f>
        <v>1</v>
      </c>
      <c r="BJ49" s="20">
        <f>COUNTIFS('Jul 16'!$G:$G,$I49&amp;"*", 'Jul 16'!$H:$H, "FGPC"&amp;"*")</f>
        <v>0</v>
      </c>
      <c r="BK49" s="20">
        <f>COUNTIFS('Jul 23'!$G:$G,$I49&amp;"*", 'Jul 23'!$H:$H, "FGPC"&amp;"*")</f>
        <v>0</v>
      </c>
      <c r="BL49" s="20">
        <f>COUNTIFS('Jul 30'!$G:$G,$I49&amp;"*", 'Jul 30'!$H:$H, "FGPC"&amp;"*")</f>
        <v>0</v>
      </c>
      <c r="BM49" s="20">
        <f>COUNTIFS('Aug 07'!$G:$G,$I49&amp;"*", 'Aug 07'!$H:$H, "FGPC"&amp;"*")</f>
        <v>0</v>
      </c>
      <c r="BN49" s="20">
        <f>COUNTIFS('Aug 13'!$G:$G,$I49&amp;"*", 'Aug 13'!$H:$H, "FGPC"&amp;"*")</f>
        <v>0</v>
      </c>
      <c r="BO49" s="20">
        <f>COUNTIFS('Aug 20'!$G:$G,$I49&amp;"*", 'Aug 20'!$H:$H, "FGPC"&amp;"*")</f>
        <v>1</v>
      </c>
      <c r="BP49" s="20">
        <f>COUNTIFS('Aug 27'!$G:$G,$I49&amp;"*", 'Aug 27'!$H:$H, "FGPC"&amp;"*")</f>
        <v>1</v>
      </c>
      <c r="BQ49" s="20">
        <f>COUNTIFS('Sep 05'!$G:$G,$I49&amp;"*", 'Sep 05'!$H:$H, "FGPC"&amp;"*")</f>
        <v>1</v>
      </c>
      <c r="BR49" s="20">
        <f>COUNTIFS('Sep 10'!$G:$G,$I49&amp;"*", 'Sep 10'!$H:$H, "FGPC"&amp;"*")</f>
        <v>1</v>
      </c>
      <c r="BS49">
        <f>COUNTIFS('Sep 17'!$G:$G,$I49&amp;"*", 'Sep 17'!$H:$H, "FGPC"&amp;"*")</f>
      </c>
    </row>
    <row r="50" spans="8:70" x14ac:dyDescent="0.25">
      <c r="H50" s="8766"/>
      <c r="I50" s="192" t="s">
        <v>960</v>
      </c>
      <c r="BB50" s="21">
        <f>COUNTIFS('May 21'!$G:$G,$I50&amp;"*", 'May 21'!$H:$H, "FGPC"&amp;"*")</f>
        <v>0</v>
      </c>
      <c r="BC50" s="21">
        <f>COUNTIFS('May 28'!$G:$G,$I50&amp;"*", 'May 28'!$H:$H, "FGPC"&amp;"*")</f>
        <v>1</v>
      </c>
      <c r="BD50" s="21">
        <f>COUNTIFS('Jun 4'!$G:$G,$I50&amp;"*", 'Jun 4'!$H:$H, "FGPC"&amp;"*")</f>
        <v>2</v>
      </c>
      <c r="BE50" s="21">
        <f>COUNTIFS('Jun 11'!$G:$G,$I50&amp;"*", 'Jun 11'!$H:$H, "FGPC"&amp;"*")</f>
        <v>1</v>
      </c>
      <c r="BF50" s="21">
        <f>COUNTIFS('Jun 18'!$G:$G,$I50&amp;"*", 'Jun 18'!$H:$H, "FGPC"&amp;"*")</f>
        <v>0</v>
      </c>
      <c r="BG50" s="21">
        <f>COUNTIFS('Jun 25'!$G:$G,$I50&amp;"*", 'Jun 25'!$H:$H, "FGPC"&amp;"*")</f>
        <v>2</v>
      </c>
      <c r="BH50" s="21">
        <f>COUNTIFS('Jul 2'!$G:$G,$I50&amp;"*", 'Jul 2'!$H:$H, "FGPC"&amp;"*")</f>
        <v>1</v>
      </c>
      <c r="BI50" s="21">
        <f>COUNTIFS('Jul 9'!$G:$G,$I50&amp;"*", 'Jul 9'!$H:$H, "FGPC"&amp;"*")</f>
        <v>0</v>
      </c>
      <c r="BJ50" s="21">
        <f>COUNTIFS('Jul 16'!$G:$G,$I50&amp;"*", 'Jul 16'!$H:$H, "FGPC"&amp;"*")</f>
        <v>1</v>
      </c>
      <c r="BK50" s="21">
        <f>COUNTIFS('Jul 23'!$G:$G,$I50&amp;"*", 'Jul 23'!$H:$H, "FGPC"&amp;"*")</f>
        <v>1</v>
      </c>
      <c r="BL50" s="21">
        <f>COUNTIFS('Jul 30'!$G:$G,$I50&amp;"*", 'Jul 30'!$H:$H, "FGPC"&amp;"*")</f>
        <v>1</v>
      </c>
      <c r="BM50" s="21">
        <f>COUNTIFS('Aug 07'!$G:$G,$I50&amp;"*", 'Aug 07'!$H:$H, "FGPC"&amp;"*")</f>
        <v>1</v>
      </c>
      <c r="BN50" s="21">
        <f>COUNTIFS('Aug 13'!$G:$G,$I50&amp;"*", 'Aug 13'!$H:$H, "FGPC"&amp;"*")</f>
        <v>0</v>
      </c>
      <c r="BO50" s="21">
        <f>COUNTIFS('Aug 20'!$G:$G,$I50&amp;"*", 'Aug 20'!$H:$H, "FGPC"&amp;"*")</f>
        <v>0</v>
      </c>
      <c r="BP50" s="21">
        <f>COUNTIFS('Aug 27'!$G:$G,$I50&amp;"*", 'Aug 27'!$H:$H, "FGPC"&amp;"*")</f>
        <v>0</v>
      </c>
      <c r="BQ50" s="21">
        <f>COUNTIFS('Sep 05'!$G:$G,$I50&amp;"*", 'Sep 05'!$H:$H, "FGPC"&amp;"*")</f>
        <v>0</v>
      </c>
      <c r="BR50" s="21">
        <f>COUNTIFS('Sep 10'!$G:$G,$I50&amp;"*", 'Sep 10'!$H:$H, "FGPC"&amp;"*")</f>
        <v>0</v>
      </c>
      <c r="BS50">
        <f>COUNTIFS('Sep 17'!$G:$G,$I50&amp;"*", 'Sep 17'!$H:$H, "FGPC"&amp;"*")</f>
      </c>
    </row>
    <row r="51" spans="8:70" x14ac:dyDescent="0.25">
      <c r="H51" s="8766"/>
      <c r="I51" s="193" t="s">
        <v>1136</v>
      </c>
      <c r="BB51" s="21">
        <f>COUNTIFS('May 21'!$G:$G,$I51&amp;"*", 'May 21'!$H:$H, "FGPC"&amp;"*")</f>
        <v>1</v>
      </c>
      <c r="BC51" s="21">
        <f>COUNTIFS('May 28'!$G:$G,$I51&amp;"*", 'May 28'!$H:$H, "FGPC"&amp;"*")</f>
        <v>1</v>
      </c>
      <c r="BD51" s="21">
        <f>COUNTIFS('Jun 4'!$G:$G,$I51&amp;"*", 'Jun 4'!$H:$H, "FGPC"&amp;"*")</f>
        <v>1</v>
      </c>
      <c r="BE51" s="21">
        <f>COUNTIFS('Jun 11'!$G:$G,$I51&amp;"*", 'Jun 11'!$H:$H, "FGPC"&amp;"*")</f>
        <v>1</v>
      </c>
      <c r="BF51" s="21">
        <f>COUNTIFS('Jun 18'!$G:$G,$I51&amp;"*", 'Jun 18'!$H:$H, "FGPC"&amp;"*")</f>
        <v>1</v>
      </c>
      <c r="BG51" s="21">
        <f>COUNTIFS('Jun 25'!$G:$G,$I51&amp;"*", 'Jun 25'!$H:$H, "FGPC"&amp;"*")</f>
        <v>1</v>
      </c>
      <c r="BH51" s="21">
        <f>COUNTIFS('Jul 2'!$G:$G,$I51&amp;"*", 'Jul 2'!$H:$H, "FGPC"&amp;"*")</f>
        <v>1</v>
      </c>
      <c r="BI51" s="21">
        <f>COUNTIFS('Jul 9'!$G:$G,$I51&amp;"*", 'Jul 9'!$H:$H, "FGPC"&amp;"*")</f>
        <v>1</v>
      </c>
      <c r="BJ51" s="21">
        <f>COUNTIFS('Jul 16'!$G:$G,$I51&amp;"*", 'Jul 16'!$H:$H, "FGPC"&amp;"*")</f>
        <v>1</v>
      </c>
      <c r="BK51" s="21">
        <f>COUNTIFS('Jul 23'!$G:$G,$I51&amp;"*", 'Jul 23'!$H:$H, "FGPC"&amp;"*")</f>
        <v>1</v>
      </c>
      <c r="BL51" s="21">
        <f>COUNTIFS('Jul 30'!$G:$G,$I51&amp;"*", 'Jul 30'!$H:$H, "FGPC"&amp;"*")</f>
        <v>1</v>
      </c>
      <c r="BM51" s="21">
        <f>COUNTIFS('Aug 07'!$G:$G,$I51&amp;"*", 'Aug 07'!$H:$H, "FGPC"&amp;"*")</f>
        <v>0</v>
      </c>
      <c r="BN51" s="21">
        <f>COUNTIFS('Aug 13'!$G:$G,$I51&amp;"*", 'Aug 13'!$H:$H, "FGPC"&amp;"*")</f>
        <v>0</v>
      </c>
      <c r="BO51" s="21">
        <f>COUNTIFS('Aug 20'!$G:$G,$I51&amp;"*", 'Aug 20'!$H:$H, "FGPC"&amp;"*")</f>
        <v>0</v>
      </c>
      <c r="BP51" s="21">
        <f>COUNTIFS('Aug 27'!$G:$G,$I51&amp;"*", 'Aug 27'!$H:$H, "FGPC"&amp;"*")</f>
        <v>0</v>
      </c>
      <c r="BQ51" s="21">
        <f>COUNTIFS('Sep 05'!$G:$G,$I51&amp;"*", 'Sep 05'!$H:$H, "FGPC"&amp;"*")</f>
        <v>0</v>
      </c>
      <c r="BR51" s="21">
        <f>COUNTIFS('Sep 10'!$G:$G,$I51&amp;"*", 'Sep 10'!$H:$H, "FGPC"&amp;"*")</f>
        <v>0</v>
      </c>
      <c r="BS51">
        <f>COUNTIFS('Sep 17'!$G:$G,$I51&amp;"*", 'Sep 17'!$H:$H, "FGPC"&amp;"*")</f>
      </c>
    </row>
    <row customFormat="1" r="52" s="171" spans="8:70" x14ac:dyDescent="0.25">
      <c r="H52" s="8766"/>
      <c r="I52" s="193" t="s">
        <v>1257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21">
        <f>COUNTIFS('May 21'!$G:$G,$I52&amp;"*", 'May 21'!$H:$H, "FGPC"&amp;"*")</f>
        <v>1</v>
      </c>
      <c r="BC52" s="21">
        <f>COUNTIFS('May 28'!$G:$G,$I52&amp;"*", 'May 28'!$H:$H, "FGPC"&amp;"*")</f>
        <v>1</v>
      </c>
      <c r="BD52" s="21">
        <f>COUNTIFS('Jun 4'!$G:$G,$I52&amp;"*", 'Jun 4'!$H:$H, "FGPC"&amp;"*")</f>
        <v>1</v>
      </c>
      <c r="BE52" s="21">
        <f>COUNTIFS('Jun 11'!$G:$G,$I52&amp;"*", 'Jun 11'!$H:$H, "FGPC"&amp;"*")</f>
        <v>1</v>
      </c>
      <c r="BF52" s="21">
        <f>COUNTIFS('Jun 18'!$G:$G,$I52&amp;"*", 'Jun 18'!$H:$H, "FGPC"&amp;"*")</f>
        <v>1</v>
      </c>
      <c r="BG52" s="21">
        <f>COUNTIFS('Jun 25'!$G:$G,$I52&amp;"*", 'Jun 25'!$H:$H, "FGPC"&amp;"*")</f>
        <v>0</v>
      </c>
      <c r="BH52" s="21">
        <f>COUNTIFS('Jul 2'!$G:$G,$I52&amp;"*", 'Jul 2'!$H:$H, "FGPC"&amp;"*")</f>
        <v>0</v>
      </c>
      <c r="BI52" s="21">
        <f>COUNTIFS('Jul 9'!$G:$G,$I52&amp;"*", 'Jul 9'!$H:$H, "FGPC"&amp;"*")</f>
        <v>0</v>
      </c>
      <c r="BJ52" s="21">
        <f>COUNTIFS('Jul 16'!$G:$G,$I52&amp;"*", 'Jul 16'!$H:$H, "FGPC"&amp;"*")</f>
        <v>0</v>
      </c>
      <c r="BK52" s="21">
        <f>COUNTIFS('Jul 23'!$G:$G,$I52&amp;"*", 'Jul 23'!$H:$H, "FGPC"&amp;"*")</f>
        <v>0</v>
      </c>
      <c r="BL52" s="21">
        <f>COUNTIFS('Jul 30'!$G:$G,$I52&amp;"*", 'Jul 30'!$H:$H, "FGPC"&amp;"*")</f>
        <v>0</v>
      </c>
      <c r="BM52" s="21">
        <f>COUNTIFS('Aug 07'!$G:$G,$I52&amp;"*", 'Aug 07'!$H:$H, "FGPC"&amp;"*")</f>
        <v>0</v>
      </c>
      <c r="BN52" s="21">
        <f>COUNTIFS('Aug 13'!$G:$G,$I52&amp;"*", 'Aug 13'!$H:$H, "FGPC"&amp;"*")</f>
        <v>0</v>
      </c>
      <c r="BO52" s="21">
        <f>COUNTIFS('Aug 20'!$G:$G,$I52&amp;"*", 'Aug 20'!$H:$H, "FGPC"&amp;"*")</f>
        <v>0</v>
      </c>
      <c r="BP52" s="21">
        <f>COUNTIFS('Aug 27'!$G:$G,$I52&amp;"*", 'Aug 27'!$H:$H, "FGPC"&amp;"*")</f>
        <v>0</v>
      </c>
      <c r="BQ52" s="21">
        <f>COUNTIFS('Sep 05'!$G:$G,$I52&amp;"*", 'Sep 05'!$H:$H, "FGPC"&amp;"*")</f>
        <v>0</v>
      </c>
      <c r="BR52" s="21">
        <f>COUNTIFS('Sep 10'!$G:$G,$I52&amp;"*", 'Sep 10'!$H:$H, "FGPC"&amp;"*")</f>
        <v>0</v>
      </c>
      <c r="BS52">
        <f>COUNTIFS('Sep 17'!$G:$G,$I52&amp;"*", 'Sep 17'!$H:$H, "FGPC"&amp;"*")</f>
      </c>
    </row>
    <row r="53" spans="8:70" x14ac:dyDescent="0.25">
      <c r="H53" s="8766"/>
      <c r="I53" s="193" t="s">
        <v>1506</v>
      </c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171"/>
      <c r="AV53" s="171"/>
      <c r="AW53" s="171"/>
      <c r="AX53" s="171"/>
      <c r="AY53" s="171"/>
      <c r="AZ53" s="171"/>
      <c r="BA53" s="171"/>
      <c r="BB53" s="21">
        <f>COUNTIFS('May 21'!$G:$G,$I53&amp;"*", 'May 21'!$H:$H, "FGPC"&amp;"*")</f>
        <v>0</v>
      </c>
      <c r="BC53" s="21">
        <f>COUNTIFS('May 28'!$G:$G,$I53&amp;"*", 'May 28'!$H:$H, "FGPC"&amp;"*")</f>
        <v>0</v>
      </c>
      <c r="BD53" s="21">
        <f>COUNTIFS('Jun 4'!$G:$G,$I53&amp;"*", 'Jun 4'!$H:$H, "FGPC"&amp;"*")</f>
        <v>0</v>
      </c>
      <c r="BE53" s="21">
        <f>COUNTIFS('Jun 11'!$G:$G,$I53&amp;"*", 'Jun 11'!$H:$H, "FGPC"&amp;"*")</f>
        <v>0</v>
      </c>
      <c r="BF53" s="21">
        <f>COUNTIFS('Jun 18'!$G:$G,$I53&amp;"*", 'Jun 18'!$H:$H, "FGPC"&amp;"*")</f>
        <v>0</v>
      </c>
      <c r="BG53" s="21">
        <f>COUNTIFS('Jun 25'!$G:$G,$I53&amp;"*", 'Jun 25'!$H:$H, "FGPC"&amp;"*")</f>
        <v>0</v>
      </c>
      <c r="BH53" s="21">
        <f>COUNTIFS('Jul 2'!$G:$G,$I53&amp;"*", 'Jul 2'!$H:$H, "FGPC"&amp;"*")</f>
        <v>0</v>
      </c>
      <c r="BI53" s="21">
        <f>COUNTIFS('Jul 9'!$G:$G,$I53&amp;"*", 'Jul 9'!$H:$H, "FGPC"&amp;"*")</f>
        <v>0</v>
      </c>
      <c r="BJ53" s="21">
        <f>COUNTIFS('Jul 16'!$G:$G,$I53&amp;"*", 'Jul 16'!$H:$H, "FGPC"&amp;"*")</f>
        <v>0</v>
      </c>
      <c r="BK53" s="21">
        <f>COUNTIFS('Jul 23'!$G:$G,$I53&amp;"*", 'Jul 23'!$H:$H, "FGPC"&amp;"*")</f>
        <v>0</v>
      </c>
      <c r="BL53" s="21">
        <f>COUNTIFS('Jul 30'!$G:$G,$I53&amp;"*", 'Jul 30'!$H:$H, "FGPC"&amp;"*")</f>
        <v>0</v>
      </c>
      <c r="BM53" s="21">
        <f>COUNTIFS('Aug 07'!$G:$G,$I53&amp;"*", 'Aug 07'!$H:$H, "FGPC"&amp;"*")</f>
        <v>0</v>
      </c>
      <c r="BN53" s="21">
        <f>COUNTIFS('Aug 13'!$G:$G,$I53&amp;"*", 'Aug 13'!$H:$H, "FGPC"&amp;"*")</f>
        <v>0</v>
      </c>
      <c r="BO53" s="21">
        <f>COUNTIFS('Aug 20'!$G:$G,$I53&amp;"*", 'Aug 20'!$H:$H, "FGPC"&amp;"*")</f>
        <v>0</v>
      </c>
      <c r="BP53" s="21">
        <f>COUNTIFS('Aug 27'!$G:$G,$I53&amp;"*", 'Aug 27'!$H:$H, "FGPC"&amp;"*")</f>
        <v>0</v>
      </c>
      <c r="BQ53" s="21">
        <f>COUNTIFS('Sep 05'!$G:$G,$I53&amp;"*", 'Sep 05'!$H:$H, "FGPC"&amp;"*")</f>
        <v>0</v>
      </c>
      <c r="BR53" s="21">
        <f>COUNTIFS('Sep 10'!$G:$G,$I53&amp;"*", 'Sep 10'!$H:$H, "FGPC"&amp;"*")</f>
        <v>0</v>
      </c>
      <c r="BS53">
        <f>COUNTIFS('Sep 17'!$G:$G,$I53&amp;"*", 'Sep 17'!$H:$H, "FGPC"&amp;"*")</f>
      </c>
    </row>
    <row ht="15.75" r="54" spans="8:70" thickBot="1" x14ac:dyDescent="0.3">
      <c r="H54" s="8755"/>
      <c r="I54" s="194" t="s">
        <v>1468</v>
      </c>
      <c r="BB54" s="22">
        <f>COUNTIFS('May 21'!$G:$G,$I54&amp;"*", 'May 21'!$H:$H, "FGPC"&amp;"*")</f>
        <v>2</v>
      </c>
      <c r="BC54" s="22">
        <f>COUNTIFS('May 28'!$G:$G,$I54&amp;"*", 'May 28'!$H:$H, "FGPC"&amp;"*")</f>
        <v>3</v>
      </c>
      <c r="BD54" s="22">
        <f>COUNTIFS('Jun 4'!$G:$G,$I54&amp;"*", 'Jun 4'!$H:$H, "FGPC"&amp;"*")</f>
        <v>3</v>
      </c>
      <c r="BE54" s="22">
        <f>COUNTIFS('Jun 11'!$G:$G,$I54&amp;"*", 'Jun 11'!$H:$H, "FGPC"&amp;"*")</f>
        <v>2</v>
      </c>
      <c r="BF54" s="22">
        <f>COUNTIFS('Jun 18'!$G:$G,$I54&amp;"*", 'Jun 18'!$H:$H, "FGPC"&amp;"*")</f>
        <v>3</v>
      </c>
      <c r="BG54" s="22">
        <f>COUNTIFS('Jun 25'!$G:$G,$I54&amp;"*", 'Jun 25'!$H:$H, "FGPC"&amp;"*")</f>
        <v>3</v>
      </c>
      <c r="BH54" s="22">
        <f>COUNTIFS('Jul 2'!$G:$G,$I54&amp;"*", 'Jul 2'!$H:$H, "FGPC"&amp;"*")</f>
        <v>3</v>
      </c>
      <c r="BI54" s="22">
        <f>COUNTIFS('Jul 9'!$G:$G,$I54&amp;"*", 'Jul 9'!$H:$H, "FGPC"&amp;"*")</f>
        <v>3</v>
      </c>
      <c r="BJ54" s="22">
        <f>COUNTIFS('Jul 16'!$G:$G,$I54&amp;"*", 'Jul 16'!$H:$H, "FGPC"&amp;"*")</f>
        <v>3</v>
      </c>
      <c r="BK54" s="22">
        <f>COUNTIFS('Jul 23'!$G:$G,$I54&amp;"*", 'Jul 23'!$H:$H, "FGPC"&amp;"*")</f>
        <v>3</v>
      </c>
      <c r="BL54" s="22">
        <f>COUNTIFS('Jul 30'!$G:$G,$I54&amp;"*", 'Jul 30'!$H:$H, "FGPC"&amp;"*")</f>
        <v>3</v>
      </c>
      <c r="BM54" s="22">
        <f>COUNTIFS('Aug 07'!$G:$G,$I54&amp;"*", 'Aug 07'!$H:$H, "FGPC"&amp;"*")</f>
        <v>5</v>
      </c>
      <c r="BN54" s="22">
        <f>COUNTIFS('Aug 13'!$G:$G,$I54&amp;"*", 'Aug 13'!$H:$H, "FGPC"&amp;"*")</f>
        <v>6</v>
      </c>
      <c r="BO54" s="22">
        <f>COUNTIFS('Aug 20'!$G:$G,$I54&amp;"*", 'Aug 20'!$H:$H, "FGPC"&amp;"*")</f>
        <v>6</v>
      </c>
      <c r="BP54" s="22">
        <f>COUNTIFS('Aug 27'!$G:$G,$I54&amp;"*", 'Aug 27'!$H:$H, "FGPC"&amp;"*")</f>
        <v>6</v>
      </c>
      <c r="BQ54" s="22">
        <f>COUNTIFS('Sep 05'!$G:$G,$I54&amp;"*", 'Sep 05'!$H:$H, "FGPC"&amp;"*")</f>
        <v>6</v>
      </c>
      <c r="BR54" s="22">
        <f>COUNTIFS('Sep 10'!$G:$G,$I54&amp;"*", 'Sep 10'!$H:$H, "FGPC"&amp;"*")</f>
        <v>6</v>
      </c>
      <c r="BS54">
        <f>COUNTIFS('Sep 17'!$G:$G,$I54&amp;"*", 'Sep 17'!$H:$H, "FGPC"&amp;"*")</f>
      </c>
    </row>
    <row r="55" spans="8:70" x14ac:dyDescent="0.25">
      <c r="H55" s="8754" t="s">
        <v>1200</v>
      </c>
      <c r="I55" s="195" t="s">
        <v>960</v>
      </c>
      <c r="BB55" s="20">
        <f>COUNTIFS('May 21'!$G:$G,$I55&amp;"*", 'May 21'!$H:$H, "FGAC"&amp;"*")</f>
        <v>1</v>
      </c>
      <c r="BC55" s="20">
        <f>COUNTIFS('May 28'!$G:$G,$I55&amp;"*", 'May 28'!$H:$H, "FGAC"&amp;"*")</f>
        <v>1</v>
      </c>
      <c r="BD55" s="20">
        <f>COUNTIFS('Jun 4'!$G:$G,$I55&amp;"*", 'Jun 4'!$H:$H, "FGAC"&amp;"*")</f>
        <v>0</v>
      </c>
      <c r="BE55" s="20">
        <f>COUNTIFS('Jun 11'!$G:$G,$I55&amp;"*", 'Jun 11'!$H:$H, "FGAC"&amp;"*")</f>
        <v>1</v>
      </c>
      <c r="BF55" s="20">
        <f>COUNTIFS('Jun 18'!$G:$G,$I55&amp;"*", 'Jun 18'!$H:$H, "FGAC"&amp;"*")</f>
        <v>1</v>
      </c>
      <c r="BG55" s="20">
        <f>COUNTIFS('Jun 25'!$G:$G,$I55&amp;"*", 'Jun 25'!$H:$H, "FGAC"&amp;"*")</f>
        <v>1</v>
      </c>
      <c r="BH55" s="20">
        <f>COUNTIFS('Jul 2'!$G:$G,$I55&amp;"*", 'Jul 2'!$H:$H, "FGAC"&amp;"*")</f>
        <v>1</v>
      </c>
      <c r="BI55" s="20">
        <f>COUNTIFS('Jul 9'!$G:$G,$I55&amp;"*", 'Jul 9'!$H:$H, "FGAC"&amp;"*")</f>
        <v>1</v>
      </c>
      <c r="BJ55" s="20">
        <f>COUNTIFS('Jul 16'!$G:$G,$I55&amp;"*", 'Jul 16'!$H:$H, "FGAC"&amp;"*")</f>
        <v>3</v>
      </c>
      <c r="BK55" s="20">
        <f>COUNTIFS('Jul 23'!$G:$G,$I55&amp;"*", 'Jul 23'!$H:$H, "FGAC"&amp;"*")</f>
        <v>2</v>
      </c>
      <c r="BL55" s="20">
        <f>COUNTIFS('Jul 30'!$G:$G,$I55&amp;"*", 'Jul 30'!$H:$H, "FGAC"&amp;"*")</f>
        <v>2</v>
      </c>
      <c r="BM55" s="20">
        <f>COUNTIFS('Aug 07'!$G:$G,$I55&amp;"*", 'Aug 07'!$H:$H, "FGAC"&amp;"*")</f>
        <v>0</v>
      </c>
      <c r="BN55" s="20">
        <f>COUNTIFS('Aug 13'!$G:$G,$I55&amp;"*", 'Aug 13'!$H:$H, "FGAC"&amp;"*")</f>
        <v>0</v>
      </c>
      <c r="BO55" s="20">
        <f>COUNTIFS('Aug 20'!$G:$G,$I55&amp;"*", 'Aug 20'!$H:$H, "FGAC"&amp;"*")</f>
        <v>0</v>
      </c>
      <c r="BP55" s="20">
        <f>COUNTIFS('Aug 27'!$G:$G,$I55&amp;"*", 'Aug 27'!$H:$H, "FGAC"&amp;"*")</f>
        <v>0</v>
      </c>
      <c r="BQ55" s="20">
        <f>COUNTIFS('Sep 05'!$G:$G,$I55&amp;"*", 'Sep 05'!$H:$H, "FGAC"&amp;"*")</f>
        <v>0</v>
      </c>
      <c r="BR55" s="20">
        <f>COUNTIFS('Sep 10'!$G:$G,$I55&amp;"*", 'Sep 10'!$H:$H, "FGAC"&amp;"*")</f>
        <v>0</v>
      </c>
      <c r="BS55">
        <f>COUNTIFS('Sep 17'!$G:$G,$I55&amp;"*", 'Sep 17'!$H:$H, "FGAC"&amp;"*")</f>
      </c>
    </row>
    <row r="56" spans="8:70" x14ac:dyDescent="0.25">
      <c r="H56" s="8766"/>
      <c r="I56" s="196" t="s">
        <v>1136</v>
      </c>
      <c r="BB56" s="21">
        <f>COUNTIFS('May 21'!$G:$G,$I56&amp;"*", 'May 21'!$H:$H, "FGAC"&amp;"*")</f>
        <v>2</v>
      </c>
      <c r="BC56" s="21">
        <f>COUNTIFS('May 28'!$G:$G,$I56&amp;"*", 'May 28'!$H:$H, "FGAC"&amp;"*")</f>
        <v>0</v>
      </c>
      <c r="BD56" s="21">
        <f>COUNTIFS('Jun 4'!$G:$G,$I56&amp;"*", 'Jun 4'!$H:$H, "FGAC"&amp;"*")</f>
        <v>0</v>
      </c>
      <c r="BE56" s="21">
        <f>COUNTIFS('Jun 11'!$G:$G,$I56&amp;"*", 'Jun 11'!$H:$H, "FGAC"&amp;"*")</f>
        <v>0</v>
      </c>
      <c r="BF56" s="21">
        <f>COUNTIFS('Jun 18'!$G:$G,$I56&amp;"*", 'Jun 18'!$H:$H, "FGAC"&amp;"*")</f>
        <v>0</v>
      </c>
      <c r="BG56" s="21">
        <f>COUNTIFS('Jun 25'!$G:$G,$I56&amp;"*", 'Jun 25'!$H:$H, "FGAC"&amp;"*")</f>
        <v>0</v>
      </c>
      <c r="BH56" s="21">
        <f>COUNTIFS('Jul 2'!$G:$G,$I56&amp;"*", 'Jul 2'!$H:$H, "FGAC"&amp;"*")</f>
        <v>0</v>
      </c>
      <c r="BI56" s="21">
        <f>COUNTIFS('Jul 9'!$G:$G,$I56&amp;"*", 'Jul 9'!$H:$H, "FGAC"&amp;"*")</f>
        <v>0</v>
      </c>
      <c r="BJ56" s="21">
        <f>COUNTIFS('Jul 16'!$G:$G,$I56&amp;"*", 'Jul 16'!$H:$H, "FGAC"&amp;"*")</f>
        <v>0</v>
      </c>
      <c r="BK56" s="21">
        <f>COUNTIFS('Jul 23'!$G:$G,$I56&amp;"*", 'Jul 23'!$H:$H, "FGAC"&amp;"*")</f>
        <v>0</v>
      </c>
      <c r="BL56" s="21">
        <f>COUNTIFS('Jul 30'!$G:$G,$I56&amp;"*", 'Jul 30'!$H:$H, "FGAC"&amp;"*")</f>
        <v>0</v>
      </c>
      <c r="BM56" s="21">
        <f>COUNTIFS('Aug 07'!$G:$G,$I56&amp;"*", 'Aug 07'!$H:$H, "FGAC"&amp;"*")</f>
        <v>0</v>
      </c>
      <c r="BN56" s="21">
        <f>COUNTIFS('Aug 13'!$G:$G,$I56&amp;"*", 'Aug 13'!$H:$H, "FGAC"&amp;"*")</f>
        <v>0</v>
      </c>
      <c r="BO56" s="21">
        <f>COUNTIFS('Aug 20'!$G:$G,$I56&amp;"*", 'Aug 20'!$H:$H, "FGAC"&amp;"*")</f>
        <v>0</v>
      </c>
      <c r="BP56" s="21">
        <f>COUNTIFS('Aug 27'!$G:$G,$I56&amp;"*", 'Aug 27'!$H:$H, "FGAC"&amp;"*")</f>
        <v>0</v>
      </c>
      <c r="BQ56" s="21">
        <f>COUNTIFS('Sep 05'!$G:$G,$I56&amp;"*", 'Sep 05'!$H:$H, "FGAC"&amp;"*")</f>
        <v>0</v>
      </c>
      <c r="BR56" s="21">
        <f>COUNTIFS('Sep 10'!$G:$G,$I56&amp;"*", 'Sep 10'!$H:$H, "FGAC"&amp;"*")</f>
        <v>0</v>
      </c>
      <c r="BS56">
        <f>COUNTIFS('Sep 17'!$G:$G,$I56&amp;"*", 'Sep 17'!$H:$H, "FGAC"&amp;"*")</f>
      </c>
    </row>
    <row customFormat="1" r="57" s="159" spans="8:70" x14ac:dyDescent="0.25">
      <c r="H57" s="8766"/>
      <c r="I57" s="196" t="s">
        <v>1257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 s="21">
        <f>COUNTIFS('May 21'!$G:$G,$I57&amp;"*", 'May 21'!$H:$H, "FGAC"&amp;"*")</f>
        <v>0</v>
      </c>
      <c r="BC57" s="21">
        <f>COUNTIFS('May 28'!$G:$G,$I57&amp;"*", 'May 28'!$H:$H, "FGAC"&amp;"*")</f>
        <v>0</v>
      </c>
      <c r="BD57" s="21">
        <f>COUNTIFS('Jun 4'!$G:$G,$I57&amp;"*", 'Jun 4'!$H:$H, "FGAC"&amp;"*")</f>
        <v>0</v>
      </c>
      <c r="BE57" s="21">
        <f>COUNTIFS('Jun 11'!$G:$G,$I57&amp;"*", 'Jun 11'!$H:$H, "FGAC"&amp;"*")</f>
        <v>0</v>
      </c>
      <c r="BF57" s="21">
        <f>COUNTIFS('Jun 18'!$G:$G,$I57&amp;"*", 'Jun 18'!$H:$H, "FGAC"&amp;"*")</f>
        <v>0</v>
      </c>
      <c r="BG57" s="21">
        <f>COUNTIFS('Jun 25'!$G:$G,$I57&amp;"*", 'Jun 25'!$H:$H, "FGAC"&amp;"*")</f>
        <v>0</v>
      </c>
      <c r="BH57" s="21">
        <f>COUNTIFS('Jul 2'!$G:$G,$I57&amp;"*", 'Jul 2'!$H:$H, "FGAC"&amp;"*")</f>
        <v>1</v>
      </c>
      <c r="BI57" s="21">
        <f>COUNTIFS('Jul 9'!$G:$G,$I57&amp;"*", 'Jul 9'!$H:$H, "FGAC"&amp;"*")</f>
        <v>1</v>
      </c>
      <c r="BJ57" s="21">
        <f>COUNTIFS('Jul 16'!$G:$G,$I57&amp;"*", 'Jul 16'!$H:$H, "FGAC"&amp;"*")</f>
        <v>1</v>
      </c>
      <c r="BK57" s="21">
        <f>COUNTIFS('Jul 23'!$G:$G,$I57&amp;"*", 'Jul 23'!$H:$H, "FGAC"&amp;"*")</f>
        <v>1</v>
      </c>
      <c r="BL57" s="21">
        <f>COUNTIFS('Jul 30'!$G:$G,$I57&amp;"*", 'Jul 30'!$H:$H, "FGAC"&amp;"*")</f>
        <v>1</v>
      </c>
      <c r="BM57" s="21">
        <f>COUNTIFS('Aug 07'!$G:$G,$I57&amp;"*", 'Aug 07'!$H:$H, "FGAC"&amp;"*")</f>
        <v>0</v>
      </c>
      <c r="BN57" s="21">
        <f>COUNTIFS('Aug 13'!$G:$G,$I57&amp;"*", 'Aug 13'!$H:$H, "FGAC"&amp;"*")</f>
        <v>0</v>
      </c>
      <c r="BO57" s="21">
        <f>COUNTIFS('Aug 20'!$G:$G,$I57&amp;"*", 'Aug 20'!$H:$H, "FGAC"&amp;"*")</f>
        <v>0</v>
      </c>
      <c r="BP57" s="21">
        <f>COUNTIFS('Aug 27'!$G:$G,$I57&amp;"*", 'Aug 27'!$H:$H, "FGAC"&amp;"*")</f>
        <v>0</v>
      </c>
      <c r="BQ57" s="21">
        <f>COUNTIFS('Sep 05'!$G:$G,$I57&amp;"*", 'Sep 05'!$H:$H, "FGAC"&amp;"*")</f>
        <v>0</v>
      </c>
      <c r="BR57" s="21">
        <f>COUNTIFS('Sep 10'!$G:$G,$I57&amp;"*", 'Sep 10'!$H:$H, "FGAC"&amp;"*")</f>
        <v>0</v>
      </c>
      <c r="BS57">
        <f>COUNTIFS('Sep 17'!$G:$G,$I57&amp;"*", 'Sep 17'!$H:$H, "FGAC"&amp;"*")</f>
      </c>
    </row>
    <row r="58" spans="8:70" x14ac:dyDescent="0.25">
      <c r="H58" s="8766"/>
      <c r="I58" s="196" t="s">
        <v>1506</v>
      </c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21">
        <f>COUNTIFS('May 21'!$G:$G,$I58&amp;"*", 'May 21'!$H:$H, "FGAC"&amp;"*")</f>
        <v>0</v>
      </c>
      <c r="BC58" s="21">
        <f>COUNTIFS('May 28'!$G:$G,$I58&amp;"*", 'May 28'!$H:$H, "FGAC"&amp;"*")</f>
        <v>1</v>
      </c>
      <c r="BD58" s="21">
        <f>COUNTIFS('Jun 4'!$G:$G,$I58&amp;"*", 'Jun 4'!$H:$H, "FGAC"&amp;"*")</f>
        <v>1</v>
      </c>
      <c r="BE58" s="21">
        <f>COUNTIFS('Jun 11'!$G:$G,$I58&amp;"*", 'Jun 11'!$H:$H, "FGAC"&amp;"*")</f>
        <v>0</v>
      </c>
      <c r="BF58" s="21">
        <f>COUNTIFS('Jun 18'!$G:$G,$I58&amp;"*", 'Jun 18'!$H:$H, "FGAC"&amp;"*")</f>
        <v>0</v>
      </c>
      <c r="BG58" s="21">
        <f>COUNTIFS('Jun 25'!$G:$G,$I58&amp;"*", 'Jun 25'!$H:$H, "FGAC"&amp;"*")</f>
        <v>0</v>
      </c>
      <c r="BH58" s="21">
        <f>COUNTIFS('Jul 2'!$G:$G,$I58&amp;"*", 'Jul 2'!$H:$H, "FGAC"&amp;"*")</f>
        <v>0</v>
      </c>
      <c r="BI58" s="21">
        <f>COUNTIFS('Jul 9'!$G:$G,$I58&amp;"*", 'Jul 9'!$H:$H, "FGAC"&amp;"*")</f>
        <v>0</v>
      </c>
      <c r="BJ58" s="21">
        <f>COUNTIFS('Jul 16'!$G:$G,$I58&amp;"*", 'Jul 16'!$H:$H, "FGAC"&amp;"*")</f>
        <v>0</v>
      </c>
      <c r="BK58" s="21">
        <f>COUNTIFS('Jul 23'!$G:$G,$I58&amp;"*", 'Jul 23'!$H:$H, "FGAC"&amp;"*")</f>
        <v>0</v>
      </c>
      <c r="BL58" s="21">
        <f>COUNTIFS('Jul 30'!$G:$G,$I58&amp;"*", 'Jul 30'!$H:$H, "FGAC"&amp;"*")</f>
        <v>0</v>
      </c>
      <c r="BM58" s="21">
        <f>COUNTIFS('Aug 07'!$G:$G,$I58&amp;"*", 'Aug 07'!$H:$H, "FGAC"&amp;"*")</f>
        <v>0</v>
      </c>
      <c r="BN58" s="21">
        <f>COUNTIFS('Aug 13'!$G:$G,$I58&amp;"*", 'Aug 13'!$H:$H, "FGAC"&amp;"*")</f>
        <v>0</v>
      </c>
      <c r="BO58" s="21">
        <f>COUNTIFS('Aug 20'!$G:$G,$I58&amp;"*", 'Aug 20'!$H:$H, "FGAC"&amp;"*")</f>
        <v>0</v>
      </c>
      <c r="BP58" s="21">
        <f>COUNTIFS('Aug 27'!$G:$G,$I58&amp;"*", 'Aug 27'!$H:$H, "FGAC"&amp;"*")</f>
        <v>0</v>
      </c>
      <c r="BQ58" s="21">
        <f>COUNTIFS('Sep 05'!$G:$G,$I58&amp;"*", 'Sep 05'!$H:$H, "FGAC"&amp;"*")</f>
        <v>0</v>
      </c>
      <c r="BR58" s="21">
        <f>COUNTIFS('Sep 10'!$G:$G,$I58&amp;"*", 'Sep 10'!$H:$H, "FGAC"&amp;"*")</f>
        <v>0</v>
      </c>
      <c r="BS58">
        <f>COUNTIFS('Sep 17'!$G:$G,$I58&amp;"*", 'Sep 17'!$H:$H, "FGAC"&amp;"*")</f>
      </c>
    </row>
    <row ht="15.75" r="59" spans="8:70" thickBot="1" x14ac:dyDescent="0.3">
      <c r="H59" s="8755"/>
      <c r="I59" s="197" t="s">
        <v>1468</v>
      </c>
      <c r="BB59" s="22">
        <f>COUNTIFS('May 21'!$G:$G,$I59&amp;"*", 'May 21'!$H:$H, "FGAC"&amp;"*")</f>
        <v>14</v>
      </c>
      <c r="BC59" s="22">
        <f>COUNTIFS('May 28'!$G:$G,$I59&amp;"*", 'May 28'!$H:$H, "FGAC"&amp;"*")</f>
        <v>16</v>
      </c>
      <c r="BD59" s="22">
        <f>COUNTIFS('Jun 4'!$G:$G,$I59&amp;"*", 'Jun 4'!$H:$H, "FGAC"&amp;"*")</f>
        <v>16</v>
      </c>
      <c r="BE59" s="22">
        <f>COUNTIFS('Jun 11'!$G:$G,$I59&amp;"*", 'Jun 11'!$H:$H, "FGAC"&amp;"*")</f>
        <v>15</v>
      </c>
      <c r="BF59" s="22">
        <f>COUNTIFS('Jun 18'!$G:$G,$I59&amp;"*", 'Jun 18'!$H:$H, "FGAC"&amp;"*")</f>
        <v>16</v>
      </c>
      <c r="BG59" s="22">
        <f>COUNTIFS('Jun 25'!$G:$G,$I59&amp;"*", 'Jun 25'!$H:$H, "FGAC"&amp;"*")</f>
        <v>12</v>
      </c>
      <c r="BH59" s="22">
        <f>COUNTIFS('Jul 2'!$G:$G,$I59&amp;"*", 'Jul 2'!$H:$H, "FGAC"&amp;"*")</f>
        <v>14</v>
      </c>
      <c r="BI59" s="22">
        <f>COUNTIFS('Jul 9'!$G:$G,$I59&amp;"*", 'Jul 9'!$H:$H, "FGAC"&amp;"*")</f>
        <v>14</v>
      </c>
      <c r="BJ59" s="22">
        <f>COUNTIFS('Jul 16'!$G:$G,$I59&amp;"*", 'Jul 16'!$H:$H, "FGAC"&amp;"*")</f>
        <v>14</v>
      </c>
      <c r="BK59" s="22">
        <f>COUNTIFS('Jul 23'!$G:$G,$I59&amp;"*", 'Jul 23'!$H:$H, "FGAC"&amp;"*")</f>
        <v>14</v>
      </c>
      <c r="BL59" s="22">
        <f>COUNTIFS('Jul 30'!$G:$G,$I59&amp;"*", 'Jul 30'!$H:$H, "FGAC"&amp;"*")</f>
        <v>14</v>
      </c>
      <c r="BM59" s="22">
        <f>COUNTIFS('Aug 07'!$G:$G,$I59&amp;"*", 'Aug 07'!$H:$H, "FGAC"&amp;"*")</f>
        <v>17</v>
      </c>
      <c r="BN59" s="22">
        <f>COUNTIFS('Aug 13'!$G:$G,$I59&amp;"*", 'Aug 13'!$H:$H, "FGAC"&amp;"*")</f>
        <v>17</v>
      </c>
      <c r="BO59" s="22">
        <f>COUNTIFS('Aug 20'!$G:$G,$I59&amp;"*", 'Aug 20'!$H:$H, "FGAC"&amp;"*")</f>
        <v>15</v>
      </c>
      <c r="BP59" s="22">
        <f>COUNTIFS('Aug 27'!$G:$G,$I59&amp;"*", 'Aug 27'!$H:$H, "FGAC"&amp;"*")</f>
        <v>16</v>
      </c>
      <c r="BQ59" s="22">
        <f>COUNTIFS('Sep 05'!$G:$G,$I59&amp;"*", 'Sep 05'!$H:$H, "FGAC"&amp;"*")</f>
        <v>15</v>
      </c>
      <c r="BR59" s="22">
        <f>COUNTIFS('Sep 10'!$G:$G,$I59&amp;"*", 'Sep 10'!$H:$H, "FGAC"&amp;"*")</f>
        <v>16</v>
      </c>
      <c r="BS59">
        <f>COUNTIFS('Sep 17'!$G:$G,$I59&amp;"*", 'Sep 17'!$H:$H, "FGAC"&amp;"*")</f>
      </c>
    </row>
    <row ht="15.75" r="60" spans="8:70" thickBot="1" x14ac:dyDescent="0.3">
      <c r="I60" s="158"/>
      <c r="J60" s="127"/>
      <c r="BJ60" s="220"/>
      <c r="BK60" s="220"/>
    </row>
    <row ht="15.75" r="61" spans="8:70" thickBot="1" x14ac:dyDescent="0.3">
      <c r="J61" s="127"/>
      <c r="K61" s="127"/>
      <c r="BB61" s="26">
        <f ref="BB61:BG61" si="97" t="shared">SUM(BB41:BB59)</f>
        <v>78</v>
      </c>
      <c r="BC61" s="26">
        <f si="97" t="shared"/>
        <v>83</v>
      </c>
      <c r="BD61" s="26">
        <f si="97" t="shared"/>
        <v>83</v>
      </c>
      <c r="BE61" s="26">
        <f si="97" t="shared"/>
        <v>78</v>
      </c>
      <c r="BF61" s="26">
        <f si="97" t="shared"/>
        <v>79</v>
      </c>
      <c r="BG61" s="26">
        <f si="97" t="shared"/>
        <v>78</v>
      </c>
      <c r="BH61" s="26">
        <f ref="BH61:BI61" si="98" t="shared">SUM(BH41:BH59)</f>
        <v>79</v>
      </c>
      <c r="BI61" s="26">
        <f si="98" t="shared"/>
        <v>78</v>
      </c>
      <c r="BJ61" s="26">
        <f><![CDATA[COUNTIFS('Jul 16'!$G:$G, $I41&"*") + COUNTIFS('Jul 16'!$G:$G,$I42&"*") + COUNTIFS('Jul 16'!$G:$G,$I43&"*") + COUNTIFS('Jul 16'!$G:$G,$I44&"*", 'Jul 16'!$H:$H, "FGRC"&"*") + COUNTIFS('Jul 16'!$G:$G,$I45&"*", 'Jul 16'!$H:$H, "FGRC"&"*") + COUNTIFS('Jul 16'!$G:$G,$I46&"*", 'Jul 16'!$H:$H, "FGRC"&"*") + COUNTIFS('Jul 16'!$G:$G,$I47&"*", 'Jul 16'!$H:$H, "FGRC"&"*") + COUNTIFS('Jul 16'!$G:$G,$I48&"*", 'Jul 16'!$H:$H, "FGRC"&"*") + COUNTIFS('Jul 16'!$G:$G,$I49&"*", 'Jul 16'!$H:$H, "FGPC"&"*") + COUNTIFS('Jul 16'!$G:$G,$I50&"*", 'Jul 16'!$H:$H, "FGPC"&"*") + COUNTIFS('Jul 16'!$G:$G,$I51&"*", 'Jul 16'!$H:$H, "FGPC"&"*") + COUNTIFS('Jul 16'!$G:$G,$I52&"*", 'Jul 16'!$H:$H, "FGPC"&"*") + COUNTIFS('Jul 16'!$G:$G,$I53&"*", 'Jul 16'!$H:$H, "FGPC"&"*") + COUNTIFS('Jul 16'!$G:$G,$I54&"*", 'Jul 16'!$H:$H, "FGPC"&"*") + COUNTIFS('Jul 16'!$G:$G,$I55&"*", 'Jul 16'!$H:$H, "FGAC"&"*") + COUNTIFS('Jul 16'!$G:$G,$I56&"*", 'Jul 16'!$H:$H, "FGAC"&"*") + COUNTIFS('Jul 16'!$G:$G,$I57&"*", 'Jul 16'!$H:$H, "FGAC"&"*") + COUNTIFS('Jul 16'!$G:$G,$I58&"*", 'Jul 16'!$H:$H, "FGAC"&"*") + COUNTIFS('Jul 16'!$G:$G,$I59&"*", 'Jul 16'!$H:$H, "FGAC"&"*")]]></f>
        <v>79</v>
      </c>
      <c r="BK61" s="26">
        <f ref="BK61:BP61" si="99" t="shared">SUM(BK41:BK59)</f>
        <v>76</v>
      </c>
      <c r="BL61" s="26">
        <f si="99" t="shared"/>
        <v>75</v>
      </c>
      <c r="BM61" s="26">
        <f si="99" t="shared"/>
        <v>77</v>
      </c>
      <c r="BN61" s="26">
        <f si="99" t="shared"/>
        <v>77</v>
      </c>
      <c r="BO61" s="26">
        <f si="99" t="shared"/>
        <v>75</v>
      </c>
      <c r="BP61" s="26">
        <f si="99" t="shared"/>
        <v>76</v>
      </c>
      <c r="BQ61" s="26">
        <f>SUM(BQ41:BQ59)</f>
        <v>76</v>
      </c>
      <c r="BR61" s="26">
        <f>SUM(BR41:BR59)</f>
        <v>76</v>
      </c>
      <c r="BS61">
        <f>SUM(BS41:BS59)</f>
      </c>
    </row>
    <row r="62" spans="8:70" x14ac:dyDescent="0.25">
      <c r="J62" s="127"/>
    </row>
    <row ht="15.75" r="63" spans="8:70" thickBot="1" x14ac:dyDescent="0.3"/>
    <row ht="15.75" r="64" spans="8:70" thickBot="1" x14ac:dyDescent="0.3">
      <c r="I64" s="127"/>
      <c r="J64" s="26" t="s">
        <v>1497</v>
      </c>
      <c r="K64" s="26" t="s">
        <v>1499</v>
      </c>
      <c r="L64" s="26" t="s">
        <v>501</v>
      </c>
      <c r="M64" s="26" t="s">
        <v>1200</v>
      </c>
    </row>
    <row ht="15.75" r="65" spans="1:13" thickBot="1" x14ac:dyDescent="0.3">
      <c r="I65" s="164" t="s">
        <v>1468</v>
      </c>
      <c r="J65" s="6">
        <v>0</v>
      </c>
      <c r="K65" s="123">
        <f>COUNTIFS('Current Report'!$H:$H,I65&amp;"*", 'Current Report'!I:I, "FGRC"&amp;"*")</f>
        <v>10</v>
      </c>
      <c r="L65" s="123">
        <f>COUNTIFS('Current Report'!$H:$H,I65&amp;"*", 'Current Report'!I:I, "FGPC"&amp;"*")</f>
        <v>6</v>
      </c>
      <c r="M65" s="166">
        <f>COUNTIFS('Current Report'!$H:$H,I65&amp;"*", 'Current Report'!I:I, "FGAC"&amp;"*")</f>
        <v>16</v>
      </c>
    </row>
    <row r="66" spans="1:13" x14ac:dyDescent="0.25">
      <c r="I66" s="164" t="s">
        <v>1506</v>
      </c>
      <c r="J66" s="7">
        <v>0</v>
      </c>
      <c r="K66" s="127">
        <f>COUNTIFS('Current Report'!$H:$H,I66&amp;"*", 'Current Report'!I:I, "FGRC"&amp;"*")</f>
        <v>0</v>
      </c>
      <c r="L66" s="127">
        <f>COUNTIFS('Current Report'!$H:$H,I66&amp;"*", 'Current Report'!I:I, "FGPC"&amp;"*")</f>
        <v>0</v>
      </c>
      <c r="M66" s="168">
        <f>COUNTIFS('Current Report'!$H:$H,I66&amp;"*", 'Current Report'!I:I, "FGAC"&amp;"*")</f>
        <v>0</v>
      </c>
    </row>
    <row r="67" spans="1:13" x14ac:dyDescent="0.25">
      <c r="I67" s="167" t="s">
        <v>1257</v>
      </c>
      <c r="J67" s="7">
        <v>0</v>
      </c>
      <c r="K67" s="127">
        <f>COUNTIFS('Current Report'!$H:$H,I67&amp;"*", 'Current Report'!I:I, "FGRC"&amp;"*")</f>
        <v>0</v>
      </c>
      <c r="L67" s="127">
        <f>COUNTIFS('Current Report'!$H:$H,I67&amp;"*", 'Current Report'!I:I, "FGPC"&amp;"*")</f>
        <v>0</v>
      </c>
      <c r="M67" s="168">
        <f>COUNTIFS('Current Report'!$H:$H,I67&amp;"*", 'Current Report'!I:I, "FGAC"&amp;"*")</f>
        <v>0</v>
      </c>
    </row>
    <row r="68" spans="1:13" x14ac:dyDescent="0.25">
      <c r="A68" s="73">
        <v>189</v>
      </c>
      <c r="I68" s="163" t="s">
        <v>1136</v>
      </c>
      <c r="J68" s="7">
        <v>0</v>
      </c>
      <c r="K68" s="127">
        <f>COUNTIFS('Current Report'!$H:$H,I68&amp;"*", 'Current Report'!I:I, "FGRC"&amp;"*")</f>
        <v>0</v>
      </c>
      <c r="L68" s="127">
        <f>COUNTIFS('Current Report'!$H:$H,I68&amp;"*", 'Current Report'!I:I, "FGPC"&amp;"*")</f>
        <v>0</v>
      </c>
      <c r="M68" s="168">
        <f>COUNTIFS('Current Report'!$H:$H,I68&amp;"*", 'Current Report'!I:I, "FGAC"&amp;"*")</f>
        <v>0</v>
      </c>
    </row>
    <row r="69" spans="1:13" x14ac:dyDescent="0.25">
      <c r="I69" s="167" t="s">
        <v>960</v>
      </c>
      <c r="J69" s="7">
        <v>0</v>
      </c>
      <c r="K69" s="127">
        <f>COUNTIFS('Current Report'!$H:$H,I69&amp;"*", 'Current Report'!I:I, "FGRC"&amp;"*")</f>
        <v>0</v>
      </c>
      <c r="L69" s="127">
        <f>COUNTIFS('Current Report'!$H:$H,I69&amp;"*", 'Current Report'!I:I, "FGPC"&amp;"*")</f>
        <v>0</v>
      </c>
      <c r="M69" s="168">
        <f>COUNTIFS('Current Report'!$H:$H,I69&amp;"*", 'Current Report'!I:I, "FGAC"&amp;"*")</f>
        <v>0</v>
      </c>
    </row>
    <row ht="15.75" r="70" spans="1:13" thickBot="1" x14ac:dyDescent="0.3">
      <c r="I70" s="169" t="s">
        <v>1050</v>
      </c>
      <c r="J70" s="8">
        <v>0</v>
      </c>
      <c r="K70" s="131">
        <f>COUNTIFS('Current Report'!$H:$H,I70&amp;"*", 'Current Report'!I:I, "FGRC"&amp;"*")+COUNTIFS('Current Report'!$H:$H,I70&amp;"*", 'Current Report'!I:I, "FFRE"&amp;"*")</f>
        <v>3</v>
      </c>
      <c r="L70" s="131">
        <f>COUNTIFS('Current Report'!$H:$H,I70&amp;"*", 'Current Report'!I:I, "FGPC"&amp;"*")</f>
        <v>0</v>
      </c>
      <c r="M70" s="170">
        <v>0</v>
      </c>
    </row>
    <row ht="15.75" r="71" spans="1:13" thickBot="1" x14ac:dyDescent="0.3">
      <c r="A71" s="73">
        <v>140</v>
      </c>
      <c r="I71" s="167" t="s">
        <v>788</v>
      </c>
      <c r="J71" s="7">
        <v>0</v>
      </c>
      <c r="K71" s="131">
        <f>COUNTIFS('Current Report'!$H:$H,I71&amp;"*", 'Current Report'!I:I, "FGRC"&amp;"*")+COUNTIFS('Current Report'!$H:$H,I71&amp;"*", 'Current Report'!I:I, "FFRE"&amp;"*")</f>
        <v>0</v>
      </c>
      <c r="L71" s="131">
        <f>COUNTIFS('Current Report'!$H:$H,I71&amp;"*", 'Current Report'!I:I, "FGPC"&amp;"*")</f>
        <v>1</v>
      </c>
      <c r="M71" s="168">
        <v>0</v>
      </c>
    </row>
    <row r="72" spans="1:13" x14ac:dyDescent="0.25">
      <c r="I72" s="162" t="s">
        <v>1019</v>
      </c>
      <c r="J72" s="6">
        <f>COUNTIFS('Current Report'!$H:$H,I42&amp;"*")</f>
        <v>40</v>
      </c>
      <c r="K72" s="123">
        <v>0</v>
      </c>
      <c r="L72" s="123">
        <v>0</v>
      </c>
      <c r="M72" s="166">
        <v>0</v>
      </c>
    </row>
    <row ht="15.75" r="73" spans="1:13" thickBot="1" x14ac:dyDescent="0.3">
      <c r="I73" s="160" t="s">
        <v>666</v>
      </c>
      <c r="J73" s="8">
        <f>COUNTIFS('Current Report'!$H:$H, I41&amp;"*")</f>
        <v>0</v>
      </c>
      <c r="K73" s="131">
        <v>0</v>
      </c>
      <c r="L73" s="131">
        <v>0</v>
      </c>
      <c r="M73" s="170">
        <v>0</v>
      </c>
    </row>
    <row ht="15.75" r="74" spans="1:13" thickBot="1" x14ac:dyDescent="0.3"/>
    <row ht="15.75" r="75" spans="1:13" thickBot="1" x14ac:dyDescent="0.3">
      <c r="I75" s="26" t="s">
        <v>1498</v>
      </c>
      <c r="M75" s="26">
        <f>SUM(J65:M73)</f>
        <v>76</v>
      </c>
    </row>
    <row r="84" spans="12:13" x14ac:dyDescent="0.25">
      <c r="L84" s="8759"/>
      <c r="M84" s="8759"/>
    </row>
  </sheetData>
  <mergeCells count="16">
    <mergeCell ref="C2:D2"/>
    <mergeCell ref="L84:M84"/>
    <mergeCell ref="B4:C4"/>
    <mergeCell ref="D4:G4"/>
    <mergeCell ref="H4:I4"/>
    <mergeCell ref="D5:E5"/>
    <mergeCell ref="F5:G5"/>
    <mergeCell ref="K42:L42"/>
    <mergeCell ref="H43:H48"/>
    <mergeCell ref="H55:H59"/>
    <mergeCell ref="H49:H54"/>
    <mergeCell ref="O42:P42"/>
    <mergeCell ref="M43:N43"/>
    <mergeCell ref="Q42:R42"/>
    <mergeCell ref="H41:H42"/>
    <mergeCell ref="B8:C8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L78"/>
  <sheetViews>
    <sheetView topLeftCell="A45" workbookViewId="0">
      <selection activeCell="F55" sqref="F55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1.0" collapsed="false"/>
    <col min="4" max="4" bestFit="true" customWidth="true" width="4.5703125" collapsed="false"/>
    <col min="5" max="5" bestFit="true" customWidth="true" width="5.85546875" collapsed="false"/>
    <col min="6" max="6" bestFit="true" customWidth="true" width="15.28515625" collapsed="false"/>
    <col min="7" max="7" bestFit="true" customWidth="true" width="15.42578125" collapsed="false"/>
    <col min="8" max="8" bestFit="true" customWidth="true" width="14.85546875" collapsed="false"/>
    <col min="9" max="9" bestFit="true" customWidth="true" width="15.28515625" collapsed="false"/>
    <col min="10" max="10" bestFit="true" customWidth="true" width="23.140625" collapsed="false"/>
    <col min="11" max="11" bestFit="true" customWidth="true" width="27.0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1" x14ac:dyDescent="0.25">
      <c r="A2">
        <v>1</v>
      </c>
      <c r="B2" t="s">
        <v>104</v>
      </c>
      <c r="C2" t="s">
        <v>105</v>
      </c>
      <c r="D2" t="s">
        <v>106</v>
      </c>
      <c r="E2" t="s">
        <v>7</v>
      </c>
      <c r="F2" t="s">
        <v>107</v>
      </c>
      <c r="G2" t="s">
        <v>960</v>
      </c>
      <c r="H2" t="s">
        <v>5</v>
      </c>
      <c r="I2" t="s">
        <v>108</v>
      </c>
      <c r="J2" t="s">
        <v>6</v>
      </c>
      <c r="K2" t="s">
        <v>1553</v>
      </c>
    </row>
    <row r="3" spans="1:11" x14ac:dyDescent="0.25">
      <c r="A3">
        <v>2</v>
      </c>
      <c r="B3" t="s">
        <v>1554</v>
      </c>
      <c r="C3" t="s">
        <v>1555</v>
      </c>
      <c r="D3" t="s">
        <v>0</v>
      </c>
      <c r="E3" t="s">
        <v>1</v>
      </c>
      <c r="F3" t="s">
        <v>1556</v>
      </c>
      <c r="G3" t="s">
        <v>1468</v>
      </c>
      <c r="H3" t="s">
        <v>1013</v>
      </c>
      <c r="I3" t="s">
        <v>1557</v>
      </c>
      <c r="J3" t="s">
        <v>960</v>
      </c>
      <c r="K3" t="s">
        <v>1558</v>
      </c>
    </row>
    <row r="4" spans="1:11" x14ac:dyDescent="0.25">
      <c r="A4">
        <v>3</v>
      </c>
      <c r="B4" t="s">
        <v>1547</v>
      </c>
      <c r="C4" t="s">
        <v>1548</v>
      </c>
      <c r="D4" t="s">
        <v>1549</v>
      </c>
      <c r="E4" t="s">
        <v>1</v>
      </c>
      <c r="F4" t="s">
        <v>1158</v>
      </c>
      <c r="G4" t="s">
        <v>1468</v>
      </c>
      <c r="H4" t="s">
        <v>1013</v>
      </c>
      <c r="I4" t="s">
        <v>1159</v>
      </c>
      <c r="J4" t="s">
        <v>960</v>
      </c>
      <c r="K4" t="s">
        <v>1550</v>
      </c>
    </row>
    <row r="5" spans="1:11" x14ac:dyDescent="0.25">
      <c r="A5">
        <v>4</v>
      </c>
      <c r="B5" t="s">
        <v>50</v>
      </c>
      <c r="C5" t="s">
        <v>51</v>
      </c>
      <c r="D5" t="s">
        <v>52</v>
      </c>
      <c r="E5" t="s">
        <v>43</v>
      </c>
      <c r="F5" t="s">
        <v>246</v>
      </c>
      <c r="G5" t="s">
        <v>1019</v>
      </c>
      <c r="H5" t="s">
        <v>3</v>
      </c>
      <c r="I5" t="s">
        <v>247</v>
      </c>
      <c r="J5" t="s">
        <v>125</v>
      </c>
      <c r="K5" t="s">
        <v>1539</v>
      </c>
    </row>
    <row r="6" spans="1:11" x14ac:dyDescent="0.25">
      <c r="A6">
        <v>5</v>
      </c>
      <c r="B6" t="s">
        <v>1490</v>
      </c>
      <c r="C6" t="s">
        <v>97</v>
      </c>
      <c r="D6" t="s">
        <v>0</v>
      </c>
      <c r="E6" t="s">
        <v>1</v>
      </c>
      <c r="F6" t="s">
        <v>1491</v>
      </c>
      <c r="G6" t="s">
        <v>1468</v>
      </c>
      <c r="H6" t="s">
        <v>1013</v>
      </c>
      <c r="I6" t="s">
        <v>1492</v>
      </c>
      <c r="J6" t="s">
        <v>960</v>
      </c>
      <c r="K6" t="s">
        <v>1527</v>
      </c>
    </row>
    <row r="7" spans="1:11" x14ac:dyDescent="0.25">
      <c r="A7">
        <v>6</v>
      </c>
      <c r="B7" t="s">
        <v>50</v>
      </c>
      <c r="C7" t="s">
        <v>51</v>
      </c>
      <c r="D7" t="s">
        <v>52</v>
      </c>
      <c r="E7" t="s">
        <v>43</v>
      </c>
      <c r="F7" t="s">
        <v>94</v>
      </c>
      <c r="G7" t="s">
        <v>1468</v>
      </c>
      <c r="H7" t="s">
        <v>5</v>
      </c>
      <c r="I7" t="s">
        <v>95</v>
      </c>
      <c r="J7" t="s">
        <v>6</v>
      </c>
      <c r="K7" t="s">
        <v>1501</v>
      </c>
    </row>
    <row r="8" spans="1:11" x14ac:dyDescent="0.25">
      <c r="A8">
        <v>7</v>
      </c>
      <c r="B8" t="s">
        <v>15</v>
      </c>
      <c r="C8" t="s">
        <v>16</v>
      </c>
      <c r="D8" t="s">
        <v>17</v>
      </c>
      <c r="E8" t="s">
        <v>7</v>
      </c>
      <c r="F8" t="s">
        <v>18</v>
      </c>
      <c r="G8" t="s">
        <v>1468</v>
      </c>
      <c r="H8" t="s">
        <v>5</v>
      </c>
      <c r="I8" t="s">
        <v>19</v>
      </c>
      <c r="J8" t="s">
        <v>6</v>
      </c>
      <c r="K8" t="s">
        <v>1494</v>
      </c>
    </row>
    <row r="9" spans="1:11" x14ac:dyDescent="0.25">
      <c r="A9">
        <v>8</v>
      </c>
      <c r="B9" t="s">
        <v>366</v>
      </c>
      <c r="C9" t="s">
        <v>367</v>
      </c>
      <c r="D9" t="s">
        <v>368</v>
      </c>
      <c r="E9" t="s">
        <v>43</v>
      </c>
      <c r="F9" t="s">
        <v>395</v>
      </c>
      <c r="G9" t="s">
        <v>1468</v>
      </c>
      <c r="H9" t="s">
        <v>5</v>
      </c>
      <c r="I9" t="s">
        <v>396</v>
      </c>
      <c r="J9" t="s">
        <v>6</v>
      </c>
      <c r="K9" t="s">
        <v>1495</v>
      </c>
    </row>
    <row r="10" spans="1:11" x14ac:dyDescent="0.25">
      <c r="A10">
        <v>9</v>
      </c>
      <c r="B10" t="s">
        <v>174</v>
      </c>
      <c r="C10" t="s">
        <v>175</v>
      </c>
      <c r="D10" t="s">
        <v>0</v>
      </c>
      <c r="E10" t="s">
        <v>1</v>
      </c>
      <c r="F10" t="s">
        <v>472</v>
      </c>
      <c r="G10" t="s">
        <v>1050</v>
      </c>
      <c r="H10" t="s">
        <v>473</v>
      </c>
      <c r="I10" t="s">
        <v>474</v>
      </c>
      <c r="J10" t="s">
        <v>475</v>
      </c>
      <c r="K10" t="s">
        <v>1475</v>
      </c>
    </row>
    <row r="11" spans="1:11" x14ac:dyDescent="0.25">
      <c r="A11">
        <v>10</v>
      </c>
      <c r="B11" t="s">
        <v>174</v>
      </c>
      <c r="C11" t="s">
        <v>175</v>
      </c>
      <c r="D11" t="s">
        <v>0</v>
      </c>
      <c r="E11" t="s">
        <v>1</v>
      </c>
      <c r="F11" t="s">
        <v>176</v>
      </c>
      <c r="G11" t="s">
        <v>1468</v>
      </c>
      <c r="H11" t="s">
        <v>8</v>
      </c>
      <c r="I11" t="s">
        <v>177</v>
      </c>
      <c r="J11" t="s">
        <v>9</v>
      </c>
      <c r="K11" t="s">
        <v>1476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1232</v>
      </c>
      <c r="G12" t="s">
        <v>1468</v>
      </c>
      <c r="H12" t="s">
        <v>1013</v>
      </c>
      <c r="I12" t="s">
        <v>1234</v>
      </c>
      <c r="J12" t="s">
        <v>960</v>
      </c>
      <c r="K12" t="s">
        <v>1477</v>
      </c>
    </row>
    <row r="13" spans="1:11" x14ac:dyDescent="0.25">
      <c r="A13">
        <v>12</v>
      </c>
      <c r="B13" t="s">
        <v>268</v>
      </c>
      <c r="C13" t="s">
        <v>269</v>
      </c>
      <c r="D13" t="s">
        <v>66</v>
      </c>
      <c r="E13" t="s">
        <v>1</v>
      </c>
      <c r="F13" t="s">
        <v>270</v>
      </c>
      <c r="G13" t="s">
        <v>1019</v>
      </c>
      <c r="H13" t="s">
        <v>3</v>
      </c>
      <c r="I13" t="s">
        <v>271</v>
      </c>
      <c r="J13" t="s">
        <v>53</v>
      </c>
      <c r="K13" t="s">
        <v>1465</v>
      </c>
    </row>
    <row r="14" spans="1:11" x14ac:dyDescent="0.25">
      <c r="A14">
        <v>13</v>
      </c>
      <c r="B14" t="s">
        <v>803</v>
      </c>
      <c r="C14" t="s">
        <v>804</v>
      </c>
      <c r="D14" t="s">
        <v>17</v>
      </c>
      <c r="E14" t="s">
        <v>7</v>
      </c>
      <c r="F14" t="s">
        <v>1121</v>
      </c>
      <c r="G14" t="s">
        <v>1468</v>
      </c>
      <c r="H14" t="s">
        <v>1013</v>
      </c>
      <c r="I14" t="s">
        <v>1122</v>
      </c>
      <c r="J14" t="s">
        <v>960</v>
      </c>
      <c r="K14" t="s">
        <v>1464</v>
      </c>
    </row>
    <row r="15" spans="1:11" x14ac:dyDescent="0.25">
      <c r="A15">
        <v>14</v>
      </c>
      <c r="B15" t="s">
        <v>1457</v>
      </c>
      <c r="C15" t="s">
        <v>1458</v>
      </c>
      <c r="D15" t="s">
        <v>42</v>
      </c>
      <c r="E15" t="s">
        <v>43</v>
      </c>
      <c r="F15" t="s">
        <v>1459</v>
      </c>
      <c r="G15" t="s">
        <v>1468</v>
      </c>
      <c r="H15" t="s">
        <v>1013</v>
      </c>
      <c r="I15" t="s">
        <v>1460</v>
      </c>
      <c r="J15" t="s">
        <v>960</v>
      </c>
      <c r="K15" t="s">
        <v>1461</v>
      </c>
    </row>
    <row r="16" spans="1:11" x14ac:dyDescent="0.25">
      <c r="A16">
        <v>15</v>
      </c>
      <c r="B16" t="s">
        <v>366</v>
      </c>
      <c r="C16" t="s">
        <v>367</v>
      </c>
      <c r="D16" t="s">
        <v>368</v>
      </c>
      <c r="E16" t="s">
        <v>43</v>
      </c>
      <c r="F16" t="s">
        <v>369</v>
      </c>
      <c r="G16" t="s">
        <v>1019</v>
      </c>
      <c r="H16" t="s">
        <v>294</v>
      </c>
      <c r="I16" t="s">
        <v>370</v>
      </c>
      <c r="J16" t="s">
        <v>289</v>
      </c>
      <c r="K16" t="s">
        <v>1240</v>
      </c>
    </row>
    <row r="17" spans="1:11" x14ac:dyDescent="0.25">
      <c r="A17">
        <v>16</v>
      </c>
      <c r="B17" t="s">
        <v>366</v>
      </c>
      <c r="C17" t="s">
        <v>367</v>
      </c>
      <c r="D17" t="s">
        <v>368</v>
      </c>
      <c r="E17" t="s">
        <v>43</v>
      </c>
      <c r="F17" t="s">
        <v>1100</v>
      </c>
      <c r="G17" t="s">
        <v>1468</v>
      </c>
      <c r="H17" t="s">
        <v>1013</v>
      </c>
      <c r="I17" t="s">
        <v>1101</v>
      </c>
      <c r="J17" t="s">
        <v>960</v>
      </c>
      <c r="K17" t="s">
        <v>1258</v>
      </c>
    </row>
    <row r="18" spans="1:11" x14ac:dyDescent="0.25">
      <c r="A18">
        <v>17</v>
      </c>
      <c r="B18" t="s">
        <v>1215</v>
      </c>
      <c r="C18" t="s">
        <v>1216</v>
      </c>
      <c r="D18" t="s">
        <v>0</v>
      </c>
      <c r="E18" t="s">
        <v>1</v>
      </c>
      <c r="F18" t="s">
        <v>1218</v>
      </c>
      <c r="G18" t="s">
        <v>1468</v>
      </c>
      <c r="H18" t="s">
        <v>1013</v>
      </c>
      <c r="I18" t="s">
        <v>1219</v>
      </c>
      <c r="J18" t="s">
        <v>960</v>
      </c>
      <c r="K18" t="s">
        <v>1242</v>
      </c>
    </row>
    <row r="19" spans="1:11" x14ac:dyDescent="0.25">
      <c r="A19">
        <v>18</v>
      </c>
      <c r="B19" t="s">
        <v>1194</v>
      </c>
      <c r="C19" t="s">
        <v>1195</v>
      </c>
      <c r="D19" t="s">
        <v>1196</v>
      </c>
      <c r="E19" t="s">
        <v>28</v>
      </c>
      <c r="F19" t="s">
        <v>1197</v>
      </c>
      <c r="G19" t="s">
        <v>1468</v>
      </c>
      <c r="H19" t="s">
        <v>1013</v>
      </c>
      <c r="I19" t="s">
        <v>1198</v>
      </c>
      <c r="J19" t="s">
        <v>960</v>
      </c>
      <c r="K19" t="s">
        <v>1214</v>
      </c>
    </row>
    <row r="20" spans="1:11" x14ac:dyDescent="0.25">
      <c r="A20">
        <v>19</v>
      </c>
      <c r="B20" t="s">
        <v>117</v>
      </c>
      <c r="C20" t="s">
        <v>1210</v>
      </c>
      <c r="D20" t="s">
        <v>648</v>
      </c>
      <c r="E20" t="s">
        <v>1</v>
      </c>
      <c r="F20" t="s">
        <v>1211</v>
      </c>
      <c r="G20" t="s">
        <v>1019</v>
      </c>
      <c r="H20" t="s">
        <v>3</v>
      </c>
      <c r="I20" t="s">
        <v>1212</v>
      </c>
      <c r="J20" t="s">
        <v>53</v>
      </c>
      <c r="K20" t="s">
        <v>1213</v>
      </c>
    </row>
    <row r="21" spans="1:11" x14ac:dyDescent="0.25">
      <c r="A21">
        <v>20</v>
      </c>
      <c r="B21" t="s">
        <v>116</v>
      </c>
      <c r="C21" t="s">
        <v>117</v>
      </c>
      <c r="D21" t="s">
        <v>648</v>
      </c>
      <c r="E21" t="s">
        <v>1</v>
      </c>
      <c r="F21" t="s">
        <v>118</v>
      </c>
      <c r="G21" t="s">
        <v>1019</v>
      </c>
      <c r="H21" t="s">
        <v>3</v>
      </c>
      <c r="I21" t="s">
        <v>119</v>
      </c>
      <c r="J21" t="s">
        <v>53</v>
      </c>
      <c r="K21" t="s">
        <v>1167</v>
      </c>
    </row>
    <row r="22" spans="1:11" x14ac:dyDescent="0.25">
      <c r="A22">
        <v>21</v>
      </c>
      <c r="B22" t="s">
        <v>196</v>
      </c>
      <c r="C22" t="s">
        <v>104</v>
      </c>
      <c r="D22" t="s">
        <v>197</v>
      </c>
      <c r="E22" t="s">
        <v>198</v>
      </c>
      <c r="F22" t="s">
        <v>1168</v>
      </c>
      <c r="G22" t="s">
        <v>1468</v>
      </c>
      <c r="H22" t="s">
        <v>1013</v>
      </c>
      <c r="I22" t="s">
        <v>1169</v>
      </c>
      <c r="J22" t="s">
        <v>960</v>
      </c>
      <c r="K22" t="s">
        <v>1170</v>
      </c>
    </row>
    <row r="23" spans="1:11" x14ac:dyDescent="0.25">
      <c r="A23">
        <v>22</v>
      </c>
      <c r="B23" t="s">
        <v>1176</v>
      </c>
      <c r="C23" t="s">
        <v>1177</v>
      </c>
      <c r="D23" t="s">
        <v>173</v>
      </c>
      <c r="E23" t="s">
        <v>43</v>
      </c>
      <c r="F23" t="s">
        <v>1178</v>
      </c>
      <c r="G23" t="s">
        <v>1468</v>
      </c>
      <c r="H23" t="s">
        <v>1013</v>
      </c>
      <c r="I23" t="s">
        <v>1179</v>
      </c>
      <c r="J23" t="s">
        <v>960</v>
      </c>
      <c r="K23" t="s">
        <v>1180</v>
      </c>
    </row>
    <row r="24" spans="1:11" x14ac:dyDescent="0.25">
      <c r="A24">
        <v>23</v>
      </c>
      <c r="B24" t="s">
        <v>1187</v>
      </c>
      <c r="C24" t="s">
        <v>1188</v>
      </c>
      <c r="D24" t="s">
        <v>1189</v>
      </c>
      <c r="E24" t="s">
        <v>43</v>
      </c>
      <c r="F24" t="s">
        <v>1190</v>
      </c>
      <c r="G24" t="s">
        <v>1468</v>
      </c>
      <c r="H24" t="s">
        <v>1013</v>
      </c>
      <c r="I24" t="s">
        <v>1191</v>
      </c>
      <c r="J24" t="s">
        <v>960</v>
      </c>
      <c r="K24" t="s">
        <v>1192</v>
      </c>
    </row>
    <row r="25" spans="1:11" x14ac:dyDescent="0.25">
      <c r="A25">
        <v>24</v>
      </c>
      <c r="B25" t="s">
        <v>262</v>
      </c>
      <c r="C25" t="s">
        <v>1141</v>
      </c>
      <c r="D25" t="s">
        <v>1142</v>
      </c>
      <c r="E25" t="s">
        <v>1</v>
      </c>
      <c r="F25" t="s">
        <v>1143</v>
      </c>
      <c r="G25" t="s">
        <v>1468</v>
      </c>
      <c r="H25" t="s">
        <v>1013</v>
      </c>
      <c r="I25" t="s">
        <v>1144</v>
      </c>
      <c r="J25" t="s">
        <v>960</v>
      </c>
      <c r="K25" t="s">
        <v>1145</v>
      </c>
    </row>
    <row r="26" spans="1:11" x14ac:dyDescent="0.25">
      <c r="A26">
        <v>25</v>
      </c>
      <c r="B26" t="s">
        <v>1146</v>
      </c>
      <c r="C26" t="s">
        <v>1147</v>
      </c>
      <c r="D26" t="s">
        <v>1142</v>
      </c>
      <c r="E26" t="s">
        <v>1</v>
      </c>
      <c r="F26" t="s">
        <v>1148</v>
      </c>
      <c r="G26" t="s">
        <v>1468</v>
      </c>
      <c r="H26" t="s">
        <v>1013</v>
      </c>
      <c r="I26" t="s">
        <v>1149</v>
      </c>
      <c r="J26" t="s">
        <v>960</v>
      </c>
      <c r="K26" t="s">
        <v>1150</v>
      </c>
    </row>
    <row r="27" spans="1:11" x14ac:dyDescent="0.25">
      <c r="A27">
        <v>26</v>
      </c>
      <c r="B27" t="s">
        <v>50</v>
      </c>
      <c r="C27" t="s">
        <v>51</v>
      </c>
      <c r="D27" t="s">
        <v>52</v>
      </c>
      <c r="E27" t="s">
        <v>43</v>
      </c>
      <c r="F27" t="s">
        <v>1085</v>
      </c>
      <c r="G27" t="s">
        <v>1468</v>
      </c>
      <c r="H27" t="s">
        <v>1013</v>
      </c>
      <c r="I27" t="s">
        <v>1086</v>
      </c>
      <c r="J27" t="s">
        <v>960</v>
      </c>
      <c r="K27" t="s">
        <v>1087</v>
      </c>
    </row>
    <row r="28" spans="1:11" x14ac:dyDescent="0.25">
      <c r="A28">
        <v>27</v>
      </c>
      <c r="B28" t="s">
        <v>196</v>
      </c>
      <c r="C28" t="s">
        <v>104</v>
      </c>
      <c r="D28" t="s">
        <v>197</v>
      </c>
      <c r="E28" t="s">
        <v>198</v>
      </c>
      <c r="F28" t="s">
        <v>1107</v>
      </c>
      <c r="G28" t="s">
        <v>1468</v>
      </c>
      <c r="H28" t="s">
        <v>1013</v>
      </c>
      <c r="I28" t="s">
        <v>1108</v>
      </c>
      <c r="J28" t="s">
        <v>960</v>
      </c>
      <c r="K28" t="s">
        <v>1109</v>
      </c>
    </row>
    <row r="29" spans="1:11" x14ac:dyDescent="0.25">
      <c r="A29">
        <v>28</v>
      </c>
      <c r="B29" t="s">
        <v>1110</v>
      </c>
      <c r="C29" t="s">
        <v>408</v>
      </c>
      <c r="D29" t="s">
        <v>1111</v>
      </c>
      <c r="E29" t="s">
        <v>912</v>
      </c>
      <c r="F29" t="s">
        <v>1112</v>
      </c>
      <c r="G29" t="s">
        <v>1468</v>
      </c>
      <c r="H29" t="s">
        <v>1013</v>
      </c>
      <c r="I29" t="s">
        <v>1113</v>
      </c>
      <c r="J29" t="s">
        <v>960</v>
      </c>
      <c r="K29" t="s">
        <v>1114</v>
      </c>
    </row>
    <row r="30" spans="1:11" x14ac:dyDescent="0.25">
      <c r="A30">
        <v>29</v>
      </c>
      <c r="B30" t="s">
        <v>1072</v>
      </c>
      <c r="C30" t="s">
        <v>1073</v>
      </c>
      <c r="D30" t="s">
        <v>122</v>
      </c>
      <c r="E30" t="s">
        <v>43</v>
      </c>
      <c r="F30" t="s">
        <v>221</v>
      </c>
      <c r="G30" t="s">
        <v>1131</v>
      </c>
      <c r="H30" t="s">
        <v>3</v>
      </c>
      <c r="I30" t="s">
        <v>222</v>
      </c>
      <c r="J30" t="s">
        <v>53</v>
      </c>
      <c r="K30" t="s">
        <v>1074</v>
      </c>
    </row>
    <row r="31" spans="1:11" x14ac:dyDescent="0.25">
      <c r="A31">
        <v>30</v>
      </c>
      <c r="B31" t="s">
        <v>190</v>
      </c>
      <c r="C31" t="s">
        <v>191</v>
      </c>
      <c r="D31" t="s">
        <v>192</v>
      </c>
      <c r="E31" t="s">
        <v>28</v>
      </c>
      <c r="F31" t="s">
        <v>193</v>
      </c>
      <c r="G31" t="s">
        <v>1019</v>
      </c>
      <c r="H31" t="s">
        <v>30</v>
      </c>
      <c r="I31" t="s">
        <v>194</v>
      </c>
      <c r="J31" t="s">
        <v>32</v>
      </c>
      <c r="K31" t="s">
        <v>1081</v>
      </c>
    </row>
    <row r="32" spans="1:11" x14ac:dyDescent="0.25">
      <c r="A32">
        <v>31</v>
      </c>
      <c r="B32" t="s">
        <v>71</v>
      </c>
      <c r="C32" t="s">
        <v>72</v>
      </c>
      <c r="D32" t="s">
        <v>73</v>
      </c>
      <c r="E32" t="s">
        <v>28</v>
      </c>
      <c r="F32" t="s">
        <v>74</v>
      </c>
      <c r="G32" t="s">
        <v>1019</v>
      </c>
      <c r="H32" t="s">
        <v>30</v>
      </c>
      <c r="I32" t="s">
        <v>75</v>
      </c>
      <c r="J32" t="s">
        <v>32</v>
      </c>
      <c r="K32" t="s">
        <v>1058</v>
      </c>
    </row>
    <row r="33" spans="1:11" x14ac:dyDescent="0.25">
      <c r="A33">
        <v>32</v>
      </c>
      <c r="B33" t="s">
        <v>273</v>
      </c>
      <c r="C33" t="s">
        <v>274</v>
      </c>
      <c r="D33" t="s">
        <v>0</v>
      </c>
      <c r="E33" t="s">
        <v>1</v>
      </c>
      <c r="F33" t="s">
        <v>275</v>
      </c>
      <c r="G33" t="s">
        <v>1019</v>
      </c>
      <c r="H33" t="s">
        <v>3</v>
      </c>
      <c r="I33" t="s">
        <v>276</v>
      </c>
      <c r="J33" t="s">
        <v>53</v>
      </c>
      <c r="K33" t="s">
        <v>1069</v>
      </c>
    </row>
    <row r="34" spans="1:11" x14ac:dyDescent="0.25">
      <c r="A34">
        <v>33</v>
      </c>
      <c r="B34" t="s">
        <v>145</v>
      </c>
      <c r="C34" t="s">
        <v>97</v>
      </c>
      <c r="D34" t="s">
        <v>1046</v>
      </c>
      <c r="E34" t="s">
        <v>1</v>
      </c>
      <c r="F34" t="s">
        <v>147</v>
      </c>
      <c r="G34" t="s">
        <v>1019</v>
      </c>
      <c r="H34" t="s">
        <v>3</v>
      </c>
      <c r="I34" t="s">
        <v>148</v>
      </c>
      <c r="J34" t="s">
        <v>53</v>
      </c>
      <c r="K34" t="s">
        <v>1047</v>
      </c>
    </row>
    <row r="35" spans="1:11" x14ac:dyDescent="0.25">
      <c r="A35">
        <v>34</v>
      </c>
      <c r="B35" t="s">
        <v>803</v>
      </c>
      <c r="C35" t="s">
        <v>804</v>
      </c>
      <c r="D35" t="s">
        <v>17</v>
      </c>
      <c r="E35" t="s">
        <v>7</v>
      </c>
      <c r="F35" t="s">
        <v>805</v>
      </c>
      <c r="G35" t="s">
        <v>1468</v>
      </c>
      <c r="H35" t="s">
        <v>5</v>
      </c>
      <c r="I35" t="s">
        <v>806</v>
      </c>
      <c r="J35" t="s">
        <v>6</v>
      </c>
      <c r="K35" t="s">
        <v>996</v>
      </c>
    </row>
    <row r="36" spans="1:11" x14ac:dyDescent="0.25">
      <c r="A36">
        <v>35</v>
      </c>
      <c r="B36" t="s">
        <v>982</v>
      </c>
      <c r="C36" t="s">
        <v>292</v>
      </c>
      <c r="D36" t="s">
        <v>462</v>
      </c>
      <c r="E36" t="s">
        <v>1</v>
      </c>
      <c r="F36" t="s">
        <v>422</v>
      </c>
      <c r="G36" t="s">
        <v>1019</v>
      </c>
      <c r="H36" t="s">
        <v>3</v>
      </c>
      <c r="I36" t="s">
        <v>423</v>
      </c>
      <c r="J36" t="s">
        <v>2</v>
      </c>
      <c r="K36" t="s">
        <v>983</v>
      </c>
    </row>
    <row r="37" spans="1:11" x14ac:dyDescent="0.25">
      <c r="A37">
        <v>36</v>
      </c>
      <c r="B37" t="s">
        <v>64</v>
      </c>
      <c r="C37" t="s">
        <v>65</v>
      </c>
      <c r="D37" t="s">
        <v>66</v>
      </c>
      <c r="E37" t="s">
        <v>1</v>
      </c>
      <c r="F37" t="s">
        <v>67</v>
      </c>
      <c r="G37" t="s">
        <v>1019</v>
      </c>
      <c r="H37" t="s">
        <v>30</v>
      </c>
      <c r="I37" t="s">
        <v>68</v>
      </c>
      <c r="J37" t="s">
        <v>32</v>
      </c>
      <c r="K37" t="s">
        <v>959</v>
      </c>
    </row>
    <row r="38" spans="1:11" x14ac:dyDescent="0.25">
      <c r="A38">
        <v>37</v>
      </c>
      <c r="B38" t="s">
        <v>242</v>
      </c>
      <c r="C38" t="s">
        <v>243</v>
      </c>
      <c r="D38" t="s">
        <v>957</v>
      </c>
      <c r="E38" t="s">
        <v>43</v>
      </c>
      <c r="F38" t="s">
        <v>244</v>
      </c>
      <c r="G38" t="s">
        <v>1019</v>
      </c>
      <c r="H38" t="s">
        <v>3</v>
      </c>
      <c r="I38" t="s">
        <v>245</v>
      </c>
      <c r="J38" t="s">
        <v>125</v>
      </c>
      <c r="K38" t="s">
        <v>958</v>
      </c>
    </row>
    <row r="39" spans="1:11" x14ac:dyDescent="0.25">
      <c r="A39">
        <v>38</v>
      </c>
      <c r="B39" t="s">
        <v>322</v>
      </c>
      <c r="C39" t="s">
        <v>323</v>
      </c>
      <c r="D39" t="s">
        <v>66</v>
      </c>
      <c r="E39" t="s">
        <v>1</v>
      </c>
      <c r="F39" t="s">
        <v>324</v>
      </c>
      <c r="G39" t="s">
        <v>1019</v>
      </c>
      <c r="H39" t="s">
        <v>287</v>
      </c>
      <c r="I39" t="s">
        <v>325</v>
      </c>
      <c r="J39" t="s">
        <v>289</v>
      </c>
      <c r="K39" t="s">
        <v>956</v>
      </c>
    </row>
    <row r="40" spans="1:11" x14ac:dyDescent="0.25">
      <c r="A40">
        <v>39</v>
      </c>
      <c r="B40" t="s">
        <v>49</v>
      </c>
      <c r="C40" t="s">
        <v>97</v>
      </c>
      <c r="D40" t="s">
        <v>66</v>
      </c>
      <c r="E40" t="s">
        <v>1</v>
      </c>
      <c r="F40" t="s">
        <v>391</v>
      </c>
      <c r="G40" t="s">
        <v>1019</v>
      </c>
      <c r="H40" t="s">
        <v>294</v>
      </c>
      <c r="I40" t="s">
        <v>392</v>
      </c>
      <c r="J40" t="s">
        <v>289</v>
      </c>
      <c r="K40" t="s">
        <v>921</v>
      </c>
    </row>
    <row r="41" spans="1:11" x14ac:dyDescent="0.25">
      <c r="A41">
        <v>40</v>
      </c>
      <c r="B41" t="s">
        <v>361</v>
      </c>
      <c r="C41" t="s">
        <v>362</v>
      </c>
      <c r="D41" t="s">
        <v>0</v>
      </c>
      <c r="E41" t="s">
        <v>1</v>
      </c>
      <c r="F41" t="s">
        <v>886</v>
      </c>
      <c r="G41" t="s">
        <v>1019</v>
      </c>
      <c r="H41" t="s">
        <v>3</v>
      </c>
      <c r="I41" t="s">
        <v>861</v>
      </c>
      <c r="J41" t="s">
        <v>516</v>
      </c>
      <c r="K41" t="s">
        <v>896</v>
      </c>
    </row>
    <row r="42" spans="1:11" x14ac:dyDescent="0.25">
      <c r="A42">
        <v>41</v>
      </c>
      <c r="B42" t="s">
        <v>845</v>
      </c>
      <c r="C42" t="s">
        <v>846</v>
      </c>
      <c r="D42" t="s">
        <v>27</v>
      </c>
      <c r="E42" t="s">
        <v>28</v>
      </c>
      <c r="F42" t="s">
        <v>847</v>
      </c>
      <c r="G42" t="s">
        <v>1019</v>
      </c>
      <c r="H42" t="s">
        <v>294</v>
      </c>
      <c r="I42" t="s">
        <v>848</v>
      </c>
      <c r="J42" t="s">
        <v>289</v>
      </c>
      <c r="K42" t="s">
        <v>849</v>
      </c>
    </row>
    <row r="43" spans="1:11" x14ac:dyDescent="0.25">
      <c r="A43">
        <v>42</v>
      </c>
      <c r="B43" t="s">
        <v>766</v>
      </c>
      <c r="C43" t="s">
        <v>767</v>
      </c>
      <c r="D43" t="s">
        <v>577</v>
      </c>
      <c r="E43" t="s">
        <v>7</v>
      </c>
      <c r="F43" t="s">
        <v>768</v>
      </c>
      <c r="G43" t="s">
        <v>1468</v>
      </c>
      <c r="H43" t="s">
        <v>8</v>
      </c>
      <c r="I43" t="s">
        <v>769</v>
      </c>
      <c r="J43" t="s">
        <v>9</v>
      </c>
      <c r="K43" t="s">
        <v>770</v>
      </c>
    </row>
    <row r="44" spans="1:11" x14ac:dyDescent="0.25">
      <c r="A44">
        <v>43</v>
      </c>
      <c r="B44" t="s">
        <v>530</v>
      </c>
      <c r="C44" t="s">
        <v>531</v>
      </c>
      <c r="D44" t="s">
        <v>36</v>
      </c>
      <c r="E44" t="s">
        <v>1</v>
      </c>
      <c r="F44" t="s">
        <v>532</v>
      </c>
      <c r="G44" t="s">
        <v>1019</v>
      </c>
      <c r="H44" t="s">
        <v>294</v>
      </c>
      <c r="I44" t="s">
        <v>533</v>
      </c>
      <c r="J44" t="s">
        <v>516</v>
      </c>
      <c r="K44" t="s">
        <v>764</v>
      </c>
    </row>
    <row r="45" spans="1:11" x14ac:dyDescent="0.25">
      <c r="A45">
        <v>44</v>
      </c>
      <c r="B45" t="s">
        <v>651</v>
      </c>
      <c r="C45" t="s">
        <v>652</v>
      </c>
      <c r="D45" t="s">
        <v>653</v>
      </c>
      <c r="E45" t="s">
        <v>1</v>
      </c>
      <c r="F45" t="s">
        <v>654</v>
      </c>
      <c r="G45" t="s">
        <v>1019</v>
      </c>
      <c r="H45" t="s">
        <v>294</v>
      </c>
      <c r="I45" t="s">
        <v>655</v>
      </c>
      <c r="J45" t="s">
        <v>289</v>
      </c>
      <c r="K45" t="s">
        <v>656</v>
      </c>
    </row>
    <row r="46" spans="1:11" x14ac:dyDescent="0.25">
      <c r="A46">
        <v>45</v>
      </c>
      <c r="B46" t="s">
        <v>425</v>
      </c>
      <c r="C46" t="s">
        <v>426</v>
      </c>
      <c r="D46" t="s">
        <v>427</v>
      </c>
      <c r="E46" t="s">
        <v>28</v>
      </c>
      <c r="F46" t="s">
        <v>428</v>
      </c>
      <c r="G46" t="s">
        <v>1019</v>
      </c>
      <c r="H46" t="s">
        <v>287</v>
      </c>
      <c r="I46" t="s">
        <v>429</v>
      </c>
      <c r="J46" t="s">
        <v>289</v>
      </c>
      <c r="K46" t="s">
        <v>659</v>
      </c>
    </row>
    <row r="47" spans="1:11" x14ac:dyDescent="0.25">
      <c r="A47">
        <v>46</v>
      </c>
      <c r="B47" t="s">
        <v>608</v>
      </c>
      <c r="C47" t="s">
        <v>378</v>
      </c>
      <c r="D47" t="s">
        <v>27</v>
      </c>
      <c r="E47" t="s">
        <v>28</v>
      </c>
      <c r="F47" t="s">
        <v>609</v>
      </c>
      <c r="G47" t="s">
        <v>1019</v>
      </c>
      <c r="H47" t="s">
        <v>294</v>
      </c>
      <c r="I47" t="s">
        <v>610</v>
      </c>
      <c r="J47" t="s">
        <v>289</v>
      </c>
      <c r="K47" t="s">
        <v>663</v>
      </c>
    </row>
    <row r="48" spans="1:11" x14ac:dyDescent="0.25">
      <c r="A48">
        <v>47</v>
      </c>
      <c r="B48" t="s">
        <v>1466</v>
      </c>
      <c r="C48" t="s">
        <v>378</v>
      </c>
      <c r="D48" t="s">
        <v>1561</v>
      </c>
      <c r="E48" t="s">
        <v>1561</v>
      </c>
      <c r="F48" t="s">
        <v>572</v>
      </c>
      <c r="G48" t="s">
        <v>1019</v>
      </c>
      <c r="H48" t="s">
        <v>287</v>
      </c>
      <c r="I48" t="s">
        <v>573</v>
      </c>
      <c r="J48" t="s">
        <v>289</v>
      </c>
      <c r="K48" t="s">
        <v>665</v>
      </c>
    </row>
    <row r="49" spans="1:11" x14ac:dyDescent="0.25">
      <c r="A49">
        <v>48</v>
      </c>
      <c r="B49" t="s">
        <v>590</v>
      </c>
      <c r="C49" t="s">
        <v>591</v>
      </c>
      <c r="D49" t="s">
        <v>592</v>
      </c>
      <c r="E49" t="s">
        <v>43</v>
      </c>
      <c r="F49" t="s">
        <v>593</v>
      </c>
      <c r="G49" t="s">
        <v>1131</v>
      </c>
      <c r="H49" t="s">
        <v>30</v>
      </c>
      <c r="I49" t="s">
        <v>594</v>
      </c>
      <c r="J49" t="s">
        <v>32</v>
      </c>
      <c r="K49" t="s">
        <v>669</v>
      </c>
    </row>
    <row r="50" spans="1:11" x14ac:dyDescent="0.25">
      <c r="A50">
        <v>49</v>
      </c>
      <c r="B50" t="s">
        <v>566</v>
      </c>
      <c r="C50" t="s">
        <v>556</v>
      </c>
      <c r="D50" t="s">
        <v>0</v>
      </c>
      <c r="E50" t="s">
        <v>1</v>
      </c>
      <c r="F50" t="s">
        <v>557</v>
      </c>
      <c r="G50" t="s">
        <v>1019</v>
      </c>
      <c r="H50" t="s">
        <v>287</v>
      </c>
      <c r="I50" t="s">
        <v>558</v>
      </c>
      <c r="J50" t="s">
        <v>289</v>
      </c>
      <c r="K50" t="s">
        <v>673</v>
      </c>
    </row>
    <row r="51" spans="1:11" x14ac:dyDescent="0.25">
      <c r="A51">
        <v>50</v>
      </c>
      <c r="B51" t="s">
        <v>1467</v>
      </c>
      <c r="C51" t="s">
        <v>97</v>
      </c>
      <c r="D51" t="s">
        <v>1561</v>
      </c>
      <c r="E51" t="s">
        <v>1561</v>
      </c>
      <c r="F51" t="s">
        <v>540</v>
      </c>
      <c r="G51" t="s">
        <v>1019</v>
      </c>
      <c r="H51" t="s">
        <v>294</v>
      </c>
      <c r="I51" t="s">
        <v>541</v>
      </c>
      <c r="J51" t="s">
        <v>289</v>
      </c>
      <c r="K51" t="s">
        <v>677</v>
      </c>
    </row>
    <row r="52" spans="1:11" x14ac:dyDescent="0.25">
      <c r="A52">
        <v>51</v>
      </c>
      <c r="B52" t="s">
        <v>291</v>
      </c>
      <c r="C52" t="s">
        <v>292</v>
      </c>
      <c r="D52" t="s">
        <v>0</v>
      </c>
      <c r="E52" t="s">
        <v>1</v>
      </c>
      <c r="F52" t="s">
        <v>293</v>
      </c>
      <c r="G52" t="s">
        <v>1019</v>
      </c>
      <c r="H52" t="s">
        <v>294</v>
      </c>
      <c r="I52" t="s">
        <v>295</v>
      </c>
      <c r="J52" t="s">
        <v>289</v>
      </c>
      <c r="K52" t="s">
        <v>679</v>
      </c>
    </row>
    <row r="53" spans="1:11" x14ac:dyDescent="0.25">
      <c r="A53">
        <v>52</v>
      </c>
      <c r="B53" t="s">
        <v>311</v>
      </c>
      <c r="C53" t="s">
        <v>312</v>
      </c>
      <c r="D53" t="s">
        <v>313</v>
      </c>
      <c r="E53" t="s">
        <v>43</v>
      </c>
      <c r="F53" t="s">
        <v>314</v>
      </c>
      <c r="G53" t="s">
        <v>1019</v>
      </c>
      <c r="H53" t="s">
        <v>294</v>
      </c>
      <c r="I53" t="s">
        <v>315</v>
      </c>
      <c r="J53" t="s">
        <v>289</v>
      </c>
      <c r="K53" t="s">
        <v>683</v>
      </c>
    </row>
    <row r="54" spans="1:11" x14ac:dyDescent="0.25">
      <c r="A54">
        <v>53</v>
      </c>
      <c r="B54" t="s">
        <v>317</v>
      </c>
      <c r="C54" t="s">
        <v>279</v>
      </c>
      <c r="D54" t="s">
        <v>318</v>
      </c>
      <c r="E54" t="s">
        <v>28</v>
      </c>
      <c r="F54" t="s">
        <v>319</v>
      </c>
      <c r="G54" t="s">
        <v>1019</v>
      </c>
      <c r="H54" t="s">
        <v>287</v>
      </c>
      <c r="I54" t="s">
        <v>320</v>
      </c>
      <c r="J54" t="s">
        <v>289</v>
      </c>
      <c r="K54" t="s">
        <v>758</v>
      </c>
    </row>
    <row r="55" spans="1:11" x14ac:dyDescent="0.25">
      <c r="A55">
        <v>54</v>
      </c>
      <c r="B55" t="s">
        <v>333</v>
      </c>
      <c r="C55" t="s">
        <v>334</v>
      </c>
      <c r="D55" t="s">
        <v>335</v>
      </c>
      <c r="E55" t="s">
        <v>48</v>
      </c>
      <c r="F55" t="s">
        <v>336</v>
      </c>
      <c r="G55" t="s">
        <v>666</v>
      </c>
      <c r="H55" t="s">
        <v>287</v>
      </c>
      <c r="I55" t="s">
        <v>337</v>
      </c>
      <c r="J55" t="s">
        <v>289</v>
      </c>
      <c r="K55" t="s">
        <v>686</v>
      </c>
    </row>
    <row r="56" spans="1:11" x14ac:dyDescent="0.25">
      <c r="A56">
        <v>55</v>
      </c>
      <c r="B56" t="s">
        <v>238</v>
      </c>
      <c r="C56" t="s">
        <v>239</v>
      </c>
      <c r="D56" t="s">
        <v>0</v>
      </c>
      <c r="E56" t="s">
        <v>1</v>
      </c>
      <c r="F56" t="s">
        <v>240</v>
      </c>
      <c r="G56" t="s">
        <v>1019</v>
      </c>
      <c r="H56" t="s">
        <v>3</v>
      </c>
      <c r="I56" t="s">
        <v>241</v>
      </c>
      <c r="J56" t="s">
        <v>53</v>
      </c>
      <c r="K56" t="s">
        <v>691</v>
      </c>
    </row>
    <row r="57" spans="1:11" x14ac:dyDescent="0.25">
      <c r="A57">
        <v>56</v>
      </c>
      <c r="B57" t="s">
        <v>137</v>
      </c>
      <c r="C57" t="s">
        <v>138</v>
      </c>
      <c r="D57" t="s">
        <v>0</v>
      </c>
      <c r="E57" t="s">
        <v>1</v>
      </c>
      <c r="F57" t="s">
        <v>139</v>
      </c>
      <c r="G57" t="s">
        <v>1019</v>
      </c>
      <c r="H57" t="s">
        <v>3</v>
      </c>
      <c r="I57" t="s">
        <v>140</v>
      </c>
      <c r="J57" t="s">
        <v>53</v>
      </c>
      <c r="K57" t="s">
        <v>699</v>
      </c>
    </row>
    <row r="58" spans="1:11" x14ac:dyDescent="0.25">
      <c r="A58">
        <v>57</v>
      </c>
      <c r="B58" t="s">
        <v>262</v>
      </c>
      <c r="C58" t="s">
        <v>399</v>
      </c>
      <c r="D58" t="s">
        <v>0</v>
      </c>
      <c r="E58" t="s">
        <v>1</v>
      </c>
      <c r="F58" t="s">
        <v>400</v>
      </c>
      <c r="G58" t="s">
        <v>1019</v>
      </c>
      <c r="H58" t="s">
        <v>294</v>
      </c>
      <c r="I58" t="s">
        <v>401</v>
      </c>
      <c r="J58" t="s">
        <v>289</v>
      </c>
      <c r="K58" t="s">
        <v>700</v>
      </c>
    </row>
    <row r="59" spans="1:11" x14ac:dyDescent="0.25">
      <c r="A59">
        <v>58</v>
      </c>
      <c r="B59" t="s">
        <v>403</v>
      </c>
      <c r="C59" t="s">
        <v>60</v>
      </c>
      <c r="D59" t="s">
        <v>27</v>
      </c>
      <c r="E59" t="s">
        <v>28</v>
      </c>
      <c r="F59" t="s">
        <v>404</v>
      </c>
      <c r="G59" t="s">
        <v>1019</v>
      </c>
      <c r="H59" t="s">
        <v>287</v>
      </c>
      <c r="I59" t="s">
        <v>405</v>
      </c>
      <c r="J59" t="s">
        <v>289</v>
      </c>
      <c r="K59" t="s">
        <v>701</v>
      </c>
    </row>
    <row r="60" spans="1:11" x14ac:dyDescent="0.25">
      <c r="A60">
        <v>59</v>
      </c>
      <c r="B60" t="s">
        <v>431</v>
      </c>
      <c r="C60" t="s">
        <v>172</v>
      </c>
      <c r="D60" t="s">
        <v>432</v>
      </c>
      <c r="E60" t="s">
        <v>28</v>
      </c>
      <c r="F60" t="s">
        <v>433</v>
      </c>
      <c r="G60" t="s">
        <v>1019</v>
      </c>
      <c r="H60" t="s">
        <v>294</v>
      </c>
      <c r="I60" t="s">
        <v>434</v>
      </c>
      <c r="J60" t="s">
        <v>289</v>
      </c>
      <c r="K60" t="s">
        <v>704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1468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110</v>
      </c>
      <c r="C64" t="s">
        <v>111</v>
      </c>
      <c r="D64" t="s">
        <v>112</v>
      </c>
      <c r="E64" t="s">
        <v>43</v>
      </c>
      <c r="F64" t="s">
        <v>113</v>
      </c>
      <c r="G64" t="s">
        <v>1019</v>
      </c>
      <c r="H64" t="s">
        <v>3</v>
      </c>
      <c r="I64" t="s">
        <v>114</v>
      </c>
      <c r="J64" t="s">
        <v>53</v>
      </c>
      <c r="K64" t="s">
        <v>727</v>
      </c>
    </row>
    <row r="65" spans="1:11" x14ac:dyDescent="0.25">
      <c r="A65">
        <v>64</v>
      </c>
      <c r="B65" t="s">
        <v>120</v>
      </c>
      <c r="C65" t="s">
        <v>121</v>
      </c>
      <c r="D65" t="s">
        <v>122</v>
      </c>
      <c r="E65" t="s">
        <v>43</v>
      </c>
      <c r="F65" t="s">
        <v>123</v>
      </c>
      <c r="G65" t="s">
        <v>1019</v>
      </c>
      <c r="H65" t="s">
        <v>3</v>
      </c>
      <c r="I65" t="s">
        <v>124</v>
      </c>
      <c r="J65" t="s">
        <v>125</v>
      </c>
      <c r="K65" t="s">
        <v>728</v>
      </c>
    </row>
    <row r="66" spans="1:11" x14ac:dyDescent="0.25">
      <c r="A66">
        <v>65</v>
      </c>
      <c r="B66" t="s">
        <v>925</v>
      </c>
      <c r="C66" t="s">
        <v>926</v>
      </c>
      <c r="D66" t="s">
        <v>821</v>
      </c>
      <c r="E66" t="s">
        <v>822</v>
      </c>
      <c r="F66" t="s">
        <v>927</v>
      </c>
      <c r="G66" t="s">
        <v>1468</v>
      </c>
      <c r="H66" t="s">
        <v>8</v>
      </c>
      <c r="I66" t="s">
        <v>928</v>
      </c>
      <c r="J66" t="s">
        <v>9</v>
      </c>
      <c r="K66" t="s">
        <v>929</v>
      </c>
    </row>
    <row r="67" spans="1:11" x14ac:dyDescent="0.25">
      <c r="A67">
        <v>66</v>
      </c>
      <c r="B67" t="s">
        <v>811</v>
      </c>
      <c r="C67" t="s">
        <v>812</v>
      </c>
      <c r="D67" t="s">
        <v>813</v>
      </c>
      <c r="E67" t="s">
        <v>814</v>
      </c>
      <c r="F67" t="s">
        <v>815</v>
      </c>
      <c r="G67" t="s">
        <v>1468</v>
      </c>
      <c r="H67" t="s">
        <v>8</v>
      </c>
      <c r="I67" t="s">
        <v>817</v>
      </c>
      <c r="J67" t="s">
        <v>9</v>
      </c>
      <c r="K67" t="s">
        <v>818</v>
      </c>
    </row>
    <row r="68" spans="1:11" x14ac:dyDescent="0.25">
      <c r="A68">
        <v>67</v>
      </c>
      <c r="B68" t="s">
        <v>869</v>
      </c>
      <c r="C68" t="s">
        <v>870</v>
      </c>
      <c r="D68" t="s">
        <v>871</v>
      </c>
      <c r="E68" t="s">
        <v>198</v>
      </c>
      <c r="F68" t="s">
        <v>872</v>
      </c>
      <c r="G68" t="s">
        <v>1468</v>
      </c>
      <c r="H68" t="s">
        <v>8</v>
      </c>
      <c r="I68" t="s">
        <v>873</v>
      </c>
      <c r="J68" t="s">
        <v>9</v>
      </c>
      <c r="K68" t="s">
        <v>874</v>
      </c>
    </row>
    <row r="69" spans="1:11" x14ac:dyDescent="0.25">
      <c r="A69">
        <v>68</v>
      </c>
      <c r="B69" t="s">
        <v>819</v>
      </c>
      <c r="C69" t="s">
        <v>820</v>
      </c>
      <c r="D69" t="s">
        <v>821</v>
      </c>
      <c r="E69" t="s">
        <v>822</v>
      </c>
      <c r="F69" t="s">
        <v>823</v>
      </c>
      <c r="G69" t="s">
        <v>1468</v>
      </c>
      <c r="H69" t="s">
        <v>8</v>
      </c>
      <c r="I69" t="s">
        <v>824</v>
      </c>
      <c r="J69" t="s">
        <v>9</v>
      </c>
      <c r="K69" t="s">
        <v>825</v>
      </c>
    </row>
    <row r="70" spans="1:11" x14ac:dyDescent="0.25">
      <c r="A70">
        <v>69</v>
      </c>
      <c r="B70" t="s">
        <v>875</v>
      </c>
      <c r="C70" t="s">
        <v>876</v>
      </c>
      <c r="D70" t="s">
        <v>877</v>
      </c>
      <c r="E70" t="s">
        <v>878</v>
      </c>
      <c r="F70" t="s">
        <v>879</v>
      </c>
      <c r="G70" t="s">
        <v>1468</v>
      </c>
      <c r="H70" t="s">
        <v>8</v>
      </c>
      <c r="I70" t="s">
        <v>880</v>
      </c>
      <c r="J70" t="s">
        <v>9</v>
      </c>
      <c r="K70" t="s">
        <v>881</v>
      </c>
    </row>
    <row r="71" spans="1:11" x14ac:dyDescent="0.25">
      <c r="A71">
        <v>70</v>
      </c>
      <c r="B71" t="s">
        <v>797</v>
      </c>
      <c r="C71" t="s">
        <v>798</v>
      </c>
      <c r="D71" t="s">
        <v>799</v>
      </c>
      <c r="E71" t="s">
        <v>1</v>
      </c>
      <c r="F71" t="s">
        <v>800</v>
      </c>
      <c r="G71" t="s">
        <v>1468</v>
      </c>
      <c r="H71" t="s">
        <v>8</v>
      </c>
      <c r="I71" t="s">
        <v>801</v>
      </c>
      <c r="J71" t="s">
        <v>9</v>
      </c>
      <c r="K71" t="s">
        <v>802</v>
      </c>
    </row>
    <row r="72" spans="1:11" x14ac:dyDescent="0.25">
      <c r="A72">
        <v>71</v>
      </c>
      <c r="B72" t="s">
        <v>930</v>
      </c>
      <c r="C72" t="s">
        <v>931</v>
      </c>
      <c r="D72" t="s">
        <v>932</v>
      </c>
      <c r="E72" t="s">
        <v>933</v>
      </c>
      <c r="F72" t="s">
        <v>934</v>
      </c>
      <c r="G72" t="s">
        <v>1468</v>
      </c>
      <c r="H72" t="s">
        <v>8</v>
      </c>
      <c r="I72" t="s">
        <v>935</v>
      </c>
      <c r="J72" t="s">
        <v>9</v>
      </c>
      <c r="K72" t="s">
        <v>936</v>
      </c>
    </row>
    <row r="73" spans="1:11" x14ac:dyDescent="0.25">
      <c r="A73">
        <v>72</v>
      </c>
      <c r="B73" t="s">
        <v>179</v>
      </c>
      <c r="C73" t="s">
        <v>180</v>
      </c>
      <c r="D73" t="s">
        <v>181</v>
      </c>
      <c r="E73" t="s">
        <v>43</v>
      </c>
      <c r="F73" t="s">
        <v>182</v>
      </c>
      <c r="G73" t="s">
        <v>1468</v>
      </c>
      <c r="H73" t="s">
        <v>8</v>
      </c>
      <c r="I73" t="s">
        <v>183</v>
      </c>
      <c r="J73" t="s">
        <v>9</v>
      </c>
      <c r="K73" t="s">
        <v>738</v>
      </c>
    </row>
    <row r="74" spans="1:11" x14ac:dyDescent="0.25">
      <c r="A74">
        <v>73</v>
      </c>
      <c r="B74" t="s">
        <v>467</v>
      </c>
      <c r="C74" t="s">
        <v>468</v>
      </c>
      <c r="D74" t="s">
        <v>0</v>
      </c>
      <c r="E74" t="s">
        <v>1</v>
      </c>
      <c r="F74" t="s">
        <v>477</v>
      </c>
      <c r="G74" t="s">
        <v>1019</v>
      </c>
      <c r="H74" t="s">
        <v>30</v>
      </c>
      <c r="I74" t="s">
        <v>478</v>
      </c>
      <c r="J74" t="s">
        <v>32</v>
      </c>
      <c r="K74" t="s">
        <v>740</v>
      </c>
    </row>
    <row r="75" spans="1:11" x14ac:dyDescent="0.25">
      <c r="A75">
        <v>74</v>
      </c>
      <c r="B75" t="s">
        <v>206</v>
      </c>
      <c r="C75" t="s">
        <v>207</v>
      </c>
      <c r="D75" t="s">
        <v>173</v>
      </c>
      <c r="E75" t="s">
        <v>43</v>
      </c>
      <c r="F75" t="s">
        <v>208</v>
      </c>
      <c r="G75" t="s">
        <v>1019</v>
      </c>
      <c r="H75" t="s">
        <v>3</v>
      </c>
      <c r="I75" t="s">
        <v>209</v>
      </c>
      <c r="J75" t="s">
        <v>53</v>
      </c>
      <c r="K75" t="s">
        <v>745</v>
      </c>
    </row>
    <row r="76" spans="1:11" x14ac:dyDescent="0.25">
      <c r="A76">
        <v>75</v>
      </c>
      <c r="B76" t="s">
        <v>224</v>
      </c>
      <c r="C76" t="s">
        <v>225</v>
      </c>
      <c r="D76" t="s">
        <v>0</v>
      </c>
      <c r="E76" t="s">
        <v>1</v>
      </c>
      <c r="F76" t="s">
        <v>226</v>
      </c>
      <c r="G76" t="s">
        <v>1019</v>
      </c>
      <c r="H76" t="s">
        <v>3</v>
      </c>
      <c r="I76" t="s">
        <v>227</v>
      </c>
      <c r="J76" t="s">
        <v>53</v>
      </c>
      <c r="K76" t="s">
        <v>748</v>
      </c>
    </row>
    <row r="77" spans="1:11" x14ac:dyDescent="0.25">
      <c r="A77">
        <v>76</v>
      </c>
      <c r="B77" t="s">
        <v>54</v>
      </c>
      <c r="C77" t="s">
        <v>55</v>
      </c>
      <c r="D77" t="s">
        <v>0</v>
      </c>
      <c r="E77" t="s">
        <v>1</v>
      </c>
      <c r="F77" t="s">
        <v>229</v>
      </c>
      <c r="G77" t="s">
        <v>1019</v>
      </c>
      <c r="H77" t="s">
        <v>3</v>
      </c>
      <c r="I77" t="s">
        <v>230</v>
      </c>
      <c r="J77" t="s">
        <v>53</v>
      </c>
      <c r="K77" t="s">
        <v>749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L76"/>
  <sheetViews>
    <sheetView workbookViewId="0">
      <selection activeCell="O67" sqref="O67"/>
    </sheetView>
  </sheetViews>
  <sheetFormatPr defaultRowHeight="15" x14ac:dyDescent="0.25"/>
  <cols>
    <col min="1" max="1" bestFit="true" customWidth="true" width="2.140625" collapsed="false"/>
    <col min="2" max="2" bestFit="true" customWidth="true" width="14.28515625" collapsed="false"/>
    <col min="3" max="3" bestFit="true" customWidth="true" width="11.0" collapsed="false"/>
    <col min="4" max="4" bestFit="true" customWidth="true" width="4.5703125" collapsed="false"/>
    <col min="5" max="5" bestFit="true" customWidth="true" width="5.85546875" collapsed="false"/>
    <col min="6" max="6" bestFit="true" customWidth="true" width="15.28515625" collapsed="false"/>
    <col min="7" max="7" bestFit="true" customWidth="true" width="15.42578125" collapsed="false"/>
    <col min="8" max="8" bestFit="true" customWidth="true" width="14.85546875" collapsed="false"/>
    <col min="9" max="9" bestFit="true" customWidth="true" width="15.28515625" collapsed="false"/>
    <col min="10" max="10" bestFit="true" customWidth="true" width="23.140625" collapsed="false"/>
    <col min="11" max="11" bestFit="true" customWidth="true" width="27.0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1" x14ac:dyDescent="0.25">
      <c r="A2">
        <v>1</v>
      </c>
      <c r="B2" t="s">
        <v>104</v>
      </c>
      <c r="C2" t="s">
        <v>105</v>
      </c>
      <c r="D2" t="s">
        <v>106</v>
      </c>
      <c r="E2" t="s">
        <v>7</v>
      </c>
      <c r="F2" t="s">
        <v>107</v>
      </c>
      <c r="G2" t="s">
        <v>960</v>
      </c>
      <c r="H2" t="s">
        <v>5</v>
      </c>
      <c r="I2" t="s">
        <v>108</v>
      </c>
      <c r="J2" t="s">
        <v>6</v>
      </c>
      <c r="K2" t="s">
        <v>1553</v>
      </c>
    </row>
    <row r="3" spans="1:11" x14ac:dyDescent="0.25">
      <c r="A3">
        <v>2</v>
      </c>
      <c r="B3" t="s">
        <v>1554</v>
      </c>
      <c r="C3" t="s">
        <v>1555</v>
      </c>
      <c r="D3" t="s">
        <v>0</v>
      </c>
      <c r="E3" t="s">
        <v>1</v>
      </c>
      <c r="F3" t="s">
        <v>1556</v>
      </c>
      <c r="G3" t="s">
        <v>960</v>
      </c>
      <c r="H3" t="s">
        <v>1013</v>
      </c>
      <c r="I3" t="s">
        <v>1557</v>
      </c>
      <c r="J3" t="s">
        <v>960</v>
      </c>
      <c r="K3" t="s">
        <v>1558</v>
      </c>
    </row>
    <row r="4" spans="1:11" x14ac:dyDescent="0.25">
      <c r="A4">
        <v>3</v>
      </c>
      <c r="B4" t="s">
        <v>1547</v>
      </c>
      <c r="C4" t="s">
        <v>1548</v>
      </c>
      <c r="D4" t="s">
        <v>1549</v>
      </c>
      <c r="E4" t="s">
        <v>1</v>
      </c>
      <c r="F4" t="s">
        <v>1158</v>
      </c>
      <c r="G4" t="s">
        <v>1257</v>
      </c>
      <c r="H4" t="s">
        <v>1013</v>
      </c>
      <c r="I4" t="s">
        <v>1159</v>
      </c>
      <c r="J4" t="s">
        <v>960</v>
      </c>
      <c r="K4" t="s">
        <v>1550</v>
      </c>
    </row>
    <row r="5" spans="1:11" x14ac:dyDescent="0.25">
      <c r="A5">
        <v>4</v>
      </c>
      <c r="B5" t="s">
        <v>50</v>
      </c>
      <c r="C5" t="s">
        <v>51</v>
      </c>
      <c r="D5" t="s">
        <v>52</v>
      </c>
      <c r="E5" t="s">
        <v>43</v>
      </c>
      <c r="F5" t="s">
        <v>246</v>
      </c>
      <c r="G5" t="s">
        <v>1019</v>
      </c>
      <c r="H5" t="s">
        <v>3</v>
      </c>
      <c r="I5" t="s">
        <v>247</v>
      </c>
      <c r="J5" t="s">
        <v>125</v>
      </c>
      <c r="K5" t="s">
        <v>1539</v>
      </c>
    </row>
    <row r="6" spans="1:11" x14ac:dyDescent="0.25">
      <c r="A6">
        <v>5</v>
      </c>
      <c r="B6" t="s">
        <v>1490</v>
      </c>
      <c r="C6" t="s">
        <v>97</v>
      </c>
      <c r="D6" t="s">
        <v>0</v>
      </c>
      <c r="E6" t="s">
        <v>1</v>
      </c>
      <c r="F6" t="s">
        <v>1491</v>
      </c>
      <c r="G6" t="s">
        <v>960</v>
      </c>
      <c r="H6" t="s">
        <v>1013</v>
      </c>
      <c r="I6" t="s">
        <v>1492</v>
      </c>
      <c r="J6" t="s">
        <v>960</v>
      </c>
      <c r="K6" t="s">
        <v>1527</v>
      </c>
    </row>
    <row r="7" spans="1:11" x14ac:dyDescent="0.25">
      <c r="A7">
        <v>6</v>
      </c>
      <c r="B7" t="s">
        <v>50</v>
      </c>
      <c r="C7" t="s">
        <v>51</v>
      </c>
      <c r="D7" t="s">
        <v>52</v>
      </c>
      <c r="E7" t="s">
        <v>43</v>
      </c>
      <c r="F7" t="s">
        <v>94</v>
      </c>
      <c r="G7" t="s">
        <v>1136</v>
      </c>
      <c r="H7" t="s">
        <v>5</v>
      </c>
      <c r="I7" t="s">
        <v>95</v>
      </c>
      <c r="J7" t="s">
        <v>6</v>
      </c>
      <c r="K7" t="s">
        <v>1501</v>
      </c>
    </row>
    <row r="8" spans="1:11" x14ac:dyDescent="0.25">
      <c r="A8">
        <v>7</v>
      </c>
      <c r="B8" t="s">
        <v>15</v>
      </c>
      <c r="C8" t="s">
        <v>16</v>
      </c>
      <c r="D8" t="s">
        <v>17</v>
      </c>
      <c r="E8" t="s">
        <v>7</v>
      </c>
      <c r="F8" t="s">
        <v>18</v>
      </c>
      <c r="G8" t="s">
        <v>1468</v>
      </c>
      <c r="H8" t="s">
        <v>5</v>
      </c>
      <c r="I8" t="s">
        <v>19</v>
      </c>
      <c r="J8" t="s">
        <v>6</v>
      </c>
      <c r="K8" t="s">
        <v>1494</v>
      </c>
    </row>
    <row r="9" spans="1:11" x14ac:dyDescent="0.25">
      <c r="A9">
        <v>8</v>
      </c>
      <c r="B9" t="s">
        <v>366</v>
      </c>
      <c r="C9" t="s">
        <v>367</v>
      </c>
      <c r="D9" t="s">
        <v>368</v>
      </c>
      <c r="E9" t="s">
        <v>43</v>
      </c>
      <c r="F9" t="s">
        <v>395</v>
      </c>
      <c r="G9" t="s">
        <v>1468</v>
      </c>
      <c r="H9" t="s">
        <v>5</v>
      </c>
      <c r="I9" t="s">
        <v>396</v>
      </c>
      <c r="J9" t="s">
        <v>6</v>
      </c>
      <c r="K9" t="s">
        <v>1495</v>
      </c>
    </row>
    <row r="10" spans="1:11" x14ac:dyDescent="0.25">
      <c r="A10">
        <v>9</v>
      </c>
      <c r="B10" t="s">
        <v>174</v>
      </c>
      <c r="C10" t="s">
        <v>175</v>
      </c>
      <c r="D10" t="s">
        <v>0</v>
      </c>
      <c r="E10" t="s">
        <v>1</v>
      </c>
      <c r="F10" t="s">
        <v>176</v>
      </c>
      <c r="G10" t="s">
        <v>1468</v>
      </c>
      <c r="H10" t="s">
        <v>8</v>
      </c>
      <c r="I10" t="s">
        <v>177</v>
      </c>
      <c r="J10" t="s">
        <v>9</v>
      </c>
      <c r="K10" t="s">
        <v>1476</v>
      </c>
    </row>
    <row r="11" spans="1:11" x14ac:dyDescent="0.25">
      <c r="A11">
        <v>10</v>
      </c>
      <c r="B11" t="s">
        <v>174</v>
      </c>
      <c r="C11" t="s">
        <v>175</v>
      </c>
      <c r="D11" t="s">
        <v>0</v>
      </c>
      <c r="E11" t="s">
        <v>1</v>
      </c>
      <c r="F11" t="s">
        <v>1232</v>
      </c>
      <c r="G11" t="s">
        <v>1468</v>
      </c>
      <c r="H11" t="s">
        <v>1013</v>
      </c>
      <c r="I11" t="s">
        <v>1234</v>
      </c>
      <c r="J11" t="s">
        <v>960</v>
      </c>
      <c r="K11" t="s">
        <v>1477</v>
      </c>
    </row>
    <row r="12" spans="1:11" x14ac:dyDescent="0.25">
      <c r="A12">
        <v>11</v>
      </c>
      <c r="B12" t="s">
        <v>268</v>
      </c>
      <c r="C12" t="s">
        <v>269</v>
      </c>
      <c r="D12" t="s">
        <v>66</v>
      </c>
      <c r="E12" t="s">
        <v>1</v>
      </c>
      <c r="F12" t="s">
        <v>270</v>
      </c>
      <c r="G12" t="s">
        <v>1019</v>
      </c>
      <c r="H12" t="s">
        <v>3</v>
      </c>
      <c r="I12" t="s">
        <v>271</v>
      </c>
      <c r="J12" t="s">
        <v>53</v>
      </c>
      <c r="K12" t="s">
        <v>1465</v>
      </c>
    </row>
    <row r="13" spans="1:11" x14ac:dyDescent="0.25">
      <c r="A13">
        <v>12</v>
      </c>
      <c r="B13" t="s">
        <v>803</v>
      </c>
      <c r="C13" t="s">
        <v>804</v>
      </c>
      <c r="D13" t="s">
        <v>17</v>
      </c>
      <c r="E13" t="s">
        <v>7</v>
      </c>
      <c r="F13" t="s">
        <v>1121</v>
      </c>
      <c r="G13" t="s">
        <v>1468</v>
      </c>
      <c r="H13" t="s">
        <v>1013</v>
      </c>
      <c r="I13" t="s">
        <v>1122</v>
      </c>
      <c r="J13" t="s">
        <v>960</v>
      </c>
      <c r="K13" t="s">
        <v>1464</v>
      </c>
    </row>
    <row r="14" spans="1:11" x14ac:dyDescent="0.25">
      <c r="A14">
        <v>13</v>
      </c>
      <c r="B14" t="s">
        <v>1457</v>
      </c>
      <c r="C14" t="s">
        <v>1458</v>
      </c>
      <c r="D14" t="s">
        <v>42</v>
      </c>
      <c r="E14" t="s">
        <v>43</v>
      </c>
      <c r="F14" t="s">
        <v>1459</v>
      </c>
      <c r="G14" t="s">
        <v>1468</v>
      </c>
      <c r="H14" t="s">
        <v>1013</v>
      </c>
      <c r="I14" t="s">
        <v>1460</v>
      </c>
      <c r="J14" t="s">
        <v>960</v>
      </c>
      <c r="K14" t="s">
        <v>1461</v>
      </c>
    </row>
    <row r="15" spans="1:11" x14ac:dyDescent="0.25">
      <c r="A15">
        <v>14</v>
      </c>
      <c r="B15" t="s">
        <v>366</v>
      </c>
      <c r="C15" t="s">
        <v>367</v>
      </c>
      <c r="D15" t="s">
        <v>368</v>
      </c>
      <c r="E15" t="s">
        <v>43</v>
      </c>
      <c r="F15" t="s">
        <v>369</v>
      </c>
      <c r="G15" t="s">
        <v>1019</v>
      </c>
      <c r="H15" t="s">
        <v>294</v>
      </c>
      <c r="I15" t="s">
        <v>370</v>
      </c>
      <c r="J15" t="s">
        <v>289</v>
      </c>
      <c r="K15" t="s">
        <v>1240</v>
      </c>
    </row>
    <row r="16" spans="1:11" x14ac:dyDescent="0.25">
      <c r="A16">
        <v>15</v>
      </c>
      <c r="B16" t="s">
        <v>366</v>
      </c>
      <c r="C16" t="s">
        <v>367</v>
      </c>
      <c r="D16" t="s">
        <v>368</v>
      </c>
      <c r="E16" t="s">
        <v>43</v>
      </c>
      <c r="F16" t="s">
        <v>1100</v>
      </c>
      <c r="G16" t="s">
        <v>1468</v>
      </c>
      <c r="H16" t="s">
        <v>1013</v>
      </c>
      <c r="I16" t="s">
        <v>1101</v>
      </c>
      <c r="J16" t="s">
        <v>960</v>
      </c>
      <c r="K16" t="s">
        <v>1258</v>
      </c>
    </row>
    <row r="17" spans="1:11" x14ac:dyDescent="0.25">
      <c r="A17">
        <v>16</v>
      </c>
      <c r="B17" t="s">
        <v>1215</v>
      </c>
      <c r="C17" t="s">
        <v>1216</v>
      </c>
      <c r="D17" t="s">
        <v>0</v>
      </c>
      <c r="E17" t="s">
        <v>1</v>
      </c>
      <c r="F17" t="s">
        <v>1218</v>
      </c>
      <c r="G17" t="s">
        <v>1468</v>
      </c>
      <c r="H17" t="s">
        <v>1013</v>
      </c>
      <c r="I17" t="s">
        <v>1219</v>
      </c>
      <c r="J17" t="s">
        <v>960</v>
      </c>
      <c r="K17" t="s">
        <v>1242</v>
      </c>
    </row>
    <row r="18" spans="1:11" x14ac:dyDescent="0.25">
      <c r="A18">
        <v>17</v>
      </c>
      <c r="B18" t="s">
        <v>1194</v>
      </c>
      <c r="C18" t="s">
        <v>1195</v>
      </c>
      <c r="D18" t="s">
        <v>1196</v>
      </c>
      <c r="E18" t="s">
        <v>28</v>
      </c>
      <c r="F18" t="s">
        <v>1197</v>
      </c>
      <c r="G18" t="s">
        <v>1468</v>
      </c>
      <c r="H18" t="s">
        <v>1013</v>
      </c>
      <c r="I18" t="s">
        <v>1198</v>
      </c>
      <c r="J18" t="s">
        <v>960</v>
      </c>
      <c r="K18" t="s">
        <v>1214</v>
      </c>
    </row>
    <row r="19" spans="1:11" x14ac:dyDescent="0.25">
      <c r="A19">
        <v>18</v>
      </c>
      <c r="B19" t="s">
        <v>117</v>
      </c>
      <c r="C19" t="s">
        <v>1210</v>
      </c>
      <c r="D19" t="s">
        <v>648</v>
      </c>
      <c r="E19" t="s">
        <v>1</v>
      </c>
      <c r="F19" t="s">
        <v>1211</v>
      </c>
      <c r="G19" t="s">
        <v>1019</v>
      </c>
      <c r="H19" t="s">
        <v>3</v>
      </c>
      <c r="I19" t="s">
        <v>1212</v>
      </c>
      <c r="J19" t="s">
        <v>53</v>
      </c>
      <c r="K19" t="s">
        <v>1213</v>
      </c>
    </row>
    <row r="20" spans="1:11" x14ac:dyDescent="0.25">
      <c r="A20">
        <v>19</v>
      </c>
      <c r="B20" t="s">
        <v>116</v>
      </c>
      <c r="C20" t="s">
        <v>117</v>
      </c>
      <c r="D20" t="s">
        <v>648</v>
      </c>
      <c r="E20" t="s">
        <v>1</v>
      </c>
      <c r="F20" t="s">
        <v>118</v>
      </c>
      <c r="G20" t="s">
        <v>1019</v>
      </c>
      <c r="H20" t="s">
        <v>3</v>
      </c>
      <c r="I20" t="s">
        <v>119</v>
      </c>
      <c r="J20" t="s">
        <v>53</v>
      </c>
      <c r="K20" t="s">
        <v>1167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1168</v>
      </c>
      <c r="G21" t="s">
        <v>1468</v>
      </c>
      <c r="H21" t="s">
        <v>1013</v>
      </c>
      <c r="I21" t="s">
        <v>1169</v>
      </c>
      <c r="J21" t="s">
        <v>960</v>
      </c>
      <c r="K21" t="s">
        <v>1170</v>
      </c>
    </row>
    <row r="22" spans="1:11" x14ac:dyDescent="0.25">
      <c r="A22">
        <v>21</v>
      </c>
      <c r="B22" t="s">
        <v>1176</v>
      </c>
      <c r="C22" t="s">
        <v>1177</v>
      </c>
      <c r="D22" t="s">
        <v>173</v>
      </c>
      <c r="E22" t="s">
        <v>43</v>
      </c>
      <c r="F22" t="s">
        <v>1178</v>
      </c>
      <c r="G22" t="s">
        <v>1468</v>
      </c>
      <c r="H22" t="s">
        <v>1013</v>
      </c>
      <c r="I22" t="s">
        <v>1179</v>
      </c>
      <c r="J22" t="s">
        <v>960</v>
      </c>
      <c r="K22" t="s">
        <v>1180</v>
      </c>
    </row>
    <row r="23" spans="1:11" x14ac:dyDescent="0.25">
      <c r="A23">
        <v>22</v>
      </c>
      <c r="B23" t="s">
        <v>1187</v>
      </c>
      <c r="C23" t="s">
        <v>1188</v>
      </c>
      <c r="D23" t="s">
        <v>1189</v>
      </c>
      <c r="E23" t="s">
        <v>43</v>
      </c>
      <c r="F23" t="s">
        <v>1190</v>
      </c>
      <c r="G23" t="s">
        <v>1468</v>
      </c>
      <c r="H23" t="s">
        <v>1013</v>
      </c>
      <c r="I23" t="s">
        <v>1191</v>
      </c>
      <c r="J23" t="s">
        <v>960</v>
      </c>
      <c r="K23" t="s">
        <v>1192</v>
      </c>
    </row>
    <row r="24" spans="1:11" x14ac:dyDescent="0.25">
      <c r="A24">
        <v>23</v>
      </c>
      <c r="B24" t="s">
        <v>262</v>
      </c>
      <c r="C24" t="s">
        <v>1141</v>
      </c>
      <c r="D24" t="s">
        <v>1142</v>
      </c>
      <c r="E24" t="s">
        <v>1</v>
      </c>
      <c r="F24" t="s">
        <v>1143</v>
      </c>
      <c r="G24" t="s">
        <v>1468</v>
      </c>
      <c r="H24" t="s">
        <v>1013</v>
      </c>
      <c r="I24" t="s">
        <v>1144</v>
      </c>
      <c r="J24" t="s">
        <v>960</v>
      </c>
      <c r="K24" t="s">
        <v>1145</v>
      </c>
    </row>
    <row r="25" spans="1:11" x14ac:dyDescent="0.25">
      <c r="A25">
        <v>24</v>
      </c>
      <c r="B25" t="s">
        <v>1146</v>
      </c>
      <c r="C25" t="s">
        <v>1147</v>
      </c>
      <c r="D25" t="s">
        <v>1142</v>
      </c>
      <c r="E25" t="s">
        <v>1</v>
      </c>
      <c r="F25" t="s">
        <v>1148</v>
      </c>
      <c r="G25" t="s">
        <v>1468</v>
      </c>
      <c r="H25" t="s">
        <v>1013</v>
      </c>
      <c r="I25" t="s">
        <v>1149</v>
      </c>
      <c r="J25" t="s">
        <v>960</v>
      </c>
      <c r="K25" t="s">
        <v>1150</v>
      </c>
    </row>
    <row r="26" spans="1:11" x14ac:dyDescent="0.25">
      <c r="A26">
        <v>25</v>
      </c>
      <c r="B26" t="s">
        <v>50</v>
      </c>
      <c r="C26" t="s">
        <v>51</v>
      </c>
      <c r="D26" t="s">
        <v>52</v>
      </c>
      <c r="E26" t="s">
        <v>43</v>
      </c>
      <c r="F26" t="s">
        <v>1085</v>
      </c>
      <c r="G26" t="s">
        <v>1468</v>
      </c>
      <c r="H26" t="s">
        <v>1013</v>
      </c>
      <c r="I26" t="s">
        <v>1086</v>
      </c>
      <c r="J26" t="s">
        <v>960</v>
      </c>
      <c r="K26" t="s">
        <v>1087</v>
      </c>
    </row>
    <row r="27" spans="1:11" x14ac:dyDescent="0.25">
      <c r="A27">
        <v>26</v>
      </c>
      <c r="B27" t="s">
        <v>196</v>
      </c>
      <c r="C27" t="s">
        <v>104</v>
      </c>
      <c r="D27" t="s">
        <v>197</v>
      </c>
      <c r="E27" t="s">
        <v>198</v>
      </c>
      <c r="F27" t="s">
        <v>1107</v>
      </c>
      <c r="G27" t="s">
        <v>1468</v>
      </c>
      <c r="H27" t="s">
        <v>1013</v>
      </c>
      <c r="I27" t="s">
        <v>1108</v>
      </c>
      <c r="J27" t="s">
        <v>960</v>
      </c>
      <c r="K27" t="s">
        <v>1109</v>
      </c>
    </row>
    <row r="28" spans="1:11" x14ac:dyDescent="0.25">
      <c r="A28">
        <v>27</v>
      </c>
      <c r="B28" t="s">
        <v>1110</v>
      </c>
      <c r="C28" t="s">
        <v>408</v>
      </c>
      <c r="D28" t="s">
        <v>1111</v>
      </c>
      <c r="E28" t="s">
        <v>912</v>
      </c>
      <c r="F28" t="s">
        <v>1112</v>
      </c>
      <c r="G28" t="s">
        <v>1468</v>
      </c>
      <c r="H28" t="s">
        <v>1013</v>
      </c>
      <c r="I28" t="s">
        <v>1113</v>
      </c>
      <c r="J28" t="s">
        <v>960</v>
      </c>
      <c r="K28" t="s">
        <v>1114</v>
      </c>
    </row>
    <row r="29" spans="1:11" x14ac:dyDescent="0.25">
      <c r="A29">
        <v>28</v>
      </c>
      <c r="B29" t="s">
        <v>1072</v>
      </c>
      <c r="C29" t="s">
        <v>1073</v>
      </c>
      <c r="D29" t="s">
        <v>122</v>
      </c>
      <c r="E29" t="s">
        <v>43</v>
      </c>
      <c r="F29" t="s">
        <v>221</v>
      </c>
      <c r="G29" t="s">
        <v>1131</v>
      </c>
      <c r="H29" t="s">
        <v>3</v>
      </c>
      <c r="I29" t="s">
        <v>222</v>
      </c>
      <c r="J29" t="s">
        <v>53</v>
      </c>
      <c r="K29" t="s">
        <v>1074</v>
      </c>
    </row>
    <row r="30" spans="1:11" x14ac:dyDescent="0.25">
      <c r="A30">
        <v>29</v>
      </c>
      <c r="B30" t="s">
        <v>190</v>
      </c>
      <c r="C30" t="s">
        <v>191</v>
      </c>
      <c r="D30" t="s">
        <v>192</v>
      </c>
      <c r="E30" t="s">
        <v>28</v>
      </c>
      <c r="F30" t="s">
        <v>193</v>
      </c>
      <c r="G30" t="s">
        <v>1019</v>
      </c>
      <c r="H30" t="s">
        <v>30</v>
      </c>
      <c r="I30" t="s">
        <v>194</v>
      </c>
      <c r="J30" t="s">
        <v>32</v>
      </c>
      <c r="K30" t="s">
        <v>1081</v>
      </c>
    </row>
    <row r="31" spans="1:11" x14ac:dyDescent="0.25">
      <c r="A31">
        <v>30</v>
      </c>
      <c r="B31" t="s">
        <v>71</v>
      </c>
      <c r="C31" t="s">
        <v>72</v>
      </c>
      <c r="D31" t="s">
        <v>73</v>
      </c>
      <c r="E31" t="s">
        <v>28</v>
      </c>
      <c r="F31" t="s">
        <v>74</v>
      </c>
      <c r="G31" t="s">
        <v>1019</v>
      </c>
      <c r="H31" t="s">
        <v>30</v>
      </c>
      <c r="I31" t="s">
        <v>75</v>
      </c>
      <c r="J31" t="s">
        <v>32</v>
      </c>
      <c r="K31" t="s">
        <v>1058</v>
      </c>
    </row>
    <row r="32" spans="1:11" x14ac:dyDescent="0.25">
      <c r="A32">
        <v>31</v>
      </c>
      <c r="B32" t="s">
        <v>273</v>
      </c>
      <c r="C32" t="s">
        <v>274</v>
      </c>
      <c r="D32" t="s">
        <v>0</v>
      </c>
      <c r="E32" t="s">
        <v>1</v>
      </c>
      <c r="F32" t="s">
        <v>275</v>
      </c>
      <c r="G32" t="s">
        <v>1019</v>
      </c>
      <c r="H32" t="s">
        <v>3</v>
      </c>
      <c r="I32" t="s">
        <v>276</v>
      </c>
      <c r="J32" t="s">
        <v>53</v>
      </c>
      <c r="K32" t="s">
        <v>1069</v>
      </c>
    </row>
    <row r="33" spans="1:11" x14ac:dyDescent="0.25">
      <c r="A33">
        <v>32</v>
      </c>
      <c r="B33" t="s">
        <v>145</v>
      </c>
      <c r="C33" t="s">
        <v>97</v>
      </c>
      <c r="D33" t="s">
        <v>1046</v>
      </c>
      <c r="E33" t="s">
        <v>1</v>
      </c>
      <c r="F33" t="s">
        <v>147</v>
      </c>
      <c r="G33" t="s">
        <v>1019</v>
      </c>
      <c r="H33" t="s">
        <v>3</v>
      </c>
      <c r="I33" t="s">
        <v>148</v>
      </c>
      <c r="J33" t="s">
        <v>53</v>
      </c>
      <c r="K33" t="s">
        <v>1047</v>
      </c>
    </row>
    <row r="34" spans="1:11" x14ac:dyDescent="0.25">
      <c r="A34">
        <v>33</v>
      </c>
      <c r="B34" t="s">
        <v>803</v>
      </c>
      <c r="C34" t="s">
        <v>804</v>
      </c>
      <c r="D34" t="s">
        <v>17</v>
      </c>
      <c r="E34" t="s">
        <v>7</v>
      </c>
      <c r="F34" t="s">
        <v>805</v>
      </c>
      <c r="G34" t="s">
        <v>1468</v>
      </c>
      <c r="H34" t="s">
        <v>5</v>
      </c>
      <c r="I34" t="s">
        <v>806</v>
      </c>
      <c r="J34" t="s">
        <v>6</v>
      </c>
      <c r="K34" t="s">
        <v>996</v>
      </c>
    </row>
    <row r="35" spans="1:11" x14ac:dyDescent="0.25">
      <c r="A35">
        <v>34</v>
      </c>
      <c r="B35" t="s">
        <v>982</v>
      </c>
      <c r="C35" t="s">
        <v>292</v>
      </c>
      <c r="D35" t="s">
        <v>462</v>
      </c>
      <c r="E35" t="s">
        <v>1</v>
      </c>
      <c r="F35" t="s">
        <v>422</v>
      </c>
      <c r="G35" t="s">
        <v>1019</v>
      </c>
      <c r="H35" t="s">
        <v>3</v>
      </c>
      <c r="I35" t="s">
        <v>423</v>
      </c>
      <c r="J35" t="s">
        <v>2</v>
      </c>
      <c r="K35" t="s">
        <v>983</v>
      </c>
    </row>
    <row r="36" spans="1:11" x14ac:dyDescent="0.25">
      <c r="A36">
        <v>35</v>
      </c>
      <c r="B36" t="s">
        <v>64</v>
      </c>
      <c r="C36" t="s">
        <v>65</v>
      </c>
      <c r="D36" t="s">
        <v>66</v>
      </c>
      <c r="E36" t="s">
        <v>1</v>
      </c>
      <c r="F36" t="s">
        <v>67</v>
      </c>
      <c r="G36" t="s">
        <v>1019</v>
      </c>
      <c r="H36" t="s">
        <v>30</v>
      </c>
      <c r="I36" t="s">
        <v>68</v>
      </c>
      <c r="J36" t="s">
        <v>32</v>
      </c>
      <c r="K36" t="s">
        <v>959</v>
      </c>
    </row>
    <row r="37" spans="1:11" x14ac:dyDescent="0.25">
      <c r="A37">
        <v>36</v>
      </c>
      <c r="B37" t="s">
        <v>242</v>
      </c>
      <c r="C37" t="s">
        <v>243</v>
      </c>
      <c r="D37" t="s">
        <v>957</v>
      </c>
      <c r="E37" t="s">
        <v>43</v>
      </c>
      <c r="F37" t="s">
        <v>244</v>
      </c>
      <c r="G37" t="s">
        <v>1019</v>
      </c>
      <c r="H37" t="s">
        <v>3</v>
      </c>
      <c r="I37" t="s">
        <v>245</v>
      </c>
      <c r="J37" t="s">
        <v>125</v>
      </c>
      <c r="K37" t="s">
        <v>958</v>
      </c>
    </row>
    <row r="38" spans="1:11" x14ac:dyDescent="0.25">
      <c r="A38">
        <v>37</v>
      </c>
      <c r="B38" t="s">
        <v>322</v>
      </c>
      <c r="C38" t="s">
        <v>323</v>
      </c>
      <c r="D38" t="s">
        <v>66</v>
      </c>
      <c r="E38" t="s">
        <v>1</v>
      </c>
      <c r="F38" t="s">
        <v>324</v>
      </c>
      <c r="G38" t="s">
        <v>1019</v>
      </c>
      <c r="H38" t="s">
        <v>287</v>
      </c>
      <c r="I38" t="s">
        <v>325</v>
      </c>
      <c r="J38" t="s">
        <v>289</v>
      </c>
      <c r="K38" t="s">
        <v>956</v>
      </c>
    </row>
    <row r="39" spans="1:11" x14ac:dyDescent="0.25">
      <c r="A39">
        <v>38</v>
      </c>
      <c r="B39" t="s">
        <v>49</v>
      </c>
      <c r="C39" t="s">
        <v>97</v>
      </c>
      <c r="D39" t="s">
        <v>66</v>
      </c>
      <c r="E39" t="s">
        <v>1</v>
      </c>
      <c r="F39" t="s">
        <v>391</v>
      </c>
      <c r="G39" t="s">
        <v>1019</v>
      </c>
      <c r="H39" t="s">
        <v>294</v>
      </c>
      <c r="I39" t="s">
        <v>392</v>
      </c>
      <c r="J39" t="s">
        <v>289</v>
      </c>
      <c r="K39" t="s">
        <v>921</v>
      </c>
    </row>
    <row r="40" spans="1:11" x14ac:dyDescent="0.25">
      <c r="A40">
        <v>39</v>
      </c>
      <c r="B40" t="s">
        <v>361</v>
      </c>
      <c r="C40" t="s">
        <v>362</v>
      </c>
      <c r="D40" t="s">
        <v>0</v>
      </c>
      <c r="E40" t="s">
        <v>1</v>
      </c>
      <c r="F40" t="s">
        <v>886</v>
      </c>
      <c r="G40" t="s">
        <v>1019</v>
      </c>
      <c r="H40" t="s">
        <v>3</v>
      </c>
      <c r="I40" t="s">
        <v>861</v>
      </c>
      <c r="J40" t="s">
        <v>516</v>
      </c>
      <c r="K40" t="s">
        <v>896</v>
      </c>
    </row>
    <row r="41" spans="1:11" x14ac:dyDescent="0.25">
      <c r="A41">
        <v>40</v>
      </c>
      <c r="B41" t="s">
        <v>845</v>
      </c>
      <c r="C41" t="s">
        <v>846</v>
      </c>
      <c r="D41" t="s">
        <v>27</v>
      </c>
      <c r="E41" t="s">
        <v>28</v>
      </c>
      <c r="F41" t="s">
        <v>847</v>
      </c>
      <c r="G41" t="s">
        <v>1019</v>
      </c>
      <c r="H41" t="s">
        <v>294</v>
      </c>
      <c r="I41" t="s">
        <v>848</v>
      </c>
      <c r="J41" t="s">
        <v>289</v>
      </c>
      <c r="K41" t="s">
        <v>849</v>
      </c>
    </row>
    <row r="42" spans="1:11" x14ac:dyDescent="0.25">
      <c r="A42">
        <v>41</v>
      </c>
      <c r="B42" t="s">
        <v>766</v>
      </c>
      <c r="C42" t="s">
        <v>767</v>
      </c>
      <c r="D42" t="s">
        <v>577</v>
      </c>
      <c r="E42" t="s">
        <v>7</v>
      </c>
      <c r="F42" t="s">
        <v>768</v>
      </c>
      <c r="G42" t="s">
        <v>1468</v>
      </c>
      <c r="H42" t="s">
        <v>8</v>
      </c>
      <c r="I42" t="s">
        <v>769</v>
      </c>
      <c r="J42" t="s">
        <v>9</v>
      </c>
      <c r="K42" t="s">
        <v>770</v>
      </c>
    </row>
    <row r="43" spans="1:11" x14ac:dyDescent="0.25">
      <c r="A43">
        <v>42</v>
      </c>
      <c r="B43" t="s">
        <v>530</v>
      </c>
      <c r="C43" t="s">
        <v>531</v>
      </c>
      <c r="D43" t="s">
        <v>36</v>
      </c>
      <c r="E43" t="s">
        <v>1</v>
      </c>
      <c r="F43" t="s">
        <v>532</v>
      </c>
      <c r="G43" t="s">
        <v>1019</v>
      </c>
      <c r="H43" t="s">
        <v>294</v>
      </c>
      <c r="I43" t="s">
        <v>533</v>
      </c>
      <c r="J43" t="s">
        <v>516</v>
      </c>
      <c r="K43" t="s">
        <v>764</v>
      </c>
    </row>
    <row r="44" spans="1:11" x14ac:dyDescent="0.25">
      <c r="A44">
        <v>43</v>
      </c>
      <c r="B44" t="s">
        <v>651</v>
      </c>
      <c r="C44" t="s">
        <v>652</v>
      </c>
      <c r="D44" t="s">
        <v>653</v>
      </c>
      <c r="E44" t="s">
        <v>1</v>
      </c>
      <c r="F44" t="s">
        <v>654</v>
      </c>
      <c r="G44" t="s">
        <v>1019</v>
      </c>
      <c r="H44" t="s">
        <v>294</v>
      </c>
      <c r="I44" t="s">
        <v>655</v>
      </c>
      <c r="J44" t="s">
        <v>289</v>
      </c>
      <c r="K44" t="s">
        <v>656</v>
      </c>
    </row>
    <row r="45" spans="1:11" x14ac:dyDescent="0.25">
      <c r="A45">
        <v>44</v>
      </c>
      <c r="B45" t="s">
        <v>425</v>
      </c>
      <c r="C45" t="s">
        <v>426</v>
      </c>
      <c r="D45" t="s">
        <v>427</v>
      </c>
      <c r="E45" t="s">
        <v>28</v>
      </c>
      <c r="F45" t="s">
        <v>428</v>
      </c>
      <c r="G45" t="s">
        <v>1019</v>
      </c>
      <c r="H45" t="s">
        <v>287</v>
      </c>
      <c r="I45" t="s">
        <v>429</v>
      </c>
      <c r="J45" t="s">
        <v>289</v>
      </c>
      <c r="K45" t="s">
        <v>659</v>
      </c>
    </row>
    <row r="46" spans="1:11" x14ac:dyDescent="0.25">
      <c r="A46">
        <v>45</v>
      </c>
      <c r="B46" t="s">
        <v>608</v>
      </c>
      <c r="C46" t="s">
        <v>378</v>
      </c>
      <c r="D46" t="s">
        <v>27</v>
      </c>
      <c r="E46" t="s">
        <v>28</v>
      </c>
      <c r="F46" t="s">
        <v>609</v>
      </c>
      <c r="G46" t="s">
        <v>1019</v>
      </c>
      <c r="H46" t="s">
        <v>294</v>
      </c>
      <c r="I46" t="s">
        <v>610</v>
      </c>
      <c r="J46" t="s">
        <v>289</v>
      </c>
      <c r="K46" t="s">
        <v>663</v>
      </c>
    </row>
    <row r="47" spans="1:11" x14ac:dyDescent="0.25">
      <c r="A47">
        <v>46</v>
      </c>
      <c r="B47" t="s">
        <v>1466</v>
      </c>
      <c r="C47" t="s">
        <v>378</v>
      </c>
      <c r="D47" t="s">
        <v>1561</v>
      </c>
      <c r="E47" t="s">
        <v>1561</v>
      </c>
      <c r="F47" t="s">
        <v>572</v>
      </c>
      <c r="G47" t="s">
        <v>1019</v>
      </c>
      <c r="H47" t="s">
        <v>287</v>
      </c>
      <c r="I47" t="s">
        <v>573</v>
      </c>
      <c r="J47" t="s">
        <v>289</v>
      </c>
      <c r="K47" t="s">
        <v>665</v>
      </c>
    </row>
    <row r="48" spans="1:11" x14ac:dyDescent="0.25">
      <c r="A48">
        <v>47</v>
      </c>
      <c r="B48" t="s">
        <v>590</v>
      </c>
      <c r="C48" t="s">
        <v>591</v>
      </c>
      <c r="D48" t="s">
        <v>592</v>
      </c>
      <c r="E48" t="s">
        <v>43</v>
      </c>
      <c r="F48" t="s">
        <v>593</v>
      </c>
      <c r="G48" t="s">
        <v>1131</v>
      </c>
      <c r="H48" t="s">
        <v>30</v>
      </c>
      <c r="I48" t="s">
        <v>594</v>
      </c>
      <c r="J48" t="s">
        <v>32</v>
      </c>
      <c r="K48" t="s">
        <v>669</v>
      </c>
    </row>
    <row r="49" spans="1:11" x14ac:dyDescent="0.25">
      <c r="A49">
        <v>48</v>
      </c>
      <c r="B49" t="s">
        <v>566</v>
      </c>
      <c r="C49" t="s">
        <v>556</v>
      </c>
      <c r="D49" t="s">
        <v>0</v>
      </c>
      <c r="E49" t="s">
        <v>1</v>
      </c>
      <c r="F49" t="s">
        <v>557</v>
      </c>
      <c r="G49" t="s">
        <v>1019</v>
      </c>
      <c r="H49" t="s">
        <v>287</v>
      </c>
      <c r="I49" t="s">
        <v>558</v>
      </c>
      <c r="J49" t="s">
        <v>289</v>
      </c>
      <c r="K49" t="s">
        <v>673</v>
      </c>
    </row>
    <row r="50" spans="1:11" x14ac:dyDescent="0.25">
      <c r="A50">
        <v>49</v>
      </c>
      <c r="B50" t="s">
        <v>1467</v>
      </c>
      <c r="C50" t="s">
        <v>97</v>
      </c>
      <c r="D50" t="s">
        <v>1561</v>
      </c>
      <c r="E50" t="s">
        <v>1561</v>
      </c>
      <c r="F50" t="s">
        <v>540</v>
      </c>
      <c r="G50" t="s">
        <v>1019</v>
      </c>
      <c r="H50" t="s">
        <v>294</v>
      </c>
      <c r="I50" t="s">
        <v>541</v>
      </c>
      <c r="J50" t="s">
        <v>289</v>
      </c>
      <c r="K50" t="s">
        <v>677</v>
      </c>
    </row>
    <row r="51" spans="1:11" x14ac:dyDescent="0.25">
      <c r="A51">
        <v>50</v>
      </c>
      <c r="B51" t="s">
        <v>291</v>
      </c>
      <c r="C51" t="s">
        <v>292</v>
      </c>
      <c r="D51" t="s">
        <v>0</v>
      </c>
      <c r="E51" t="s">
        <v>1</v>
      </c>
      <c r="F51" t="s">
        <v>293</v>
      </c>
      <c r="G51" t="s">
        <v>1019</v>
      </c>
      <c r="H51" t="s">
        <v>294</v>
      </c>
      <c r="I51" t="s">
        <v>295</v>
      </c>
      <c r="J51" t="s">
        <v>289</v>
      </c>
      <c r="K51" t="s">
        <v>679</v>
      </c>
    </row>
    <row r="52" spans="1:11" x14ac:dyDescent="0.25">
      <c r="A52">
        <v>51</v>
      </c>
      <c r="B52" t="s">
        <v>311</v>
      </c>
      <c r="C52" t="s">
        <v>312</v>
      </c>
      <c r="D52" t="s">
        <v>313</v>
      </c>
      <c r="E52" t="s">
        <v>43</v>
      </c>
      <c r="F52" t="s">
        <v>314</v>
      </c>
      <c r="G52" t="s">
        <v>1019</v>
      </c>
      <c r="H52" t="s">
        <v>294</v>
      </c>
      <c r="I52" t="s">
        <v>315</v>
      </c>
      <c r="J52" t="s">
        <v>289</v>
      </c>
      <c r="K52" t="s">
        <v>683</v>
      </c>
    </row>
    <row r="53" spans="1:11" x14ac:dyDescent="0.25">
      <c r="A53">
        <v>52</v>
      </c>
      <c r="B53" t="s">
        <v>317</v>
      </c>
      <c r="C53" t="s">
        <v>279</v>
      </c>
      <c r="D53" t="s">
        <v>318</v>
      </c>
      <c r="E53" t="s">
        <v>28</v>
      </c>
      <c r="F53" t="s">
        <v>319</v>
      </c>
      <c r="G53" t="s">
        <v>1019</v>
      </c>
      <c r="H53" t="s">
        <v>287</v>
      </c>
      <c r="I53" t="s">
        <v>320</v>
      </c>
      <c r="J53" t="s">
        <v>289</v>
      </c>
      <c r="K53" t="s">
        <v>758</v>
      </c>
    </row>
    <row r="54" spans="1:11" x14ac:dyDescent="0.25">
      <c r="A54">
        <v>53</v>
      </c>
      <c r="B54" t="s">
        <v>333</v>
      </c>
      <c r="C54" t="s">
        <v>334</v>
      </c>
      <c r="D54" t="s">
        <v>335</v>
      </c>
      <c r="E54" t="s">
        <v>48</v>
      </c>
      <c r="F54" t="s">
        <v>336</v>
      </c>
      <c r="G54" t="s">
        <v>666</v>
      </c>
      <c r="H54" t="s">
        <v>287</v>
      </c>
      <c r="I54" t="s">
        <v>337</v>
      </c>
      <c r="J54" t="s">
        <v>289</v>
      </c>
      <c r="K54" t="s">
        <v>686</v>
      </c>
    </row>
    <row r="55" spans="1:11" x14ac:dyDescent="0.25">
      <c r="A55">
        <v>54</v>
      </c>
      <c r="B55" t="s">
        <v>238</v>
      </c>
      <c r="C55" t="s">
        <v>239</v>
      </c>
      <c r="D55" t="s">
        <v>0</v>
      </c>
      <c r="E55" t="s">
        <v>1</v>
      </c>
      <c r="F55" t="s">
        <v>240</v>
      </c>
      <c r="G55" t="s">
        <v>1019</v>
      </c>
      <c r="H55" t="s">
        <v>3</v>
      </c>
      <c r="I55" t="s">
        <v>241</v>
      </c>
      <c r="J55" t="s">
        <v>53</v>
      </c>
      <c r="K55" t="s">
        <v>691</v>
      </c>
    </row>
    <row r="56" spans="1:11" x14ac:dyDescent="0.25">
      <c r="A56">
        <v>55</v>
      </c>
      <c r="B56" t="s">
        <v>137</v>
      </c>
      <c r="C56" t="s">
        <v>138</v>
      </c>
      <c r="D56" t="s">
        <v>0</v>
      </c>
      <c r="E56" t="s">
        <v>1</v>
      </c>
      <c r="F56" t="s">
        <v>139</v>
      </c>
      <c r="G56" t="s">
        <v>1019</v>
      </c>
      <c r="H56" t="s">
        <v>3</v>
      </c>
      <c r="I56" t="s">
        <v>140</v>
      </c>
      <c r="J56" t="s">
        <v>53</v>
      </c>
      <c r="K56" t="s">
        <v>699</v>
      </c>
    </row>
    <row r="57" spans="1:11" x14ac:dyDescent="0.25">
      <c r="A57">
        <v>56</v>
      </c>
      <c r="B57" t="s">
        <v>262</v>
      </c>
      <c r="C57" t="s">
        <v>399</v>
      </c>
      <c r="D57" t="s">
        <v>0</v>
      </c>
      <c r="E57" t="s">
        <v>1</v>
      </c>
      <c r="F57" t="s">
        <v>400</v>
      </c>
      <c r="G57" t="s">
        <v>1019</v>
      </c>
      <c r="H57" t="s">
        <v>294</v>
      </c>
      <c r="I57" t="s">
        <v>401</v>
      </c>
      <c r="J57" t="s">
        <v>289</v>
      </c>
      <c r="K57" t="s">
        <v>700</v>
      </c>
    </row>
    <row r="58" spans="1:11" x14ac:dyDescent="0.25">
      <c r="A58">
        <v>57</v>
      </c>
      <c r="B58" t="s">
        <v>403</v>
      </c>
      <c r="C58" t="s">
        <v>60</v>
      </c>
      <c r="D58" t="s">
        <v>27</v>
      </c>
      <c r="E58" t="s">
        <v>28</v>
      </c>
      <c r="F58" t="s">
        <v>404</v>
      </c>
      <c r="G58" t="s">
        <v>1019</v>
      </c>
      <c r="H58" t="s">
        <v>287</v>
      </c>
      <c r="I58" t="s">
        <v>405</v>
      </c>
      <c r="J58" t="s">
        <v>289</v>
      </c>
      <c r="K58" t="s">
        <v>701</v>
      </c>
    </row>
    <row r="59" spans="1:11" x14ac:dyDescent="0.25">
      <c r="A59">
        <v>58</v>
      </c>
      <c r="B59" t="s">
        <v>431</v>
      </c>
      <c r="C59" t="s">
        <v>172</v>
      </c>
      <c r="D59" t="s">
        <v>432</v>
      </c>
      <c r="E59" t="s">
        <v>28</v>
      </c>
      <c r="F59" t="s">
        <v>433</v>
      </c>
      <c r="G59" t="s">
        <v>1019</v>
      </c>
      <c r="H59" t="s">
        <v>294</v>
      </c>
      <c r="I59" t="s">
        <v>434</v>
      </c>
      <c r="J59" t="s">
        <v>289</v>
      </c>
      <c r="K59" t="s">
        <v>704</v>
      </c>
    </row>
    <row r="60" spans="1:11" x14ac:dyDescent="0.25">
      <c r="A60">
        <v>59</v>
      </c>
      <c r="B60" t="s">
        <v>165</v>
      </c>
      <c r="C60" t="s">
        <v>166</v>
      </c>
      <c r="D60" t="s">
        <v>27</v>
      </c>
      <c r="E60" t="s">
        <v>28</v>
      </c>
      <c r="F60" t="s">
        <v>167</v>
      </c>
      <c r="G60" t="s">
        <v>1019</v>
      </c>
      <c r="H60" t="s">
        <v>30</v>
      </c>
      <c r="I60" t="s">
        <v>168</v>
      </c>
      <c r="J60" t="s">
        <v>32</v>
      </c>
      <c r="K60" t="s">
        <v>712</v>
      </c>
    </row>
    <row r="61" spans="1:11" x14ac:dyDescent="0.25">
      <c r="A61">
        <v>60</v>
      </c>
      <c r="B61" t="s">
        <v>25</v>
      </c>
      <c r="C61" t="s">
        <v>26</v>
      </c>
      <c r="D61" t="s">
        <v>27</v>
      </c>
      <c r="E61" t="s">
        <v>28</v>
      </c>
      <c r="F61" t="s">
        <v>29</v>
      </c>
      <c r="G61" t="s">
        <v>1019</v>
      </c>
      <c r="H61" t="s">
        <v>30</v>
      </c>
      <c r="I61" t="s">
        <v>31</v>
      </c>
      <c r="J61" t="s">
        <v>32</v>
      </c>
      <c r="K61" t="s">
        <v>714</v>
      </c>
    </row>
    <row r="62" spans="1:11" x14ac:dyDescent="0.25">
      <c r="A62">
        <v>61</v>
      </c>
      <c r="B62" t="s">
        <v>110</v>
      </c>
      <c r="C62" t="s">
        <v>111</v>
      </c>
      <c r="D62" t="s">
        <v>112</v>
      </c>
      <c r="E62" t="s">
        <v>43</v>
      </c>
      <c r="F62" t="s">
        <v>113</v>
      </c>
      <c r="G62" t="s">
        <v>1019</v>
      </c>
      <c r="H62" t="s">
        <v>3</v>
      </c>
      <c r="I62" t="s">
        <v>114</v>
      </c>
      <c r="J62" t="s">
        <v>53</v>
      </c>
      <c r="K62" t="s">
        <v>727</v>
      </c>
    </row>
    <row r="63" spans="1:11" x14ac:dyDescent="0.25">
      <c r="A63">
        <v>62</v>
      </c>
      <c r="B63" t="s">
        <v>120</v>
      </c>
      <c r="C63" t="s">
        <v>121</v>
      </c>
      <c r="D63" t="s">
        <v>122</v>
      </c>
      <c r="E63" t="s">
        <v>43</v>
      </c>
      <c r="F63" t="s">
        <v>123</v>
      </c>
      <c r="G63" t="s">
        <v>1019</v>
      </c>
      <c r="H63" t="s">
        <v>3</v>
      </c>
      <c r="I63" t="s">
        <v>124</v>
      </c>
      <c r="J63" t="s">
        <v>125</v>
      </c>
      <c r="K63" t="s">
        <v>728</v>
      </c>
    </row>
    <row r="64" spans="1:11" x14ac:dyDescent="0.25">
      <c r="A64">
        <v>63</v>
      </c>
      <c r="B64" t="s">
        <v>925</v>
      </c>
      <c r="C64" t="s">
        <v>926</v>
      </c>
      <c r="D64" t="s">
        <v>821</v>
      </c>
      <c r="E64" t="s">
        <v>822</v>
      </c>
      <c r="F64" t="s">
        <v>927</v>
      </c>
      <c r="G64" t="s">
        <v>1468</v>
      </c>
      <c r="H64" t="s">
        <v>8</v>
      </c>
      <c r="I64" t="s">
        <v>928</v>
      </c>
      <c r="J64" t="s">
        <v>9</v>
      </c>
      <c r="K64" t="s">
        <v>929</v>
      </c>
    </row>
    <row r="65" spans="1:11" x14ac:dyDescent="0.25">
      <c r="A65">
        <v>64</v>
      </c>
      <c r="B65" t="s">
        <v>811</v>
      </c>
      <c r="C65" t="s">
        <v>812</v>
      </c>
      <c r="D65" t="s">
        <v>813</v>
      </c>
      <c r="E65" t="s">
        <v>814</v>
      </c>
      <c r="F65" t="s">
        <v>815</v>
      </c>
      <c r="G65" t="s">
        <v>1468</v>
      </c>
      <c r="H65" t="s">
        <v>8</v>
      </c>
      <c r="I65" t="s">
        <v>817</v>
      </c>
      <c r="J65" t="s">
        <v>9</v>
      </c>
      <c r="K65" t="s">
        <v>818</v>
      </c>
    </row>
    <row r="66" spans="1:11" x14ac:dyDescent="0.25">
      <c r="A66">
        <v>65</v>
      </c>
      <c r="B66" t="s">
        <v>869</v>
      </c>
      <c r="C66" t="s">
        <v>870</v>
      </c>
      <c r="D66" t="s">
        <v>871</v>
      </c>
      <c r="E66" t="s">
        <v>198</v>
      </c>
      <c r="F66" t="s">
        <v>872</v>
      </c>
      <c r="G66" t="s">
        <v>1468</v>
      </c>
      <c r="H66" t="s">
        <v>8</v>
      </c>
      <c r="I66" t="s">
        <v>873</v>
      </c>
      <c r="J66" t="s">
        <v>9</v>
      </c>
      <c r="K66" t="s">
        <v>874</v>
      </c>
    </row>
    <row r="67" spans="1:11" x14ac:dyDescent="0.25">
      <c r="A67">
        <v>66</v>
      </c>
      <c r="B67" t="s">
        <v>819</v>
      </c>
      <c r="C67" t="s">
        <v>820</v>
      </c>
      <c r="D67" t="s">
        <v>821</v>
      </c>
      <c r="E67" t="s">
        <v>822</v>
      </c>
      <c r="F67" t="s">
        <v>823</v>
      </c>
      <c r="G67" t="s">
        <v>1468</v>
      </c>
      <c r="H67" t="s">
        <v>8</v>
      </c>
      <c r="I67" t="s">
        <v>824</v>
      </c>
      <c r="J67" t="s">
        <v>9</v>
      </c>
      <c r="K67" t="s">
        <v>825</v>
      </c>
    </row>
    <row r="68" spans="1:11" x14ac:dyDescent="0.25">
      <c r="A68">
        <v>67</v>
      </c>
      <c r="B68" t="s">
        <v>875</v>
      </c>
      <c r="C68" t="s">
        <v>876</v>
      </c>
      <c r="D68" t="s">
        <v>877</v>
      </c>
      <c r="E68" t="s">
        <v>878</v>
      </c>
      <c r="F68" t="s">
        <v>879</v>
      </c>
      <c r="G68" t="s">
        <v>1468</v>
      </c>
      <c r="H68" t="s">
        <v>8</v>
      </c>
      <c r="I68" t="s">
        <v>880</v>
      </c>
      <c r="J68" t="s">
        <v>9</v>
      </c>
      <c r="K68" t="s">
        <v>881</v>
      </c>
    </row>
    <row r="69" spans="1:11" x14ac:dyDescent="0.25">
      <c r="A69">
        <v>68</v>
      </c>
      <c r="B69" t="s">
        <v>797</v>
      </c>
      <c r="C69" t="s">
        <v>798</v>
      </c>
      <c r="D69" t="s">
        <v>799</v>
      </c>
      <c r="E69" t="s">
        <v>1</v>
      </c>
      <c r="F69" t="s">
        <v>800</v>
      </c>
      <c r="G69" t="s">
        <v>1468</v>
      </c>
      <c r="H69" t="s">
        <v>8</v>
      </c>
      <c r="I69" t="s">
        <v>801</v>
      </c>
      <c r="J69" t="s">
        <v>9</v>
      </c>
      <c r="K69" t="s">
        <v>802</v>
      </c>
    </row>
    <row r="70" spans="1:11" x14ac:dyDescent="0.25">
      <c r="A70">
        <v>69</v>
      </c>
      <c r="B70" t="s">
        <v>930</v>
      </c>
      <c r="C70" t="s">
        <v>931</v>
      </c>
      <c r="D70" t="s">
        <v>932</v>
      </c>
      <c r="E70" t="s">
        <v>933</v>
      </c>
      <c r="F70" t="s">
        <v>934</v>
      </c>
      <c r="G70" t="s">
        <v>960</v>
      </c>
      <c r="H70" t="s">
        <v>8</v>
      </c>
      <c r="I70" t="s">
        <v>935</v>
      </c>
      <c r="J70" t="s">
        <v>9</v>
      </c>
      <c r="K70" t="s">
        <v>936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1468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206</v>
      </c>
      <c r="C73" t="s">
        <v>207</v>
      </c>
      <c r="D73" t="s">
        <v>173</v>
      </c>
      <c r="E73" t="s">
        <v>43</v>
      </c>
      <c r="F73" t="s">
        <v>208</v>
      </c>
      <c r="G73" t="s">
        <v>1019</v>
      </c>
      <c r="H73" t="s">
        <v>3</v>
      </c>
      <c r="I73" t="s">
        <v>209</v>
      </c>
      <c r="J73" t="s">
        <v>53</v>
      </c>
      <c r="K73" t="s">
        <v>745</v>
      </c>
    </row>
    <row r="74" spans="1:11" x14ac:dyDescent="0.25">
      <c r="A74">
        <v>73</v>
      </c>
      <c r="B74" t="s">
        <v>224</v>
      </c>
      <c r="C74" t="s">
        <v>225</v>
      </c>
      <c r="D74" t="s">
        <v>0</v>
      </c>
      <c r="E74" t="s">
        <v>1</v>
      </c>
      <c r="F74" t="s">
        <v>226</v>
      </c>
      <c r="G74" t="s">
        <v>1019</v>
      </c>
      <c r="H74" t="s">
        <v>3</v>
      </c>
      <c r="I74" t="s">
        <v>227</v>
      </c>
      <c r="J74" t="s">
        <v>53</v>
      </c>
      <c r="K74" t="s">
        <v>748</v>
      </c>
    </row>
    <row r="75" spans="1:11" x14ac:dyDescent="0.25">
      <c r="A75">
        <v>74</v>
      </c>
      <c r="B75" t="s">
        <v>54</v>
      </c>
      <c r="C75" t="s">
        <v>55</v>
      </c>
      <c r="D75" t="s">
        <v>0</v>
      </c>
      <c r="E75" t="s">
        <v>1</v>
      </c>
      <c r="F75" t="s">
        <v>229</v>
      </c>
      <c r="G75" t="s">
        <v>1019</v>
      </c>
      <c r="H75" t="s">
        <v>3</v>
      </c>
      <c r="I75" t="s">
        <v>230</v>
      </c>
      <c r="J75" t="s">
        <v>53</v>
      </c>
      <c r="K75" t="s">
        <v>749</v>
      </c>
    </row>
    <row r="76" spans="1:11" x14ac:dyDescent="0.25">
      <c r="A76">
        <v>75</v>
      </c>
      <c r="B76" t="s">
        <v>278</v>
      </c>
      <c r="C76" t="s">
        <v>279</v>
      </c>
      <c r="D76" t="s">
        <v>66</v>
      </c>
      <c r="E76" t="s">
        <v>1</v>
      </c>
      <c r="F76" t="s">
        <v>280</v>
      </c>
      <c r="G76" t="s">
        <v>1019</v>
      </c>
      <c r="H76" t="s">
        <v>3</v>
      </c>
      <c r="I76" t="s">
        <v>281</v>
      </c>
      <c r="J76" t="s">
        <v>53</v>
      </c>
      <c r="K76" t="s">
        <v>756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L77"/>
  <sheetViews>
    <sheetView workbookViewId="0"/>
  </sheetViews>
  <sheetFormatPr defaultRowHeight="15" x14ac:dyDescent="0.25"/>
  <cols>
    <col min="1" max="1" bestFit="true" customWidth="true" width="2.140625" collapsed="false"/>
    <col min="2" max="2" bestFit="true" customWidth="true" width="14.28515625" collapsed="false"/>
    <col min="3" max="3" bestFit="true" customWidth="true" width="11.0" collapsed="false"/>
    <col min="4" max="4" bestFit="true" customWidth="true" width="4.5703125" collapsed="false"/>
    <col min="5" max="5" bestFit="true" customWidth="true" width="5.85546875" collapsed="false"/>
    <col min="6" max="6" bestFit="true" customWidth="true" width="15.28515625" collapsed="false"/>
    <col min="7" max="7" bestFit="true" customWidth="true" width="15.42578125" collapsed="false"/>
    <col min="8" max="8" bestFit="true" customWidth="true" width="14.85546875" collapsed="false"/>
    <col min="9" max="9" bestFit="true" customWidth="true" width="15.28515625" collapsed="false"/>
    <col min="10" max="10" bestFit="true" customWidth="true" width="23.140625" collapsed="false"/>
    <col min="11" max="11" bestFit="true" customWidth="true" width="27.0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1" x14ac:dyDescent="0.25">
      <c r="A2">
        <v>1</v>
      </c>
      <c r="B2" t="s">
        <v>104</v>
      </c>
      <c r="C2" t="s">
        <v>105</v>
      </c>
      <c r="D2" t="s">
        <v>106</v>
      </c>
      <c r="E2" t="s">
        <v>7</v>
      </c>
      <c r="F2" t="s">
        <v>107</v>
      </c>
      <c r="G2" t="s">
        <v>960</v>
      </c>
      <c r="H2" t="s">
        <v>5</v>
      </c>
      <c r="I2" t="s">
        <v>108</v>
      </c>
      <c r="J2" t="s">
        <v>6</v>
      </c>
      <c r="K2" t="s">
        <v>1553</v>
      </c>
    </row>
    <row r="3" spans="1:11" x14ac:dyDescent="0.25">
      <c r="A3">
        <v>2</v>
      </c>
      <c r="B3" t="s">
        <v>1554</v>
      </c>
      <c r="C3" t="s">
        <v>1555</v>
      </c>
      <c r="D3" t="s">
        <v>0</v>
      </c>
      <c r="E3" t="s">
        <v>1</v>
      </c>
      <c r="F3" t="s">
        <v>1556</v>
      </c>
      <c r="G3" t="s">
        <v>960</v>
      </c>
      <c r="H3" t="s">
        <v>1013</v>
      </c>
      <c r="I3" t="s">
        <v>1557</v>
      </c>
      <c r="J3" t="s">
        <v>960</v>
      </c>
      <c r="K3" t="s">
        <v>1558</v>
      </c>
    </row>
    <row r="4" spans="1:11" x14ac:dyDescent="0.25">
      <c r="A4">
        <v>3</v>
      </c>
      <c r="B4" t="s">
        <v>1547</v>
      </c>
      <c r="C4" t="s">
        <v>1548</v>
      </c>
      <c r="D4" t="s">
        <v>1549</v>
      </c>
      <c r="E4" t="s">
        <v>1</v>
      </c>
      <c r="F4" t="s">
        <v>1158</v>
      </c>
      <c r="G4" t="s">
        <v>1257</v>
      </c>
      <c r="H4" t="s">
        <v>1013</v>
      </c>
      <c r="I4" t="s">
        <v>1159</v>
      </c>
      <c r="J4" t="s">
        <v>960</v>
      </c>
      <c r="K4" t="s">
        <v>1550</v>
      </c>
    </row>
    <row r="5" spans="1:11" x14ac:dyDescent="0.25">
      <c r="A5">
        <v>4</v>
      </c>
      <c r="B5" t="s">
        <v>50</v>
      </c>
      <c r="C5" t="s">
        <v>51</v>
      </c>
      <c r="D5" t="s">
        <v>52</v>
      </c>
      <c r="E5" t="s">
        <v>43</v>
      </c>
      <c r="F5" t="s">
        <v>246</v>
      </c>
      <c r="G5" t="s">
        <v>1019</v>
      </c>
      <c r="H5" t="s">
        <v>3</v>
      </c>
      <c r="I5" t="s">
        <v>247</v>
      </c>
      <c r="J5" t="s">
        <v>125</v>
      </c>
      <c r="K5" t="s">
        <v>1539</v>
      </c>
    </row>
    <row r="6" spans="1:11" x14ac:dyDescent="0.25">
      <c r="A6">
        <v>5</v>
      </c>
      <c r="B6" t="s">
        <v>1490</v>
      </c>
      <c r="C6" t="s">
        <v>97</v>
      </c>
      <c r="D6" t="s">
        <v>0</v>
      </c>
      <c r="E6" t="s">
        <v>1</v>
      </c>
      <c r="F6" t="s">
        <v>1491</v>
      </c>
      <c r="G6" t="s">
        <v>960</v>
      </c>
      <c r="H6" t="s">
        <v>1013</v>
      </c>
      <c r="I6" t="s">
        <v>1492</v>
      </c>
      <c r="J6" t="s">
        <v>960</v>
      </c>
      <c r="K6" t="s">
        <v>1527</v>
      </c>
    </row>
    <row r="7" spans="1:11" x14ac:dyDescent="0.25">
      <c r="A7">
        <v>6</v>
      </c>
      <c r="B7" t="s">
        <v>50</v>
      </c>
      <c r="C7" t="s">
        <v>51</v>
      </c>
      <c r="D7" t="s">
        <v>52</v>
      </c>
      <c r="E7" t="s">
        <v>43</v>
      </c>
      <c r="F7" t="s">
        <v>94</v>
      </c>
      <c r="G7" t="s">
        <v>1136</v>
      </c>
      <c r="H7" t="s">
        <v>5</v>
      </c>
      <c r="I7" t="s">
        <v>95</v>
      </c>
      <c r="J7" t="s">
        <v>6</v>
      </c>
      <c r="K7" t="s">
        <v>1501</v>
      </c>
    </row>
    <row r="8" spans="1:11" x14ac:dyDescent="0.25">
      <c r="A8">
        <v>7</v>
      </c>
      <c r="B8" t="s">
        <v>15</v>
      </c>
      <c r="C8" t="s">
        <v>16</v>
      </c>
      <c r="D8" t="s">
        <v>17</v>
      </c>
      <c r="E8" t="s">
        <v>7</v>
      </c>
      <c r="F8" t="s">
        <v>18</v>
      </c>
      <c r="G8" t="s">
        <v>1468</v>
      </c>
      <c r="H8" t="s">
        <v>5</v>
      </c>
      <c r="I8" t="s">
        <v>19</v>
      </c>
      <c r="J8" t="s">
        <v>6</v>
      </c>
      <c r="K8" t="s">
        <v>1494</v>
      </c>
    </row>
    <row r="9" spans="1:11" x14ac:dyDescent="0.25">
      <c r="A9">
        <v>8</v>
      </c>
      <c r="B9" t="s">
        <v>366</v>
      </c>
      <c r="C9" t="s">
        <v>367</v>
      </c>
      <c r="D9" t="s">
        <v>368</v>
      </c>
      <c r="E9" t="s">
        <v>43</v>
      </c>
      <c r="F9" t="s">
        <v>395</v>
      </c>
      <c r="G9" t="s">
        <v>1468</v>
      </c>
      <c r="H9" t="s">
        <v>5</v>
      </c>
      <c r="I9" t="s">
        <v>396</v>
      </c>
      <c r="J9" t="s">
        <v>6</v>
      </c>
      <c r="K9" t="s">
        <v>1495</v>
      </c>
    </row>
    <row r="10" spans="1:11" x14ac:dyDescent="0.25">
      <c r="A10">
        <v>9</v>
      </c>
      <c r="B10" t="s">
        <v>174</v>
      </c>
      <c r="C10" t="s">
        <v>175</v>
      </c>
      <c r="D10" t="s">
        <v>0</v>
      </c>
      <c r="E10" t="s">
        <v>1</v>
      </c>
      <c r="F10" t="s">
        <v>176</v>
      </c>
      <c r="G10" t="s">
        <v>1468</v>
      </c>
      <c r="H10" t="s">
        <v>8</v>
      </c>
      <c r="I10" t="s">
        <v>177</v>
      </c>
      <c r="J10" t="s">
        <v>9</v>
      </c>
      <c r="K10" t="s">
        <v>1476</v>
      </c>
    </row>
    <row r="11" spans="1:11" x14ac:dyDescent="0.25">
      <c r="A11">
        <v>10</v>
      </c>
      <c r="B11" t="s">
        <v>174</v>
      </c>
      <c r="C11" t="s">
        <v>175</v>
      </c>
      <c r="D11" t="s">
        <v>0</v>
      </c>
      <c r="E11" t="s">
        <v>1</v>
      </c>
      <c r="F11" t="s">
        <v>1232</v>
      </c>
      <c r="G11" t="s">
        <v>1468</v>
      </c>
      <c r="H11" t="s">
        <v>1013</v>
      </c>
      <c r="I11" t="s">
        <v>1234</v>
      </c>
      <c r="J11" t="s">
        <v>960</v>
      </c>
      <c r="K11" t="s">
        <v>1477</v>
      </c>
    </row>
    <row r="12" spans="1:11" x14ac:dyDescent="0.25">
      <c r="A12">
        <v>11</v>
      </c>
      <c r="B12" t="s">
        <v>268</v>
      </c>
      <c r="C12" t="s">
        <v>269</v>
      </c>
      <c r="D12" t="s">
        <v>66</v>
      </c>
      <c r="E12" t="s">
        <v>1</v>
      </c>
      <c r="F12" t="s">
        <v>270</v>
      </c>
      <c r="G12" t="s">
        <v>1019</v>
      </c>
      <c r="H12" t="s">
        <v>3</v>
      </c>
      <c r="I12" t="s">
        <v>271</v>
      </c>
      <c r="J12" t="s">
        <v>53</v>
      </c>
      <c r="K12" t="s">
        <v>1465</v>
      </c>
    </row>
    <row r="13" spans="1:11" x14ac:dyDescent="0.25">
      <c r="A13">
        <v>12</v>
      </c>
      <c r="B13" t="s">
        <v>803</v>
      </c>
      <c r="C13" t="s">
        <v>804</v>
      </c>
      <c r="D13" t="s">
        <v>17</v>
      </c>
      <c r="E13" t="s">
        <v>7</v>
      </c>
      <c r="F13" t="s">
        <v>1121</v>
      </c>
      <c r="G13" t="s">
        <v>1468</v>
      </c>
      <c r="H13" t="s">
        <v>1013</v>
      </c>
      <c r="I13" t="s">
        <v>1122</v>
      </c>
      <c r="J13" t="s">
        <v>960</v>
      </c>
      <c r="K13" t="s">
        <v>1464</v>
      </c>
    </row>
    <row r="14" spans="1:11" x14ac:dyDescent="0.25">
      <c r="A14">
        <v>13</v>
      </c>
      <c r="B14" t="s">
        <v>1457</v>
      </c>
      <c r="C14" t="s">
        <v>1458</v>
      </c>
      <c r="D14" t="s">
        <v>42</v>
      </c>
      <c r="E14" t="s">
        <v>43</v>
      </c>
      <c r="F14" t="s">
        <v>1459</v>
      </c>
      <c r="G14" t="s">
        <v>1468</v>
      </c>
      <c r="H14" t="s">
        <v>1013</v>
      </c>
      <c r="I14" t="s">
        <v>1460</v>
      </c>
      <c r="J14" t="s">
        <v>960</v>
      </c>
      <c r="K14" t="s">
        <v>1461</v>
      </c>
    </row>
    <row r="15" spans="1:11" x14ac:dyDescent="0.25">
      <c r="A15">
        <v>14</v>
      </c>
      <c r="B15" t="s">
        <v>366</v>
      </c>
      <c r="C15" t="s">
        <v>367</v>
      </c>
      <c r="D15" t="s">
        <v>368</v>
      </c>
      <c r="E15" t="s">
        <v>43</v>
      </c>
      <c r="F15" t="s">
        <v>369</v>
      </c>
      <c r="G15" t="s">
        <v>1019</v>
      </c>
      <c r="H15" t="s">
        <v>294</v>
      </c>
      <c r="I15" t="s">
        <v>370</v>
      </c>
      <c r="J15" t="s">
        <v>289</v>
      </c>
      <c r="K15" t="s">
        <v>1240</v>
      </c>
    </row>
    <row r="16" spans="1:11" x14ac:dyDescent="0.25">
      <c r="A16">
        <v>15</v>
      </c>
      <c r="B16" t="s">
        <v>366</v>
      </c>
      <c r="C16" t="s">
        <v>367</v>
      </c>
      <c r="D16" t="s">
        <v>368</v>
      </c>
      <c r="E16" t="s">
        <v>43</v>
      </c>
      <c r="F16" t="s">
        <v>1100</v>
      </c>
      <c r="G16" t="s">
        <v>1468</v>
      </c>
      <c r="H16" t="s">
        <v>1013</v>
      </c>
      <c r="I16" t="s">
        <v>1101</v>
      </c>
      <c r="J16" t="s">
        <v>960</v>
      </c>
      <c r="K16" t="s">
        <v>1258</v>
      </c>
    </row>
    <row r="17" spans="1:11" x14ac:dyDescent="0.25">
      <c r="A17">
        <v>16</v>
      </c>
      <c r="B17" t="s">
        <v>1215</v>
      </c>
      <c r="C17" t="s">
        <v>1216</v>
      </c>
      <c r="D17" t="s">
        <v>0</v>
      </c>
      <c r="E17" t="s">
        <v>1</v>
      </c>
      <c r="F17" t="s">
        <v>1218</v>
      </c>
      <c r="G17" t="s">
        <v>1468</v>
      </c>
      <c r="H17" t="s">
        <v>1013</v>
      </c>
      <c r="I17" t="s">
        <v>1219</v>
      </c>
      <c r="J17" t="s">
        <v>960</v>
      </c>
      <c r="K17" t="s">
        <v>1242</v>
      </c>
    </row>
    <row r="18" spans="1:11" x14ac:dyDescent="0.25">
      <c r="A18">
        <v>17</v>
      </c>
      <c r="B18" t="s">
        <v>1194</v>
      </c>
      <c r="C18" t="s">
        <v>1195</v>
      </c>
      <c r="D18" t="s">
        <v>1196</v>
      </c>
      <c r="E18" t="s">
        <v>28</v>
      </c>
      <c r="F18" t="s">
        <v>1197</v>
      </c>
      <c r="G18" t="s">
        <v>1468</v>
      </c>
      <c r="H18" t="s">
        <v>1013</v>
      </c>
      <c r="I18" t="s">
        <v>1198</v>
      </c>
      <c r="J18" t="s">
        <v>960</v>
      </c>
      <c r="K18" t="s">
        <v>1214</v>
      </c>
    </row>
    <row r="19" spans="1:11" x14ac:dyDescent="0.25">
      <c r="A19">
        <v>18</v>
      </c>
      <c r="B19" t="s">
        <v>117</v>
      </c>
      <c r="C19" t="s">
        <v>1210</v>
      </c>
      <c r="D19" t="s">
        <v>648</v>
      </c>
      <c r="E19" t="s">
        <v>1</v>
      </c>
      <c r="F19" t="s">
        <v>1211</v>
      </c>
      <c r="G19" t="s">
        <v>1019</v>
      </c>
      <c r="H19" t="s">
        <v>3</v>
      </c>
      <c r="I19" t="s">
        <v>1212</v>
      </c>
      <c r="J19" t="s">
        <v>53</v>
      </c>
      <c r="K19" t="s">
        <v>1213</v>
      </c>
    </row>
    <row r="20" spans="1:11" x14ac:dyDescent="0.25">
      <c r="A20">
        <v>19</v>
      </c>
      <c r="B20" t="s">
        <v>116</v>
      </c>
      <c r="C20" t="s">
        <v>117</v>
      </c>
      <c r="D20" t="s">
        <v>648</v>
      </c>
      <c r="E20" t="s">
        <v>1</v>
      </c>
      <c r="F20" t="s">
        <v>118</v>
      </c>
      <c r="G20" t="s">
        <v>1019</v>
      </c>
      <c r="H20" t="s">
        <v>3</v>
      </c>
      <c r="I20" t="s">
        <v>119</v>
      </c>
      <c r="J20" t="s">
        <v>53</v>
      </c>
      <c r="K20" t="s">
        <v>1167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1168</v>
      </c>
      <c r="G21" t="s">
        <v>1468</v>
      </c>
      <c r="H21" t="s">
        <v>1013</v>
      </c>
      <c r="I21" t="s">
        <v>1169</v>
      </c>
      <c r="J21" t="s">
        <v>960</v>
      </c>
      <c r="K21" t="s">
        <v>1170</v>
      </c>
    </row>
    <row r="22" spans="1:11" x14ac:dyDescent="0.25">
      <c r="A22">
        <v>21</v>
      </c>
      <c r="B22" t="s">
        <v>1176</v>
      </c>
      <c r="C22" t="s">
        <v>1177</v>
      </c>
      <c r="D22" t="s">
        <v>173</v>
      </c>
      <c r="E22" t="s">
        <v>43</v>
      </c>
      <c r="F22" t="s">
        <v>1178</v>
      </c>
      <c r="G22" t="s">
        <v>1468</v>
      </c>
      <c r="H22" t="s">
        <v>1013</v>
      </c>
      <c r="I22" t="s">
        <v>1179</v>
      </c>
      <c r="J22" t="s">
        <v>960</v>
      </c>
      <c r="K22" t="s">
        <v>1180</v>
      </c>
    </row>
    <row r="23" spans="1:11" x14ac:dyDescent="0.25">
      <c r="A23">
        <v>22</v>
      </c>
      <c r="B23" t="s">
        <v>1187</v>
      </c>
      <c r="C23" t="s">
        <v>1188</v>
      </c>
      <c r="D23" t="s">
        <v>1189</v>
      </c>
      <c r="E23" t="s">
        <v>43</v>
      </c>
      <c r="F23" t="s">
        <v>1190</v>
      </c>
      <c r="G23" t="s">
        <v>1468</v>
      </c>
      <c r="H23" t="s">
        <v>1013</v>
      </c>
      <c r="I23" t="s">
        <v>1191</v>
      </c>
      <c r="J23" t="s">
        <v>960</v>
      </c>
      <c r="K23" t="s">
        <v>1192</v>
      </c>
    </row>
    <row r="24" spans="1:11" x14ac:dyDescent="0.25">
      <c r="A24">
        <v>23</v>
      </c>
      <c r="B24" t="s">
        <v>262</v>
      </c>
      <c r="C24" t="s">
        <v>1141</v>
      </c>
      <c r="D24" t="s">
        <v>1142</v>
      </c>
      <c r="E24" t="s">
        <v>1</v>
      </c>
      <c r="F24" t="s">
        <v>1143</v>
      </c>
      <c r="G24" t="s">
        <v>1468</v>
      </c>
      <c r="H24" t="s">
        <v>1013</v>
      </c>
      <c r="I24" t="s">
        <v>1144</v>
      </c>
      <c r="J24" t="s">
        <v>960</v>
      </c>
      <c r="K24" t="s">
        <v>1145</v>
      </c>
    </row>
    <row r="25" spans="1:11" x14ac:dyDescent="0.25">
      <c r="A25">
        <v>24</v>
      </c>
      <c r="B25" t="s">
        <v>1146</v>
      </c>
      <c r="C25" t="s">
        <v>1147</v>
      </c>
      <c r="D25" t="s">
        <v>1142</v>
      </c>
      <c r="E25" t="s">
        <v>1</v>
      </c>
      <c r="F25" t="s">
        <v>1148</v>
      </c>
      <c r="G25" t="s">
        <v>1468</v>
      </c>
      <c r="H25" t="s">
        <v>1013</v>
      </c>
      <c r="I25" t="s">
        <v>1149</v>
      </c>
      <c r="J25" t="s">
        <v>960</v>
      </c>
      <c r="K25" t="s">
        <v>1150</v>
      </c>
    </row>
    <row r="26" spans="1:11" x14ac:dyDescent="0.25">
      <c r="A26">
        <v>25</v>
      </c>
      <c r="B26" t="s">
        <v>50</v>
      </c>
      <c r="C26" t="s">
        <v>51</v>
      </c>
      <c r="D26" t="s">
        <v>52</v>
      </c>
      <c r="E26" t="s">
        <v>43</v>
      </c>
      <c r="F26" t="s">
        <v>1085</v>
      </c>
      <c r="G26" t="s">
        <v>1468</v>
      </c>
      <c r="H26" t="s">
        <v>1013</v>
      </c>
      <c r="I26" t="s">
        <v>1086</v>
      </c>
      <c r="J26" t="s">
        <v>960</v>
      </c>
      <c r="K26" t="s">
        <v>1087</v>
      </c>
    </row>
    <row r="27" spans="1:11" x14ac:dyDescent="0.25">
      <c r="A27">
        <v>26</v>
      </c>
      <c r="B27" t="s">
        <v>196</v>
      </c>
      <c r="C27" t="s">
        <v>104</v>
      </c>
      <c r="D27" t="s">
        <v>197</v>
      </c>
      <c r="E27" t="s">
        <v>198</v>
      </c>
      <c r="F27" t="s">
        <v>1107</v>
      </c>
      <c r="G27" t="s">
        <v>1468</v>
      </c>
      <c r="H27" t="s">
        <v>1013</v>
      </c>
      <c r="I27" t="s">
        <v>1108</v>
      </c>
      <c r="J27" t="s">
        <v>960</v>
      </c>
      <c r="K27" t="s">
        <v>1109</v>
      </c>
    </row>
    <row r="28" spans="1:11" x14ac:dyDescent="0.25">
      <c r="A28">
        <v>27</v>
      </c>
      <c r="B28" t="s">
        <v>1110</v>
      </c>
      <c r="C28" t="s">
        <v>408</v>
      </c>
      <c r="D28" t="s">
        <v>1111</v>
      </c>
      <c r="E28" t="s">
        <v>912</v>
      </c>
      <c r="F28" t="s">
        <v>1112</v>
      </c>
      <c r="G28" t="s">
        <v>1468</v>
      </c>
      <c r="H28" t="s">
        <v>1013</v>
      </c>
      <c r="I28" t="s">
        <v>1113</v>
      </c>
      <c r="J28" t="s">
        <v>960</v>
      </c>
      <c r="K28" t="s">
        <v>1114</v>
      </c>
    </row>
    <row r="29" spans="1:11" x14ac:dyDescent="0.25">
      <c r="A29">
        <v>28</v>
      </c>
      <c r="B29" t="s">
        <v>1072</v>
      </c>
      <c r="C29" t="s">
        <v>1073</v>
      </c>
      <c r="D29" t="s">
        <v>122</v>
      </c>
      <c r="E29" t="s">
        <v>43</v>
      </c>
      <c r="F29" t="s">
        <v>221</v>
      </c>
      <c r="G29" t="s">
        <v>1131</v>
      </c>
      <c r="H29" t="s">
        <v>3</v>
      </c>
      <c r="I29" t="s">
        <v>222</v>
      </c>
      <c r="J29" t="s">
        <v>53</v>
      </c>
      <c r="K29" t="s">
        <v>1074</v>
      </c>
    </row>
    <row r="30" spans="1:11" x14ac:dyDescent="0.25">
      <c r="A30">
        <v>29</v>
      </c>
      <c r="B30" t="s">
        <v>190</v>
      </c>
      <c r="C30" t="s">
        <v>191</v>
      </c>
      <c r="D30" t="s">
        <v>192</v>
      </c>
      <c r="E30" t="s">
        <v>28</v>
      </c>
      <c r="F30" t="s">
        <v>193</v>
      </c>
      <c r="G30" t="s">
        <v>1019</v>
      </c>
      <c r="H30" t="s">
        <v>30</v>
      </c>
      <c r="I30" t="s">
        <v>194</v>
      </c>
      <c r="J30" t="s">
        <v>32</v>
      </c>
      <c r="K30" t="s">
        <v>1081</v>
      </c>
    </row>
    <row r="31" spans="1:11" x14ac:dyDescent="0.25">
      <c r="A31">
        <v>30</v>
      </c>
      <c r="B31" t="s">
        <v>71</v>
      </c>
      <c r="C31" t="s">
        <v>72</v>
      </c>
      <c r="D31" t="s">
        <v>73</v>
      </c>
      <c r="E31" t="s">
        <v>28</v>
      </c>
      <c r="F31" t="s">
        <v>74</v>
      </c>
      <c r="G31" t="s">
        <v>1019</v>
      </c>
      <c r="H31" t="s">
        <v>30</v>
      </c>
      <c r="I31" t="s">
        <v>75</v>
      </c>
      <c r="J31" t="s">
        <v>32</v>
      </c>
      <c r="K31" t="s">
        <v>1058</v>
      </c>
    </row>
    <row r="32" spans="1:11" x14ac:dyDescent="0.25">
      <c r="A32">
        <v>31</v>
      </c>
      <c r="B32" t="s">
        <v>273</v>
      </c>
      <c r="C32" t="s">
        <v>274</v>
      </c>
      <c r="D32" t="s">
        <v>0</v>
      </c>
      <c r="E32" t="s">
        <v>1</v>
      </c>
      <c r="F32" t="s">
        <v>275</v>
      </c>
      <c r="G32" t="s">
        <v>1019</v>
      </c>
      <c r="H32" t="s">
        <v>3</v>
      </c>
      <c r="I32" t="s">
        <v>276</v>
      </c>
      <c r="J32" t="s">
        <v>53</v>
      </c>
      <c r="K32" t="s">
        <v>1069</v>
      </c>
    </row>
    <row r="33" spans="1:11" x14ac:dyDescent="0.25">
      <c r="A33">
        <v>32</v>
      </c>
      <c r="B33" t="s">
        <v>145</v>
      </c>
      <c r="C33" t="s">
        <v>97</v>
      </c>
      <c r="D33" t="s">
        <v>1046</v>
      </c>
      <c r="E33" t="s">
        <v>1</v>
      </c>
      <c r="F33" t="s">
        <v>147</v>
      </c>
      <c r="G33" t="s">
        <v>1019</v>
      </c>
      <c r="H33" t="s">
        <v>3</v>
      </c>
      <c r="I33" t="s">
        <v>148</v>
      </c>
      <c r="J33" t="s">
        <v>53</v>
      </c>
      <c r="K33" t="s">
        <v>1047</v>
      </c>
    </row>
    <row r="34" spans="1:11" x14ac:dyDescent="0.25">
      <c r="A34">
        <v>33</v>
      </c>
      <c r="B34" t="s">
        <v>803</v>
      </c>
      <c r="C34" t="s">
        <v>804</v>
      </c>
      <c r="D34" t="s">
        <v>17</v>
      </c>
      <c r="E34" t="s">
        <v>7</v>
      </c>
      <c r="F34" t="s">
        <v>805</v>
      </c>
      <c r="G34" t="s">
        <v>1468</v>
      </c>
      <c r="H34" t="s">
        <v>5</v>
      </c>
      <c r="I34" t="s">
        <v>806</v>
      </c>
      <c r="J34" t="s">
        <v>6</v>
      </c>
      <c r="K34" t="s">
        <v>996</v>
      </c>
    </row>
    <row r="35" spans="1:11" x14ac:dyDescent="0.25">
      <c r="A35">
        <v>34</v>
      </c>
      <c r="B35" t="s">
        <v>982</v>
      </c>
      <c r="C35" t="s">
        <v>292</v>
      </c>
      <c r="D35" t="s">
        <v>462</v>
      </c>
      <c r="E35" t="s">
        <v>1</v>
      </c>
      <c r="F35" t="s">
        <v>422</v>
      </c>
      <c r="G35" t="s">
        <v>1019</v>
      </c>
      <c r="H35" t="s">
        <v>3</v>
      </c>
      <c r="I35" t="s">
        <v>423</v>
      </c>
      <c r="J35" t="s">
        <v>2</v>
      </c>
      <c r="K35" t="s">
        <v>983</v>
      </c>
    </row>
    <row r="36" spans="1:11" x14ac:dyDescent="0.25">
      <c r="A36">
        <v>35</v>
      </c>
      <c r="B36" t="s">
        <v>64</v>
      </c>
      <c r="C36" t="s">
        <v>65</v>
      </c>
      <c r="D36" t="s">
        <v>66</v>
      </c>
      <c r="E36" t="s">
        <v>1</v>
      </c>
      <c r="F36" t="s">
        <v>67</v>
      </c>
      <c r="G36" t="s">
        <v>1019</v>
      </c>
      <c r="H36" t="s">
        <v>30</v>
      </c>
      <c r="I36" t="s">
        <v>68</v>
      </c>
      <c r="J36" t="s">
        <v>32</v>
      </c>
      <c r="K36" t="s">
        <v>959</v>
      </c>
    </row>
    <row r="37" spans="1:11" x14ac:dyDescent="0.25">
      <c r="A37">
        <v>36</v>
      </c>
      <c r="B37" t="s">
        <v>242</v>
      </c>
      <c r="C37" t="s">
        <v>243</v>
      </c>
      <c r="D37" t="s">
        <v>957</v>
      </c>
      <c r="E37" t="s">
        <v>43</v>
      </c>
      <c r="F37" t="s">
        <v>244</v>
      </c>
      <c r="G37" t="s">
        <v>1019</v>
      </c>
      <c r="H37" t="s">
        <v>3</v>
      </c>
      <c r="I37" t="s">
        <v>245</v>
      </c>
      <c r="J37" t="s">
        <v>125</v>
      </c>
      <c r="K37" t="s">
        <v>958</v>
      </c>
    </row>
    <row r="38" spans="1:11" x14ac:dyDescent="0.25">
      <c r="A38">
        <v>37</v>
      </c>
      <c r="B38" t="s">
        <v>322</v>
      </c>
      <c r="C38" t="s">
        <v>323</v>
      </c>
      <c r="D38" t="s">
        <v>66</v>
      </c>
      <c r="E38" t="s">
        <v>1</v>
      </c>
      <c r="F38" t="s">
        <v>324</v>
      </c>
      <c r="G38" t="s">
        <v>1019</v>
      </c>
      <c r="H38" t="s">
        <v>287</v>
      </c>
      <c r="I38" t="s">
        <v>325</v>
      </c>
      <c r="J38" t="s">
        <v>289</v>
      </c>
      <c r="K38" t="s">
        <v>956</v>
      </c>
    </row>
    <row r="39" spans="1:11" x14ac:dyDescent="0.25">
      <c r="A39">
        <v>38</v>
      </c>
      <c r="B39" t="s">
        <v>49</v>
      </c>
      <c r="C39" t="s">
        <v>97</v>
      </c>
      <c r="D39" t="s">
        <v>66</v>
      </c>
      <c r="E39" t="s">
        <v>1</v>
      </c>
      <c r="F39" t="s">
        <v>391</v>
      </c>
      <c r="G39" t="s">
        <v>1019</v>
      </c>
      <c r="H39" t="s">
        <v>294</v>
      </c>
      <c r="I39" t="s">
        <v>392</v>
      </c>
      <c r="J39" t="s">
        <v>289</v>
      </c>
      <c r="K39" t="s">
        <v>921</v>
      </c>
    </row>
    <row r="40" spans="1:11" x14ac:dyDescent="0.25">
      <c r="A40">
        <v>39</v>
      </c>
      <c r="B40" t="s">
        <v>361</v>
      </c>
      <c r="C40" t="s">
        <v>362</v>
      </c>
      <c r="D40" t="s">
        <v>0</v>
      </c>
      <c r="E40" t="s">
        <v>1</v>
      </c>
      <c r="F40" t="s">
        <v>886</v>
      </c>
      <c r="G40" t="s">
        <v>1019</v>
      </c>
      <c r="H40" t="s">
        <v>3</v>
      </c>
      <c r="I40" t="s">
        <v>861</v>
      </c>
      <c r="J40" t="s">
        <v>516</v>
      </c>
      <c r="K40" t="s">
        <v>896</v>
      </c>
    </row>
    <row r="41" spans="1:11" x14ac:dyDescent="0.25">
      <c r="A41">
        <v>40</v>
      </c>
      <c r="B41" t="s">
        <v>845</v>
      </c>
      <c r="C41" t="s">
        <v>846</v>
      </c>
      <c r="D41" t="s">
        <v>27</v>
      </c>
      <c r="E41" t="s">
        <v>28</v>
      </c>
      <c r="F41" t="s">
        <v>847</v>
      </c>
      <c r="G41" t="s">
        <v>1019</v>
      </c>
      <c r="H41" t="s">
        <v>294</v>
      </c>
      <c r="I41" t="s">
        <v>848</v>
      </c>
      <c r="J41" t="s">
        <v>289</v>
      </c>
      <c r="K41" t="s">
        <v>849</v>
      </c>
    </row>
    <row r="42" spans="1:11" x14ac:dyDescent="0.25">
      <c r="A42">
        <v>41</v>
      </c>
      <c r="B42" t="s">
        <v>766</v>
      </c>
      <c r="C42" t="s">
        <v>767</v>
      </c>
      <c r="D42" t="s">
        <v>577</v>
      </c>
      <c r="E42" t="s">
        <v>7</v>
      </c>
      <c r="F42" t="s">
        <v>768</v>
      </c>
      <c r="G42" t="s">
        <v>1468</v>
      </c>
      <c r="H42" t="s">
        <v>8</v>
      </c>
      <c r="I42" t="s">
        <v>769</v>
      </c>
      <c r="J42" t="s">
        <v>9</v>
      </c>
      <c r="K42" t="s">
        <v>770</v>
      </c>
    </row>
    <row r="43" spans="1:11" x14ac:dyDescent="0.25">
      <c r="A43">
        <v>42</v>
      </c>
      <c r="B43" t="s">
        <v>530</v>
      </c>
      <c r="C43" t="s">
        <v>531</v>
      </c>
      <c r="D43" t="s">
        <v>36</v>
      </c>
      <c r="E43" t="s">
        <v>1</v>
      </c>
      <c r="F43" t="s">
        <v>532</v>
      </c>
      <c r="G43" t="s">
        <v>1019</v>
      </c>
      <c r="H43" t="s">
        <v>294</v>
      </c>
      <c r="I43" t="s">
        <v>533</v>
      </c>
      <c r="J43" t="s">
        <v>516</v>
      </c>
      <c r="K43" t="s">
        <v>764</v>
      </c>
    </row>
    <row r="44" spans="1:11" x14ac:dyDescent="0.25">
      <c r="A44">
        <v>43</v>
      </c>
      <c r="B44" t="s">
        <v>651</v>
      </c>
      <c r="C44" t="s">
        <v>652</v>
      </c>
      <c r="D44" t="s">
        <v>653</v>
      </c>
      <c r="E44" t="s">
        <v>1</v>
      </c>
      <c r="F44" t="s">
        <v>654</v>
      </c>
      <c r="G44" t="s">
        <v>1019</v>
      </c>
      <c r="H44" t="s">
        <v>294</v>
      </c>
      <c r="I44" t="s">
        <v>655</v>
      </c>
      <c r="J44" t="s">
        <v>289</v>
      </c>
      <c r="K44" t="s">
        <v>656</v>
      </c>
    </row>
    <row r="45" spans="1:11" x14ac:dyDescent="0.25">
      <c r="A45">
        <v>44</v>
      </c>
      <c r="B45" t="s">
        <v>425</v>
      </c>
      <c r="C45" t="s">
        <v>426</v>
      </c>
      <c r="D45" t="s">
        <v>427</v>
      </c>
      <c r="E45" t="s">
        <v>28</v>
      </c>
      <c r="F45" t="s">
        <v>428</v>
      </c>
      <c r="G45" t="s">
        <v>1019</v>
      </c>
      <c r="H45" t="s">
        <v>287</v>
      </c>
      <c r="I45" t="s">
        <v>429</v>
      </c>
      <c r="J45" t="s">
        <v>289</v>
      </c>
      <c r="K45" t="s">
        <v>659</v>
      </c>
    </row>
    <row r="46" spans="1:11" x14ac:dyDescent="0.25">
      <c r="A46">
        <v>45</v>
      </c>
      <c r="B46" t="s">
        <v>608</v>
      </c>
      <c r="C46" t="s">
        <v>378</v>
      </c>
      <c r="D46" t="s">
        <v>27</v>
      </c>
      <c r="E46" t="s">
        <v>28</v>
      </c>
      <c r="F46" t="s">
        <v>609</v>
      </c>
      <c r="G46" t="s">
        <v>1019</v>
      </c>
      <c r="H46" t="s">
        <v>294</v>
      </c>
      <c r="I46" t="s">
        <v>610</v>
      </c>
      <c r="J46" t="s">
        <v>289</v>
      </c>
      <c r="K46" t="s">
        <v>663</v>
      </c>
    </row>
    <row r="47" spans="1:11" x14ac:dyDescent="0.25">
      <c r="A47">
        <v>46</v>
      </c>
      <c r="B47" t="s">
        <v>1561</v>
      </c>
      <c r="C47" t="s">
        <v>1561</v>
      </c>
      <c r="D47" t="s">
        <v>1561</v>
      </c>
      <c r="E47" t="s">
        <v>1561</v>
      </c>
      <c r="F47" t="s">
        <v>572</v>
      </c>
      <c r="G47" t="s">
        <v>1019</v>
      </c>
      <c r="H47" t="s">
        <v>287</v>
      </c>
      <c r="I47" t="s">
        <v>573</v>
      </c>
      <c r="J47" t="s">
        <v>289</v>
      </c>
      <c r="K47" t="s">
        <v>665</v>
      </c>
    </row>
    <row r="48" spans="1:11" x14ac:dyDescent="0.25">
      <c r="A48">
        <v>47</v>
      </c>
      <c r="B48" t="s">
        <v>590</v>
      </c>
      <c r="C48" t="s">
        <v>591</v>
      </c>
      <c r="D48" t="s">
        <v>592</v>
      </c>
      <c r="E48" t="s">
        <v>43</v>
      </c>
      <c r="F48" t="s">
        <v>593</v>
      </c>
      <c r="G48" t="s">
        <v>1131</v>
      </c>
      <c r="H48" t="s">
        <v>30</v>
      </c>
      <c r="I48" t="s">
        <v>594</v>
      </c>
      <c r="J48" t="s">
        <v>32</v>
      </c>
      <c r="K48" t="s">
        <v>669</v>
      </c>
    </row>
    <row r="49" spans="1:11" x14ac:dyDescent="0.25">
      <c r="A49">
        <v>48</v>
      </c>
      <c r="B49" t="s">
        <v>566</v>
      </c>
      <c r="C49" t="s">
        <v>556</v>
      </c>
      <c r="D49" t="s">
        <v>0</v>
      </c>
      <c r="E49" t="s">
        <v>1</v>
      </c>
      <c r="F49" t="s">
        <v>557</v>
      </c>
      <c r="G49" t="s">
        <v>1019</v>
      </c>
      <c r="H49" t="s">
        <v>287</v>
      </c>
      <c r="I49" t="s">
        <v>558</v>
      </c>
      <c r="J49" t="s">
        <v>289</v>
      </c>
      <c r="K49" t="s">
        <v>673</v>
      </c>
    </row>
    <row r="50" spans="1:11" x14ac:dyDescent="0.25">
      <c r="A50">
        <v>49</v>
      </c>
      <c r="B50" t="s">
        <v>1561</v>
      </c>
      <c r="C50" t="s">
        <v>1561</v>
      </c>
      <c r="D50" t="s">
        <v>1561</v>
      </c>
      <c r="E50" t="s">
        <v>1561</v>
      </c>
      <c r="F50" t="s">
        <v>540</v>
      </c>
      <c r="G50" t="s">
        <v>1019</v>
      </c>
      <c r="H50" t="s">
        <v>294</v>
      </c>
      <c r="I50" t="s">
        <v>541</v>
      </c>
      <c r="J50" t="s">
        <v>289</v>
      </c>
      <c r="K50" t="s">
        <v>677</v>
      </c>
    </row>
    <row r="51" spans="1:11" x14ac:dyDescent="0.25">
      <c r="A51">
        <v>50</v>
      </c>
      <c r="B51" t="s">
        <v>291</v>
      </c>
      <c r="C51" t="s">
        <v>292</v>
      </c>
      <c r="D51" t="s">
        <v>0</v>
      </c>
      <c r="E51" t="s">
        <v>1</v>
      </c>
      <c r="F51" t="s">
        <v>293</v>
      </c>
      <c r="G51" t="s">
        <v>1019</v>
      </c>
      <c r="H51" t="s">
        <v>294</v>
      </c>
      <c r="I51" t="s">
        <v>295</v>
      </c>
      <c r="J51" t="s">
        <v>289</v>
      </c>
      <c r="K51" t="s">
        <v>679</v>
      </c>
    </row>
    <row r="52" spans="1:11" x14ac:dyDescent="0.25">
      <c r="A52">
        <v>51</v>
      </c>
      <c r="B52" t="s">
        <v>311</v>
      </c>
      <c r="C52" t="s">
        <v>312</v>
      </c>
      <c r="D52" t="s">
        <v>313</v>
      </c>
      <c r="E52" t="s">
        <v>43</v>
      </c>
      <c r="F52" t="s">
        <v>314</v>
      </c>
      <c r="G52" t="s">
        <v>1019</v>
      </c>
      <c r="H52" t="s">
        <v>294</v>
      </c>
      <c r="I52" t="s">
        <v>315</v>
      </c>
      <c r="J52" t="s">
        <v>289</v>
      </c>
      <c r="K52" t="s">
        <v>683</v>
      </c>
    </row>
    <row r="53" spans="1:11" x14ac:dyDescent="0.25">
      <c r="A53">
        <v>52</v>
      </c>
      <c r="B53" t="s">
        <v>317</v>
      </c>
      <c r="C53" t="s">
        <v>279</v>
      </c>
      <c r="D53" t="s">
        <v>318</v>
      </c>
      <c r="E53" t="s">
        <v>28</v>
      </c>
      <c r="F53" t="s">
        <v>319</v>
      </c>
      <c r="G53" t="s">
        <v>1019</v>
      </c>
      <c r="H53" t="s">
        <v>287</v>
      </c>
      <c r="I53" t="s">
        <v>320</v>
      </c>
      <c r="J53" t="s">
        <v>289</v>
      </c>
      <c r="K53" t="s">
        <v>758</v>
      </c>
    </row>
    <row r="54" spans="1:11" x14ac:dyDescent="0.25">
      <c r="A54">
        <v>53</v>
      </c>
      <c r="B54" t="s">
        <v>333</v>
      </c>
      <c r="C54" t="s">
        <v>334</v>
      </c>
      <c r="D54" t="s">
        <v>335</v>
      </c>
      <c r="E54" t="s">
        <v>48</v>
      </c>
      <c r="F54" t="s">
        <v>336</v>
      </c>
      <c r="G54" t="s">
        <v>666</v>
      </c>
      <c r="H54" t="s">
        <v>287</v>
      </c>
      <c r="I54" t="s">
        <v>337</v>
      </c>
      <c r="J54" t="s">
        <v>289</v>
      </c>
      <c r="K54" t="s">
        <v>686</v>
      </c>
    </row>
    <row r="55" spans="1:11" x14ac:dyDescent="0.25">
      <c r="A55">
        <v>54</v>
      </c>
      <c r="B55" t="s">
        <v>238</v>
      </c>
      <c r="C55" t="s">
        <v>239</v>
      </c>
      <c r="D55" t="s">
        <v>0</v>
      </c>
      <c r="E55" t="s">
        <v>1</v>
      </c>
      <c r="F55" t="s">
        <v>240</v>
      </c>
      <c r="G55" t="s">
        <v>1019</v>
      </c>
      <c r="H55" t="s">
        <v>3</v>
      </c>
      <c r="I55" t="s">
        <v>241</v>
      </c>
      <c r="J55" t="s">
        <v>53</v>
      </c>
      <c r="K55" t="s">
        <v>691</v>
      </c>
    </row>
    <row r="56" spans="1:11" x14ac:dyDescent="0.25">
      <c r="A56">
        <v>55</v>
      </c>
      <c r="B56" t="s">
        <v>137</v>
      </c>
      <c r="C56" t="s">
        <v>138</v>
      </c>
      <c r="D56" t="s">
        <v>0</v>
      </c>
      <c r="E56" t="s">
        <v>1</v>
      </c>
      <c r="F56" t="s">
        <v>139</v>
      </c>
      <c r="G56" t="s">
        <v>1019</v>
      </c>
      <c r="H56" t="s">
        <v>3</v>
      </c>
      <c r="I56" t="s">
        <v>140</v>
      </c>
      <c r="J56" t="s">
        <v>53</v>
      </c>
      <c r="K56" t="s">
        <v>699</v>
      </c>
    </row>
    <row r="57" spans="1:11" x14ac:dyDescent="0.25">
      <c r="A57">
        <v>56</v>
      </c>
      <c r="B57" t="s">
        <v>262</v>
      </c>
      <c r="C57" t="s">
        <v>399</v>
      </c>
      <c r="D57" t="s">
        <v>0</v>
      </c>
      <c r="E57" t="s">
        <v>1</v>
      </c>
      <c r="F57" t="s">
        <v>400</v>
      </c>
      <c r="G57" t="s">
        <v>1019</v>
      </c>
      <c r="H57" t="s">
        <v>294</v>
      </c>
      <c r="I57" t="s">
        <v>401</v>
      </c>
      <c r="J57" t="s">
        <v>289</v>
      </c>
      <c r="K57" t="s">
        <v>700</v>
      </c>
    </row>
    <row r="58" spans="1:11" x14ac:dyDescent="0.25">
      <c r="A58">
        <v>57</v>
      </c>
      <c r="B58" t="s">
        <v>403</v>
      </c>
      <c r="C58" t="s">
        <v>60</v>
      </c>
      <c r="D58" t="s">
        <v>27</v>
      </c>
      <c r="E58" t="s">
        <v>28</v>
      </c>
      <c r="F58" t="s">
        <v>404</v>
      </c>
      <c r="G58" t="s">
        <v>1019</v>
      </c>
      <c r="H58" t="s">
        <v>287</v>
      </c>
      <c r="I58" t="s">
        <v>405</v>
      </c>
      <c r="J58" t="s">
        <v>289</v>
      </c>
      <c r="K58" t="s">
        <v>701</v>
      </c>
    </row>
    <row r="59" spans="1:11" x14ac:dyDescent="0.25">
      <c r="A59">
        <v>58</v>
      </c>
      <c r="B59" t="s">
        <v>431</v>
      </c>
      <c r="C59" t="s">
        <v>172</v>
      </c>
      <c r="D59" t="s">
        <v>432</v>
      </c>
      <c r="E59" t="s">
        <v>28</v>
      </c>
      <c r="F59" t="s">
        <v>433</v>
      </c>
      <c r="G59" t="s">
        <v>1019</v>
      </c>
      <c r="H59" t="s">
        <v>294</v>
      </c>
      <c r="I59" t="s">
        <v>434</v>
      </c>
      <c r="J59" t="s">
        <v>289</v>
      </c>
      <c r="K59" t="s">
        <v>704</v>
      </c>
    </row>
    <row r="60" spans="1:11" x14ac:dyDescent="0.25">
      <c r="A60">
        <v>59</v>
      </c>
      <c r="B60" t="s">
        <v>165</v>
      </c>
      <c r="C60" t="s">
        <v>166</v>
      </c>
      <c r="D60" t="s">
        <v>27</v>
      </c>
      <c r="E60" t="s">
        <v>28</v>
      </c>
      <c r="F60" t="s">
        <v>167</v>
      </c>
      <c r="G60" t="s">
        <v>1019</v>
      </c>
      <c r="H60" t="s">
        <v>30</v>
      </c>
      <c r="I60" t="s">
        <v>168</v>
      </c>
      <c r="J60" t="s">
        <v>32</v>
      </c>
      <c r="K60" t="s">
        <v>712</v>
      </c>
    </row>
    <row r="61" spans="1:11" x14ac:dyDescent="0.25">
      <c r="A61">
        <v>60</v>
      </c>
      <c r="B61" t="s">
        <v>25</v>
      </c>
      <c r="C61" t="s">
        <v>26</v>
      </c>
      <c r="D61" t="s">
        <v>27</v>
      </c>
      <c r="E61" t="s">
        <v>28</v>
      </c>
      <c r="F61" t="s">
        <v>29</v>
      </c>
      <c r="G61" t="s">
        <v>1019</v>
      </c>
      <c r="H61" t="s">
        <v>30</v>
      </c>
      <c r="I61" t="s">
        <v>31</v>
      </c>
      <c r="J61" t="s">
        <v>32</v>
      </c>
      <c r="K61" t="s">
        <v>714</v>
      </c>
    </row>
    <row r="62" spans="1:11" x14ac:dyDescent="0.25">
      <c r="A62">
        <v>61</v>
      </c>
      <c r="B62" t="s">
        <v>110</v>
      </c>
      <c r="C62" t="s">
        <v>111</v>
      </c>
      <c r="D62" t="s">
        <v>112</v>
      </c>
      <c r="E62" t="s">
        <v>43</v>
      </c>
      <c r="F62" t="s">
        <v>113</v>
      </c>
      <c r="G62" t="s">
        <v>1019</v>
      </c>
      <c r="H62" t="s">
        <v>3</v>
      </c>
      <c r="I62" t="s">
        <v>114</v>
      </c>
      <c r="J62" t="s">
        <v>53</v>
      </c>
      <c r="K62" t="s">
        <v>727</v>
      </c>
    </row>
    <row r="63" spans="1:11" x14ac:dyDescent="0.25">
      <c r="A63">
        <v>62</v>
      </c>
      <c r="B63" t="s">
        <v>120</v>
      </c>
      <c r="C63" t="s">
        <v>121</v>
      </c>
      <c r="D63" t="s">
        <v>122</v>
      </c>
      <c r="E63" t="s">
        <v>43</v>
      </c>
      <c r="F63" t="s">
        <v>123</v>
      </c>
      <c r="G63" t="s">
        <v>1019</v>
      </c>
      <c r="H63" t="s">
        <v>3</v>
      </c>
      <c r="I63" t="s">
        <v>124</v>
      </c>
      <c r="J63" t="s">
        <v>125</v>
      </c>
      <c r="K63" t="s">
        <v>728</v>
      </c>
    </row>
    <row r="64" spans="1:11" x14ac:dyDescent="0.25">
      <c r="A64">
        <v>63</v>
      </c>
      <c r="B64" t="s">
        <v>925</v>
      </c>
      <c r="C64" t="s">
        <v>926</v>
      </c>
      <c r="D64" t="s">
        <v>821</v>
      </c>
      <c r="E64" t="s">
        <v>822</v>
      </c>
      <c r="F64" t="s">
        <v>927</v>
      </c>
      <c r="G64" t="s">
        <v>1468</v>
      </c>
      <c r="H64" t="s">
        <v>8</v>
      </c>
      <c r="I64" t="s">
        <v>928</v>
      </c>
      <c r="J64" t="s">
        <v>9</v>
      </c>
      <c r="K64" t="s">
        <v>929</v>
      </c>
    </row>
    <row r="65" spans="1:11" x14ac:dyDescent="0.25">
      <c r="A65">
        <v>64</v>
      </c>
      <c r="B65" t="s">
        <v>811</v>
      </c>
      <c r="C65" t="s">
        <v>812</v>
      </c>
      <c r="D65" t="s">
        <v>813</v>
      </c>
      <c r="E65" t="s">
        <v>814</v>
      </c>
      <c r="F65" t="s">
        <v>815</v>
      </c>
      <c r="G65" t="s">
        <v>1468</v>
      </c>
      <c r="H65" t="s">
        <v>8</v>
      </c>
      <c r="I65" t="s">
        <v>817</v>
      </c>
      <c r="J65" t="s">
        <v>9</v>
      </c>
      <c r="K65" t="s">
        <v>818</v>
      </c>
    </row>
    <row r="66" spans="1:11" x14ac:dyDescent="0.25">
      <c r="A66">
        <v>65</v>
      </c>
      <c r="B66" t="s">
        <v>869</v>
      </c>
      <c r="C66" t="s">
        <v>870</v>
      </c>
      <c r="D66" t="s">
        <v>871</v>
      </c>
      <c r="E66" t="s">
        <v>198</v>
      </c>
      <c r="F66" t="s">
        <v>872</v>
      </c>
      <c r="G66" t="s">
        <v>1468</v>
      </c>
      <c r="H66" t="s">
        <v>8</v>
      </c>
      <c r="I66" t="s">
        <v>873</v>
      </c>
      <c r="J66" t="s">
        <v>9</v>
      </c>
      <c r="K66" t="s">
        <v>874</v>
      </c>
    </row>
    <row r="67" spans="1:11" x14ac:dyDescent="0.25">
      <c r="A67">
        <v>66</v>
      </c>
      <c r="B67" t="s">
        <v>819</v>
      </c>
      <c r="C67" t="s">
        <v>820</v>
      </c>
      <c r="D67" t="s">
        <v>821</v>
      </c>
      <c r="E67" t="s">
        <v>822</v>
      </c>
      <c r="F67" t="s">
        <v>823</v>
      </c>
      <c r="G67" t="s">
        <v>1468</v>
      </c>
      <c r="H67" t="s">
        <v>8</v>
      </c>
      <c r="I67" t="s">
        <v>824</v>
      </c>
      <c r="J67" t="s">
        <v>9</v>
      </c>
      <c r="K67" t="s">
        <v>825</v>
      </c>
    </row>
    <row r="68" spans="1:11" x14ac:dyDescent="0.25">
      <c r="A68">
        <v>67</v>
      </c>
      <c r="B68" t="s">
        <v>875</v>
      </c>
      <c r="C68" t="s">
        <v>876</v>
      </c>
      <c r="D68" t="s">
        <v>877</v>
      </c>
      <c r="E68" t="s">
        <v>878</v>
      </c>
      <c r="F68" t="s">
        <v>879</v>
      </c>
      <c r="G68" t="s">
        <v>1468</v>
      </c>
      <c r="H68" t="s">
        <v>8</v>
      </c>
      <c r="I68" t="s">
        <v>880</v>
      </c>
      <c r="J68" t="s">
        <v>9</v>
      </c>
      <c r="K68" t="s">
        <v>881</v>
      </c>
    </row>
    <row r="69" spans="1:11" x14ac:dyDescent="0.25">
      <c r="A69">
        <v>68</v>
      </c>
      <c r="B69" t="s">
        <v>797</v>
      </c>
      <c r="C69" t="s">
        <v>798</v>
      </c>
      <c r="D69" t="s">
        <v>799</v>
      </c>
      <c r="E69" t="s">
        <v>1</v>
      </c>
      <c r="F69" t="s">
        <v>800</v>
      </c>
      <c r="G69" t="s">
        <v>1468</v>
      </c>
      <c r="H69" t="s">
        <v>8</v>
      </c>
      <c r="I69" t="s">
        <v>801</v>
      </c>
      <c r="J69" t="s">
        <v>9</v>
      </c>
      <c r="K69" t="s">
        <v>802</v>
      </c>
    </row>
    <row r="70" spans="1:11" x14ac:dyDescent="0.25">
      <c r="A70">
        <v>69</v>
      </c>
      <c r="B70" t="s">
        <v>101</v>
      </c>
      <c r="C70" t="s">
        <v>102</v>
      </c>
      <c r="D70" t="s">
        <v>103</v>
      </c>
      <c r="E70" t="s">
        <v>43</v>
      </c>
      <c r="F70" t="s">
        <v>169</v>
      </c>
      <c r="G70" t="s">
        <v>1468</v>
      </c>
      <c r="H70" t="s">
        <v>8</v>
      </c>
      <c r="I70" t="s">
        <v>170</v>
      </c>
      <c r="J70" t="s">
        <v>9</v>
      </c>
      <c r="K70" t="s">
        <v>735</v>
      </c>
    </row>
    <row r="71" spans="1:11" x14ac:dyDescent="0.25">
      <c r="A71">
        <v>70</v>
      </c>
      <c r="B71" t="s">
        <v>930</v>
      </c>
      <c r="C71" t="s">
        <v>931</v>
      </c>
      <c r="D71" t="s">
        <v>932</v>
      </c>
      <c r="E71" t="s">
        <v>933</v>
      </c>
      <c r="F71" t="s">
        <v>934</v>
      </c>
      <c r="G71" t="s">
        <v>960</v>
      </c>
      <c r="H71" t="s">
        <v>8</v>
      </c>
      <c r="I71" t="s">
        <v>935</v>
      </c>
      <c r="J71" t="s">
        <v>9</v>
      </c>
      <c r="K71" t="s">
        <v>936</v>
      </c>
    </row>
    <row r="72" spans="1:11" x14ac:dyDescent="0.25">
      <c r="A72">
        <v>71</v>
      </c>
      <c r="B72" t="s">
        <v>179</v>
      </c>
      <c r="C72" t="s">
        <v>180</v>
      </c>
      <c r="D72" t="s">
        <v>181</v>
      </c>
      <c r="E72" t="s">
        <v>43</v>
      </c>
      <c r="F72" t="s">
        <v>182</v>
      </c>
      <c r="G72" t="s">
        <v>1468</v>
      </c>
      <c r="H72" t="s">
        <v>8</v>
      </c>
      <c r="I72" t="s">
        <v>183</v>
      </c>
      <c r="J72" t="s">
        <v>9</v>
      </c>
      <c r="K72" t="s">
        <v>738</v>
      </c>
    </row>
    <row r="73" spans="1:11" x14ac:dyDescent="0.25">
      <c r="A73">
        <v>72</v>
      </c>
      <c r="B73" t="s">
        <v>467</v>
      </c>
      <c r="C73" t="s">
        <v>468</v>
      </c>
      <c r="D73" t="s">
        <v>0</v>
      </c>
      <c r="E73" t="s">
        <v>1</v>
      </c>
      <c r="F73" t="s">
        <v>477</v>
      </c>
      <c r="G73" t="s">
        <v>1019</v>
      </c>
      <c r="H73" t="s">
        <v>30</v>
      </c>
      <c r="I73" t="s">
        <v>478</v>
      </c>
      <c r="J73" t="s">
        <v>32</v>
      </c>
      <c r="K73" t="s">
        <v>740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278</v>
      </c>
      <c r="C77" t="s">
        <v>279</v>
      </c>
      <c r="D77" t="s">
        <v>66</v>
      </c>
      <c r="E77" t="s">
        <v>1</v>
      </c>
      <c r="F77" t="s">
        <v>280</v>
      </c>
      <c r="G77" t="s">
        <v>1019</v>
      </c>
      <c r="H77" t="s">
        <v>3</v>
      </c>
      <c r="I77" t="s">
        <v>281</v>
      </c>
      <c r="J77" t="s">
        <v>53</v>
      </c>
      <c r="K77" t="s">
        <v>756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L80"/>
  <sheetViews>
    <sheetView topLeftCell="A10" workbookViewId="0">
      <selection activeCell="F28" sqref="F2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1.0" collapsed="false"/>
    <col min="4" max="4" bestFit="true" customWidth="true" width="4.5703125" collapsed="false"/>
    <col min="5" max="5" bestFit="true" customWidth="true" width="5.85546875" collapsed="false"/>
    <col min="6" max="6" bestFit="true" customWidth="true" width="15.28515625" collapsed="false"/>
    <col min="7" max="7" bestFit="true" customWidth="true" width="15.42578125" collapsed="false"/>
    <col min="8" max="8" bestFit="true" customWidth="true" width="14.85546875" collapsed="false"/>
    <col min="9" max="9" bestFit="true" customWidth="true" width="15.28515625" collapsed="false"/>
    <col min="10" max="10" bestFit="true" customWidth="true" width="23.140625" collapsed="false"/>
    <col min="11" max="11" bestFit="true" customWidth="true" width="27.0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1" x14ac:dyDescent="0.25">
      <c r="A2">
        <v>1</v>
      </c>
      <c r="B2" t="s">
        <v>104</v>
      </c>
      <c r="C2" t="s">
        <v>105</v>
      </c>
      <c r="D2" t="s">
        <v>106</v>
      </c>
      <c r="E2" t="s">
        <v>7</v>
      </c>
      <c r="F2" t="s">
        <v>107</v>
      </c>
      <c r="G2" t="s">
        <v>960</v>
      </c>
      <c r="H2" t="s">
        <v>5</v>
      </c>
      <c r="I2" t="s">
        <v>108</v>
      </c>
      <c r="J2" t="s">
        <v>6</v>
      </c>
      <c r="K2" t="s">
        <v>1553</v>
      </c>
    </row>
    <row r="3" spans="1:11" x14ac:dyDescent="0.25">
      <c r="A3">
        <v>2</v>
      </c>
      <c r="B3" t="s">
        <v>1554</v>
      </c>
      <c r="C3" t="s">
        <v>1555</v>
      </c>
      <c r="D3" t="s">
        <v>0</v>
      </c>
      <c r="E3" t="s">
        <v>1</v>
      </c>
      <c r="F3" t="s">
        <v>1556</v>
      </c>
      <c r="G3" t="s">
        <v>960</v>
      </c>
      <c r="H3" t="s">
        <v>1013</v>
      </c>
      <c r="I3" t="s">
        <v>1557</v>
      </c>
      <c r="J3" t="s">
        <v>960</v>
      </c>
      <c r="K3" t="s">
        <v>1558</v>
      </c>
    </row>
    <row r="4" spans="1:11" x14ac:dyDescent="0.25">
      <c r="A4">
        <v>3</v>
      </c>
      <c r="B4" t="s">
        <v>1547</v>
      </c>
      <c r="C4" t="s">
        <v>1548</v>
      </c>
      <c r="D4" t="s">
        <v>1549</v>
      </c>
      <c r="E4" t="s">
        <v>1</v>
      </c>
      <c r="F4" t="s">
        <v>1158</v>
      </c>
      <c r="G4" t="s">
        <v>1257</v>
      </c>
      <c r="H4" t="s">
        <v>1013</v>
      </c>
      <c r="I4" t="s">
        <v>1159</v>
      </c>
      <c r="J4" t="s">
        <v>960</v>
      </c>
      <c r="K4" t="s">
        <v>1550</v>
      </c>
    </row>
    <row r="5" spans="1:11" x14ac:dyDescent="0.25">
      <c r="A5">
        <v>4</v>
      </c>
      <c r="B5" t="s">
        <v>50</v>
      </c>
      <c r="C5" t="s">
        <v>51</v>
      </c>
      <c r="D5" t="s">
        <v>52</v>
      </c>
      <c r="E5" t="s">
        <v>43</v>
      </c>
      <c r="F5" t="s">
        <v>246</v>
      </c>
      <c r="G5" t="s">
        <v>1019</v>
      </c>
      <c r="H5" t="s">
        <v>3</v>
      </c>
      <c r="I5" t="s">
        <v>247</v>
      </c>
      <c r="J5" t="s">
        <v>125</v>
      </c>
      <c r="K5" t="s">
        <v>1539</v>
      </c>
    </row>
    <row r="6" spans="1:11" x14ac:dyDescent="0.25">
      <c r="A6">
        <v>5</v>
      </c>
      <c r="B6" t="s">
        <v>1490</v>
      </c>
      <c r="C6" t="s">
        <v>97</v>
      </c>
      <c r="D6" t="s">
        <v>0</v>
      </c>
      <c r="E6" t="s">
        <v>1</v>
      </c>
      <c r="F6" t="s">
        <v>1491</v>
      </c>
      <c r="G6" t="s">
        <v>960</v>
      </c>
      <c r="H6" t="s">
        <v>1013</v>
      </c>
      <c r="I6" t="s">
        <v>1492</v>
      </c>
      <c r="J6" t="s">
        <v>960</v>
      </c>
      <c r="K6" t="s">
        <v>1527</v>
      </c>
    </row>
    <row r="7" spans="1:11" x14ac:dyDescent="0.25">
      <c r="A7">
        <v>6</v>
      </c>
      <c r="B7" t="s">
        <v>50</v>
      </c>
      <c r="C7" t="s">
        <v>51</v>
      </c>
      <c r="D7" t="s">
        <v>52</v>
      </c>
      <c r="E7" t="s">
        <v>43</v>
      </c>
      <c r="F7" t="s">
        <v>94</v>
      </c>
      <c r="G7" t="s">
        <v>1136</v>
      </c>
      <c r="H7" t="s">
        <v>5</v>
      </c>
      <c r="I7" t="s">
        <v>95</v>
      </c>
      <c r="J7" t="s">
        <v>6</v>
      </c>
      <c r="K7" t="s">
        <v>1501</v>
      </c>
    </row>
    <row r="8" spans="1:11" x14ac:dyDescent="0.25">
      <c r="A8">
        <v>7</v>
      </c>
      <c r="B8" t="s">
        <v>15</v>
      </c>
      <c r="C8" t="s">
        <v>16</v>
      </c>
      <c r="D8" t="s">
        <v>17</v>
      </c>
      <c r="E8" t="s">
        <v>7</v>
      </c>
      <c r="F8" t="s">
        <v>18</v>
      </c>
      <c r="G8" t="s">
        <v>1468</v>
      </c>
      <c r="H8" t="s">
        <v>5</v>
      </c>
      <c r="I8" t="s">
        <v>19</v>
      </c>
      <c r="J8" t="s">
        <v>6</v>
      </c>
      <c r="K8" t="s">
        <v>1494</v>
      </c>
    </row>
    <row r="9" spans="1:11" x14ac:dyDescent="0.25">
      <c r="A9">
        <v>8</v>
      </c>
      <c r="B9" t="s">
        <v>366</v>
      </c>
      <c r="C9" t="s">
        <v>367</v>
      </c>
      <c r="D9" t="s">
        <v>368</v>
      </c>
      <c r="E9" t="s">
        <v>43</v>
      </c>
      <c r="F9" t="s">
        <v>395</v>
      </c>
      <c r="G9" t="s">
        <v>1468</v>
      </c>
      <c r="H9" t="s">
        <v>5</v>
      </c>
      <c r="I9" t="s">
        <v>396</v>
      </c>
      <c r="J9" t="s">
        <v>6</v>
      </c>
      <c r="K9" t="s">
        <v>1495</v>
      </c>
    </row>
    <row r="10" spans="1:11" x14ac:dyDescent="0.25">
      <c r="A10">
        <v>9</v>
      </c>
      <c r="B10" t="s">
        <v>174</v>
      </c>
      <c r="C10" t="s">
        <v>175</v>
      </c>
      <c r="D10" t="s">
        <v>0</v>
      </c>
      <c r="E10" t="s">
        <v>1</v>
      </c>
      <c r="F10" t="s">
        <v>472</v>
      </c>
      <c r="G10" t="s">
        <v>1050</v>
      </c>
      <c r="H10" t="s">
        <v>473</v>
      </c>
      <c r="I10" t="s">
        <v>474</v>
      </c>
      <c r="J10" t="s">
        <v>475</v>
      </c>
      <c r="K10" t="s">
        <v>1475</v>
      </c>
    </row>
    <row r="11" spans="1:11" x14ac:dyDescent="0.25">
      <c r="A11">
        <v>10</v>
      </c>
      <c r="B11" t="s">
        <v>174</v>
      </c>
      <c r="C11" t="s">
        <v>175</v>
      </c>
      <c r="D11" t="s">
        <v>0</v>
      </c>
      <c r="E11" t="s">
        <v>1</v>
      </c>
      <c r="F11" t="s">
        <v>176</v>
      </c>
      <c r="G11" t="s">
        <v>1468</v>
      </c>
      <c r="H11" t="s">
        <v>8</v>
      </c>
      <c r="I11" t="s">
        <v>177</v>
      </c>
      <c r="J11" t="s">
        <v>9</v>
      </c>
      <c r="K11" t="s">
        <v>1476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1232</v>
      </c>
      <c r="G12" t="s">
        <v>1468</v>
      </c>
      <c r="H12" t="s">
        <v>1013</v>
      </c>
      <c r="I12" t="s">
        <v>1234</v>
      </c>
      <c r="J12" t="s">
        <v>960</v>
      </c>
      <c r="K12" t="s">
        <v>1477</v>
      </c>
    </row>
    <row r="13" spans="1:11" x14ac:dyDescent="0.25">
      <c r="A13">
        <v>12</v>
      </c>
      <c r="B13" t="s">
        <v>268</v>
      </c>
      <c r="C13" t="s">
        <v>269</v>
      </c>
      <c r="D13" t="s">
        <v>66</v>
      </c>
      <c r="E13" t="s">
        <v>1</v>
      </c>
      <c r="F13" t="s">
        <v>270</v>
      </c>
      <c r="G13" t="s">
        <v>1019</v>
      </c>
      <c r="H13" t="s">
        <v>3</v>
      </c>
      <c r="I13" t="s">
        <v>271</v>
      </c>
      <c r="J13" t="s">
        <v>53</v>
      </c>
      <c r="K13" t="s">
        <v>1465</v>
      </c>
    </row>
    <row r="14" spans="1:11" x14ac:dyDescent="0.25">
      <c r="A14">
        <v>13</v>
      </c>
      <c r="B14" t="s">
        <v>803</v>
      </c>
      <c r="C14" t="s">
        <v>804</v>
      </c>
      <c r="D14" t="s">
        <v>17</v>
      </c>
      <c r="E14" t="s">
        <v>7</v>
      </c>
      <c r="F14" t="s">
        <v>1121</v>
      </c>
      <c r="G14" t="s">
        <v>1468</v>
      </c>
      <c r="H14" t="s">
        <v>1013</v>
      </c>
      <c r="I14" t="s">
        <v>1122</v>
      </c>
      <c r="J14" t="s">
        <v>960</v>
      </c>
      <c r="K14" t="s">
        <v>1464</v>
      </c>
    </row>
    <row r="15" spans="1:11" x14ac:dyDescent="0.25">
      <c r="A15">
        <v>14</v>
      </c>
      <c r="B15" t="s">
        <v>1457</v>
      </c>
      <c r="C15" t="s">
        <v>1458</v>
      </c>
      <c r="D15" t="s">
        <v>42</v>
      </c>
      <c r="E15" t="s">
        <v>43</v>
      </c>
      <c r="F15" t="s">
        <v>1459</v>
      </c>
      <c r="G15" t="s">
        <v>1468</v>
      </c>
      <c r="H15" t="s">
        <v>1013</v>
      </c>
      <c r="I15" t="s">
        <v>1460</v>
      </c>
      <c r="J15" t="s">
        <v>960</v>
      </c>
      <c r="K15" t="s">
        <v>1461</v>
      </c>
    </row>
    <row r="16" spans="1:11" x14ac:dyDescent="0.25">
      <c r="A16">
        <v>15</v>
      </c>
      <c r="B16" t="s">
        <v>366</v>
      </c>
      <c r="C16" t="s">
        <v>367</v>
      </c>
      <c r="D16" t="s">
        <v>368</v>
      </c>
      <c r="E16" t="s">
        <v>43</v>
      </c>
      <c r="F16" t="s">
        <v>369</v>
      </c>
      <c r="G16" t="s">
        <v>1019</v>
      </c>
      <c r="H16" t="s">
        <v>294</v>
      </c>
      <c r="I16" t="s">
        <v>370</v>
      </c>
      <c r="J16" t="s">
        <v>289</v>
      </c>
      <c r="K16" t="s">
        <v>1240</v>
      </c>
    </row>
    <row r="17" spans="1:11" x14ac:dyDescent="0.25">
      <c r="A17">
        <v>16</v>
      </c>
      <c r="B17" t="s">
        <v>366</v>
      </c>
      <c r="C17" t="s">
        <v>367</v>
      </c>
      <c r="D17" t="s">
        <v>368</v>
      </c>
      <c r="E17" t="s">
        <v>43</v>
      </c>
      <c r="F17" t="s">
        <v>1100</v>
      </c>
      <c r="G17" t="s">
        <v>1468</v>
      </c>
      <c r="H17" t="s">
        <v>1013</v>
      </c>
      <c r="I17" t="s">
        <v>1101</v>
      </c>
      <c r="J17" t="s">
        <v>960</v>
      </c>
      <c r="K17" t="s">
        <v>1258</v>
      </c>
    </row>
    <row r="18" spans="1:11" x14ac:dyDescent="0.25">
      <c r="A18">
        <v>17</v>
      </c>
      <c r="B18" t="s">
        <v>1215</v>
      </c>
      <c r="C18" t="s">
        <v>1216</v>
      </c>
      <c r="D18" t="s">
        <v>0</v>
      </c>
      <c r="E18" t="s">
        <v>1</v>
      </c>
      <c r="F18" t="s">
        <v>1218</v>
      </c>
      <c r="G18" t="s">
        <v>1468</v>
      </c>
      <c r="H18" t="s">
        <v>1013</v>
      </c>
      <c r="I18" t="s">
        <v>1219</v>
      </c>
      <c r="J18" t="s">
        <v>960</v>
      </c>
      <c r="K18" t="s">
        <v>1242</v>
      </c>
    </row>
    <row r="19" spans="1:11" x14ac:dyDescent="0.25">
      <c r="A19">
        <v>18</v>
      </c>
      <c r="B19" t="s">
        <v>1194</v>
      </c>
      <c r="C19" t="s">
        <v>1195</v>
      </c>
      <c r="D19" t="s">
        <v>1196</v>
      </c>
      <c r="E19" t="s">
        <v>28</v>
      </c>
      <c r="F19" t="s">
        <v>1197</v>
      </c>
      <c r="G19" t="s">
        <v>1468</v>
      </c>
      <c r="H19" t="s">
        <v>1013</v>
      </c>
      <c r="I19" t="s">
        <v>1198</v>
      </c>
      <c r="J19" t="s">
        <v>960</v>
      </c>
      <c r="K19" t="s">
        <v>1214</v>
      </c>
    </row>
    <row r="20" spans="1:11" x14ac:dyDescent="0.25">
      <c r="A20">
        <v>19</v>
      </c>
      <c r="B20" t="s">
        <v>117</v>
      </c>
      <c r="C20" t="s">
        <v>1210</v>
      </c>
      <c r="D20" t="s">
        <v>648</v>
      </c>
      <c r="E20" t="s">
        <v>1</v>
      </c>
      <c r="F20" t="s">
        <v>1211</v>
      </c>
      <c r="G20" t="s">
        <v>1019</v>
      </c>
      <c r="H20" t="s">
        <v>3</v>
      </c>
      <c r="I20" t="s">
        <v>1212</v>
      </c>
      <c r="J20" t="s">
        <v>53</v>
      </c>
      <c r="K20" t="s">
        <v>1213</v>
      </c>
    </row>
    <row r="21" spans="1:11" x14ac:dyDescent="0.25">
      <c r="A21">
        <v>20</v>
      </c>
      <c r="B21" t="s">
        <v>116</v>
      </c>
      <c r="C21" t="s">
        <v>117</v>
      </c>
      <c r="D21" t="s">
        <v>648</v>
      </c>
      <c r="E21" t="s">
        <v>1</v>
      </c>
      <c r="F21" t="s">
        <v>118</v>
      </c>
      <c r="G21" t="s">
        <v>1019</v>
      </c>
      <c r="H21" t="s">
        <v>3</v>
      </c>
      <c r="I21" t="s">
        <v>119</v>
      </c>
      <c r="J21" t="s">
        <v>53</v>
      </c>
      <c r="K21" t="s">
        <v>1167</v>
      </c>
    </row>
    <row r="22" spans="1:11" x14ac:dyDescent="0.25">
      <c r="A22">
        <v>21</v>
      </c>
      <c r="B22" t="s">
        <v>196</v>
      </c>
      <c r="C22" t="s">
        <v>104</v>
      </c>
      <c r="D22" t="s">
        <v>197</v>
      </c>
      <c r="E22" t="s">
        <v>198</v>
      </c>
      <c r="F22" t="s">
        <v>1168</v>
      </c>
      <c r="G22" t="s">
        <v>1468</v>
      </c>
      <c r="H22" t="s">
        <v>1013</v>
      </c>
      <c r="I22" t="s">
        <v>1169</v>
      </c>
      <c r="J22" t="s">
        <v>960</v>
      </c>
      <c r="K22" t="s">
        <v>1170</v>
      </c>
    </row>
    <row r="23" spans="1:11" x14ac:dyDescent="0.25">
      <c r="A23">
        <v>22</v>
      </c>
      <c r="B23" t="s">
        <v>1176</v>
      </c>
      <c r="C23" t="s">
        <v>1177</v>
      </c>
      <c r="D23" t="s">
        <v>173</v>
      </c>
      <c r="E23" t="s">
        <v>43</v>
      </c>
      <c r="F23" t="s">
        <v>1178</v>
      </c>
      <c r="G23" t="s">
        <v>1468</v>
      </c>
      <c r="H23" t="s">
        <v>1013</v>
      </c>
      <c r="I23" t="s">
        <v>1179</v>
      </c>
      <c r="J23" t="s">
        <v>960</v>
      </c>
      <c r="K23" t="s">
        <v>1180</v>
      </c>
    </row>
    <row r="24" spans="1:11" x14ac:dyDescent="0.25">
      <c r="A24">
        <v>23</v>
      </c>
      <c r="B24" t="s">
        <v>1187</v>
      </c>
      <c r="C24" t="s">
        <v>1188</v>
      </c>
      <c r="D24" t="s">
        <v>1189</v>
      </c>
      <c r="E24" t="s">
        <v>43</v>
      </c>
      <c r="F24" t="s">
        <v>1190</v>
      </c>
      <c r="G24" t="s">
        <v>1468</v>
      </c>
      <c r="H24" t="s">
        <v>1013</v>
      </c>
      <c r="I24" t="s">
        <v>1191</v>
      </c>
      <c r="J24" t="s">
        <v>960</v>
      </c>
      <c r="K24" t="s">
        <v>1192</v>
      </c>
    </row>
    <row r="25" spans="1:11" x14ac:dyDescent="0.25">
      <c r="A25">
        <v>24</v>
      </c>
      <c r="B25" t="s">
        <v>262</v>
      </c>
      <c r="C25" t="s">
        <v>1141</v>
      </c>
      <c r="D25" t="s">
        <v>1142</v>
      </c>
      <c r="E25" t="s">
        <v>1</v>
      </c>
      <c r="F25" t="s">
        <v>1143</v>
      </c>
      <c r="G25" t="s">
        <v>1468</v>
      </c>
      <c r="H25" t="s">
        <v>1013</v>
      </c>
      <c r="I25" t="s">
        <v>1144</v>
      </c>
      <c r="J25" t="s">
        <v>960</v>
      </c>
      <c r="K25" t="s">
        <v>1145</v>
      </c>
    </row>
    <row r="26" spans="1:11" x14ac:dyDescent="0.25">
      <c r="A26">
        <v>25</v>
      </c>
      <c r="B26" t="s">
        <v>1146</v>
      </c>
      <c r="C26" t="s">
        <v>1147</v>
      </c>
      <c r="D26" t="s">
        <v>1142</v>
      </c>
      <c r="E26" t="s">
        <v>1</v>
      </c>
      <c r="F26" t="s">
        <v>1148</v>
      </c>
      <c r="G26" t="s">
        <v>1468</v>
      </c>
      <c r="H26" t="s">
        <v>1013</v>
      </c>
      <c r="I26" t="s">
        <v>1149</v>
      </c>
      <c r="J26" t="s">
        <v>960</v>
      </c>
      <c r="K26" t="s">
        <v>1150</v>
      </c>
    </row>
    <row r="27" spans="1:11" x14ac:dyDescent="0.25">
      <c r="A27">
        <v>26</v>
      </c>
      <c r="B27" t="s">
        <v>50</v>
      </c>
      <c r="C27" t="s">
        <v>51</v>
      </c>
      <c r="D27" t="s">
        <v>52</v>
      </c>
      <c r="E27" t="s">
        <v>43</v>
      </c>
      <c r="F27" t="s">
        <v>1085</v>
      </c>
      <c r="G27" t="s">
        <v>1468</v>
      </c>
      <c r="H27" t="s">
        <v>1013</v>
      </c>
      <c r="I27" t="s">
        <v>1086</v>
      </c>
      <c r="J27" t="s">
        <v>960</v>
      </c>
      <c r="K27" t="s">
        <v>1087</v>
      </c>
    </row>
    <row r="28" spans="1:11" x14ac:dyDescent="0.25">
      <c r="A28">
        <v>27</v>
      </c>
      <c r="B28" t="s">
        <v>1088</v>
      </c>
      <c r="C28" t="s">
        <v>1089</v>
      </c>
      <c r="D28" t="s">
        <v>1090</v>
      </c>
      <c r="E28" t="s">
        <v>971</v>
      </c>
      <c r="F28" t="s">
        <v>1091</v>
      </c>
      <c r="G28" t="s">
        <v>960</v>
      </c>
      <c r="H28" t="s">
        <v>1013</v>
      </c>
      <c r="I28" t="s">
        <v>1092</v>
      </c>
      <c r="J28" t="s">
        <v>960</v>
      </c>
      <c r="K28" t="s">
        <v>1093</v>
      </c>
    </row>
    <row r="29" spans="1:11" x14ac:dyDescent="0.25">
      <c r="A29">
        <v>28</v>
      </c>
      <c r="B29" t="s">
        <v>196</v>
      </c>
      <c r="C29" t="s">
        <v>104</v>
      </c>
      <c r="D29" t="s">
        <v>197</v>
      </c>
      <c r="E29" t="s">
        <v>198</v>
      </c>
      <c r="F29" t="s">
        <v>1107</v>
      </c>
      <c r="G29" t="s">
        <v>1468</v>
      </c>
      <c r="H29" t="s">
        <v>1013</v>
      </c>
      <c r="I29" t="s">
        <v>1108</v>
      </c>
      <c r="J29" t="s">
        <v>960</v>
      </c>
      <c r="K29" t="s">
        <v>1109</v>
      </c>
    </row>
    <row r="30" spans="1:11" x14ac:dyDescent="0.25">
      <c r="A30">
        <v>29</v>
      </c>
      <c r="B30" t="s">
        <v>1110</v>
      </c>
      <c r="C30" t="s">
        <v>408</v>
      </c>
      <c r="D30" t="s">
        <v>1111</v>
      </c>
      <c r="E30" t="s">
        <v>912</v>
      </c>
      <c r="F30" t="s">
        <v>1112</v>
      </c>
      <c r="G30" t="s">
        <v>1468</v>
      </c>
      <c r="H30" t="s">
        <v>1013</v>
      </c>
      <c r="I30" t="s">
        <v>1113</v>
      </c>
      <c r="J30" t="s">
        <v>960</v>
      </c>
      <c r="K30" t="s">
        <v>1114</v>
      </c>
    </row>
    <row r="31" spans="1:11" x14ac:dyDescent="0.25">
      <c r="A31">
        <v>30</v>
      </c>
      <c r="B31" t="s">
        <v>1072</v>
      </c>
      <c r="C31" t="s">
        <v>1073</v>
      </c>
      <c r="D31" t="s">
        <v>122</v>
      </c>
      <c r="E31" t="s">
        <v>43</v>
      </c>
      <c r="F31" t="s">
        <v>221</v>
      </c>
      <c r="G31" t="s">
        <v>1131</v>
      </c>
      <c r="H31" t="s">
        <v>3</v>
      </c>
      <c r="I31" t="s">
        <v>222</v>
      </c>
      <c r="J31" t="s">
        <v>53</v>
      </c>
      <c r="K31" t="s">
        <v>1074</v>
      </c>
    </row>
    <row r="32" spans="1:11" x14ac:dyDescent="0.25">
      <c r="A32">
        <v>31</v>
      </c>
      <c r="B32" t="s">
        <v>190</v>
      </c>
      <c r="C32" t="s">
        <v>191</v>
      </c>
      <c r="D32" t="s">
        <v>192</v>
      </c>
      <c r="E32" t="s">
        <v>28</v>
      </c>
      <c r="F32" t="s">
        <v>193</v>
      </c>
      <c r="G32" t="s">
        <v>1019</v>
      </c>
      <c r="H32" t="s">
        <v>30</v>
      </c>
      <c r="I32" t="s">
        <v>194</v>
      </c>
      <c r="J32" t="s">
        <v>32</v>
      </c>
      <c r="K32" t="s">
        <v>1081</v>
      </c>
    </row>
    <row r="33" spans="1:11" x14ac:dyDescent="0.25">
      <c r="A33">
        <v>32</v>
      </c>
      <c r="B33" t="s">
        <v>71</v>
      </c>
      <c r="C33" t="s">
        <v>72</v>
      </c>
      <c r="D33" t="s">
        <v>73</v>
      </c>
      <c r="E33" t="s">
        <v>28</v>
      </c>
      <c r="F33" t="s">
        <v>74</v>
      </c>
      <c r="G33" t="s">
        <v>1019</v>
      </c>
      <c r="H33" t="s">
        <v>30</v>
      </c>
      <c r="I33" t="s">
        <v>75</v>
      </c>
      <c r="J33" t="s">
        <v>32</v>
      </c>
      <c r="K33" t="s">
        <v>1058</v>
      </c>
    </row>
    <row r="34" spans="1:11" x14ac:dyDescent="0.25">
      <c r="A34">
        <v>33</v>
      </c>
      <c r="B34" t="s">
        <v>273</v>
      </c>
      <c r="C34" t="s">
        <v>274</v>
      </c>
      <c r="D34" t="s">
        <v>0</v>
      </c>
      <c r="E34" t="s">
        <v>1</v>
      </c>
      <c r="F34" t="s">
        <v>275</v>
      </c>
      <c r="G34" t="s">
        <v>1019</v>
      </c>
      <c r="H34" t="s">
        <v>3</v>
      </c>
      <c r="I34" t="s">
        <v>276</v>
      </c>
      <c r="J34" t="s">
        <v>53</v>
      </c>
      <c r="K34" t="s">
        <v>1069</v>
      </c>
    </row>
    <row r="35" spans="1:11" x14ac:dyDescent="0.25">
      <c r="A35">
        <v>34</v>
      </c>
      <c r="B35" t="s">
        <v>766</v>
      </c>
      <c r="C35" t="s">
        <v>767</v>
      </c>
      <c r="D35" t="s">
        <v>577</v>
      </c>
      <c r="E35" t="s">
        <v>7</v>
      </c>
      <c r="F35" t="s">
        <v>1040</v>
      </c>
      <c r="G35" t="s">
        <v>1050</v>
      </c>
      <c r="H35" t="s">
        <v>781</v>
      </c>
      <c r="I35" t="s">
        <v>1042</v>
      </c>
      <c r="J35" t="s">
        <v>1043</v>
      </c>
      <c r="K35" t="s">
        <v>1044</v>
      </c>
    </row>
    <row r="36" spans="1:11" x14ac:dyDescent="0.25">
      <c r="A36">
        <v>35</v>
      </c>
      <c r="B36" t="s">
        <v>145</v>
      </c>
      <c r="C36" t="s">
        <v>97</v>
      </c>
      <c r="D36" t="s">
        <v>1046</v>
      </c>
      <c r="E36" t="s">
        <v>1</v>
      </c>
      <c r="F36" t="s">
        <v>147</v>
      </c>
      <c r="G36" t="s">
        <v>1019</v>
      </c>
      <c r="H36" t="s">
        <v>3</v>
      </c>
      <c r="I36" t="s">
        <v>148</v>
      </c>
      <c r="J36" t="s">
        <v>53</v>
      </c>
      <c r="K36" t="s">
        <v>1047</v>
      </c>
    </row>
    <row r="37" spans="1:11" x14ac:dyDescent="0.25">
      <c r="A37">
        <v>36</v>
      </c>
      <c r="B37" t="s">
        <v>803</v>
      </c>
      <c r="C37" t="s">
        <v>804</v>
      </c>
      <c r="D37" t="s">
        <v>17</v>
      </c>
      <c r="E37" t="s">
        <v>7</v>
      </c>
      <c r="F37" t="s">
        <v>805</v>
      </c>
      <c r="G37" t="s">
        <v>1468</v>
      </c>
      <c r="H37" t="s">
        <v>5</v>
      </c>
      <c r="I37" t="s">
        <v>806</v>
      </c>
      <c r="J37" t="s">
        <v>6</v>
      </c>
      <c r="K37" t="s">
        <v>996</v>
      </c>
    </row>
    <row r="38" spans="1:11" x14ac:dyDescent="0.25">
      <c r="A38">
        <v>37</v>
      </c>
      <c r="B38" t="s">
        <v>982</v>
      </c>
      <c r="C38" t="s">
        <v>292</v>
      </c>
      <c r="D38" t="s">
        <v>462</v>
      </c>
      <c r="E38" t="s">
        <v>1</v>
      </c>
      <c r="F38" t="s">
        <v>422</v>
      </c>
      <c r="G38" t="s">
        <v>1019</v>
      </c>
      <c r="H38" t="s">
        <v>3</v>
      </c>
      <c r="I38" t="s">
        <v>423</v>
      </c>
      <c r="J38" t="s">
        <v>2</v>
      </c>
      <c r="K38" t="s">
        <v>983</v>
      </c>
    </row>
    <row r="39" spans="1:11" x14ac:dyDescent="0.25">
      <c r="A39">
        <v>38</v>
      </c>
      <c r="B39" t="s">
        <v>64</v>
      </c>
      <c r="C39" t="s">
        <v>65</v>
      </c>
      <c r="D39" t="s">
        <v>66</v>
      </c>
      <c r="E39" t="s">
        <v>1</v>
      </c>
      <c r="F39" t="s">
        <v>67</v>
      </c>
      <c r="G39" t="s">
        <v>1019</v>
      </c>
      <c r="H39" t="s">
        <v>30</v>
      </c>
      <c r="I39" t="s">
        <v>68</v>
      </c>
      <c r="J39" t="s">
        <v>32</v>
      </c>
      <c r="K39" t="s">
        <v>959</v>
      </c>
    </row>
    <row r="40" spans="1:11" x14ac:dyDescent="0.25">
      <c r="A40">
        <v>39</v>
      </c>
      <c r="B40" t="s">
        <v>242</v>
      </c>
      <c r="C40" t="s">
        <v>243</v>
      </c>
      <c r="D40" t="s">
        <v>957</v>
      </c>
      <c r="E40" t="s">
        <v>43</v>
      </c>
      <c r="F40" t="s">
        <v>244</v>
      </c>
      <c r="G40" t="s">
        <v>1019</v>
      </c>
      <c r="H40" t="s">
        <v>3</v>
      </c>
      <c r="I40" t="s">
        <v>245</v>
      </c>
      <c r="J40" t="s">
        <v>125</v>
      </c>
      <c r="K40" t="s">
        <v>958</v>
      </c>
    </row>
    <row r="41" spans="1:11" x14ac:dyDescent="0.25">
      <c r="A41">
        <v>40</v>
      </c>
      <c r="B41" t="s">
        <v>322</v>
      </c>
      <c r="C41" t="s">
        <v>323</v>
      </c>
      <c r="D41" t="s">
        <v>66</v>
      </c>
      <c r="E41" t="s">
        <v>1</v>
      </c>
      <c r="F41" t="s">
        <v>324</v>
      </c>
      <c r="G41" t="s">
        <v>1019</v>
      </c>
      <c r="H41" t="s">
        <v>287</v>
      </c>
      <c r="I41" t="s">
        <v>325</v>
      </c>
      <c r="J41" t="s">
        <v>289</v>
      </c>
      <c r="K41" t="s">
        <v>956</v>
      </c>
    </row>
    <row r="42" spans="1:11" x14ac:dyDescent="0.25">
      <c r="A42">
        <v>41</v>
      </c>
      <c r="B42" t="s">
        <v>49</v>
      </c>
      <c r="C42" t="s">
        <v>97</v>
      </c>
      <c r="D42" t="s">
        <v>66</v>
      </c>
      <c r="E42" t="s">
        <v>1</v>
      </c>
      <c r="F42" t="s">
        <v>391</v>
      </c>
      <c r="G42" t="s">
        <v>1019</v>
      </c>
      <c r="H42" t="s">
        <v>294</v>
      </c>
      <c r="I42" t="s">
        <v>392</v>
      </c>
      <c r="J42" t="s">
        <v>289</v>
      </c>
      <c r="K42" t="s">
        <v>921</v>
      </c>
    </row>
    <row r="43" spans="1:11" x14ac:dyDescent="0.25">
      <c r="A43">
        <v>42</v>
      </c>
      <c r="B43" t="s">
        <v>361</v>
      </c>
      <c r="C43" t="s">
        <v>362</v>
      </c>
      <c r="D43" t="s">
        <v>0</v>
      </c>
      <c r="E43" t="s">
        <v>1</v>
      </c>
      <c r="F43" t="s">
        <v>886</v>
      </c>
      <c r="G43" t="s">
        <v>1019</v>
      </c>
      <c r="H43" t="s">
        <v>3</v>
      </c>
      <c r="I43" t="s">
        <v>861</v>
      </c>
      <c r="J43" t="s">
        <v>516</v>
      </c>
      <c r="K43" t="s">
        <v>896</v>
      </c>
    </row>
    <row r="44" spans="1:11" x14ac:dyDescent="0.25">
      <c r="A44">
        <v>43</v>
      </c>
      <c r="B44" t="s">
        <v>845</v>
      </c>
      <c r="C44" t="s">
        <v>846</v>
      </c>
      <c r="D44" t="s">
        <v>27</v>
      </c>
      <c r="E44" t="s">
        <v>28</v>
      </c>
      <c r="F44" t="s">
        <v>847</v>
      </c>
      <c r="G44" t="s">
        <v>1019</v>
      </c>
      <c r="H44" t="s">
        <v>294</v>
      </c>
      <c r="I44" t="s">
        <v>848</v>
      </c>
      <c r="J44" t="s">
        <v>289</v>
      </c>
      <c r="K44" t="s">
        <v>849</v>
      </c>
    </row>
    <row r="45" spans="1:11" x14ac:dyDescent="0.25">
      <c r="A45">
        <v>44</v>
      </c>
      <c r="B45" t="s">
        <v>766</v>
      </c>
      <c r="C45" t="s">
        <v>767</v>
      </c>
      <c r="D45" t="s">
        <v>577</v>
      </c>
      <c r="E45" t="s">
        <v>7</v>
      </c>
      <c r="F45" t="s">
        <v>768</v>
      </c>
      <c r="G45" t="s">
        <v>1468</v>
      </c>
      <c r="H45" t="s">
        <v>8</v>
      </c>
      <c r="I45" t="s">
        <v>769</v>
      </c>
      <c r="J45" t="s">
        <v>9</v>
      </c>
      <c r="K45" t="s">
        <v>770</v>
      </c>
    </row>
    <row r="46" spans="1:11" x14ac:dyDescent="0.25">
      <c r="A46">
        <v>45</v>
      </c>
      <c r="B46" t="s">
        <v>530</v>
      </c>
      <c r="C46" t="s">
        <v>531</v>
      </c>
      <c r="D46" t="s">
        <v>36</v>
      </c>
      <c r="E46" t="s">
        <v>1</v>
      </c>
      <c r="F46" t="s">
        <v>532</v>
      </c>
      <c r="G46" t="s">
        <v>1019</v>
      </c>
      <c r="H46" t="s">
        <v>294</v>
      </c>
      <c r="I46" t="s">
        <v>533</v>
      </c>
      <c r="J46" t="s">
        <v>516</v>
      </c>
      <c r="K46" t="s">
        <v>764</v>
      </c>
    </row>
    <row r="47" spans="1:11" x14ac:dyDescent="0.25">
      <c r="A47">
        <v>46</v>
      </c>
      <c r="B47" t="s">
        <v>651</v>
      </c>
      <c r="C47" t="s">
        <v>652</v>
      </c>
      <c r="D47" t="s">
        <v>653</v>
      </c>
      <c r="E47" t="s">
        <v>1</v>
      </c>
      <c r="F47" t="s">
        <v>654</v>
      </c>
      <c r="G47" t="s">
        <v>1019</v>
      </c>
      <c r="H47" t="s">
        <v>294</v>
      </c>
      <c r="I47" t="s">
        <v>655</v>
      </c>
      <c r="J47" t="s">
        <v>289</v>
      </c>
      <c r="K47" t="s">
        <v>656</v>
      </c>
    </row>
    <row r="48" spans="1:11" x14ac:dyDescent="0.25">
      <c r="A48">
        <v>47</v>
      </c>
      <c r="B48" t="s">
        <v>425</v>
      </c>
      <c r="C48" t="s">
        <v>426</v>
      </c>
      <c r="D48" t="s">
        <v>427</v>
      </c>
      <c r="E48" t="s">
        <v>28</v>
      </c>
      <c r="F48" t="s">
        <v>428</v>
      </c>
      <c r="G48" t="s">
        <v>1019</v>
      </c>
      <c r="H48" t="s">
        <v>287</v>
      </c>
      <c r="I48" t="s">
        <v>429</v>
      </c>
      <c r="J48" t="s">
        <v>289</v>
      </c>
      <c r="K48" t="s">
        <v>659</v>
      </c>
    </row>
    <row r="49" spans="1:11" x14ac:dyDescent="0.25">
      <c r="A49">
        <v>48</v>
      </c>
      <c r="B49" t="s">
        <v>608</v>
      </c>
      <c r="C49" t="s">
        <v>378</v>
      </c>
      <c r="D49" t="s">
        <v>27</v>
      </c>
      <c r="E49" t="s">
        <v>28</v>
      </c>
      <c r="F49" t="s">
        <v>609</v>
      </c>
      <c r="G49" t="s">
        <v>1019</v>
      </c>
      <c r="H49" t="s">
        <v>294</v>
      </c>
      <c r="I49" t="s">
        <v>610</v>
      </c>
      <c r="J49" t="s">
        <v>289</v>
      </c>
      <c r="K49" t="s">
        <v>663</v>
      </c>
    </row>
    <row r="50" spans="1:11" x14ac:dyDescent="0.25">
      <c r="A50">
        <v>49</v>
      </c>
      <c r="B50" t="s">
        <v>1466</v>
      </c>
      <c r="C50" t="s">
        <v>378</v>
      </c>
      <c r="F50" t="s">
        <v>572</v>
      </c>
      <c r="G50" t="s">
        <v>1019</v>
      </c>
      <c r="H50" t="s">
        <v>287</v>
      </c>
      <c r="I50" t="s">
        <v>573</v>
      </c>
      <c r="J50" t="s">
        <v>289</v>
      </c>
      <c r="K50" t="s">
        <v>665</v>
      </c>
    </row>
    <row r="51" spans="1:11" x14ac:dyDescent="0.25">
      <c r="A51">
        <v>50</v>
      </c>
      <c r="B51" t="s">
        <v>590</v>
      </c>
      <c r="C51" t="s">
        <v>591</v>
      </c>
      <c r="D51" t="s">
        <v>592</v>
      </c>
      <c r="E51" t="s">
        <v>43</v>
      </c>
      <c r="F51" t="s">
        <v>593</v>
      </c>
      <c r="G51" t="s">
        <v>1131</v>
      </c>
      <c r="H51" t="s">
        <v>30</v>
      </c>
      <c r="I51" t="s">
        <v>594</v>
      </c>
      <c r="J51" t="s">
        <v>32</v>
      </c>
      <c r="K51" t="s">
        <v>669</v>
      </c>
    </row>
    <row r="52" spans="1:11" x14ac:dyDescent="0.25">
      <c r="A52">
        <v>51</v>
      </c>
      <c r="B52" t="s">
        <v>566</v>
      </c>
      <c r="C52" t="s">
        <v>556</v>
      </c>
      <c r="D52" t="s">
        <v>0</v>
      </c>
      <c r="E52" t="s">
        <v>1</v>
      </c>
      <c r="F52" t="s">
        <v>557</v>
      </c>
      <c r="G52" t="s">
        <v>1019</v>
      </c>
      <c r="H52" t="s">
        <v>287</v>
      </c>
      <c r="I52" t="s">
        <v>558</v>
      </c>
      <c r="J52" t="s">
        <v>289</v>
      </c>
      <c r="K52" t="s">
        <v>673</v>
      </c>
    </row>
    <row r="53" spans="1:11" x14ac:dyDescent="0.25">
      <c r="A53">
        <v>52</v>
      </c>
      <c r="B53" t="s">
        <v>1467</v>
      </c>
      <c r="C53" t="s">
        <v>97</v>
      </c>
      <c r="F53" t="s">
        <v>540</v>
      </c>
      <c r="G53" t="s">
        <v>1019</v>
      </c>
      <c r="H53" t="s">
        <v>294</v>
      </c>
      <c r="I53" t="s">
        <v>541</v>
      </c>
      <c r="J53" t="s">
        <v>289</v>
      </c>
      <c r="K53" t="s">
        <v>677</v>
      </c>
    </row>
    <row r="54" spans="1:11" x14ac:dyDescent="0.25">
      <c r="A54">
        <v>53</v>
      </c>
      <c r="B54" t="s">
        <v>291</v>
      </c>
      <c r="C54" t="s">
        <v>292</v>
      </c>
      <c r="D54" t="s">
        <v>0</v>
      </c>
      <c r="E54" t="s">
        <v>1</v>
      </c>
      <c r="F54" t="s">
        <v>293</v>
      </c>
      <c r="G54" t="s">
        <v>1019</v>
      </c>
      <c r="H54" t="s">
        <v>294</v>
      </c>
      <c r="I54" t="s">
        <v>295</v>
      </c>
      <c r="J54" t="s">
        <v>289</v>
      </c>
      <c r="K54" t="s">
        <v>679</v>
      </c>
    </row>
    <row r="55" spans="1:11" x14ac:dyDescent="0.25">
      <c r="A55">
        <v>54</v>
      </c>
      <c r="B55" t="s">
        <v>311</v>
      </c>
      <c r="C55" t="s">
        <v>312</v>
      </c>
      <c r="D55" t="s">
        <v>313</v>
      </c>
      <c r="E55" t="s">
        <v>43</v>
      </c>
      <c r="F55" t="s">
        <v>314</v>
      </c>
      <c r="G55" t="s">
        <v>1019</v>
      </c>
      <c r="H55" t="s">
        <v>294</v>
      </c>
      <c r="I55" t="s">
        <v>315</v>
      </c>
      <c r="J55" t="s">
        <v>289</v>
      </c>
      <c r="K55" t="s">
        <v>683</v>
      </c>
    </row>
    <row r="56" spans="1:11" x14ac:dyDescent="0.25">
      <c r="A56">
        <v>55</v>
      </c>
      <c r="B56" t="s">
        <v>317</v>
      </c>
      <c r="C56" t="s">
        <v>279</v>
      </c>
      <c r="D56" t="s">
        <v>318</v>
      </c>
      <c r="E56" t="s">
        <v>28</v>
      </c>
      <c r="F56" t="s">
        <v>319</v>
      </c>
      <c r="G56" t="s">
        <v>1019</v>
      </c>
      <c r="H56" t="s">
        <v>287</v>
      </c>
      <c r="I56" t="s">
        <v>320</v>
      </c>
      <c r="J56" t="s">
        <v>289</v>
      </c>
      <c r="K56" t="s">
        <v>758</v>
      </c>
    </row>
    <row r="57" spans="1:11" x14ac:dyDescent="0.25">
      <c r="A57">
        <v>56</v>
      </c>
      <c r="B57" t="s">
        <v>333</v>
      </c>
      <c r="C57" t="s">
        <v>334</v>
      </c>
      <c r="D57" t="s">
        <v>335</v>
      </c>
      <c r="E57" t="s">
        <v>48</v>
      </c>
      <c r="F57" t="s">
        <v>336</v>
      </c>
      <c r="G57" t="s">
        <v>666</v>
      </c>
      <c r="H57" t="s">
        <v>287</v>
      </c>
      <c r="I57" t="s">
        <v>337</v>
      </c>
      <c r="J57" t="s">
        <v>289</v>
      </c>
      <c r="K57" t="s">
        <v>686</v>
      </c>
    </row>
    <row r="58" spans="1:11" x14ac:dyDescent="0.25">
      <c r="A58">
        <v>57</v>
      </c>
      <c r="B58" t="s">
        <v>238</v>
      </c>
      <c r="C58" t="s">
        <v>239</v>
      </c>
      <c r="D58" t="s">
        <v>0</v>
      </c>
      <c r="E58" t="s">
        <v>1</v>
      </c>
      <c r="F58" t="s">
        <v>240</v>
      </c>
      <c r="G58" t="s">
        <v>1019</v>
      </c>
      <c r="H58" t="s">
        <v>3</v>
      </c>
      <c r="I58" t="s">
        <v>241</v>
      </c>
      <c r="J58" t="s">
        <v>53</v>
      </c>
      <c r="K58" t="s">
        <v>691</v>
      </c>
    </row>
    <row r="59" spans="1:11" x14ac:dyDescent="0.25">
      <c r="A59">
        <v>58</v>
      </c>
      <c r="B59" t="s">
        <v>137</v>
      </c>
      <c r="C59" t="s">
        <v>138</v>
      </c>
      <c r="D59" t="s">
        <v>0</v>
      </c>
      <c r="E59" t="s">
        <v>1</v>
      </c>
      <c r="F59" t="s">
        <v>139</v>
      </c>
      <c r="G59" t="s">
        <v>1019</v>
      </c>
      <c r="H59" t="s">
        <v>3</v>
      </c>
      <c r="I59" t="s">
        <v>140</v>
      </c>
      <c r="J59" t="s">
        <v>53</v>
      </c>
      <c r="K59" t="s">
        <v>699</v>
      </c>
    </row>
    <row r="60" spans="1:11" x14ac:dyDescent="0.25">
      <c r="A60">
        <v>59</v>
      </c>
      <c r="B60" t="s">
        <v>262</v>
      </c>
      <c r="C60" t="s">
        <v>399</v>
      </c>
      <c r="D60" t="s">
        <v>0</v>
      </c>
      <c r="E60" t="s">
        <v>1</v>
      </c>
      <c r="F60" t="s">
        <v>400</v>
      </c>
      <c r="G60" t="s">
        <v>1019</v>
      </c>
      <c r="H60" t="s">
        <v>294</v>
      </c>
      <c r="I60" t="s">
        <v>401</v>
      </c>
      <c r="J60" t="s">
        <v>289</v>
      </c>
      <c r="K60" t="s">
        <v>700</v>
      </c>
    </row>
    <row r="61" spans="1:11" x14ac:dyDescent="0.25">
      <c r="A61">
        <v>60</v>
      </c>
      <c r="B61" t="s">
        <v>403</v>
      </c>
      <c r="C61" t="s">
        <v>60</v>
      </c>
      <c r="D61" t="s">
        <v>27</v>
      </c>
      <c r="E61" t="s">
        <v>28</v>
      </c>
      <c r="F61" t="s">
        <v>404</v>
      </c>
      <c r="G61" t="s">
        <v>1019</v>
      </c>
      <c r="H61" t="s">
        <v>287</v>
      </c>
      <c r="I61" t="s">
        <v>405</v>
      </c>
      <c r="J61" t="s">
        <v>289</v>
      </c>
      <c r="K61" t="s">
        <v>701</v>
      </c>
    </row>
    <row r="62" spans="1:11" x14ac:dyDescent="0.25">
      <c r="A62">
        <v>61</v>
      </c>
      <c r="B62" t="s">
        <v>431</v>
      </c>
      <c r="C62" t="s">
        <v>172</v>
      </c>
      <c r="D62" t="s">
        <v>432</v>
      </c>
      <c r="E62" t="s">
        <v>28</v>
      </c>
      <c r="F62" t="s">
        <v>433</v>
      </c>
      <c r="G62" t="s">
        <v>1019</v>
      </c>
      <c r="H62" t="s">
        <v>294</v>
      </c>
      <c r="I62" t="s">
        <v>434</v>
      </c>
      <c r="J62" t="s">
        <v>289</v>
      </c>
      <c r="K62" t="s">
        <v>704</v>
      </c>
    </row>
    <row r="63" spans="1:11" x14ac:dyDescent="0.25">
      <c r="A63">
        <v>62</v>
      </c>
      <c r="B63" t="s">
        <v>165</v>
      </c>
      <c r="C63" t="s">
        <v>166</v>
      </c>
      <c r="D63" t="s">
        <v>27</v>
      </c>
      <c r="E63" t="s">
        <v>28</v>
      </c>
      <c r="F63" t="s">
        <v>167</v>
      </c>
      <c r="G63" t="s">
        <v>1019</v>
      </c>
      <c r="H63" t="s">
        <v>30</v>
      </c>
      <c r="I63" t="s">
        <v>168</v>
      </c>
      <c r="J63" t="s">
        <v>32</v>
      </c>
      <c r="K63" t="s">
        <v>712</v>
      </c>
    </row>
    <row r="64" spans="1:11" x14ac:dyDescent="0.25">
      <c r="A64">
        <v>63</v>
      </c>
      <c r="B64" t="s">
        <v>25</v>
      </c>
      <c r="C64" t="s">
        <v>26</v>
      </c>
      <c r="D64" t="s">
        <v>27</v>
      </c>
      <c r="E64" t="s">
        <v>28</v>
      </c>
      <c r="F64" t="s">
        <v>29</v>
      </c>
      <c r="G64" t="s">
        <v>1019</v>
      </c>
      <c r="H64" t="s">
        <v>30</v>
      </c>
      <c r="I64" t="s">
        <v>31</v>
      </c>
      <c r="J64" t="s">
        <v>32</v>
      </c>
      <c r="K64" t="s">
        <v>714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925</v>
      </c>
      <c r="C67" t="s">
        <v>926</v>
      </c>
      <c r="D67" t="s">
        <v>821</v>
      </c>
      <c r="E67" t="s">
        <v>822</v>
      </c>
      <c r="F67" t="s">
        <v>927</v>
      </c>
      <c r="G67" t="s">
        <v>1468</v>
      </c>
      <c r="H67" t="s">
        <v>8</v>
      </c>
      <c r="I67" t="s">
        <v>928</v>
      </c>
      <c r="J67" t="s">
        <v>9</v>
      </c>
      <c r="K67" t="s">
        <v>929</v>
      </c>
    </row>
    <row r="68" spans="1:11" x14ac:dyDescent="0.25">
      <c r="A68">
        <v>67</v>
      </c>
      <c r="B68" t="s">
        <v>811</v>
      </c>
      <c r="C68" t="s">
        <v>812</v>
      </c>
      <c r="D68" t="s">
        <v>813</v>
      </c>
      <c r="E68" t="s">
        <v>814</v>
      </c>
      <c r="F68" t="s">
        <v>815</v>
      </c>
      <c r="G68" t="s">
        <v>1468</v>
      </c>
      <c r="H68" t="s">
        <v>8</v>
      </c>
      <c r="I68" t="s">
        <v>817</v>
      </c>
      <c r="J68" t="s">
        <v>9</v>
      </c>
      <c r="K68" t="s">
        <v>818</v>
      </c>
    </row>
    <row r="69" spans="1:11" x14ac:dyDescent="0.25">
      <c r="A69">
        <v>68</v>
      </c>
      <c r="B69" t="s">
        <v>819</v>
      </c>
      <c r="C69" t="s">
        <v>820</v>
      </c>
      <c r="D69" t="s">
        <v>821</v>
      </c>
      <c r="E69" t="s">
        <v>822</v>
      </c>
      <c r="F69" t="s">
        <v>823</v>
      </c>
      <c r="G69" t="s">
        <v>1468</v>
      </c>
      <c r="H69" t="s">
        <v>8</v>
      </c>
      <c r="I69" t="s">
        <v>824</v>
      </c>
      <c r="J69" t="s">
        <v>9</v>
      </c>
      <c r="K69" t="s">
        <v>825</v>
      </c>
    </row>
    <row r="70" spans="1:11" x14ac:dyDescent="0.25">
      <c r="A70">
        <v>69</v>
      </c>
      <c r="B70" t="s">
        <v>875</v>
      </c>
      <c r="C70" t="s">
        <v>876</v>
      </c>
      <c r="D70" t="s">
        <v>877</v>
      </c>
      <c r="E70" t="s">
        <v>878</v>
      </c>
      <c r="F70" t="s">
        <v>879</v>
      </c>
      <c r="G70" t="s">
        <v>1468</v>
      </c>
      <c r="H70" t="s">
        <v>8</v>
      </c>
      <c r="I70" t="s">
        <v>880</v>
      </c>
      <c r="J70" t="s">
        <v>9</v>
      </c>
      <c r="K70" t="s">
        <v>881</v>
      </c>
    </row>
    <row r="71" spans="1:11" x14ac:dyDescent="0.25">
      <c r="A71">
        <v>70</v>
      </c>
      <c r="B71" t="s">
        <v>797</v>
      </c>
      <c r="C71" t="s">
        <v>798</v>
      </c>
      <c r="D71" t="s">
        <v>799</v>
      </c>
      <c r="E71" t="s">
        <v>1</v>
      </c>
      <c r="F71" t="s">
        <v>800</v>
      </c>
      <c r="G71" t="s">
        <v>1468</v>
      </c>
      <c r="H71" t="s">
        <v>8</v>
      </c>
      <c r="I71" t="s">
        <v>801</v>
      </c>
      <c r="J71" t="s">
        <v>9</v>
      </c>
      <c r="K71" t="s">
        <v>802</v>
      </c>
    </row>
    <row r="72" spans="1:11" x14ac:dyDescent="0.25">
      <c r="A72">
        <v>71</v>
      </c>
      <c r="B72" t="s">
        <v>101</v>
      </c>
      <c r="C72" t="s">
        <v>102</v>
      </c>
      <c r="D72" t="s">
        <v>103</v>
      </c>
      <c r="E72" t="s">
        <v>43</v>
      </c>
      <c r="F72" t="s">
        <v>169</v>
      </c>
      <c r="G72" t="s">
        <v>1468</v>
      </c>
      <c r="H72" t="s">
        <v>8</v>
      </c>
      <c r="I72" t="s">
        <v>170</v>
      </c>
      <c r="J72" t="s">
        <v>9</v>
      </c>
      <c r="K72" t="s">
        <v>735</v>
      </c>
    </row>
    <row r="73" spans="1:11" x14ac:dyDescent="0.25">
      <c r="A73">
        <v>72</v>
      </c>
      <c r="B73" t="s">
        <v>930</v>
      </c>
      <c r="C73" t="s">
        <v>931</v>
      </c>
      <c r="D73" t="s">
        <v>932</v>
      </c>
      <c r="E73" t="s">
        <v>933</v>
      </c>
      <c r="F73" t="s">
        <v>934</v>
      </c>
      <c r="G73" t="s">
        <v>960</v>
      </c>
      <c r="H73" t="s">
        <v>8</v>
      </c>
      <c r="I73" t="s">
        <v>935</v>
      </c>
      <c r="J73" t="s">
        <v>9</v>
      </c>
      <c r="K73" t="s">
        <v>936</v>
      </c>
    </row>
    <row r="74" spans="1:11" x14ac:dyDescent="0.25">
      <c r="A74">
        <v>73</v>
      </c>
      <c r="B74" t="s">
        <v>179</v>
      </c>
      <c r="C74" t="s">
        <v>180</v>
      </c>
      <c r="D74" t="s">
        <v>181</v>
      </c>
      <c r="E74" t="s">
        <v>43</v>
      </c>
      <c r="F74" t="s">
        <v>182</v>
      </c>
      <c r="G74" t="s">
        <v>1468</v>
      </c>
      <c r="H74" t="s">
        <v>8</v>
      </c>
      <c r="I74" t="s">
        <v>183</v>
      </c>
      <c r="J74" t="s">
        <v>9</v>
      </c>
      <c r="K74" t="s">
        <v>738</v>
      </c>
    </row>
    <row r="75" spans="1:11" x14ac:dyDescent="0.25">
      <c r="A75">
        <v>74</v>
      </c>
      <c r="B75" t="s">
        <v>467</v>
      </c>
      <c r="C75" t="s">
        <v>468</v>
      </c>
      <c r="D75" t="s">
        <v>0</v>
      </c>
      <c r="E75" t="s">
        <v>1</v>
      </c>
      <c r="F75" t="s">
        <v>477</v>
      </c>
      <c r="G75" t="s">
        <v>1019</v>
      </c>
      <c r="H75" t="s">
        <v>30</v>
      </c>
      <c r="I75" t="s">
        <v>478</v>
      </c>
      <c r="J75" t="s">
        <v>32</v>
      </c>
      <c r="K75" t="s">
        <v>740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480</v>
      </c>
      <c r="G76" t="s">
        <v>1050</v>
      </c>
      <c r="H76" t="s">
        <v>473</v>
      </c>
      <c r="I76" t="s">
        <v>481</v>
      </c>
      <c r="J76" t="s">
        <v>475</v>
      </c>
      <c r="K76" t="s">
        <v>744</v>
      </c>
    </row>
    <row r="77" spans="1:11" x14ac:dyDescent="0.25">
      <c r="A77">
        <v>76</v>
      </c>
      <c r="B77" t="s">
        <v>206</v>
      </c>
      <c r="C77" t="s">
        <v>207</v>
      </c>
      <c r="D77" t="s">
        <v>173</v>
      </c>
      <c r="E77" t="s">
        <v>43</v>
      </c>
      <c r="F77" t="s">
        <v>208</v>
      </c>
      <c r="G77" t="s">
        <v>1019</v>
      </c>
      <c r="H77" t="s">
        <v>3</v>
      </c>
      <c r="I77" t="s">
        <v>209</v>
      </c>
      <c r="J77" t="s">
        <v>53</v>
      </c>
      <c r="K77" t="s">
        <v>745</v>
      </c>
    </row>
    <row r="78" spans="1:11" x14ac:dyDescent="0.25">
      <c r="A78">
        <v>77</v>
      </c>
      <c r="B78" t="s">
        <v>224</v>
      </c>
      <c r="C78" t="s">
        <v>225</v>
      </c>
      <c r="D78" t="s">
        <v>0</v>
      </c>
      <c r="E78" t="s">
        <v>1</v>
      </c>
      <c r="F78" t="s">
        <v>226</v>
      </c>
      <c r="G78" t="s">
        <v>1019</v>
      </c>
      <c r="H78" t="s">
        <v>3</v>
      </c>
      <c r="I78" t="s">
        <v>227</v>
      </c>
      <c r="J78" t="s">
        <v>53</v>
      </c>
      <c r="K78" t="s">
        <v>748</v>
      </c>
    </row>
    <row r="79" spans="1:11" x14ac:dyDescent="0.25">
      <c r="A79">
        <v>78</v>
      </c>
      <c r="B79" t="s">
        <v>54</v>
      </c>
      <c r="C79" t="s">
        <v>55</v>
      </c>
      <c r="D79" t="s">
        <v>0</v>
      </c>
      <c r="E79" t="s">
        <v>1</v>
      </c>
      <c r="F79" t="s">
        <v>229</v>
      </c>
      <c r="G79" t="s">
        <v>1019</v>
      </c>
      <c r="H79" t="s">
        <v>3</v>
      </c>
      <c r="I79" t="s">
        <v>230</v>
      </c>
      <c r="J79" t="s">
        <v>53</v>
      </c>
      <c r="K79" t="s">
        <v>749</v>
      </c>
    </row>
    <row r="80" spans="1:11" x14ac:dyDescent="0.25">
      <c r="A80">
        <v>79</v>
      </c>
      <c r="B80" t="s">
        <v>278</v>
      </c>
      <c r="C80" t="s">
        <v>279</v>
      </c>
      <c r="D80" t="s">
        <v>66</v>
      </c>
      <c r="E80" t="s">
        <v>1</v>
      </c>
      <c r="F80" t="s">
        <v>280</v>
      </c>
      <c r="G80" t="s">
        <v>1019</v>
      </c>
      <c r="H80" t="s">
        <v>3</v>
      </c>
      <c r="I80" t="s">
        <v>281</v>
      </c>
      <c r="J80" t="s">
        <v>53</v>
      </c>
      <c r="K80" t="s">
        <v>756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N80"/>
  <sheetViews>
    <sheetView workbookViewId="0">
      <selection activeCell="O69" sqref="O69:P69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3" x14ac:dyDescent="0.25">
      <c r="A2">
        <v>1</v>
      </c>
      <c r="B2" s="208" t="s">
        <v>1542</v>
      </c>
      <c r="C2" s="208" t="s">
        <v>1543</v>
      </c>
      <c r="D2" s="208"/>
      <c r="E2" s="208"/>
      <c r="F2" s="208" t="s">
        <v>1544</v>
      </c>
      <c r="G2" s="208" t="s">
        <v>1136</v>
      </c>
      <c r="H2" s="208" t="s">
        <v>1237</v>
      </c>
      <c r="I2" s="208" t="s">
        <v>1545</v>
      </c>
      <c r="J2" s="208" t="s">
        <v>1534</v>
      </c>
      <c r="K2" s="208" t="s">
        <v>1546</v>
      </c>
      <c r="L2" s="208"/>
      <c r="M2" s="208"/>
    </row>
    <row r="3" spans="1:13" x14ac:dyDescent="0.25">
      <c r="A3">
        <v>2</v>
      </c>
      <c r="B3" s="208" t="s">
        <v>1547</v>
      </c>
      <c r="C3" s="208" t="s">
        <v>1548</v>
      </c>
      <c r="D3" s="208" t="s">
        <v>1549</v>
      </c>
      <c r="E3" s="208" t="s">
        <v>1</v>
      </c>
      <c r="F3" s="208" t="s">
        <v>1158</v>
      </c>
      <c r="G3" s="208" t="s">
        <v>1257</v>
      </c>
      <c r="H3" s="208" t="s">
        <v>1013</v>
      </c>
      <c r="I3" s="208" t="s">
        <v>1159</v>
      </c>
      <c r="J3" s="208" t="s">
        <v>960</v>
      </c>
      <c r="K3" s="208" t="s">
        <v>1550</v>
      </c>
      <c r="L3" s="208"/>
      <c r="M3" s="208"/>
    </row>
    <row r="4" spans="1:13" x14ac:dyDescent="0.25">
      <c r="A4" s="208">
        <v>3</v>
      </c>
      <c r="B4" s="208" t="s">
        <v>50</v>
      </c>
      <c r="C4" s="208" t="s">
        <v>51</v>
      </c>
      <c r="D4" s="208" t="s">
        <v>52</v>
      </c>
      <c r="E4" s="208" t="s">
        <v>43</v>
      </c>
      <c r="F4" s="208" t="s">
        <v>246</v>
      </c>
      <c r="G4" s="208" t="s">
        <v>1019</v>
      </c>
      <c r="H4" s="208" t="s">
        <v>3</v>
      </c>
      <c r="I4" s="208" t="s">
        <v>247</v>
      </c>
      <c r="J4" s="208" t="s">
        <v>125</v>
      </c>
      <c r="K4" s="208" t="s">
        <v>1539</v>
      </c>
      <c r="L4" s="208"/>
      <c r="M4" s="208"/>
    </row>
    <row r="5" spans="1:13" x14ac:dyDescent="0.25">
      <c r="A5" s="208">
        <v>4</v>
      </c>
      <c r="B5" s="208" t="s">
        <v>1490</v>
      </c>
      <c r="C5" s="208" t="s">
        <v>97</v>
      </c>
      <c r="D5" s="208" t="s">
        <v>0</v>
      </c>
      <c r="E5" s="208" t="s">
        <v>1</v>
      </c>
      <c r="F5" s="208" t="s">
        <v>1491</v>
      </c>
      <c r="G5" s="208" t="s">
        <v>960</v>
      </c>
      <c r="H5" s="208" t="s">
        <v>1013</v>
      </c>
      <c r="I5" s="208" t="s">
        <v>1492</v>
      </c>
      <c r="J5" s="208" t="s">
        <v>960</v>
      </c>
      <c r="K5" s="208" t="s">
        <v>1527</v>
      </c>
      <c r="L5" s="208"/>
      <c r="M5" s="208"/>
    </row>
    <row r="6" spans="1:13" x14ac:dyDescent="0.25">
      <c r="A6" s="208">
        <v>5</v>
      </c>
      <c r="B6" s="208" t="s">
        <v>50</v>
      </c>
      <c r="C6" s="208" t="s">
        <v>51</v>
      </c>
      <c r="D6" s="208" t="s">
        <v>52</v>
      </c>
      <c r="E6" s="208" t="s">
        <v>43</v>
      </c>
      <c r="F6" s="208" t="s">
        <v>94</v>
      </c>
      <c r="G6" s="208" t="s">
        <v>1136</v>
      </c>
      <c r="H6" s="208" t="s">
        <v>5</v>
      </c>
      <c r="I6" s="208" t="s">
        <v>95</v>
      </c>
      <c r="J6" s="208" t="s">
        <v>6</v>
      </c>
      <c r="K6" s="208" t="s">
        <v>1501</v>
      </c>
      <c r="L6" s="208"/>
      <c r="M6" s="208"/>
    </row>
    <row r="7" spans="1:13" x14ac:dyDescent="0.25">
      <c r="A7" s="208">
        <v>6</v>
      </c>
      <c r="B7" s="208" t="s">
        <v>15</v>
      </c>
      <c r="C7" s="208" t="s">
        <v>16</v>
      </c>
      <c r="D7" s="208" t="s">
        <v>17</v>
      </c>
      <c r="E7" s="208" t="s">
        <v>7</v>
      </c>
      <c r="F7" s="208" t="s">
        <v>18</v>
      </c>
      <c r="G7" s="208" t="s">
        <v>1468</v>
      </c>
      <c r="H7" s="208" t="s">
        <v>5</v>
      </c>
      <c r="I7" s="208" t="s">
        <v>19</v>
      </c>
      <c r="J7" s="208" t="s">
        <v>6</v>
      </c>
      <c r="K7" s="208" t="s">
        <v>1494</v>
      </c>
      <c r="L7" s="208"/>
      <c r="M7" s="208"/>
    </row>
    <row r="8" spans="1:13" x14ac:dyDescent="0.25">
      <c r="A8" s="208">
        <v>7</v>
      </c>
      <c r="B8" s="208" t="s">
        <v>366</v>
      </c>
      <c r="C8" s="208" t="s">
        <v>367</v>
      </c>
      <c r="D8" s="208" t="s">
        <v>368</v>
      </c>
      <c r="E8" s="208" t="s">
        <v>43</v>
      </c>
      <c r="F8" s="208" t="s">
        <v>395</v>
      </c>
      <c r="G8" s="208" t="s">
        <v>1468</v>
      </c>
      <c r="H8" s="208" t="s">
        <v>5</v>
      </c>
      <c r="I8" s="208" t="s">
        <v>396</v>
      </c>
      <c r="J8" s="208" t="s">
        <v>6</v>
      </c>
      <c r="K8" s="208" t="s">
        <v>1495</v>
      </c>
      <c r="L8" s="208"/>
      <c r="M8" s="208"/>
    </row>
    <row r="9" spans="1:13" x14ac:dyDescent="0.25">
      <c r="A9" s="208">
        <v>8</v>
      </c>
      <c r="B9" s="208" t="s">
        <v>174</v>
      </c>
      <c r="C9" s="208" t="s">
        <v>175</v>
      </c>
      <c r="D9" s="208" t="s">
        <v>0</v>
      </c>
      <c r="E9" s="208" t="s">
        <v>1</v>
      </c>
      <c r="F9" s="208" t="s">
        <v>472</v>
      </c>
      <c r="G9" s="208" t="s">
        <v>1050</v>
      </c>
      <c r="H9" s="208" t="s">
        <v>473</v>
      </c>
      <c r="I9" s="208" t="s">
        <v>474</v>
      </c>
      <c r="J9" s="208" t="s">
        <v>475</v>
      </c>
      <c r="K9" s="208" t="s">
        <v>1475</v>
      </c>
      <c r="L9" s="208"/>
      <c r="M9" s="208"/>
    </row>
    <row r="10" spans="1:13" x14ac:dyDescent="0.25">
      <c r="A10" s="208">
        <v>9</v>
      </c>
      <c r="B10" s="208" t="s">
        <v>174</v>
      </c>
      <c r="C10" s="208" t="s">
        <v>175</v>
      </c>
      <c r="D10" s="208" t="s">
        <v>0</v>
      </c>
      <c r="E10" s="208" t="s">
        <v>1</v>
      </c>
      <c r="F10" s="208" t="s">
        <v>176</v>
      </c>
      <c r="G10" s="208" t="s">
        <v>1468</v>
      </c>
      <c r="H10" s="208" t="s">
        <v>8</v>
      </c>
      <c r="I10" s="208" t="s">
        <v>177</v>
      </c>
      <c r="J10" s="208" t="s">
        <v>9</v>
      </c>
      <c r="K10" s="208" t="s">
        <v>1476</v>
      </c>
      <c r="L10" s="208"/>
      <c r="M10" s="208"/>
    </row>
    <row r="11" spans="1:13" x14ac:dyDescent="0.25">
      <c r="A11" s="208">
        <v>10</v>
      </c>
      <c r="B11" s="208" t="s">
        <v>174</v>
      </c>
      <c r="C11" s="208" t="s">
        <v>175</v>
      </c>
      <c r="D11" s="208" t="s">
        <v>0</v>
      </c>
      <c r="E11" s="208" t="s">
        <v>1</v>
      </c>
      <c r="F11" s="208" t="s">
        <v>1232</v>
      </c>
      <c r="G11" s="208" t="s">
        <v>1468</v>
      </c>
      <c r="H11" s="208" t="s">
        <v>1013</v>
      </c>
      <c r="I11" s="208" t="s">
        <v>1234</v>
      </c>
      <c r="J11" s="208" t="s">
        <v>960</v>
      </c>
      <c r="K11" s="208" t="s">
        <v>1477</v>
      </c>
      <c r="L11" s="208"/>
      <c r="M11" s="208"/>
    </row>
    <row r="12" spans="1:13" x14ac:dyDescent="0.25">
      <c r="A12" s="208">
        <v>11</v>
      </c>
      <c r="B12" s="208" t="s">
        <v>268</v>
      </c>
      <c r="C12" s="208" t="s">
        <v>269</v>
      </c>
      <c r="D12" s="208" t="s">
        <v>66</v>
      </c>
      <c r="E12" s="208" t="s">
        <v>1</v>
      </c>
      <c r="F12" s="208" t="s">
        <v>270</v>
      </c>
      <c r="G12" s="208" t="s">
        <v>1019</v>
      </c>
      <c r="H12" s="208" t="s">
        <v>3</v>
      </c>
      <c r="I12" s="208" t="s">
        <v>271</v>
      </c>
      <c r="J12" s="208" t="s">
        <v>53</v>
      </c>
      <c r="K12" s="208" t="s">
        <v>1465</v>
      </c>
      <c r="L12" s="208"/>
      <c r="M12" s="208"/>
    </row>
    <row r="13" spans="1:13" x14ac:dyDescent="0.25">
      <c r="A13" s="208">
        <v>12</v>
      </c>
      <c r="B13" s="208" t="s">
        <v>803</v>
      </c>
      <c r="C13" s="208" t="s">
        <v>804</v>
      </c>
      <c r="D13" s="208" t="s">
        <v>17</v>
      </c>
      <c r="E13" s="208" t="s">
        <v>7</v>
      </c>
      <c r="F13" s="208" t="s">
        <v>1121</v>
      </c>
      <c r="G13" s="208" t="s">
        <v>1468</v>
      </c>
      <c r="H13" s="208" t="s">
        <v>1013</v>
      </c>
      <c r="I13" s="208" t="s">
        <v>1122</v>
      </c>
      <c r="J13" s="208" t="s">
        <v>960</v>
      </c>
      <c r="K13" s="208" t="s">
        <v>1464</v>
      </c>
      <c r="L13" s="208"/>
      <c r="M13" s="208"/>
    </row>
    <row r="14" spans="1:13" x14ac:dyDescent="0.25">
      <c r="A14" s="208">
        <v>13</v>
      </c>
      <c r="B14" s="208" t="s">
        <v>1457</v>
      </c>
      <c r="C14" s="208" t="s">
        <v>1458</v>
      </c>
      <c r="D14" s="208" t="s">
        <v>42</v>
      </c>
      <c r="E14" s="208" t="s">
        <v>43</v>
      </c>
      <c r="F14" s="208" t="s">
        <v>1459</v>
      </c>
      <c r="G14" s="208" t="s">
        <v>1468</v>
      </c>
      <c r="H14" s="208" t="s">
        <v>1013</v>
      </c>
      <c r="I14" s="208" t="s">
        <v>1460</v>
      </c>
      <c r="J14" s="208" t="s">
        <v>960</v>
      </c>
      <c r="K14" s="208" t="s">
        <v>1461</v>
      </c>
      <c r="L14" s="208"/>
      <c r="M14" s="208"/>
    </row>
    <row r="15" spans="1:13" x14ac:dyDescent="0.25">
      <c r="A15" s="208">
        <v>14</v>
      </c>
      <c r="B15" s="208" t="s">
        <v>366</v>
      </c>
      <c r="C15" s="208" t="s">
        <v>367</v>
      </c>
      <c r="D15" s="208" t="s">
        <v>368</v>
      </c>
      <c r="E15" s="208" t="s">
        <v>43</v>
      </c>
      <c r="F15" s="208" t="s">
        <v>369</v>
      </c>
      <c r="G15" s="208" t="s">
        <v>1019</v>
      </c>
      <c r="H15" s="208" t="s">
        <v>294</v>
      </c>
      <c r="I15" s="208" t="s">
        <v>370</v>
      </c>
      <c r="J15" s="208" t="s">
        <v>289</v>
      </c>
      <c r="K15" s="208" t="s">
        <v>1240</v>
      </c>
      <c r="L15" s="208"/>
      <c r="M15" s="208"/>
    </row>
    <row r="16" spans="1:13" x14ac:dyDescent="0.25">
      <c r="A16" s="208">
        <v>15</v>
      </c>
      <c r="B16" s="208" t="s">
        <v>366</v>
      </c>
      <c r="C16" s="208" t="s">
        <v>367</v>
      </c>
      <c r="D16" s="208" t="s">
        <v>368</v>
      </c>
      <c r="E16" s="208" t="s">
        <v>43</v>
      </c>
      <c r="F16" s="208" t="s">
        <v>1100</v>
      </c>
      <c r="G16" s="208" t="s">
        <v>1468</v>
      </c>
      <c r="H16" s="208" t="s">
        <v>1013</v>
      </c>
      <c r="I16" s="208" t="s">
        <v>1101</v>
      </c>
      <c r="J16" s="208" t="s">
        <v>960</v>
      </c>
      <c r="K16" s="208" t="s">
        <v>1258</v>
      </c>
      <c r="L16" s="208"/>
      <c r="M16" s="208"/>
    </row>
    <row r="17" spans="1:13" x14ac:dyDescent="0.25">
      <c r="A17" s="208">
        <v>16</v>
      </c>
      <c r="B17" s="208" t="s">
        <v>1215</v>
      </c>
      <c r="C17" s="208" t="s">
        <v>1216</v>
      </c>
      <c r="D17" s="208" t="s">
        <v>0</v>
      </c>
      <c r="E17" s="208" t="s">
        <v>1</v>
      </c>
      <c r="F17" s="208" t="s">
        <v>1218</v>
      </c>
      <c r="G17" s="208" t="s">
        <v>1468</v>
      </c>
      <c r="H17" s="208" t="s">
        <v>1013</v>
      </c>
      <c r="I17" s="208" t="s">
        <v>1219</v>
      </c>
      <c r="J17" s="208" t="s">
        <v>960</v>
      </c>
      <c r="K17" s="208" t="s">
        <v>1242</v>
      </c>
      <c r="L17" s="208"/>
      <c r="M17" s="208"/>
    </row>
    <row r="18" spans="1:13" x14ac:dyDescent="0.25">
      <c r="A18" s="208">
        <v>17</v>
      </c>
      <c r="B18" s="208" t="s">
        <v>1194</v>
      </c>
      <c r="C18" s="208" t="s">
        <v>1195</v>
      </c>
      <c r="D18" s="208" t="s">
        <v>1196</v>
      </c>
      <c r="E18" s="208" t="s">
        <v>28</v>
      </c>
      <c r="F18" s="208" t="s">
        <v>1197</v>
      </c>
      <c r="G18" s="208" t="s">
        <v>1468</v>
      </c>
      <c r="H18" s="208" t="s">
        <v>1013</v>
      </c>
      <c r="I18" s="208" t="s">
        <v>1198</v>
      </c>
      <c r="J18" s="208" t="s">
        <v>960</v>
      </c>
      <c r="K18" s="208" t="s">
        <v>1214</v>
      </c>
      <c r="L18" s="208"/>
      <c r="M18" s="208"/>
    </row>
    <row r="19" spans="1:13" x14ac:dyDescent="0.25">
      <c r="A19" s="208">
        <v>18</v>
      </c>
      <c r="B19" s="208" t="s">
        <v>117</v>
      </c>
      <c r="C19" s="208" t="s">
        <v>1210</v>
      </c>
      <c r="D19" s="208" t="s">
        <v>648</v>
      </c>
      <c r="E19" s="208" t="s">
        <v>1</v>
      </c>
      <c r="F19" s="208" t="s">
        <v>1211</v>
      </c>
      <c r="G19" s="208" t="s">
        <v>1019</v>
      </c>
      <c r="H19" s="208" t="s">
        <v>3</v>
      </c>
      <c r="I19" s="208" t="s">
        <v>1212</v>
      </c>
      <c r="J19" s="208" t="s">
        <v>53</v>
      </c>
      <c r="K19" s="208" t="s">
        <v>1213</v>
      </c>
      <c r="L19" s="208"/>
      <c r="M19" s="208"/>
    </row>
    <row r="20" spans="1:13" x14ac:dyDescent="0.25">
      <c r="A20" s="208">
        <v>19</v>
      </c>
      <c r="B20" s="208" t="s">
        <v>116</v>
      </c>
      <c r="C20" s="208" t="s">
        <v>117</v>
      </c>
      <c r="D20" s="208" t="s">
        <v>648</v>
      </c>
      <c r="E20" s="208" t="s">
        <v>1</v>
      </c>
      <c r="F20" s="208" t="s">
        <v>118</v>
      </c>
      <c r="G20" s="208" t="s">
        <v>1019</v>
      </c>
      <c r="H20" s="208" t="s">
        <v>3</v>
      </c>
      <c r="I20" s="208" t="s">
        <v>119</v>
      </c>
      <c r="J20" s="208" t="s">
        <v>53</v>
      </c>
      <c r="K20" s="208" t="s">
        <v>1167</v>
      </c>
      <c r="L20" s="208"/>
      <c r="M20" s="208"/>
    </row>
    <row r="21" spans="1:13" x14ac:dyDescent="0.25">
      <c r="A21" s="208">
        <v>20</v>
      </c>
      <c r="B21" s="208" t="s">
        <v>196</v>
      </c>
      <c r="C21" s="208" t="s">
        <v>104</v>
      </c>
      <c r="D21" s="208" t="s">
        <v>197</v>
      </c>
      <c r="E21" s="208" t="s">
        <v>198</v>
      </c>
      <c r="F21" s="208" t="s">
        <v>1168</v>
      </c>
      <c r="G21" s="208" t="s">
        <v>1468</v>
      </c>
      <c r="H21" s="208" t="s">
        <v>1013</v>
      </c>
      <c r="I21" s="208" t="s">
        <v>1169</v>
      </c>
      <c r="J21" s="208" t="s">
        <v>960</v>
      </c>
      <c r="K21" s="208" t="s">
        <v>1170</v>
      </c>
      <c r="L21" s="208"/>
      <c r="M21" s="208"/>
    </row>
    <row r="22" spans="1:13" x14ac:dyDescent="0.25">
      <c r="A22" s="208">
        <v>21</v>
      </c>
      <c r="B22" s="208" t="s">
        <v>1176</v>
      </c>
      <c r="C22" s="208" t="s">
        <v>1177</v>
      </c>
      <c r="D22" s="208" t="s">
        <v>173</v>
      </c>
      <c r="E22" s="208" t="s">
        <v>43</v>
      </c>
      <c r="F22" s="208" t="s">
        <v>1178</v>
      </c>
      <c r="G22" s="208" t="s">
        <v>1468</v>
      </c>
      <c r="H22" s="208" t="s">
        <v>1013</v>
      </c>
      <c r="I22" s="208" t="s">
        <v>1179</v>
      </c>
      <c r="J22" s="208" t="s">
        <v>960</v>
      </c>
      <c r="K22" s="208" t="s">
        <v>1180</v>
      </c>
      <c r="L22" s="208"/>
      <c r="M22" s="208"/>
    </row>
    <row r="23" spans="1:13" x14ac:dyDescent="0.25">
      <c r="A23" s="208">
        <v>22</v>
      </c>
      <c r="B23" s="208" t="s">
        <v>1187</v>
      </c>
      <c r="C23" s="208" t="s">
        <v>1188</v>
      </c>
      <c r="D23" s="208" t="s">
        <v>1189</v>
      </c>
      <c r="E23" s="208" t="s">
        <v>43</v>
      </c>
      <c r="F23" s="208" t="s">
        <v>1190</v>
      </c>
      <c r="G23" s="208" t="s">
        <v>1468</v>
      </c>
      <c r="H23" s="208" t="s">
        <v>1013</v>
      </c>
      <c r="I23" s="208" t="s">
        <v>1191</v>
      </c>
      <c r="J23" s="208" t="s">
        <v>960</v>
      </c>
      <c r="K23" s="208" t="s">
        <v>1192</v>
      </c>
      <c r="L23" s="208"/>
      <c r="M23" s="208"/>
    </row>
    <row r="24" spans="1:13" x14ac:dyDescent="0.25">
      <c r="A24" s="208">
        <v>23</v>
      </c>
      <c r="B24" s="208" t="s">
        <v>262</v>
      </c>
      <c r="C24" s="208" t="s">
        <v>1141</v>
      </c>
      <c r="D24" s="208" t="s">
        <v>1142</v>
      </c>
      <c r="E24" s="208" t="s">
        <v>1</v>
      </c>
      <c r="F24" s="208" t="s">
        <v>1143</v>
      </c>
      <c r="G24" s="208" t="s">
        <v>1468</v>
      </c>
      <c r="H24" s="208" t="s">
        <v>1013</v>
      </c>
      <c r="I24" s="208" t="s">
        <v>1144</v>
      </c>
      <c r="J24" s="208" t="s">
        <v>960</v>
      </c>
      <c r="K24" s="208" t="s">
        <v>1145</v>
      </c>
      <c r="L24" s="208"/>
      <c r="M24" s="208"/>
    </row>
    <row r="25" spans="1:13" x14ac:dyDescent="0.25">
      <c r="A25" s="208">
        <v>24</v>
      </c>
      <c r="B25" s="208" t="s">
        <v>1146</v>
      </c>
      <c r="C25" s="208" t="s">
        <v>1147</v>
      </c>
      <c r="D25" s="208" t="s">
        <v>1142</v>
      </c>
      <c r="E25" s="208" t="s">
        <v>1</v>
      </c>
      <c r="F25" s="208" t="s">
        <v>1148</v>
      </c>
      <c r="G25" s="208" t="s">
        <v>1468</v>
      </c>
      <c r="H25" s="208" t="s">
        <v>1013</v>
      </c>
      <c r="I25" s="208" t="s">
        <v>1149</v>
      </c>
      <c r="J25" s="208" t="s">
        <v>960</v>
      </c>
      <c r="K25" s="208" t="s">
        <v>1150</v>
      </c>
      <c r="L25" s="208"/>
      <c r="M25" s="208"/>
    </row>
    <row r="26" spans="1:13" x14ac:dyDescent="0.25">
      <c r="A26" s="208">
        <v>25</v>
      </c>
      <c r="B26" s="208" t="s">
        <v>50</v>
      </c>
      <c r="C26" s="208" t="s">
        <v>51</v>
      </c>
      <c r="D26" s="208" t="s">
        <v>52</v>
      </c>
      <c r="E26" s="208" t="s">
        <v>43</v>
      </c>
      <c r="F26" s="208" t="s">
        <v>1085</v>
      </c>
      <c r="G26" s="208" t="s">
        <v>1468</v>
      </c>
      <c r="H26" s="208" t="s">
        <v>1013</v>
      </c>
      <c r="I26" s="208" t="s">
        <v>1086</v>
      </c>
      <c r="J26" s="208" t="s">
        <v>960</v>
      </c>
      <c r="K26" s="208" t="s">
        <v>1087</v>
      </c>
      <c r="L26" s="208"/>
      <c r="M26" s="208"/>
    </row>
    <row r="27" spans="1:13" x14ac:dyDescent="0.25">
      <c r="A27" s="208">
        <v>26</v>
      </c>
      <c r="B27" s="208" t="s">
        <v>196</v>
      </c>
      <c r="C27" s="208" t="s">
        <v>104</v>
      </c>
      <c r="D27" s="208" t="s">
        <v>197</v>
      </c>
      <c r="E27" s="208" t="s">
        <v>198</v>
      </c>
      <c r="F27" s="208" t="s">
        <v>1107</v>
      </c>
      <c r="G27" s="208" t="s">
        <v>1468</v>
      </c>
      <c r="H27" s="208" t="s">
        <v>1013</v>
      </c>
      <c r="I27" s="208" t="s">
        <v>1108</v>
      </c>
      <c r="J27" s="208" t="s">
        <v>960</v>
      </c>
      <c r="K27" s="208" t="s">
        <v>1109</v>
      </c>
      <c r="L27" s="208"/>
      <c r="M27" s="208"/>
    </row>
    <row r="28" spans="1:13" x14ac:dyDescent="0.25">
      <c r="A28" s="208">
        <v>27</v>
      </c>
      <c r="B28" s="208" t="s">
        <v>1110</v>
      </c>
      <c r="C28" s="208" t="s">
        <v>408</v>
      </c>
      <c r="D28" s="208" t="s">
        <v>1111</v>
      </c>
      <c r="E28" s="208" t="s">
        <v>912</v>
      </c>
      <c r="F28" s="208" t="s">
        <v>1112</v>
      </c>
      <c r="G28" s="208" t="s">
        <v>1468</v>
      </c>
      <c r="H28" s="208" t="s">
        <v>1013</v>
      </c>
      <c r="I28" s="208" t="s">
        <v>1113</v>
      </c>
      <c r="J28" s="208" t="s">
        <v>960</v>
      </c>
      <c r="K28" s="208" t="s">
        <v>1114</v>
      </c>
      <c r="L28" s="208"/>
      <c r="M28" s="208"/>
    </row>
    <row r="29" spans="1:13" x14ac:dyDescent="0.25">
      <c r="A29" s="208">
        <v>28</v>
      </c>
      <c r="B29" s="208" t="s">
        <v>1072</v>
      </c>
      <c r="C29" s="208" t="s">
        <v>1073</v>
      </c>
      <c r="D29" s="208" t="s">
        <v>122</v>
      </c>
      <c r="E29" s="208" t="s">
        <v>43</v>
      </c>
      <c r="F29" s="208" t="s">
        <v>221</v>
      </c>
      <c r="G29" s="208" t="s">
        <v>1131</v>
      </c>
      <c r="H29" s="208" t="s">
        <v>3</v>
      </c>
      <c r="I29" s="208" t="s">
        <v>222</v>
      </c>
      <c r="J29" s="208" t="s">
        <v>53</v>
      </c>
      <c r="K29" s="208" t="s">
        <v>1074</v>
      </c>
      <c r="L29" s="208"/>
      <c r="M29" s="208"/>
    </row>
    <row r="30" spans="1:13" x14ac:dyDescent="0.25">
      <c r="A30" s="208">
        <v>29</v>
      </c>
      <c r="B30" s="208" t="s">
        <v>190</v>
      </c>
      <c r="C30" s="208" t="s">
        <v>191</v>
      </c>
      <c r="D30" s="208" t="s">
        <v>192</v>
      </c>
      <c r="E30" s="208" t="s">
        <v>28</v>
      </c>
      <c r="F30" s="208" t="s">
        <v>193</v>
      </c>
      <c r="G30" s="208" t="s">
        <v>1019</v>
      </c>
      <c r="H30" s="208" t="s">
        <v>30</v>
      </c>
      <c r="I30" s="208" t="s">
        <v>194</v>
      </c>
      <c r="J30" s="208" t="s">
        <v>32</v>
      </c>
      <c r="K30" s="208" t="s">
        <v>1081</v>
      </c>
      <c r="L30" s="208"/>
      <c r="M30" s="208"/>
    </row>
    <row r="31" spans="1:13" x14ac:dyDescent="0.25">
      <c r="A31" s="208">
        <v>30</v>
      </c>
      <c r="B31" s="208" t="s">
        <v>71</v>
      </c>
      <c r="C31" s="208" t="s">
        <v>72</v>
      </c>
      <c r="D31" s="208" t="s">
        <v>73</v>
      </c>
      <c r="E31" s="208" t="s">
        <v>28</v>
      </c>
      <c r="F31" s="208" t="s">
        <v>74</v>
      </c>
      <c r="G31" s="208" t="s">
        <v>1019</v>
      </c>
      <c r="H31" s="208" t="s">
        <v>30</v>
      </c>
      <c r="I31" s="208" t="s">
        <v>75</v>
      </c>
      <c r="J31" s="208" t="s">
        <v>32</v>
      </c>
      <c r="K31" s="208" t="s">
        <v>1058</v>
      </c>
      <c r="L31" s="208"/>
      <c r="M31" s="208"/>
    </row>
    <row r="32" spans="1:13" x14ac:dyDescent="0.25">
      <c r="A32" s="208">
        <v>31</v>
      </c>
      <c r="B32" s="208" t="s">
        <v>273</v>
      </c>
      <c r="C32" s="208" t="s">
        <v>274</v>
      </c>
      <c r="D32" s="208" t="s">
        <v>0</v>
      </c>
      <c r="E32" s="208" t="s">
        <v>1</v>
      </c>
      <c r="F32" s="208" t="s">
        <v>275</v>
      </c>
      <c r="G32" s="208" t="s">
        <v>1019</v>
      </c>
      <c r="H32" s="208" t="s">
        <v>3</v>
      </c>
      <c r="I32" s="208" t="s">
        <v>276</v>
      </c>
      <c r="J32" s="208" t="s">
        <v>53</v>
      </c>
      <c r="K32" s="208" t="s">
        <v>1069</v>
      </c>
      <c r="L32" s="208"/>
      <c r="M32" s="208"/>
    </row>
    <row r="33" spans="1:13" x14ac:dyDescent="0.25">
      <c r="A33" s="208">
        <v>32</v>
      </c>
      <c r="B33" s="208" t="s">
        <v>766</v>
      </c>
      <c r="C33" s="208" t="s">
        <v>767</v>
      </c>
      <c r="D33" s="208" t="s">
        <v>577</v>
      </c>
      <c r="E33" s="208" t="s">
        <v>7</v>
      </c>
      <c r="F33" s="208" t="s">
        <v>1040</v>
      </c>
      <c r="G33" s="208" t="s">
        <v>1050</v>
      </c>
      <c r="H33" s="208" t="s">
        <v>781</v>
      </c>
      <c r="I33" s="208" t="s">
        <v>1042</v>
      </c>
      <c r="J33" s="208" t="s">
        <v>1043</v>
      </c>
      <c r="K33" s="208" t="s">
        <v>1044</v>
      </c>
      <c r="L33" s="208"/>
      <c r="M33" s="208"/>
    </row>
    <row r="34" spans="1:13" x14ac:dyDescent="0.25">
      <c r="A34" s="208">
        <v>33</v>
      </c>
      <c r="B34" s="208" t="s">
        <v>145</v>
      </c>
      <c r="C34" s="208" t="s">
        <v>97</v>
      </c>
      <c r="D34" s="208" t="s">
        <v>1046</v>
      </c>
      <c r="E34" s="208" t="s">
        <v>1</v>
      </c>
      <c r="F34" s="208" t="s">
        <v>147</v>
      </c>
      <c r="G34" s="208" t="s">
        <v>1019</v>
      </c>
      <c r="H34" s="208" t="s">
        <v>3</v>
      </c>
      <c r="I34" s="208" t="s">
        <v>148</v>
      </c>
      <c r="J34" s="208" t="s">
        <v>53</v>
      </c>
      <c r="K34" s="208" t="s">
        <v>1047</v>
      </c>
      <c r="L34" s="208"/>
      <c r="M34" s="208"/>
    </row>
    <row r="35" spans="1:13" x14ac:dyDescent="0.25">
      <c r="A35" s="208">
        <v>34</v>
      </c>
      <c r="B35" s="208" t="s">
        <v>803</v>
      </c>
      <c r="C35" s="208" t="s">
        <v>804</v>
      </c>
      <c r="D35" s="208" t="s">
        <v>17</v>
      </c>
      <c r="E35" s="208" t="s">
        <v>7</v>
      </c>
      <c r="F35" s="208" t="s">
        <v>805</v>
      </c>
      <c r="G35" s="208" t="s">
        <v>1468</v>
      </c>
      <c r="H35" s="208" t="s">
        <v>5</v>
      </c>
      <c r="I35" s="208" t="s">
        <v>806</v>
      </c>
      <c r="J35" s="208" t="s">
        <v>6</v>
      </c>
      <c r="K35" s="208" t="s">
        <v>996</v>
      </c>
      <c r="L35" s="208"/>
      <c r="M35" s="208"/>
    </row>
    <row r="36" spans="1:13" x14ac:dyDescent="0.25">
      <c r="A36" s="208">
        <v>35</v>
      </c>
      <c r="B36" s="208" t="s">
        <v>982</v>
      </c>
      <c r="C36" s="208" t="s">
        <v>292</v>
      </c>
      <c r="D36" s="208" t="s">
        <v>462</v>
      </c>
      <c r="E36" s="208" t="s">
        <v>1</v>
      </c>
      <c r="F36" s="208" t="s">
        <v>422</v>
      </c>
      <c r="G36" s="208" t="s">
        <v>1019</v>
      </c>
      <c r="H36" s="208" t="s">
        <v>3</v>
      </c>
      <c r="I36" s="208" t="s">
        <v>423</v>
      </c>
      <c r="J36" s="208" t="s">
        <v>2</v>
      </c>
      <c r="K36" s="208" t="s">
        <v>983</v>
      </c>
      <c r="L36" s="208"/>
      <c r="M36" s="208"/>
    </row>
    <row r="37" spans="1:13" x14ac:dyDescent="0.25">
      <c r="A37" s="208">
        <v>36</v>
      </c>
      <c r="B37" s="208" t="s">
        <v>64</v>
      </c>
      <c r="C37" s="208" t="s">
        <v>65</v>
      </c>
      <c r="D37" s="208" t="s">
        <v>66</v>
      </c>
      <c r="E37" s="208" t="s">
        <v>1</v>
      </c>
      <c r="F37" s="208" t="s">
        <v>67</v>
      </c>
      <c r="G37" s="208" t="s">
        <v>1019</v>
      </c>
      <c r="H37" s="208" t="s">
        <v>30</v>
      </c>
      <c r="I37" s="208" t="s">
        <v>68</v>
      </c>
      <c r="J37" s="208" t="s">
        <v>32</v>
      </c>
      <c r="K37" s="208" t="s">
        <v>959</v>
      </c>
      <c r="L37" s="208"/>
      <c r="M37" s="208"/>
    </row>
    <row r="38" spans="1:13" x14ac:dyDescent="0.25">
      <c r="A38" s="208">
        <v>37</v>
      </c>
      <c r="B38" s="208" t="s">
        <v>242</v>
      </c>
      <c r="C38" s="208" t="s">
        <v>243</v>
      </c>
      <c r="D38" s="208" t="s">
        <v>957</v>
      </c>
      <c r="E38" s="208" t="s">
        <v>43</v>
      </c>
      <c r="F38" s="208" t="s">
        <v>244</v>
      </c>
      <c r="G38" s="208" t="s">
        <v>1019</v>
      </c>
      <c r="H38" s="208" t="s">
        <v>3</v>
      </c>
      <c r="I38" s="208" t="s">
        <v>245</v>
      </c>
      <c r="J38" s="208" t="s">
        <v>125</v>
      </c>
      <c r="K38" s="208" t="s">
        <v>958</v>
      </c>
      <c r="L38" s="208"/>
      <c r="M38" s="208"/>
    </row>
    <row r="39" spans="1:13" x14ac:dyDescent="0.25">
      <c r="A39" s="208">
        <v>38</v>
      </c>
      <c r="B39" s="208" t="s">
        <v>322</v>
      </c>
      <c r="C39" s="208" t="s">
        <v>323</v>
      </c>
      <c r="D39" s="208" t="s">
        <v>66</v>
      </c>
      <c r="E39" s="208" t="s">
        <v>1</v>
      </c>
      <c r="F39" s="208" t="s">
        <v>324</v>
      </c>
      <c r="G39" s="208" t="s">
        <v>1019</v>
      </c>
      <c r="H39" s="208" t="s">
        <v>287</v>
      </c>
      <c r="I39" s="208" t="s">
        <v>325</v>
      </c>
      <c r="J39" s="208" t="s">
        <v>289</v>
      </c>
      <c r="K39" s="208" t="s">
        <v>956</v>
      </c>
      <c r="L39" s="208"/>
      <c r="M39" s="208"/>
    </row>
    <row r="40" spans="1:13" x14ac:dyDescent="0.25">
      <c r="A40" s="208">
        <v>39</v>
      </c>
      <c r="B40" s="208" t="s">
        <v>49</v>
      </c>
      <c r="C40" s="208" t="s">
        <v>97</v>
      </c>
      <c r="D40" s="208" t="s">
        <v>66</v>
      </c>
      <c r="E40" s="208" t="s">
        <v>1</v>
      </c>
      <c r="F40" s="208" t="s">
        <v>391</v>
      </c>
      <c r="G40" s="208" t="s">
        <v>1019</v>
      </c>
      <c r="H40" s="208" t="s">
        <v>294</v>
      </c>
      <c r="I40" s="208" t="s">
        <v>392</v>
      </c>
      <c r="J40" s="208" t="s">
        <v>289</v>
      </c>
      <c r="K40" s="208" t="s">
        <v>921</v>
      </c>
      <c r="L40" s="208"/>
      <c r="M40" s="208"/>
    </row>
    <row r="41" spans="1:13" x14ac:dyDescent="0.25">
      <c r="A41" s="208">
        <v>40</v>
      </c>
      <c r="B41" s="208" t="s">
        <v>361</v>
      </c>
      <c r="C41" s="208" t="s">
        <v>362</v>
      </c>
      <c r="D41" s="208" t="s">
        <v>0</v>
      </c>
      <c r="E41" s="208" t="s">
        <v>1</v>
      </c>
      <c r="F41" s="208" t="s">
        <v>886</v>
      </c>
      <c r="G41" s="208" t="s">
        <v>1019</v>
      </c>
      <c r="H41" s="208" t="s">
        <v>3</v>
      </c>
      <c r="I41" s="208" t="s">
        <v>861</v>
      </c>
      <c r="J41" s="208" t="s">
        <v>516</v>
      </c>
      <c r="K41" s="208" t="s">
        <v>896</v>
      </c>
      <c r="L41" s="208"/>
      <c r="M41" s="208"/>
    </row>
    <row r="42" spans="1:13" x14ac:dyDescent="0.25">
      <c r="A42" s="208">
        <v>41</v>
      </c>
      <c r="B42" s="208" t="s">
        <v>845</v>
      </c>
      <c r="C42" s="208" t="s">
        <v>846</v>
      </c>
      <c r="D42" s="208" t="s">
        <v>27</v>
      </c>
      <c r="E42" s="208" t="s">
        <v>28</v>
      </c>
      <c r="F42" s="208" t="s">
        <v>847</v>
      </c>
      <c r="G42" s="208" t="s">
        <v>1019</v>
      </c>
      <c r="H42" s="208" t="s">
        <v>294</v>
      </c>
      <c r="I42" s="208" t="s">
        <v>848</v>
      </c>
      <c r="J42" s="208" t="s">
        <v>289</v>
      </c>
      <c r="K42" s="208" t="s">
        <v>849</v>
      </c>
      <c r="L42" s="208"/>
      <c r="M42" s="208"/>
    </row>
    <row r="43" spans="1:13" x14ac:dyDescent="0.25">
      <c r="A43" s="208">
        <v>42</v>
      </c>
      <c r="B43" s="208" t="s">
        <v>766</v>
      </c>
      <c r="C43" s="208" t="s">
        <v>767</v>
      </c>
      <c r="D43" s="208" t="s">
        <v>577</v>
      </c>
      <c r="E43" s="208" t="s">
        <v>7</v>
      </c>
      <c r="F43" s="208" t="s">
        <v>768</v>
      </c>
      <c r="G43" s="208" t="s">
        <v>1468</v>
      </c>
      <c r="H43" s="208" t="s">
        <v>8</v>
      </c>
      <c r="I43" s="208" t="s">
        <v>769</v>
      </c>
      <c r="J43" s="208" t="s">
        <v>9</v>
      </c>
      <c r="K43" s="208" t="s">
        <v>770</v>
      </c>
      <c r="L43" s="208"/>
      <c r="M43" s="208"/>
    </row>
    <row r="44" spans="1:13" x14ac:dyDescent="0.25">
      <c r="A44" s="208">
        <v>43</v>
      </c>
      <c r="B44" s="208" t="s">
        <v>530</v>
      </c>
      <c r="C44" s="208" t="s">
        <v>531</v>
      </c>
      <c r="D44" s="208" t="s">
        <v>36</v>
      </c>
      <c r="E44" s="208" t="s">
        <v>1</v>
      </c>
      <c r="F44" s="208" t="s">
        <v>532</v>
      </c>
      <c r="G44" s="208" t="s">
        <v>1019</v>
      </c>
      <c r="H44" s="208" t="s">
        <v>294</v>
      </c>
      <c r="I44" s="208" t="s">
        <v>533</v>
      </c>
      <c r="J44" s="208" t="s">
        <v>516</v>
      </c>
      <c r="K44" s="208" t="s">
        <v>764</v>
      </c>
      <c r="L44" s="208"/>
      <c r="M44" s="208"/>
    </row>
    <row r="45" spans="1:13" x14ac:dyDescent="0.25">
      <c r="A45" s="208">
        <v>44</v>
      </c>
      <c r="B45" s="208" t="s">
        <v>651</v>
      </c>
      <c r="C45" s="208" t="s">
        <v>652</v>
      </c>
      <c r="D45" s="208" t="s">
        <v>653</v>
      </c>
      <c r="E45" s="208" t="s">
        <v>1</v>
      </c>
      <c r="F45" s="208" t="s">
        <v>654</v>
      </c>
      <c r="G45" s="208" t="s">
        <v>1019</v>
      </c>
      <c r="H45" s="208" t="s">
        <v>294</v>
      </c>
      <c r="I45" s="208" t="s">
        <v>655</v>
      </c>
      <c r="J45" s="208" t="s">
        <v>289</v>
      </c>
      <c r="K45" s="208" t="s">
        <v>656</v>
      </c>
      <c r="L45" s="208"/>
      <c r="M45" s="208"/>
    </row>
    <row r="46" spans="1:13" x14ac:dyDescent="0.25">
      <c r="A46" s="208">
        <v>45</v>
      </c>
      <c r="B46" s="208" t="s">
        <v>425</v>
      </c>
      <c r="C46" s="208" t="s">
        <v>426</v>
      </c>
      <c r="D46" s="208" t="s">
        <v>427</v>
      </c>
      <c r="E46" s="208" t="s">
        <v>28</v>
      </c>
      <c r="F46" s="208" t="s">
        <v>428</v>
      </c>
      <c r="G46" s="208" t="s">
        <v>1019</v>
      </c>
      <c r="H46" s="208" t="s">
        <v>287</v>
      </c>
      <c r="I46" s="208" t="s">
        <v>429</v>
      </c>
      <c r="J46" s="208" t="s">
        <v>289</v>
      </c>
      <c r="K46" s="208" t="s">
        <v>659</v>
      </c>
      <c r="L46" s="208"/>
      <c r="M46" s="208"/>
    </row>
    <row r="47" spans="1:13" x14ac:dyDescent="0.25">
      <c r="A47" s="208">
        <v>46</v>
      </c>
      <c r="B47" s="208" t="s">
        <v>608</v>
      </c>
      <c r="C47" s="208" t="s">
        <v>378</v>
      </c>
      <c r="D47" s="208" t="s">
        <v>27</v>
      </c>
      <c r="E47" s="208" t="s">
        <v>28</v>
      </c>
      <c r="F47" s="208" t="s">
        <v>609</v>
      </c>
      <c r="G47" s="208" t="s">
        <v>1019</v>
      </c>
      <c r="H47" s="208" t="s">
        <v>294</v>
      </c>
      <c r="I47" s="208" t="s">
        <v>610</v>
      </c>
      <c r="J47" s="208" t="s">
        <v>289</v>
      </c>
      <c r="K47" s="208" t="s">
        <v>663</v>
      </c>
      <c r="L47" s="208"/>
      <c r="M47" s="208"/>
    </row>
    <row r="48" spans="1:13" x14ac:dyDescent="0.25">
      <c r="A48" s="208">
        <v>47</v>
      </c>
      <c r="B48" s="208" t="s">
        <v>1466</v>
      </c>
      <c r="C48" s="208" t="s">
        <v>378</v>
      </c>
      <c r="D48" s="208"/>
      <c r="E48" s="208"/>
      <c r="F48" s="208" t="s">
        <v>572</v>
      </c>
      <c r="G48" s="208" t="s">
        <v>1019</v>
      </c>
      <c r="H48" s="208" t="s">
        <v>287</v>
      </c>
      <c r="I48" s="208" t="s">
        <v>573</v>
      </c>
      <c r="J48" s="208" t="s">
        <v>289</v>
      </c>
      <c r="K48" s="208" t="s">
        <v>665</v>
      </c>
      <c r="L48" s="208"/>
      <c r="M48" s="208"/>
    </row>
    <row r="49" spans="1:13" x14ac:dyDescent="0.25">
      <c r="A49" s="208">
        <v>48</v>
      </c>
      <c r="B49" s="208" t="s">
        <v>590</v>
      </c>
      <c r="C49" s="208" t="s">
        <v>591</v>
      </c>
      <c r="D49" s="208" t="s">
        <v>592</v>
      </c>
      <c r="E49" s="208" t="s">
        <v>43</v>
      </c>
      <c r="F49" s="208" t="s">
        <v>593</v>
      </c>
      <c r="G49" s="208" t="s">
        <v>1131</v>
      </c>
      <c r="H49" s="208" t="s">
        <v>30</v>
      </c>
      <c r="I49" s="208" t="s">
        <v>594</v>
      </c>
      <c r="J49" s="208" t="s">
        <v>32</v>
      </c>
      <c r="K49" s="208" t="s">
        <v>669</v>
      </c>
      <c r="L49" s="208"/>
      <c r="M49" s="208"/>
    </row>
    <row r="50" spans="1:13" x14ac:dyDescent="0.25">
      <c r="A50" s="208">
        <v>49</v>
      </c>
      <c r="B50" s="208" t="s">
        <v>566</v>
      </c>
      <c r="C50" s="208" t="s">
        <v>556</v>
      </c>
      <c r="D50" s="208" t="s">
        <v>0</v>
      </c>
      <c r="E50" s="208" t="s">
        <v>1</v>
      </c>
      <c r="F50" s="208" t="s">
        <v>557</v>
      </c>
      <c r="G50" s="208" t="s">
        <v>1019</v>
      </c>
      <c r="H50" s="208" t="s">
        <v>287</v>
      </c>
      <c r="I50" s="208" t="s">
        <v>558</v>
      </c>
      <c r="J50" s="208" t="s">
        <v>289</v>
      </c>
      <c r="K50" s="208" t="s">
        <v>673</v>
      </c>
      <c r="L50" s="208"/>
      <c r="M50" s="208"/>
    </row>
    <row r="51" spans="1:13" x14ac:dyDescent="0.25">
      <c r="A51" s="208">
        <v>50</v>
      </c>
      <c r="B51" s="208" t="s">
        <v>1467</v>
      </c>
      <c r="C51" s="208" t="s">
        <v>97</v>
      </c>
      <c r="D51" s="208"/>
      <c r="E51" s="208"/>
      <c r="F51" s="208" t="s">
        <v>540</v>
      </c>
      <c r="G51" s="208" t="s">
        <v>1019</v>
      </c>
      <c r="H51" s="208" t="s">
        <v>294</v>
      </c>
      <c r="I51" s="208" t="s">
        <v>541</v>
      </c>
      <c r="J51" s="208" t="s">
        <v>289</v>
      </c>
      <c r="K51" s="208" t="s">
        <v>677</v>
      </c>
      <c r="L51" s="208"/>
      <c r="M51" s="208"/>
    </row>
    <row r="52" spans="1:13" x14ac:dyDescent="0.25">
      <c r="A52" s="208">
        <v>51</v>
      </c>
      <c r="B52" s="208" t="s">
        <v>291</v>
      </c>
      <c r="C52" s="208" t="s">
        <v>292</v>
      </c>
      <c r="D52" s="208" t="s">
        <v>0</v>
      </c>
      <c r="E52" s="208" t="s">
        <v>1</v>
      </c>
      <c r="F52" s="208" t="s">
        <v>293</v>
      </c>
      <c r="G52" s="208" t="s">
        <v>1019</v>
      </c>
      <c r="H52" s="208" t="s">
        <v>294</v>
      </c>
      <c r="I52" s="208" t="s">
        <v>295</v>
      </c>
      <c r="J52" s="208" t="s">
        <v>289</v>
      </c>
      <c r="K52" s="208" t="s">
        <v>679</v>
      </c>
      <c r="L52" s="208"/>
      <c r="M52" s="208"/>
    </row>
    <row r="53" spans="1:13" x14ac:dyDescent="0.25">
      <c r="A53" s="208">
        <v>52</v>
      </c>
      <c r="B53" s="208" t="s">
        <v>311</v>
      </c>
      <c r="C53" s="208" t="s">
        <v>312</v>
      </c>
      <c r="D53" s="208" t="s">
        <v>313</v>
      </c>
      <c r="E53" s="208" t="s">
        <v>43</v>
      </c>
      <c r="F53" s="208" t="s">
        <v>314</v>
      </c>
      <c r="G53" s="208" t="s">
        <v>1019</v>
      </c>
      <c r="H53" s="208" t="s">
        <v>294</v>
      </c>
      <c r="I53" s="208" t="s">
        <v>315</v>
      </c>
      <c r="J53" s="208" t="s">
        <v>289</v>
      </c>
      <c r="K53" s="208" t="s">
        <v>683</v>
      </c>
      <c r="L53" s="208"/>
      <c r="M53" s="208"/>
    </row>
    <row r="54" spans="1:13" x14ac:dyDescent="0.25">
      <c r="A54" s="208">
        <v>53</v>
      </c>
      <c r="B54" s="208" t="s">
        <v>317</v>
      </c>
      <c r="C54" s="208" t="s">
        <v>279</v>
      </c>
      <c r="D54" s="208" t="s">
        <v>318</v>
      </c>
      <c r="E54" s="208" t="s">
        <v>28</v>
      </c>
      <c r="F54" s="208" t="s">
        <v>319</v>
      </c>
      <c r="G54" s="208" t="s">
        <v>1019</v>
      </c>
      <c r="H54" s="208" t="s">
        <v>287</v>
      </c>
      <c r="I54" s="208" t="s">
        <v>320</v>
      </c>
      <c r="J54" s="208" t="s">
        <v>289</v>
      </c>
      <c r="K54" s="208" t="s">
        <v>758</v>
      </c>
      <c r="L54" s="208"/>
      <c r="M54" s="208"/>
    </row>
    <row r="55" spans="1:13" x14ac:dyDescent="0.25">
      <c r="A55" s="208">
        <v>54</v>
      </c>
      <c r="B55" s="208" t="s">
        <v>333</v>
      </c>
      <c r="C55" s="208" t="s">
        <v>334</v>
      </c>
      <c r="D55" s="208" t="s">
        <v>335</v>
      </c>
      <c r="E55" s="208" t="s">
        <v>48</v>
      </c>
      <c r="F55" s="208" t="s">
        <v>336</v>
      </c>
      <c r="G55" s="208" t="s">
        <v>666</v>
      </c>
      <c r="H55" s="208" t="s">
        <v>287</v>
      </c>
      <c r="I55" s="208" t="s">
        <v>337</v>
      </c>
      <c r="J55" s="208" t="s">
        <v>289</v>
      </c>
      <c r="K55" s="208" t="s">
        <v>686</v>
      </c>
      <c r="L55" s="208"/>
      <c r="M55" s="208"/>
    </row>
    <row r="56" spans="1:13" x14ac:dyDescent="0.25">
      <c r="A56" s="208">
        <v>55</v>
      </c>
      <c r="B56" s="208" t="s">
        <v>238</v>
      </c>
      <c r="C56" s="208" t="s">
        <v>239</v>
      </c>
      <c r="D56" s="208" t="s">
        <v>0</v>
      </c>
      <c r="E56" s="208" t="s">
        <v>1</v>
      </c>
      <c r="F56" s="208" t="s">
        <v>240</v>
      </c>
      <c r="G56" s="208" t="s">
        <v>1019</v>
      </c>
      <c r="H56" s="208" t="s">
        <v>3</v>
      </c>
      <c r="I56" s="208" t="s">
        <v>241</v>
      </c>
      <c r="J56" s="208" t="s">
        <v>53</v>
      </c>
      <c r="K56" s="208" t="s">
        <v>691</v>
      </c>
      <c r="L56" s="208"/>
      <c r="M56" s="208"/>
    </row>
    <row r="57" spans="1:13" x14ac:dyDescent="0.25">
      <c r="A57" s="208">
        <v>56</v>
      </c>
      <c r="B57" s="208" t="s">
        <v>137</v>
      </c>
      <c r="C57" s="208" t="s">
        <v>138</v>
      </c>
      <c r="D57" s="208" t="s">
        <v>0</v>
      </c>
      <c r="E57" s="208" t="s">
        <v>1</v>
      </c>
      <c r="F57" s="208" t="s">
        <v>139</v>
      </c>
      <c r="G57" s="208" t="s">
        <v>1019</v>
      </c>
      <c r="H57" s="208" t="s">
        <v>3</v>
      </c>
      <c r="I57" s="208" t="s">
        <v>140</v>
      </c>
      <c r="J57" s="208" t="s">
        <v>53</v>
      </c>
      <c r="K57" s="208" t="s">
        <v>699</v>
      </c>
      <c r="L57" s="208"/>
      <c r="M57" s="208"/>
    </row>
    <row r="58" spans="1:13" x14ac:dyDescent="0.25">
      <c r="A58" s="208">
        <v>57</v>
      </c>
      <c r="B58" s="208" t="s">
        <v>262</v>
      </c>
      <c r="C58" s="208" t="s">
        <v>399</v>
      </c>
      <c r="D58" s="208" t="s">
        <v>0</v>
      </c>
      <c r="E58" s="208" t="s">
        <v>1</v>
      </c>
      <c r="F58" s="208" t="s">
        <v>400</v>
      </c>
      <c r="G58" s="208" t="s">
        <v>1019</v>
      </c>
      <c r="H58" s="208" t="s">
        <v>294</v>
      </c>
      <c r="I58" s="208" t="s">
        <v>401</v>
      </c>
      <c r="J58" s="208" t="s">
        <v>289</v>
      </c>
      <c r="K58" s="208" t="s">
        <v>700</v>
      </c>
      <c r="L58" s="208"/>
      <c r="M58" s="208"/>
    </row>
    <row r="59" spans="1:13" x14ac:dyDescent="0.25">
      <c r="A59" s="208">
        <v>58</v>
      </c>
      <c r="B59" s="208" t="s">
        <v>403</v>
      </c>
      <c r="C59" s="208" t="s">
        <v>60</v>
      </c>
      <c r="D59" s="208" t="s">
        <v>27</v>
      </c>
      <c r="E59" s="208" t="s">
        <v>28</v>
      </c>
      <c r="F59" s="208" t="s">
        <v>404</v>
      </c>
      <c r="G59" s="208" t="s">
        <v>1019</v>
      </c>
      <c r="H59" s="208" t="s">
        <v>287</v>
      </c>
      <c r="I59" s="208" t="s">
        <v>405</v>
      </c>
      <c r="J59" s="208" t="s">
        <v>289</v>
      </c>
      <c r="K59" s="208" t="s">
        <v>701</v>
      </c>
      <c r="L59" s="208"/>
      <c r="M59" s="208"/>
    </row>
    <row r="60" spans="1:13" x14ac:dyDescent="0.25">
      <c r="A60" s="208">
        <v>59</v>
      </c>
      <c r="B60" s="208" t="s">
        <v>431</v>
      </c>
      <c r="C60" s="208" t="s">
        <v>172</v>
      </c>
      <c r="D60" s="208" t="s">
        <v>432</v>
      </c>
      <c r="E60" s="208" t="s">
        <v>28</v>
      </c>
      <c r="F60" s="208" t="s">
        <v>433</v>
      </c>
      <c r="G60" s="208" t="s">
        <v>1019</v>
      </c>
      <c r="H60" s="208" t="s">
        <v>294</v>
      </c>
      <c r="I60" s="208" t="s">
        <v>434</v>
      </c>
      <c r="J60" s="208" t="s">
        <v>289</v>
      </c>
      <c r="K60" s="208" t="s">
        <v>704</v>
      </c>
      <c r="L60" s="208"/>
      <c r="M60" s="208"/>
    </row>
    <row r="61" spans="1:13" x14ac:dyDescent="0.25">
      <c r="A61" s="208">
        <v>60</v>
      </c>
      <c r="B61" s="208" t="s">
        <v>165</v>
      </c>
      <c r="C61" s="208" t="s">
        <v>166</v>
      </c>
      <c r="D61" s="208" t="s">
        <v>27</v>
      </c>
      <c r="E61" s="208" t="s">
        <v>28</v>
      </c>
      <c r="F61" s="208" t="s">
        <v>167</v>
      </c>
      <c r="G61" s="208" t="s">
        <v>1019</v>
      </c>
      <c r="H61" s="208" t="s">
        <v>30</v>
      </c>
      <c r="I61" s="208" t="s">
        <v>168</v>
      </c>
      <c r="J61" s="208" t="s">
        <v>32</v>
      </c>
      <c r="K61" s="208" t="s">
        <v>712</v>
      </c>
      <c r="L61" s="208"/>
      <c r="M61" s="208"/>
    </row>
    <row r="62" spans="1:13" x14ac:dyDescent="0.25">
      <c r="A62" s="208">
        <v>61</v>
      </c>
      <c r="B62" s="208" t="s">
        <v>25</v>
      </c>
      <c r="C62" s="208" t="s">
        <v>26</v>
      </c>
      <c r="D62" s="208" t="s">
        <v>27</v>
      </c>
      <c r="E62" s="208" t="s">
        <v>28</v>
      </c>
      <c r="F62" s="208" t="s">
        <v>29</v>
      </c>
      <c r="G62" s="208" t="s">
        <v>1019</v>
      </c>
      <c r="H62" s="208" t="s">
        <v>30</v>
      </c>
      <c r="I62" s="208" t="s">
        <v>31</v>
      </c>
      <c r="J62" s="208" t="s">
        <v>32</v>
      </c>
      <c r="K62" s="208" t="s">
        <v>714</v>
      </c>
      <c r="L62" s="208"/>
      <c r="M62" s="208"/>
    </row>
    <row r="63" spans="1:13" x14ac:dyDescent="0.25">
      <c r="A63" s="208">
        <v>62</v>
      </c>
      <c r="B63" s="208" t="s">
        <v>49</v>
      </c>
      <c r="C63" s="208" t="s">
        <v>1528</v>
      </c>
      <c r="D63" s="208" t="s">
        <v>17</v>
      </c>
      <c r="E63" s="208" t="s">
        <v>7</v>
      </c>
      <c r="F63" s="208" t="s">
        <v>1445</v>
      </c>
      <c r="G63" s="208" t="s">
        <v>788</v>
      </c>
      <c r="H63" s="208" t="s">
        <v>5</v>
      </c>
      <c r="I63" s="208" t="s">
        <v>1451</v>
      </c>
      <c r="J63" s="208" t="s">
        <v>6</v>
      </c>
      <c r="K63" s="208" t="s">
        <v>1529</v>
      </c>
      <c r="L63" s="208"/>
      <c r="M63" s="208"/>
    </row>
    <row r="64" spans="1:13" x14ac:dyDescent="0.25">
      <c r="A64" s="208">
        <v>63</v>
      </c>
      <c r="B64" s="208" t="s">
        <v>110</v>
      </c>
      <c r="C64" s="208" t="s">
        <v>111</v>
      </c>
      <c r="D64" s="208" t="s">
        <v>112</v>
      </c>
      <c r="E64" s="208" t="s">
        <v>43</v>
      </c>
      <c r="F64" s="208" t="s">
        <v>113</v>
      </c>
      <c r="G64" s="208" t="s">
        <v>1019</v>
      </c>
      <c r="H64" s="208" t="s">
        <v>3</v>
      </c>
      <c r="I64" s="208" t="s">
        <v>114</v>
      </c>
      <c r="J64" s="208" t="s">
        <v>53</v>
      </c>
      <c r="K64" s="208" t="s">
        <v>727</v>
      </c>
      <c r="L64" s="208"/>
      <c r="M64" s="208"/>
    </row>
    <row r="65" spans="1:13" x14ac:dyDescent="0.25">
      <c r="A65" s="208">
        <v>64</v>
      </c>
      <c r="B65" s="208" t="s">
        <v>120</v>
      </c>
      <c r="C65" s="208" t="s">
        <v>121</v>
      </c>
      <c r="D65" s="208" t="s">
        <v>122</v>
      </c>
      <c r="E65" s="208" t="s">
        <v>43</v>
      </c>
      <c r="F65" s="208" t="s">
        <v>123</v>
      </c>
      <c r="G65" s="208" t="s">
        <v>1019</v>
      </c>
      <c r="H65" s="208" t="s">
        <v>3</v>
      </c>
      <c r="I65" s="208" t="s">
        <v>124</v>
      </c>
      <c r="J65" s="208" t="s">
        <v>125</v>
      </c>
      <c r="K65" s="208" t="s">
        <v>728</v>
      </c>
      <c r="L65" s="208"/>
      <c r="M65" s="208"/>
    </row>
    <row r="66" spans="1:13" x14ac:dyDescent="0.25">
      <c r="A66" s="208">
        <v>65</v>
      </c>
      <c r="B66" s="208" t="s">
        <v>925</v>
      </c>
      <c r="C66" s="208" t="s">
        <v>926</v>
      </c>
      <c r="D66" s="208" t="s">
        <v>821</v>
      </c>
      <c r="E66" s="208" t="s">
        <v>822</v>
      </c>
      <c r="F66" s="208" t="s">
        <v>927</v>
      </c>
      <c r="G66" s="208" t="s">
        <v>1468</v>
      </c>
      <c r="H66" s="208" t="s">
        <v>8</v>
      </c>
      <c r="I66" s="208" t="s">
        <v>928</v>
      </c>
      <c r="J66" s="208" t="s">
        <v>9</v>
      </c>
      <c r="K66" s="208" t="s">
        <v>929</v>
      </c>
      <c r="L66" s="208"/>
      <c r="M66" s="208"/>
    </row>
    <row r="67" spans="1:13" x14ac:dyDescent="0.25">
      <c r="A67" s="208">
        <v>66</v>
      </c>
      <c r="B67" s="208" t="s">
        <v>811</v>
      </c>
      <c r="C67" s="208" t="s">
        <v>812</v>
      </c>
      <c r="D67" s="208" t="s">
        <v>813</v>
      </c>
      <c r="E67" s="208" t="s">
        <v>814</v>
      </c>
      <c r="F67" s="208" t="s">
        <v>815</v>
      </c>
      <c r="G67" s="208" t="s">
        <v>1468</v>
      </c>
      <c r="H67" s="208" t="s">
        <v>8</v>
      </c>
      <c r="I67" s="208" t="s">
        <v>817</v>
      </c>
      <c r="J67" s="208" t="s">
        <v>9</v>
      </c>
      <c r="K67" s="208" t="s">
        <v>818</v>
      </c>
      <c r="L67" s="208"/>
      <c r="M67" s="208"/>
    </row>
    <row r="68" spans="1:13" x14ac:dyDescent="0.25">
      <c r="A68" s="208">
        <v>67</v>
      </c>
      <c r="B68" s="208" t="s">
        <v>869</v>
      </c>
      <c r="C68" s="208" t="s">
        <v>870</v>
      </c>
      <c r="D68" s="208" t="s">
        <v>871</v>
      </c>
      <c r="E68" s="208" t="s">
        <v>198</v>
      </c>
      <c r="F68" s="208" t="s">
        <v>872</v>
      </c>
      <c r="G68" s="208" t="s">
        <v>1468</v>
      </c>
      <c r="H68" s="208" t="s">
        <v>8</v>
      </c>
      <c r="I68" s="208" t="s">
        <v>873</v>
      </c>
      <c r="J68" s="208" t="s">
        <v>9</v>
      </c>
      <c r="K68" s="208" t="s">
        <v>874</v>
      </c>
      <c r="L68" s="208"/>
      <c r="M68" s="208"/>
    </row>
    <row r="69" spans="1:13" x14ac:dyDescent="0.25">
      <c r="A69" s="208">
        <v>68</v>
      </c>
      <c r="B69" s="208" t="s">
        <v>819</v>
      </c>
      <c r="C69" s="208" t="s">
        <v>820</v>
      </c>
      <c r="D69" s="208" t="s">
        <v>821</v>
      </c>
      <c r="E69" s="208" t="s">
        <v>822</v>
      </c>
      <c r="F69" s="208" t="s">
        <v>823</v>
      </c>
      <c r="G69" s="208" t="s">
        <v>1468</v>
      </c>
      <c r="H69" s="208" t="s">
        <v>8</v>
      </c>
      <c r="I69" s="208" t="s">
        <v>824</v>
      </c>
      <c r="J69" s="208" t="s">
        <v>9</v>
      </c>
      <c r="K69" s="208" t="s">
        <v>825</v>
      </c>
      <c r="L69" s="208"/>
      <c r="M69" s="208"/>
    </row>
    <row r="70" spans="1:13" x14ac:dyDescent="0.25">
      <c r="A70" s="208">
        <v>69</v>
      </c>
      <c r="B70" s="208" t="s">
        <v>875</v>
      </c>
      <c r="C70" s="208" t="s">
        <v>876</v>
      </c>
      <c r="D70" s="208" t="s">
        <v>877</v>
      </c>
      <c r="E70" s="208" t="s">
        <v>878</v>
      </c>
      <c r="F70" s="208" t="s">
        <v>879</v>
      </c>
      <c r="G70" s="208" t="s">
        <v>1468</v>
      </c>
      <c r="H70" s="208" t="s">
        <v>8</v>
      </c>
      <c r="I70" s="208" t="s">
        <v>880</v>
      </c>
      <c r="J70" s="208" t="s">
        <v>9</v>
      </c>
      <c r="K70" s="208" t="s">
        <v>881</v>
      </c>
      <c r="L70" s="208"/>
      <c r="M70" s="208"/>
    </row>
    <row r="71" spans="1:13" x14ac:dyDescent="0.25">
      <c r="A71" s="208">
        <v>70</v>
      </c>
      <c r="B71" s="208" t="s">
        <v>797</v>
      </c>
      <c r="C71" s="208" t="s">
        <v>798</v>
      </c>
      <c r="D71" s="208" t="s">
        <v>799</v>
      </c>
      <c r="E71" s="208" t="s">
        <v>1</v>
      </c>
      <c r="F71" s="208" t="s">
        <v>800</v>
      </c>
      <c r="G71" s="208" t="s">
        <v>1468</v>
      </c>
      <c r="H71" s="208" t="s">
        <v>8</v>
      </c>
      <c r="I71" s="208" t="s">
        <v>801</v>
      </c>
      <c r="J71" s="208" t="s">
        <v>9</v>
      </c>
      <c r="K71" s="208" t="s">
        <v>802</v>
      </c>
      <c r="L71" s="208"/>
      <c r="M71" s="208"/>
    </row>
    <row r="72" spans="1:13" x14ac:dyDescent="0.25">
      <c r="A72" s="208">
        <v>71</v>
      </c>
      <c r="B72" s="208" t="s">
        <v>101</v>
      </c>
      <c r="C72" s="208" t="s">
        <v>102</v>
      </c>
      <c r="D72" s="208" t="s">
        <v>103</v>
      </c>
      <c r="E72" s="208" t="s">
        <v>43</v>
      </c>
      <c r="F72" s="208" t="s">
        <v>169</v>
      </c>
      <c r="G72" s="208" t="s">
        <v>1468</v>
      </c>
      <c r="H72" s="208" t="s">
        <v>8</v>
      </c>
      <c r="I72" s="208" t="s">
        <v>170</v>
      </c>
      <c r="J72" s="208" t="s">
        <v>9</v>
      </c>
      <c r="K72" s="208" t="s">
        <v>735</v>
      </c>
      <c r="L72" s="208"/>
      <c r="M72" s="208"/>
    </row>
    <row r="73" spans="1:13" x14ac:dyDescent="0.25">
      <c r="A73" s="208">
        <v>72</v>
      </c>
      <c r="B73" s="208" t="s">
        <v>930</v>
      </c>
      <c r="C73" s="208" t="s">
        <v>931</v>
      </c>
      <c r="D73" s="208" t="s">
        <v>932</v>
      </c>
      <c r="E73" s="208" t="s">
        <v>933</v>
      </c>
      <c r="F73" s="208" t="s">
        <v>934</v>
      </c>
      <c r="G73" s="208" t="s">
        <v>960</v>
      </c>
      <c r="H73" s="208" t="s">
        <v>8</v>
      </c>
      <c r="I73" s="208" t="s">
        <v>935</v>
      </c>
      <c r="J73" s="208" t="s">
        <v>9</v>
      </c>
      <c r="K73" s="208" t="s">
        <v>936</v>
      </c>
      <c r="L73" s="208"/>
      <c r="M73" s="208"/>
    </row>
    <row r="74" spans="1:13" x14ac:dyDescent="0.25">
      <c r="A74" s="208">
        <v>73</v>
      </c>
      <c r="B74" s="208" t="s">
        <v>467</v>
      </c>
      <c r="C74" s="208" t="s">
        <v>468</v>
      </c>
      <c r="D74" s="208" t="s">
        <v>0</v>
      </c>
      <c r="E74" s="208" t="s">
        <v>1</v>
      </c>
      <c r="F74" s="208" t="s">
        <v>477</v>
      </c>
      <c r="G74" s="208" t="s">
        <v>1019</v>
      </c>
      <c r="H74" s="208" t="s">
        <v>30</v>
      </c>
      <c r="I74" s="208" t="s">
        <v>478</v>
      </c>
      <c r="J74" s="208" t="s">
        <v>32</v>
      </c>
      <c r="K74" s="208" t="s">
        <v>740</v>
      </c>
      <c r="L74" s="208"/>
      <c r="M74" s="208"/>
    </row>
    <row r="75" spans="1:13" x14ac:dyDescent="0.25">
      <c r="A75" s="208">
        <v>74</v>
      </c>
      <c r="B75" s="208" t="s">
        <v>54</v>
      </c>
      <c r="C75" s="208" t="s">
        <v>55</v>
      </c>
      <c r="D75" s="208" t="s">
        <v>0</v>
      </c>
      <c r="E75" s="208" t="s">
        <v>1</v>
      </c>
      <c r="F75" s="208" t="s">
        <v>480</v>
      </c>
      <c r="G75" s="208" t="s">
        <v>1050</v>
      </c>
      <c r="H75" s="208" t="s">
        <v>473</v>
      </c>
      <c r="I75" s="208" t="s">
        <v>481</v>
      </c>
      <c r="J75" s="208" t="s">
        <v>475</v>
      </c>
      <c r="K75" s="208" t="s">
        <v>744</v>
      </c>
      <c r="L75" s="208"/>
      <c r="M75" s="208"/>
    </row>
    <row r="76" spans="1:13" x14ac:dyDescent="0.25">
      <c r="A76" s="208">
        <v>75</v>
      </c>
      <c r="B76" s="208" t="s">
        <v>206</v>
      </c>
      <c r="C76" s="208" t="s">
        <v>207</v>
      </c>
      <c r="D76" s="208" t="s">
        <v>173</v>
      </c>
      <c r="E76" s="208" t="s">
        <v>43</v>
      </c>
      <c r="F76" s="208" t="s">
        <v>208</v>
      </c>
      <c r="G76" s="208" t="s">
        <v>1019</v>
      </c>
      <c r="H76" s="208" t="s">
        <v>3</v>
      </c>
      <c r="I76" s="208" t="s">
        <v>209</v>
      </c>
      <c r="J76" s="208" t="s">
        <v>53</v>
      </c>
      <c r="K76" s="208" t="s">
        <v>745</v>
      </c>
      <c r="L76" s="208"/>
      <c r="M76" s="208"/>
    </row>
    <row r="77" spans="1:13" x14ac:dyDescent="0.25">
      <c r="A77" s="208">
        <v>76</v>
      </c>
      <c r="B77" s="208" t="s">
        <v>224</v>
      </c>
      <c r="C77" s="208" t="s">
        <v>225</v>
      </c>
      <c r="D77" s="208" t="s">
        <v>0</v>
      </c>
      <c r="E77" s="208" t="s">
        <v>1</v>
      </c>
      <c r="F77" s="208" t="s">
        <v>226</v>
      </c>
      <c r="G77" s="208" t="s">
        <v>1019</v>
      </c>
      <c r="H77" s="208" t="s">
        <v>3</v>
      </c>
      <c r="I77" s="208" t="s">
        <v>227</v>
      </c>
      <c r="J77" s="208" t="s">
        <v>53</v>
      </c>
      <c r="K77" s="208" t="s">
        <v>748</v>
      </c>
      <c r="L77" s="208"/>
      <c r="M77" s="208"/>
    </row>
    <row r="78" spans="1:13" x14ac:dyDescent="0.25">
      <c r="A78" s="208">
        <v>77</v>
      </c>
      <c r="B78" s="208" t="s">
        <v>54</v>
      </c>
      <c r="C78" s="208" t="s">
        <v>55</v>
      </c>
      <c r="D78" s="208" t="s">
        <v>0</v>
      </c>
      <c r="E78" s="208" t="s">
        <v>1</v>
      </c>
      <c r="F78" s="208" t="s">
        <v>229</v>
      </c>
      <c r="G78" s="208" t="s">
        <v>1019</v>
      </c>
      <c r="H78" s="208" t="s">
        <v>3</v>
      </c>
      <c r="I78" s="208" t="s">
        <v>230</v>
      </c>
      <c r="J78" s="208" t="s">
        <v>53</v>
      </c>
      <c r="K78" s="208" t="s">
        <v>749</v>
      </c>
      <c r="L78" s="208"/>
      <c r="M78" s="208"/>
    </row>
    <row r="79" spans="1:13" x14ac:dyDescent="0.25">
      <c r="A79" s="208">
        <v>78</v>
      </c>
      <c r="B79" s="208" t="s">
        <v>278</v>
      </c>
      <c r="C79" s="208" t="s">
        <v>279</v>
      </c>
      <c r="D79" s="208" t="s">
        <v>66</v>
      </c>
      <c r="E79" s="208" t="s">
        <v>1</v>
      </c>
      <c r="F79" s="208" t="s">
        <v>280</v>
      </c>
      <c r="G79" s="208" t="s">
        <v>1019</v>
      </c>
      <c r="H79" s="208" t="s">
        <v>3</v>
      </c>
      <c r="I79" s="208" t="s">
        <v>281</v>
      </c>
      <c r="J79" s="208" t="s">
        <v>53</v>
      </c>
      <c r="K79" s="208" t="s">
        <v>756</v>
      </c>
      <c r="L79" s="208"/>
      <c r="M79" s="208"/>
    </row>
    <row r="80" spans="1:13" x14ac:dyDescent="0.25">
      <c r="L80" s="208"/>
      <c r="M80" s="208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U80"/>
  <sheetViews>
    <sheetView workbookViewId="0">
      <selection activeCell="F6" sqref="F6"/>
    </sheetView>
  </sheetViews>
  <sheetFormatPr defaultRowHeight="15" x14ac:dyDescent="0.25"/>
  <sheetData>
    <row r="1" spans="1:20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20" x14ac:dyDescent="0.25">
      <c r="A2">
        <v>1</v>
      </c>
      <c r="B2" s="207" t="s">
        <v>1542</v>
      </c>
      <c r="C2" s="207" t="s">
        <v>1543</v>
      </c>
      <c r="D2" s="207"/>
      <c r="E2" s="207"/>
      <c r="F2" s="207" t="s">
        <v>1544</v>
      </c>
      <c r="G2" s="207" t="s">
        <v>1136</v>
      </c>
      <c r="H2" s="207" t="s">
        <v>1237</v>
      </c>
      <c r="I2" s="207" t="s">
        <v>1545</v>
      </c>
      <c r="J2" s="207" t="s">
        <v>1534</v>
      </c>
      <c r="K2" s="207" t="s">
        <v>1546</v>
      </c>
    </row>
    <row r="3" spans="1:20" x14ac:dyDescent="0.25">
      <c r="A3">
        <v>2</v>
      </c>
      <c r="B3" s="207" t="s">
        <v>1547</v>
      </c>
      <c r="C3" s="207" t="s">
        <v>1548</v>
      </c>
      <c r="D3" s="207" t="s">
        <v>1549</v>
      </c>
      <c r="E3" s="207" t="s">
        <v>1</v>
      </c>
      <c r="F3" s="207" t="s">
        <v>1158</v>
      </c>
      <c r="G3" s="207" t="s">
        <v>1257</v>
      </c>
      <c r="H3" s="207" t="s">
        <v>1013</v>
      </c>
      <c r="I3" s="207" t="s">
        <v>1159</v>
      </c>
      <c r="J3" s="207" t="s">
        <v>960</v>
      </c>
      <c r="K3" s="207" t="s">
        <v>1550</v>
      </c>
    </row>
    <row r="4" spans="1:20" x14ac:dyDescent="0.25">
      <c r="A4">
        <v>3</v>
      </c>
      <c r="B4" s="207" t="s">
        <v>50</v>
      </c>
      <c r="C4" s="207" t="s">
        <v>51</v>
      </c>
      <c r="D4" s="207" t="s">
        <v>52</v>
      </c>
      <c r="E4" s="207" t="s">
        <v>43</v>
      </c>
      <c r="F4" s="207" t="s">
        <v>246</v>
      </c>
      <c r="G4" s="207" t="s">
        <v>1019</v>
      </c>
      <c r="H4" s="207" t="s">
        <v>3</v>
      </c>
      <c r="I4" s="207" t="s">
        <v>247</v>
      </c>
      <c r="J4" s="207" t="s">
        <v>125</v>
      </c>
      <c r="K4" s="207" t="s">
        <v>1539</v>
      </c>
      <c r="O4" s="101"/>
      <c r="P4" s="106"/>
      <c r="Q4" s="101"/>
      <c r="R4" s="103"/>
      <c r="S4" s="103"/>
      <c r="T4" s="103"/>
    </row>
    <row r="5" spans="1:20" x14ac:dyDescent="0.25">
      <c r="A5" s="207">
        <v>4</v>
      </c>
      <c r="B5" s="207" t="s">
        <v>1490</v>
      </c>
      <c r="C5" s="207" t="s">
        <v>97</v>
      </c>
      <c r="D5" s="207" t="s">
        <v>0</v>
      </c>
      <c r="E5" s="207" t="s">
        <v>1</v>
      </c>
      <c r="F5" s="207" t="s">
        <v>1491</v>
      </c>
      <c r="G5" s="207" t="s">
        <v>960</v>
      </c>
      <c r="H5" s="207" t="s">
        <v>1013</v>
      </c>
      <c r="I5" s="207" t="s">
        <v>1492</v>
      </c>
      <c r="J5" s="207" t="s">
        <v>960</v>
      </c>
      <c r="K5" s="207" t="s">
        <v>1527</v>
      </c>
      <c r="P5" s="207"/>
      <c r="Q5" s="207"/>
      <c r="R5" s="207"/>
      <c r="S5" s="207"/>
      <c r="T5" s="207"/>
    </row>
    <row r="6" spans="1:20" x14ac:dyDescent="0.25">
      <c r="A6" s="207">
        <v>5</v>
      </c>
      <c r="B6" s="207" t="s">
        <v>104</v>
      </c>
      <c r="C6" s="207" t="s">
        <v>105</v>
      </c>
      <c r="D6" s="207" t="s">
        <v>106</v>
      </c>
      <c r="E6" s="207" t="s">
        <v>7</v>
      </c>
      <c r="F6" s="207" t="s">
        <v>107</v>
      </c>
      <c r="G6" s="207" t="s">
        <v>960</v>
      </c>
      <c r="H6" s="207" t="s">
        <v>5</v>
      </c>
      <c r="I6" s="207" t="s">
        <v>108</v>
      </c>
      <c r="J6" s="207" t="s">
        <v>6</v>
      </c>
      <c r="K6" s="207" t="s">
        <v>1515</v>
      </c>
    </row>
    <row r="7" spans="1:20" x14ac:dyDescent="0.25">
      <c r="A7" s="207">
        <v>6</v>
      </c>
      <c r="B7" s="207" t="s">
        <v>50</v>
      </c>
      <c r="C7" s="207" t="s">
        <v>51</v>
      </c>
      <c r="D7" s="207" t="s">
        <v>52</v>
      </c>
      <c r="E7" s="207" t="s">
        <v>43</v>
      </c>
      <c r="F7" s="207" t="s">
        <v>94</v>
      </c>
      <c r="G7" s="207" t="s">
        <v>1136</v>
      </c>
      <c r="H7" s="207" t="s">
        <v>5</v>
      </c>
      <c r="I7" s="207" t="s">
        <v>95</v>
      </c>
      <c r="J7" s="207" t="s">
        <v>6</v>
      </c>
      <c r="K7" s="207" t="s">
        <v>1501</v>
      </c>
    </row>
    <row r="8" spans="1:20" x14ac:dyDescent="0.25">
      <c r="A8" s="207">
        <v>7</v>
      </c>
      <c r="B8" s="207" t="s">
        <v>15</v>
      </c>
      <c r="C8" s="207" t="s">
        <v>16</v>
      </c>
      <c r="D8" s="207" t="s">
        <v>17</v>
      </c>
      <c r="E8" s="207" t="s">
        <v>7</v>
      </c>
      <c r="F8" s="207" t="s">
        <v>18</v>
      </c>
      <c r="G8" s="207" t="s">
        <v>1468</v>
      </c>
      <c r="H8" s="207" t="s">
        <v>5</v>
      </c>
      <c r="I8" s="207" t="s">
        <v>19</v>
      </c>
      <c r="J8" s="207" t="s">
        <v>6</v>
      </c>
      <c r="K8" s="207" t="s">
        <v>1494</v>
      </c>
    </row>
    <row r="9" spans="1:20" x14ac:dyDescent="0.25">
      <c r="A9" s="207">
        <v>8</v>
      </c>
      <c r="B9" s="207" t="s">
        <v>366</v>
      </c>
      <c r="C9" s="207" t="s">
        <v>367</v>
      </c>
      <c r="D9" s="207" t="s">
        <v>368</v>
      </c>
      <c r="E9" s="207" t="s">
        <v>43</v>
      </c>
      <c r="F9" s="207" t="s">
        <v>395</v>
      </c>
      <c r="G9" s="207" t="s">
        <v>1468</v>
      </c>
      <c r="H9" s="207" t="s">
        <v>5</v>
      </c>
      <c r="I9" s="207" t="s">
        <v>396</v>
      </c>
      <c r="J9" s="207" t="s">
        <v>6</v>
      </c>
      <c r="K9" s="207" t="s">
        <v>1495</v>
      </c>
    </row>
    <row r="10" spans="1:20" x14ac:dyDescent="0.25">
      <c r="A10" s="207">
        <v>9</v>
      </c>
      <c r="B10" s="207" t="s">
        <v>174</v>
      </c>
      <c r="C10" s="207" t="s">
        <v>175</v>
      </c>
      <c r="D10" s="207" t="s">
        <v>0</v>
      </c>
      <c r="E10" s="207" t="s">
        <v>1</v>
      </c>
      <c r="F10" s="207" t="s">
        <v>472</v>
      </c>
      <c r="G10" s="207" t="s">
        <v>1050</v>
      </c>
      <c r="H10" s="207" t="s">
        <v>473</v>
      </c>
      <c r="I10" s="207" t="s">
        <v>474</v>
      </c>
      <c r="J10" s="207" t="s">
        <v>475</v>
      </c>
      <c r="K10" s="207" t="s">
        <v>1475</v>
      </c>
    </row>
    <row r="11" spans="1:20" x14ac:dyDescent="0.25">
      <c r="A11" s="207">
        <v>10</v>
      </c>
      <c r="B11" s="207" t="s">
        <v>174</v>
      </c>
      <c r="C11" s="207" t="s">
        <v>175</v>
      </c>
      <c r="D11" s="207" t="s">
        <v>0</v>
      </c>
      <c r="E11" s="207" t="s">
        <v>1</v>
      </c>
      <c r="F11" s="207" t="s">
        <v>176</v>
      </c>
      <c r="G11" s="207" t="s">
        <v>1468</v>
      </c>
      <c r="H11" s="207" t="s">
        <v>8</v>
      </c>
      <c r="I11" s="207" t="s">
        <v>177</v>
      </c>
      <c r="J11" s="207" t="s">
        <v>9</v>
      </c>
      <c r="K11" s="207" t="s">
        <v>1476</v>
      </c>
    </row>
    <row r="12" spans="1:20" x14ac:dyDescent="0.25">
      <c r="A12" s="207">
        <v>11</v>
      </c>
      <c r="B12" s="207" t="s">
        <v>174</v>
      </c>
      <c r="C12" s="207" t="s">
        <v>175</v>
      </c>
      <c r="D12" s="207" t="s">
        <v>0</v>
      </c>
      <c r="E12" s="207" t="s">
        <v>1</v>
      </c>
      <c r="F12" s="207" t="s">
        <v>1232</v>
      </c>
      <c r="G12" s="207" t="s">
        <v>1468</v>
      </c>
      <c r="H12" s="207" t="s">
        <v>1013</v>
      </c>
      <c r="I12" s="207" t="s">
        <v>1234</v>
      </c>
      <c r="J12" s="207" t="s">
        <v>960</v>
      </c>
      <c r="K12" s="207" t="s">
        <v>1477</v>
      </c>
    </row>
    <row r="13" spans="1:20" x14ac:dyDescent="0.25">
      <c r="A13" s="207">
        <v>12</v>
      </c>
      <c r="B13" s="207" t="s">
        <v>268</v>
      </c>
      <c r="C13" s="207" t="s">
        <v>269</v>
      </c>
      <c r="D13" s="207" t="s">
        <v>66</v>
      </c>
      <c r="E13" s="207" t="s">
        <v>1</v>
      </c>
      <c r="F13" s="207" t="s">
        <v>270</v>
      </c>
      <c r="G13" s="207" t="s">
        <v>1019</v>
      </c>
      <c r="H13" s="207" t="s">
        <v>3</v>
      </c>
      <c r="I13" s="207" t="s">
        <v>271</v>
      </c>
      <c r="J13" s="207" t="s">
        <v>53</v>
      </c>
      <c r="K13" s="207" t="s">
        <v>1465</v>
      </c>
    </row>
    <row r="14" spans="1:20" x14ac:dyDescent="0.25">
      <c r="A14" s="207">
        <v>13</v>
      </c>
      <c r="B14" s="207" t="s">
        <v>803</v>
      </c>
      <c r="C14" s="207" t="s">
        <v>804</v>
      </c>
      <c r="D14" s="207" t="s">
        <v>17</v>
      </c>
      <c r="E14" s="207" t="s">
        <v>7</v>
      </c>
      <c r="F14" s="207" t="s">
        <v>1121</v>
      </c>
      <c r="G14" s="207" t="s">
        <v>1468</v>
      </c>
      <c r="H14" s="207" t="s">
        <v>1013</v>
      </c>
      <c r="I14" s="207" t="s">
        <v>1122</v>
      </c>
      <c r="J14" s="207" t="s">
        <v>960</v>
      </c>
      <c r="K14" s="207" t="s">
        <v>1464</v>
      </c>
    </row>
    <row r="15" spans="1:20" x14ac:dyDescent="0.25">
      <c r="A15" s="207">
        <v>14</v>
      </c>
      <c r="B15" s="207" t="s">
        <v>1457</v>
      </c>
      <c r="C15" s="207" t="s">
        <v>1458</v>
      </c>
      <c r="D15" s="207" t="s">
        <v>42</v>
      </c>
      <c r="E15" s="207" t="s">
        <v>43</v>
      </c>
      <c r="F15" s="207" t="s">
        <v>1459</v>
      </c>
      <c r="G15" s="207" t="s">
        <v>1468</v>
      </c>
      <c r="H15" s="207" t="s">
        <v>1013</v>
      </c>
      <c r="I15" s="207" t="s">
        <v>1460</v>
      </c>
      <c r="J15" s="207" t="s">
        <v>960</v>
      </c>
      <c r="K15" s="207" t="s">
        <v>1461</v>
      </c>
    </row>
    <row r="16" spans="1:20" x14ac:dyDescent="0.25">
      <c r="A16" s="207">
        <v>15</v>
      </c>
      <c r="B16" s="207" t="s">
        <v>366</v>
      </c>
      <c r="C16" s="207" t="s">
        <v>367</v>
      </c>
      <c r="D16" s="207" t="s">
        <v>368</v>
      </c>
      <c r="E16" s="207" t="s">
        <v>43</v>
      </c>
      <c r="F16" s="207" t="s">
        <v>369</v>
      </c>
      <c r="G16" s="207" t="s">
        <v>1019</v>
      </c>
      <c r="H16" s="207" t="s">
        <v>294</v>
      </c>
      <c r="I16" s="207" t="s">
        <v>370</v>
      </c>
      <c r="J16" s="207" t="s">
        <v>289</v>
      </c>
      <c r="K16" s="207" t="s">
        <v>1240</v>
      </c>
    </row>
    <row r="17" spans="1:11" x14ac:dyDescent="0.25">
      <c r="A17" s="207">
        <v>16</v>
      </c>
      <c r="B17" s="207" t="s">
        <v>366</v>
      </c>
      <c r="C17" s="207" t="s">
        <v>367</v>
      </c>
      <c r="D17" s="207" t="s">
        <v>368</v>
      </c>
      <c r="E17" s="207" t="s">
        <v>43</v>
      </c>
      <c r="F17" s="207" t="s">
        <v>1100</v>
      </c>
      <c r="G17" s="207" t="s">
        <v>1468</v>
      </c>
      <c r="H17" s="207" t="s">
        <v>1013</v>
      </c>
      <c r="I17" s="207" t="s">
        <v>1101</v>
      </c>
      <c r="J17" s="207" t="s">
        <v>960</v>
      </c>
      <c r="K17" s="207" t="s">
        <v>1258</v>
      </c>
    </row>
    <row r="18" spans="1:11" x14ac:dyDescent="0.25">
      <c r="A18" s="207">
        <v>17</v>
      </c>
      <c r="B18" s="207" t="s">
        <v>1215</v>
      </c>
      <c r="C18" s="207" t="s">
        <v>1216</v>
      </c>
      <c r="D18" s="207" t="s">
        <v>0</v>
      </c>
      <c r="E18" s="207" t="s">
        <v>1</v>
      </c>
      <c r="F18" s="207" t="s">
        <v>1218</v>
      </c>
      <c r="G18" s="207" t="s">
        <v>1468</v>
      </c>
      <c r="H18" s="207" t="s">
        <v>1013</v>
      </c>
      <c r="I18" s="207" t="s">
        <v>1219</v>
      </c>
      <c r="J18" s="207" t="s">
        <v>960</v>
      </c>
      <c r="K18" s="207" t="s">
        <v>1242</v>
      </c>
    </row>
    <row r="19" spans="1:11" x14ac:dyDescent="0.25">
      <c r="A19" s="207">
        <v>18</v>
      </c>
      <c r="B19" s="207" t="s">
        <v>1194</v>
      </c>
      <c r="C19" s="207" t="s">
        <v>1195</v>
      </c>
      <c r="D19" s="207" t="s">
        <v>1196</v>
      </c>
      <c r="E19" s="207" t="s">
        <v>28</v>
      </c>
      <c r="F19" s="207" t="s">
        <v>1197</v>
      </c>
      <c r="G19" s="207" t="s">
        <v>1468</v>
      </c>
      <c r="H19" s="207" t="s">
        <v>1013</v>
      </c>
      <c r="I19" s="207" t="s">
        <v>1198</v>
      </c>
      <c r="J19" s="207" t="s">
        <v>960</v>
      </c>
      <c r="K19" s="207" t="s">
        <v>1214</v>
      </c>
    </row>
    <row r="20" spans="1:11" x14ac:dyDescent="0.25">
      <c r="A20" s="207">
        <v>19</v>
      </c>
      <c r="B20" s="207" t="s">
        <v>117</v>
      </c>
      <c r="C20" s="207" t="s">
        <v>1210</v>
      </c>
      <c r="D20" s="207" t="s">
        <v>648</v>
      </c>
      <c r="E20" s="207" t="s">
        <v>1</v>
      </c>
      <c r="F20" s="207" t="s">
        <v>1211</v>
      </c>
      <c r="G20" s="207" t="s">
        <v>1019</v>
      </c>
      <c r="H20" s="207" t="s">
        <v>3</v>
      </c>
      <c r="I20" s="207" t="s">
        <v>1212</v>
      </c>
      <c r="J20" s="207" t="s">
        <v>53</v>
      </c>
      <c r="K20" s="207" t="s">
        <v>1213</v>
      </c>
    </row>
    <row r="21" spans="1:11" x14ac:dyDescent="0.25">
      <c r="A21" s="207">
        <v>20</v>
      </c>
      <c r="B21" s="207" t="s">
        <v>116</v>
      </c>
      <c r="C21" s="207" t="s">
        <v>117</v>
      </c>
      <c r="D21" s="207" t="s">
        <v>648</v>
      </c>
      <c r="E21" s="207" t="s">
        <v>1</v>
      </c>
      <c r="F21" s="207" t="s">
        <v>118</v>
      </c>
      <c r="G21" s="207" t="s">
        <v>1019</v>
      </c>
      <c r="H21" s="207" t="s">
        <v>3</v>
      </c>
      <c r="I21" s="207" t="s">
        <v>119</v>
      </c>
      <c r="J21" s="207" t="s">
        <v>53</v>
      </c>
      <c r="K21" s="207" t="s">
        <v>1167</v>
      </c>
    </row>
    <row r="22" spans="1:11" x14ac:dyDescent="0.25">
      <c r="A22" s="207">
        <v>21</v>
      </c>
      <c r="B22" s="207" t="s">
        <v>196</v>
      </c>
      <c r="C22" s="207" t="s">
        <v>104</v>
      </c>
      <c r="D22" s="207" t="s">
        <v>197</v>
      </c>
      <c r="E22" s="207" t="s">
        <v>198</v>
      </c>
      <c r="F22" s="207" t="s">
        <v>1168</v>
      </c>
      <c r="G22" s="207" t="s">
        <v>1468</v>
      </c>
      <c r="H22" s="207" t="s">
        <v>1013</v>
      </c>
      <c r="I22" s="207" t="s">
        <v>1169</v>
      </c>
      <c r="J22" s="207" t="s">
        <v>960</v>
      </c>
      <c r="K22" s="207" t="s">
        <v>1170</v>
      </c>
    </row>
    <row r="23" spans="1:11" x14ac:dyDescent="0.25">
      <c r="A23" s="207">
        <v>22</v>
      </c>
      <c r="B23" s="207" t="s">
        <v>1176</v>
      </c>
      <c r="C23" s="207" t="s">
        <v>1177</v>
      </c>
      <c r="D23" s="207" t="s">
        <v>173</v>
      </c>
      <c r="E23" s="207" t="s">
        <v>43</v>
      </c>
      <c r="F23" s="207" t="s">
        <v>1178</v>
      </c>
      <c r="G23" s="207" t="s">
        <v>1468</v>
      </c>
      <c r="H23" s="207" t="s">
        <v>1013</v>
      </c>
      <c r="I23" s="207" t="s">
        <v>1179</v>
      </c>
      <c r="J23" s="207" t="s">
        <v>960</v>
      </c>
      <c r="K23" s="207" t="s">
        <v>1180</v>
      </c>
    </row>
    <row r="24" spans="1:11" x14ac:dyDescent="0.25">
      <c r="A24" s="207">
        <v>23</v>
      </c>
      <c r="B24" s="207" t="s">
        <v>1187</v>
      </c>
      <c r="C24" s="207" t="s">
        <v>1188</v>
      </c>
      <c r="D24" s="207" t="s">
        <v>1189</v>
      </c>
      <c r="E24" s="207" t="s">
        <v>43</v>
      </c>
      <c r="F24" s="207" t="s">
        <v>1190</v>
      </c>
      <c r="G24" s="207" t="s">
        <v>1468</v>
      </c>
      <c r="H24" s="207" t="s">
        <v>1013</v>
      </c>
      <c r="I24" s="207" t="s">
        <v>1191</v>
      </c>
      <c r="J24" s="207" t="s">
        <v>960</v>
      </c>
      <c r="K24" s="207" t="s">
        <v>1192</v>
      </c>
    </row>
    <row r="25" spans="1:11" x14ac:dyDescent="0.25">
      <c r="A25" s="207">
        <v>24</v>
      </c>
      <c r="B25" s="207" t="s">
        <v>262</v>
      </c>
      <c r="C25" s="207" t="s">
        <v>1141</v>
      </c>
      <c r="D25" s="207" t="s">
        <v>1142</v>
      </c>
      <c r="E25" s="207" t="s">
        <v>1</v>
      </c>
      <c r="F25" s="207" t="s">
        <v>1143</v>
      </c>
      <c r="G25" s="207" t="s">
        <v>1468</v>
      </c>
      <c r="H25" s="207" t="s">
        <v>1013</v>
      </c>
      <c r="I25" s="207" t="s">
        <v>1144</v>
      </c>
      <c r="J25" s="207" t="s">
        <v>960</v>
      </c>
      <c r="K25" s="207" t="s">
        <v>1145</v>
      </c>
    </row>
    <row r="26" spans="1:11" x14ac:dyDescent="0.25">
      <c r="A26" s="207">
        <v>25</v>
      </c>
      <c r="B26" s="207" t="s">
        <v>1146</v>
      </c>
      <c r="C26" s="207" t="s">
        <v>1147</v>
      </c>
      <c r="D26" s="207" t="s">
        <v>1142</v>
      </c>
      <c r="E26" s="207" t="s">
        <v>1</v>
      </c>
      <c r="F26" s="207" t="s">
        <v>1148</v>
      </c>
      <c r="G26" s="207" t="s">
        <v>1468</v>
      </c>
      <c r="H26" s="207" t="s">
        <v>1013</v>
      </c>
      <c r="I26" s="207" t="s">
        <v>1149</v>
      </c>
      <c r="J26" s="207" t="s">
        <v>960</v>
      </c>
      <c r="K26" s="207" t="s">
        <v>1150</v>
      </c>
    </row>
    <row r="27" spans="1:11" x14ac:dyDescent="0.25">
      <c r="A27" s="207">
        <v>26</v>
      </c>
      <c r="B27" s="207" t="s">
        <v>50</v>
      </c>
      <c r="C27" s="207" t="s">
        <v>51</v>
      </c>
      <c r="D27" s="207" t="s">
        <v>52</v>
      </c>
      <c r="E27" s="207" t="s">
        <v>43</v>
      </c>
      <c r="F27" s="207" t="s">
        <v>1085</v>
      </c>
      <c r="G27" s="207" t="s">
        <v>1468</v>
      </c>
      <c r="H27" s="207" t="s">
        <v>1013</v>
      </c>
      <c r="I27" s="207" t="s">
        <v>1086</v>
      </c>
      <c r="J27" s="207" t="s">
        <v>960</v>
      </c>
      <c r="K27" s="207" t="s">
        <v>1087</v>
      </c>
    </row>
    <row r="28" spans="1:11" x14ac:dyDescent="0.25">
      <c r="A28" s="207">
        <v>27</v>
      </c>
      <c r="B28" s="207" t="s">
        <v>196</v>
      </c>
      <c r="C28" s="207" t="s">
        <v>104</v>
      </c>
      <c r="D28" s="207" t="s">
        <v>197</v>
      </c>
      <c r="E28" s="207" t="s">
        <v>198</v>
      </c>
      <c r="F28" s="207" t="s">
        <v>1107</v>
      </c>
      <c r="G28" s="207" t="s">
        <v>1468</v>
      </c>
      <c r="H28" s="207" t="s">
        <v>1013</v>
      </c>
      <c r="I28" s="207" t="s">
        <v>1108</v>
      </c>
      <c r="J28" s="207" t="s">
        <v>960</v>
      </c>
      <c r="K28" s="207" t="s">
        <v>1109</v>
      </c>
    </row>
    <row r="29" spans="1:11" x14ac:dyDescent="0.25">
      <c r="A29" s="207">
        <v>28</v>
      </c>
      <c r="B29" s="207" t="s">
        <v>1110</v>
      </c>
      <c r="C29" s="207" t="s">
        <v>408</v>
      </c>
      <c r="D29" s="207" t="s">
        <v>1111</v>
      </c>
      <c r="E29" s="207" t="s">
        <v>912</v>
      </c>
      <c r="F29" s="207" t="s">
        <v>1112</v>
      </c>
      <c r="G29" s="207" t="s">
        <v>1468</v>
      </c>
      <c r="H29" s="207" t="s">
        <v>1013</v>
      </c>
      <c r="I29" s="207" t="s">
        <v>1113</v>
      </c>
      <c r="J29" s="207" t="s">
        <v>960</v>
      </c>
      <c r="K29" s="207" t="s">
        <v>1114</v>
      </c>
    </row>
    <row r="30" spans="1:11" x14ac:dyDescent="0.25">
      <c r="A30" s="207">
        <v>29</v>
      </c>
      <c r="B30" s="207" t="s">
        <v>1072</v>
      </c>
      <c r="C30" s="207" t="s">
        <v>1073</v>
      </c>
      <c r="D30" s="207" t="s">
        <v>122</v>
      </c>
      <c r="E30" s="207" t="s">
        <v>43</v>
      </c>
      <c r="F30" s="207" t="s">
        <v>221</v>
      </c>
      <c r="G30" s="207" t="s">
        <v>1131</v>
      </c>
      <c r="H30" s="207" t="s">
        <v>3</v>
      </c>
      <c r="I30" s="207" t="s">
        <v>222</v>
      </c>
      <c r="J30" s="207" t="s">
        <v>53</v>
      </c>
      <c r="K30" s="207" t="s">
        <v>1074</v>
      </c>
    </row>
    <row r="31" spans="1:11" x14ac:dyDescent="0.25">
      <c r="A31" s="207">
        <v>30</v>
      </c>
      <c r="B31" s="207" t="s">
        <v>190</v>
      </c>
      <c r="C31" s="207" t="s">
        <v>191</v>
      </c>
      <c r="D31" s="207" t="s">
        <v>192</v>
      </c>
      <c r="E31" s="207" t="s">
        <v>28</v>
      </c>
      <c r="F31" s="207" t="s">
        <v>193</v>
      </c>
      <c r="G31" s="207" t="s">
        <v>1019</v>
      </c>
      <c r="H31" s="207" t="s">
        <v>30</v>
      </c>
      <c r="I31" s="207" t="s">
        <v>194</v>
      </c>
      <c r="J31" s="207" t="s">
        <v>32</v>
      </c>
      <c r="K31" s="207" t="s">
        <v>1081</v>
      </c>
    </row>
    <row r="32" spans="1:11" x14ac:dyDescent="0.25">
      <c r="A32" s="207">
        <v>31</v>
      </c>
      <c r="B32" s="207" t="s">
        <v>71</v>
      </c>
      <c r="C32" s="207" t="s">
        <v>72</v>
      </c>
      <c r="D32" s="207" t="s">
        <v>73</v>
      </c>
      <c r="E32" s="207" t="s">
        <v>28</v>
      </c>
      <c r="F32" s="207" t="s">
        <v>74</v>
      </c>
      <c r="G32" s="207" t="s">
        <v>1019</v>
      </c>
      <c r="H32" s="207" t="s">
        <v>30</v>
      </c>
      <c r="I32" s="207" t="s">
        <v>75</v>
      </c>
      <c r="J32" s="207" t="s">
        <v>32</v>
      </c>
      <c r="K32" s="207" t="s">
        <v>1058</v>
      </c>
    </row>
    <row r="33" spans="1:11" x14ac:dyDescent="0.25">
      <c r="A33" s="207">
        <v>32</v>
      </c>
      <c r="B33" s="207" t="s">
        <v>273</v>
      </c>
      <c r="C33" s="207" t="s">
        <v>274</v>
      </c>
      <c r="D33" s="207" t="s">
        <v>0</v>
      </c>
      <c r="E33" s="207" t="s">
        <v>1</v>
      </c>
      <c r="F33" s="207" t="s">
        <v>275</v>
      </c>
      <c r="G33" s="207" t="s">
        <v>1019</v>
      </c>
      <c r="H33" s="207" t="s">
        <v>3</v>
      </c>
      <c r="I33" s="207" t="s">
        <v>276</v>
      </c>
      <c r="J33" s="207" t="s">
        <v>53</v>
      </c>
      <c r="K33" s="207" t="s">
        <v>1069</v>
      </c>
    </row>
    <row r="34" spans="1:11" x14ac:dyDescent="0.25">
      <c r="A34" s="207">
        <v>33</v>
      </c>
      <c r="B34" s="207" t="s">
        <v>766</v>
      </c>
      <c r="C34" s="207" t="s">
        <v>767</v>
      </c>
      <c r="D34" s="207" t="s">
        <v>577</v>
      </c>
      <c r="E34" s="207" t="s">
        <v>7</v>
      </c>
      <c r="F34" s="207" t="s">
        <v>1040</v>
      </c>
      <c r="G34" s="207" t="s">
        <v>1050</v>
      </c>
      <c r="H34" s="207" t="s">
        <v>781</v>
      </c>
      <c r="I34" s="207" t="s">
        <v>1042</v>
      </c>
      <c r="J34" s="207" t="s">
        <v>1043</v>
      </c>
      <c r="K34" s="207" t="s">
        <v>1044</v>
      </c>
    </row>
    <row r="35" spans="1:11" x14ac:dyDescent="0.25">
      <c r="A35" s="207">
        <v>34</v>
      </c>
      <c r="B35" s="207" t="s">
        <v>145</v>
      </c>
      <c r="C35" s="207" t="s">
        <v>97</v>
      </c>
      <c r="D35" s="207" t="s">
        <v>1046</v>
      </c>
      <c r="E35" s="207" t="s">
        <v>1</v>
      </c>
      <c r="F35" s="207" t="s">
        <v>147</v>
      </c>
      <c r="G35" s="207" t="s">
        <v>1019</v>
      </c>
      <c r="H35" s="207" t="s">
        <v>3</v>
      </c>
      <c r="I35" s="207" t="s">
        <v>148</v>
      </c>
      <c r="J35" s="207" t="s">
        <v>53</v>
      </c>
      <c r="K35" s="207" t="s">
        <v>1047</v>
      </c>
    </row>
    <row r="36" spans="1:11" x14ac:dyDescent="0.25">
      <c r="A36" s="207">
        <v>35</v>
      </c>
      <c r="B36" s="207" t="s">
        <v>803</v>
      </c>
      <c r="C36" s="207" t="s">
        <v>804</v>
      </c>
      <c r="D36" s="207" t="s">
        <v>17</v>
      </c>
      <c r="E36" s="207" t="s">
        <v>7</v>
      </c>
      <c r="F36" s="207" t="s">
        <v>805</v>
      </c>
      <c r="G36" s="207" t="s">
        <v>1468</v>
      </c>
      <c r="H36" s="207" t="s">
        <v>5</v>
      </c>
      <c r="I36" s="207" t="s">
        <v>806</v>
      </c>
      <c r="J36" s="207" t="s">
        <v>6</v>
      </c>
      <c r="K36" s="207" t="s">
        <v>996</v>
      </c>
    </row>
    <row r="37" spans="1:11" x14ac:dyDescent="0.25">
      <c r="A37" s="207">
        <v>36</v>
      </c>
      <c r="B37" s="207" t="s">
        <v>982</v>
      </c>
      <c r="C37" s="207" t="s">
        <v>292</v>
      </c>
      <c r="D37" s="207" t="s">
        <v>462</v>
      </c>
      <c r="E37" s="207" t="s">
        <v>1</v>
      </c>
      <c r="F37" s="207" t="s">
        <v>422</v>
      </c>
      <c r="G37" s="207" t="s">
        <v>1019</v>
      </c>
      <c r="H37" s="207" t="s">
        <v>3</v>
      </c>
      <c r="I37" s="207" t="s">
        <v>423</v>
      </c>
      <c r="J37" s="207" t="s">
        <v>2</v>
      </c>
      <c r="K37" s="207" t="s">
        <v>983</v>
      </c>
    </row>
    <row r="38" spans="1:11" x14ac:dyDescent="0.25">
      <c r="A38" s="207">
        <v>37</v>
      </c>
      <c r="B38" s="207" t="s">
        <v>64</v>
      </c>
      <c r="C38" s="207" t="s">
        <v>65</v>
      </c>
      <c r="D38" s="207" t="s">
        <v>66</v>
      </c>
      <c r="E38" s="207" t="s">
        <v>1</v>
      </c>
      <c r="F38" s="207" t="s">
        <v>67</v>
      </c>
      <c r="G38" s="207" t="s">
        <v>1019</v>
      </c>
      <c r="H38" s="207" t="s">
        <v>30</v>
      </c>
      <c r="I38" s="207" t="s">
        <v>68</v>
      </c>
      <c r="J38" s="207" t="s">
        <v>32</v>
      </c>
      <c r="K38" s="207" t="s">
        <v>959</v>
      </c>
    </row>
    <row r="39" spans="1:11" x14ac:dyDescent="0.25">
      <c r="A39" s="207">
        <v>38</v>
      </c>
      <c r="B39" s="207" t="s">
        <v>242</v>
      </c>
      <c r="C39" s="207" t="s">
        <v>243</v>
      </c>
      <c r="D39" s="207" t="s">
        <v>957</v>
      </c>
      <c r="E39" s="207" t="s">
        <v>43</v>
      </c>
      <c r="F39" s="207" t="s">
        <v>244</v>
      </c>
      <c r="G39" s="207" t="s">
        <v>1019</v>
      </c>
      <c r="H39" s="207" t="s">
        <v>3</v>
      </c>
      <c r="I39" s="207" t="s">
        <v>245</v>
      </c>
      <c r="J39" s="207" t="s">
        <v>125</v>
      </c>
      <c r="K39" s="207" t="s">
        <v>958</v>
      </c>
    </row>
    <row r="40" spans="1:11" x14ac:dyDescent="0.25">
      <c r="A40" s="207">
        <v>39</v>
      </c>
      <c r="B40" s="207" t="s">
        <v>322</v>
      </c>
      <c r="C40" s="207" t="s">
        <v>323</v>
      </c>
      <c r="D40" s="207" t="s">
        <v>66</v>
      </c>
      <c r="E40" s="207" t="s">
        <v>1</v>
      </c>
      <c r="F40" s="207" t="s">
        <v>324</v>
      </c>
      <c r="G40" s="207" t="s">
        <v>1019</v>
      </c>
      <c r="H40" s="207" t="s">
        <v>287</v>
      </c>
      <c r="I40" s="207" t="s">
        <v>325</v>
      </c>
      <c r="J40" s="207" t="s">
        <v>289</v>
      </c>
      <c r="K40" s="207" t="s">
        <v>956</v>
      </c>
    </row>
    <row r="41" spans="1:11" x14ac:dyDescent="0.25">
      <c r="A41" s="207">
        <v>40</v>
      </c>
      <c r="B41" s="207" t="s">
        <v>49</v>
      </c>
      <c r="C41" s="207" t="s">
        <v>97</v>
      </c>
      <c r="D41" s="207" t="s">
        <v>66</v>
      </c>
      <c r="E41" s="207" t="s">
        <v>1</v>
      </c>
      <c r="F41" s="207" t="s">
        <v>391</v>
      </c>
      <c r="G41" s="207" t="s">
        <v>1019</v>
      </c>
      <c r="H41" s="207" t="s">
        <v>294</v>
      </c>
      <c r="I41" s="207" t="s">
        <v>392</v>
      </c>
      <c r="J41" s="207" t="s">
        <v>289</v>
      </c>
      <c r="K41" s="207" t="s">
        <v>921</v>
      </c>
    </row>
    <row r="42" spans="1:11" x14ac:dyDescent="0.25">
      <c r="A42" s="207">
        <v>41</v>
      </c>
      <c r="B42" s="207" t="s">
        <v>361</v>
      </c>
      <c r="C42" s="207" t="s">
        <v>362</v>
      </c>
      <c r="D42" s="207" t="s">
        <v>0</v>
      </c>
      <c r="E42" s="207" t="s">
        <v>1</v>
      </c>
      <c r="F42" s="207" t="s">
        <v>886</v>
      </c>
      <c r="G42" s="207" t="s">
        <v>1019</v>
      </c>
      <c r="H42" s="207" t="s">
        <v>3</v>
      </c>
      <c r="I42" s="207" t="s">
        <v>861</v>
      </c>
      <c r="J42" s="207" t="s">
        <v>516</v>
      </c>
      <c r="K42" s="207" t="s">
        <v>896</v>
      </c>
    </row>
    <row r="43" spans="1:11" x14ac:dyDescent="0.25">
      <c r="A43" s="207">
        <v>42</v>
      </c>
      <c r="B43" s="207" t="s">
        <v>845</v>
      </c>
      <c r="C43" s="207" t="s">
        <v>846</v>
      </c>
      <c r="D43" s="207" t="s">
        <v>27</v>
      </c>
      <c r="E43" s="207" t="s">
        <v>28</v>
      </c>
      <c r="F43" s="207" t="s">
        <v>847</v>
      </c>
      <c r="G43" s="207" t="s">
        <v>1019</v>
      </c>
      <c r="H43" s="207" t="s">
        <v>294</v>
      </c>
      <c r="I43" s="207" t="s">
        <v>848</v>
      </c>
      <c r="J43" s="207" t="s">
        <v>289</v>
      </c>
      <c r="K43" s="207" t="s">
        <v>849</v>
      </c>
    </row>
    <row r="44" spans="1:11" x14ac:dyDescent="0.25">
      <c r="A44" s="207">
        <v>43</v>
      </c>
      <c r="B44" s="207" t="s">
        <v>766</v>
      </c>
      <c r="C44" s="207" t="s">
        <v>767</v>
      </c>
      <c r="D44" s="207" t="s">
        <v>577</v>
      </c>
      <c r="E44" s="207" t="s">
        <v>7</v>
      </c>
      <c r="F44" s="207" t="s">
        <v>768</v>
      </c>
      <c r="G44" s="207" t="s">
        <v>1468</v>
      </c>
      <c r="H44" s="207" t="s">
        <v>8</v>
      </c>
      <c r="I44" s="207" t="s">
        <v>769</v>
      </c>
      <c r="J44" s="207" t="s">
        <v>9</v>
      </c>
      <c r="K44" s="207" t="s">
        <v>770</v>
      </c>
    </row>
    <row r="45" spans="1:11" x14ac:dyDescent="0.25">
      <c r="A45" s="207">
        <v>44</v>
      </c>
      <c r="B45" s="207" t="s">
        <v>530</v>
      </c>
      <c r="C45" s="207" t="s">
        <v>531</v>
      </c>
      <c r="D45" s="207" t="s">
        <v>36</v>
      </c>
      <c r="E45" s="207" t="s">
        <v>1</v>
      </c>
      <c r="F45" s="207" t="s">
        <v>532</v>
      </c>
      <c r="G45" s="207" t="s">
        <v>1019</v>
      </c>
      <c r="H45" s="207" t="s">
        <v>294</v>
      </c>
      <c r="I45" s="207" t="s">
        <v>533</v>
      </c>
      <c r="J45" s="207" t="s">
        <v>516</v>
      </c>
      <c r="K45" s="207" t="s">
        <v>764</v>
      </c>
    </row>
    <row r="46" spans="1:11" x14ac:dyDescent="0.25">
      <c r="A46" s="207">
        <v>45</v>
      </c>
      <c r="B46" s="207" t="s">
        <v>651</v>
      </c>
      <c r="C46" s="207" t="s">
        <v>652</v>
      </c>
      <c r="D46" s="207" t="s">
        <v>653</v>
      </c>
      <c r="E46" s="207" t="s">
        <v>1</v>
      </c>
      <c r="F46" s="207" t="s">
        <v>654</v>
      </c>
      <c r="G46" s="207" t="s">
        <v>1019</v>
      </c>
      <c r="H46" s="207" t="s">
        <v>294</v>
      </c>
      <c r="I46" s="207" t="s">
        <v>655</v>
      </c>
      <c r="J46" s="207" t="s">
        <v>289</v>
      </c>
      <c r="K46" s="207" t="s">
        <v>656</v>
      </c>
    </row>
    <row r="47" spans="1:11" x14ac:dyDescent="0.25">
      <c r="A47" s="207">
        <v>46</v>
      </c>
      <c r="B47" s="207" t="s">
        <v>425</v>
      </c>
      <c r="C47" s="207" t="s">
        <v>426</v>
      </c>
      <c r="D47" s="207" t="s">
        <v>427</v>
      </c>
      <c r="E47" s="207" t="s">
        <v>28</v>
      </c>
      <c r="F47" s="207" t="s">
        <v>428</v>
      </c>
      <c r="G47" s="207" t="s">
        <v>1019</v>
      </c>
      <c r="H47" s="207" t="s">
        <v>287</v>
      </c>
      <c r="I47" s="207" t="s">
        <v>429</v>
      </c>
      <c r="J47" s="207" t="s">
        <v>289</v>
      </c>
      <c r="K47" s="207" t="s">
        <v>659</v>
      </c>
    </row>
    <row r="48" spans="1:11" x14ac:dyDescent="0.25">
      <c r="A48" s="207">
        <v>47</v>
      </c>
      <c r="B48" s="207" t="s">
        <v>608</v>
      </c>
      <c r="C48" s="207" t="s">
        <v>378</v>
      </c>
      <c r="D48" s="207" t="s">
        <v>27</v>
      </c>
      <c r="E48" s="207" t="s">
        <v>28</v>
      </c>
      <c r="F48" s="207" t="s">
        <v>609</v>
      </c>
      <c r="G48" s="207" t="s">
        <v>1019</v>
      </c>
      <c r="H48" s="207" t="s">
        <v>294</v>
      </c>
      <c r="I48" s="207" t="s">
        <v>610</v>
      </c>
      <c r="J48" s="207" t="s">
        <v>289</v>
      </c>
      <c r="K48" s="207" t="s">
        <v>663</v>
      </c>
    </row>
    <row r="49" spans="1:11" x14ac:dyDescent="0.25">
      <c r="A49" s="207">
        <v>48</v>
      </c>
      <c r="B49" s="207" t="s">
        <v>1466</v>
      </c>
      <c r="C49" s="207" t="s">
        <v>378</v>
      </c>
      <c r="D49" s="207"/>
      <c r="E49" s="207"/>
      <c r="F49" s="207" t="s">
        <v>572</v>
      </c>
      <c r="G49" s="207" t="s">
        <v>1019</v>
      </c>
      <c r="H49" s="207" t="s">
        <v>287</v>
      </c>
      <c r="I49" s="207" t="s">
        <v>573</v>
      </c>
      <c r="J49" s="207" t="s">
        <v>289</v>
      </c>
      <c r="K49" s="207" t="s">
        <v>665</v>
      </c>
    </row>
    <row r="50" spans="1:11" x14ac:dyDescent="0.25">
      <c r="A50" s="207">
        <v>49</v>
      </c>
      <c r="B50" s="207" t="s">
        <v>590</v>
      </c>
      <c r="C50" s="207" t="s">
        <v>591</v>
      </c>
      <c r="D50" s="207" t="s">
        <v>592</v>
      </c>
      <c r="E50" s="207" t="s">
        <v>43</v>
      </c>
      <c r="F50" s="207" t="s">
        <v>593</v>
      </c>
      <c r="G50" s="207" t="s">
        <v>1131</v>
      </c>
      <c r="H50" s="207" t="s">
        <v>30</v>
      </c>
      <c r="I50" s="207" t="s">
        <v>594</v>
      </c>
      <c r="J50" s="207" t="s">
        <v>32</v>
      </c>
      <c r="K50" s="207" t="s">
        <v>669</v>
      </c>
    </row>
    <row r="51" spans="1:11" x14ac:dyDescent="0.25">
      <c r="A51" s="207">
        <v>50</v>
      </c>
      <c r="B51" s="207" t="s">
        <v>566</v>
      </c>
      <c r="C51" s="207" t="s">
        <v>556</v>
      </c>
      <c r="D51" s="207" t="s">
        <v>0</v>
      </c>
      <c r="E51" s="207" t="s">
        <v>1</v>
      </c>
      <c r="F51" s="207" t="s">
        <v>557</v>
      </c>
      <c r="G51" s="207" t="s">
        <v>1019</v>
      </c>
      <c r="H51" s="207" t="s">
        <v>287</v>
      </c>
      <c r="I51" s="207" t="s">
        <v>558</v>
      </c>
      <c r="J51" s="207" t="s">
        <v>289</v>
      </c>
      <c r="K51" s="207" t="s">
        <v>673</v>
      </c>
    </row>
    <row r="52" spans="1:11" x14ac:dyDescent="0.25">
      <c r="A52" s="207">
        <v>51</v>
      </c>
      <c r="B52" s="207" t="s">
        <v>1467</v>
      </c>
      <c r="C52" s="207" t="s">
        <v>97</v>
      </c>
      <c r="D52" s="207"/>
      <c r="E52" s="207"/>
      <c r="F52" s="207" t="s">
        <v>540</v>
      </c>
      <c r="G52" s="207" t="s">
        <v>1019</v>
      </c>
      <c r="H52" s="207" t="s">
        <v>294</v>
      </c>
      <c r="I52" s="207" t="s">
        <v>541</v>
      </c>
      <c r="J52" s="207" t="s">
        <v>289</v>
      </c>
      <c r="K52" s="207" t="s">
        <v>677</v>
      </c>
    </row>
    <row r="53" spans="1:11" x14ac:dyDescent="0.25">
      <c r="A53" s="207">
        <v>52</v>
      </c>
      <c r="B53" s="207" t="s">
        <v>291</v>
      </c>
      <c r="C53" s="207" t="s">
        <v>292</v>
      </c>
      <c r="D53" s="207" t="s">
        <v>0</v>
      </c>
      <c r="E53" s="207" t="s">
        <v>1</v>
      </c>
      <c r="F53" s="207" t="s">
        <v>293</v>
      </c>
      <c r="G53" s="207" t="s">
        <v>1019</v>
      </c>
      <c r="H53" s="207" t="s">
        <v>294</v>
      </c>
      <c r="I53" s="207" t="s">
        <v>295</v>
      </c>
      <c r="J53" s="207" t="s">
        <v>289</v>
      </c>
      <c r="K53" s="207" t="s">
        <v>679</v>
      </c>
    </row>
    <row r="54" spans="1:11" x14ac:dyDescent="0.25">
      <c r="A54" s="207">
        <v>53</v>
      </c>
      <c r="B54" s="207" t="s">
        <v>311</v>
      </c>
      <c r="C54" s="207" t="s">
        <v>312</v>
      </c>
      <c r="D54" s="207" t="s">
        <v>313</v>
      </c>
      <c r="E54" s="207" t="s">
        <v>43</v>
      </c>
      <c r="F54" s="207" t="s">
        <v>314</v>
      </c>
      <c r="G54" s="207" t="s">
        <v>1019</v>
      </c>
      <c r="H54" s="207" t="s">
        <v>294</v>
      </c>
      <c r="I54" s="207" t="s">
        <v>315</v>
      </c>
      <c r="J54" s="207" t="s">
        <v>289</v>
      </c>
      <c r="K54" s="207" t="s">
        <v>683</v>
      </c>
    </row>
    <row r="55" spans="1:11" x14ac:dyDescent="0.25">
      <c r="A55" s="207">
        <v>54</v>
      </c>
      <c r="B55" s="207" t="s">
        <v>317</v>
      </c>
      <c r="C55" s="207" t="s">
        <v>279</v>
      </c>
      <c r="D55" s="207" t="s">
        <v>318</v>
      </c>
      <c r="E55" s="207" t="s">
        <v>28</v>
      </c>
      <c r="F55" s="207" t="s">
        <v>319</v>
      </c>
      <c r="G55" s="207" t="s">
        <v>1019</v>
      </c>
      <c r="H55" s="207" t="s">
        <v>287</v>
      </c>
      <c r="I55" s="207" t="s">
        <v>320</v>
      </c>
      <c r="J55" s="207" t="s">
        <v>289</v>
      </c>
      <c r="K55" s="207" t="s">
        <v>758</v>
      </c>
    </row>
    <row r="56" spans="1:11" x14ac:dyDescent="0.25">
      <c r="A56" s="207">
        <v>55</v>
      </c>
      <c r="B56" s="207" t="s">
        <v>333</v>
      </c>
      <c r="C56" s="207" t="s">
        <v>334</v>
      </c>
      <c r="D56" s="207" t="s">
        <v>335</v>
      </c>
      <c r="E56" s="207" t="s">
        <v>48</v>
      </c>
      <c r="F56" s="207" t="s">
        <v>336</v>
      </c>
      <c r="G56" s="207" t="s">
        <v>666</v>
      </c>
      <c r="H56" s="207" t="s">
        <v>287</v>
      </c>
      <c r="I56" s="207" t="s">
        <v>337</v>
      </c>
      <c r="J56" s="207" t="s">
        <v>289</v>
      </c>
      <c r="K56" s="207" t="s">
        <v>686</v>
      </c>
    </row>
    <row r="57" spans="1:11" x14ac:dyDescent="0.25">
      <c r="A57" s="207">
        <v>56</v>
      </c>
      <c r="B57" s="207" t="s">
        <v>355</v>
      </c>
      <c r="C57" s="207" t="s">
        <v>356</v>
      </c>
      <c r="D57" s="207" t="s">
        <v>0</v>
      </c>
      <c r="E57" s="207" t="s">
        <v>1</v>
      </c>
      <c r="F57" s="207" t="s">
        <v>357</v>
      </c>
      <c r="G57" s="207" t="s">
        <v>1019</v>
      </c>
      <c r="H57" s="207" t="s">
        <v>294</v>
      </c>
      <c r="I57" s="207" t="s">
        <v>358</v>
      </c>
      <c r="J57" s="207" t="s">
        <v>289</v>
      </c>
      <c r="K57" s="207" t="s">
        <v>690</v>
      </c>
    </row>
    <row r="58" spans="1:11" x14ac:dyDescent="0.25">
      <c r="A58" s="207">
        <v>57</v>
      </c>
      <c r="B58" s="207" t="s">
        <v>238</v>
      </c>
      <c r="C58" s="207" t="s">
        <v>239</v>
      </c>
      <c r="D58" s="207" t="s">
        <v>0</v>
      </c>
      <c r="E58" s="207" t="s">
        <v>1</v>
      </c>
      <c r="F58" s="207" t="s">
        <v>240</v>
      </c>
      <c r="G58" s="207" t="s">
        <v>1019</v>
      </c>
      <c r="H58" s="207" t="s">
        <v>3</v>
      </c>
      <c r="I58" s="207" t="s">
        <v>241</v>
      </c>
      <c r="J58" s="207" t="s">
        <v>53</v>
      </c>
      <c r="K58" s="207" t="s">
        <v>691</v>
      </c>
    </row>
    <row r="59" spans="1:11" x14ac:dyDescent="0.25">
      <c r="A59" s="207">
        <v>58</v>
      </c>
      <c r="B59" s="207" t="s">
        <v>137</v>
      </c>
      <c r="C59" s="207" t="s">
        <v>138</v>
      </c>
      <c r="D59" s="207" t="s">
        <v>0</v>
      </c>
      <c r="E59" s="207" t="s">
        <v>1</v>
      </c>
      <c r="F59" s="207" t="s">
        <v>139</v>
      </c>
      <c r="G59" s="207" t="s">
        <v>1019</v>
      </c>
      <c r="H59" s="207" t="s">
        <v>3</v>
      </c>
      <c r="I59" s="207" t="s">
        <v>140</v>
      </c>
      <c r="J59" s="207" t="s">
        <v>53</v>
      </c>
      <c r="K59" s="207" t="s">
        <v>699</v>
      </c>
    </row>
    <row r="60" spans="1:11" x14ac:dyDescent="0.25">
      <c r="A60" s="207">
        <v>59</v>
      </c>
      <c r="B60" s="207" t="s">
        <v>262</v>
      </c>
      <c r="C60" s="207" t="s">
        <v>399</v>
      </c>
      <c r="D60" s="207" t="s">
        <v>0</v>
      </c>
      <c r="E60" s="207" t="s">
        <v>1</v>
      </c>
      <c r="F60" s="207" t="s">
        <v>400</v>
      </c>
      <c r="G60" s="207" t="s">
        <v>1019</v>
      </c>
      <c r="H60" s="207" t="s">
        <v>294</v>
      </c>
      <c r="I60" s="207" t="s">
        <v>401</v>
      </c>
      <c r="J60" s="207" t="s">
        <v>289</v>
      </c>
      <c r="K60" s="207" t="s">
        <v>700</v>
      </c>
    </row>
    <row r="61" spans="1:11" x14ac:dyDescent="0.25">
      <c r="A61" s="207">
        <v>60</v>
      </c>
      <c r="B61" s="207" t="s">
        <v>403</v>
      </c>
      <c r="C61" s="207" t="s">
        <v>60</v>
      </c>
      <c r="D61" s="207" t="s">
        <v>27</v>
      </c>
      <c r="E61" s="207" t="s">
        <v>28</v>
      </c>
      <c r="F61" s="207" t="s">
        <v>404</v>
      </c>
      <c r="G61" s="207" t="s">
        <v>1019</v>
      </c>
      <c r="H61" s="207" t="s">
        <v>287</v>
      </c>
      <c r="I61" s="207" t="s">
        <v>405</v>
      </c>
      <c r="J61" s="207" t="s">
        <v>289</v>
      </c>
      <c r="K61" s="207" t="s">
        <v>701</v>
      </c>
    </row>
    <row r="62" spans="1:11" x14ac:dyDescent="0.25">
      <c r="A62" s="207">
        <v>61</v>
      </c>
      <c r="B62" s="207" t="s">
        <v>431</v>
      </c>
      <c r="C62" s="207" t="s">
        <v>172</v>
      </c>
      <c r="D62" s="207" t="s">
        <v>432</v>
      </c>
      <c r="E62" s="207" t="s">
        <v>28</v>
      </c>
      <c r="F62" s="207" t="s">
        <v>433</v>
      </c>
      <c r="G62" s="207" t="s">
        <v>1019</v>
      </c>
      <c r="H62" s="207" t="s">
        <v>294</v>
      </c>
      <c r="I62" s="207" t="s">
        <v>434</v>
      </c>
      <c r="J62" s="207" t="s">
        <v>289</v>
      </c>
      <c r="K62" s="207" t="s">
        <v>704</v>
      </c>
    </row>
    <row r="63" spans="1:11" x14ac:dyDescent="0.25">
      <c r="A63" s="207">
        <v>62</v>
      </c>
      <c r="B63" s="207" t="s">
        <v>165</v>
      </c>
      <c r="C63" s="207" t="s">
        <v>166</v>
      </c>
      <c r="D63" s="207" t="s">
        <v>27</v>
      </c>
      <c r="E63" s="207" t="s">
        <v>28</v>
      </c>
      <c r="F63" s="207" t="s">
        <v>167</v>
      </c>
      <c r="G63" s="207" t="s">
        <v>1019</v>
      </c>
      <c r="H63" s="207" t="s">
        <v>30</v>
      </c>
      <c r="I63" s="207" t="s">
        <v>168</v>
      </c>
      <c r="J63" s="207" t="s">
        <v>32</v>
      </c>
      <c r="K63" s="207" t="s">
        <v>712</v>
      </c>
    </row>
    <row r="64" spans="1:11" x14ac:dyDescent="0.25">
      <c r="A64" s="207">
        <v>63</v>
      </c>
      <c r="B64" s="207" t="s">
        <v>25</v>
      </c>
      <c r="C64" s="207" t="s">
        <v>26</v>
      </c>
      <c r="D64" s="207" t="s">
        <v>27</v>
      </c>
      <c r="E64" s="207" t="s">
        <v>28</v>
      </c>
      <c r="F64" s="207" t="s">
        <v>29</v>
      </c>
      <c r="G64" s="207" t="s">
        <v>1019</v>
      </c>
      <c r="H64" s="207" t="s">
        <v>30</v>
      </c>
      <c r="I64" s="207" t="s">
        <v>31</v>
      </c>
      <c r="J64" s="207" t="s">
        <v>32</v>
      </c>
      <c r="K64" s="207" t="s">
        <v>714</v>
      </c>
    </row>
    <row r="65" spans="1:11" x14ac:dyDescent="0.25">
      <c r="A65" s="207">
        <v>64</v>
      </c>
      <c r="B65" s="207" t="s">
        <v>49</v>
      </c>
      <c r="C65" s="207" t="s">
        <v>1528</v>
      </c>
      <c r="D65" s="207" t="s">
        <v>17</v>
      </c>
      <c r="E65" s="207" t="s">
        <v>7</v>
      </c>
      <c r="F65" s="207" t="s">
        <v>1445</v>
      </c>
      <c r="G65" s="207" t="s">
        <v>788</v>
      </c>
      <c r="H65" s="207" t="s">
        <v>5</v>
      </c>
      <c r="I65" s="207" t="s">
        <v>1451</v>
      </c>
      <c r="J65" s="207" t="s">
        <v>6</v>
      </c>
      <c r="K65" s="207" t="s">
        <v>1529</v>
      </c>
    </row>
    <row r="66" spans="1:11" x14ac:dyDescent="0.25">
      <c r="A66" s="207">
        <v>65</v>
      </c>
      <c r="B66" s="207" t="s">
        <v>110</v>
      </c>
      <c r="C66" s="207" t="s">
        <v>111</v>
      </c>
      <c r="D66" s="207" t="s">
        <v>112</v>
      </c>
      <c r="E66" s="207" t="s">
        <v>43</v>
      </c>
      <c r="F66" s="207" t="s">
        <v>113</v>
      </c>
      <c r="G66" s="207" t="s">
        <v>1019</v>
      </c>
      <c r="H66" s="207" t="s">
        <v>3</v>
      </c>
      <c r="I66" s="207" t="s">
        <v>114</v>
      </c>
      <c r="J66" s="207" t="s">
        <v>53</v>
      </c>
      <c r="K66" s="207" t="s">
        <v>727</v>
      </c>
    </row>
    <row r="67" spans="1:11" x14ac:dyDescent="0.25">
      <c r="A67" s="207">
        <v>66</v>
      </c>
      <c r="B67" s="207" t="s">
        <v>120</v>
      </c>
      <c r="C67" s="207" t="s">
        <v>121</v>
      </c>
      <c r="D67" s="207" t="s">
        <v>122</v>
      </c>
      <c r="E67" s="207" t="s">
        <v>43</v>
      </c>
      <c r="F67" s="207" t="s">
        <v>123</v>
      </c>
      <c r="G67" s="207" t="s">
        <v>1019</v>
      </c>
      <c r="H67" s="207" t="s">
        <v>3</v>
      </c>
      <c r="I67" s="207" t="s">
        <v>124</v>
      </c>
      <c r="J67" s="207" t="s">
        <v>125</v>
      </c>
      <c r="K67" s="207" t="s">
        <v>728</v>
      </c>
    </row>
    <row r="68" spans="1:11" x14ac:dyDescent="0.25">
      <c r="A68" s="207">
        <v>67</v>
      </c>
      <c r="B68" s="207" t="s">
        <v>925</v>
      </c>
      <c r="C68" s="207" t="s">
        <v>926</v>
      </c>
      <c r="D68" s="207" t="s">
        <v>821</v>
      </c>
      <c r="E68" s="207" t="s">
        <v>822</v>
      </c>
      <c r="F68" s="207" t="s">
        <v>927</v>
      </c>
      <c r="G68" s="207" t="s">
        <v>1468</v>
      </c>
      <c r="H68" s="207" t="s">
        <v>8</v>
      </c>
      <c r="I68" s="207" t="s">
        <v>928</v>
      </c>
      <c r="J68" s="207" t="s">
        <v>9</v>
      </c>
      <c r="K68" s="207" t="s">
        <v>929</v>
      </c>
    </row>
    <row r="69" spans="1:11" x14ac:dyDescent="0.25">
      <c r="A69" s="207">
        <v>68</v>
      </c>
      <c r="B69" s="207" t="s">
        <v>811</v>
      </c>
      <c r="C69" s="207" t="s">
        <v>812</v>
      </c>
      <c r="D69" s="207" t="s">
        <v>813</v>
      </c>
      <c r="E69" s="207" t="s">
        <v>814</v>
      </c>
      <c r="F69" s="207" t="s">
        <v>815</v>
      </c>
      <c r="G69" s="207" t="s">
        <v>1468</v>
      </c>
      <c r="H69" s="207" t="s">
        <v>8</v>
      </c>
      <c r="I69" s="207" t="s">
        <v>817</v>
      </c>
      <c r="J69" s="207" t="s">
        <v>9</v>
      </c>
      <c r="K69" s="207" t="s">
        <v>818</v>
      </c>
    </row>
    <row r="70" spans="1:11" x14ac:dyDescent="0.25">
      <c r="A70" s="207">
        <v>69</v>
      </c>
      <c r="B70" s="207" t="s">
        <v>819</v>
      </c>
      <c r="C70" s="207" t="s">
        <v>820</v>
      </c>
      <c r="D70" s="207" t="s">
        <v>821</v>
      </c>
      <c r="E70" s="207" t="s">
        <v>822</v>
      </c>
      <c r="F70" s="207" t="s">
        <v>823</v>
      </c>
      <c r="G70" s="207" t="s">
        <v>1468</v>
      </c>
      <c r="H70" s="207" t="s">
        <v>8</v>
      </c>
      <c r="I70" s="207" t="s">
        <v>824</v>
      </c>
      <c r="J70" s="207" t="s">
        <v>9</v>
      </c>
      <c r="K70" s="207" t="s">
        <v>825</v>
      </c>
    </row>
    <row r="71" spans="1:11" x14ac:dyDescent="0.25">
      <c r="A71" s="207">
        <v>70</v>
      </c>
      <c r="B71" s="207" t="s">
        <v>875</v>
      </c>
      <c r="C71" s="207" t="s">
        <v>876</v>
      </c>
      <c r="D71" s="207" t="s">
        <v>877</v>
      </c>
      <c r="E71" s="207" t="s">
        <v>878</v>
      </c>
      <c r="F71" s="207" t="s">
        <v>879</v>
      </c>
      <c r="G71" s="207" t="s">
        <v>1468</v>
      </c>
      <c r="H71" s="207" t="s">
        <v>8</v>
      </c>
      <c r="I71" s="207" t="s">
        <v>880</v>
      </c>
      <c r="J71" s="207" t="s">
        <v>9</v>
      </c>
      <c r="K71" s="207" t="s">
        <v>881</v>
      </c>
    </row>
    <row r="72" spans="1:11" x14ac:dyDescent="0.25">
      <c r="A72" s="207">
        <v>71</v>
      </c>
      <c r="B72" s="207" t="s">
        <v>797</v>
      </c>
      <c r="C72" s="207" t="s">
        <v>798</v>
      </c>
      <c r="D72" s="207" t="s">
        <v>799</v>
      </c>
      <c r="E72" s="207" t="s">
        <v>1</v>
      </c>
      <c r="F72" s="207" t="s">
        <v>800</v>
      </c>
      <c r="G72" s="207" t="s">
        <v>1468</v>
      </c>
      <c r="H72" s="207" t="s">
        <v>8</v>
      </c>
      <c r="I72" s="207" t="s">
        <v>801</v>
      </c>
      <c r="J72" s="207" t="s">
        <v>9</v>
      </c>
      <c r="K72" s="207" t="s">
        <v>802</v>
      </c>
    </row>
    <row r="73" spans="1:11" x14ac:dyDescent="0.25">
      <c r="A73" s="207">
        <v>72</v>
      </c>
      <c r="B73" s="207" t="s">
        <v>101</v>
      </c>
      <c r="C73" s="207" t="s">
        <v>102</v>
      </c>
      <c r="D73" s="207" t="s">
        <v>103</v>
      </c>
      <c r="E73" s="207" t="s">
        <v>43</v>
      </c>
      <c r="F73" s="207" t="s">
        <v>169</v>
      </c>
      <c r="G73" s="207" t="s">
        <v>1468</v>
      </c>
      <c r="H73" s="207" t="s">
        <v>8</v>
      </c>
      <c r="I73" s="207" t="s">
        <v>170</v>
      </c>
      <c r="J73" s="207" t="s">
        <v>9</v>
      </c>
      <c r="K73" s="207" t="s">
        <v>735</v>
      </c>
    </row>
    <row r="74" spans="1:11" x14ac:dyDescent="0.25">
      <c r="A74" s="207">
        <v>73</v>
      </c>
      <c r="B74" s="207" t="s">
        <v>930</v>
      </c>
      <c r="C74" s="207" t="s">
        <v>931</v>
      </c>
      <c r="D74" s="207" t="s">
        <v>932</v>
      </c>
      <c r="E74" s="207" t="s">
        <v>933</v>
      </c>
      <c r="F74" s="207" t="s">
        <v>934</v>
      </c>
      <c r="G74" s="207" t="s">
        <v>960</v>
      </c>
      <c r="H74" s="207" t="s">
        <v>8</v>
      </c>
      <c r="I74" s="207" t="s">
        <v>935</v>
      </c>
      <c r="J74" s="207" t="s">
        <v>9</v>
      </c>
      <c r="K74" s="207" t="s">
        <v>936</v>
      </c>
    </row>
    <row r="75" spans="1:11" x14ac:dyDescent="0.25">
      <c r="A75" s="207">
        <v>74</v>
      </c>
      <c r="B75" s="207" t="s">
        <v>467</v>
      </c>
      <c r="C75" s="207" t="s">
        <v>468</v>
      </c>
      <c r="D75" s="207" t="s">
        <v>0</v>
      </c>
      <c r="E75" s="207" t="s">
        <v>1</v>
      </c>
      <c r="F75" s="207" t="s">
        <v>477</v>
      </c>
      <c r="G75" s="207" t="s">
        <v>1019</v>
      </c>
      <c r="H75" s="207" t="s">
        <v>30</v>
      </c>
      <c r="I75" s="207" t="s">
        <v>478</v>
      </c>
      <c r="J75" s="207" t="s">
        <v>32</v>
      </c>
      <c r="K75" s="207" t="s">
        <v>740</v>
      </c>
    </row>
    <row r="76" spans="1:11" x14ac:dyDescent="0.25">
      <c r="A76" s="207">
        <v>75</v>
      </c>
      <c r="B76" s="207" t="s">
        <v>54</v>
      </c>
      <c r="C76" s="207" t="s">
        <v>55</v>
      </c>
      <c r="D76" s="207" t="s">
        <v>0</v>
      </c>
      <c r="E76" s="207" t="s">
        <v>1</v>
      </c>
      <c r="F76" s="207" t="s">
        <v>480</v>
      </c>
      <c r="G76" s="207" t="s">
        <v>1050</v>
      </c>
      <c r="H76" s="207" t="s">
        <v>473</v>
      </c>
      <c r="I76" s="207" t="s">
        <v>481</v>
      </c>
      <c r="J76" s="207" t="s">
        <v>475</v>
      </c>
      <c r="K76" s="207" t="s">
        <v>744</v>
      </c>
    </row>
    <row r="77" spans="1:11" x14ac:dyDescent="0.25">
      <c r="A77" s="207">
        <v>76</v>
      </c>
      <c r="B77" s="207" t="s">
        <v>206</v>
      </c>
      <c r="C77" s="207" t="s">
        <v>207</v>
      </c>
      <c r="D77" s="207" t="s">
        <v>173</v>
      </c>
      <c r="E77" s="207" t="s">
        <v>43</v>
      </c>
      <c r="F77" s="207" t="s">
        <v>208</v>
      </c>
      <c r="G77" s="207" t="s">
        <v>1019</v>
      </c>
      <c r="H77" s="207" t="s">
        <v>3</v>
      </c>
      <c r="I77" s="207" t="s">
        <v>209</v>
      </c>
      <c r="J77" s="207" t="s">
        <v>53</v>
      </c>
      <c r="K77" s="207" t="s">
        <v>745</v>
      </c>
    </row>
    <row r="78" spans="1:11" x14ac:dyDescent="0.25">
      <c r="A78" s="207">
        <v>77</v>
      </c>
      <c r="B78" s="207" t="s">
        <v>224</v>
      </c>
      <c r="C78" s="207" t="s">
        <v>225</v>
      </c>
      <c r="D78" s="207" t="s">
        <v>0</v>
      </c>
      <c r="E78" s="207" t="s">
        <v>1</v>
      </c>
      <c r="F78" s="207" t="s">
        <v>226</v>
      </c>
      <c r="G78" s="207" t="s">
        <v>1019</v>
      </c>
      <c r="H78" s="207" t="s">
        <v>3</v>
      </c>
      <c r="I78" s="207" t="s">
        <v>227</v>
      </c>
      <c r="J78" s="207" t="s">
        <v>53</v>
      </c>
      <c r="K78" s="207" t="s">
        <v>748</v>
      </c>
    </row>
    <row r="79" spans="1:11" x14ac:dyDescent="0.25">
      <c r="A79" s="207">
        <v>78</v>
      </c>
      <c r="B79" s="207" t="s">
        <v>54</v>
      </c>
      <c r="C79" s="207" t="s">
        <v>55</v>
      </c>
      <c r="D79" s="207" t="s">
        <v>0</v>
      </c>
      <c r="E79" s="207" t="s">
        <v>1</v>
      </c>
      <c r="F79" s="207" t="s">
        <v>229</v>
      </c>
      <c r="G79" s="207" t="s">
        <v>1019</v>
      </c>
      <c r="H79" s="207" t="s">
        <v>3</v>
      </c>
      <c r="I79" s="207" t="s">
        <v>230</v>
      </c>
      <c r="J79" s="207" t="s">
        <v>53</v>
      </c>
      <c r="K79" s="207" t="s">
        <v>749</v>
      </c>
    </row>
    <row r="80" spans="1:11" x14ac:dyDescent="0.25">
      <c r="A80" s="207">
        <v>79</v>
      </c>
      <c r="B80" s="207" t="s">
        <v>278</v>
      </c>
      <c r="C80" s="207" t="s">
        <v>279</v>
      </c>
      <c r="D80" s="207" t="s">
        <v>66</v>
      </c>
      <c r="E80" s="207" t="s">
        <v>1</v>
      </c>
      <c r="F80" s="207" t="s">
        <v>280</v>
      </c>
      <c r="G80" s="207" t="s">
        <v>1019</v>
      </c>
      <c r="H80" s="207" t="s">
        <v>3</v>
      </c>
      <c r="I80" s="207" t="s">
        <v>281</v>
      </c>
      <c r="J80" s="207" t="s">
        <v>53</v>
      </c>
      <c r="K80" s="207" t="s">
        <v>756</v>
      </c>
    </row>
  </sheetData>
  <conditionalFormatting sqref="T4">
    <cfRule dxfId="1" operator="equal" priority="1" type="cellIs">
      <formula>"PW1MA076"</formula>
    </cfRule>
  </conditionalFormatting>
  <conditionalFormatting sqref="O4">
    <cfRule dxfId="0" priority="2" type="expression">
      <formula>ifs(AA31,"Yes",Z31,"No")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N79"/>
  <sheetViews>
    <sheetView topLeftCell="A46" workbookViewId="0">
      <selection activeCell="G68" sqref="G68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3" x14ac:dyDescent="0.25">
      <c r="A2">
        <v>1</v>
      </c>
      <c r="B2" s="206" t="s">
        <v>1530</v>
      </c>
      <c r="C2" s="206" t="s">
        <v>1531</v>
      </c>
      <c r="D2" s="206"/>
      <c r="E2" s="206"/>
      <c r="F2" s="206" t="s">
        <v>1536</v>
      </c>
      <c r="G2" s="206" t="s">
        <v>1136</v>
      </c>
      <c r="H2" s="206" t="s">
        <v>1237</v>
      </c>
      <c r="I2" s="206" t="s">
        <v>1537</v>
      </c>
      <c r="J2" s="206" t="s">
        <v>1534</v>
      </c>
      <c r="K2" s="206" t="s">
        <v>1538</v>
      </c>
      <c r="L2" s="206"/>
      <c r="M2" s="206"/>
    </row>
    <row r="3" spans="1:13" x14ac:dyDescent="0.25">
      <c r="A3" s="206">
        <v>2</v>
      </c>
      <c r="B3" s="206" t="s">
        <v>50</v>
      </c>
      <c r="C3" s="206" t="s">
        <v>51</v>
      </c>
      <c r="D3" s="206" t="s">
        <v>52</v>
      </c>
      <c r="E3" s="206" t="s">
        <v>43</v>
      </c>
      <c r="F3" s="206" t="s">
        <v>246</v>
      </c>
      <c r="G3" s="206" t="s">
        <v>1019</v>
      </c>
      <c r="H3" s="206" t="s">
        <v>3</v>
      </c>
      <c r="I3" s="206" t="s">
        <v>247</v>
      </c>
      <c r="J3" s="206" t="s">
        <v>125</v>
      </c>
      <c r="K3" s="206" t="s">
        <v>1539</v>
      </c>
      <c r="L3" s="206"/>
      <c r="M3" s="206"/>
    </row>
    <row r="4" spans="1:13" x14ac:dyDescent="0.25">
      <c r="A4" s="206">
        <v>3</v>
      </c>
      <c r="B4" s="206" t="s">
        <v>1490</v>
      </c>
      <c r="C4" s="206" t="s">
        <v>97</v>
      </c>
      <c r="D4" s="206" t="s">
        <v>0</v>
      </c>
      <c r="E4" s="206" t="s">
        <v>1</v>
      </c>
      <c r="F4" s="206" t="s">
        <v>1491</v>
      </c>
      <c r="G4" s="206" t="s">
        <v>960</v>
      </c>
      <c r="H4" s="206" t="s">
        <v>1013</v>
      </c>
      <c r="I4" s="206" t="s">
        <v>1492</v>
      </c>
      <c r="J4" s="206" t="s">
        <v>960</v>
      </c>
      <c r="K4" s="206" t="s">
        <v>1527</v>
      </c>
      <c r="L4" s="206"/>
      <c r="M4" s="206"/>
    </row>
    <row r="5" spans="1:13" x14ac:dyDescent="0.25">
      <c r="A5" s="206">
        <v>4</v>
      </c>
      <c r="B5" s="206" t="s">
        <v>104</v>
      </c>
      <c r="C5" s="206" t="s">
        <v>105</v>
      </c>
      <c r="D5" s="206" t="s">
        <v>106</v>
      </c>
      <c r="E5" s="206" t="s">
        <v>7</v>
      </c>
      <c r="F5" s="206" t="s">
        <v>107</v>
      </c>
      <c r="G5" s="206" t="s">
        <v>960</v>
      </c>
      <c r="H5" s="206" t="s">
        <v>5</v>
      </c>
      <c r="I5" s="206" t="s">
        <v>108</v>
      </c>
      <c r="J5" s="206" t="s">
        <v>6</v>
      </c>
      <c r="K5" s="206" t="s">
        <v>1515</v>
      </c>
      <c r="L5" s="206"/>
      <c r="M5" s="206"/>
    </row>
    <row r="6" spans="1:13" x14ac:dyDescent="0.25">
      <c r="A6" s="206">
        <v>5</v>
      </c>
      <c r="B6" s="206" t="s">
        <v>50</v>
      </c>
      <c r="C6" s="206" t="s">
        <v>51</v>
      </c>
      <c r="D6" s="206" t="s">
        <v>52</v>
      </c>
      <c r="E6" s="206" t="s">
        <v>43</v>
      </c>
      <c r="F6" s="206" t="s">
        <v>94</v>
      </c>
      <c r="G6" s="206" t="s">
        <v>1136</v>
      </c>
      <c r="H6" s="206" t="s">
        <v>5</v>
      </c>
      <c r="I6" s="206" t="s">
        <v>95</v>
      </c>
      <c r="J6" s="206" t="s">
        <v>6</v>
      </c>
      <c r="K6" s="206" t="s">
        <v>1501</v>
      </c>
      <c r="L6" s="206"/>
      <c r="M6" s="206"/>
    </row>
    <row r="7" spans="1:13" x14ac:dyDescent="0.25">
      <c r="A7" s="206">
        <v>6</v>
      </c>
      <c r="B7" s="206" t="s">
        <v>15</v>
      </c>
      <c r="C7" s="206" t="s">
        <v>16</v>
      </c>
      <c r="D7" s="206" t="s">
        <v>17</v>
      </c>
      <c r="E7" s="206" t="s">
        <v>7</v>
      </c>
      <c r="F7" s="206" t="s">
        <v>18</v>
      </c>
      <c r="G7" s="206" t="s">
        <v>1468</v>
      </c>
      <c r="H7" s="206" t="s">
        <v>5</v>
      </c>
      <c r="I7" s="206" t="s">
        <v>19</v>
      </c>
      <c r="J7" s="206" t="s">
        <v>6</v>
      </c>
      <c r="K7" s="206" t="s">
        <v>1494</v>
      </c>
      <c r="L7" s="206"/>
      <c r="M7" s="206"/>
    </row>
    <row r="8" spans="1:13" x14ac:dyDescent="0.25">
      <c r="A8" s="206">
        <v>7</v>
      </c>
      <c r="B8" s="206" t="s">
        <v>366</v>
      </c>
      <c r="C8" s="206" t="s">
        <v>367</v>
      </c>
      <c r="D8" s="206" t="s">
        <v>368</v>
      </c>
      <c r="E8" s="206" t="s">
        <v>43</v>
      </c>
      <c r="F8" s="206" t="s">
        <v>395</v>
      </c>
      <c r="G8" s="206" t="s">
        <v>1468</v>
      </c>
      <c r="H8" s="206" t="s">
        <v>5</v>
      </c>
      <c r="I8" s="206" t="s">
        <v>396</v>
      </c>
      <c r="J8" s="206" t="s">
        <v>6</v>
      </c>
      <c r="K8" s="206" t="s">
        <v>1495</v>
      </c>
      <c r="L8" s="206"/>
      <c r="M8" s="206"/>
    </row>
    <row r="9" spans="1:13" x14ac:dyDescent="0.25">
      <c r="A9" s="206">
        <v>8</v>
      </c>
      <c r="B9" s="206" t="s">
        <v>174</v>
      </c>
      <c r="C9" s="206" t="s">
        <v>175</v>
      </c>
      <c r="D9" s="206" t="s">
        <v>0</v>
      </c>
      <c r="E9" s="206" t="s">
        <v>1</v>
      </c>
      <c r="F9" s="206" t="s">
        <v>472</v>
      </c>
      <c r="G9" s="206" t="s">
        <v>1050</v>
      </c>
      <c r="H9" s="206" t="s">
        <v>473</v>
      </c>
      <c r="I9" s="206" t="s">
        <v>474</v>
      </c>
      <c r="J9" s="206" t="s">
        <v>475</v>
      </c>
      <c r="K9" s="206" t="s">
        <v>1475</v>
      </c>
      <c r="L9" s="206"/>
      <c r="M9" s="206"/>
    </row>
    <row r="10" spans="1:13" x14ac:dyDescent="0.25">
      <c r="A10" s="206">
        <v>9</v>
      </c>
      <c r="B10" s="206" t="s">
        <v>174</v>
      </c>
      <c r="C10" s="206" t="s">
        <v>175</v>
      </c>
      <c r="D10" s="206" t="s">
        <v>0</v>
      </c>
      <c r="E10" s="206" t="s">
        <v>1</v>
      </c>
      <c r="F10" s="206" t="s">
        <v>176</v>
      </c>
      <c r="G10" s="206" t="s">
        <v>1468</v>
      </c>
      <c r="H10" s="206" t="s">
        <v>8</v>
      </c>
      <c r="I10" s="206" t="s">
        <v>177</v>
      </c>
      <c r="J10" s="206" t="s">
        <v>9</v>
      </c>
      <c r="K10" s="206" t="s">
        <v>1476</v>
      </c>
      <c r="L10" s="206"/>
      <c r="M10" s="206"/>
    </row>
    <row r="11" spans="1:13" x14ac:dyDescent="0.25">
      <c r="A11" s="206">
        <v>10</v>
      </c>
      <c r="B11" s="206" t="s">
        <v>174</v>
      </c>
      <c r="C11" s="206" t="s">
        <v>175</v>
      </c>
      <c r="D11" s="206" t="s">
        <v>0</v>
      </c>
      <c r="E11" s="206" t="s">
        <v>1</v>
      </c>
      <c r="F11" s="206" t="s">
        <v>1232</v>
      </c>
      <c r="G11" s="206" t="s">
        <v>1468</v>
      </c>
      <c r="H11" s="206" t="s">
        <v>1013</v>
      </c>
      <c r="I11" s="206" t="s">
        <v>1234</v>
      </c>
      <c r="J11" s="206" t="s">
        <v>960</v>
      </c>
      <c r="K11" s="206" t="s">
        <v>1477</v>
      </c>
      <c r="L11" s="206"/>
      <c r="M11" s="206"/>
    </row>
    <row r="12" spans="1:13" x14ac:dyDescent="0.25">
      <c r="A12" s="206">
        <v>11</v>
      </c>
      <c r="B12" s="206" t="s">
        <v>268</v>
      </c>
      <c r="C12" s="206" t="s">
        <v>269</v>
      </c>
      <c r="D12" s="206" t="s">
        <v>66</v>
      </c>
      <c r="E12" s="206" t="s">
        <v>1</v>
      </c>
      <c r="F12" s="206" t="s">
        <v>270</v>
      </c>
      <c r="G12" s="206" t="s">
        <v>1019</v>
      </c>
      <c r="H12" s="206" t="s">
        <v>3</v>
      </c>
      <c r="I12" s="206" t="s">
        <v>271</v>
      </c>
      <c r="J12" s="206" t="s">
        <v>53</v>
      </c>
      <c r="K12" s="206" t="s">
        <v>1465</v>
      </c>
      <c r="L12" s="206"/>
      <c r="M12" s="206"/>
    </row>
    <row r="13" spans="1:13" x14ac:dyDescent="0.25">
      <c r="A13" s="206">
        <v>12</v>
      </c>
      <c r="B13" s="206" t="s">
        <v>803</v>
      </c>
      <c r="C13" s="206" t="s">
        <v>804</v>
      </c>
      <c r="D13" s="206" t="s">
        <v>17</v>
      </c>
      <c r="E13" s="206" t="s">
        <v>7</v>
      </c>
      <c r="F13" s="206" t="s">
        <v>1121</v>
      </c>
      <c r="G13" s="206" t="s">
        <v>1468</v>
      </c>
      <c r="H13" s="206" t="s">
        <v>1013</v>
      </c>
      <c r="I13" s="206" t="s">
        <v>1122</v>
      </c>
      <c r="J13" s="206" t="s">
        <v>960</v>
      </c>
      <c r="K13" s="206" t="s">
        <v>1464</v>
      </c>
      <c r="L13" s="206"/>
      <c r="M13" s="206"/>
    </row>
    <row r="14" spans="1:13" x14ac:dyDescent="0.25">
      <c r="A14" s="206">
        <v>13</v>
      </c>
      <c r="B14" s="206" t="s">
        <v>1457</v>
      </c>
      <c r="C14" s="206" t="s">
        <v>1458</v>
      </c>
      <c r="D14" s="206" t="s">
        <v>42</v>
      </c>
      <c r="E14" s="206" t="s">
        <v>43</v>
      </c>
      <c r="F14" s="206" t="s">
        <v>1459</v>
      </c>
      <c r="G14" s="206" t="s">
        <v>1468</v>
      </c>
      <c r="H14" s="206" t="s">
        <v>1013</v>
      </c>
      <c r="I14" s="206" t="s">
        <v>1460</v>
      </c>
      <c r="J14" s="206" t="s">
        <v>960</v>
      </c>
      <c r="K14" s="206" t="s">
        <v>1461</v>
      </c>
      <c r="L14" s="206"/>
      <c r="M14" s="206"/>
    </row>
    <row r="15" spans="1:13" x14ac:dyDescent="0.25">
      <c r="A15" s="206">
        <v>14</v>
      </c>
      <c r="B15" s="206" t="s">
        <v>366</v>
      </c>
      <c r="C15" s="206" t="s">
        <v>367</v>
      </c>
      <c r="D15" s="206" t="s">
        <v>368</v>
      </c>
      <c r="E15" s="206" t="s">
        <v>43</v>
      </c>
      <c r="F15" s="206" t="s">
        <v>369</v>
      </c>
      <c r="G15" s="206" t="s">
        <v>1019</v>
      </c>
      <c r="H15" s="206" t="s">
        <v>294</v>
      </c>
      <c r="I15" s="206" t="s">
        <v>370</v>
      </c>
      <c r="J15" s="206" t="s">
        <v>289</v>
      </c>
      <c r="K15" s="206" t="s">
        <v>1240</v>
      </c>
      <c r="L15" s="206"/>
      <c r="M15" s="206"/>
    </row>
    <row r="16" spans="1:13" x14ac:dyDescent="0.25">
      <c r="A16" s="206">
        <v>15</v>
      </c>
      <c r="B16" s="206" t="s">
        <v>366</v>
      </c>
      <c r="C16" s="206" t="s">
        <v>367</v>
      </c>
      <c r="D16" s="206" t="s">
        <v>368</v>
      </c>
      <c r="E16" s="206" t="s">
        <v>43</v>
      </c>
      <c r="F16" s="206" t="s">
        <v>1100</v>
      </c>
      <c r="G16" s="206" t="s">
        <v>1468</v>
      </c>
      <c r="H16" s="206" t="s">
        <v>1013</v>
      </c>
      <c r="I16" s="206" t="s">
        <v>1101</v>
      </c>
      <c r="J16" s="206" t="s">
        <v>960</v>
      </c>
      <c r="K16" s="206" t="s">
        <v>1258</v>
      </c>
      <c r="L16" s="206"/>
      <c r="M16" s="206"/>
    </row>
    <row r="17" spans="1:13" x14ac:dyDescent="0.25">
      <c r="A17" s="206">
        <v>16</v>
      </c>
      <c r="B17" s="206" t="s">
        <v>1215</v>
      </c>
      <c r="C17" s="206" t="s">
        <v>1216</v>
      </c>
      <c r="D17" s="206" t="s">
        <v>0</v>
      </c>
      <c r="E17" s="206" t="s">
        <v>1</v>
      </c>
      <c r="F17" s="206" t="s">
        <v>1218</v>
      </c>
      <c r="G17" s="206" t="s">
        <v>1468</v>
      </c>
      <c r="H17" s="206" t="s">
        <v>1013</v>
      </c>
      <c r="I17" s="206" t="s">
        <v>1219</v>
      </c>
      <c r="J17" s="206" t="s">
        <v>960</v>
      </c>
      <c r="K17" s="206" t="s">
        <v>1242</v>
      </c>
      <c r="L17" s="206"/>
      <c r="M17" s="206"/>
    </row>
    <row r="18" spans="1:13" x14ac:dyDescent="0.25">
      <c r="A18" s="206">
        <v>17</v>
      </c>
      <c r="B18" s="206" t="s">
        <v>1194</v>
      </c>
      <c r="C18" s="206" t="s">
        <v>1195</v>
      </c>
      <c r="D18" s="206" t="s">
        <v>1196</v>
      </c>
      <c r="E18" s="206" t="s">
        <v>28</v>
      </c>
      <c r="F18" s="206" t="s">
        <v>1197</v>
      </c>
      <c r="G18" s="206" t="s">
        <v>1468</v>
      </c>
      <c r="H18" s="206" t="s">
        <v>1013</v>
      </c>
      <c r="I18" s="206" t="s">
        <v>1198</v>
      </c>
      <c r="J18" s="206" t="s">
        <v>960</v>
      </c>
      <c r="K18" s="206" t="s">
        <v>1214</v>
      </c>
      <c r="L18" s="206"/>
      <c r="M18" s="206"/>
    </row>
    <row r="19" spans="1:13" x14ac:dyDescent="0.25">
      <c r="A19" s="206">
        <v>18</v>
      </c>
      <c r="B19" s="206" t="s">
        <v>117</v>
      </c>
      <c r="C19" s="206" t="s">
        <v>1210</v>
      </c>
      <c r="D19" s="206" t="s">
        <v>648</v>
      </c>
      <c r="E19" s="206" t="s">
        <v>1</v>
      </c>
      <c r="F19" s="206" t="s">
        <v>1211</v>
      </c>
      <c r="G19" s="206" t="s">
        <v>1019</v>
      </c>
      <c r="H19" s="206" t="s">
        <v>3</v>
      </c>
      <c r="I19" s="206" t="s">
        <v>1212</v>
      </c>
      <c r="J19" s="206" t="s">
        <v>53</v>
      </c>
      <c r="K19" s="206" t="s">
        <v>1213</v>
      </c>
      <c r="L19" s="206"/>
      <c r="M19" s="206"/>
    </row>
    <row r="20" spans="1:13" x14ac:dyDescent="0.25">
      <c r="A20" s="206">
        <v>19</v>
      </c>
      <c r="B20" s="206" t="s">
        <v>116</v>
      </c>
      <c r="C20" s="206" t="s">
        <v>117</v>
      </c>
      <c r="D20" s="206" t="s">
        <v>648</v>
      </c>
      <c r="E20" s="206" t="s">
        <v>1</v>
      </c>
      <c r="F20" s="206" t="s">
        <v>118</v>
      </c>
      <c r="G20" s="206" t="s">
        <v>1019</v>
      </c>
      <c r="H20" s="206" t="s">
        <v>3</v>
      </c>
      <c r="I20" s="206" t="s">
        <v>119</v>
      </c>
      <c r="J20" s="206" t="s">
        <v>53</v>
      </c>
      <c r="K20" s="206" t="s">
        <v>1167</v>
      </c>
      <c r="L20" s="206"/>
      <c r="M20" s="206"/>
    </row>
    <row r="21" spans="1:13" x14ac:dyDescent="0.25">
      <c r="A21" s="206">
        <v>20</v>
      </c>
      <c r="B21" s="206" t="s">
        <v>196</v>
      </c>
      <c r="C21" s="206" t="s">
        <v>104</v>
      </c>
      <c r="D21" s="206" t="s">
        <v>197</v>
      </c>
      <c r="E21" s="206" t="s">
        <v>198</v>
      </c>
      <c r="F21" s="206" t="s">
        <v>1168</v>
      </c>
      <c r="G21" s="206" t="s">
        <v>1468</v>
      </c>
      <c r="H21" s="206" t="s">
        <v>1013</v>
      </c>
      <c r="I21" s="206" t="s">
        <v>1169</v>
      </c>
      <c r="J21" s="206" t="s">
        <v>960</v>
      </c>
      <c r="K21" s="206" t="s">
        <v>1170</v>
      </c>
      <c r="L21" s="206"/>
      <c r="M21" s="206"/>
    </row>
    <row r="22" spans="1:13" x14ac:dyDescent="0.25">
      <c r="A22" s="206">
        <v>21</v>
      </c>
      <c r="B22" s="206" t="s">
        <v>1176</v>
      </c>
      <c r="C22" s="206" t="s">
        <v>1177</v>
      </c>
      <c r="D22" s="206" t="s">
        <v>173</v>
      </c>
      <c r="E22" s="206" t="s">
        <v>43</v>
      </c>
      <c r="F22" s="206" t="s">
        <v>1178</v>
      </c>
      <c r="G22" s="206" t="s">
        <v>1468</v>
      </c>
      <c r="H22" s="206" t="s">
        <v>1013</v>
      </c>
      <c r="I22" s="206" t="s">
        <v>1179</v>
      </c>
      <c r="J22" s="206" t="s">
        <v>960</v>
      </c>
      <c r="K22" s="206" t="s">
        <v>1180</v>
      </c>
      <c r="L22" s="206"/>
      <c r="M22" s="206"/>
    </row>
    <row r="23" spans="1:13" x14ac:dyDescent="0.25">
      <c r="A23" s="206">
        <v>22</v>
      </c>
      <c r="B23" s="206" t="s">
        <v>1187</v>
      </c>
      <c r="C23" s="206" t="s">
        <v>1188</v>
      </c>
      <c r="D23" s="206" t="s">
        <v>1189</v>
      </c>
      <c r="E23" s="206" t="s">
        <v>43</v>
      </c>
      <c r="F23" s="206" t="s">
        <v>1190</v>
      </c>
      <c r="G23" s="206" t="s">
        <v>1468</v>
      </c>
      <c r="H23" s="206" t="s">
        <v>1013</v>
      </c>
      <c r="I23" s="206" t="s">
        <v>1191</v>
      </c>
      <c r="J23" s="206" t="s">
        <v>960</v>
      </c>
      <c r="K23" s="206" t="s">
        <v>1192</v>
      </c>
      <c r="L23" s="206"/>
      <c r="M23" s="206"/>
    </row>
    <row r="24" spans="1:13" x14ac:dyDescent="0.25">
      <c r="A24" s="206">
        <v>23</v>
      </c>
      <c r="B24" s="206" t="s">
        <v>1146</v>
      </c>
      <c r="C24" s="206" t="s">
        <v>1147</v>
      </c>
      <c r="D24" s="206" t="s">
        <v>1142</v>
      </c>
      <c r="E24" s="206" t="s">
        <v>1</v>
      </c>
      <c r="F24" s="206" t="s">
        <v>1148</v>
      </c>
      <c r="G24" s="206" t="s">
        <v>1468</v>
      </c>
      <c r="H24" s="206" t="s">
        <v>1013</v>
      </c>
      <c r="I24" s="206" t="s">
        <v>1149</v>
      </c>
      <c r="J24" s="206" t="s">
        <v>960</v>
      </c>
      <c r="K24" s="206" t="s">
        <v>1150</v>
      </c>
      <c r="L24" s="206"/>
      <c r="M24" s="206"/>
    </row>
    <row r="25" spans="1:13" x14ac:dyDescent="0.25">
      <c r="A25" s="206">
        <v>24</v>
      </c>
      <c r="B25" s="206" t="s">
        <v>50</v>
      </c>
      <c r="C25" s="206" t="s">
        <v>51</v>
      </c>
      <c r="D25" s="206" t="s">
        <v>52</v>
      </c>
      <c r="E25" s="206" t="s">
        <v>43</v>
      </c>
      <c r="F25" s="206" t="s">
        <v>1085</v>
      </c>
      <c r="G25" s="206" t="s">
        <v>1468</v>
      </c>
      <c r="H25" s="206" t="s">
        <v>1013</v>
      </c>
      <c r="I25" s="206" t="s">
        <v>1086</v>
      </c>
      <c r="J25" s="206" t="s">
        <v>960</v>
      </c>
      <c r="K25" s="206" t="s">
        <v>1087</v>
      </c>
      <c r="L25" s="206"/>
      <c r="M25" s="206"/>
    </row>
    <row r="26" spans="1:13" x14ac:dyDescent="0.25">
      <c r="A26" s="206">
        <v>25</v>
      </c>
      <c r="B26" s="206" t="s">
        <v>196</v>
      </c>
      <c r="C26" s="206" t="s">
        <v>104</v>
      </c>
      <c r="D26" s="206" t="s">
        <v>197</v>
      </c>
      <c r="E26" s="206" t="s">
        <v>198</v>
      </c>
      <c r="F26" s="206" t="s">
        <v>1107</v>
      </c>
      <c r="G26" s="206" t="s">
        <v>1468</v>
      </c>
      <c r="H26" s="206" t="s">
        <v>1013</v>
      </c>
      <c r="I26" s="206" t="s">
        <v>1108</v>
      </c>
      <c r="J26" s="206" t="s">
        <v>960</v>
      </c>
      <c r="K26" s="206" t="s">
        <v>1109</v>
      </c>
      <c r="L26" s="206"/>
      <c r="M26" s="206"/>
    </row>
    <row r="27" spans="1:13" x14ac:dyDescent="0.25">
      <c r="A27" s="206">
        <v>26</v>
      </c>
      <c r="B27" s="206" t="s">
        <v>1072</v>
      </c>
      <c r="C27" s="206" t="s">
        <v>1073</v>
      </c>
      <c r="D27" s="206" t="s">
        <v>122</v>
      </c>
      <c r="E27" s="206" t="s">
        <v>43</v>
      </c>
      <c r="F27" s="206" t="s">
        <v>221</v>
      </c>
      <c r="G27" s="206" t="s">
        <v>1131</v>
      </c>
      <c r="H27" s="206" t="s">
        <v>3</v>
      </c>
      <c r="I27" s="206" t="s">
        <v>222</v>
      </c>
      <c r="J27" s="206" t="s">
        <v>53</v>
      </c>
      <c r="K27" s="206" t="s">
        <v>1074</v>
      </c>
      <c r="L27" s="206"/>
      <c r="M27" s="206"/>
    </row>
    <row r="28" spans="1:13" x14ac:dyDescent="0.25">
      <c r="A28" s="206">
        <v>27</v>
      </c>
      <c r="B28" s="206" t="s">
        <v>190</v>
      </c>
      <c r="C28" s="206" t="s">
        <v>191</v>
      </c>
      <c r="D28" s="206" t="s">
        <v>192</v>
      </c>
      <c r="E28" s="206" t="s">
        <v>28</v>
      </c>
      <c r="F28" s="206" t="s">
        <v>193</v>
      </c>
      <c r="G28" s="206" t="s">
        <v>1019</v>
      </c>
      <c r="H28" s="206" t="s">
        <v>30</v>
      </c>
      <c r="I28" s="206" t="s">
        <v>194</v>
      </c>
      <c r="J28" s="206" t="s">
        <v>32</v>
      </c>
      <c r="K28" s="206" t="s">
        <v>1081</v>
      </c>
      <c r="L28" s="206"/>
      <c r="M28" s="206"/>
    </row>
    <row r="29" spans="1:13" x14ac:dyDescent="0.25">
      <c r="A29" s="206">
        <v>28</v>
      </c>
      <c r="B29" s="206" t="s">
        <v>262</v>
      </c>
      <c r="C29" s="206" t="s">
        <v>263</v>
      </c>
      <c r="D29" s="206" t="s">
        <v>264</v>
      </c>
      <c r="E29" s="206" t="s">
        <v>1</v>
      </c>
      <c r="F29" s="206" t="s">
        <v>265</v>
      </c>
      <c r="G29" s="206" t="s">
        <v>1019</v>
      </c>
      <c r="H29" s="206" t="s">
        <v>3</v>
      </c>
      <c r="I29" s="206" t="s">
        <v>266</v>
      </c>
      <c r="J29" s="206" t="s">
        <v>53</v>
      </c>
      <c r="K29" s="206" t="s">
        <v>1057</v>
      </c>
      <c r="L29" s="206"/>
      <c r="M29" s="206"/>
    </row>
    <row r="30" spans="1:13" x14ac:dyDescent="0.25">
      <c r="A30" s="206">
        <v>29</v>
      </c>
      <c r="B30" s="206" t="s">
        <v>71</v>
      </c>
      <c r="C30" s="206" t="s">
        <v>72</v>
      </c>
      <c r="D30" s="206" t="s">
        <v>73</v>
      </c>
      <c r="E30" s="206" t="s">
        <v>28</v>
      </c>
      <c r="F30" s="206" t="s">
        <v>74</v>
      </c>
      <c r="G30" s="206" t="s">
        <v>1019</v>
      </c>
      <c r="H30" s="206" t="s">
        <v>30</v>
      </c>
      <c r="I30" s="206" t="s">
        <v>75</v>
      </c>
      <c r="J30" s="206" t="s">
        <v>32</v>
      </c>
      <c r="K30" s="206" t="s">
        <v>1058</v>
      </c>
      <c r="L30" s="206"/>
      <c r="M30" s="206"/>
    </row>
    <row r="31" spans="1:13" x14ac:dyDescent="0.25">
      <c r="A31" s="206">
        <v>30</v>
      </c>
      <c r="B31" s="206" t="s">
        <v>273</v>
      </c>
      <c r="C31" s="206" t="s">
        <v>274</v>
      </c>
      <c r="D31" s="206" t="s">
        <v>0</v>
      </c>
      <c r="E31" s="206" t="s">
        <v>1</v>
      </c>
      <c r="F31" s="206" t="s">
        <v>275</v>
      </c>
      <c r="G31" s="206" t="s">
        <v>1019</v>
      </c>
      <c r="H31" s="206" t="s">
        <v>3</v>
      </c>
      <c r="I31" s="206" t="s">
        <v>276</v>
      </c>
      <c r="J31" s="206" t="s">
        <v>53</v>
      </c>
      <c r="K31" s="206" t="s">
        <v>1069</v>
      </c>
      <c r="L31" s="206"/>
      <c r="M31" s="206"/>
    </row>
    <row r="32" spans="1:13" x14ac:dyDescent="0.25">
      <c r="A32" s="206">
        <v>31</v>
      </c>
      <c r="B32" s="206" t="s">
        <v>766</v>
      </c>
      <c r="C32" s="206" t="s">
        <v>767</v>
      </c>
      <c r="D32" s="206" t="s">
        <v>577</v>
      </c>
      <c r="E32" s="206" t="s">
        <v>7</v>
      </c>
      <c r="F32" s="206" t="s">
        <v>1040</v>
      </c>
      <c r="G32" s="206" t="s">
        <v>1050</v>
      </c>
      <c r="H32" s="206" t="s">
        <v>781</v>
      </c>
      <c r="I32" s="206" t="s">
        <v>1042</v>
      </c>
      <c r="J32" s="206" t="s">
        <v>1043</v>
      </c>
      <c r="K32" s="206" t="s">
        <v>1044</v>
      </c>
      <c r="L32" s="206"/>
      <c r="M32" s="206"/>
    </row>
    <row r="33" spans="1:13" x14ac:dyDescent="0.25">
      <c r="A33" s="206">
        <v>32</v>
      </c>
      <c r="B33" s="206" t="s">
        <v>145</v>
      </c>
      <c r="C33" s="206" t="s">
        <v>97</v>
      </c>
      <c r="D33" s="206" t="s">
        <v>1046</v>
      </c>
      <c r="E33" s="206" t="s">
        <v>1</v>
      </c>
      <c r="F33" s="206" t="s">
        <v>147</v>
      </c>
      <c r="G33" s="206" t="s">
        <v>1019</v>
      </c>
      <c r="H33" s="206" t="s">
        <v>3</v>
      </c>
      <c r="I33" s="206" t="s">
        <v>148</v>
      </c>
      <c r="J33" s="206" t="s">
        <v>53</v>
      </c>
      <c r="K33" s="206" t="s">
        <v>1047</v>
      </c>
      <c r="L33" s="206"/>
      <c r="M33" s="206"/>
    </row>
    <row r="34" spans="1:13" x14ac:dyDescent="0.25">
      <c r="A34" s="206">
        <v>33</v>
      </c>
      <c r="B34" s="206" t="s">
        <v>803</v>
      </c>
      <c r="C34" s="206" t="s">
        <v>804</v>
      </c>
      <c r="D34" s="206" t="s">
        <v>17</v>
      </c>
      <c r="E34" s="206" t="s">
        <v>7</v>
      </c>
      <c r="F34" s="206" t="s">
        <v>805</v>
      </c>
      <c r="G34" s="206" t="s">
        <v>1468</v>
      </c>
      <c r="H34" s="206" t="s">
        <v>5</v>
      </c>
      <c r="I34" s="206" t="s">
        <v>806</v>
      </c>
      <c r="J34" s="206" t="s">
        <v>6</v>
      </c>
      <c r="K34" s="206" t="s">
        <v>996</v>
      </c>
      <c r="L34" s="206"/>
      <c r="M34" s="206"/>
    </row>
    <row r="35" spans="1:13" x14ac:dyDescent="0.25">
      <c r="A35" s="206">
        <v>34</v>
      </c>
      <c r="B35" s="206" t="s">
        <v>982</v>
      </c>
      <c r="C35" s="206" t="s">
        <v>292</v>
      </c>
      <c r="D35" s="206" t="s">
        <v>462</v>
      </c>
      <c r="E35" s="206" t="s">
        <v>1</v>
      </c>
      <c r="F35" s="206" t="s">
        <v>422</v>
      </c>
      <c r="G35" s="206" t="s">
        <v>1019</v>
      </c>
      <c r="H35" s="206" t="s">
        <v>3</v>
      </c>
      <c r="I35" s="206" t="s">
        <v>423</v>
      </c>
      <c r="J35" s="206" t="s">
        <v>2</v>
      </c>
      <c r="K35" s="206" t="s">
        <v>983</v>
      </c>
      <c r="L35" s="206"/>
      <c r="M35" s="206"/>
    </row>
    <row r="36" spans="1:13" x14ac:dyDescent="0.25">
      <c r="A36" s="206">
        <v>35</v>
      </c>
      <c r="B36" s="206" t="s">
        <v>64</v>
      </c>
      <c r="C36" s="206" t="s">
        <v>65</v>
      </c>
      <c r="D36" s="206" t="s">
        <v>66</v>
      </c>
      <c r="E36" s="206" t="s">
        <v>1</v>
      </c>
      <c r="F36" s="206" t="s">
        <v>67</v>
      </c>
      <c r="G36" s="206" t="s">
        <v>1019</v>
      </c>
      <c r="H36" s="206" t="s">
        <v>30</v>
      </c>
      <c r="I36" s="206" t="s">
        <v>68</v>
      </c>
      <c r="J36" s="206" t="s">
        <v>32</v>
      </c>
      <c r="K36" s="206" t="s">
        <v>959</v>
      </c>
      <c r="L36" s="206"/>
      <c r="M36" s="206"/>
    </row>
    <row r="37" spans="1:13" x14ac:dyDescent="0.25">
      <c r="A37" s="206">
        <v>36</v>
      </c>
      <c r="B37" s="206" t="s">
        <v>242</v>
      </c>
      <c r="C37" s="206" t="s">
        <v>243</v>
      </c>
      <c r="D37" s="206" t="s">
        <v>957</v>
      </c>
      <c r="E37" s="206" t="s">
        <v>43</v>
      </c>
      <c r="F37" s="206" t="s">
        <v>244</v>
      </c>
      <c r="G37" s="206" t="s">
        <v>1019</v>
      </c>
      <c r="H37" s="206" t="s">
        <v>3</v>
      </c>
      <c r="I37" s="206" t="s">
        <v>245</v>
      </c>
      <c r="J37" s="206" t="s">
        <v>125</v>
      </c>
      <c r="K37" s="206" t="s">
        <v>958</v>
      </c>
      <c r="L37" s="206"/>
      <c r="M37" s="206"/>
    </row>
    <row r="38" spans="1:13" x14ac:dyDescent="0.25">
      <c r="A38" s="206">
        <v>37</v>
      </c>
      <c r="B38" s="206" t="s">
        <v>322</v>
      </c>
      <c r="C38" s="206" t="s">
        <v>323</v>
      </c>
      <c r="D38" s="206" t="s">
        <v>66</v>
      </c>
      <c r="E38" s="206" t="s">
        <v>1</v>
      </c>
      <c r="F38" s="206" t="s">
        <v>324</v>
      </c>
      <c r="G38" s="206" t="s">
        <v>1019</v>
      </c>
      <c r="H38" s="206" t="s">
        <v>287</v>
      </c>
      <c r="I38" s="206" t="s">
        <v>325</v>
      </c>
      <c r="J38" s="206" t="s">
        <v>289</v>
      </c>
      <c r="K38" s="206" t="s">
        <v>956</v>
      </c>
      <c r="L38" s="206"/>
      <c r="M38" s="206"/>
    </row>
    <row r="39" spans="1:13" x14ac:dyDescent="0.25">
      <c r="A39" s="206">
        <v>38</v>
      </c>
      <c r="B39" s="206" t="s">
        <v>49</v>
      </c>
      <c r="C39" s="206" t="s">
        <v>97</v>
      </c>
      <c r="D39" s="206" t="s">
        <v>66</v>
      </c>
      <c r="E39" s="206" t="s">
        <v>1</v>
      </c>
      <c r="F39" s="206" t="s">
        <v>98</v>
      </c>
      <c r="G39" s="206" t="s">
        <v>960</v>
      </c>
      <c r="H39" s="206" t="s">
        <v>5</v>
      </c>
      <c r="I39" s="206" t="s">
        <v>99</v>
      </c>
      <c r="J39" s="206" t="s">
        <v>6</v>
      </c>
      <c r="K39" s="206" t="s">
        <v>920</v>
      </c>
      <c r="L39" s="206"/>
      <c r="M39" s="206"/>
    </row>
    <row r="40" spans="1:13" x14ac:dyDescent="0.25">
      <c r="A40" s="206">
        <v>39</v>
      </c>
      <c r="B40" s="206" t="s">
        <v>49</v>
      </c>
      <c r="C40" s="206" t="s">
        <v>97</v>
      </c>
      <c r="D40" s="206" t="s">
        <v>66</v>
      </c>
      <c r="E40" s="206" t="s">
        <v>1</v>
      </c>
      <c r="F40" s="206" t="s">
        <v>391</v>
      </c>
      <c r="G40" s="206" t="s">
        <v>1019</v>
      </c>
      <c r="H40" s="206" t="s">
        <v>294</v>
      </c>
      <c r="I40" s="206" t="s">
        <v>392</v>
      </c>
      <c r="J40" s="206" t="s">
        <v>289</v>
      </c>
      <c r="K40" s="206" t="s">
        <v>921</v>
      </c>
      <c r="L40" s="206"/>
      <c r="M40" s="206"/>
    </row>
    <row r="41" spans="1:13" x14ac:dyDescent="0.25">
      <c r="A41" s="206">
        <v>40</v>
      </c>
      <c r="B41" s="206" t="s">
        <v>361</v>
      </c>
      <c r="C41" s="206" t="s">
        <v>362</v>
      </c>
      <c r="D41" s="206" t="s">
        <v>0</v>
      </c>
      <c r="E41" s="206" t="s">
        <v>1</v>
      </c>
      <c r="F41" s="206" t="s">
        <v>886</v>
      </c>
      <c r="G41" s="206" t="s">
        <v>1019</v>
      </c>
      <c r="H41" s="206" t="s">
        <v>3</v>
      </c>
      <c r="I41" s="206" t="s">
        <v>861</v>
      </c>
      <c r="J41" s="206" t="s">
        <v>516</v>
      </c>
      <c r="K41" s="206" t="s">
        <v>896</v>
      </c>
      <c r="L41" s="206"/>
      <c r="M41" s="206"/>
    </row>
    <row r="42" spans="1:13" x14ac:dyDescent="0.25">
      <c r="A42" s="206">
        <v>41</v>
      </c>
      <c r="B42" s="206" t="s">
        <v>845</v>
      </c>
      <c r="C42" s="206" t="s">
        <v>846</v>
      </c>
      <c r="D42" s="206" t="s">
        <v>27</v>
      </c>
      <c r="E42" s="206" t="s">
        <v>28</v>
      </c>
      <c r="F42" s="206" t="s">
        <v>847</v>
      </c>
      <c r="G42" s="206" t="s">
        <v>1019</v>
      </c>
      <c r="H42" s="206" t="s">
        <v>294</v>
      </c>
      <c r="I42" s="206" t="s">
        <v>848</v>
      </c>
      <c r="J42" s="206" t="s">
        <v>289</v>
      </c>
      <c r="K42" s="206" t="s">
        <v>849</v>
      </c>
      <c r="L42" s="206"/>
      <c r="M42" s="206"/>
    </row>
    <row r="43" spans="1:13" x14ac:dyDescent="0.25">
      <c r="A43" s="206">
        <v>42</v>
      </c>
      <c r="B43" s="206" t="s">
        <v>766</v>
      </c>
      <c r="C43" s="206" t="s">
        <v>767</v>
      </c>
      <c r="D43" s="206" t="s">
        <v>577</v>
      </c>
      <c r="E43" s="206" t="s">
        <v>7</v>
      </c>
      <c r="F43" s="206" t="s">
        <v>768</v>
      </c>
      <c r="G43" s="206" t="s">
        <v>1468</v>
      </c>
      <c r="H43" s="206" t="s">
        <v>8</v>
      </c>
      <c r="I43" s="206" t="s">
        <v>769</v>
      </c>
      <c r="J43" s="206" t="s">
        <v>9</v>
      </c>
      <c r="K43" s="206" t="s">
        <v>770</v>
      </c>
      <c r="L43" s="206"/>
      <c r="M43" s="206"/>
    </row>
    <row r="44" spans="1:13" x14ac:dyDescent="0.25">
      <c r="A44" s="206">
        <v>43</v>
      </c>
      <c r="B44" s="206" t="s">
        <v>530</v>
      </c>
      <c r="C44" s="206" t="s">
        <v>531</v>
      </c>
      <c r="D44" s="206" t="s">
        <v>36</v>
      </c>
      <c r="E44" s="206" t="s">
        <v>1</v>
      </c>
      <c r="F44" s="206" t="s">
        <v>532</v>
      </c>
      <c r="G44" s="206" t="s">
        <v>1019</v>
      </c>
      <c r="H44" s="206" t="s">
        <v>294</v>
      </c>
      <c r="I44" s="206" t="s">
        <v>533</v>
      </c>
      <c r="J44" s="206" t="s">
        <v>516</v>
      </c>
      <c r="K44" s="206" t="s">
        <v>764</v>
      </c>
      <c r="L44" s="206"/>
      <c r="M44" s="206"/>
    </row>
    <row r="45" spans="1:13" x14ac:dyDescent="0.25">
      <c r="A45" s="206">
        <v>44</v>
      </c>
      <c r="B45" s="206" t="s">
        <v>651</v>
      </c>
      <c r="C45" s="206" t="s">
        <v>652</v>
      </c>
      <c r="D45" s="206" t="s">
        <v>653</v>
      </c>
      <c r="E45" s="206" t="s">
        <v>1</v>
      </c>
      <c r="F45" s="206" t="s">
        <v>654</v>
      </c>
      <c r="G45" s="206" t="s">
        <v>1019</v>
      </c>
      <c r="H45" s="206" t="s">
        <v>294</v>
      </c>
      <c r="I45" s="206" t="s">
        <v>655</v>
      </c>
      <c r="J45" s="206" t="s">
        <v>289</v>
      </c>
      <c r="K45" s="206" t="s">
        <v>656</v>
      </c>
      <c r="L45" s="206"/>
      <c r="M45" s="206"/>
    </row>
    <row r="46" spans="1:13" x14ac:dyDescent="0.25">
      <c r="A46" s="206">
        <v>45</v>
      </c>
      <c r="B46" s="206" t="s">
        <v>425</v>
      </c>
      <c r="C46" s="206" t="s">
        <v>426</v>
      </c>
      <c r="D46" s="206" t="s">
        <v>427</v>
      </c>
      <c r="E46" s="206" t="s">
        <v>28</v>
      </c>
      <c r="F46" s="206" t="s">
        <v>428</v>
      </c>
      <c r="G46" s="206" t="s">
        <v>1019</v>
      </c>
      <c r="H46" s="206" t="s">
        <v>287</v>
      </c>
      <c r="I46" s="206" t="s">
        <v>429</v>
      </c>
      <c r="J46" s="206" t="s">
        <v>289</v>
      </c>
      <c r="K46" s="206" t="s">
        <v>659</v>
      </c>
      <c r="L46" s="206"/>
      <c r="M46" s="206"/>
    </row>
    <row r="47" spans="1:13" x14ac:dyDescent="0.25">
      <c r="A47" s="206">
        <v>46</v>
      </c>
      <c r="B47" s="206" t="s">
        <v>608</v>
      </c>
      <c r="C47" s="206" t="s">
        <v>378</v>
      </c>
      <c r="D47" s="206" t="s">
        <v>27</v>
      </c>
      <c r="E47" s="206" t="s">
        <v>28</v>
      </c>
      <c r="F47" s="206" t="s">
        <v>609</v>
      </c>
      <c r="G47" s="206" t="s">
        <v>1019</v>
      </c>
      <c r="H47" s="206" t="s">
        <v>294</v>
      </c>
      <c r="I47" s="206" t="s">
        <v>610</v>
      </c>
      <c r="J47" s="206" t="s">
        <v>289</v>
      </c>
      <c r="K47" s="206" t="s">
        <v>663</v>
      </c>
      <c r="L47" s="206"/>
      <c r="M47" s="206"/>
    </row>
    <row r="48" spans="1:13" x14ac:dyDescent="0.25">
      <c r="A48" s="206">
        <v>47</v>
      </c>
      <c r="B48" s="206" t="s">
        <v>1466</v>
      </c>
      <c r="C48" s="206" t="s">
        <v>378</v>
      </c>
      <c r="D48" s="206"/>
      <c r="E48" s="206"/>
      <c r="F48" s="206" t="s">
        <v>572</v>
      </c>
      <c r="G48" s="206" t="s">
        <v>1019</v>
      </c>
      <c r="H48" s="206" t="s">
        <v>287</v>
      </c>
      <c r="I48" s="206" t="s">
        <v>573</v>
      </c>
      <c r="J48" s="206" t="s">
        <v>289</v>
      </c>
      <c r="K48" s="206" t="s">
        <v>665</v>
      </c>
      <c r="L48" s="206"/>
      <c r="M48" s="206"/>
    </row>
    <row r="49" spans="1:13" x14ac:dyDescent="0.25">
      <c r="A49" s="206">
        <v>48</v>
      </c>
      <c r="B49" s="206" t="s">
        <v>590</v>
      </c>
      <c r="C49" s="206" t="s">
        <v>591</v>
      </c>
      <c r="D49" s="206" t="s">
        <v>592</v>
      </c>
      <c r="E49" s="206" t="s">
        <v>43</v>
      </c>
      <c r="F49" s="206" t="s">
        <v>593</v>
      </c>
      <c r="G49" s="206" t="s">
        <v>1131</v>
      </c>
      <c r="H49" s="206" t="s">
        <v>30</v>
      </c>
      <c r="I49" s="206" t="s">
        <v>594</v>
      </c>
      <c r="J49" s="206" t="s">
        <v>32</v>
      </c>
      <c r="K49" s="206" t="s">
        <v>669</v>
      </c>
      <c r="L49" s="206"/>
      <c r="M49" s="206"/>
    </row>
    <row r="50" spans="1:13" x14ac:dyDescent="0.25">
      <c r="A50" s="206">
        <v>49</v>
      </c>
      <c r="B50" s="206" t="s">
        <v>566</v>
      </c>
      <c r="C50" s="206" t="s">
        <v>556</v>
      </c>
      <c r="D50" s="206" t="s">
        <v>0</v>
      </c>
      <c r="E50" s="206" t="s">
        <v>1</v>
      </c>
      <c r="F50" s="206" t="s">
        <v>557</v>
      </c>
      <c r="G50" s="206" t="s">
        <v>1019</v>
      </c>
      <c r="H50" s="206" t="s">
        <v>287</v>
      </c>
      <c r="I50" s="206" t="s">
        <v>558</v>
      </c>
      <c r="J50" s="206" t="s">
        <v>289</v>
      </c>
      <c r="K50" s="206" t="s">
        <v>673</v>
      </c>
      <c r="L50" s="206"/>
      <c r="M50" s="206"/>
    </row>
    <row r="51" spans="1:13" x14ac:dyDescent="0.25">
      <c r="A51" s="206">
        <v>50</v>
      </c>
      <c r="B51" s="206" t="s">
        <v>1467</v>
      </c>
      <c r="C51" s="206" t="s">
        <v>97</v>
      </c>
      <c r="D51" s="206"/>
      <c r="E51" s="206"/>
      <c r="F51" s="206" t="s">
        <v>540</v>
      </c>
      <c r="G51" s="206" t="s">
        <v>1019</v>
      </c>
      <c r="H51" s="206" t="s">
        <v>294</v>
      </c>
      <c r="I51" s="206" t="s">
        <v>541</v>
      </c>
      <c r="J51" s="206" t="s">
        <v>289</v>
      </c>
      <c r="K51" s="206" t="s">
        <v>677</v>
      </c>
      <c r="L51" s="206"/>
      <c r="M51" s="206"/>
    </row>
    <row r="52" spans="1:13" x14ac:dyDescent="0.25">
      <c r="A52" s="206">
        <v>51</v>
      </c>
      <c r="B52" s="206" t="s">
        <v>291</v>
      </c>
      <c r="C52" s="206" t="s">
        <v>292</v>
      </c>
      <c r="D52" s="206" t="s">
        <v>0</v>
      </c>
      <c r="E52" s="206" t="s">
        <v>1</v>
      </c>
      <c r="F52" s="206" t="s">
        <v>293</v>
      </c>
      <c r="G52" s="206" t="s">
        <v>1019</v>
      </c>
      <c r="H52" s="206" t="s">
        <v>294</v>
      </c>
      <c r="I52" s="206" t="s">
        <v>295</v>
      </c>
      <c r="J52" s="206" t="s">
        <v>289</v>
      </c>
      <c r="K52" s="206" t="s">
        <v>679</v>
      </c>
      <c r="L52" s="206"/>
      <c r="M52" s="206"/>
    </row>
    <row r="53" spans="1:13" x14ac:dyDescent="0.25">
      <c r="A53" s="206">
        <v>52</v>
      </c>
      <c r="B53" s="206" t="s">
        <v>311</v>
      </c>
      <c r="C53" s="206" t="s">
        <v>312</v>
      </c>
      <c r="D53" s="206" t="s">
        <v>313</v>
      </c>
      <c r="E53" s="206" t="s">
        <v>43</v>
      </c>
      <c r="F53" s="206" t="s">
        <v>314</v>
      </c>
      <c r="G53" s="206" t="s">
        <v>1019</v>
      </c>
      <c r="H53" s="206" t="s">
        <v>294</v>
      </c>
      <c r="I53" s="206" t="s">
        <v>315</v>
      </c>
      <c r="J53" s="206" t="s">
        <v>289</v>
      </c>
      <c r="K53" s="206" t="s">
        <v>683</v>
      </c>
      <c r="L53" s="206"/>
      <c r="M53" s="206"/>
    </row>
    <row r="54" spans="1:13" x14ac:dyDescent="0.25">
      <c r="A54" s="206">
        <v>53</v>
      </c>
      <c r="B54" s="206" t="s">
        <v>317</v>
      </c>
      <c r="C54" s="206" t="s">
        <v>279</v>
      </c>
      <c r="D54" s="206" t="s">
        <v>318</v>
      </c>
      <c r="E54" s="206" t="s">
        <v>28</v>
      </c>
      <c r="F54" s="206" t="s">
        <v>319</v>
      </c>
      <c r="G54" s="206" t="s">
        <v>1019</v>
      </c>
      <c r="H54" s="206" t="s">
        <v>287</v>
      </c>
      <c r="I54" s="206" t="s">
        <v>320</v>
      </c>
      <c r="J54" s="206" t="s">
        <v>289</v>
      </c>
      <c r="K54" s="206" t="s">
        <v>758</v>
      </c>
      <c r="L54" s="206"/>
      <c r="M54" s="206"/>
    </row>
    <row r="55" spans="1:13" x14ac:dyDescent="0.25">
      <c r="A55" s="206">
        <v>54</v>
      </c>
      <c r="B55" s="206" t="s">
        <v>333</v>
      </c>
      <c r="C55" s="206" t="s">
        <v>334</v>
      </c>
      <c r="D55" s="206" t="s">
        <v>335</v>
      </c>
      <c r="E55" s="206" t="s">
        <v>48</v>
      </c>
      <c r="F55" s="206" t="s">
        <v>336</v>
      </c>
      <c r="G55" s="206" t="s">
        <v>666</v>
      </c>
      <c r="H55" s="206" t="s">
        <v>287</v>
      </c>
      <c r="I55" s="206" t="s">
        <v>337</v>
      </c>
      <c r="J55" s="206" t="s">
        <v>289</v>
      </c>
      <c r="K55" s="206" t="s">
        <v>686</v>
      </c>
      <c r="L55" s="206"/>
      <c r="M55" s="206"/>
    </row>
    <row r="56" spans="1:13" x14ac:dyDescent="0.25">
      <c r="A56" s="206">
        <v>55</v>
      </c>
      <c r="B56" s="206" t="s">
        <v>355</v>
      </c>
      <c r="C56" s="206" t="s">
        <v>356</v>
      </c>
      <c r="D56" s="206" t="s">
        <v>0</v>
      </c>
      <c r="E56" s="206" t="s">
        <v>1</v>
      </c>
      <c r="F56" s="206" t="s">
        <v>357</v>
      </c>
      <c r="G56" s="206" t="s">
        <v>1019</v>
      </c>
      <c r="H56" s="206" t="s">
        <v>294</v>
      </c>
      <c r="I56" s="206" t="s">
        <v>358</v>
      </c>
      <c r="J56" s="206" t="s">
        <v>289</v>
      </c>
      <c r="K56" s="206" t="s">
        <v>690</v>
      </c>
      <c r="L56" s="206"/>
      <c r="M56" s="206"/>
    </row>
    <row r="57" spans="1:13" x14ac:dyDescent="0.25">
      <c r="A57" s="206">
        <v>56</v>
      </c>
      <c r="B57" s="206" t="s">
        <v>238</v>
      </c>
      <c r="C57" s="206" t="s">
        <v>239</v>
      </c>
      <c r="D57" s="206" t="s">
        <v>0</v>
      </c>
      <c r="E57" s="206" t="s">
        <v>1</v>
      </c>
      <c r="F57" s="206" t="s">
        <v>240</v>
      </c>
      <c r="G57" s="206" t="s">
        <v>1019</v>
      </c>
      <c r="H57" s="206" t="s">
        <v>3</v>
      </c>
      <c r="I57" s="206" t="s">
        <v>241</v>
      </c>
      <c r="J57" s="206" t="s">
        <v>53</v>
      </c>
      <c r="K57" s="206" t="s">
        <v>691</v>
      </c>
      <c r="L57" s="206"/>
      <c r="M57" s="206"/>
    </row>
    <row r="58" spans="1:13" x14ac:dyDescent="0.25">
      <c r="A58" s="206">
        <v>57</v>
      </c>
      <c r="B58" s="206" t="s">
        <v>137</v>
      </c>
      <c r="C58" s="206" t="s">
        <v>138</v>
      </c>
      <c r="D58" s="206" t="s">
        <v>0</v>
      </c>
      <c r="E58" s="206" t="s">
        <v>1</v>
      </c>
      <c r="F58" s="206" t="s">
        <v>139</v>
      </c>
      <c r="G58" s="206" t="s">
        <v>1019</v>
      </c>
      <c r="H58" s="206" t="s">
        <v>3</v>
      </c>
      <c r="I58" s="206" t="s">
        <v>140</v>
      </c>
      <c r="J58" s="206" t="s">
        <v>53</v>
      </c>
      <c r="K58" s="206" t="s">
        <v>699</v>
      </c>
      <c r="L58" s="206"/>
      <c r="M58" s="206"/>
    </row>
    <row r="59" spans="1:13" x14ac:dyDescent="0.25">
      <c r="A59" s="206">
        <v>58</v>
      </c>
      <c r="B59" s="206" t="s">
        <v>262</v>
      </c>
      <c r="C59" s="206" t="s">
        <v>399</v>
      </c>
      <c r="D59" s="206" t="s">
        <v>0</v>
      </c>
      <c r="E59" s="206" t="s">
        <v>1</v>
      </c>
      <c r="F59" s="206" t="s">
        <v>400</v>
      </c>
      <c r="G59" s="206" t="s">
        <v>1019</v>
      </c>
      <c r="H59" s="206" t="s">
        <v>294</v>
      </c>
      <c r="I59" s="206" t="s">
        <v>401</v>
      </c>
      <c r="J59" s="206" t="s">
        <v>289</v>
      </c>
      <c r="K59" s="206" t="s">
        <v>700</v>
      </c>
      <c r="L59" s="206"/>
      <c r="M59" s="206"/>
    </row>
    <row r="60" spans="1:13" x14ac:dyDescent="0.25">
      <c r="A60" s="206">
        <v>59</v>
      </c>
      <c r="B60" s="206" t="s">
        <v>403</v>
      </c>
      <c r="C60" s="206" t="s">
        <v>60</v>
      </c>
      <c r="D60" s="206" t="s">
        <v>27</v>
      </c>
      <c r="E60" s="206" t="s">
        <v>28</v>
      </c>
      <c r="F60" s="206" t="s">
        <v>404</v>
      </c>
      <c r="G60" s="206" t="s">
        <v>1019</v>
      </c>
      <c r="H60" s="206" t="s">
        <v>287</v>
      </c>
      <c r="I60" s="206" t="s">
        <v>405</v>
      </c>
      <c r="J60" s="206" t="s">
        <v>289</v>
      </c>
      <c r="K60" s="206" t="s">
        <v>701</v>
      </c>
      <c r="L60" s="206"/>
      <c r="M60" s="206"/>
    </row>
    <row r="61" spans="1:13" x14ac:dyDescent="0.25">
      <c r="A61" s="206">
        <v>60</v>
      </c>
      <c r="B61" s="206" t="s">
        <v>431</v>
      </c>
      <c r="C61" s="206" t="s">
        <v>172</v>
      </c>
      <c r="D61" s="206" t="s">
        <v>432</v>
      </c>
      <c r="E61" s="206" t="s">
        <v>28</v>
      </c>
      <c r="F61" s="206" t="s">
        <v>433</v>
      </c>
      <c r="G61" s="206" t="s">
        <v>1019</v>
      </c>
      <c r="H61" s="206" t="s">
        <v>294</v>
      </c>
      <c r="I61" s="206" t="s">
        <v>434</v>
      </c>
      <c r="J61" s="206" t="s">
        <v>289</v>
      </c>
      <c r="K61" s="206" t="s">
        <v>704</v>
      </c>
      <c r="L61" s="206"/>
      <c r="M61" s="206"/>
    </row>
    <row r="62" spans="1:13" x14ac:dyDescent="0.25">
      <c r="A62" s="206">
        <v>61</v>
      </c>
      <c r="B62" s="206" t="s">
        <v>165</v>
      </c>
      <c r="C62" s="206" t="s">
        <v>166</v>
      </c>
      <c r="D62" s="206" t="s">
        <v>27</v>
      </c>
      <c r="E62" s="206" t="s">
        <v>28</v>
      </c>
      <c r="F62" s="206" t="s">
        <v>167</v>
      </c>
      <c r="G62" s="206" t="s">
        <v>1019</v>
      </c>
      <c r="H62" s="206" t="s">
        <v>30</v>
      </c>
      <c r="I62" s="206" t="s">
        <v>168</v>
      </c>
      <c r="J62" s="206" t="s">
        <v>32</v>
      </c>
      <c r="K62" s="206" t="s">
        <v>712</v>
      </c>
      <c r="L62" s="206"/>
      <c r="M62" s="206"/>
    </row>
    <row r="63" spans="1:13" x14ac:dyDescent="0.25">
      <c r="A63" s="206">
        <v>62</v>
      </c>
      <c r="B63" s="206" t="s">
        <v>25</v>
      </c>
      <c r="C63" s="206" t="s">
        <v>26</v>
      </c>
      <c r="D63" s="206" t="s">
        <v>27</v>
      </c>
      <c r="E63" s="206" t="s">
        <v>28</v>
      </c>
      <c r="F63" s="206" t="s">
        <v>29</v>
      </c>
      <c r="G63" s="206" t="s">
        <v>1019</v>
      </c>
      <c r="H63" s="206" t="s">
        <v>30</v>
      </c>
      <c r="I63" s="206" t="s">
        <v>31</v>
      </c>
      <c r="J63" s="206" t="s">
        <v>32</v>
      </c>
      <c r="K63" s="206" t="s">
        <v>714</v>
      </c>
      <c r="L63" s="206"/>
      <c r="M63" s="206"/>
    </row>
    <row r="64" spans="1:13" x14ac:dyDescent="0.25">
      <c r="A64" s="206">
        <v>63</v>
      </c>
      <c r="B64" s="206" t="s">
        <v>49</v>
      </c>
      <c r="C64" s="206" t="s">
        <v>1528</v>
      </c>
      <c r="D64" s="206" t="s">
        <v>17</v>
      </c>
      <c r="E64" s="206" t="s">
        <v>7</v>
      </c>
      <c r="F64" s="206" t="s">
        <v>1445</v>
      </c>
      <c r="G64" s="206" t="s">
        <v>788</v>
      </c>
      <c r="H64" s="206" t="s">
        <v>5</v>
      </c>
      <c r="I64" s="206" t="s">
        <v>1451</v>
      </c>
      <c r="J64" s="206" t="s">
        <v>6</v>
      </c>
      <c r="K64" s="206" t="s">
        <v>1529</v>
      </c>
      <c r="L64" s="206"/>
      <c r="M64" s="206"/>
    </row>
    <row r="65" spans="1:13" x14ac:dyDescent="0.25">
      <c r="A65" s="206">
        <v>64</v>
      </c>
      <c r="B65" s="206" t="s">
        <v>110</v>
      </c>
      <c r="C65" s="206" t="s">
        <v>111</v>
      </c>
      <c r="D65" s="206" t="s">
        <v>112</v>
      </c>
      <c r="E65" s="206" t="s">
        <v>43</v>
      </c>
      <c r="F65" s="206" t="s">
        <v>113</v>
      </c>
      <c r="G65" s="206" t="s">
        <v>1019</v>
      </c>
      <c r="H65" s="206" t="s">
        <v>3</v>
      </c>
      <c r="I65" s="206" t="s">
        <v>114</v>
      </c>
      <c r="J65" s="206" t="s">
        <v>53</v>
      </c>
      <c r="K65" s="206" t="s">
        <v>727</v>
      </c>
      <c r="L65" s="206"/>
      <c r="M65" s="206"/>
    </row>
    <row r="66" spans="1:13" x14ac:dyDescent="0.25">
      <c r="A66" s="206">
        <v>65</v>
      </c>
      <c r="B66" s="206" t="s">
        <v>120</v>
      </c>
      <c r="C66" s="206" t="s">
        <v>121</v>
      </c>
      <c r="D66" s="206" t="s">
        <v>122</v>
      </c>
      <c r="E66" s="206" t="s">
        <v>43</v>
      </c>
      <c r="F66" s="206" t="s">
        <v>123</v>
      </c>
      <c r="G66" s="206" t="s">
        <v>1019</v>
      </c>
      <c r="H66" s="206" t="s">
        <v>3</v>
      </c>
      <c r="I66" s="206" t="s">
        <v>124</v>
      </c>
      <c r="J66" s="206" t="s">
        <v>125</v>
      </c>
      <c r="K66" s="206" t="s">
        <v>728</v>
      </c>
      <c r="L66" s="206"/>
      <c r="M66" s="206"/>
    </row>
    <row r="67" spans="1:13" x14ac:dyDescent="0.25">
      <c r="A67" s="206">
        <v>66</v>
      </c>
      <c r="B67" s="206" t="s">
        <v>811</v>
      </c>
      <c r="C67" s="206" t="s">
        <v>812</v>
      </c>
      <c r="D67" s="206" t="s">
        <v>813</v>
      </c>
      <c r="E67" s="206" t="s">
        <v>814</v>
      </c>
      <c r="F67" s="206" t="s">
        <v>815</v>
      </c>
      <c r="G67" s="206" t="s">
        <v>1468</v>
      </c>
      <c r="H67" s="206" t="s">
        <v>8</v>
      </c>
      <c r="I67" s="206" t="s">
        <v>817</v>
      </c>
      <c r="J67" s="206" t="s">
        <v>9</v>
      </c>
      <c r="K67" s="206" t="s">
        <v>818</v>
      </c>
      <c r="L67" s="206"/>
      <c r="M67" s="206"/>
    </row>
    <row r="68" spans="1:13" x14ac:dyDescent="0.25">
      <c r="A68" s="206">
        <v>67</v>
      </c>
      <c r="B68" s="206" t="s">
        <v>869</v>
      </c>
      <c r="C68" s="206" t="s">
        <v>870</v>
      </c>
      <c r="D68" s="206" t="s">
        <v>871</v>
      </c>
      <c r="E68" s="206" t="s">
        <v>198</v>
      </c>
      <c r="F68" s="206" t="s">
        <v>872</v>
      </c>
      <c r="G68" s="206" t="s">
        <v>1468</v>
      </c>
      <c r="H68" s="206" t="s">
        <v>8</v>
      </c>
      <c r="I68" s="206" t="s">
        <v>873</v>
      </c>
      <c r="J68" s="206" t="s">
        <v>9</v>
      </c>
      <c r="K68" s="206" t="s">
        <v>874</v>
      </c>
      <c r="L68" s="206"/>
      <c r="M68" s="206"/>
    </row>
    <row r="69" spans="1:13" x14ac:dyDescent="0.25">
      <c r="A69" s="206">
        <v>68</v>
      </c>
      <c r="B69" s="206" t="s">
        <v>819</v>
      </c>
      <c r="C69" s="206" t="s">
        <v>820</v>
      </c>
      <c r="D69" s="206" t="s">
        <v>821</v>
      </c>
      <c r="E69" s="206" t="s">
        <v>822</v>
      </c>
      <c r="F69" s="206" t="s">
        <v>823</v>
      </c>
      <c r="G69" s="206" t="s">
        <v>1468</v>
      </c>
      <c r="H69" s="206" t="s">
        <v>8</v>
      </c>
      <c r="I69" s="206" t="s">
        <v>824</v>
      </c>
      <c r="J69" s="206" t="s">
        <v>9</v>
      </c>
      <c r="K69" s="206" t="s">
        <v>825</v>
      </c>
      <c r="L69" s="206"/>
      <c r="M69" s="206"/>
    </row>
    <row r="70" spans="1:13" x14ac:dyDescent="0.25">
      <c r="A70" s="206">
        <v>69</v>
      </c>
      <c r="B70" s="206" t="s">
        <v>875</v>
      </c>
      <c r="C70" s="206" t="s">
        <v>876</v>
      </c>
      <c r="D70" s="206" t="s">
        <v>877</v>
      </c>
      <c r="E70" s="206" t="s">
        <v>878</v>
      </c>
      <c r="F70" s="206" t="s">
        <v>879</v>
      </c>
      <c r="G70" s="206" t="s">
        <v>1468</v>
      </c>
      <c r="H70" s="206" t="s">
        <v>8</v>
      </c>
      <c r="I70" s="206" t="s">
        <v>880</v>
      </c>
      <c r="J70" s="206" t="s">
        <v>9</v>
      </c>
      <c r="K70" s="206" t="s">
        <v>881</v>
      </c>
      <c r="L70" s="206"/>
      <c r="M70" s="206"/>
    </row>
    <row r="71" spans="1:13" x14ac:dyDescent="0.25">
      <c r="A71" s="206">
        <v>70</v>
      </c>
      <c r="B71" s="206" t="s">
        <v>797</v>
      </c>
      <c r="C71" s="206" t="s">
        <v>798</v>
      </c>
      <c r="D71" s="206" t="s">
        <v>799</v>
      </c>
      <c r="E71" s="206" t="s">
        <v>1</v>
      </c>
      <c r="F71" s="206" t="s">
        <v>800</v>
      </c>
      <c r="G71" s="206" t="s">
        <v>1468</v>
      </c>
      <c r="H71" s="206" t="s">
        <v>8</v>
      </c>
      <c r="I71" s="206" t="s">
        <v>801</v>
      </c>
      <c r="J71" s="206" t="s">
        <v>9</v>
      </c>
      <c r="K71" s="206" t="s">
        <v>802</v>
      </c>
      <c r="L71" s="206"/>
      <c r="M71" s="206"/>
    </row>
    <row r="72" spans="1:13" x14ac:dyDescent="0.25">
      <c r="A72" s="206">
        <v>71</v>
      </c>
      <c r="B72" s="206" t="s">
        <v>101</v>
      </c>
      <c r="C72" s="206" t="s">
        <v>102</v>
      </c>
      <c r="D72" s="206" t="s">
        <v>103</v>
      </c>
      <c r="E72" s="206" t="s">
        <v>43</v>
      </c>
      <c r="F72" s="206" t="s">
        <v>169</v>
      </c>
      <c r="G72" s="206" t="s">
        <v>1468</v>
      </c>
      <c r="H72" s="206" t="s">
        <v>8</v>
      </c>
      <c r="I72" s="206" t="s">
        <v>170</v>
      </c>
      <c r="J72" s="206" t="s">
        <v>9</v>
      </c>
      <c r="K72" s="206" t="s">
        <v>735</v>
      </c>
      <c r="L72" s="206"/>
      <c r="M72" s="206"/>
    </row>
    <row r="73" spans="1:13" x14ac:dyDescent="0.25">
      <c r="A73" s="206">
        <v>72</v>
      </c>
      <c r="B73" s="206" t="s">
        <v>930</v>
      </c>
      <c r="C73" s="206" t="s">
        <v>931</v>
      </c>
      <c r="D73" s="206" t="s">
        <v>932</v>
      </c>
      <c r="E73" s="206" t="s">
        <v>933</v>
      </c>
      <c r="F73" s="206" t="s">
        <v>934</v>
      </c>
      <c r="G73" s="206" t="s">
        <v>960</v>
      </c>
      <c r="H73" s="206" t="s">
        <v>8</v>
      </c>
      <c r="I73" s="206" t="s">
        <v>935</v>
      </c>
      <c r="J73" s="206" t="s">
        <v>9</v>
      </c>
      <c r="K73" s="206" t="s">
        <v>936</v>
      </c>
      <c r="L73" s="206"/>
      <c r="M73" s="206"/>
    </row>
    <row r="74" spans="1:13" x14ac:dyDescent="0.25">
      <c r="A74" s="206">
        <v>73</v>
      </c>
      <c r="B74" s="206" t="s">
        <v>467</v>
      </c>
      <c r="C74" s="206" t="s">
        <v>468</v>
      </c>
      <c r="D74" s="206" t="s">
        <v>0</v>
      </c>
      <c r="E74" s="206" t="s">
        <v>1</v>
      </c>
      <c r="F74" s="206" t="s">
        <v>477</v>
      </c>
      <c r="G74" s="206" t="s">
        <v>1019</v>
      </c>
      <c r="H74" s="206" t="s">
        <v>30</v>
      </c>
      <c r="I74" s="206" t="s">
        <v>478</v>
      </c>
      <c r="J74" s="206" t="s">
        <v>32</v>
      </c>
      <c r="K74" s="206" t="s">
        <v>740</v>
      </c>
      <c r="L74" s="206"/>
      <c r="M74" s="206"/>
    </row>
    <row r="75" spans="1:13" x14ac:dyDescent="0.25">
      <c r="A75" s="206">
        <v>74</v>
      </c>
      <c r="B75" s="206" t="s">
        <v>54</v>
      </c>
      <c r="C75" s="206" t="s">
        <v>55</v>
      </c>
      <c r="D75" s="206" t="s">
        <v>0</v>
      </c>
      <c r="E75" s="206" t="s">
        <v>1</v>
      </c>
      <c r="F75" s="206" t="s">
        <v>480</v>
      </c>
      <c r="G75" s="206" t="s">
        <v>1050</v>
      </c>
      <c r="H75" s="206" t="s">
        <v>473</v>
      </c>
      <c r="I75" s="206" t="s">
        <v>481</v>
      </c>
      <c r="J75" s="206" t="s">
        <v>475</v>
      </c>
      <c r="K75" s="206" t="s">
        <v>744</v>
      </c>
      <c r="L75" s="206"/>
      <c r="M75" s="206"/>
    </row>
    <row r="76" spans="1:13" x14ac:dyDescent="0.25">
      <c r="A76" s="206">
        <v>75</v>
      </c>
      <c r="B76" s="206" t="s">
        <v>206</v>
      </c>
      <c r="C76" s="206" t="s">
        <v>207</v>
      </c>
      <c r="D76" s="206" t="s">
        <v>173</v>
      </c>
      <c r="E76" s="206" t="s">
        <v>43</v>
      </c>
      <c r="F76" s="206" t="s">
        <v>208</v>
      </c>
      <c r="G76" s="206" t="s">
        <v>1019</v>
      </c>
      <c r="H76" s="206" t="s">
        <v>3</v>
      </c>
      <c r="I76" s="206" t="s">
        <v>209</v>
      </c>
      <c r="J76" s="206" t="s">
        <v>53</v>
      </c>
      <c r="K76" s="206" t="s">
        <v>745</v>
      </c>
      <c r="L76" s="206"/>
      <c r="M76" s="206"/>
    </row>
    <row r="77" spans="1:13" x14ac:dyDescent="0.25">
      <c r="A77" s="206">
        <v>76</v>
      </c>
      <c r="B77" s="206" t="s">
        <v>224</v>
      </c>
      <c r="C77" s="206" t="s">
        <v>225</v>
      </c>
      <c r="D77" s="206" t="s">
        <v>0</v>
      </c>
      <c r="E77" s="206" t="s">
        <v>1</v>
      </c>
      <c r="F77" s="206" t="s">
        <v>226</v>
      </c>
      <c r="G77" s="206" t="s">
        <v>1019</v>
      </c>
      <c r="H77" s="206" t="s">
        <v>3</v>
      </c>
      <c r="I77" s="206" t="s">
        <v>227</v>
      </c>
      <c r="J77" s="206" t="s">
        <v>53</v>
      </c>
      <c r="K77" s="206" t="s">
        <v>748</v>
      </c>
      <c r="L77" s="206"/>
      <c r="M77" s="206"/>
    </row>
    <row r="78" spans="1:13" x14ac:dyDescent="0.25">
      <c r="A78" s="206">
        <v>77</v>
      </c>
      <c r="B78" s="206" t="s">
        <v>54</v>
      </c>
      <c r="C78" s="206" t="s">
        <v>55</v>
      </c>
      <c r="D78" s="206" t="s">
        <v>0</v>
      </c>
      <c r="E78" s="206" t="s">
        <v>1</v>
      </c>
      <c r="F78" s="206" t="s">
        <v>229</v>
      </c>
      <c r="G78" s="206" t="s">
        <v>1019</v>
      </c>
      <c r="H78" s="206" t="s">
        <v>3</v>
      </c>
      <c r="I78" s="206" t="s">
        <v>230</v>
      </c>
      <c r="J78" s="206" t="s">
        <v>53</v>
      </c>
      <c r="K78" s="206" t="s">
        <v>749</v>
      </c>
      <c r="L78" s="206"/>
      <c r="M78" s="206"/>
    </row>
    <row r="79" spans="1:13" x14ac:dyDescent="0.25">
      <c r="A79" s="206">
        <v>78</v>
      </c>
      <c r="B79" s="206" t="s">
        <v>278</v>
      </c>
      <c r="C79" s="206" t="s">
        <v>279</v>
      </c>
      <c r="D79" s="206" t="s">
        <v>66</v>
      </c>
      <c r="E79" s="206" t="s">
        <v>1</v>
      </c>
      <c r="F79" s="206" t="s">
        <v>280</v>
      </c>
      <c r="G79" s="206" t="s">
        <v>1019</v>
      </c>
      <c r="H79" s="206" t="s">
        <v>3</v>
      </c>
      <c r="I79" s="206" t="s">
        <v>281</v>
      </c>
      <c r="J79" s="206" t="s">
        <v>53</v>
      </c>
      <c r="K79" s="206" t="s">
        <v>756</v>
      </c>
      <c r="L79" s="206"/>
      <c r="M79" s="206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N80"/>
  <sheetViews>
    <sheetView workbookViewId="0">
      <selection activeCell="G2" sqref="G2"/>
    </sheetView>
  </sheetViews>
  <sheetFormatPr defaultRowHeight="15" x14ac:dyDescent="0.25"/>
  <cols>
    <col min="7" max="7" bestFit="true" customWidth="true" width="18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202" t="s">
        <v>1530</v>
      </c>
      <c r="C2" s="202" t="s">
        <v>1531</v>
      </c>
      <c r="D2" s="202"/>
      <c r="E2" s="202"/>
      <c r="F2" s="202" t="s">
        <v>1532</v>
      </c>
      <c r="G2" s="202" t="s">
        <v>1136</v>
      </c>
      <c r="H2" s="202" t="s">
        <v>1237</v>
      </c>
      <c r="I2" s="202" t="s">
        <v>1533</v>
      </c>
      <c r="J2" s="202" t="s">
        <v>1534</v>
      </c>
      <c r="K2" s="202" t="s">
        <v>1535</v>
      </c>
      <c r="L2" s="202"/>
      <c r="M2" s="202"/>
    </row>
    <row r="3" spans="1:13" x14ac:dyDescent="0.25">
      <c r="A3">
        <v>2</v>
      </c>
      <c r="B3" s="202" t="s">
        <v>1530</v>
      </c>
      <c r="C3" s="202" t="s">
        <v>1531</v>
      </c>
      <c r="D3" s="202"/>
      <c r="E3" s="202"/>
      <c r="F3" s="202" t="s">
        <v>1536</v>
      </c>
      <c r="G3" s="202" t="s">
        <v>1136</v>
      </c>
      <c r="H3" s="202" t="s">
        <v>1237</v>
      </c>
      <c r="I3" s="202" t="s">
        <v>1537</v>
      </c>
      <c r="J3" s="202" t="s">
        <v>1534</v>
      </c>
      <c r="K3" s="202" t="s">
        <v>1538</v>
      </c>
      <c r="L3" s="202"/>
      <c r="M3" s="202"/>
    </row>
    <row r="4" spans="1:13" x14ac:dyDescent="0.25">
      <c r="A4">
        <v>3</v>
      </c>
      <c r="B4" s="202" t="s">
        <v>50</v>
      </c>
      <c r="C4" s="202" t="s">
        <v>51</v>
      </c>
      <c r="D4" s="202" t="s">
        <v>52</v>
      </c>
      <c r="E4" s="202" t="s">
        <v>43</v>
      </c>
      <c r="F4" s="202" t="s">
        <v>246</v>
      </c>
      <c r="G4" s="202" t="s">
        <v>1019</v>
      </c>
      <c r="H4" s="202" t="s">
        <v>3</v>
      </c>
      <c r="I4" s="202" t="s">
        <v>247</v>
      </c>
      <c r="J4" s="202" t="s">
        <v>125</v>
      </c>
      <c r="K4" s="202" t="s">
        <v>1539</v>
      </c>
      <c r="L4" s="202"/>
      <c r="M4" s="202"/>
    </row>
    <row r="5" spans="1:13" x14ac:dyDescent="0.25">
      <c r="A5" s="202">
        <v>4</v>
      </c>
      <c r="B5" s="202" t="s">
        <v>1490</v>
      </c>
      <c r="C5" s="202" t="s">
        <v>97</v>
      </c>
      <c r="D5" s="202" t="s">
        <v>0</v>
      </c>
      <c r="E5" s="202" t="s">
        <v>1</v>
      </c>
      <c r="F5" s="202" t="s">
        <v>1491</v>
      </c>
      <c r="G5" s="202" t="s">
        <v>960</v>
      </c>
      <c r="H5" s="202" t="s">
        <v>1013</v>
      </c>
      <c r="I5" s="202" t="s">
        <v>1492</v>
      </c>
      <c r="J5" s="202" t="s">
        <v>960</v>
      </c>
      <c r="K5" s="202" t="s">
        <v>1527</v>
      </c>
      <c r="L5" s="202"/>
      <c r="M5" s="202"/>
    </row>
    <row r="6" spans="1:13" x14ac:dyDescent="0.25">
      <c r="A6" s="202">
        <v>5</v>
      </c>
      <c r="B6" s="202" t="s">
        <v>50</v>
      </c>
      <c r="C6" s="202" t="s">
        <v>51</v>
      </c>
      <c r="D6" s="202" t="s">
        <v>52</v>
      </c>
      <c r="E6" s="202" t="s">
        <v>43</v>
      </c>
      <c r="F6" s="202" t="s">
        <v>94</v>
      </c>
      <c r="G6" s="202" t="s">
        <v>1136</v>
      </c>
      <c r="H6" s="202" t="s">
        <v>5</v>
      </c>
      <c r="I6" s="202" t="s">
        <v>95</v>
      </c>
      <c r="J6" s="202" t="s">
        <v>6</v>
      </c>
      <c r="K6" s="202" t="s">
        <v>1501</v>
      </c>
      <c r="L6" s="202"/>
      <c r="M6" s="202"/>
    </row>
    <row r="7" spans="1:13" x14ac:dyDescent="0.25">
      <c r="A7" s="202">
        <v>6</v>
      </c>
      <c r="B7" s="202" t="s">
        <v>15</v>
      </c>
      <c r="C7" s="202" t="s">
        <v>16</v>
      </c>
      <c r="D7" s="202" t="s">
        <v>17</v>
      </c>
      <c r="E7" s="202" t="s">
        <v>7</v>
      </c>
      <c r="F7" s="202" t="s">
        <v>18</v>
      </c>
      <c r="G7" s="202" t="s">
        <v>1468</v>
      </c>
      <c r="H7" s="202" t="s">
        <v>5</v>
      </c>
      <c r="I7" s="202" t="s">
        <v>19</v>
      </c>
      <c r="J7" s="202" t="s">
        <v>6</v>
      </c>
      <c r="K7" s="202" t="s">
        <v>1494</v>
      </c>
      <c r="L7" s="202"/>
      <c r="M7" s="202"/>
    </row>
    <row r="8" spans="1:13" x14ac:dyDescent="0.25">
      <c r="A8" s="202">
        <v>7</v>
      </c>
      <c r="B8" s="202" t="s">
        <v>366</v>
      </c>
      <c r="C8" s="202" t="s">
        <v>367</v>
      </c>
      <c r="D8" s="202" t="s">
        <v>368</v>
      </c>
      <c r="E8" s="202" t="s">
        <v>43</v>
      </c>
      <c r="F8" s="202" t="s">
        <v>395</v>
      </c>
      <c r="G8" s="202" t="s">
        <v>1468</v>
      </c>
      <c r="H8" s="202" t="s">
        <v>5</v>
      </c>
      <c r="I8" s="202" t="s">
        <v>396</v>
      </c>
      <c r="J8" s="202" t="s">
        <v>6</v>
      </c>
      <c r="K8" s="202" t="s">
        <v>1495</v>
      </c>
      <c r="L8" s="202"/>
      <c r="M8" s="202"/>
    </row>
    <row r="9" spans="1:13" x14ac:dyDescent="0.25">
      <c r="A9" s="202">
        <v>8</v>
      </c>
      <c r="B9" s="202" t="s">
        <v>174</v>
      </c>
      <c r="C9" s="202" t="s">
        <v>175</v>
      </c>
      <c r="D9" s="202" t="s">
        <v>0</v>
      </c>
      <c r="E9" s="202" t="s">
        <v>1</v>
      </c>
      <c r="F9" s="202" t="s">
        <v>472</v>
      </c>
      <c r="G9" s="202" t="s">
        <v>1050</v>
      </c>
      <c r="H9" s="202" t="s">
        <v>473</v>
      </c>
      <c r="I9" s="202" t="s">
        <v>474</v>
      </c>
      <c r="J9" s="202" t="s">
        <v>475</v>
      </c>
      <c r="K9" s="202" t="s">
        <v>1475</v>
      </c>
      <c r="L9" s="202"/>
      <c r="M9" s="202"/>
    </row>
    <row r="10" spans="1:13" x14ac:dyDescent="0.25">
      <c r="A10" s="202">
        <v>9</v>
      </c>
      <c r="B10" s="202" t="s">
        <v>174</v>
      </c>
      <c r="C10" s="202" t="s">
        <v>175</v>
      </c>
      <c r="D10" s="202" t="s">
        <v>0</v>
      </c>
      <c r="E10" s="202" t="s">
        <v>1</v>
      </c>
      <c r="F10" s="202" t="s">
        <v>176</v>
      </c>
      <c r="G10" s="202" t="s">
        <v>1468</v>
      </c>
      <c r="H10" s="202" t="s">
        <v>8</v>
      </c>
      <c r="I10" s="202" t="s">
        <v>177</v>
      </c>
      <c r="J10" s="202" t="s">
        <v>9</v>
      </c>
      <c r="K10" s="202" t="s">
        <v>1476</v>
      </c>
      <c r="L10" s="202"/>
      <c r="M10" s="202"/>
    </row>
    <row r="11" spans="1:13" x14ac:dyDescent="0.25">
      <c r="A11" s="202">
        <v>10</v>
      </c>
      <c r="B11" s="202" t="s">
        <v>174</v>
      </c>
      <c r="C11" s="202" t="s">
        <v>175</v>
      </c>
      <c r="D11" s="202" t="s">
        <v>0</v>
      </c>
      <c r="E11" s="202" t="s">
        <v>1</v>
      </c>
      <c r="F11" s="202" t="s">
        <v>1232</v>
      </c>
      <c r="G11" s="202" t="s">
        <v>1468</v>
      </c>
      <c r="H11" s="202" t="s">
        <v>1013</v>
      </c>
      <c r="I11" s="202" t="s">
        <v>1234</v>
      </c>
      <c r="J11" s="202" t="s">
        <v>960</v>
      </c>
      <c r="K11" s="202" t="s">
        <v>1477</v>
      </c>
      <c r="L11" s="202"/>
      <c r="M11" s="202"/>
    </row>
    <row r="12" spans="1:13" x14ac:dyDescent="0.25">
      <c r="A12" s="202">
        <v>11</v>
      </c>
      <c r="B12" s="202" t="s">
        <v>1478</v>
      </c>
      <c r="C12" s="202" t="s">
        <v>1479</v>
      </c>
      <c r="D12" s="202" t="s">
        <v>1480</v>
      </c>
      <c r="E12" s="202" t="s">
        <v>601</v>
      </c>
      <c r="F12" s="202" t="s">
        <v>1481</v>
      </c>
      <c r="G12" s="202" t="s">
        <v>1468</v>
      </c>
      <c r="H12" s="202" t="s">
        <v>1013</v>
      </c>
      <c r="I12" s="202" t="s">
        <v>1482</v>
      </c>
      <c r="J12" s="202" t="s">
        <v>960</v>
      </c>
      <c r="K12" s="202" t="s">
        <v>1483</v>
      </c>
      <c r="L12" s="202"/>
      <c r="M12" s="202"/>
    </row>
    <row r="13" spans="1:13" x14ac:dyDescent="0.25">
      <c r="A13" s="202">
        <v>12</v>
      </c>
      <c r="B13" s="202" t="s">
        <v>268</v>
      </c>
      <c r="C13" s="202" t="s">
        <v>269</v>
      </c>
      <c r="D13" s="202" t="s">
        <v>66</v>
      </c>
      <c r="E13" s="202" t="s">
        <v>1</v>
      </c>
      <c r="F13" s="202" t="s">
        <v>270</v>
      </c>
      <c r="G13" s="202" t="s">
        <v>1019</v>
      </c>
      <c r="H13" s="202" t="s">
        <v>3</v>
      </c>
      <c r="I13" s="202" t="s">
        <v>271</v>
      </c>
      <c r="J13" s="202" t="s">
        <v>53</v>
      </c>
      <c r="K13" s="202" t="s">
        <v>1465</v>
      </c>
      <c r="L13" s="202"/>
      <c r="M13" s="202"/>
    </row>
    <row r="14" spans="1:13" x14ac:dyDescent="0.25">
      <c r="A14" s="202">
        <v>13</v>
      </c>
      <c r="B14" s="202" t="s">
        <v>803</v>
      </c>
      <c r="C14" s="202" t="s">
        <v>804</v>
      </c>
      <c r="D14" s="202" t="s">
        <v>17</v>
      </c>
      <c r="E14" s="202" t="s">
        <v>7</v>
      </c>
      <c r="F14" s="202" t="s">
        <v>1121</v>
      </c>
      <c r="G14" s="202" t="s">
        <v>1468</v>
      </c>
      <c r="H14" s="202" t="s">
        <v>1013</v>
      </c>
      <c r="I14" s="202" t="s">
        <v>1122</v>
      </c>
      <c r="J14" s="202" t="s">
        <v>960</v>
      </c>
      <c r="K14" s="202" t="s">
        <v>1464</v>
      </c>
      <c r="L14" s="202"/>
      <c r="M14" s="202"/>
    </row>
    <row r="15" spans="1:13" x14ac:dyDescent="0.25">
      <c r="A15" s="202">
        <v>14</v>
      </c>
      <c r="B15" s="202" t="s">
        <v>1457</v>
      </c>
      <c r="C15" s="202" t="s">
        <v>1458</v>
      </c>
      <c r="D15" s="202" t="s">
        <v>42</v>
      </c>
      <c r="E15" s="202" t="s">
        <v>43</v>
      </c>
      <c r="F15" s="202" t="s">
        <v>1459</v>
      </c>
      <c r="G15" s="202" t="s">
        <v>1468</v>
      </c>
      <c r="H15" s="202" t="s">
        <v>1013</v>
      </c>
      <c r="I15" s="202" t="s">
        <v>1460</v>
      </c>
      <c r="J15" s="202" t="s">
        <v>960</v>
      </c>
      <c r="K15" s="202" t="s">
        <v>1461</v>
      </c>
      <c r="L15" s="202"/>
      <c r="M15" s="202"/>
    </row>
    <row r="16" spans="1:13" x14ac:dyDescent="0.25">
      <c r="A16" s="202">
        <v>15</v>
      </c>
      <c r="B16" s="202" t="s">
        <v>366</v>
      </c>
      <c r="C16" s="202" t="s">
        <v>367</v>
      </c>
      <c r="D16" s="202" t="s">
        <v>368</v>
      </c>
      <c r="E16" s="202" t="s">
        <v>43</v>
      </c>
      <c r="F16" s="202" t="s">
        <v>369</v>
      </c>
      <c r="G16" s="202" t="s">
        <v>1019</v>
      </c>
      <c r="H16" s="202" t="s">
        <v>294</v>
      </c>
      <c r="I16" s="202" t="s">
        <v>370</v>
      </c>
      <c r="J16" s="202" t="s">
        <v>289</v>
      </c>
      <c r="K16" s="202" t="s">
        <v>1240</v>
      </c>
      <c r="L16" s="202"/>
      <c r="M16" s="202"/>
    </row>
    <row r="17" spans="1:13" x14ac:dyDescent="0.25">
      <c r="A17" s="202">
        <v>16</v>
      </c>
      <c r="B17" s="202" t="s">
        <v>366</v>
      </c>
      <c r="C17" s="202" t="s">
        <v>367</v>
      </c>
      <c r="D17" s="202" t="s">
        <v>368</v>
      </c>
      <c r="E17" s="202" t="s">
        <v>43</v>
      </c>
      <c r="F17" s="202" t="s">
        <v>1100</v>
      </c>
      <c r="G17" s="202" t="s">
        <v>1468</v>
      </c>
      <c r="H17" s="202" t="s">
        <v>1013</v>
      </c>
      <c r="I17" s="202" t="s">
        <v>1101</v>
      </c>
      <c r="J17" s="202" t="s">
        <v>960</v>
      </c>
      <c r="K17" s="202" t="s">
        <v>1258</v>
      </c>
      <c r="L17" s="202"/>
      <c r="M17" s="202"/>
    </row>
    <row r="18" spans="1:13" x14ac:dyDescent="0.25">
      <c r="A18" s="202">
        <v>17</v>
      </c>
      <c r="B18" s="202" t="s">
        <v>1215</v>
      </c>
      <c r="C18" s="202" t="s">
        <v>1216</v>
      </c>
      <c r="D18" s="202" t="s">
        <v>0</v>
      </c>
      <c r="E18" s="202" t="s">
        <v>1</v>
      </c>
      <c r="F18" s="202" t="s">
        <v>1218</v>
      </c>
      <c r="G18" s="202" t="s">
        <v>1468</v>
      </c>
      <c r="H18" s="202" t="s">
        <v>1013</v>
      </c>
      <c r="I18" s="202" t="s">
        <v>1219</v>
      </c>
      <c r="J18" s="202" t="s">
        <v>960</v>
      </c>
      <c r="K18" s="202" t="s">
        <v>1242</v>
      </c>
      <c r="L18" s="202"/>
      <c r="M18" s="202"/>
    </row>
    <row r="19" spans="1:13" x14ac:dyDescent="0.25">
      <c r="A19" s="202">
        <v>18</v>
      </c>
      <c r="B19" s="202" t="s">
        <v>1194</v>
      </c>
      <c r="C19" s="202" t="s">
        <v>1195</v>
      </c>
      <c r="D19" s="202" t="s">
        <v>1196</v>
      </c>
      <c r="E19" s="202" t="s">
        <v>28</v>
      </c>
      <c r="F19" s="202" t="s">
        <v>1197</v>
      </c>
      <c r="G19" s="202" t="s">
        <v>1468</v>
      </c>
      <c r="H19" s="202" t="s">
        <v>1013</v>
      </c>
      <c r="I19" s="202" t="s">
        <v>1198</v>
      </c>
      <c r="J19" s="202" t="s">
        <v>960</v>
      </c>
      <c r="K19" s="202" t="s">
        <v>1214</v>
      </c>
      <c r="L19" s="202"/>
      <c r="M19" s="202"/>
    </row>
    <row r="20" spans="1:13" x14ac:dyDescent="0.25">
      <c r="A20" s="202">
        <v>19</v>
      </c>
      <c r="B20" s="202" t="s">
        <v>117</v>
      </c>
      <c r="C20" s="202" t="s">
        <v>1210</v>
      </c>
      <c r="D20" s="202" t="s">
        <v>648</v>
      </c>
      <c r="E20" s="202" t="s">
        <v>1</v>
      </c>
      <c r="F20" s="202" t="s">
        <v>1211</v>
      </c>
      <c r="G20" s="202" t="s">
        <v>1019</v>
      </c>
      <c r="H20" s="202" t="s">
        <v>3</v>
      </c>
      <c r="I20" s="202" t="s">
        <v>1212</v>
      </c>
      <c r="J20" s="202" t="s">
        <v>53</v>
      </c>
      <c r="K20" s="202" t="s">
        <v>1213</v>
      </c>
      <c r="L20" s="202"/>
      <c r="M20" s="202"/>
    </row>
    <row r="21" spans="1:13" x14ac:dyDescent="0.25">
      <c r="A21" s="202">
        <v>20</v>
      </c>
      <c r="B21" s="202" t="s">
        <v>116</v>
      </c>
      <c r="C21" s="202" t="s">
        <v>117</v>
      </c>
      <c r="D21" s="202" t="s">
        <v>648</v>
      </c>
      <c r="E21" s="202" t="s">
        <v>1</v>
      </c>
      <c r="F21" s="202" t="s">
        <v>118</v>
      </c>
      <c r="G21" s="202" t="s">
        <v>1019</v>
      </c>
      <c r="H21" s="202" t="s">
        <v>3</v>
      </c>
      <c r="I21" s="202" t="s">
        <v>119</v>
      </c>
      <c r="J21" s="202" t="s">
        <v>53</v>
      </c>
      <c r="K21" s="202" t="s">
        <v>1167</v>
      </c>
      <c r="L21" s="202"/>
      <c r="M21" s="202"/>
    </row>
    <row r="22" spans="1:13" x14ac:dyDescent="0.25">
      <c r="A22" s="202">
        <v>21</v>
      </c>
      <c r="B22" s="202" t="s">
        <v>196</v>
      </c>
      <c r="C22" s="202" t="s">
        <v>104</v>
      </c>
      <c r="D22" s="202" t="s">
        <v>197</v>
      </c>
      <c r="E22" s="202" t="s">
        <v>198</v>
      </c>
      <c r="F22" s="202" t="s">
        <v>1168</v>
      </c>
      <c r="G22" s="202" t="s">
        <v>1468</v>
      </c>
      <c r="H22" s="202" t="s">
        <v>1013</v>
      </c>
      <c r="I22" s="202" t="s">
        <v>1169</v>
      </c>
      <c r="J22" s="202" t="s">
        <v>960</v>
      </c>
      <c r="K22" s="202" t="s">
        <v>1170</v>
      </c>
      <c r="L22" s="202"/>
      <c r="M22" s="202"/>
    </row>
    <row r="23" spans="1:13" x14ac:dyDescent="0.25">
      <c r="A23" s="202">
        <v>22</v>
      </c>
      <c r="B23" s="202" t="s">
        <v>1176</v>
      </c>
      <c r="C23" s="202" t="s">
        <v>1177</v>
      </c>
      <c r="D23" s="202" t="s">
        <v>173</v>
      </c>
      <c r="E23" s="202" t="s">
        <v>43</v>
      </c>
      <c r="F23" s="202" t="s">
        <v>1178</v>
      </c>
      <c r="G23" s="202" t="s">
        <v>1468</v>
      </c>
      <c r="H23" s="202" t="s">
        <v>1013</v>
      </c>
      <c r="I23" s="202" t="s">
        <v>1179</v>
      </c>
      <c r="J23" s="202" t="s">
        <v>960</v>
      </c>
      <c r="K23" s="202" t="s">
        <v>1180</v>
      </c>
      <c r="L23" s="202"/>
      <c r="M23" s="202"/>
    </row>
    <row r="24" spans="1:13" x14ac:dyDescent="0.25">
      <c r="A24" s="202">
        <v>23</v>
      </c>
      <c r="B24" s="202" t="s">
        <v>1181</v>
      </c>
      <c r="C24" s="202" t="s">
        <v>1182</v>
      </c>
      <c r="D24" s="202" t="s">
        <v>1183</v>
      </c>
      <c r="E24" s="202" t="s">
        <v>48</v>
      </c>
      <c r="F24" s="202" t="s">
        <v>1184</v>
      </c>
      <c r="G24" s="202" t="s">
        <v>1468</v>
      </c>
      <c r="H24" s="202" t="s">
        <v>1013</v>
      </c>
      <c r="I24" s="202" t="s">
        <v>1185</v>
      </c>
      <c r="J24" s="202" t="s">
        <v>960</v>
      </c>
      <c r="K24" s="202" t="s">
        <v>1186</v>
      </c>
      <c r="L24" s="202"/>
      <c r="M24" s="202"/>
    </row>
    <row r="25" spans="1:13" x14ac:dyDescent="0.25">
      <c r="A25" s="202">
        <v>24</v>
      </c>
      <c r="B25" s="202" t="s">
        <v>1187</v>
      </c>
      <c r="C25" s="202" t="s">
        <v>1188</v>
      </c>
      <c r="D25" s="202" t="s">
        <v>1189</v>
      </c>
      <c r="E25" s="202" t="s">
        <v>43</v>
      </c>
      <c r="F25" s="202" t="s">
        <v>1190</v>
      </c>
      <c r="G25" s="202" t="s">
        <v>1468</v>
      </c>
      <c r="H25" s="202" t="s">
        <v>1013</v>
      </c>
      <c r="I25" s="202" t="s">
        <v>1191</v>
      </c>
      <c r="J25" s="202" t="s">
        <v>960</v>
      </c>
      <c r="K25" s="202" t="s">
        <v>1192</v>
      </c>
      <c r="L25" s="202"/>
      <c r="M25" s="202"/>
    </row>
    <row r="26" spans="1:13" x14ac:dyDescent="0.25">
      <c r="A26" s="202">
        <v>25</v>
      </c>
      <c r="B26" s="202" t="s">
        <v>262</v>
      </c>
      <c r="C26" s="202" t="s">
        <v>1141</v>
      </c>
      <c r="D26" s="202" t="s">
        <v>1142</v>
      </c>
      <c r="E26" s="202" t="s">
        <v>1</v>
      </c>
      <c r="F26" s="202" t="s">
        <v>1143</v>
      </c>
      <c r="G26" s="202" t="s">
        <v>1468</v>
      </c>
      <c r="H26" s="202" t="s">
        <v>1013</v>
      </c>
      <c r="I26" s="202" t="s">
        <v>1144</v>
      </c>
      <c r="J26" s="202" t="s">
        <v>960</v>
      </c>
      <c r="K26" s="202" t="s">
        <v>1145</v>
      </c>
      <c r="L26" s="202"/>
      <c r="M26" s="202"/>
    </row>
    <row r="27" spans="1:13" x14ac:dyDescent="0.25">
      <c r="A27" s="202">
        <v>26</v>
      </c>
      <c r="B27" s="202" t="s">
        <v>1146</v>
      </c>
      <c r="C27" s="202" t="s">
        <v>1147</v>
      </c>
      <c r="D27" s="202" t="s">
        <v>1142</v>
      </c>
      <c r="E27" s="202" t="s">
        <v>1</v>
      </c>
      <c r="F27" s="202" t="s">
        <v>1148</v>
      </c>
      <c r="G27" s="202" t="s">
        <v>1468</v>
      </c>
      <c r="H27" s="202" t="s">
        <v>1013</v>
      </c>
      <c r="I27" s="202" t="s">
        <v>1149</v>
      </c>
      <c r="J27" s="202" t="s">
        <v>960</v>
      </c>
      <c r="K27" s="202" t="s">
        <v>1150</v>
      </c>
      <c r="L27" s="202"/>
      <c r="M27" s="202"/>
    </row>
    <row r="28" spans="1:13" x14ac:dyDescent="0.25">
      <c r="A28" s="202">
        <v>27</v>
      </c>
      <c r="B28" s="202" t="s">
        <v>50</v>
      </c>
      <c r="C28" s="202" t="s">
        <v>51</v>
      </c>
      <c r="D28" s="202" t="s">
        <v>52</v>
      </c>
      <c r="E28" s="202" t="s">
        <v>43</v>
      </c>
      <c r="F28" s="202" t="s">
        <v>1085</v>
      </c>
      <c r="G28" s="202" t="s">
        <v>1468</v>
      </c>
      <c r="H28" s="202" t="s">
        <v>1013</v>
      </c>
      <c r="I28" s="202" t="s">
        <v>1086</v>
      </c>
      <c r="J28" s="202" t="s">
        <v>960</v>
      </c>
      <c r="K28" s="202" t="s">
        <v>1087</v>
      </c>
      <c r="L28" s="202"/>
      <c r="M28" s="202"/>
    </row>
    <row r="29" spans="1:13" x14ac:dyDescent="0.25">
      <c r="A29" s="202">
        <v>28</v>
      </c>
      <c r="B29" s="202" t="s">
        <v>196</v>
      </c>
      <c r="C29" s="202" t="s">
        <v>104</v>
      </c>
      <c r="D29" s="202" t="s">
        <v>197</v>
      </c>
      <c r="E29" s="202" t="s">
        <v>198</v>
      </c>
      <c r="F29" s="202" t="s">
        <v>1107</v>
      </c>
      <c r="G29" s="202" t="s">
        <v>1468</v>
      </c>
      <c r="H29" s="202" t="s">
        <v>1013</v>
      </c>
      <c r="I29" s="202" t="s">
        <v>1108</v>
      </c>
      <c r="J29" s="202" t="s">
        <v>960</v>
      </c>
      <c r="K29" s="202" t="s">
        <v>1109</v>
      </c>
      <c r="L29" s="202"/>
      <c r="M29" s="202"/>
    </row>
    <row r="30" spans="1:13" x14ac:dyDescent="0.25">
      <c r="A30" s="202">
        <v>29</v>
      </c>
      <c r="B30" s="202" t="s">
        <v>1110</v>
      </c>
      <c r="C30" s="202" t="s">
        <v>408</v>
      </c>
      <c r="D30" s="202" t="s">
        <v>1111</v>
      </c>
      <c r="E30" s="202" t="s">
        <v>912</v>
      </c>
      <c r="F30" s="202" t="s">
        <v>1112</v>
      </c>
      <c r="G30" s="202" t="s">
        <v>1468</v>
      </c>
      <c r="H30" s="202" t="s">
        <v>1013</v>
      </c>
      <c r="I30" s="202" t="s">
        <v>1113</v>
      </c>
      <c r="J30" s="202" t="s">
        <v>960</v>
      </c>
      <c r="K30" s="202" t="s">
        <v>1114</v>
      </c>
      <c r="L30" s="202"/>
      <c r="M30" s="202"/>
    </row>
    <row r="31" spans="1:13" x14ac:dyDescent="0.25">
      <c r="A31" s="202">
        <v>30</v>
      </c>
      <c r="B31" s="202" t="s">
        <v>1072</v>
      </c>
      <c r="C31" s="202" t="s">
        <v>1073</v>
      </c>
      <c r="D31" s="202" t="s">
        <v>122</v>
      </c>
      <c r="E31" s="202" t="s">
        <v>43</v>
      </c>
      <c r="F31" s="202" t="s">
        <v>221</v>
      </c>
      <c r="G31" s="202" t="s">
        <v>1131</v>
      </c>
      <c r="H31" s="202" t="s">
        <v>3</v>
      </c>
      <c r="I31" s="202" t="s">
        <v>222</v>
      </c>
      <c r="J31" s="202" t="s">
        <v>53</v>
      </c>
      <c r="K31" s="202" t="s">
        <v>1074</v>
      </c>
      <c r="L31" s="202"/>
      <c r="M31" s="202"/>
    </row>
    <row r="32" spans="1:13" x14ac:dyDescent="0.25">
      <c r="A32" s="202">
        <v>31</v>
      </c>
      <c r="B32" s="202" t="s">
        <v>190</v>
      </c>
      <c r="C32" s="202" t="s">
        <v>191</v>
      </c>
      <c r="D32" s="202" t="s">
        <v>192</v>
      </c>
      <c r="E32" s="202" t="s">
        <v>28</v>
      </c>
      <c r="F32" s="202" t="s">
        <v>193</v>
      </c>
      <c r="G32" s="202" t="s">
        <v>1019</v>
      </c>
      <c r="H32" s="202" t="s">
        <v>30</v>
      </c>
      <c r="I32" s="202" t="s">
        <v>194</v>
      </c>
      <c r="J32" s="202" t="s">
        <v>32</v>
      </c>
      <c r="K32" s="202" t="s">
        <v>1081</v>
      </c>
      <c r="L32" s="202"/>
      <c r="M32" s="202"/>
    </row>
    <row r="33" spans="1:13" x14ac:dyDescent="0.25">
      <c r="A33" s="202">
        <v>32</v>
      </c>
      <c r="B33" s="202" t="s">
        <v>262</v>
      </c>
      <c r="C33" s="202" t="s">
        <v>263</v>
      </c>
      <c r="D33" s="202" t="s">
        <v>264</v>
      </c>
      <c r="E33" s="202" t="s">
        <v>1</v>
      </c>
      <c r="F33" s="202" t="s">
        <v>265</v>
      </c>
      <c r="G33" s="202" t="s">
        <v>1019</v>
      </c>
      <c r="H33" s="202" t="s">
        <v>3</v>
      </c>
      <c r="I33" s="202" t="s">
        <v>266</v>
      </c>
      <c r="J33" s="202" t="s">
        <v>53</v>
      </c>
      <c r="K33" s="202" t="s">
        <v>1057</v>
      </c>
      <c r="L33" s="202"/>
      <c r="M33" s="202"/>
    </row>
    <row r="34" spans="1:13" x14ac:dyDescent="0.25">
      <c r="A34" s="202">
        <v>33</v>
      </c>
      <c r="B34" s="202" t="s">
        <v>71</v>
      </c>
      <c r="C34" s="202" t="s">
        <v>72</v>
      </c>
      <c r="D34" s="202" t="s">
        <v>73</v>
      </c>
      <c r="E34" s="202" t="s">
        <v>28</v>
      </c>
      <c r="F34" s="202" t="s">
        <v>74</v>
      </c>
      <c r="G34" s="202" t="s">
        <v>1019</v>
      </c>
      <c r="H34" s="202" t="s">
        <v>30</v>
      </c>
      <c r="I34" s="202" t="s">
        <v>75</v>
      </c>
      <c r="J34" s="202" t="s">
        <v>32</v>
      </c>
      <c r="K34" s="202" t="s">
        <v>1058</v>
      </c>
      <c r="L34" s="202"/>
      <c r="M34" s="202"/>
    </row>
    <row r="35" spans="1:13" x14ac:dyDescent="0.25">
      <c r="A35" s="202">
        <v>34</v>
      </c>
      <c r="B35" s="202" t="s">
        <v>273</v>
      </c>
      <c r="C35" s="202" t="s">
        <v>274</v>
      </c>
      <c r="D35" s="202" t="s">
        <v>0</v>
      </c>
      <c r="E35" s="202" t="s">
        <v>1</v>
      </c>
      <c r="F35" s="202" t="s">
        <v>275</v>
      </c>
      <c r="G35" s="202" t="s">
        <v>1019</v>
      </c>
      <c r="H35" s="202" t="s">
        <v>3</v>
      </c>
      <c r="I35" s="202" t="s">
        <v>276</v>
      </c>
      <c r="J35" s="202" t="s">
        <v>53</v>
      </c>
      <c r="K35" s="202" t="s">
        <v>1069</v>
      </c>
      <c r="L35" s="202"/>
      <c r="M35" s="202"/>
    </row>
    <row r="36" spans="1:13" x14ac:dyDescent="0.25">
      <c r="A36" s="202">
        <v>35</v>
      </c>
      <c r="B36" s="202" t="s">
        <v>766</v>
      </c>
      <c r="C36" s="202" t="s">
        <v>767</v>
      </c>
      <c r="D36" s="202" t="s">
        <v>577</v>
      </c>
      <c r="E36" s="202" t="s">
        <v>7</v>
      </c>
      <c r="F36" s="202" t="s">
        <v>1040</v>
      </c>
      <c r="G36" s="202" t="s">
        <v>1050</v>
      </c>
      <c r="H36" s="202" t="s">
        <v>781</v>
      </c>
      <c r="I36" s="202" t="s">
        <v>1042</v>
      </c>
      <c r="J36" s="202" t="s">
        <v>1043</v>
      </c>
      <c r="K36" s="202" t="s">
        <v>1044</v>
      </c>
      <c r="L36" s="202"/>
      <c r="M36" s="202"/>
    </row>
    <row r="37" spans="1:13" x14ac:dyDescent="0.25">
      <c r="A37" s="202">
        <v>36</v>
      </c>
      <c r="B37" s="202" t="s">
        <v>145</v>
      </c>
      <c r="C37" s="202" t="s">
        <v>97</v>
      </c>
      <c r="D37" s="202" t="s">
        <v>1046</v>
      </c>
      <c r="E37" s="202" t="s">
        <v>1</v>
      </c>
      <c r="F37" s="202" t="s">
        <v>147</v>
      </c>
      <c r="G37" s="202" t="s">
        <v>1019</v>
      </c>
      <c r="H37" s="202" t="s">
        <v>3</v>
      </c>
      <c r="I37" s="202" t="s">
        <v>148</v>
      </c>
      <c r="J37" s="202" t="s">
        <v>53</v>
      </c>
      <c r="K37" s="202" t="s">
        <v>1047</v>
      </c>
      <c r="L37" s="202"/>
      <c r="M37" s="202"/>
    </row>
    <row r="38" spans="1:13" x14ac:dyDescent="0.25">
      <c r="A38" s="202">
        <v>37</v>
      </c>
      <c r="B38" s="202" t="s">
        <v>803</v>
      </c>
      <c r="C38" s="202" t="s">
        <v>804</v>
      </c>
      <c r="D38" s="202" t="s">
        <v>17</v>
      </c>
      <c r="E38" s="202" t="s">
        <v>7</v>
      </c>
      <c r="F38" s="202" t="s">
        <v>805</v>
      </c>
      <c r="G38" s="202" t="s">
        <v>1468</v>
      </c>
      <c r="H38" s="202" t="s">
        <v>5</v>
      </c>
      <c r="I38" s="202" t="s">
        <v>806</v>
      </c>
      <c r="J38" s="202" t="s">
        <v>6</v>
      </c>
      <c r="K38" s="202" t="s">
        <v>996</v>
      </c>
      <c r="L38" s="202"/>
      <c r="M38" s="202"/>
    </row>
    <row r="39" spans="1:13" x14ac:dyDescent="0.25">
      <c r="A39" s="202">
        <v>38</v>
      </c>
      <c r="B39" s="202" t="s">
        <v>982</v>
      </c>
      <c r="C39" s="202" t="s">
        <v>292</v>
      </c>
      <c r="D39" s="202" t="s">
        <v>462</v>
      </c>
      <c r="E39" s="202" t="s">
        <v>1</v>
      </c>
      <c r="F39" s="202" t="s">
        <v>422</v>
      </c>
      <c r="G39" s="202" t="s">
        <v>1019</v>
      </c>
      <c r="H39" s="202" t="s">
        <v>3</v>
      </c>
      <c r="I39" s="202" t="s">
        <v>423</v>
      </c>
      <c r="J39" s="202" t="s">
        <v>2</v>
      </c>
      <c r="K39" s="202" t="s">
        <v>983</v>
      </c>
      <c r="L39" s="202"/>
      <c r="M39" s="202"/>
    </row>
    <row r="40" spans="1:13" x14ac:dyDescent="0.25">
      <c r="A40" s="202">
        <v>39</v>
      </c>
      <c r="B40" s="202" t="s">
        <v>64</v>
      </c>
      <c r="C40" s="202" t="s">
        <v>65</v>
      </c>
      <c r="D40" s="202" t="s">
        <v>66</v>
      </c>
      <c r="E40" s="202" t="s">
        <v>1</v>
      </c>
      <c r="F40" s="202" t="s">
        <v>67</v>
      </c>
      <c r="G40" s="202" t="s">
        <v>1019</v>
      </c>
      <c r="H40" s="202" t="s">
        <v>30</v>
      </c>
      <c r="I40" s="202" t="s">
        <v>68</v>
      </c>
      <c r="J40" s="202" t="s">
        <v>32</v>
      </c>
      <c r="K40" s="202" t="s">
        <v>959</v>
      </c>
      <c r="L40" s="202"/>
      <c r="M40" s="202"/>
    </row>
    <row r="41" spans="1:13" x14ac:dyDescent="0.25">
      <c r="A41" s="202">
        <v>40</v>
      </c>
      <c r="B41" s="202" t="s">
        <v>242</v>
      </c>
      <c r="C41" s="202" t="s">
        <v>243</v>
      </c>
      <c r="D41" s="202" t="s">
        <v>957</v>
      </c>
      <c r="E41" s="202" t="s">
        <v>43</v>
      </c>
      <c r="F41" s="202" t="s">
        <v>244</v>
      </c>
      <c r="G41" s="202" t="s">
        <v>1019</v>
      </c>
      <c r="H41" s="202" t="s">
        <v>3</v>
      </c>
      <c r="I41" s="202" t="s">
        <v>245</v>
      </c>
      <c r="J41" s="202" t="s">
        <v>125</v>
      </c>
      <c r="K41" s="202" t="s">
        <v>958</v>
      </c>
      <c r="L41" s="202"/>
      <c r="M41" s="202"/>
    </row>
    <row r="42" spans="1:13" x14ac:dyDescent="0.25">
      <c r="A42" s="202">
        <v>41</v>
      </c>
      <c r="B42" s="202" t="s">
        <v>322</v>
      </c>
      <c r="C42" s="202" t="s">
        <v>323</v>
      </c>
      <c r="D42" s="202" t="s">
        <v>66</v>
      </c>
      <c r="E42" s="202" t="s">
        <v>1</v>
      </c>
      <c r="F42" s="202" t="s">
        <v>324</v>
      </c>
      <c r="G42" s="202" t="s">
        <v>1019</v>
      </c>
      <c r="H42" s="202" t="s">
        <v>287</v>
      </c>
      <c r="I42" s="202" t="s">
        <v>325</v>
      </c>
      <c r="J42" s="202" t="s">
        <v>289</v>
      </c>
      <c r="K42" s="202" t="s">
        <v>956</v>
      </c>
      <c r="L42" s="202"/>
      <c r="M42" s="202"/>
    </row>
    <row r="43" spans="1:13" x14ac:dyDescent="0.25">
      <c r="A43" s="202">
        <v>42</v>
      </c>
      <c r="B43" s="202" t="s">
        <v>49</v>
      </c>
      <c r="C43" s="202" t="s">
        <v>97</v>
      </c>
      <c r="D43" s="202" t="s">
        <v>66</v>
      </c>
      <c r="E43" s="202" t="s">
        <v>1</v>
      </c>
      <c r="F43" s="202" t="s">
        <v>391</v>
      </c>
      <c r="G43" s="202" t="s">
        <v>1019</v>
      </c>
      <c r="H43" s="202" t="s">
        <v>294</v>
      </c>
      <c r="I43" s="202" t="s">
        <v>392</v>
      </c>
      <c r="J43" s="202" t="s">
        <v>289</v>
      </c>
      <c r="K43" s="202" t="s">
        <v>921</v>
      </c>
      <c r="L43" s="202"/>
      <c r="M43" s="202"/>
    </row>
    <row r="44" spans="1:13" x14ac:dyDescent="0.25">
      <c r="A44" s="202">
        <v>43</v>
      </c>
      <c r="B44" s="202" t="s">
        <v>361</v>
      </c>
      <c r="C44" s="202" t="s">
        <v>362</v>
      </c>
      <c r="D44" s="202" t="s">
        <v>0</v>
      </c>
      <c r="E44" s="202" t="s">
        <v>1</v>
      </c>
      <c r="F44" s="202" t="s">
        <v>886</v>
      </c>
      <c r="G44" s="202" t="s">
        <v>1019</v>
      </c>
      <c r="H44" s="202" t="s">
        <v>3</v>
      </c>
      <c r="I44" s="202" t="s">
        <v>861</v>
      </c>
      <c r="J44" s="202" t="s">
        <v>516</v>
      </c>
      <c r="K44" s="202" t="s">
        <v>896</v>
      </c>
      <c r="L44" s="202"/>
      <c r="M44" s="202"/>
    </row>
    <row r="45" spans="1:13" x14ac:dyDescent="0.25">
      <c r="A45" s="202">
        <v>44</v>
      </c>
      <c r="B45" s="202" t="s">
        <v>845</v>
      </c>
      <c r="C45" s="202" t="s">
        <v>846</v>
      </c>
      <c r="D45" s="202" t="s">
        <v>27</v>
      </c>
      <c r="E45" s="202" t="s">
        <v>28</v>
      </c>
      <c r="F45" s="202" t="s">
        <v>847</v>
      </c>
      <c r="G45" s="202" t="s">
        <v>1019</v>
      </c>
      <c r="H45" s="202" t="s">
        <v>294</v>
      </c>
      <c r="I45" s="202" t="s">
        <v>848</v>
      </c>
      <c r="J45" s="202" t="s">
        <v>289</v>
      </c>
      <c r="K45" s="202" t="s">
        <v>849</v>
      </c>
      <c r="L45" s="202"/>
      <c r="M45" s="202"/>
    </row>
    <row r="46" spans="1:13" x14ac:dyDescent="0.25">
      <c r="A46" s="202">
        <v>45</v>
      </c>
      <c r="B46" s="202" t="s">
        <v>766</v>
      </c>
      <c r="C46" s="202" t="s">
        <v>767</v>
      </c>
      <c r="D46" s="202" t="s">
        <v>577</v>
      </c>
      <c r="E46" s="202" t="s">
        <v>7</v>
      </c>
      <c r="F46" s="202" t="s">
        <v>768</v>
      </c>
      <c r="G46" s="202" t="s">
        <v>1468</v>
      </c>
      <c r="H46" s="202" t="s">
        <v>8</v>
      </c>
      <c r="I46" s="202" t="s">
        <v>769</v>
      </c>
      <c r="J46" s="202" t="s">
        <v>9</v>
      </c>
      <c r="K46" s="202" t="s">
        <v>770</v>
      </c>
      <c r="L46" s="202"/>
      <c r="M46" s="202"/>
    </row>
    <row r="47" spans="1:13" x14ac:dyDescent="0.25">
      <c r="A47" s="202">
        <v>46</v>
      </c>
      <c r="B47" s="202" t="s">
        <v>530</v>
      </c>
      <c r="C47" s="202" t="s">
        <v>531</v>
      </c>
      <c r="D47" s="202" t="s">
        <v>36</v>
      </c>
      <c r="E47" s="202" t="s">
        <v>1</v>
      </c>
      <c r="F47" s="202" t="s">
        <v>532</v>
      </c>
      <c r="G47" s="202" t="s">
        <v>1019</v>
      </c>
      <c r="H47" s="202" t="s">
        <v>294</v>
      </c>
      <c r="I47" s="202" t="s">
        <v>533</v>
      </c>
      <c r="J47" s="202" t="s">
        <v>516</v>
      </c>
      <c r="K47" s="202" t="s">
        <v>764</v>
      </c>
      <c r="L47" s="202"/>
      <c r="M47" s="202"/>
    </row>
    <row r="48" spans="1:13" x14ac:dyDescent="0.25">
      <c r="A48" s="202">
        <v>47</v>
      </c>
      <c r="B48" s="202" t="s">
        <v>651</v>
      </c>
      <c r="C48" s="202" t="s">
        <v>652</v>
      </c>
      <c r="D48" s="202" t="s">
        <v>653</v>
      </c>
      <c r="E48" s="202" t="s">
        <v>1</v>
      </c>
      <c r="F48" s="202" t="s">
        <v>654</v>
      </c>
      <c r="G48" s="202" t="s">
        <v>1019</v>
      </c>
      <c r="H48" s="202" t="s">
        <v>294</v>
      </c>
      <c r="I48" s="202" t="s">
        <v>655</v>
      </c>
      <c r="J48" s="202" t="s">
        <v>289</v>
      </c>
      <c r="K48" s="202" t="s">
        <v>656</v>
      </c>
      <c r="L48" s="202"/>
      <c r="M48" s="202"/>
    </row>
    <row r="49" spans="1:13" x14ac:dyDescent="0.25">
      <c r="A49" s="202">
        <v>48</v>
      </c>
      <c r="B49" s="202" t="s">
        <v>425</v>
      </c>
      <c r="C49" s="202" t="s">
        <v>426</v>
      </c>
      <c r="D49" s="202" t="s">
        <v>427</v>
      </c>
      <c r="E49" s="202" t="s">
        <v>28</v>
      </c>
      <c r="F49" s="202" t="s">
        <v>428</v>
      </c>
      <c r="G49" s="202" t="s">
        <v>1019</v>
      </c>
      <c r="H49" s="202" t="s">
        <v>287</v>
      </c>
      <c r="I49" s="202" t="s">
        <v>429</v>
      </c>
      <c r="J49" s="202" t="s">
        <v>289</v>
      </c>
      <c r="K49" s="202" t="s">
        <v>659</v>
      </c>
      <c r="L49" s="202"/>
      <c r="M49" s="202"/>
    </row>
    <row r="50" spans="1:13" x14ac:dyDescent="0.25">
      <c r="A50" s="202">
        <v>49</v>
      </c>
      <c r="B50" s="202" t="s">
        <v>608</v>
      </c>
      <c r="C50" s="202" t="s">
        <v>378</v>
      </c>
      <c r="D50" s="202" t="s">
        <v>27</v>
      </c>
      <c r="E50" s="202" t="s">
        <v>28</v>
      </c>
      <c r="F50" s="202" t="s">
        <v>609</v>
      </c>
      <c r="G50" s="202" t="s">
        <v>1019</v>
      </c>
      <c r="H50" s="202" t="s">
        <v>294</v>
      </c>
      <c r="I50" s="202" t="s">
        <v>610</v>
      </c>
      <c r="J50" s="202" t="s">
        <v>289</v>
      </c>
      <c r="K50" s="202" t="s">
        <v>663</v>
      </c>
      <c r="L50" s="202"/>
      <c r="M50" s="202"/>
    </row>
    <row r="51" spans="1:13" x14ac:dyDescent="0.25">
      <c r="A51" s="202">
        <v>50</v>
      </c>
      <c r="B51" s="202" t="s">
        <v>1466</v>
      </c>
      <c r="C51" s="202" t="s">
        <v>378</v>
      </c>
      <c r="D51" s="202"/>
      <c r="E51" s="202"/>
      <c r="F51" s="202" t="s">
        <v>572</v>
      </c>
      <c r="G51" s="202" t="s">
        <v>1019</v>
      </c>
      <c r="H51" s="202" t="s">
        <v>287</v>
      </c>
      <c r="I51" s="202" t="s">
        <v>573</v>
      </c>
      <c r="J51" s="202" t="s">
        <v>289</v>
      </c>
      <c r="K51" s="202" t="s">
        <v>665</v>
      </c>
      <c r="L51" s="202"/>
      <c r="M51" s="202"/>
    </row>
    <row r="52" spans="1:13" x14ac:dyDescent="0.25">
      <c r="A52" s="202">
        <v>51</v>
      </c>
      <c r="B52" s="202" t="s">
        <v>590</v>
      </c>
      <c r="C52" s="202" t="s">
        <v>591</v>
      </c>
      <c r="D52" s="202" t="s">
        <v>592</v>
      </c>
      <c r="E52" s="202" t="s">
        <v>43</v>
      </c>
      <c r="F52" s="202" t="s">
        <v>593</v>
      </c>
      <c r="G52" s="202" t="s">
        <v>1131</v>
      </c>
      <c r="H52" s="202" t="s">
        <v>30</v>
      </c>
      <c r="I52" s="202" t="s">
        <v>594</v>
      </c>
      <c r="J52" s="202" t="s">
        <v>32</v>
      </c>
      <c r="K52" s="202" t="s">
        <v>669</v>
      </c>
      <c r="L52" s="202"/>
      <c r="M52" s="202"/>
    </row>
    <row r="53" spans="1:13" x14ac:dyDescent="0.25">
      <c r="A53" s="202">
        <v>52</v>
      </c>
      <c r="B53" s="202" t="s">
        <v>566</v>
      </c>
      <c r="C53" s="202" t="s">
        <v>556</v>
      </c>
      <c r="D53" s="202" t="s">
        <v>0</v>
      </c>
      <c r="E53" s="202" t="s">
        <v>1</v>
      </c>
      <c r="F53" s="202" t="s">
        <v>557</v>
      </c>
      <c r="G53" s="202" t="s">
        <v>1019</v>
      </c>
      <c r="H53" s="202" t="s">
        <v>287</v>
      </c>
      <c r="I53" s="202" t="s">
        <v>558</v>
      </c>
      <c r="J53" s="202" t="s">
        <v>289</v>
      </c>
      <c r="K53" s="202" t="s">
        <v>673</v>
      </c>
      <c r="L53" s="202"/>
      <c r="M53" s="202"/>
    </row>
    <row r="54" spans="1:13" x14ac:dyDescent="0.25">
      <c r="A54" s="202">
        <v>53</v>
      </c>
      <c r="B54" s="202" t="s">
        <v>1467</v>
      </c>
      <c r="C54" s="202" t="s">
        <v>97</v>
      </c>
      <c r="D54" s="202"/>
      <c r="E54" s="202"/>
      <c r="F54" s="202" t="s">
        <v>540</v>
      </c>
      <c r="G54" s="202" t="s">
        <v>1019</v>
      </c>
      <c r="H54" s="202" t="s">
        <v>294</v>
      </c>
      <c r="I54" s="202" t="s">
        <v>541</v>
      </c>
      <c r="J54" s="202" t="s">
        <v>289</v>
      </c>
      <c r="K54" s="202" t="s">
        <v>677</v>
      </c>
      <c r="L54" s="202"/>
      <c r="M54" s="202"/>
    </row>
    <row r="55" spans="1:13" x14ac:dyDescent="0.25">
      <c r="A55" s="202">
        <v>54</v>
      </c>
      <c r="B55" s="202" t="s">
        <v>291</v>
      </c>
      <c r="C55" s="202" t="s">
        <v>292</v>
      </c>
      <c r="D55" s="202" t="s">
        <v>0</v>
      </c>
      <c r="E55" s="202" t="s">
        <v>1</v>
      </c>
      <c r="F55" s="202" t="s">
        <v>293</v>
      </c>
      <c r="G55" s="202" t="s">
        <v>1019</v>
      </c>
      <c r="H55" s="202" t="s">
        <v>294</v>
      </c>
      <c r="I55" s="202" t="s">
        <v>295</v>
      </c>
      <c r="J55" s="202" t="s">
        <v>289</v>
      </c>
      <c r="K55" s="202" t="s">
        <v>679</v>
      </c>
      <c r="L55" s="202"/>
      <c r="M55" s="202"/>
    </row>
    <row r="56" spans="1:13" x14ac:dyDescent="0.25">
      <c r="A56" s="202">
        <v>55</v>
      </c>
      <c r="B56" s="202" t="s">
        <v>311</v>
      </c>
      <c r="C56" s="202" t="s">
        <v>312</v>
      </c>
      <c r="D56" s="202" t="s">
        <v>313</v>
      </c>
      <c r="E56" s="202" t="s">
        <v>43</v>
      </c>
      <c r="F56" s="202" t="s">
        <v>314</v>
      </c>
      <c r="G56" s="202" t="s">
        <v>1019</v>
      </c>
      <c r="H56" s="202" t="s">
        <v>294</v>
      </c>
      <c r="I56" s="202" t="s">
        <v>315</v>
      </c>
      <c r="J56" s="202" t="s">
        <v>289</v>
      </c>
      <c r="K56" s="202" t="s">
        <v>683</v>
      </c>
      <c r="L56" s="202"/>
      <c r="M56" s="202"/>
    </row>
    <row r="57" spans="1:13" x14ac:dyDescent="0.25">
      <c r="A57" s="202">
        <v>56</v>
      </c>
      <c r="B57" s="202" t="s">
        <v>317</v>
      </c>
      <c r="C57" s="202" t="s">
        <v>279</v>
      </c>
      <c r="D57" s="202" t="s">
        <v>318</v>
      </c>
      <c r="E57" s="202" t="s">
        <v>28</v>
      </c>
      <c r="F57" s="202" t="s">
        <v>319</v>
      </c>
      <c r="G57" s="202" t="s">
        <v>1019</v>
      </c>
      <c r="H57" s="202" t="s">
        <v>287</v>
      </c>
      <c r="I57" s="202" t="s">
        <v>320</v>
      </c>
      <c r="J57" s="202" t="s">
        <v>289</v>
      </c>
      <c r="K57" s="202" t="s">
        <v>758</v>
      </c>
      <c r="L57" s="202"/>
      <c r="M57" s="202"/>
    </row>
    <row r="58" spans="1:13" x14ac:dyDescent="0.25">
      <c r="A58" s="202">
        <v>57</v>
      </c>
      <c r="B58" s="202" t="s">
        <v>333</v>
      </c>
      <c r="C58" s="202" t="s">
        <v>334</v>
      </c>
      <c r="D58" s="202" t="s">
        <v>335</v>
      </c>
      <c r="E58" s="202" t="s">
        <v>48</v>
      </c>
      <c r="F58" s="202" t="s">
        <v>336</v>
      </c>
      <c r="G58" s="202" t="s">
        <v>666</v>
      </c>
      <c r="H58" s="202" t="s">
        <v>287</v>
      </c>
      <c r="I58" s="202" t="s">
        <v>337</v>
      </c>
      <c r="J58" s="202" t="s">
        <v>289</v>
      </c>
      <c r="K58" s="202" t="s">
        <v>686</v>
      </c>
      <c r="L58" s="202"/>
      <c r="M58" s="202"/>
    </row>
    <row r="59" spans="1:13" x14ac:dyDescent="0.25">
      <c r="A59" s="202">
        <v>58</v>
      </c>
      <c r="B59" s="202" t="s">
        <v>238</v>
      </c>
      <c r="C59" s="202" t="s">
        <v>239</v>
      </c>
      <c r="D59" s="202" t="s">
        <v>0</v>
      </c>
      <c r="E59" s="202" t="s">
        <v>1</v>
      </c>
      <c r="F59" s="202" t="s">
        <v>240</v>
      </c>
      <c r="G59" s="202" t="s">
        <v>1019</v>
      </c>
      <c r="H59" s="202" t="s">
        <v>3</v>
      </c>
      <c r="I59" s="202" t="s">
        <v>241</v>
      </c>
      <c r="J59" s="202" t="s">
        <v>53</v>
      </c>
      <c r="K59" s="202" t="s">
        <v>691</v>
      </c>
      <c r="L59" s="202"/>
      <c r="M59" s="202"/>
    </row>
    <row r="60" spans="1:13" x14ac:dyDescent="0.25">
      <c r="A60" s="202">
        <v>59</v>
      </c>
      <c r="B60" s="202" t="s">
        <v>137</v>
      </c>
      <c r="C60" s="202" t="s">
        <v>138</v>
      </c>
      <c r="D60" s="202" t="s">
        <v>0</v>
      </c>
      <c r="E60" s="202" t="s">
        <v>1</v>
      </c>
      <c r="F60" s="202" t="s">
        <v>139</v>
      </c>
      <c r="G60" s="202" t="s">
        <v>1019</v>
      </c>
      <c r="H60" s="202" t="s">
        <v>3</v>
      </c>
      <c r="I60" s="202" t="s">
        <v>140</v>
      </c>
      <c r="J60" s="202" t="s">
        <v>53</v>
      </c>
      <c r="K60" s="202" t="s">
        <v>699</v>
      </c>
      <c r="L60" s="202"/>
      <c r="M60" s="202"/>
    </row>
    <row r="61" spans="1:13" x14ac:dyDescent="0.25">
      <c r="A61" s="202">
        <v>60</v>
      </c>
      <c r="B61" s="202" t="s">
        <v>262</v>
      </c>
      <c r="C61" s="202" t="s">
        <v>399</v>
      </c>
      <c r="D61" s="202" t="s">
        <v>0</v>
      </c>
      <c r="E61" s="202" t="s">
        <v>1</v>
      </c>
      <c r="F61" s="202" t="s">
        <v>400</v>
      </c>
      <c r="G61" s="202" t="s">
        <v>1019</v>
      </c>
      <c r="H61" s="202" t="s">
        <v>294</v>
      </c>
      <c r="I61" s="202" t="s">
        <v>401</v>
      </c>
      <c r="J61" s="202" t="s">
        <v>289</v>
      </c>
      <c r="K61" s="202" t="s">
        <v>700</v>
      </c>
      <c r="L61" s="202"/>
      <c r="M61" s="202"/>
    </row>
    <row r="62" spans="1:13" x14ac:dyDescent="0.25">
      <c r="A62" s="202">
        <v>61</v>
      </c>
      <c r="B62" s="202" t="s">
        <v>403</v>
      </c>
      <c r="C62" s="202" t="s">
        <v>60</v>
      </c>
      <c r="D62" s="202" t="s">
        <v>27</v>
      </c>
      <c r="E62" s="202" t="s">
        <v>28</v>
      </c>
      <c r="F62" s="202" t="s">
        <v>404</v>
      </c>
      <c r="G62" s="202" t="s">
        <v>1019</v>
      </c>
      <c r="H62" s="202" t="s">
        <v>287</v>
      </c>
      <c r="I62" s="202" t="s">
        <v>405</v>
      </c>
      <c r="J62" s="202" t="s">
        <v>289</v>
      </c>
      <c r="K62" s="202" t="s">
        <v>701</v>
      </c>
      <c r="L62" s="202"/>
      <c r="M62" s="202"/>
    </row>
    <row r="63" spans="1:13" x14ac:dyDescent="0.25">
      <c r="A63" s="202">
        <v>62</v>
      </c>
      <c r="B63" s="202" t="s">
        <v>431</v>
      </c>
      <c r="C63" s="202" t="s">
        <v>172</v>
      </c>
      <c r="D63" s="202" t="s">
        <v>432</v>
      </c>
      <c r="E63" s="202" t="s">
        <v>28</v>
      </c>
      <c r="F63" s="202" t="s">
        <v>433</v>
      </c>
      <c r="G63" s="202" t="s">
        <v>1019</v>
      </c>
      <c r="H63" s="202" t="s">
        <v>294</v>
      </c>
      <c r="I63" s="202" t="s">
        <v>434</v>
      </c>
      <c r="J63" s="202" t="s">
        <v>289</v>
      </c>
      <c r="K63" s="202" t="s">
        <v>704</v>
      </c>
      <c r="L63" s="202"/>
      <c r="M63" s="202"/>
    </row>
    <row r="64" spans="1:13" x14ac:dyDescent="0.25">
      <c r="A64" s="202">
        <v>63</v>
      </c>
      <c r="B64" s="202" t="s">
        <v>165</v>
      </c>
      <c r="C64" s="202" t="s">
        <v>166</v>
      </c>
      <c r="D64" s="202" t="s">
        <v>27</v>
      </c>
      <c r="E64" s="202" t="s">
        <v>28</v>
      </c>
      <c r="F64" s="202" t="s">
        <v>167</v>
      </c>
      <c r="G64" s="202" t="s">
        <v>1019</v>
      </c>
      <c r="H64" s="202" t="s">
        <v>30</v>
      </c>
      <c r="I64" s="202" t="s">
        <v>168</v>
      </c>
      <c r="J64" s="202" t="s">
        <v>32</v>
      </c>
      <c r="K64" s="202" t="s">
        <v>712</v>
      </c>
      <c r="L64" s="202"/>
      <c r="M64" s="202"/>
    </row>
    <row r="65" spans="1:13" x14ac:dyDescent="0.25">
      <c r="A65" s="202">
        <v>64</v>
      </c>
      <c r="B65" s="202" t="s">
        <v>25</v>
      </c>
      <c r="C65" s="202" t="s">
        <v>26</v>
      </c>
      <c r="D65" s="202" t="s">
        <v>27</v>
      </c>
      <c r="E65" s="202" t="s">
        <v>28</v>
      </c>
      <c r="F65" s="202" t="s">
        <v>29</v>
      </c>
      <c r="G65" s="202" t="s">
        <v>1019</v>
      </c>
      <c r="H65" s="202" t="s">
        <v>30</v>
      </c>
      <c r="I65" s="202" t="s">
        <v>31</v>
      </c>
      <c r="J65" s="202" t="s">
        <v>32</v>
      </c>
      <c r="K65" s="202" t="s">
        <v>714</v>
      </c>
      <c r="L65" s="202"/>
      <c r="M65" s="202"/>
    </row>
    <row r="66" spans="1:13" x14ac:dyDescent="0.25">
      <c r="A66" s="202">
        <v>65</v>
      </c>
      <c r="B66" s="202" t="s">
        <v>49</v>
      </c>
      <c r="C66" s="202" t="s">
        <v>1528</v>
      </c>
      <c r="D66" s="202" t="s">
        <v>17</v>
      </c>
      <c r="E66" s="202" t="s">
        <v>7</v>
      </c>
      <c r="F66" s="202" t="s">
        <v>1445</v>
      </c>
      <c r="G66" s="202" t="s">
        <v>788</v>
      </c>
      <c r="H66" s="202" t="s">
        <v>5</v>
      </c>
      <c r="I66" s="202" t="s">
        <v>1451</v>
      </c>
      <c r="J66" s="202" t="s">
        <v>6</v>
      </c>
      <c r="K66" s="202" t="s">
        <v>1529</v>
      </c>
      <c r="L66" s="202"/>
      <c r="M66" s="202"/>
    </row>
    <row r="67" spans="1:13" x14ac:dyDescent="0.25">
      <c r="A67" s="202">
        <v>66</v>
      </c>
      <c r="B67" s="202" t="s">
        <v>467</v>
      </c>
      <c r="C67" s="202" t="s">
        <v>468</v>
      </c>
      <c r="D67" s="202" t="s">
        <v>0</v>
      </c>
      <c r="E67" s="202" t="s">
        <v>1</v>
      </c>
      <c r="F67" s="202" t="s">
        <v>469</v>
      </c>
      <c r="G67" s="202" t="s">
        <v>1257</v>
      </c>
      <c r="H67" s="202" t="s">
        <v>5</v>
      </c>
      <c r="I67" s="202" t="s">
        <v>470</v>
      </c>
      <c r="J67" s="202" t="s">
        <v>6</v>
      </c>
      <c r="K67" s="202" t="s">
        <v>720</v>
      </c>
      <c r="L67" s="202"/>
      <c r="M67" s="202"/>
    </row>
    <row r="68" spans="1:13" x14ac:dyDescent="0.25">
      <c r="A68" s="202">
        <v>67</v>
      </c>
      <c r="B68" s="202" t="s">
        <v>110</v>
      </c>
      <c r="C68" s="202" t="s">
        <v>111</v>
      </c>
      <c r="D68" s="202" t="s">
        <v>112</v>
      </c>
      <c r="E68" s="202" t="s">
        <v>43</v>
      </c>
      <c r="F68" s="202" t="s">
        <v>113</v>
      </c>
      <c r="G68" s="202" t="s">
        <v>1019</v>
      </c>
      <c r="H68" s="202" t="s">
        <v>3</v>
      </c>
      <c r="I68" s="202" t="s">
        <v>114</v>
      </c>
      <c r="J68" s="202" t="s">
        <v>53</v>
      </c>
      <c r="K68" s="202" t="s">
        <v>727</v>
      </c>
      <c r="L68" s="202"/>
      <c r="M68" s="202"/>
    </row>
    <row r="69" spans="1:13" x14ac:dyDescent="0.25">
      <c r="A69" s="202">
        <v>68</v>
      </c>
      <c r="B69" s="202" t="s">
        <v>120</v>
      </c>
      <c r="C69" s="202" t="s">
        <v>121</v>
      </c>
      <c r="D69" s="202" t="s">
        <v>122</v>
      </c>
      <c r="E69" s="202" t="s">
        <v>43</v>
      </c>
      <c r="F69" s="202" t="s">
        <v>123</v>
      </c>
      <c r="G69" s="202" t="s">
        <v>1019</v>
      </c>
      <c r="H69" s="202" t="s">
        <v>3</v>
      </c>
      <c r="I69" s="202" t="s">
        <v>124</v>
      </c>
      <c r="J69" s="202" t="s">
        <v>125</v>
      </c>
      <c r="K69" s="202" t="s">
        <v>728</v>
      </c>
      <c r="L69" s="202"/>
      <c r="M69" s="202"/>
    </row>
    <row r="70" spans="1:13" x14ac:dyDescent="0.25">
      <c r="A70" s="202">
        <v>69</v>
      </c>
      <c r="B70" s="202" t="s">
        <v>811</v>
      </c>
      <c r="C70" s="202" t="s">
        <v>812</v>
      </c>
      <c r="D70" s="202" t="s">
        <v>813</v>
      </c>
      <c r="E70" s="202" t="s">
        <v>814</v>
      </c>
      <c r="F70" s="202" t="s">
        <v>815</v>
      </c>
      <c r="G70" s="202" t="s">
        <v>1468</v>
      </c>
      <c r="H70" s="202" t="s">
        <v>8</v>
      </c>
      <c r="I70" s="202" t="s">
        <v>817</v>
      </c>
      <c r="J70" s="202" t="s">
        <v>9</v>
      </c>
      <c r="K70" s="202" t="s">
        <v>818</v>
      </c>
      <c r="L70" s="202"/>
      <c r="M70" s="202"/>
    </row>
    <row r="71" spans="1:13" x14ac:dyDescent="0.25">
      <c r="A71" s="202">
        <v>70</v>
      </c>
      <c r="B71" s="202" t="s">
        <v>869</v>
      </c>
      <c r="C71" s="202" t="s">
        <v>870</v>
      </c>
      <c r="D71" s="202" t="s">
        <v>871</v>
      </c>
      <c r="E71" s="202" t="s">
        <v>198</v>
      </c>
      <c r="F71" s="202" t="s">
        <v>872</v>
      </c>
      <c r="G71" s="202" t="s">
        <v>1468</v>
      </c>
      <c r="H71" s="202" t="s">
        <v>8</v>
      </c>
      <c r="I71" s="202" t="s">
        <v>873</v>
      </c>
      <c r="J71" s="202" t="s">
        <v>9</v>
      </c>
      <c r="K71" s="202" t="s">
        <v>874</v>
      </c>
      <c r="L71" s="202"/>
      <c r="M71" s="202"/>
    </row>
    <row r="72" spans="1:13" x14ac:dyDescent="0.25">
      <c r="A72" s="202">
        <v>71</v>
      </c>
      <c r="B72" s="202" t="s">
        <v>875</v>
      </c>
      <c r="C72" s="202" t="s">
        <v>876</v>
      </c>
      <c r="D72" s="202" t="s">
        <v>877</v>
      </c>
      <c r="E72" s="202" t="s">
        <v>878</v>
      </c>
      <c r="F72" s="202" t="s">
        <v>879</v>
      </c>
      <c r="G72" s="202" t="s">
        <v>1468</v>
      </c>
      <c r="H72" s="202" t="s">
        <v>8</v>
      </c>
      <c r="I72" s="202" t="s">
        <v>880</v>
      </c>
      <c r="J72" s="202" t="s">
        <v>9</v>
      </c>
      <c r="K72" s="202" t="s">
        <v>881</v>
      </c>
      <c r="L72" s="202"/>
      <c r="M72" s="202"/>
    </row>
    <row r="73" spans="1:13" x14ac:dyDescent="0.25">
      <c r="A73" s="202">
        <v>72</v>
      </c>
      <c r="B73" s="202" t="s">
        <v>797</v>
      </c>
      <c r="C73" s="202" t="s">
        <v>798</v>
      </c>
      <c r="D73" s="202" t="s">
        <v>799</v>
      </c>
      <c r="E73" s="202" t="s">
        <v>1</v>
      </c>
      <c r="F73" s="202" t="s">
        <v>800</v>
      </c>
      <c r="G73" s="202" t="s">
        <v>1468</v>
      </c>
      <c r="H73" s="202" t="s">
        <v>8</v>
      </c>
      <c r="I73" s="202" t="s">
        <v>801</v>
      </c>
      <c r="J73" s="202" t="s">
        <v>9</v>
      </c>
      <c r="K73" s="202" t="s">
        <v>802</v>
      </c>
      <c r="L73" s="202"/>
      <c r="M73" s="202"/>
    </row>
    <row r="74" spans="1:13" x14ac:dyDescent="0.25">
      <c r="A74" s="202">
        <v>73</v>
      </c>
      <c r="B74" s="202" t="s">
        <v>101</v>
      </c>
      <c r="C74" s="202" t="s">
        <v>102</v>
      </c>
      <c r="D74" s="202" t="s">
        <v>103</v>
      </c>
      <c r="E74" s="202" t="s">
        <v>43</v>
      </c>
      <c r="F74" s="202" t="s">
        <v>169</v>
      </c>
      <c r="G74" s="202" t="s">
        <v>1468</v>
      </c>
      <c r="H74" s="202" t="s">
        <v>8</v>
      </c>
      <c r="I74" s="202" t="s">
        <v>170</v>
      </c>
      <c r="J74" s="202" t="s">
        <v>9</v>
      </c>
      <c r="K74" s="202" t="s">
        <v>735</v>
      </c>
      <c r="L74" s="202"/>
      <c r="M74" s="202"/>
    </row>
    <row r="75" spans="1:13" x14ac:dyDescent="0.25">
      <c r="A75" s="202">
        <v>74</v>
      </c>
      <c r="B75" s="202" t="s">
        <v>467</v>
      </c>
      <c r="C75" s="202" t="s">
        <v>468</v>
      </c>
      <c r="D75" s="202" t="s">
        <v>0</v>
      </c>
      <c r="E75" s="202" t="s">
        <v>1</v>
      </c>
      <c r="F75" s="202" t="s">
        <v>477</v>
      </c>
      <c r="G75" s="202" t="s">
        <v>1019</v>
      </c>
      <c r="H75" s="202" t="s">
        <v>30</v>
      </c>
      <c r="I75" s="202" t="s">
        <v>478</v>
      </c>
      <c r="J75" s="202" t="s">
        <v>32</v>
      </c>
      <c r="K75" s="202" t="s">
        <v>740</v>
      </c>
      <c r="L75" s="202"/>
      <c r="M75" s="202"/>
    </row>
    <row r="76" spans="1:13" x14ac:dyDescent="0.25">
      <c r="A76" s="202">
        <v>75</v>
      </c>
      <c r="B76" s="202" t="s">
        <v>54</v>
      </c>
      <c r="C76" s="202" t="s">
        <v>55</v>
      </c>
      <c r="D76" s="202" t="s">
        <v>0</v>
      </c>
      <c r="E76" s="202" t="s">
        <v>1</v>
      </c>
      <c r="F76" s="202" t="s">
        <v>480</v>
      </c>
      <c r="G76" s="202" t="s">
        <v>1050</v>
      </c>
      <c r="H76" s="202" t="s">
        <v>473</v>
      </c>
      <c r="I76" s="202" t="s">
        <v>481</v>
      </c>
      <c r="J76" s="202" t="s">
        <v>475</v>
      </c>
      <c r="K76" s="202" t="s">
        <v>744</v>
      </c>
      <c r="L76" s="202"/>
      <c r="M76" s="202"/>
    </row>
    <row r="77" spans="1:13" x14ac:dyDescent="0.25">
      <c r="A77" s="202">
        <v>76</v>
      </c>
      <c r="B77" s="202" t="s">
        <v>206</v>
      </c>
      <c r="C77" s="202" t="s">
        <v>207</v>
      </c>
      <c r="D77" s="202" t="s">
        <v>173</v>
      </c>
      <c r="E77" s="202" t="s">
        <v>43</v>
      </c>
      <c r="F77" s="202" t="s">
        <v>208</v>
      </c>
      <c r="G77" s="202" t="s">
        <v>1019</v>
      </c>
      <c r="H77" s="202" t="s">
        <v>3</v>
      </c>
      <c r="I77" s="202" t="s">
        <v>209</v>
      </c>
      <c r="J77" s="202" t="s">
        <v>53</v>
      </c>
      <c r="K77" s="202" t="s">
        <v>745</v>
      </c>
      <c r="L77" s="202"/>
      <c r="M77" s="202"/>
    </row>
    <row r="78" spans="1:13" x14ac:dyDescent="0.25">
      <c r="A78" s="202">
        <v>77</v>
      </c>
      <c r="B78" s="202" t="s">
        <v>224</v>
      </c>
      <c r="C78" s="202" t="s">
        <v>225</v>
      </c>
      <c r="D78" s="202" t="s">
        <v>0</v>
      </c>
      <c r="E78" s="202" t="s">
        <v>1</v>
      </c>
      <c r="F78" s="202" t="s">
        <v>226</v>
      </c>
      <c r="G78" s="202" t="s">
        <v>1019</v>
      </c>
      <c r="H78" s="202" t="s">
        <v>3</v>
      </c>
      <c r="I78" s="202" t="s">
        <v>227</v>
      </c>
      <c r="J78" s="202" t="s">
        <v>53</v>
      </c>
      <c r="K78" s="202" t="s">
        <v>748</v>
      </c>
      <c r="L78" s="202"/>
      <c r="M78" s="202"/>
    </row>
    <row r="79" spans="1:13" x14ac:dyDescent="0.25">
      <c r="A79" s="202">
        <v>78</v>
      </c>
      <c r="B79" s="202" t="s">
        <v>54</v>
      </c>
      <c r="C79" s="202" t="s">
        <v>55</v>
      </c>
      <c r="D79" s="202" t="s">
        <v>0</v>
      </c>
      <c r="E79" s="202" t="s">
        <v>1</v>
      </c>
      <c r="F79" s="202" t="s">
        <v>229</v>
      </c>
      <c r="G79" s="202" t="s">
        <v>1019</v>
      </c>
      <c r="H79" s="202" t="s">
        <v>3</v>
      </c>
      <c r="I79" s="202" t="s">
        <v>230</v>
      </c>
      <c r="J79" s="202" t="s">
        <v>53</v>
      </c>
      <c r="K79" s="202" t="s">
        <v>749</v>
      </c>
      <c r="L79" s="202"/>
      <c r="M79" s="202"/>
    </row>
    <row r="80" spans="1:13" x14ac:dyDescent="0.25">
      <c r="A80" s="202">
        <v>79</v>
      </c>
      <c r="B80" s="202" t="s">
        <v>278</v>
      </c>
      <c r="C80" s="202" t="s">
        <v>279</v>
      </c>
      <c r="D80" s="202" t="s">
        <v>66</v>
      </c>
      <c r="E80" s="202" t="s">
        <v>1</v>
      </c>
      <c r="F80" s="202" t="s">
        <v>280</v>
      </c>
      <c r="G80" s="202" t="s">
        <v>1019</v>
      </c>
      <c r="H80" s="202" t="s">
        <v>3</v>
      </c>
      <c r="I80" s="202" t="s">
        <v>281</v>
      </c>
      <c r="J80" s="202" t="s">
        <v>53</v>
      </c>
      <c r="K80" s="202" t="s">
        <v>756</v>
      </c>
      <c r="L80" s="202"/>
      <c r="M80" s="20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N79"/>
  <sheetViews>
    <sheetView topLeftCell="A55" workbookViewId="0">
      <selection activeCell="F69" sqref="F69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200" t="s">
        <v>1490</v>
      </c>
      <c r="C2" s="200" t="s">
        <v>97</v>
      </c>
      <c r="D2" s="200" t="s">
        <v>0</v>
      </c>
      <c r="E2" s="200" t="s">
        <v>1</v>
      </c>
      <c r="F2" s="200" t="s">
        <v>1491</v>
      </c>
      <c r="G2" s="200" t="s">
        <v>960</v>
      </c>
      <c r="H2" s="200" t="s">
        <v>1013</v>
      </c>
      <c r="I2" s="200" t="s">
        <v>1492</v>
      </c>
      <c r="J2" s="200" t="s">
        <v>960</v>
      </c>
      <c r="K2" s="200" t="s">
        <v>1527</v>
      </c>
      <c r="L2" s="200"/>
      <c r="M2" s="200"/>
    </row>
    <row r="3" spans="1:13" x14ac:dyDescent="0.25">
      <c r="A3">
        <v>2</v>
      </c>
      <c r="B3" s="200" t="s">
        <v>104</v>
      </c>
      <c r="C3" s="200" t="s">
        <v>105</v>
      </c>
      <c r="D3" s="200" t="s">
        <v>106</v>
      </c>
      <c r="E3" s="200" t="s">
        <v>7</v>
      </c>
      <c r="F3" s="200" t="s">
        <v>107</v>
      </c>
      <c r="G3" s="200" t="s">
        <v>960</v>
      </c>
      <c r="H3" s="200" t="s">
        <v>5</v>
      </c>
      <c r="I3" s="200" t="s">
        <v>108</v>
      </c>
      <c r="J3" s="200" t="s">
        <v>6</v>
      </c>
      <c r="K3" s="200" t="s">
        <v>1515</v>
      </c>
      <c r="L3" s="200"/>
      <c r="M3" s="200"/>
    </row>
    <row r="4" spans="1:13" x14ac:dyDescent="0.25">
      <c r="A4" s="200">
        <v>3</v>
      </c>
      <c r="B4" s="200" t="s">
        <v>50</v>
      </c>
      <c r="C4" s="200" t="s">
        <v>51</v>
      </c>
      <c r="D4" s="200" t="s">
        <v>52</v>
      </c>
      <c r="E4" s="200" t="s">
        <v>43</v>
      </c>
      <c r="F4" s="200" t="s">
        <v>94</v>
      </c>
      <c r="G4" s="200" t="s">
        <v>1136</v>
      </c>
      <c r="H4" s="200" t="s">
        <v>5</v>
      </c>
      <c r="I4" s="200" t="s">
        <v>95</v>
      </c>
      <c r="J4" s="200" t="s">
        <v>6</v>
      </c>
      <c r="K4" s="200" t="s">
        <v>1501</v>
      </c>
      <c r="L4" s="200"/>
      <c r="M4" s="200"/>
    </row>
    <row r="5" spans="1:13" x14ac:dyDescent="0.25">
      <c r="A5" s="200">
        <v>4</v>
      </c>
      <c r="B5" s="200" t="s">
        <v>15</v>
      </c>
      <c r="C5" s="200" t="s">
        <v>16</v>
      </c>
      <c r="D5" s="200" t="s">
        <v>17</v>
      </c>
      <c r="E5" s="200" t="s">
        <v>7</v>
      </c>
      <c r="F5" s="200" t="s">
        <v>18</v>
      </c>
      <c r="G5" s="200" t="s">
        <v>1468</v>
      </c>
      <c r="H5" s="200" t="s">
        <v>5</v>
      </c>
      <c r="I5" s="200" t="s">
        <v>19</v>
      </c>
      <c r="J5" s="200" t="s">
        <v>6</v>
      </c>
      <c r="K5" s="200" t="s">
        <v>1494</v>
      </c>
      <c r="L5" s="200"/>
      <c r="M5" s="200"/>
    </row>
    <row r="6" spans="1:13" x14ac:dyDescent="0.25">
      <c r="A6" s="200">
        <v>5</v>
      </c>
      <c r="B6" s="200" t="s">
        <v>174</v>
      </c>
      <c r="C6" s="200" t="s">
        <v>175</v>
      </c>
      <c r="D6" s="200" t="s">
        <v>0</v>
      </c>
      <c r="E6" s="200" t="s">
        <v>1</v>
      </c>
      <c r="F6" s="200" t="s">
        <v>472</v>
      </c>
      <c r="G6" s="200" t="s">
        <v>1050</v>
      </c>
      <c r="H6" s="200" t="s">
        <v>473</v>
      </c>
      <c r="I6" s="200" t="s">
        <v>474</v>
      </c>
      <c r="J6" s="200" t="s">
        <v>475</v>
      </c>
      <c r="K6" s="200" t="s">
        <v>1475</v>
      </c>
      <c r="L6" s="200"/>
      <c r="M6" s="200"/>
    </row>
    <row r="7" spans="1:13" x14ac:dyDescent="0.25">
      <c r="A7" s="200">
        <v>6</v>
      </c>
      <c r="B7" s="200" t="s">
        <v>174</v>
      </c>
      <c r="C7" s="200" t="s">
        <v>175</v>
      </c>
      <c r="D7" s="200" t="s">
        <v>0</v>
      </c>
      <c r="E7" s="200" t="s">
        <v>1</v>
      </c>
      <c r="F7" s="200" t="s">
        <v>176</v>
      </c>
      <c r="G7" s="200" t="s">
        <v>1468</v>
      </c>
      <c r="H7" s="200" t="s">
        <v>8</v>
      </c>
      <c r="I7" s="200" t="s">
        <v>177</v>
      </c>
      <c r="J7" s="200" t="s">
        <v>9</v>
      </c>
      <c r="K7" s="200" t="s">
        <v>1476</v>
      </c>
      <c r="L7" s="200"/>
      <c r="M7" s="200"/>
    </row>
    <row r="8" spans="1:13" x14ac:dyDescent="0.25">
      <c r="A8" s="200">
        <v>7</v>
      </c>
      <c r="B8" s="200" t="s">
        <v>174</v>
      </c>
      <c r="C8" s="200" t="s">
        <v>175</v>
      </c>
      <c r="D8" s="200" t="s">
        <v>0</v>
      </c>
      <c r="E8" s="200" t="s">
        <v>1</v>
      </c>
      <c r="F8" s="200" t="s">
        <v>1232</v>
      </c>
      <c r="G8" s="200" t="s">
        <v>1468</v>
      </c>
      <c r="H8" s="200" t="s">
        <v>1013</v>
      </c>
      <c r="I8" s="200" t="s">
        <v>1234</v>
      </c>
      <c r="J8" s="200" t="s">
        <v>960</v>
      </c>
      <c r="K8" s="200" t="s">
        <v>1477</v>
      </c>
      <c r="L8" s="200"/>
      <c r="M8" s="200"/>
    </row>
    <row r="9" spans="1:13" x14ac:dyDescent="0.25">
      <c r="A9" s="200">
        <v>8</v>
      </c>
      <c r="B9" s="200" t="s">
        <v>1478</v>
      </c>
      <c r="C9" s="200" t="s">
        <v>1479</v>
      </c>
      <c r="D9" s="200" t="s">
        <v>1480</v>
      </c>
      <c r="E9" s="200" t="s">
        <v>601</v>
      </c>
      <c r="F9" s="200" t="s">
        <v>1481</v>
      </c>
      <c r="G9" s="200" t="s">
        <v>1468</v>
      </c>
      <c r="H9" s="200" t="s">
        <v>1013</v>
      </c>
      <c r="I9" s="200" t="s">
        <v>1482</v>
      </c>
      <c r="J9" s="200" t="s">
        <v>960</v>
      </c>
      <c r="K9" s="200" t="s">
        <v>1483</v>
      </c>
      <c r="L9" s="200"/>
      <c r="M9" s="200"/>
    </row>
    <row r="10" spans="1:13" x14ac:dyDescent="0.25">
      <c r="A10" s="200">
        <v>9</v>
      </c>
      <c r="B10" s="200" t="s">
        <v>268</v>
      </c>
      <c r="C10" s="200" t="s">
        <v>269</v>
      </c>
      <c r="D10" s="200" t="s">
        <v>66</v>
      </c>
      <c r="E10" s="200" t="s">
        <v>1</v>
      </c>
      <c r="F10" s="200" t="s">
        <v>270</v>
      </c>
      <c r="G10" s="200" t="s">
        <v>1019</v>
      </c>
      <c r="H10" s="200" t="s">
        <v>3</v>
      </c>
      <c r="I10" s="200" t="s">
        <v>271</v>
      </c>
      <c r="J10" s="200" t="s">
        <v>53</v>
      </c>
      <c r="K10" s="200" t="s">
        <v>1465</v>
      </c>
      <c r="L10" s="200"/>
      <c r="M10" s="200"/>
    </row>
    <row r="11" spans="1:13" x14ac:dyDescent="0.25">
      <c r="A11" s="200">
        <v>10</v>
      </c>
      <c r="B11" s="200" t="s">
        <v>803</v>
      </c>
      <c r="C11" s="200" t="s">
        <v>804</v>
      </c>
      <c r="D11" s="200" t="s">
        <v>17</v>
      </c>
      <c r="E11" s="200" t="s">
        <v>7</v>
      </c>
      <c r="F11" s="200" t="s">
        <v>1121</v>
      </c>
      <c r="G11" s="200" t="s">
        <v>1468</v>
      </c>
      <c r="H11" s="200" t="s">
        <v>1013</v>
      </c>
      <c r="I11" s="200" t="s">
        <v>1122</v>
      </c>
      <c r="J11" s="200" t="s">
        <v>960</v>
      </c>
      <c r="K11" s="200" t="s">
        <v>1464</v>
      </c>
      <c r="L11" s="200"/>
      <c r="M11" s="200"/>
    </row>
    <row r="12" spans="1:13" x14ac:dyDescent="0.25">
      <c r="A12" s="200">
        <v>11</v>
      </c>
      <c r="B12" s="200" t="s">
        <v>366</v>
      </c>
      <c r="C12" s="200" t="s">
        <v>367</v>
      </c>
      <c r="D12" s="200" t="s">
        <v>368</v>
      </c>
      <c r="E12" s="200" t="s">
        <v>43</v>
      </c>
      <c r="F12" s="200" t="s">
        <v>369</v>
      </c>
      <c r="G12" s="200" t="s">
        <v>1019</v>
      </c>
      <c r="H12" s="200" t="s">
        <v>294</v>
      </c>
      <c r="I12" s="200" t="s">
        <v>370</v>
      </c>
      <c r="J12" s="200" t="s">
        <v>289</v>
      </c>
      <c r="K12" s="200" t="s">
        <v>1240</v>
      </c>
      <c r="L12" s="200"/>
      <c r="M12" s="200"/>
    </row>
    <row r="13" spans="1:13" x14ac:dyDescent="0.25">
      <c r="A13" s="200">
        <v>12</v>
      </c>
      <c r="B13" s="200" t="s">
        <v>366</v>
      </c>
      <c r="C13" s="200" t="s">
        <v>367</v>
      </c>
      <c r="D13" s="200" t="s">
        <v>368</v>
      </c>
      <c r="E13" s="200" t="s">
        <v>43</v>
      </c>
      <c r="F13" s="200" t="s">
        <v>1100</v>
      </c>
      <c r="G13" s="200" t="s">
        <v>1468</v>
      </c>
      <c r="H13" s="200" t="s">
        <v>1013</v>
      </c>
      <c r="I13" s="200" t="s">
        <v>1101</v>
      </c>
      <c r="J13" s="200" t="s">
        <v>960</v>
      </c>
      <c r="K13" s="200" t="s">
        <v>1258</v>
      </c>
      <c r="L13" s="200"/>
      <c r="M13" s="200"/>
    </row>
    <row r="14" spans="1:13" x14ac:dyDescent="0.25">
      <c r="A14" s="200">
        <v>13</v>
      </c>
      <c r="B14" s="200" t="s">
        <v>1215</v>
      </c>
      <c r="C14" s="200" t="s">
        <v>1216</v>
      </c>
      <c r="D14" s="200" t="s">
        <v>0</v>
      </c>
      <c r="E14" s="200" t="s">
        <v>1</v>
      </c>
      <c r="F14" s="200" t="s">
        <v>1218</v>
      </c>
      <c r="G14" s="200" t="s">
        <v>1468</v>
      </c>
      <c r="H14" s="200" t="s">
        <v>1013</v>
      </c>
      <c r="I14" s="200" t="s">
        <v>1219</v>
      </c>
      <c r="J14" s="200" t="s">
        <v>960</v>
      </c>
      <c r="K14" s="200" t="s">
        <v>1242</v>
      </c>
      <c r="L14" s="200"/>
      <c r="M14" s="200"/>
    </row>
    <row r="15" spans="1:13" x14ac:dyDescent="0.25">
      <c r="A15" s="200">
        <v>14</v>
      </c>
      <c r="B15" s="200" t="s">
        <v>1194</v>
      </c>
      <c r="C15" s="200" t="s">
        <v>1195</v>
      </c>
      <c r="D15" s="200" t="s">
        <v>1196</v>
      </c>
      <c r="E15" s="200" t="s">
        <v>28</v>
      </c>
      <c r="F15" s="200" t="s">
        <v>1197</v>
      </c>
      <c r="G15" s="200" t="s">
        <v>1468</v>
      </c>
      <c r="H15" s="200" t="s">
        <v>1013</v>
      </c>
      <c r="I15" s="200" t="s">
        <v>1198</v>
      </c>
      <c r="J15" s="200" t="s">
        <v>960</v>
      </c>
      <c r="K15" s="200" t="s">
        <v>1214</v>
      </c>
      <c r="L15" s="200"/>
      <c r="M15" s="200"/>
    </row>
    <row r="16" spans="1:13" x14ac:dyDescent="0.25">
      <c r="A16" s="200">
        <v>15</v>
      </c>
      <c r="B16" s="200" t="s">
        <v>117</v>
      </c>
      <c r="C16" s="200" t="s">
        <v>1210</v>
      </c>
      <c r="D16" s="200" t="s">
        <v>648</v>
      </c>
      <c r="E16" s="200" t="s">
        <v>1</v>
      </c>
      <c r="F16" s="200" t="s">
        <v>1211</v>
      </c>
      <c r="G16" s="200" t="s">
        <v>1019</v>
      </c>
      <c r="H16" s="200" t="s">
        <v>3</v>
      </c>
      <c r="I16" s="200" t="s">
        <v>1212</v>
      </c>
      <c r="J16" s="200" t="s">
        <v>53</v>
      </c>
      <c r="K16" s="200" t="s">
        <v>1213</v>
      </c>
      <c r="L16" s="200"/>
      <c r="M16" s="200"/>
    </row>
    <row r="17" spans="1:13" x14ac:dyDescent="0.25">
      <c r="A17" s="200">
        <v>16</v>
      </c>
      <c r="B17" s="200" t="s">
        <v>116</v>
      </c>
      <c r="C17" s="200" t="s">
        <v>117</v>
      </c>
      <c r="D17" s="200" t="s">
        <v>648</v>
      </c>
      <c r="E17" s="200" t="s">
        <v>1</v>
      </c>
      <c r="F17" s="200" t="s">
        <v>118</v>
      </c>
      <c r="G17" s="200" t="s">
        <v>1019</v>
      </c>
      <c r="H17" s="200" t="s">
        <v>3</v>
      </c>
      <c r="I17" s="200" t="s">
        <v>119</v>
      </c>
      <c r="J17" s="200" t="s">
        <v>53</v>
      </c>
      <c r="K17" s="200" t="s">
        <v>1167</v>
      </c>
      <c r="L17" s="200"/>
      <c r="M17" s="200"/>
    </row>
    <row r="18" spans="1:13" x14ac:dyDescent="0.25">
      <c r="A18" s="200">
        <v>17</v>
      </c>
      <c r="B18" s="200" t="s">
        <v>196</v>
      </c>
      <c r="C18" s="200" t="s">
        <v>104</v>
      </c>
      <c r="D18" s="200" t="s">
        <v>197</v>
      </c>
      <c r="E18" s="200" t="s">
        <v>198</v>
      </c>
      <c r="F18" s="200" t="s">
        <v>1168</v>
      </c>
      <c r="G18" s="200" t="s">
        <v>1468</v>
      </c>
      <c r="H18" s="200" t="s">
        <v>1013</v>
      </c>
      <c r="I18" s="200" t="s">
        <v>1169</v>
      </c>
      <c r="J18" s="200" t="s">
        <v>960</v>
      </c>
      <c r="K18" s="200" t="s">
        <v>1170</v>
      </c>
      <c r="L18" s="200"/>
      <c r="M18" s="200"/>
    </row>
    <row r="19" spans="1:13" x14ac:dyDescent="0.25">
      <c r="A19" s="200">
        <v>18</v>
      </c>
      <c r="B19" s="200" t="s">
        <v>1176</v>
      </c>
      <c r="C19" s="200" t="s">
        <v>1177</v>
      </c>
      <c r="D19" s="200" t="s">
        <v>173</v>
      </c>
      <c r="E19" s="200" t="s">
        <v>43</v>
      </c>
      <c r="F19" s="200" t="s">
        <v>1178</v>
      </c>
      <c r="G19" s="200" t="s">
        <v>1468</v>
      </c>
      <c r="H19" s="200" t="s">
        <v>1013</v>
      </c>
      <c r="I19" s="200" t="s">
        <v>1179</v>
      </c>
      <c r="J19" s="200" t="s">
        <v>960</v>
      </c>
      <c r="K19" s="200" t="s">
        <v>1180</v>
      </c>
      <c r="L19" s="200"/>
      <c r="M19" s="200"/>
    </row>
    <row r="20" spans="1:13" x14ac:dyDescent="0.25">
      <c r="A20" s="200">
        <v>19</v>
      </c>
      <c r="B20" s="200" t="s">
        <v>1181</v>
      </c>
      <c r="C20" s="200" t="s">
        <v>1182</v>
      </c>
      <c r="D20" s="200" t="s">
        <v>1183</v>
      </c>
      <c r="E20" s="200" t="s">
        <v>48</v>
      </c>
      <c r="F20" s="200" t="s">
        <v>1184</v>
      </c>
      <c r="G20" s="200" t="s">
        <v>1468</v>
      </c>
      <c r="H20" s="200" t="s">
        <v>1013</v>
      </c>
      <c r="I20" s="200" t="s">
        <v>1185</v>
      </c>
      <c r="J20" s="200" t="s">
        <v>960</v>
      </c>
      <c r="K20" s="200" t="s">
        <v>1186</v>
      </c>
      <c r="L20" s="200"/>
      <c r="M20" s="200"/>
    </row>
    <row r="21" spans="1:13" x14ac:dyDescent="0.25">
      <c r="A21" s="200">
        <v>20</v>
      </c>
      <c r="B21" s="200" t="s">
        <v>1187</v>
      </c>
      <c r="C21" s="200" t="s">
        <v>1188</v>
      </c>
      <c r="D21" s="200" t="s">
        <v>1189</v>
      </c>
      <c r="E21" s="200" t="s">
        <v>43</v>
      </c>
      <c r="F21" s="200" t="s">
        <v>1190</v>
      </c>
      <c r="G21" s="200" t="s">
        <v>1468</v>
      </c>
      <c r="H21" s="200" t="s">
        <v>1013</v>
      </c>
      <c r="I21" s="200" t="s">
        <v>1191</v>
      </c>
      <c r="J21" s="200" t="s">
        <v>960</v>
      </c>
      <c r="K21" s="200" t="s">
        <v>1192</v>
      </c>
      <c r="L21" s="200"/>
      <c r="M21" s="200"/>
    </row>
    <row r="22" spans="1:13" x14ac:dyDescent="0.25">
      <c r="A22" s="200">
        <v>21</v>
      </c>
      <c r="B22" s="200" t="s">
        <v>262</v>
      </c>
      <c r="C22" s="200" t="s">
        <v>1141</v>
      </c>
      <c r="D22" s="200" t="s">
        <v>1142</v>
      </c>
      <c r="E22" s="200" t="s">
        <v>1</v>
      </c>
      <c r="F22" s="200" t="s">
        <v>1143</v>
      </c>
      <c r="G22" s="200" t="s">
        <v>1468</v>
      </c>
      <c r="H22" s="200" t="s">
        <v>1013</v>
      </c>
      <c r="I22" s="200" t="s">
        <v>1144</v>
      </c>
      <c r="J22" s="200" t="s">
        <v>960</v>
      </c>
      <c r="K22" s="200" t="s">
        <v>1145</v>
      </c>
      <c r="L22" s="200"/>
      <c r="M22" s="200"/>
    </row>
    <row r="23" spans="1:13" x14ac:dyDescent="0.25">
      <c r="A23" s="200">
        <v>22</v>
      </c>
      <c r="B23" s="200" t="s">
        <v>1146</v>
      </c>
      <c r="C23" s="200" t="s">
        <v>1147</v>
      </c>
      <c r="D23" s="200" t="s">
        <v>1142</v>
      </c>
      <c r="E23" s="200" t="s">
        <v>1</v>
      </c>
      <c r="F23" s="200" t="s">
        <v>1148</v>
      </c>
      <c r="G23" s="200" t="s">
        <v>1468</v>
      </c>
      <c r="H23" s="200" t="s">
        <v>1013</v>
      </c>
      <c r="I23" s="200" t="s">
        <v>1149</v>
      </c>
      <c r="J23" s="200" t="s">
        <v>960</v>
      </c>
      <c r="K23" s="200" t="s">
        <v>1150</v>
      </c>
      <c r="L23" s="200"/>
      <c r="M23" s="200"/>
    </row>
    <row r="24" spans="1:13" x14ac:dyDescent="0.25">
      <c r="A24" s="200">
        <v>23</v>
      </c>
      <c r="B24" s="200" t="s">
        <v>50</v>
      </c>
      <c r="C24" s="200" t="s">
        <v>51</v>
      </c>
      <c r="D24" s="200" t="s">
        <v>52</v>
      </c>
      <c r="E24" s="200" t="s">
        <v>43</v>
      </c>
      <c r="F24" s="200" t="s">
        <v>1085</v>
      </c>
      <c r="G24" s="200" t="s">
        <v>1468</v>
      </c>
      <c r="H24" s="200" t="s">
        <v>1013</v>
      </c>
      <c r="I24" s="200" t="s">
        <v>1086</v>
      </c>
      <c r="J24" s="200" t="s">
        <v>960</v>
      </c>
      <c r="K24" s="200" t="s">
        <v>1087</v>
      </c>
      <c r="L24" s="200"/>
      <c r="M24" s="200"/>
    </row>
    <row r="25" spans="1:13" x14ac:dyDescent="0.25">
      <c r="A25" s="200">
        <v>24</v>
      </c>
      <c r="B25" s="200" t="s">
        <v>196</v>
      </c>
      <c r="C25" s="200" t="s">
        <v>104</v>
      </c>
      <c r="D25" s="200" t="s">
        <v>197</v>
      </c>
      <c r="E25" s="200" t="s">
        <v>198</v>
      </c>
      <c r="F25" s="200" t="s">
        <v>1107</v>
      </c>
      <c r="G25" s="200" t="s">
        <v>1468</v>
      </c>
      <c r="H25" s="200" t="s">
        <v>1013</v>
      </c>
      <c r="I25" s="200" t="s">
        <v>1108</v>
      </c>
      <c r="J25" s="200" t="s">
        <v>960</v>
      </c>
      <c r="K25" s="200" t="s">
        <v>1109</v>
      </c>
      <c r="L25" s="200"/>
      <c r="M25" s="200"/>
    </row>
    <row r="26" spans="1:13" x14ac:dyDescent="0.25">
      <c r="A26" s="200">
        <v>25</v>
      </c>
      <c r="B26" s="200" t="s">
        <v>1110</v>
      </c>
      <c r="C26" s="200" t="s">
        <v>408</v>
      </c>
      <c r="D26" s="200" t="s">
        <v>1111</v>
      </c>
      <c r="E26" s="200" t="s">
        <v>912</v>
      </c>
      <c r="F26" s="200" t="s">
        <v>1112</v>
      </c>
      <c r="G26" s="200" t="s">
        <v>1468</v>
      </c>
      <c r="H26" s="200" t="s">
        <v>1013</v>
      </c>
      <c r="I26" s="200" t="s">
        <v>1113</v>
      </c>
      <c r="J26" s="200" t="s">
        <v>960</v>
      </c>
      <c r="K26" s="200" t="s">
        <v>1114</v>
      </c>
      <c r="L26" s="200"/>
      <c r="M26" s="200"/>
    </row>
    <row r="27" spans="1:13" x14ac:dyDescent="0.25">
      <c r="A27" s="200">
        <v>26</v>
      </c>
      <c r="B27" s="200" t="s">
        <v>50</v>
      </c>
      <c r="C27" s="200" t="s">
        <v>51</v>
      </c>
      <c r="D27" s="200" t="s">
        <v>52</v>
      </c>
      <c r="E27" s="200" t="s">
        <v>43</v>
      </c>
      <c r="F27" s="200" t="s">
        <v>246</v>
      </c>
      <c r="G27" s="200" t="s">
        <v>1019</v>
      </c>
      <c r="H27" s="200" t="s">
        <v>3</v>
      </c>
      <c r="I27" s="200" t="s">
        <v>247</v>
      </c>
      <c r="J27" s="200" t="s">
        <v>125</v>
      </c>
      <c r="K27" s="200" t="s">
        <v>1127</v>
      </c>
      <c r="L27" s="200"/>
      <c r="M27" s="200"/>
    </row>
    <row r="28" spans="1:13" x14ac:dyDescent="0.25">
      <c r="A28" s="200">
        <v>27</v>
      </c>
      <c r="B28" s="200" t="s">
        <v>1072</v>
      </c>
      <c r="C28" s="200" t="s">
        <v>1073</v>
      </c>
      <c r="D28" s="200" t="s">
        <v>122</v>
      </c>
      <c r="E28" s="200" t="s">
        <v>43</v>
      </c>
      <c r="F28" s="200" t="s">
        <v>221</v>
      </c>
      <c r="G28" s="200" t="s">
        <v>1131</v>
      </c>
      <c r="H28" s="200" t="s">
        <v>3</v>
      </c>
      <c r="I28" s="200" t="s">
        <v>222</v>
      </c>
      <c r="J28" s="200" t="s">
        <v>53</v>
      </c>
      <c r="K28" s="200" t="s">
        <v>1074</v>
      </c>
      <c r="L28" s="200"/>
      <c r="M28" s="200"/>
    </row>
    <row r="29" spans="1:13" x14ac:dyDescent="0.25">
      <c r="A29" s="200">
        <v>28</v>
      </c>
      <c r="B29" s="200" t="s">
        <v>190</v>
      </c>
      <c r="C29" s="200" t="s">
        <v>191</v>
      </c>
      <c r="D29" s="200" t="s">
        <v>192</v>
      </c>
      <c r="E29" s="200" t="s">
        <v>28</v>
      </c>
      <c r="F29" s="200" t="s">
        <v>193</v>
      </c>
      <c r="G29" s="200" t="s">
        <v>1019</v>
      </c>
      <c r="H29" s="200" t="s">
        <v>30</v>
      </c>
      <c r="I29" s="200" t="s">
        <v>194</v>
      </c>
      <c r="J29" s="200" t="s">
        <v>32</v>
      </c>
      <c r="K29" s="200" t="s">
        <v>1081</v>
      </c>
      <c r="L29" s="200"/>
      <c r="M29" s="200"/>
    </row>
    <row r="30" spans="1:13" x14ac:dyDescent="0.25">
      <c r="A30" s="200">
        <v>29</v>
      </c>
      <c r="B30" s="200" t="s">
        <v>262</v>
      </c>
      <c r="C30" s="200" t="s">
        <v>263</v>
      </c>
      <c r="D30" s="200" t="s">
        <v>264</v>
      </c>
      <c r="E30" s="200" t="s">
        <v>1</v>
      </c>
      <c r="F30" s="200" t="s">
        <v>265</v>
      </c>
      <c r="G30" s="200" t="s">
        <v>1019</v>
      </c>
      <c r="H30" s="200" t="s">
        <v>3</v>
      </c>
      <c r="I30" s="200" t="s">
        <v>266</v>
      </c>
      <c r="J30" s="200" t="s">
        <v>53</v>
      </c>
      <c r="K30" s="200" t="s">
        <v>1057</v>
      </c>
      <c r="L30" s="200"/>
      <c r="M30" s="200"/>
    </row>
    <row r="31" spans="1:13" x14ac:dyDescent="0.25">
      <c r="A31" s="200">
        <v>30</v>
      </c>
      <c r="B31" s="200" t="s">
        <v>71</v>
      </c>
      <c r="C31" s="200" t="s">
        <v>72</v>
      </c>
      <c r="D31" s="200" t="s">
        <v>73</v>
      </c>
      <c r="E31" s="200" t="s">
        <v>28</v>
      </c>
      <c r="F31" s="200" t="s">
        <v>74</v>
      </c>
      <c r="G31" s="200" t="s">
        <v>1019</v>
      </c>
      <c r="H31" s="200" t="s">
        <v>30</v>
      </c>
      <c r="I31" s="200" t="s">
        <v>75</v>
      </c>
      <c r="J31" s="200" t="s">
        <v>32</v>
      </c>
      <c r="K31" s="200" t="s">
        <v>1058</v>
      </c>
      <c r="L31" s="200"/>
      <c r="M31" s="200"/>
    </row>
    <row r="32" spans="1:13" x14ac:dyDescent="0.25">
      <c r="A32" s="200">
        <v>31</v>
      </c>
      <c r="B32" s="200" t="s">
        <v>273</v>
      </c>
      <c r="C32" s="200" t="s">
        <v>274</v>
      </c>
      <c r="D32" s="200" t="s">
        <v>0</v>
      </c>
      <c r="E32" s="200" t="s">
        <v>1</v>
      </c>
      <c r="F32" s="200" t="s">
        <v>275</v>
      </c>
      <c r="G32" s="200" t="s">
        <v>1019</v>
      </c>
      <c r="H32" s="200" t="s">
        <v>3</v>
      </c>
      <c r="I32" s="200" t="s">
        <v>276</v>
      </c>
      <c r="J32" s="200" t="s">
        <v>53</v>
      </c>
      <c r="K32" s="200" t="s">
        <v>1069</v>
      </c>
      <c r="L32" s="200"/>
      <c r="M32" s="200"/>
    </row>
    <row r="33" spans="1:13" x14ac:dyDescent="0.25">
      <c r="A33" s="200">
        <v>32</v>
      </c>
      <c r="B33" s="200" t="s">
        <v>766</v>
      </c>
      <c r="C33" s="200" t="s">
        <v>767</v>
      </c>
      <c r="D33" s="200" t="s">
        <v>577</v>
      </c>
      <c r="E33" s="200" t="s">
        <v>7</v>
      </c>
      <c r="F33" s="200" t="s">
        <v>1040</v>
      </c>
      <c r="G33" s="200" t="s">
        <v>1050</v>
      </c>
      <c r="H33" s="200" t="s">
        <v>781</v>
      </c>
      <c r="I33" s="200" t="s">
        <v>1042</v>
      </c>
      <c r="J33" s="200" t="s">
        <v>1043</v>
      </c>
      <c r="K33" s="200" t="s">
        <v>1044</v>
      </c>
      <c r="L33" s="200"/>
      <c r="M33" s="200"/>
    </row>
    <row r="34" spans="1:13" x14ac:dyDescent="0.25">
      <c r="A34" s="200">
        <v>33</v>
      </c>
      <c r="B34" s="200" t="s">
        <v>145</v>
      </c>
      <c r="C34" s="200" t="s">
        <v>97</v>
      </c>
      <c r="D34" s="200" t="s">
        <v>1046</v>
      </c>
      <c r="E34" s="200" t="s">
        <v>1</v>
      </c>
      <c r="F34" s="200" t="s">
        <v>147</v>
      </c>
      <c r="G34" s="200" t="s">
        <v>1019</v>
      </c>
      <c r="H34" s="200" t="s">
        <v>3</v>
      </c>
      <c r="I34" s="200" t="s">
        <v>148</v>
      </c>
      <c r="J34" s="200" t="s">
        <v>53</v>
      </c>
      <c r="K34" s="200" t="s">
        <v>1047</v>
      </c>
      <c r="L34" s="200"/>
      <c r="M34" s="200"/>
    </row>
    <row r="35" spans="1:13" x14ac:dyDescent="0.25">
      <c r="A35" s="200">
        <v>34</v>
      </c>
      <c r="B35" s="200" t="s">
        <v>803</v>
      </c>
      <c r="C35" s="200" t="s">
        <v>804</v>
      </c>
      <c r="D35" s="200" t="s">
        <v>17</v>
      </c>
      <c r="E35" s="200" t="s">
        <v>7</v>
      </c>
      <c r="F35" s="200" t="s">
        <v>805</v>
      </c>
      <c r="G35" s="200" t="s">
        <v>1468</v>
      </c>
      <c r="H35" s="200" t="s">
        <v>5</v>
      </c>
      <c r="I35" s="200" t="s">
        <v>806</v>
      </c>
      <c r="J35" s="200" t="s">
        <v>6</v>
      </c>
      <c r="K35" s="200" t="s">
        <v>996</v>
      </c>
      <c r="L35" s="200"/>
      <c r="M35" s="200"/>
    </row>
    <row r="36" spans="1:13" x14ac:dyDescent="0.25">
      <c r="A36" s="200">
        <v>35</v>
      </c>
      <c r="B36" s="200" t="s">
        <v>982</v>
      </c>
      <c r="C36" s="200" t="s">
        <v>292</v>
      </c>
      <c r="D36" s="200" t="s">
        <v>462</v>
      </c>
      <c r="E36" s="200" t="s">
        <v>1</v>
      </c>
      <c r="F36" s="200" t="s">
        <v>422</v>
      </c>
      <c r="G36" s="200" t="s">
        <v>1019</v>
      </c>
      <c r="H36" s="200" t="s">
        <v>3</v>
      </c>
      <c r="I36" s="200" t="s">
        <v>423</v>
      </c>
      <c r="J36" s="200" t="s">
        <v>2</v>
      </c>
      <c r="K36" s="200" t="s">
        <v>983</v>
      </c>
      <c r="L36" s="200"/>
      <c r="M36" s="200"/>
    </row>
    <row r="37" spans="1:13" x14ac:dyDescent="0.25">
      <c r="A37" s="200">
        <v>36</v>
      </c>
      <c r="B37" s="200" t="s">
        <v>64</v>
      </c>
      <c r="C37" s="200" t="s">
        <v>65</v>
      </c>
      <c r="D37" s="200" t="s">
        <v>66</v>
      </c>
      <c r="E37" s="200" t="s">
        <v>1</v>
      </c>
      <c r="F37" s="200" t="s">
        <v>67</v>
      </c>
      <c r="G37" s="200" t="s">
        <v>1019</v>
      </c>
      <c r="H37" s="200" t="s">
        <v>30</v>
      </c>
      <c r="I37" s="200" t="s">
        <v>68</v>
      </c>
      <c r="J37" s="200" t="s">
        <v>32</v>
      </c>
      <c r="K37" s="200" t="s">
        <v>959</v>
      </c>
      <c r="L37" s="200"/>
      <c r="M37" s="200"/>
    </row>
    <row r="38" spans="1:13" x14ac:dyDescent="0.25">
      <c r="A38" s="200">
        <v>37</v>
      </c>
      <c r="B38" s="200" t="s">
        <v>242</v>
      </c>
      <c r="C38" s="200" t="s">
        <v>243</v>
      </c>
      <c r="D38" s="200" t="s">
        <v>957</v>
      </c>
      <c r="E38" s="200" t="s">
        <v>43</v>
      </c>
      <c r="F38" s="200" t="s">
        <v>244</v>
      </c>
      <c r="G38" s="200" t="s">
        <v>1019</v>
      </c>
      <c r="H38" s="200" t="s">
        <v>3</v>
      </c>
      <c r="I38" s="200" t="s">
        <v>245</v>
      </c>
      <c r="J38" s="200" t="s">
        <v>125</v>
      </c>
      <c r="K38" s="200" t="s">
        <v>958</v>
      </c>
      <c r="L38" s="200"/>
      <c r="M38" s="200"/>
    </row>
    <row r="39" spans="1:13" x14ac:dyDescent="0.25">
      <c r="A39" s="200">
        <v>38</v>
      </c>
      <c r="B39" s="200" t="s">
        <v>322</v>
      </c>
      <c r="C39" s="200" t="s">
        <v>323</v>
      </c>
      <c r="D39" s="200" t="s">
        <v>66</v>
      </c>
      <c r="E39" s="200" t="s">
        <v>1</v>
      </c>
      <c r="F39" s="200" t="s">
        <v>324</v>
      </c>
      <c r="G39" s="200" t="s">
        <v>1019</v>
      </c>
      <c r="H39" s="200" t="s">
        <v>287</v>
      </c>
      <c r="I39" s="200" t="s">
        <v>325</v>
      </c>
      <c r="J39" s="200" t="s">
        <v>289</v>
      </c>
      <c r="K39" s="200" t="s">
        <v>956</v>
      </c>
      <c r="L39" s="200"/>
      <c r="M39" s="200"/>
    </row>
    <row r="40" spans="1:13" x14ac:dyDescent="0.25">
      <c r="A40" s="200">
        <v>39</v>
      </c>
      <c r="B40" s="200" t="s">
        <v>49</v>
      </c>
      <c r="C40" s="200" t="s">
        <v>97</v>
      </c>
      <c r="D40" s="200" t="s">
        <v>66</v>
      </c>
      <c r="E40" s="200" t="s">
        <v>1</v>
      </c>
      <c r="F40" s="200" t="s">
        <v>391</v>
      </c>
      <c r="G40" s="200" t="s">
        <v>1019</v>
      </c>
      <c r="H40" s="200" t="s">
        <v>294</v>
      </c>
      <c r="I40" s="200" t="s">
        <v>392</v>
      </c>
      <c r="J40" s="200" t="s">
        <v>289</v>
      </c>
      <c r="K40" s="200" t="s">
        <v>921</v>
      </c>
      <c r="L40" s="200"/>
      <c r="M40" s="200"/>
    </row>
    <row r="41" spans="1:13" x14ac:dyDescent="0.25">
      <c r="A41" s="200">
        <v>40</v>
      </c>
      <c r="B41" s="200" t="s">
        <v>361</v>
      </c>
      <c r="C41" s="200" t="s">
        <v>362</v>
      </c>
      <c r="D41" s="200" t="s">
        <v>0</v>
      </c>
      <c r="E41" s="200" t="s">
        <v>1</v>
      </c>
      <c r="F41" s="200" t="s">
        <v>886</v>
      </c>
      <c r="G41" s="200" t="s">
        <v>1019</v>
      </c>
      <c r="H41" s="200" t="s">
        <v>3</v>
      </c>
      <c r="I41" s="200" t="s">
        <v>861</v>
      </c>
      <c r="J41" s="200" t="s">
        <v>516</v>
      </c>
      <c r="K41" s="200" t="s">
        <v>896</v>
      </c>
      <c r="L41" s="200"/>
      <c r="M41" s="200"/>
    </row>
    <row r="42" spans="1:13" x14ac:dyDescent="0.25">
      <c r="A42" s="200">
        <v>41</v>
      </c>
      <c r="B42" s="200" t="s">
        <v>845</v>
      </c>
      <c r="C42" s="200" t="s">
        <v>846</v>
      </c>
      <c r="D42" s="200" t="s">
        <v>27</v>
      </c>
      <c r="E42" s="200" t="s">
        <v>28</v>
      </c>
      <c r="F42" s="200" t="s">
        <v>847</v>
      </c>
      <c r="G42" s="200" t="s">
        <v>1019</v>
      </c>
      <c r="H42" s="200" t="s">
        <v>294</v>
      </c>
      <c r="I42" s="200" t="s">
        <v>848</v>
      </c>
      <c r="J42" s="200" t="s">
        <v>289</v>
      </c>
      <c r="K42" s="200" t="s">
        <v>849</v>
      </c>
      <c r="L42" s="200"/>
      <c r="M42" s="200"/>
    </row>
    <row r="43" spans="1:13" x14ac:dyDescent="0.25">
      <c r="A43" s="200">
        <v>42</v>
      </c>
      <c r="B43" s="200" t="s">
        <v>766</v>
      </c>
      <c r="C43" s="200" t="s">
        <v>767</v>
      </c>
      <c r="D43" s="200" t="s">
        <v>577</v>
      </c>
      <c r="E43" s="200" t="s">
        <v>7</v>
      </c>
      <c r="F43" s="200" t="s">
        <v>768</v>
      </c>
      <c r="G43" s="200" t="s">
        <v>1468</v>
      </c>
      <c r="H43" s="200" t="s">
        <v>8</v>
      </c>
      <c r="I43" s="200" t="s">
        <v>769</v>
      </c>
      <c r="J43" s="200" t="s">
        <v>9</v>
      </c>
      <c r="K43" s="200" t="s">
        <v>770</v>
      </c>
      <c r="L43" s="200"/>
      <c r="M43" s="200"/>
    </row>
    <row r="44" spans="1:13" x14ac:dyDescent="0.25">
      <c r="A44" s="200">
        <v>43</v>
      </c>
      <c r="B44" s="200" t="s">
        <v>530</v>
      </c>
      <c r="C44" s="200" t="s">
        <v>531</v>
      </c>
      <c r="D44" s="200" t="s">
        <v>36</v>
      </c>
      <c r="E44" s="200" t="s">
        <v>1</v>
      </c>
      <c r="F44" s="200" t="s">
        <v>532</v>
      </c>
      <c r="G44" s="200" t="s">
        <v>1019</v>
      </c>
      <c r="H44" s="200" t="s">
        <v>294</v>
      </c>
      <c r="I44" s="200" t="s">
        <v>533</v>
      </c>
      <c r="J44" s="200" t="s">
        <v>516</v>
      </c>
      <c r="K44" s="200" t="s">
        <v>764</v>
      </c>
      <c r="L44" s="200"/>
      <c r="M44" s="200"/>
    </row>
    <row r="45" spans="1:13" x14ac:dyDescent="0.25">
      <c r="A45" s="200">
        <v>44</v>
      </c>
      <c r="B45" s="200" t="s">
        <v>651</v>
      </c>
      <c r="C45" s="200" t="s">
        <v>652</v>
      </c>
      <c r="D45" s="200" t="s">
        <v>653</v>
      </c>
      <c r="E45" s="200" t="s">
        <v>1</v>
      </c>
      <c r="F45" s="200" t="s">
        <v>654</v>
      </c>
      <c r="G45" s="200" t="s">
        <v>1019</v>
      </c>
      <c r="H45" s="200" t="s">
        <v>294</v>
      </c>
      <c r="I45" s="200" t="s">
        <v>655</v>
      </c>
      <c r="J45" s="200" t="s">
        <v>289</v>
      </c>
      <c r="K45" s="200" t="s">
        <v>656</v>
      </c>
      <c r="L45" s="200"/>
      <c r="M45" s="200"/>
    </row>
    <row r="46" spans="1:13" x14ac:dyDescent="0.25">
      <c r="A46" s="200">
        <v>45</v>
      </c>
      <c r="B46" s="200" t="s">
        <v>425</v>
      </c>
      <c r="C46" s="200" t="s">
        <v>426</v>
      </c>
      <c r="D46" s="200" t="s">
        <v>427</v>
      </c>
      <c r="E46" s="200" t="s">
        <v>28</v>
      </c>
      <c r="F46" s="200" t="s">
        <v>428</v>
      </c>
      <c r="G46" s="200" t="s">
        <v>1019</v>
      </c>
      <c r="H46" s="200" t="s">
        <v>287</v>
      </c>
      <c r="I46" s="200" t="s">
        <v>429</v>
      </c>
      <c r="J46" s="200" t="s">
        <v>289</v>
      </c>
      <c r="K46" s="200" t="s">
        <v>659</v>
      </c>
      <c r="L46" s="200"/>
      <c r="M46" s="200"/>
    </row>
    <row r="47" spans="1:13" x14ac:dyDescent="0.25">
      <c r="A47" s="200">
        <v>46</v>
      </c>
      <c r="B47" s="200" t="s">
        <v>608</v>
      </c>
      <c r="C47" s="200" t="s">
        <v>378</v>
      </c>
      <c r="D47" s="200" t="s">
        <v>27</v>
      </c>
      <c r="E47" s="200" t="s">
        <v>28</v>
      </c>
      <c r="F47" s="200" t="s">
        <v>609</v>
      </c>
      <c r="G47" s="200" t="s">
        <v>1019</v>
      </c>
      <c r="H47" s="200" t="s">
        <v>294</v>
      </c>
      <c r="I47" s="200" t="s">
        <v>610</v>
      </c>
      <c r="J47" s="200" t="s">
        <v>289</v>
      </c>
      <c r="K47" s="200" t="s">
        <v>663</v>
      </c>
      <c r="L47" s="200"/>
      <c r="M47" s="200"/>
    </row>
    <row r="48" spans="1:13" x14ac:dyDescent="0.25">
      <c r="A48" s="200">
        <v>47</v>
      </c>
      <c r="B48" s="200" t="s">
        <v>1466</v>
      </c>
      <c r="C48" s="200" t="s">
        <v>378</v>
      </c>
      <c r="D48" s="200"/>
      <c r="E48" s="200"/>
      <c r="F48" s="200" t="s">
        <v>572</v>
      </c>
      <c r="G48" s="200" t="s">
        <v>1019</v>
      </c>
      <c r="H48" s="200" t="s">
        <v>287</v>
      </c>
      <c r="I48" s="200" t="s">
        <v>573</v>
      </c>
      <c r="J48" s="200" t="s">
        <v>289</v>
      </c>
      <c r="K48" s="200" t="s">
        <v>665</v>
      </c>
      <c r="L48" s="200"/>
      <c r="M48" s="200"/>
    </row>
    <row r="49" spans="1:13" x14ac:dyDescent="0.25">
      <c r="A49" s="200">
        <v>48</v>
      </c>
      <c r="B49" s="200" t="s">
        <v>590</v>
      </c>
      <c r="C49" s="200" t="s">
        <v>591</v>
      </c>
      <c r="D49" s="200" t="s">
        <v>592</v>
      </c>
      <c r="E49" s="200" t="s">
        <v>43</v>
      </c>
      <c r="F49" s="200" t="s">
        <v>593</v>
      </c>
      <c r="G49" s="200" t="s">
        <v>1131</v>
      </c>
      <c r="H49" s="200" t="s">
        <v>30</v>
      </c>
      <c r="I49" s="200" t="s">
        <v>594</v>
      </c>
      <c r="J49" s="200" t="s">
        <v>32</v>
      </c>
      <c r="K49" s="200" t="s">
        <v>669</v>
      </c>
      <c r="L49" s="200"/>
      <c r="M49" s="200"/>
    </row>
    <row r="50" spans="1:13" x14ac:dyDescent="0.25">
      <c r="A50" s="200">
        <v>49</v>
      </c>
      <c r="B50" s="200" t="s">
        <v>566</v>
      </c>
      <c r="C50" s="200" t="s">
        <v>556</v>
      </c>
      <c r="D50" s="200" t="s">
        <v>0</v>
      </c>
      <c r="E50" s="200" t="s">
        <v>1</v>
      </c>
      <c r="F50" s="200" t="s">
        <v>557</v>
      </c>
      <c r="G50" s="200" t="s">
        <v>1019</v>
      </c>
      <c r="H50" s="200" t="s">
        <v>287</v>
      </c>
      <c r="I50" s="200" t="s">
        <v>558</v>
      </c>
      <c r="J50" s="200" t="s">
        <v>289</v>
      </c>
      <c r="K50" s="200" t="s">
        <v>673</v>
      </c>
      <c r="L50" s="200"/>
      <c r="M50" s="200"/>
    </row>
    <row r="51" spans="1:13" x14ac:dyDescent="0.25">
      <c r="A51" s="200">
        <v>50</v>
      </c>
      <c r="B51" s="200" t="s">
        <v>1467</v>
      </c>
      <c r="C51" s="200" t="s">
        <v>97</v>
      </c>
      <c r="D51" s="200"/>
      <c r="E51" s="200"/>
      <c r="F51" s="200" t="s">
        <v>540</v>
      </c>
      <c r="G51" s="200" t="s">
        <v>1019</v>
      </c>
      <c r="H51" s="200" t="s">
        <v>294</v>
      </c>
      <c r="I51" s="200" t="s">
        <v>541</v>
      </c>
      <c r="J51" s="200" t="s">
        <v>289</v>
      </c>
      <c r="K51" s="200" t="s">
        <v>677</v>
      </c>
      <c r="L51" s="200"/>
      <c r="M51" s="200"/>
    </row>
    <row r="52" spans="1:13" x14ac:dyDescent="0.25">
      <c r="A52" s="200">
        <v>51</v>
      </c>
      <c r="B52" s="200" t="s">
        <v>291</v>
      </c>
      <c r="C52" s="200" t="s">
        <v>292</v>
      </c>
      <c r="D52" s="200" t="s">
        <v>0</v>
      </c>
      <c r="E52" s="200" t="s">
        <v>1</v>
      </c>
      <c r="F52" s="200" t="s">
        <v>293</v>
      </c>
      <c r="G52" s="200" t="s">
        <v>1019</v>
      </c>
      <c r="H52" s="200" t="s">
        <v>294</v>
      </c>
      <c r="I52" s="200" t="s">
        <v>295</v>
      </c>
      <c r="J52" s="200" t="s">
        <v>289</v>
      </c>
      <c r="K52" s="200" t="s">
        <v>679</v>
      </c>
      <c r="L52" s="200"/>
      <c r="M52" s="200"/>
    </row>
    <row r="53" spans="1:13" x14ac:dyDescent="0.25">
      <c r="A53" s="200">
        <v>52</v>
      </c>
      <c r="B53" s="200" t="s">
        <v>311</v>
      </c>
      <c r="C53" s="200" t="s">
        <v>312</v>
      </c>
      <c r="D53" s="200" t="s">
        <v>313</v>
      </c>
      <c r="E53" s="200" t="s">
        <v>43</v>
      </c>
      <c r="F53" s="200" t="s">
        <v>314</v>
      </c>
      <c r="G53" s="200" t="s">
        <v>1019</v>
      </c>
      <c r="H53" s="200" t="s">
        <v>294</v>
      </c>
      <c r="I53" s="200" t="s">
        <v>315</v>
      </c>
      <c r="J53" s="200" t="s">
        <v>289</v>
      </c>
      <c r="K53" s="200" t="s">
        <v>683</v>
      </c>
      <c r="L53" s="200"/>
      <c r="M53" s="200"/>
    </row>
    <row r="54" spans="1:13" x14ac:dyDescent="0.25">
      <c r="A54" s="200">
        <v>53</v>
      </c>
      <c r="B54" s="200" t="s">
        <v>317</v>
      </c>
      <c r="C54" s="200" t="s">
        <v>279</v>
      </c>
      <c r="D54" s="200" t="s">
        <v>318</v>
      </c>
      <c r="E54" s="200" t="s">
        <v>28</v>
      </c>
      <c r="F54" s="200" t="s">
        <v>319</v>
      </c>
      <c r="G54" s="200" t="s">
        <v>1019</v>
      </c>
      <c r="H54" s="200" t="s">
        <v>287</v>
      </c>
      <c r="I54" s="200" t="s">
        <v>320</v>
      </c>
      <c r="J54" s="200" t="s">
        <v>289</v>
      </c>
      <c r="K54" s="200" t="s">
        <v>758</v>
      </c>
      <c r="L54" s="200"/>
      <c r="M54" s="200"/>
    </row>
    <row r="55" spans="1:13" x14ac:dyDescent="0.25">
      <c r="A55" s="200">
        <v>54</v>
      </c>
      <c r="B55" s="200" t="s">
        <v>333</v>
      </c>
      <c r="C55" s="200" t="s">
        <v>334</v>
      </c>
      <c r="D55" s="200" t="s">
        <v>335</v>
      </c>
      <c r="E55" s="200" t="s">
        <v>48</v>
      </c>
      <c r="F55" s="200" t="s">
        <v>336</v>
      </c>
      <c r="G55" s="200" t="s">
        <v>666</v>
      </c>
      <c r="H55" s="200" t="s">
        <v>287</v>
      </c>
      <c r="I55" s="200" t="s">
        <v>337</v>
      </c>
      <c r="J55" s="200" t="s">
        <v>289</v>
      </c>
      <c r="K55" s="200" t="s">
        <v>686</v>
      </c>
      <c r="L55" s="200"/>
      <c r="M55" s="200"/>
    </row>
    <row r="56" spans="1:13" x14ac:dyDescent="0.25">
      <c r="A56" s="200">
        <v>55</v>
      </c>
      <c r="B56" s="200" t="s">
        <v>238</v>
      </c>
      <c r="C56" s="200" t="s">
        <v>239</v>
      </c>
      <c r="D56" s="200" t="s">
        <v>0</v>
      </c>
      <c r="E56" s="200" t="s">
        <v>1</v>
      </c>
      <c r="F56" s="200" t="s">
        <v>240</v>
      </c>
      <c r="G56" s="200" t="s">
        <v>1019</v>
      </c>
      <c r="H56" s="200" t="s">
        <v>3</v>
      </c>
      <c r="I56" s="200" t="s">
        <v>241</v>
      </c>
      <c r="J56" s="200" t="s">
        <v>53</v>
      </c>
      <c r="K56" s="200" t="s">
        <v>691</v>
      </c>
      <c r="L56" s="200"/>
      <c r="M56" s="200"/>
    </row>
    <row r="57" spans="1:13" x14ac:dyDescent="0.25">
      <c r="A57" s="200">
        <v>56</v>
      </c>
      <c r="B57" s="200" t="s">
        <v>137</v>
      </c>
      <c r="C57" s="200" t="s">
        <v>138</v>
      </c>
      <c r="D57" s="200" t="s">
        <v>0</v>
      </c>
      <c r="E57" s="200" t="s">
        <v>1</v>
      </c>
      <c r="F57" s="200" t="s">
        <v>139</v>
      </c>
      <c r="G57" s="200" t="s">
        <v>1019</v>
      </c>
      <c r="H57" s="200" t="s">
        <v>3</v>
      </c>
      <c r="I57" s="200" t="s">
        <v>140</v>
      </c>
      <c r="J57" s="200" t="s">
        <v>53</v>
      </c>
      <c r="K57" s="200" t="s">
        <v>699</v>
      </c>
      <c r="L57" s="200"/>
      <c r="M57" s="200"/>
    </row>
    <row r="58" spans="1:13" x14ac:dyDescent="0.25">
      <c r="A58" s="200">
        <v>57</v>
      </c>
      <c r="B58" s="200" t="s">
        <v>262</v>
      </c>
      <c r="C58" s="200" t="s">
        <v>399</v>
      </c>
      <c r="D58" s="200" t="s">
        <v>0</v>
      </c>
      <c r="E58" s="200" t="s">
        <v>1</v>
      </c>
      <c r="F58" s="200" t="s">
        <v>400</v>
      </c>
      <c r="G58" s="200" t="s">
        <v>1019</v>
      </c>
      <c r="H58" s="200" t="s">
        <v>294</v>
      </c>
      <c r="I58" s="200" t="s">
        <v>401</v>
      </c>
      <c r="J58" s="200" t="s">
        <v>289</v>
      </c>
      <c r="K58" s="200" t="s">
        <v>700</v>
      </c>
      <c r="L58" s="200"/>
      <c r="M58" s="200"/>
    </row>
    <row r="59" spans="1:13" x14ac:dyDescent="0.25">
      <c r="A59" s="200">
        <v>58</v>
      </c>
      <c r="B59" s="200" t="s">
        <v>403</v>
      </c>
      <c r="C59" s="200" t="s">
        <v>60</v>
      </c>
      <c r="D59" s="200" t="s">
        <v>27</v>
      </c>
      <c r="E59" s="200" t="s">
        <v>28</v>
      </c>
      <c r="F59" s="200" t="s">
        <v>404</v>
      </c>
      <c r="G59" s="200" t="s">
        <v>1019</v>
      </c>
      <c r="H59" s="200" t="s">
        <v>287</v>
      </c>
      <c r="I59" s="200" t="s">
        <v>405</v>
      </c>
      <c r="J59" s="200" t="s">
        <v>289</v>
      </c>
      <c r="K59" s="200" t="s">
        <v>701</v>
      </c>
      <c r="L59" s="200"/>
      <c r="M59" s="200"/>
    </row>
    <row r="60" spans="1:13" x14ac:dyDescent="0.25">
      <c r="A60" s="200">
        <v>59</v>
      </c>
      <c r="B60" s="200" t="s">
        <v>431</v>
      </c>
      <c r="C60" s="200" t="s">
        <v>172</v>
      </c>
      <c r="D60" s="200" t="s">
        <v>432</v>
      </c>
      <c r="E60" s="200" t="s">
        <v>28</v>
      </c>
      <c r="F60" s="200" t="s">
        <v>433</v>
      </c>
      <c r="G60" s="200" t="s">
        <v>1019</v>
      </c>
      <c r="H60" s="200" t="s">
        <v>294</v>
      </c>
      <c r="I60" s="200" t="s">
        <v>434</v>
      </c>
      <c r="J60" s="200" t="s">
        <v>289</v>
      </c>
      <c r="K60" s="200" t="s">
        <v>704</v>
      </c>
      <c r="L60" s="200"/>
      <c r="M60" s="200"/>
    </row>
    <row r="61" spans="1:13" x14ac:dyDescent="0.25">
      <c r="A61" s="200">
        <v>60</v>
      </c>
      <c r="B61" s="200" t="s">
        <v>165</v>
      </c>
      <c r="C61" s="200" t="s">
        <v>166</v>
      </c>
      <c r="D61" s="200" t="s">
        <v>27</v>
      </c>
      <c r="E61" s="200" t="s">
        <v>28</v>
      </c>
      <c r="F61" s="200" t="s">
        <v>167</v>
      </c>
      <c r="G61" s="200" t="s">
        <v>1019</v>
      </c>
      <c r="H61" s="200" t="s">
        <v>30</v>
      </c>
      <c r="I61" s="200" t="s">
        <v>168</v>
      </c>
      <c r="J61" s="200" t="s">
        <v>32</v>
      </c>
      <c r="K61" s="200" t="s">
        <v>712</v>
      </c>
      <c r="L61" s="200"/>
      <c r="M61" s="200"/>
    </row>
    <row r="62" spans="1:13" x14ac:dyDescent="0.25">
      <c r="A62" s="200">
        <v>61</v>
      </c>
      <c r="B62" s="200" t="s">
        <v>25</v>
      </c>
      <c r="C62" s="200" t="s">
        <v>26</v>
      </c>
      <c r="D62" s="200" t="s">
        <v>27</v>
      </c>
      <c r="E62" s="200" t="s">
        <v>28</v>
      </c>
      <c r="F62" s="200" t="s">
        <v>29</v>
      </c>
      <c r="G62" s="200" t="s">
        <v>1019</v>
      </c>
      <c r="H62" s="200" t="s">
        <v>30</v>
      </c>
      <c r="I62" s="200" t="s">
        <v>31</v>
      </c>
      <c r="J62" s="200" t="s">
        <v>32</v>
      </c>
      <c r="K62" s="200" t="s">
        <v>714</v>
      </c>
      <c r="L62" s="200"/>
      <c r="M62" s="200"/>
    </row>
    <row r="63" spans="1:13" x14ac:dyDescent="0.25">
      <c r="A63" s="200">
        <v>62</v>
      </c>
      <c r="B63" s="200" t="s">
        <v>49</v>
      </c>
      <c r="C63" s="200" t="s">
        <v>1528</v>
      </c>
      <c r="D63" s="200" t="s">
        <v>17</v>
      </c>
      <c r="E63" s="200" t="s">
        <v>7</v>
      </c>
      <c r="F63" s="200" t="s">
        <v>1445</v>
      </c>
      <c r="G63" s="200" t="s">
        <v>788</v>
      </c>
      <c r="H63" s="200" t="s">
        <v>5</v>
      </c>
      <c r="I63" s="200" t="s">
        <v>1451</v>
      </c>
      <c r="J63" s="200" t="s">
        <v>6</v>
      </c>
      <c r="K63" s="200" t="s">
        <v>1529</v>
      </c>
      <c r="L63" s="200"/>
      <c r="M63" s="200"/>
    </row>
    <row r="64" spans="1:13" x14ac:dyDescent="0.25">
      <c r="A64" s="200">
        <v>63</v>
      </c>
      <c r="B64" s="200" t="s">
        <v>467</v>
      </c>
      <c r="C64" s="200" t="s">
        <v>468</v>
      </c>
      <c r="D64" s="200" t="s">
        <v>0</v>
      </c>
      <c r="E64" s="200" t="s">
        <v>1</v>
      </c>
      <c r="F64" s="200" t="s">
        <v>469</v>
      </c>
      <c r="G64" s="200" t="s">
        <v>1257</v>
      </c>
      <c r="H64" s="200" t="s">
        <v>5</v>
      </c>
      <c r="I64" s="200" t="s">
        <v>470</v>
      </c>
      <c r="J64" s="200" t="s">
        <v>6</v>
      </c>
      <c r="K64" s="200" t="s">
        <v>720</v>
      </c>
      <c r="L64" s="200"/>
      <c r="M64" s="200"/>
    </row>
    <row r="65" spans="1:13" x14ac:dyDescent="0.25">
      <c r="A65" s="200">
        <v>64</v>
      </c>
      <c r="B65" s="200" t="s">
        <v>110</v>
      </c>
      <c r="C65" s="200" t="s">
        <v>111</v>
      </c>
      <c r="D65" s="200" t="s">
        <v>112</v>
      </c>
      <c r="E65" s="200" t="s">
        <v>43</v>
      </c>
      <c r="F65" s="200" t="s">
        <v>113</v>
      </c>
      <c r="G65" s="200" t="s">
        <v>1019</v>
      </c>
      <c r="H65" s="200" t="s">
        <v>3</v>
      </c>
      <c r="I65" s="200" t="s">
        <v>114</v>
      </c>
      <c r="J65" s="200" t="s">
        <v>53</v>
      </c>
      <c r="K65" s="200" t="s">
        <v>727</v>
      </c>
      <c r="L65" s="200"/>
      <c r="M65" s="200"/>
    </row>
    <row r="66" spans="1:13" x14ac:dyDescent="0.25">
      <c r="A66" s="200">
        <v>65</v>
      </c>
      <c r="B66" s="200" t="s">
        <v>120</v>
      </c>
      <c r="C66" s="200" t="s">
        <v>121</v>
      </c>
      <c r="D66" s="200" t="s">
        <v>122</v>
      </c>
      <c r="E66" s="200" t="s">
        <v>43</v>
      </c>
      <c r="F66" s="200" t="s">
        <v>123</v>
      </c>
      <c r="G66" s="200" t="s">
        <v>1019</v>
      </c>
      <c r="H66" s="200" t="s">
        <v>3</v>
      </c>
      <c r="I66" s="200" t="s">
        <v>124</v>
      </c>
      <c r="J66" s="200" t="s">
        <v>125</v>
      </c>
      <c r="K66" s="200" t="s">
        <v>728</v>
      </c>
      <c r="L66" s="200"/>
      <c r="M66" s="200"/>
    </row>
    <row r="67" spans="1:13" x14ac:dyDescent="0.25">
      <c r="A67" s="200">
        <v>66</v>
      </c>
      <c r="B67" s="200" t="s">
        <v>811</v>
      </c>
      <c r="C67" s="200" t="s">
        <v>812</v>
      </c>
      <c r="D67" s="200" t="s">
        <v>813</v>
      </c>
      <c r="E67" s="200" t="s">
        <v>814</v>
      </c>
      <c r="F67" s="200" t="s">
        <v>815</v>
      </c>
      <c r="G67" s="200" t="s">
        <v>1468</v>
      </c>
      <c r="H67" s="200" t="s">
        <v>8</v>
      </c>
      <c r="I67" s="200" t="s">
        <v>817</v>
      </c>
      <c r="J67" s="200" t="s">
        <v>9</v>
      </c>
      <c r="K67" s="200" t="s">
        <v>818</v>
      </c>
      <c r="L67" s="200"/>
      <c r="M67" s="200"/>
    </row>
    <row r="68" spans="1:13" x14ac:dyDescent="0.25">
      <c r="A68" s="200">
        <v>67</v>
      </c>
      <c r="B68" s="200" t="s">
        <v>869</v>
      </c>
      <c r="C68" s="200" t="s">
        <v>870</v>
      </c>
      <c r="D68" s="200" t="s">
        <v>871</v>
      </c>
      <c r="E68" s="200" t="s">
        <v>198</v>
      </c>
      <c r="F68" s="200" t="s">
        <v>872</v>
      </c>
      <c r="G68" s="200" t="s">
        <v>1468</v>
      </c>
      <c r="H68" s="200" t="s">
        <v>8</v>
      </c>
      <c r="I68" s="200" t="s">
        <v>873</v>
      </c>
      <c r="J68" s="200" t="s">
        <v>9</v>
      </c>
      <c r="K68" s="200" t="s">
        <v>874</v>
      </c>
      <c r="L68" s="200"/>
      <c r="M68" s="200"/>
    </row>
    <row r="69" spans="1:13" x14ac:dyDescent="0.25">
      <c r="A69" s="200">
        <v>68</v>
      </c>
      <c r="B69" s="200" t="s">
        <v>819</v>
      </c>
      <c r="C69" s="200" t="s">
        <v>820</v>
      </c>
      <c r="D69" s="200" t="s">
        <v>821</v>
      </c>
      <c r="E69" s="200" t="s">
        <v>822</v>
      </c>
      <c r="F69" s="200" t="s">
        <v>823</v>
      </c>
      <c r="G69" s="200" t="s">
        <v>1468</v>
      </c>
      <c r="H69" s="200" t="s">
        <v>8</v>
      </c>
      <c r="I69" s="200" t="s">
        <v>824</v>
      </c>
      <c r="J69" s="200" t="s">
        <v>9</v>
      </c>
      <c r="K69" s="200" t="s">
        <v>825</v>
      </c>
      <c r="L69" s="200"/>
      <c r="M69" s="200"/>
    </row>
    <row r="70" spans="1:13" x14ac:dyDescent="0.25">
      <c r="A70" s="200">
        <v>69</v>
      </c>
      <c r="B70" s="200" t="s">
        <v>875</v>
      </c>
      <c r="C70" s="200" t="s">
        <v>876</v>
      </c>
      <c r="D70" s="200" t="s">
        <v>877</v>
      </c>
      <c r="E70" s="200" t="s">
        <v>878</v>
      </c>
      <c r="F70" s="200" t="s">
        <v>879</v>
      </c>
      <c r="G70" s="200" t="s">
        <v>1468</v>
      </c>
      <c r="H70" s="200" t="s">
        <v>8</v>
      </c>
      <c r="I70" s="200" t="s">
        <v>880</v>
      </c>
      <c r="J70" s="200" t="s">
        <v>9</v>
      </c>
      <c r="K70" s="200" t="s">
        <v>881</v>
      </c>
      <c r="L70" s="200"/>
      <c r="M70" s="200"/>
    </row>
    <row r="71" spans="1:13" x14ac:dyDescent="0.25">
      <c r="A71" s="200">
        <v>70</v>
      </c>
      <c r="B71" s="200" t="s">
        <v>797</v>
      </c>
      <c r="C71" s="200" t="s">
        <v>798</v>
      </c>
      <c r="D71" s="200" t="s">
        <v>799</v>
      </c>
      <c r="E71" s="200" t="s">
        <v>1</v>
      </c>
      <c r="F71" s="200" t="s">
        <v>800</v>
      </c>
      <c r="G71" s="200" t="s">
        <v>1468</v>
      </c>
      <c r="H71" s="200" t="s">
        <v>8</v>
      </c>
      <c r="I71" s="200" t="s">
        <v>801</v>
      </c>
      <c r="J71" s="200" t="s">
        <v>9</v>
      </c>
      <c r="K71" s="200" t="s">
        <v>802</v>
      </c>
      <c r="L71" s="200"/>
      <c r="M71" s="200"/>
    </row>
    <row r="72" spans="1:13" x14ac:dyDescent="0.25">
      <c r="A72" s="200">
        <v>71</v>
      </c>
      <c r="B72" s="200" t="s">
        <v>101</v>
      </c>
      <c r="C72" s="200" t="s">
        <v>102</v>
      </c>
      <c r="D72" s="200" t="s">
        <v>103</v>
      </c>
      <c r="E72" s="200" t="s">
        <v>43</v>
      </c>
      <c r="F72" s="200" t="s">
        <v>169</v>
      </c>
      <c r="G72" s="200" t="s">
        <v>1468</v>
      </c>
      <c r="H72" s="200" t="s">
        <v>8</v>
      </c>
      <c r="I72" s="200" t="s">
        <v>170</v>
      </c>
      <c r="J72" s="200" t="s">
        <v>9</v>
      </c>
      <c r="K72" s="200" t="s">
        <v>735</v>
      </c>
      <c r="L72" s="200"/>
      <c r="M72" s="200"/>
    </row>
    <row r="73" spans="1:13" x14ac:dyDescent="0.25">
      <c r="A73" s="200">
        <v>72</v>
      </c>
      <c r="B73" s="200" t="s">
        <v>179</v>
      </c>
      <c r="C73" s="200" t="s">
        <v>180</v>
      </c>
      <c r="D73" s="200" t="s">
        <v>181</v>
      </c>
      <c r="E73" s="200" t="s">
        <v>43</v>
      </c>
      <c r="F73" s="200" t="s">
        <v>182</v>
      </c>
      <c r="G73" s="200" t="s">
        <v>1468</v>
      </c>
      <c r="H73" s="200" t="s">
        <v>8</v>
      </c>
      <c r="I73" s="200" t="s">
        <v>183</v>
      </c>
      <c r="J73" s="200" t="s">
        <v>9</v>
      </c>
      <c r="K73" s="200" t="s">
        <v>738</v>
      </c>
      <c r="L73" s="200"/>
      <c r="M73" s="200"/>
    </row>
    <row r="74" spans="1:13" x14ac:dyDescent="0.25">
      <c r="A74" s="200">
        <v>73</v>
      </c>
      <c r="B74" s="200" t="s">
        <v>467</v>
      </c>
      <c r="C74" s="200" t="s">
        <v>468</v>
      </c>
      <c r="D74" s="200" t="s">
        <v>0</v>
      </c>
      <c r="E74" s="200" t="s">
        <v>1</v>
      </c>
      <c r="F74" s="200" t="s">
        <v>477</v>
      </c>
      <c r="G74" s="200" t="s">
        <v>1019</v>
      </c>
      <c r="H74" s="200" t="s">
        <v>30</v>
      </c>
      <c r="I74" s="200" t="s">
        <v>478</v>
      </c>
      <c r="J74" s="200" t="s">
        <v>32</v>
      </c>
      <c r="K74" s="200" t="s">
        <v>740</v>
      </c>
      <c r="L74" s="200"/>
      <c r="M74" s="200"/>
    </row>
    <row r="75" spans="1:13" x14ac:dyDescent="0.25">
      <c r="A75" s="200">
        <v>74</v>
      </c>
      <c r="B75" s="200" t="s">
        <v>54</v>
      </c>
      <c r="C75" s="200" t="s">
        <v>55</v>
      </c>
      <c r="D75" s="200" t="s">
        <v>0</v>
      </c>
      <c r="E75" s="200" t="s">
        <v>1</v>
      </c>
      <c r="F75" s="200" t="s">
        <v>480</v>
      </c>
      <c r="G75" s="200" t="s">
        <v>1050</v>
      </c>
      <c r="H75" s="200" t="s">
        <v>473</v>
      </c>
      <c r="I75" s="200" t="s">
        <v>481</v>
      </c>
      <c r="J75" s="200" t="s">
        <v>475</v>
      </c>
      <c r="K75" s="200" t="s">
        <v>744</v>
      </c>
      <c r="L75" s="200"/>
      <c r="M75" s="200"/>
    </row>
    <row r="76" spans="1:13" x14ac:dyDescent="0.25">
      <c r="A76" s="200">
        <v>75</v>
      </c>
      <c r="B76" s="200" t="s">
        <v>206</v>
      </c>
      <c r="C76" s="200" t="s">
        <v>207</v>
      </c>
      <c r="D76" s="200" t="s">
        <v>173</v>
      </c>
      <c r="E76" s="200" t="s">
        <v>43</v>
      </c>
      <c r="F76" s="200" t="s">
        <v>208</v>
      </c>
      <c r="G76" s="200" t="s">
        <v>1019</v>
      </c>
      <c r="H76" s="200" t="s">
        <v>3</v>
      </c>
      <c r="I76" s="200" t="s">
        <v>209</v>
      </c>
      <c r="J76" s="200" t="s">
        <v>53</v>
      </c>
      <c r="K76" s="200" t="s">
        <v>745</v>
      </c>
      <c r="L76" s="200"/>
      <c r="M76" s="200"/>
    </row>
    <row r="77" spans="1:13" x14ac:dyDescent="0.25">
      <c r="A77" s="200">
        <v>76</v>
      </c>
      <c r="B77" s="200" t="s">
        <v>224</v>
      </c>
      <c r="C77" s="200" t="s">
        <v>225</v>
      </c>
      <c r="D77" s="200" t="s">
        <v>0</v>
      </c>
      <c r="E77" s="200" t="s">
        <v>1</v>
      </c>
      <c r="F77" s="200" t="s">
        <v>226</v>
      </c>
      <c r="G77" s="200" t="s">
        <v>1019</v>
      </c>
      <c r="H77" s="200" t="s">
        <v>3</v>
      </c>
      <c r="I77" s="200" t="s">
        <v>227</v>
      </c>
      <c r="J77" s="200" t="s">
        <v>53</v>
      </c>
      <c r="K77" s="200" t="s">
        <v>748</v>
      </c>
      <c r="L77" s="200"/>
      <c r="M77" s="200"/>
    </row>
    <row r="78" spans="1:13" x14ac:dyDescent="0.25">
      <c r="A78" s="200">
        <v>77</v>
      </c>
      <c r="B78" s="200" t="s">
        <v>54</v>
      </c>
      <c r="C78" s="200" t="s">
        <v>55</v>
      </c>
      <c r="D78" s="200" t="s">
        <v>0</v>
      </c>
      <c r="E78" s="200" t="s">
        <v>1</v>
      </c>
      <c r="F78" s="200" t="s">
        <v>229</v>
      </c>
      <c r="G78" s="200" t="s">
        <v>1019</v>
      </c>
      <c r="H78" s="200" t="s">
        <v>3</v>
      </c>
      <c r="I78" s="200" t="s">
        <v>230</v>
      </c>
      <c r="J78" s="200" t="s">
        <v>53</v>
      </c>
      <c r="K78" s="200" t="s">
        <v>749</v>
      </c>
      <c r="L78" s="200"/>
      <c r="M78" s="200"/>
    </row>
    <row r="79" spans="1:13" x14ac:dyDescent="0.25">
      <c r="A79" s="200">
        <v>78</v>
      </c>
      <c r="B79" s="200" t="s">
        <v>278</v>
      </c>
      <c r="C79" s="200" t="s">
        <v>279</v>
      </c>
      <c r="D79" s="200" t="s">
        <v>66</v>
      </c>
      <c r="E79" s="200" t="s">
        <v>1</v>
      </c>
      <c r="F79" s="200" t="s">
        <v>280</v>
      </c>
      <c r="G79" s="200" t="s">
        <v>1019</v>
      </c>
      <c r="H79" s="200" t="s">
        <v>3</v>
      </c>
      <c r="I79" s="200" t="s">
        <v>281</v>
      </c>
      <c r="J79" s="200" t="s">
        <v>53</v>
      </c>
      <c r="K79" s="200" t="s">
        <v>756</v>
      </c>
      <c r="L79" s="200"/>
      <c r="M79" s="200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6"/>
  <dimension ref="A1:N86"/>
  <sheetViews>
    <sheetView workbookViewId="0">
      <selection activeCell="H14" sqref="H14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76" t="s">
        <v>104</v>
      </c>
      <c r="C2" s="176" t="s">
        <v>105</v>
      </c>
      <c r="D2" s="176" t="s">
        <v>106</v>
      </c>
      <c r="E2" s="176" t="s">
        <v>7</v>
      </c>
      <c r="F2" s="176" t="s">
        <v>107</v>
      </c>
      <c r="G2" s="176" t="s">
        <v>960</v>
      </c>
      <c r="H2" s="176" t="s">
        <v>5</v>
      </c>
      <c r="I2" s="176" t="s">
        <v>108</v>
      </c>
      <c r="J2" s="176" t="s">
        <v>6</v>
      </c>
      <c r="K2" s="176" t="s">
        <v>1515</v>
      </c>
      <c r="L2" s="176"/>
      <c r="M2" s="176"/>
    </row>
    <row r="3" spans="1:13" x14ac:dyDescent="0.25">
      <c r="A3">
        <v>2</v>
      </c>
      <c r="B3" s="176" t="s">
        <v>50</v>
      </c>
      <c r="C3" s="176" t="s">
        <v>51</v>
      </c>
      <c r="D3" s="176" t="s">
        <v>52</v>
      </c>
      <c r="E3" s="176" t="s">
        <v>43</v>
      </c>
      <c r="F3" s="176" t="s">
        <v>94</v>
      </c>
      <c r="G3" s="176" t="s">
        <v>1136</v>
      </c>
      <c r="H3" s="176" t="s">
        <v>5</v>
      </c>
      <c r="I3" s="176" t="s">
        <v>95</v>
      </c>
      <c r="J3" s="176" t="s">
        <v>6</v>
      </c>
      <c r="K3" s="176" t="s">
        <v>1501</v>
      </c>
      <c r="L3" s="176"/>
      <c r="M3" s="176"/>
    </row>
    <row r="4" spans="1:13" x14ac:dyDescent="0.25">
      <c r="A4">
        <v>3</v>
      </c>
      <c r="B4" s="176" t="s">
        <v>1502</v>
      </c>
      <c r="C4" s="176" t="s">
        <v>833</v>
      </c>
      <c r="D4" s="176" t="s">
        <v>1503</v>
      </c>
      <c r="E4" s="176" t="s">
        <v>1504</v>
      </c>
      <c r="F4" s="176" t="s">
        <v>1505</v>
      </c>
      <c r="G4" s="176" t="s">
        <v>1506</v>
      </c>
      <c r="H4" s="176" t="s">
        <v>1013</v>
      </c>
      <c r="I4" s="176" t="s">
        <v>1507</v>
      </c>
      <c r="J4" s="176" t="s">
        <v>960</v>
      </c>
      <c r="K4" s="176" t="s">
        <v>1508</v>
      </c>
      <c r="L4" s="176"/>
      <c r="M4" s="176"/>
    </row>
    <row r="5" spans="1:13" x14ac:dyDescent="0.25">
      <c r="A5" s="176">
        <v>4</v>
      </c>
      <c r="B5" s="176" t="s">
        <v>15</v>
      </c>
      <c r="C5" s="176" t="s">
        <v>16</v>
      </c>
      <c r="D5" s="176" t="s">
        <v>17</v>
      </c>
      <c r="E5" s="176" t="s">
        <v>7</v>
      </c>
      <c r="F5" s="176" t="s">
        <v>18</v>
      </c>
      <c r="G5" s="176" t="s">
        <v>1468</v>
      </c>
      <c r="H5" s="176" t="s">
        <v>5</v>
      </c>
      <c r="I5" s="176" t="s">
        <v>19</v>
      </c>
      <c r="J5" s="176" t="s">
        <v>6</v>
      </c>
      <c r="K5" s="176" t="s">
        <v>1494</v>
      </c>
      <c r="L5" s="176"/>
      <c r="M5" s="176"/>
    </row>
    <row r="6" spans="1:13" x14ac:dyDescent="0.25">
      <c r="A6" s="176">
        <v>5</v>
      </c>
      <c r="B6" s="176" t="s">
        <v>366</v>
      </c>
      <c r="C6" s="176" t="s">
        <v>367</v>
      </c>
      <c r="D6" s="176" t="s">
        <v>368</v>
      </c>
      <c r="E6" s="176" t="s">
        <v>43</v>
      </c>
      <c r="F6" s="176" t="s">
        <v>395</v>
      </c>
      <c r="G6" s="176" t="s">
        <v>1468</v>
      </c>
      <c r="H6" s="176" t="s">
        <v>5</v>
      </c>
      <c r="I6" s="176" t="s">
        <v>396</v>
      </c>
      <c r="J6" s="176" t="s">
        <v>6</v>
      </c>
      <c r="K6" s="176" t="s">
        <v>1495</v>
      </c>
      <c r="L6" s="176"/>
      <c r="M6" s="176"/>
    </row>
    <row r="7" spans="1:13" x14ac:dyDescent="0.25">
      <c r="A7" s="176">
        <v>6</v>
      </c>
      <c r="B7" s="176" t="s">
        <v>544</v>
      </c>
      <c r="C7" s="176" t="s">
        <v>545</v>
      </c>
      <c r="D7" s="176" t="s">
        <v>546</v>
      </c>
      <c r="E7" s="176" t="s">
        <v>1</v>
      </c>
      <c r="F7" s="176" t="s">
        <v>547</v>
      </c>
      <c r="G7" s="176" t="s">
        <v>1136</v>
      </c>
      <c r="H7" s="176" t="s">
        <v>8</v>
      </c>
      <c r="I7" s="176" t="s">
        <v>548</v>
      </c>
      <c r="J7" s="176" t="s">
        <v>9</v>
      </c>
      <c r="K7" s="176" t="s">
        <v>1516</v>
      </c>
      <c r="L7" s="176"/>
      <c r="M7" s="176"/>
    </row>
    <row r="8" spans="1:13" x14ac:dyDescent="0.25">
      <c r="A8" s="176">
        <v>7</v>
      </c>
      <c r="B8" s="176" t="s">
        <v>174</v>
      </c>
      <c r="C8" s="176" t="s">
        <v>175</v>
      </c>
      <c r="D8" s="176" t="s">
        <v>0</v>
      </c>
      <c r="E8" s="176" t="s">
        <v>1</v>
      </c>
      <c r="F8" s="176" t="s">
        <v>472</v>
      </c>
      <c r="G8" s="176" t="s">
        <v>1050</v>
      </c>
      <c r="H8" s="176" t="s">
        <v>473</v>
      </c>
      <c r="I8" s="176" t="s">
        <v>474</v>
      </c>
      <c r="J8" s="176" t="s">
        <v>475</v>
      </c>
      <c r="K8" s="176" t="s">
        <v>1475</v>
      </c>
      <c r="L8" s="176"/>
      <c r="M8" s="176"/>
    </row>
    <row r="9" spans="1:13" x14ac:dyDescent="0.25">
      <c r="A9" s="176">
        <v>8</v>
      </c>
      <c r="B9" s="176" t="s">
        <v>174</v>
      </c>
      <c r="C9" s="176" t="s">
        <v>175</v>
      </c>
      <c r="D9" s="176" t="s">
        <v>0</v>
      </c>
      <c r="E9" s="176" t="s">
        <v>1</v>
      </c>
      <c r="F9" s="176" t="s">
        <v>176</v>
      </c>
      <c r="G9" s="176" t="s">
        <v>1468</v>
      </c>
      <c r="H9" s="176" t="s">
        <v>8</v>
      </c>
      <c r="I9" s="176" t="s">
        <v>177</v>
      </c>
      <c r="J9" s="176" t="s">
        <v>9</v>
      </c>
      <c r="K9" s="176" t="s">
        <v>1476</v>
      </c>
      <c r="L9" s="176"/>
      <c r="M9" s="176"/>
    </row>
    <row r="10" spans="1:13" x14ac:dyDescent="0.25">
      <c r="A10" s="176">
        <v>9</v>
      </c>
      <c r="B10" s="176" t="s">
        <v>174</v>
      </c>
      <c r="C10" s="176" t="s">
        <v>175</v>
      </c>
      <c r="D10" s="176" t="s">
        <v>0</v>
      </c>
      <c r="E10" s="176" t="s">
        <v>1</v>
      </c>
      <c r="F10" s="176" t="s">
        <v>1232</v>
      </c>
      <c r="G10" s="176" t="s">
        <v>1468</v>
      </c>
      <c r="H10" s="176" t="s">
        <v>1013</v>
      </c>
      <c r="I10" s="176" t="s">
        <v>1234</v>
      </c>
      <c r="J10" s="176" t="s">
        <v>960</v>
      </c>
      <c r="K10" s="176" t="s">
        <v>1477</v>
      </c>
      <c r="L10" s="176"/>
      <c r="M10" s="176"/>
    </row>
    <row r="11" spans="1:13" x14ac:dyDescent="0.25">
      <c r="A11" s="176">
        <v>10</v>
      </c>
      <c r="B11" s="176" t="s">
        <v>1478</v>
      </c>
      <c r="C11" s="176" t="s">
        <v>1479</v>
      </c>
      <c r="D11" s="176" t="s">
        <v>1480</v>
      </c>
      <c r="E11" s="176" t="s">
        <v>601</v>
      </c>
      <c r="F11" s="176" t="s">
        <v>1481</v>
      </c>
      <c r="G11" s="176" t="s">
        <v>1468</v>
      </c>
      <c r="H11" s="176" t="s">
        <v>1013</v>
      </c>
      <c r="I11" s="176" t="s">
        <v>1482</v>
      </c>
      <c r="J11" s="176" t="s">
        <v>960</v>
      </c>
      <c r="K11" s="176" t="s">
        <v>1483</v>
      </c>
      <c r="L11" s="176"/>
      <c r="M11" s="176"/>
    </row>
    <row r="12" spans="1:13" x14ac:dyDescent="0.25">
      <c r="A12" s="176">
        <v>11</v>
      </c>
      <c r="B12" s="176" t="s">
        <v>268</v>
      </c>
      <c r="C12" s="176" t="s">
        <v>269</v>
      </c>
      <c r="D12" s="176" t="s">
        <v>66</v>
      </c>
      <c r="E12" s="176" t="s">
        <v>1</v>
      </c>
      <c r="F12" s="176" t="s">
        <v>270</v>
      </c>
      <c r="G12" s="176" t="s">
        <v>1019</v>
      </c>
      <c r="H12" s="176" t="s">
        <v>3</v>
      </c>
      <c r="I12" s="176" t="s">
        <v>271</v>
      </c>
      <c r="J12" s="176" t="s">
        <v>53</v>
      </c>
      <c r="K12" s="176" t="s">
        <v>1465</v>
      </c>
      <c r="L12" s="176"/>
      <c r="M12" s="176"/>
    </row>
    <row r="13" spans="1:13" x14ac:dyDescent="0.25">
      <c r="A13" s="176">
        <v>12</v>
      </c>
      <c r="B13" s="176" t="s">
        <v>803</v>
      </c>
      <c r="C13" s="176" t="s">
        <v>804</v>
      </c>
      <c r="D13" s="176" t="s">
        <v>17</v>
      </c>
      <c r="E13" s="176" t="s">
        <v>7</v>
      </c>
      <c r="F13" s="176" t="s">
        <v>1121</v>
      </c>
      <c r="G13" s="176" t="s">
        <v>1468</v>
      </c>
      <c r="H13" s="176" t="s">
        <v>1013</v>
      </c>
      <c r="I13" s="176" t="s">
        <v>1122</v>
      </c>
      <c r="J13" s="176" t="s">
        <v>960</v>
      </c>
      <c r="K13" s="176" t="s">
        <v>1464</v>
      </c>
      <c r="L13" s="176"/>
      <c r="M13" s="176"/>
    </row>
    <row r="14" spans="1:13" x14ac:dyDescent="0.25">
      <c r="A14" s="176">
        <v>13</v>
      </c>
      <c r="B14" s="176" t="s">
        <v>1457</v>
      </c>
      <c r="C14" s="176" t="s">
        <v>1458</v>
      </c>
      <c r="D14" s="176" t="s">
        <v>42</v>
      </c>
      <c r="E14" s="176" t="s">
        <v>43</v>
      </c>
      <c r="F14" s="176" t="s">
        <v>1459</v>
      </c>
      <c r="G14" s="176" t="s">
        <v>1468</v>
      </c>
      <c r="H14" s="176" t="s">
        <v>1013</v>
      </c>
      <c r="I14" s="176" t="s">
        <v>1460</v>
      </c>
      <c r="J14" s="176" t="s">
        <v>960</v>
      </c>
      <c r="K14" s="176" t="s">
        <v>1461</v>
      </c>
      <c r="L14" s="176"/>
      <c r="M14" s="176"/>
    </row>
    <row r="15" spans="1:13" x14ac:dyDescent="0.25">
      <c r="A15" s="176">
        <v>14</v>
      </c>
      <c r="B15" s="176" t="s">
        <v>366</v>
      </c>
      <c r="C15" s="176" t="s">
        <v>367</v>
      </c>
      <c r="D15" s="176" t="s">
        <v>368</v>
      </c>
      <c r="E15" s="176" t="s">
        <v>43</v>
      </c>
      <c r="F15" s="176" t="s">
        <v>369</v>
      </c>
      <c r="G15" s="176" t="s">
        <v>1019</v>
      </c>
      <c r="H15" s="176" t="s">
        <v>294</v>
      </c>
      <c r="I15" s="176" t="s">
        <v>370</v>
      </c>
      <c r="J15" s="176" t="s">
        <v>289</v>
      </c>
      <c r="K15" s="176" t="s">
        <v>1240</v>
      </c>
      <c r="L15" s="176"/>
      <c r="M15" s="176"/>
    </row>
    <row r="16" spans="1:13" x14ac:dyDescent="0.25">
      <c r="A16" s="176">
        <v>15</v>
      </c>
      <c r="B16" s="176" t="s">
        <v>366</v>
      </c>
      <c r="C16" s="176" t="s">
        <v>367</v>
      </c>
      <c r="D16" s="176" t="s">
        <v>368</v>
      </c>
      <c r="E16" s="176" t="s">
        <v>43</v>
      </c>
      <c r="F16" s="176" t="s">
        <v>1100</v>
      </c>
      <c r="G16" s="176" t="s">
        <v>1468</v>
      </c>
      <c r="H16" s="176" t="s">
        <v>1013</v>
      </c>
      <c r="I16" s="176" t="s">
        <v>1101</v>
      </c>
      <c r="J16" s="176" t="s">
        <v>960</v>
      </c>
      <c r="K16" s="176" t="s">
        <v>1258</v>
      </c>
      <c r="L16" s="176"/>
      <c r="M16" s="176"/>
    </row>
    <row r="17" spans="1:13" x14ac:dyDescent="0.25">
      <c r="A17" s="176">
        <v>16</v>
      </c>
      <c r="B17" s="176" t="s">
        <v>1215</v>
      </c>
      <c r="C17" s="176" t="s">
        <v>1216</v>
      </c>
      <c r="D17" s="176" t="s">
        <v>0</v>
      </c>
      <c r="E17" s="176" t="s">
        <v>1</v>
      </c>
      <c r="F17" s="176" t="s">
        <v>1218</v>
      </c>
      <c r="G17" s="176" t="s">
        <v>1468</v>
      </c>
      <c r="H17" s="176" t="s">
        <v>1013</v>
      </c>
      <c r="I17" s="176" t="s">
        <v>1219</v>
      </c>
      <c r="J17" s="176" t="s">
        <v>960</v>
      </c>
      <c r="K17" s="176" t="s">
        <v>1242</v>
      </c>
      <c r="L17" s="176"/>
      <c r="M17" s="176"/>
    </row>
    <row r="18" spans="1:13" x14ac:dyDescent="0.25">
      <c r="A18" s="176">
        <v>17</v>
      </c>
      <c r="B18" s="176" t="s">
        <v>1194</v>
      </c>
      <c r="C18" s="176" t="s">
        <v>1195</v>
      </c>
      <c r="D18" s="176" t="s">
        <v>1196</v>
      </c>
      <c r="E18" s="176" t="s">
        <v>28</v>
      </c>
      <c r="F18" s="176" t="s">
        <v>1197</v>
      </c>
      <c r="G18" s="176" t="s">
        <v>1468</v>
      </c>
      <c r="H18" s="176" t="s">
        <v>1013</v>
      </c>
      <c r="I18" s="176" t="s">
        <v>1198</v>
      </c>
      <c r="J18" s="176" t="s">
        <v>960</v>
      </c>
      <c r="K18" s="176" t="s">
        <v>1214</v>
      </c>
      <c r="L18" s="176"/>
      <c r="M18" s="176"/>
    </row>
    <row r="19" spans="1:13" x14ac:dyDescent="0.25">
      <c r="A19" s="176">
        <v>18</v>
      </c>
      <c r="B19" s="176" t="s">
        <v>117</v>
      </c>
      <c r="C19" s="176" t="s">
        <v>1210</v>
      </c>
      <c r="D19" s="176" t="s">
        <v>648</v>
      </c>
      <c r="E19" s="176" t="s">
        <v>1</v>
      </c>
      <c r="F19" s="176" t="s">
        <v>1211</v>
      </c>
      <c r="G19" s="176" t="s">
        <v>1019</v>
      </c>
      <c r="H19" s="176" t="s">
        <v>3</v>
      </c>
      <c r="I19" s="176" t="s">
        <v>1212</v>
      </c>
      <c r="J19" s="176" t="s">
        <v>53</v>
      </c>
      <c r="K19" s="176" t="s">
        <v>1213</v>
      </c>
      <c r="L19" s="176"/>
      <c r="M19" s="176"/>
    </row>
    <row r="20" spans="1:13" x14ac:dyDescent="0.25">
      <c r="A20" s="176">
        <v>19</v>
      </c>
      <c r="B20" s="176" t="s">
        <v>116</v>
      </c>
      <c r="C20" s="176" t="s">
        <v>117</v>
      </c>
      <c r="D20" s="176" t="s">
        <v>648</v>
      </c>
      <c r="E20" s="176" t="s">
        <v>1</v>
      </c>
      <c r="F20" s="176" t="s">
        <v>118</v>
      </c>
      <c r="G20" s="176" t="s">
        <v>1019</v>
      </c>
      <c r="H20" s="176" t="s">
        <v>3</v>
      </c>
      <c r="I20" s="176" t="s">
        <v>119</v>
      </c>
      <c r="J20" s="176" t="s">
        <v>53</v>
      </c>
      <c r="K20" s="176" t="s">
        <v>1167</v>
      </c>
      <c r="L20" s="176"/>
      <c r="M20" s="176"/>
    </row>
    <row r="21" spans="1:13" x14ac:dyDescent="0.25">
      <c r="A21" s="176">
        <v>20</v>
      </c>
      <c r="B21" s="176" t="s">
        <v>196</v>
      </c>
      <c r="C21" s="176" t="s">
        <v>104</v>
      </c>
      <c r="D21" s="176" t="s">
        <v>197</v>
      </c>
      <c r="E21" s="176" t="s">
        <v>198</v>
      </c>
      <c r="F21" s="176" t="s">
        <v>1168</v>
      </c>
      <c r="G21" s="176" t="s">
        <v>1468</v>
      </c>
      <c r="H21" s="176" t="s">
        <v>1013</v>
      </c>
      <c r="I21" s="176" t="s">
        <v>1169</v>
      </c>
      <c r="J21" s="176" t="s">
        <v>960</v>
      </c>
      <c r="K21" s="176" t="s">
        <v>1170</v>
      </c>
      <c r="L21" s="176"/>
      <c r="M21" s="176"/>
    </row>
    <row r="22" spans="1:13" x14ac:dyDescent="0.25">
      <c r="A22" s="176">
        <v>21</v>
      </c>
      <c r="B22" s="176" t="s">
        <v>1176</v>
      </c>
      <c r="C22" s="176" t="s">
        <v>1177</v>
      </c>
      <c r="D22" s="176" t="s">
        <v>173</v>
      </c>
      <c r="E22" s="176" t="s">
        <v>43</v>
      </c>
      <c r="F22" s="176" t="s">
        <v>1178</v>
      </c>
      <c r="G22" s="176" t="s">
        <v>1468</v>
      </c>
      <c r="H22" s="176" t="s">
        <v>1013</v>
      </c>
      <c r="I22" s="176" t="s">
        <v>1179</v>
      </c>
      <c r="J22" s="176" t="s">
        <v>960</v>
      </c>
      <c r="K22" s="176" t="s">
        <v>1180</v>
      </c>
      <c r="L22" s="176"/>
      <c r="M22" s="176"/>
    </row>
    <row r="23" spans="1:13" x14ac:dyDescent="0.25">
      <c r="A23" s="176">
        <v>22</v>
      </c>
      <c r="B23" s="176" t="s">
        <v>1181</v>
      </c>
      <c r="C23" s="176" t="s">
        <v>1182</v>
      </c>
      <c r="D23" s="176" t="s">
        <v>1183</v>
      </c>
      <c r="E23" s="176" t="s">
        <v>48</v>
      </c>
      <c r="F23" s="176" t="s">
        <v>1184</v>
      </c>
      <c r="G23" s="176" t="s">
        <v>1468</v>
      </c>
      <c r="H23" s="176" t="s">
        <v>1013</v>
      </c>
      <c r="I23" s="176" t="s">
        <v>1185</v>
      </c>
      <c r="J23" s="176" t="s">
        <v>960</v>
      </c>
      <c r="K23" s="176" t="s">
        <v>1186</v>
      </c>
      <c r="L23" s="176"/>
      <c r="M23" s="176"/>
    </row>
    <row r="24" spans="1:13" x14ac:dyDescent="0.25">
      <c r="A24" s="176">
        <v>23</v>
      </c>
      <c r="B24" s="176" t="s">
        <v>1187</v>
      </c>
      <c r="C24" s="176" t="s">
        <v>1188</v>
      </c>
      <c r="D24" s="176" t="s">
        <v>1189</v>
      </c>
      <c r="E24" s="176" t="s">
        <v>43</v>
      </c>
      <c r="F24" s="176" t="s">
        <v>1190</v>
      </c>
      <c r="G24" s="176" t="s">
        <v>1468</v>
      </c>
      <c r="H24" s="176" t="s">
        <v>1013</v>
      </c>
      <c r="I24" s="176" t="s">
        <v>1191</v>
      </c>
      <c r="J24" s="176" t="s">
        <v>960</v>
      </c>
      <c r="K24" s="176" t="s">
        <v>1192</v>
      </c>
      <c r="L24" s="176"/>
      <c r="M24" s="176"/>
    </row>
    <row r="25" spans="1:13" x14ac:dyDescent="0.25">
      <c r="A25" s="176">
        <v>24</v>
      </c>
      <c r="B25" s="176" t="s">
        <v>262</v>
      </c>
      <c r="C25" s="176" t="s">
        <v>1141</v>
      </c>
      <c r="D25" s="176" t="s">
        <v>1142</v>
      </c>
      <c r="E25" s="176" t="s">
        <v>1</v>
      </c>
      <c r="F25" s="176" t="s">
        <v>1143</v>
      </c>
      <c r="G25" s="176" t="s">
        <v>1468</v>
      </c>
      <c r="H25" s="176" t="s">
        <v>1013</v>
      </c>
      <c r="I25" s="176" t="s">
        <v>1144</v>
      </c>
      <c r="J25" s="176" t="s">
        <v>960</v>
      </c>
      <c r="K25" s="176" t="s">
        <v>1145</v>
      </c>
      <c r="L25" s="176"/>
      <c r="M25" s="176"/>
    </row>
    <row r="26" spans="1:13" x14ac:dyDescent="0.25">
      <c r="A26" s="176">
        <v>25</v>
      </c>
      <c r="B26" s="176" t="s">
        <v>1146</v>
      </c>
      <c r="C26" s="176" t="s">
        <v>1147</v>
      </c>
      <c r="D26" s="176" t="s">
        <v>1142</v>
      </c>
      <c r="E26" s="176" t="s">
        <v>1</v>
      </c>
      <c r="F26" s="176" t="s">
        <v>1148</v>
      </c>
      <c r="G26" s="176" t="s">
        <v>1468</v>
      </c>
      <c r="H26" s="176" t="s">
        <v>1013</v>
      </c>
      <c r="I26" s="176" t="s">
        <v>1149</v>
      </c>
      <c r="J26" s="176" t="s">
        <v>960</v>
      </c>
      <c r="K26" s="176" t="s">
        <v>1150</v>
      </c>
      <c r="L26" s="176"/>
      <c r="M26" s="176"/>
    </row>
    <row r="27" spans="1:13" x14ac:dyDescent="0.25">
      <c r="A27" s="176">
        <v>26</v>
      </c>
      <c r="B27" s="176" t="s">
        <v>50</v>
      </c>
      <c r="C27" s="176" t="s">
        <v>51</v>
      </c>
      <c r="D27" s="176" t="s">
        <v>52</v>
      </c>
      <c r="E27" s="176" t="s">
        <v>43</v>
      </c>
      <c r="F27" s="176" t="s">
        <v>1085</v>
      </c>
      <c r="G27" s="176" t="s">
        <v>1468</v>
      </c>
      <c r="H27" s="176" t="s">
        <v>1013</v>
      </c>
      <c r="I27" s="176" t="s">
        <v>1086</v>
      </c>
      <c r="J27" s="176" t="s">
        <v>960</v>
      </c>
      <c r="K27" s="176" t="s">
        <v>1087</v>
      </c>
      <c r="L27" s="176"/>
      <c r="M27" s="176"/>
    </row>
    <row r="28" spans="1:13" x14ac:dyDescent="0.25">
      <c r="A28" s="176">
        <v>27</v>
      </c>
      <c r="B28" s="176" t="s">
        <v>196</v>
      </c>
      <c r="C28" s="176" t="s">
        <v>104</v>
      </c>
      <c r="D28" s="176" t="s">
        <v>197</v>
      </c>
      <c r="E28" s="176" t="s">
        <v>198</v>
      </c>
      <c r="F28" s="176" t="s">
        <v>1107</v>
      </c>
      <c r="G28" s="176" t="s">
        <v>1468</v>
      </c>
      <c r="H28" s="176" t="s">
        <v>1013</v>
      </c>
      <c r="I28" s="176" t="s">
        <v>1108</v>
      </c>
      <c r="J28" s="176" t="s">
        <v>960</v>
      </c>
      <c r="K28" s="176" t="s">
        <v>1109</v>
      </c>
      <c r="L28" s="176"/>
      <c r="M28" s="176"/>
    </row>
    <row r="29" spans="1:13" x14ac:dyDescent="0.25">
      <c r="A29" s="176">
        <v>28</v>
      </c>
      <c r="B29" s="176" t="s">
        <v>1110</v>
      </c>
      <c r="C29" s="176" t="s">
        <v>408</v>
      </c>
      <c r="D29" s="176" t="s">
        <v>1111</v>
      </c>
      <c r="E29" s="176" t="s">
        <v>912</v>
      </c>
      <c r="F29" s="176" t="s">
        <v>1112</v>
      </c>
      <c r="G29" s="176" t="s">
        <v>1468</v>
      </c>
      <c r="H29" s="176" t="s">
        <v>1013</v>
      </c>
      <c r="I29" s="176" t="s">
        <v>1113</v>
      </c>
      <c r="J29" s="176" t="s">
        <v>960</v>
      </c>
      <c r="K29" s="176" t="s">
        <v>1114</v>
      </c>
      <c r="L29" s="176"/>
      <c r="M29" s="176"/>
    </row>
    <row r="30" spans="1:13" x14ac:dyDescent="0.25">
      <c r="A30" s="176">
        <v>29</v>
      </c>
      <c r="B30" s="176" t="s">
        <v>50</v>
      </c>
      <c r="C30" s="176" t="s">
        <v>51</v>
      </c>
      <c r="D30" s="176" t="s">
        <v>52</v>
      </c>
      <c r="E30" s="176" t="s">
        <v>43</v>
      </c>
      <c r="F30" s="176" t="s">
        <v>246</v>
      </c>
      <c r="G30" s="176" t="s">
        <v>1019</v>
      </c>
      <c r="H30" s="176" t="s">
        <v>3</v>
      </c>
      <c r="I30" s="176" t="s">
        <v>247</v>
      </c>
      <c r="J30" s="176" t="s">
        <v>125</v>
      </c>
      <c r="K30" s="176" t="s">
        <v>1127</v>
      </c>
      <c r="L30" s="176"/>
      <c r="M30" s="176"/>
    </row>
    <row r="31" spans="1:13" x14ac:dyDescent="0.25">
      <c r="A31" s="176">
        <v>30</v>
      </c>
      <c r="B31" s="176" t="s">
        <v>1072</v>
      </c>
      <c r="C31" s="176" t="s">
        <v>1073</v>
      </c>
      <c r="D31" s="176" t="s">
        <v>122</v>
      </c>
      <c r="E31" s="176" t="s">
        <v>43</v>
      </c>
      <c r="F31" s="176" t="s">
        <v>221</v>
      </c>
      <c r="G31" s="176" t="s">
        <v>1131</v>
      </c>
      <c r="H31" s="176" t="s">
        <v>3</v>
      </c>
      <c r="I31" s="176" t="s">
        <v>222</v>
      </c>
      <c r="J31" s="176" t="s">
        <v>53</v>
      </c>
      <c r="K31" s="176" t="s">
        <v>1074</v>
      </c>
      <c r="L31" s="176"/>
      <c r="M31" s="176"/>
    </row>
    <row r="32" spans="1:13" x14ac:dyDescent="0.25">
      <c r="A32" s="176">
        <v>31</v>
      </c>
      <c r="B32" s="176" t="s">
        <v>190</v>
      </c>
      <c r="C32" s="176" t="s">
        <v>191</v>
      </c>
      <c r="D32" s="176" t="s">
        <v>192</v>
      </c>
      <c r="E32" s="176" t="s">
        <v>28</v>
      </c>
      <c r="F32" s="176" t="s">
        <v>193</v>
      </c>
      <c r="G32" s="176" t="s">
        <v>1019</v>
      </c>
      <c r="H32" s="176" t="s">
        <v>30</v>
      </c>
      <c r="I32" s="176" t="s">
        <v>194</v>
      </c>
      <c r="J32" s="176" t="s">
        <v>32</v>
      </c>
      <c r="K32" s="176" t="s">
        <v>1081</v>
      </c>
      <c r="L32" s="176"/>
      <c r="M32" s="176"/>
    </row>
    <row r="33" spans="1:13" x14ac:dyDescent="0.25">
      <c r="A33" s="176">
        <v>32</v>
      </c>
      <c r="B33" s="176" t="s">
        <v>262</v>
      </c>
      <c r="C33" s="176" t="s">
        <v>263</v>
      </c>
      <c r="D33" s="176" t="s">
        <v>264</v>
      </c>
      <c r="E33" s="176" t="s">
        <v>1</v>
      </c>
      <c r="F33" s="176" t="s">
        <v>265</v>
      </c>
      <c r="G33" s="176" t="s">
        <v>1019</v>
      </c>
      <c r="H33" s="176" t="s">
        <v>3</v>
      </c>
      <c r="I33" s="176" t="s">
        <v>266</v>
      </c>
      <c r="J33" s="176" t="s">
        <v>53</v>
      </c>
      <c r="K33" s="176" t="s">
        <v>1057</v>
      </c>
      <c r="L33" s="176"/>
      <c r="M33" s="176"/>
    </row>
    <row r="34" spans="1:13" x14ac:dyDescent="0.25">
      <c r="A34" s="176">
        <v>33</v>
      </c>
      <c r="B34" s="176" t="s">
        <v>71</v>
      </c>
      <c r="C34" s="176" t="s">
        <v>72</v>
      </c>
      <c r="D34" s="176" t="s">
        <v>73</v>
      </c>
      <c r="E34" s="176" t="s">
        <v>28</v>
      </c>
      <c r="F34" s="176" t="s">
        <v>74</v>
      </c>
      <c r="G34" s="176" t="s">
        <v>1019</v>
      </c>
      <c r="H34" s="176" t="s">
        <v>30</v>
      </c>
      <c r="I34" s="176" t="s">
        <v>75</v>
      </c>
      <c r="J34" s="176" t="s">
        <v>32</v>
      </c>
      <c r="K34" s="176" t="s">
        <v>1058</v>
      </c>
      <c r="L34" s="176"/>
      <c r="M34" s="176"/>
    </row>
    <row r="35" spans="1:13" x14ac:dyDescent="0.25">
      <c r="A35" s="176">
        <v>34</v>
      </c>
      <c r="B35" s="176" t="s">
        <v>273</v>
      </c>
      <c r="C35" s="176" t="s">
        <v>274</v>
      </c>
      <c r="D35" s="176" t="s">
        <v>0</v>
      </c>
      <c r="E35" s="176" t="s">
        <v>1</v>
      </c>
      <c r="F35" s="176" t="s">
        <v>275</v>
      </c>
      <c r="G35" s="176" t="s">
        <v>1019</v>
      </c>
      <c r="H35" s="176" t="s">
        <v>3</v>
      </c>
      <c r="I35" s="176" t="s">
        <v>276</v>
      </c>
      <c r="J35" s="176" t="s">
        <v>53</v>
      </c>
      <c r="K35" s="176" t="s">
        <v>1069</v>
      </c>
      <c r="L35" s="176"/>
      <c r="M35" s="176"/>
    </row>
    <row r="36" spans="1:13" x14ac:dyDescent="0.25">
      <c r="A36" s="176">
        <v>35</v>
      </c>
      <c r="B36" s="176" t="s">
        <v>766</v>
      </c>
      <c r="C36" s="176" t="s">
        <v>767</v>
      </c>
      <c r="D36" s="176" t="s">
        <v>577</v>
      </c>
      <c r="E36" s="176" t="s">
        <v>7</v>
      </c>
      <c r="F36" s="176" t="s">
        <v>1040</v>
      </c>
      <c r="G36" s="176" t="s">
        <v>1050</v>
      </c>
      <c r="H36" s="176" t="s">
        <v>781</v>
      </c>
      <c r="I36" s="176" t="s">
        <v>1042</v>
      </c>
      <c r="J36" s="176" t="s">
        <v>1043</v>
      </c>
      <c r="K36" s="176" t="s">
        <v>1044</v>
      </c>
      <c r="L36" s="176"/>
      <c r="M36" s="176"/>
    </row>
    <row r="37" spans="1:13" x14ac:dyDescent="0.25">
      <c r="A37" s="176">
        <v>36</v>
      </c>
      <c r="B37" s="176" t="s">
        <v>145</v>
      </c>
      <c r="C37" s="176" t="s">
        <v>97</v>
      </c>
      <c r="D37" s="176" t="s">
        <v>1046</v>
      </c>
      <c r="E37" s="176" t="s">
        <v>1</v>
      </c>
      <c r="F37" s="176" t="s">
        <v>147</v>
      </c>
      <c r="G37" s="176" t="s">
        <v>1019</v>
      </c>
      <c r="H37" s="176" t="s">
        <v>3</v>
      </c>
      <c r="I37" s="176" t="s">
        <v>148</v>
      </c>
      <c r="J37" s="176" t="s">
        <v>53</v>
      </c>
      <c r="K37" s="176" t="s">
        <v>1047</v>
      </c>
      <c r="L37" s="176"/>
      <c r="M37" s="176"/>
    </row>
    <row r="38" spans="1:13" x14ac:dyDescent="0.25">
      <c r="A38" s="176">
        <v>37</v>
      </c>
      <c r="B38" s="176" t="s">
        <v>803</v>
      </c>
      <c r="C38" s="176" t="s">
        <v>804</v>
      </c>
      <c r="D38" s="176" t="s">
        <v>17</v>
      </c>
      <c r="E38" s="176" t="s">
        <v>7</v>
      </c>
      <c r="F38" s="176" t="s">
        <v>805</v>
      </c>
      <c r="G38" s="176" t="s">
        <v>1468</v>
      </c>
      <c r="H38" s="176" t="s">
        <v>5</v>
      </c>
      <c r="I38" s="176" t="s">
        <v>806</v>
      </c>
      <c r="J38" s="176" t="s">
        <v>6</v>
      </c>
      <c r="K38" s="176" t="s">
        <v>996</v>
      </c>
      <c r="L38" s="176"/>
      <c r="M38" s="176"/>
    </row>
    <row r="39" spans="1:13" x14ac:dyDescent="0.25">
      <c r="A39" s="176">
        <v>38</v>
      </c>
      <c r="B39" s="176" t="s">
        <v>982</v>
      </c>
      <c r="C39" s="176" t="s">
        <v>292</v>
      </c>
      <c r="D39" s="176" t="s">
        <v>462</v>
      </c>
      <c r="E39" s="176" t="s">
        <v>1</v>
      </c>
      <c r="F39" s="176" t="s">
        <v>422</v>
      </c>
      <c r="G39" s="176" t="s">
        <v>1019</v>
      </c>
      <c r="H39" s="176" t="s">
        <v>3</v>
      </c>
      <c r="I39" s="176" t="s">
        <v>423</v>
      </c>
      <c r="J39" s="176" t="s">
        <v>2</v>
      </c>
      <c r="K39" s="176" t="s">
        <v>983</v>
      </c>
      <c r="L39" s="176"/>
      <c r="M39" s="176"/>
    </row>
    <row r="40" spans="1:13" x14ac:dyDescent="0.25">
      <c r="A40" s="176">
        <v>39</v>
      </c>
      <c r="B40" s="176" t="s">
        <v>64</v>
      </c>
      <c r="C40" s="176" t="s">
        <v>65</v>
      </c>
      <c r="D40" s="176" t="s">
        <v>66</v>
      </c>
      <c r="E40" s="176" t="s">
        <v>1</v>
      </c>
      <c r="F40" s="176" t="s">
        <v>67</v>
      </c>
      <c r="G40" s="176" t="s">
        <v>1019</v>
      </c>
      <c r="H40" s="176" t="s">
        <v>30</v>
      </c>
      <c r="I40" s="176" t="s">
        <v>68</v>
      </c>
      <c r="J40" s="176" t="s">
        <v>32</v>
      </c>
      <c r="K40" s="176" t="s">
        <v>959</v>
      </c>
      <c r="L40" s="176"/>
      <c r="M40" s="176"/>
    </row>
    <row r="41" spans="1:13" x14ac:dyDescent="0.25">
      <c r="A41" s="176">
        <v>40</v>
      </c>
      <c r="B41" s="176" t="s">
        <v>242</v>
      </c>
      <c r="C41" s="176" t="s">
        <v>243</v>
      </c>
      <c r="D41" s="176" t="s">
        <v>957</v>
      </c>
      <c r="E41" s="176" t="s">
        <v>43</v>
      </c>
      <c r="F41" s="176" t="s">
        <v>244</v>
      </c>
      <c r="G41" s="176" t="s">
        <v>1019</v>
      </c>
      <c r="H41" s="176" t="s">
        <v>3</v>
      </c>
      <c r="I41" s="176" t="s">
        <v>245</v>
      </c>
      <c r="J41" s="176" t="s">
        <v>125</v>
      </c>
      <c r="K41" s="176" t="s">
        <v>958</v>
      </c>
      <c r="L41" s="176"/>
      <c r="M41" s="176"/>
    </row>
    <row r="42" spans="1:13" x14ac:dyDescent="0.25">
      <c r="A42" s="176">
        <v>41</v>
      </c>
      <c r="B42" s="176" t="s">
        <v>322</v>
      </c>
      <c r="C42" s="176" t="s">
        <v>323</v>
      </c>
      <c r="D42" s="176" t="s">
        <v>66</v>
      </c>
      <c r="E42" s="176" t="s">
        <v>1</v>
      </c>
      <c r="F42" s="176" t="s">
        <v>324</v>
      </c>
      <c r="G42" s="176" t="s">
        <v>1019</v>
      </c>
      <c r="H42" s="176" t="s">
        <v>287</v>
      </c>
      <c r="I42" s="176" t="s">
        <v>325</v>
      </c>
      <c r="J42" s="176" t="s">
        <v>289</v>
      </c>
      <c r="K42" s="176" t="s">
        <v>956</v>
      </c>
      <c r="L42" s="176"/>
      <c r="M42" s="176"/>
    </row>
    <row r="43" spans="1:13" x14ac:dyDescent="0.25">
      <c r="A43" s="176">
        <v>42</v>
      </c>
      <c r="B43" s="176" t="s">
        <v>49</v>
      </c>
      <c r="C43" s="176" t="s">
        <v>97</v>
      </c>
      <c r="D43" s="176" t="s">
        <v>66</v>
      </c>
      <c r="E43" s="176" t="s">
        <v>1</v>
      </c>
      <c r="F43" s="176" t="s">
        <v>98</v>
      </c>
      <c r="G43" s="176" t="s">
        <v>960</v>
      </c>
      <c r="H43" s="176" t="s">
        <v>5</v>
      </c>
      <c r="I43" s="176" t="s">
        <v>99</v>
      </c>
      <c r="J43" s="176" t="s">
        <v>6</v>
      </c>
      <c r="K43" s="176" t="s">
        <v>920</v>
      </c>
      <c r="L43" s="176"/>
      <c r="M43" s="176"/>
    </row>
    <row r="44" spans="1:13" x14ac:dyDescent="0.25">
      <c r="A44" s="176">
        <v>43</v>
      </c>
      <c r="B44" s="176" t="s">
        <v>49</v>
      </c>
      <c r="C44" s="176" t="s">
        <v>97</v>
      </c>
      <c r="D44" s="176" t="s">
        <v>66</v>
      </c>
      <c r="E44" s="176" t="s">
        <v>1</v>
      </c>
      <c r="F44" s="176" t="s">
        <v>391</v>
      </c>
      <c r="G44" s="176" t="s">
        <v>1019</v>
      </c>
      <c r="H44" s="176" t="s">
        <v>294</v>
      </c>
      <c r="I44" s="176" t="s">
        <v>392</v>
      </c>
      <c r="J44" s="176" t="s">
        <v>289</v>
      </c>
      <c r="K44" s="176" t="s">
        <v>921</v>
      </c>
      <c r="L44" s="176"/>
      <c r="M44" s="176"/>
    </row>
    <row r="45" spans="1:13" x14ac:dyDescent="0.25">
      <c r="A45" s="176">
        <v>44</v>
      </c>
      <c r="B45" s="176" t="s">
        <v>361</v>
      </c>
      <c r="C45" s="176" t="s">
        <v>362</v>
      </c>
      <c r="D45" s="176" t="s">
        <v>0</v>
      </c>
      <c r="E45" s="176" t="s">
        <v>1</v>
      </c>
      <c r="F45" s="176" t="s">
        <v>886</v>
      </c>
      <c r="G45" s="176" t="s">
        <v>1019</v>
      </c>
      <c r="H45" s="176" t="s">
        <v>3</v>
      </c>
      <c r="I45" s="176" t="s">
        <v>861</v>
      </c>
      <c r="J45" s="176" t="s">
        <v>516</v>
      </c>
      <c r="K45" s="176" t="s">
        <v>896</v>
      </c>
      <c r="L45" s="176"/>
      <c r="M45" s="176"/>
    </row>
    <row r="46" spans="1:13" x14ac:dyDescent="0.25">
      <c r="A46" s="176">
        <v>45</v>
      </c>
      <c r="B46" s="176" t="s">
        <v>845</v>
      </c>
      <c r="C46" s="176" t="s">
        <v>846</v>
      </c>
      <c r="D46" s="176" t="s">
        <v>27</v>
      </c>
      <c r="E46" s="176" t="s">
        <v>28</v>
      </c>
      <c r="F46" s="176" t="s">
        <v>847</v>
      </c>
      <c r="G46" s="176" t="s">
        <v>1019</v>
      </c>
      <c r="H46" s="176" t="s">
        <v>294</v>
      </c>
      <c r="I46" s="176" t="s">
        <v>848</v>
      </c>
      <c r="J46" s="176" t="s">
        <v>289</v>
      </c>
      <c r="K46" s="176" t="s">
        <v>849</v>
      </c>
      <c r="L46" s="176"/>
      <c r="M46" s="176"/>
    </row>
    <row r="47" spans="1:13" x14ac:dyDescent="0.25">
      <c r="A47" s="176">
        <v>46</v>
      </c>
      <c r="B47" s="176" t="s">
        <v>766</v>
      </c>
      <c r="C47" s="176" t="s">
        <v>767</v>
      </c>
      <c r="D47" s="176" t="s">
        <v>577</v>
      </c>
      <c r="E47" s="176" t="s">
        <v>7</v>
      </c>
      <c r="F47" s="176" t="s">
        <v>768</v>
      </c>
      <c r="G47" s="176" t="s">
        <v>1468</v>
      </c>
      <c r="H47" s="176" t="s">
        <v>8</v>
      </c>
      <c r="I47" s="176" t="s">
        <v>769</v>
      </c>
      <c r="J47" s="176" t="s">
        <v>9</v>
      </c>
      <c r="K47" s="176" t="s">
        <v>770</v>
      </c>
      <c r="L47" s="176"/>
      <c r="M47" s="176"/>
    </row>
    <row r="48" spans="1:13" x14ac:dyDescent="0.25">
      <c r="A48" s="176">
        <v>47</v>
      </c>
      <c r="B48" s="176" t="s">
        <v>530</v>
      </c>
      <c r="C48" s="176" t="s">
        <v>531</v>
      </c>
      <c r="D48" s="176" t="s">
        <v>36</v>
      </c>
      <c r="E48" s="176" t="s">
        <v>1</v>
      </c>
      <c r="F48" s="176" t="s">
        <v>532</v>
      </c>
      <c r="G48" s="176" t="s">
        <v>1019</v>
      </c>
      <c r="H48" s="176" t="s">
        <v>294</v>
      </c>
      <c r="I48" s="176" t="s">
        <v>533</v>
      </c>
      <c r="J48" s="176" t="s">
        <v>516</v>
      </c>
      <c r="K48" s="176" t="s">
        <v>764</v>
      </c>
      <c r="L48" s="176"/>
      <c r="M48" s="176"/>
    </row>
    <row r="49" spans="1:13" x14ac:dyDescent="0.25">
      <c r="A49" s="176">
        <v>48</v>
      </c>
      <c r="B49" s="176" t="s">
        <v>651</v>
      </c>
      <c r="C49" s="176" t="s">
        <v>652</v>
      </c>
      <c r="D49" s="176" t="s">
        <v>653</v>
      </c>
      <c r="E49" s="176" t="s">
        <v>1</v>
      </c>
      <c r="F49" s="176" t="s">
        <v>654</v>
      </c>
      <c r="G49" s="176" t="s">
        <v>1019</v>
      </c>
      <c r="H49" s="176" t="s">
        <v>294</v>
      </c>
      <c r="I49" s="176" t="s">
        <v>655</v>
      </c>
      <c r="J49" s="176" t="s">
        <v>289</v>
      </c>
      <c r="K49" s="176" t="s">
        <v>656</v>
      </c>
      <c r="L49" s="176"/>
      <c r="M49" s="176"/>
    </row>
    <row r="50" spans="1:13" x14ac:dyDescent="0.25">
      <c r="A50" s="176">
        <v>49</v>
      </c>
      <c r="B50" s="176" t="s">
        <v>425</v>
      </c>
      <c r="C50" s="176" t="s">
        <v>426</v>
      </c>
      <c r="D50" s="176" t="s">
        <v>427</v>
      </c>
      <c r="E50" s="176" t="s">
        <v>28</v>
      </c>
      <c r="F50" s="176" t="s">
        <v>428</v>
      </c>
      <c r="G50" s="176" t="s">
        <v>1019</v>
      </c>
      <c r="H50" s="176" t="s">
        <v>287</v>
      </c>
      <c r="I50" s="176" t="s">
        <v>429</v>
      </c>
      <c r="J50" s="176" t="s">
        <v>289</v>
      </c>
      <c r="K50" s="176" t="s">
        <v>659</v>
      </c>
      <c r="L50" s="176"/>
      <c r="M50" s="176"/>
    </row>
    <row r="51" spans="1:13" x14ac:dyDescent="0.25">
      <c r="A51" s="176">
        <v>50</v>
      </c>
      <c r="B51" s="176" t="s">
        <v>608</v>
      </c>
      <c r="C51" s="176" t="s">
        <v>378</v>
      </c>
      <c r="D51" s="176" t="s">
        <v>27</v>
      </c>
      <c r="E51" s="176" t="s">
        <v>28</v>
      </c>
      <c r="F51" s="176" t="s">
        <v>609</v>
      </c>
      <c r="G51" s="176" t="s">
        <v>1019</v>
      </c>
      <c r="H51" s="176" t="s">
        <v>294</v>
      </c>
      <c r="I51" s="176" t="s">
        <v>610</v>
      </c>
      <c r="J51" s="176" t="s">
        <v>289</v>
      </c>
      <c r="K51" s="176" t="s">
        <v>663</v>
      </c>
      <c r="L51" s="176"/>
      <c r="M51" s="176"/>
    </row>
    <row r="52" spans="1:13" x14ac:dyDescent="0.25">
      <c r="A52" s="176">
        <v>51</v>
      </c>
      <c r="B52" s="176" t="s">
        <v>1466</v>
      </c>
      <c r="C52" s="176" t="s">
        <v>378</v>
      </c>
      <c r="D52" s="176"/>
      <c r="E52" s="176"/>
      <c r="F52" s="176" t="s">
        <v>572</v>
      </c>
      <c r="G52" s="176" t="s">
        <v>1019</v>
      </c>
      <c r="H52" s="176" t="s">
        <v>287</v>
      </c>
      <c r="I52" s="176" t="s">
        <v>573</v>
      </c>
      <c r="J52" s="176" t="s">
        <v>289</v>
      </c>
      <c r="K52" s="176" t="s">
        <v>665</v>
      </c>
      <c r="L52" s="176"/>
      <c r="M52" s="176"/>
    </row>
    <row r="53" spans="1:13" x14ac:dyDescent="0.25">
      <c r="A53" s="176">
        <v>52</v>
      </c>
      <c r="B53" s="176" t="s">
        <v>590</v>
      </c>
      <c r="C53" s="176" t="s">
        <v>591</v>
      </c>
      <c r="D53" s="176" t="s">
        <v>592</v>
      </c>
      <c r="E53" s="176" t="s">
        <v>43</v>
      </c>
      <c r="F53" s="176" t="s">
        <v>593</v>
      </c>
      <c r="G53" s="176" t="s">
        <v>1131</v>
      </c>
      <c r="H53" s="176" t="s">
        <v>30</v>
      </c>
      <c r="I53" s="176" t="s">
        <v>594</v>
      </c>
      <c r="J53" s="176" t="s">
        <v>32</v>
      </c>
      <c r="K53" s="176" t="s">
        <v>669</v>
      </c>
      <c r="L53" s="176"/>
      <c r="M53" s="176"/>
    </row>
    <row r="54" spans="1:13" x14ac:dyDescent="0.25">
      <c r="A54" s="176">
        <v>53</v>
      </c>
      <c r="B54" s="176" t="s">
        <v>566</v>
      </c>
      <c r="C54" s="176" t="s">
        <v>556</v>
      </c>
      <c r="D54" s="176" t="s">
        <v>0</v>
      </c>
      <c r="E54" s="176" t="s">
        <v>1</v>
      </c>
      <c r="F54" s="176" t="s">
        <v>557</v>
      </c>
      <c r="G54" s="176" t="s">
        <v>1019</v>
      </c>
      <c r="H54" s="176" t="s">
        <v>287</v>
      </c>
      <c r="I54" s="176" t="s">
        <v>558</v>
      </c>
      <c r="J54" s="176" t="s">
        <v>289</v>
      </c>
      <c r="K54" s="176" t="s">
        <v>673</v>
      </c>
      <c r="L54" s="176"/>
      <c r="M54" s="176"/>
    </row>
    <row r="55" spans="1:13" x14ac:dyDescent="0.25">
      <c r="A55" s="176">
        <v>54</v>
      </c>
      <c r="B55" s="176" t="s">
        <v>1467</v>
      </c>
      <c r="C55" s="176" t="s">
        <v>97</v>
      </c>
      <c r="D55" s="176"/>
      <c r="E55" s="176"/>
      <c r="F55" s="176" t="s">
        <v>540</v>
      </c>
      <c r="G55" s="176" t="s">
        <v>1019</v>
      </c>
      <c r="H55" s="176" t="s">
        <v>294</v>
      </c>
      <c r="I55" s="176" t="s">
        <v>541</v>
      </c>
      <c r="J55" s="176" t="s">
        <v>289</v>
      </c>
      <c r="K55" s="176" t="s">
        <v>677</v>
      </c>
      <c r="L55" s="176"/>
      <c r="M55" s="176"/>
    </row>
    <row r="56" spans="1:13" x14ac:dyDescent="0.25">
      <c r="A56" s="176">
        <v>55</v>
      </c>
      <c r="B56" s="176" t="s">
        <v>291</v>
      </c>
      <c r="C56" s="176" t="s">
        <v>292</v>
      </c>
      <c r="D56" s="176" t="s">
        <v>0</v>
      </c>
      <c r="E56" s="176" t="s">
        <v>1</v>
      </c>
      <c r="F56" s="176" t="s">
        <v>293</v>
      </c>
      <c r="G56" s="176" t="s">
        <v>1019</v>
      </c>
      <c r="H56" s="176" t="s">
        <v>294</v>
      </c>
      <c r="I56" s="176" t="s">
        <v>295</v>
      </c>
      <c r="J56" s="176" t="s">
        <v>289</v>
      </c>
      <c r="K56" s="176" t="s">
        <v>679</v>
      </c>
      <c r="L56" s="176"/>
      <c r="M56" s="176"/>
    </row>
    <row r="57" spans="1:13" x14ac:dyDescent="0.25">
      <c r="A57" s="176">
        <v>56</v>
      </c>
      <c r="B57" s="176" t="s">
        <v>311</v>
      </c>
      <c r="C57" s="176" t="s">
        <v>312</v>
      </c>
      <c r="D57" s="176" t="s">
        <v>313</v>
      </c>
      <c r="E57" s="176" t="s">
        <v>43</v>
      </c>
      <c r="F57" s="176" t="s">
        <v>314</v>
      </c>
      <c r="G57" s="176" t="s">
        <v>1019</v>
      </c>
      <c r="H57" s="176" t="s">
        <v>294</v>
      </c>
      <c r="I57" s="176" t="s">
        <v>315</v>
      </c>
      <c r="J57" s="176" t="s">
        <v>289</v>
      </c>
      <c r="K57" s="176" t="s">
        <v>683</v>
      </c>
      <c r="L57" s="176"/>
      <c r="M57" s="176"/>
    </row>
    <row r="58" spans="1:13" x14ac:dyDescent="0.25">
      <c r="A58" s="176">
        <v>57</v>
      </c>
      <c r="B58" s="176" t="s">
        <v>317</v>
      </c>
      <c r="C58" s="176" t="s">
        <v>279</v>
      </c>
      <c r="D58" s="176" t="s">
        <v>318</v>
      </c>
      <c r="E58" s="176" t="s">
        <v>28</v>
      </c>
      <c r="F58" s="176" t="s">
        <v>319</v>
      </c>
      <c r="G58" s="176" t="s">
        <v>1019</v>
      </c>
      <c r="H58" s="176" t="s">
        <v>287</v>
      </c>
      <c r="I58" s="176" t="s">
        <v>320</v>
      </c>
      <c r="J58" s="176" t="s">
        <v>289</v>
      </c>
      <c r="K58" s="176" t="s">
        <v>758</v>
      </c>
      <c r="L58" s="176"/>
      <c r="M58" s="176"/>
    </row>
    <row r="59" spans="1:13" x14ac:dyDescent="0.25">
      <c r="A59" s="176">
        <v>58</v>
      </c>
      <c r="B59" s="176" t="s">
        <v>333</v>
      </c>
      <c r="C59" s="176" t="s">
        <v>334</v>
      </c>
      <c r="D59" s="176" t="s">
        <v>335</v>
      </c>
      <c r="E59" s="176" t="s">
        <v>48</v>
      </c>
      <c r="F59" s="176" t="s">
        <v>336</v>
      </c>
      <c r="G59" s="176" t="s">
        <v>666</v>
      </c>
      <c r="H59" s="176" t="s">
        <v>287</v>
      </c>
      <c r="I59" s="176" t="s">
        <v>337</v>
      </c>
      <c r="J59" s="176" t="s">
        <v>289</v>
      </c>
      <c r="K59" s="176" t="s">
        <v>686</v>
      </c>
      <c r="L59" s="176"/>
      <c r="M59" s="176"/>
    </row>
    <row r="60" spans="1:13" x14ac:dyDescent="0.25">
      <c r="A60" s="176">
        <v>59</v>
      </c>
      <c r="B60" s="176" t="s">
        <v>355</v>
      </c>
      <c r="C60" s="176" t="s">
        <v>356</v>
      </c>
      <c r="D60" s="176" t="s">
        <v>0</v>
      </c>
      <c r="E60" s="176" t="s">
        <v>1</v>
      </c>
      <c r="F60" s="176" t="s">
        <v>357</v>
      </c>
      <c r="G60" s="176" t="s">
        <v>1019</v>
      </c>
      <c r="H60" s="176" t="s">
        <v>294</v>
      </c>
      <c r="I60" s="176" t="s">
        <v>358</v>
      </c>
      <c r="J60" s="176" t="s">
        <v>289</v>
      </c>
      <c r="K60" s="176" t="s">
        <v>690</v>
      </c>
      <c r="L60" s="176"/>
      <c r="M60" s="176"/>
    </row>
    <row r="61" spans="1:13" x14ac:dyDescent="0.25">
      <c r="A61" s="176">
        <v>60</v>
      </c>
      <c r="B61" s="176" t="s">
        <v>238</v>
      </c>
      <c r="C61" s="176" t="s">
        <v>239</v>
      </c>
      <c r="D61" s="176" t="s">
        <v>0</v>
      </c>
      <c r="E61" s="176" t="s">
        <v>1</v>
      </c>
      <c r="F61" s="176" t="s">
        <v>240</v>
      </c>
      <c r="G61" s="176" t="s">
        <v>1019</v>
      </c>
      <c r="H61" s="176" t="s">
        <v>3</v>
      </c>
      <c r="I61" s="176" t="s">
        <v>241</v>
      </c>
      <c r="J61" s="176" t="s">
        <v>53</v>
      </c>
      <c r="K61" s="176" t="s">
        <v>691</v>
      </c>
      <c r="L61" s="176"/>
      <c r="M61" s="176"/>
    </row>
    <row r="62" spans="1:13" x14ac:dyDescent="0.25">
      <c r="A62" s="176">
        <v>61</v>
      </c>
      <c r="B62" s="176" t="s">
        <v>137</v>
      </c>
      <c r="C62" s="176" t="s">
        <v>138</v>
      </c>
      <c r="D62" s="176" t="s">
        <v>0</v>
      </c>
      <c r="E62" s="176" t="s">
        <v>1</v>
      </c>
      <c r="F62" s="176" t="s">
        <v>139</v>
      </c>
      <c r="G62" s="176" t="s">
        <v>1019</v>
      </c>
      <c r="H62" s="176" t="s">
        <v>3</v>
      </c>
      <c r="I62" s="176" t="s">
        <v>140</v>
      </c>
      <c r="J62" s="176" t="s">
        <v>53</v>
      </c>
      <c r="K62" s="176" t="s">
        <v>699</v>
      </c>
      <c r="L62" s="176"/>
      <c r="M62" s="176"/>
    </row>
    <row r="63" spans="1:13" x14ac:dyDescent="0.25">
      <c r="A63" s="176">
        <v>62</v>
      </c>
      <c r="B63" s="176" t="s">
        <v>262</v>
      </c>
      <c r="C63" s="176" t="s">
        <v>399</v>
      </c>
      <c r="D63" s="176" t="s">
        <v>0</v>
      </c>
      <c r="E63" s="176" t="s">
        <v>1</v>
      </c>
      <c r="F63" s="176" t="s">
        <v>400</v>
      </c>
      <c r="G63" s="176" t="s">
        <v>1019</v>
      </c>
      <c r="H63" s="176" t="s">
        <v>294</v>
      </c>
      <c r="I63" s="176" t="s">
        <v>401</v>
      </c>
      <c r="J63" s="176" t="s">
        <v>289</v>
      </c>
      <c r="K63" s="176" t="s">
        <v>700</v>
      </c>
      <c r="L63" s="176"/>
      <c r="M63" s="176"/>
    </row>
    <row r="64" spans="1:13" x14ac:dyDescent="0.25">
      <c r="A64" s="176">
        <v>63</v>
      </c>
      <c r="B64" s="176" t="s">
        <v>403</v>
      </c>
      <c r="C64" s="176" t="s">
        <v>60</v>
      </c>
      <c r="D64" s="176" t="s">
        <v>27</v>
      </c>
      <c r="E64" s="176" t="s">
        <v>28</v>
      </c>
      <c r="F64" s="176" t="s">
        <v>404</v>
      </c>
      <c r="G64" s="176" t="s">
        <v>1019</v>
      </c>
      <c r="H64" s="176" t="s">
        <v>287</v>
      </c>
      <c r="I64" s="176" t="s">
        <v>405</v>
      </c>
      <c r="J64" s="176" t="s">
        <v>289</v>
      </c>
      <c r="K64" s="176" t="s">
        <v>701</v>
      </c>
      <c r="L64" s="176"/>
      <c r="M64" s="176"/>
    </row>
    <row r="65" spans="1:13" x14ac:dyDescent="0.25">
      <c r="A65" s="176">
        <v>64</v>
      </c>
      <c r="B65" s="176" t="s">
        <v>431</v>
      </c>
      <c r="C65" s="176" t="s">
        <v>172</v>
      </c>
      <c r="D65" s="176" t="s">
        <v>432</v>
      </c>
      <c r="E65" s="176" t="s">
        <v>28</v>
      </c>
      <c r="F65" s="176" t="s">
        <v>433</v>
      </c>
      <c r="G65" s="176" t="s">
        <v>1019</v>
      </c>
      <c r="H65" s="176" t="s">
        <v>294</v>
      </c>
      <c r="I65" s="176" t="s">
        <v>434</v>
      </c>
      <c r="J65" s="176" t="s">
        <v>289</v>
      </c>
      <c r="K65" s="176" t="s">
        <v>704</v>
      </c>
      <c r="L65" s="176"/>
      <c r="M65" s="176"/>
    </row>
    <row r="66" spans="1:13" x14ac:dyDescent="0.25">
      <c r="A66" s="176">
        <v>65</v>
      </c>
      <c r="B66" s="176" t="s">
        <v>165</v>
      </c>
      <c r="C66" s="176" t="s">
        <v>166</v>
      </c>
      <c r="D66" s="176" t="s">
        <v>27</v>
      </c>
      <c r="E66" s="176" t="s">
        <v>28</v>
      </c>
      <c r="F66" s="176" t="s">
        <v>167</v>
      </c>
      <c r="G66" s="176" t="s">
        <v>1019</v>
      </c>
      <c r="H66" s="176" t="s">
        <v>30</v>
      </c>
      <c r="I66" s="176" t="s">
        <v>168</v>
      </c>
      <c r="J66" s="176" t="s">
        <v>32</v>
      </c>
      <c r="K66" s="176" t="s">
        <v>712</v>
      </c>
      <c r="L66" s="176"/>
      <c r="M66" s="176"/>
    </row>
    <row r="67" spans="1:13" x14ac:dyDescent="0.25">
      <c r="A67" s="176">
        <v>66</v>
      </c>
      <c r="B67" s="176" t="s">
        <v>25</v>
      </c>
      <c r="C67" s="176" t="s">
        <v>26</v>
      </c>
      <c r="D67" s="176" t="s">
        <v>27</v>
      </c>
      <c r="E67" s="176" t="s">
        <v>28</v>
      </c>
      <c r="F67" s="176" t="s">
        <v>29</v>
      </c>
      <c r="G67" s="176" t="s">
        <v>1019</v>
      </c>
      <c r="H67" s="176" t="s">
        <v>30</v>
      </c>
      <c r="I67" s="176" t="s">
        <v>31</v>
      </c>
      <c r="J67" s="176" t="s">
        <v>32</v>
      </c>
      <c r="K67" s="176" t="s">
        <v>714</v>
      </c>
      <c r="L67" s="176"/>
      <c r="M67" s="176"/>
    </row>
    <row r="68" spans="1:13" x14ac:dyDescent="0.25">
      <c r="A68" s="176">
        <v>67</v>
      </c>
      <c r="B68" s="176" t="s">
        <v>467</v>
      </c>
      <c r="C68" s="176" t="s">
        <v>468</v>
      </c>
      <c r="D68" s="176" t="s">
        <v>0</v>
      </c>
      <c r="E68" s="176" t="s">
        <v>1</v>
      </c>
      <c r="F68" s="176" t="s">
        <v>469</v>
      </c>
      <c r="G68" s="176" t="s">
        <v>1257</v>
      </c>
      <c r="H68" s="176" t="s">
        <v>5</v>
      </c>
      <c r="I68" s="176" t="s">
        <v>470</v>
      </c>
      <c r="J68" s="176" t="s">
        <v>6</v>
      </c>
      <c r="K68" s="176" t="s">
        <v>720</v>
      </c>
      <c r="L68" s="176"/>
      <c r="M68" s="176"/>
    </row>
    <row r="69" spans="1:13" x14ac:dyDescent="0.25">
      <c r="A69" s="176">
        <v>68</v>
      </c>
      <c r="B69" s="176" t="s">
        <v>110</v>
      </c>
      <c r="C69" s="176" t="s">
        <v>111</v>
      </c>
      <c r="D69" s="176" t="s">
        <v>112</v>
      </c>
      <c r="E69" s="176" t="s">
        <v>43</v>
      </c>
      <c r="F69" s="176" t="s">
        <v>113</v>
      </c>
      <c r="G69" s="176" t="s">
        <v>1019</v>
      </c>
      <c r="H69" s="176" t="s">
        <v>3</v>
      </c>
      <c r="I69" s="176" t="s">
        <v>114</v>
      </c>
      <c r="J69" s="176" t="s">
        <v>53</v>
      </c>
      <c r="K69" s="176" t="s">
        <v>727</v>
      </c>
      <c r="L69" s="176"/>
      <c r="M69" s="176"/>
    </row>
    <row r="70" spans="1:13" x14ac:dyDescent="0.25">
      <c r="A70" s="176">
        <v>69</v>
      </c>
      <c r="B70" s="176" t="s">
        <v>120</v>
      </c>
      <c r="C70" s="176" t="s">
        <v>121</v>
      </c>
      <c r="D70" s="176" t="s">
        <v>122</v>
      </c>
      <c r="E70" s="176" t="s">
        <v>43</v>
      </c>
      <c r="F70" s="176" t="s">
        <v>123</v>
      </c>
      <c r="G70" s="176" t="s">
        <v>1019</v>
      </c>
      <c r="H70" s="176" t="s">
        <v>3</v>
      </c>
      <c r="I70" s="176" t="s">
        <v>124</v>
      </c>
      <c r="J70" s="176" t="s">
        <v>125</v>
      </c>
      <c r="K70" s="176" t="s">
        <v>728</v>
      </c>
      <c r="L70" s="176"/>
      <c r="M70" s="176"/>
    </row>
    <row r="71" spans="1:13" x14ac:dyDescent="0.25">
      <c r="A71" s="176">
        <v>70</v>
      </c>
      <c r="B71" s="176" t="s">
        <v>925</v>
      </c>
      <c r="C71" s="176" t="s">
        <v>926</v>
      </c>
      <c r="D71" s="176" t="s">
        <v>821</v>
      </c>
      <c r="E71" s="176" t="s">
        <v>822</v>
      </c>
      <c r="F71" s="176" t="s">
        <v>927</v>
      </c>
      <c r="G71" s="176" t="s">
        <v>1468</v>
      </c>
      <c r="H71" s="176" t="s">
        <v>8</v>
      </c>
      <c r="I71" s="176" t="s">
        <v>928</v>
      </c>
      <c r="J71" s="176" t="s">
        <v>9</v>
      </c>
      <c r="K71" s="176" t="s">
        <v>929</v>
      </c>
      <c r="L71" s="176"/>
      <c r="M71" s="176"/>
    </row>
    <row r="72" spans="1:13" x14ac:dyDescent="0.25">
      <c r="A72" s="176">
        <v>71</v>
      </c>
      <c r="B72" s="176" t="s">
        <v>811</v>
      </c>
      <c r="C72" s="176" t="s">
        <v>812</v>
      </c>
      <c r="D72" s="176" t="s">
        <v>813</v>
      </c>
      <c r="E72" s="176" t="s">
        <v>814</v>
      </c>
      <c r="F72" s="176" t="s">
        <v>815</v>
      </c>
      <c r="G72" s="176" t="s">
        <v>1468</v>
      </c>
      <c r="H72" s="176" t="s">
        <v>8</v>
      </c>
      <c r="I72" s="176" t="s">
        <v>817</v>
      </c>
      <c r="J72" s="176" t="s">
        <v>9</v>
      </c>
      <c r="K72" s="176" t="s">
        <v>818</v>
      </c>
      <c r="L72" s="176"/>
      <c r="M72" s="176"/>
    </row>
    <row r="73" spans="1:13" x14ac:dyDescent="0.25">
      <c r="A73" s="176">
        <v>72</v>
      </c>
      <c r="B73" s="176" t="s">
        <v>869</v>
      </c>
      <c r="C73" s="176" t="s">
        <v>870</v>
      </c>
      <c r="D73" s="176" t="s">
        <v>871</v>
      </c>
      <c r="E73" s="176" t="s">
        <v>198</v>
      </c>
      <c r="F73" s="176" t="s">
        <v>872</v>
      </c>
      <c r="G73" s="176" t="s">
        <v>1468</v>
      </c>
      <c r="H73" s="176" t="s">
        <v>8</v>
      </c>
      <c r="I73" s="176" t="s">
        <v>873</v>
      </c>
      <c r="J73" s="176" t="s">
        <v>9</v>
      </c>
      <c r="K73" s="176" t="s">
        <v>874</v>
      </c>
      <c r="L73" s="176"/>
      <c r="M73" s="176"/>
    </row>
    <row r="74" spans="1:13" x14ac:dyDescent="0.25">
      <c r="A74" s="176">
        <v>73</v>
      </c>
      <c r="B74" s="176" t="s">
        <v>819</v>
      </c>
      <c r="C74" s="176" t="s">
        <v>820</v>
      </c>
      <c r="D74" s="176" t="s">
        <v>821</v>
      </c>
      <c r="E74" s="176" t="s">
        <v>822</v>
      </c>
      <c r="F74" s="176" t="s">
        <v>823</v>
      </c>
      <c r="G74" s="176" t="s">
        <v>1468</v>
      </c>
      <c r="H74" s="176" t="s">
        <v>8</v>
      </c>
      <c r="I74" s="176" t="s">
        <v>824</v>
      </c>
      <c r="J74" s="176" t="s">
        <v>9</v>
      </c>
      <c r="K74" s="176" t="s">
        <v>825</v>
      </c>
      <c r="L74" s="176"/>
      <c r="M74" s="176"/>
    </row>
    <row r="75" spans="1:13" x14ac:dyDescent="0.25">
      <c r="A75" s="176">
        <v>74</v>
      </c>
      <c r="B75" s="176" t="s">
        <v>875</v>
      </c>
      <c r="C75" s="176" t="s">
        <v>876</v>
      </c>
      <c r="D75" s="176" t="s">
        <v>877</v>
      </c>
      <c r="E75" s="176" t="s">
        <v>878</v>
      </c>
      <c r="F75" s="176" t="s">
        <v>879</v>
      </c>
      <c r="G75" s="176" t="s">
        <v>1468</v>
      </c>
      <c r="H75" s="176" t="s">
        <v>8</v>
      </c>
      <c r="I75" s="176" t="s">
        <v>880</v>
      </c>
      <c r="J75" s="176" t="s">
        <v>9</v>
      </c>
      <c r="K75" s="176" t="s">
        <v>881</v>
      </c>
      <c r="L75" s="176"/>
      <c r="M75" s="176"/>
    </row>
    <row r="76" spans="1:13" x14ac:dyDescent="0.25">
      <c r="A76" s="176">
        <v>75</v>
      </c>
      <c r="B76" s="176" t="s">
        <v>797</v>
      </c>
      <c r="C76" s="176" t="s">
        <v>798</v>
      </c>
      <c r="D76" s="176" t="s">
        <v>799</v>
      </c>
      <c r="E76" s="176" t="s">
        <v>1</v>
      </c>
      <c r="F76" s="176" t="s">
        <v>800</v>
      </c>
      <c r="G76" s="176" t="s">
        <v>1468</v>
      </c>
      <c r="H76" s="176" t="s">
        <v>8</v>
      </c>
      <c r="I76" s="176" t="s">
        <v>801</v>
      </c>
      <c r="J76" s="176" t="s">
        <v>9</v>
      </c>
      <c r="K76" s="176" t="s">
        <v>802</v>
      </c>
      <c r="L76" s="176"/>
      <c r="M76" s="176"/>
    </row>
    <row r="77" spans="1:13" x14ac:dyDescent="0.25">
      <c r="A77" s="176">
        <v>76</v>
      </c>
      <c r="B77" s="176" t="s">
        <v>101</v>
      </c>
      <c r="C77" s="176" t="s">
        <v>102</v>
      </c>
      <c r="D77" s="176" t="s">
        <v>103</v>
      </c>
      <c r="E77" s="176" t="s">
        <v>43</v>
      </c>
      <c r="F77" s="176" t="s">
        <v>169</v>
      </c>
      <c r="G77" s="176" t="s">
        <v>1468</v>
      </c>
      <c r="H77" s="176" t="s">
        <v>8</v>
      </c>
      <c r="I77" s="176" t="s">
        <v>170</v>
      </c>
      <c r="J77" s="176" t="s">
        <v>9</v>
      </c>
      <c r="K77" s="176" t="s">
        <v>735</v>
      </c>
      <c r="L77" s="176"/>
      <c r="M77" s="176"/>
    </row>
    <row r="78" spans="1:13" x14ac:dyDescent="0.25">
      <c r="A78" s="176">
        <v>77</v>
      </c>
      <c r="B78" s="176" t="s">
        <v>179</v>
      </c>
      <c r="C78" s="176" t="s">
        <v>180</v>
      </c>
      <c r="D78" s="176" t="s">
        <v>181</v>
      </c>
      <c r="E78" s="176" t="s">
        <v>43</v>
      </c>
      <c r="F78" s="176" t="s">
        <v>182</v>
      </c>
      <c r="G78" s="176" t="s">
        <v>1468</v>
      </c>
      <c r="H78" s="176" t="s">
        <v>8</v>
      </c>
      <c r="I78" s="176" t="s">
        <v>183</v>
      </c>
      <c r="J78" s="176" t="s">
        <v>9</v>
      </c>
      <c r="K78" s="176" t="s">
        <v>738</v>
      </c>
      <c r="L78" s="176"/>
      <c r="M78" s="176"/>
    </row>
    <row r="79" spans="1:13" x14ac:dyDescent="0.25">
      <c r="A79" s="176">
        <v>78</v>
      </c>
      <c r="B79" s="176" t="s">
        <v>467</v>
      </c>
      <c r="C79" s="176" t="s">
        <v>468</v>
      </c>
      <c r="D79" s="176" t="s">
        <v>0</v>
      </c>
      <c r="E79" s="176" t="s">
        <v>1</v>
      </c>
      <c r="F79" s="176" t="s">
        <v>477</v>
      </c>
      <c r="G79" s="176" t="s">
        <v>1019</v>
      </c>
      <c r="H79" s="176" t="s">
        <v>30</v>
      </c>
      <c r="I79" s="176" t="s">
        <v>478</v>
      </c>
      <c r="J79" s="176" t="s">
        <v>32</v>
      </c>
      <c r="K79" s="176" t="s">
        <v>740</v>
      </c>
      <c r="L79" s="176"/>
      <c r="M79" s="176"/>
    </row>
    <row r="80" spans="1:13" x14ac:dyDescent="0.25">
      <c r="A80" s="176">
        <v>79</v>
      </c>
      <c r="B80" s="176" t="s">
        <v>54</v>
      </c>
      <c r="C80" s="176" t="s">
        <v>55</v>
      </c>
      <c r="D80" s="176" t="s">
        <v>0</v>
      </c>
      <c r="E80" s="176" t="s">
        <v>1</v>
      </c>
      <c r="F80" s="176" t="s">
        <v>480</v>
      </c>
      <c r="G80" s="176" t="s">
        <v>1050</v>
      </c>
      <c r="H80" s="176" t="s">
        <v>473</v>
      </c>
      <c r="I80" s="176" t="s">
        <v>481</v>
      </c>
      <c r="J80" s="176" t="s">
        <v>475</v>
      </c>
      <c r="K80" s="176" t="s">
        <v>744</v>
      </c>
      <c r="L80" s="176"/>
      <c r="M80" s="176"/>
    </row>
    <row r="81" spans="1:13" x14ac:dyDescent="0.25">
      <c r="A81" s="176">
        <v>80</v>
      </c>
      <c r="B81" s="176" t="s">
        <v>206</v>
      </c>
      <c r="C81" s="176" t="s">
        <v>207</v>
      </c>
      <c r="D81" s="176" t="s">
        <v>173</v>
      </c>
      <c r="E81" s="176" t="s">
        <v>43</v>
      </c>
      <c r="F81" s="176" t="s">
        <v>208</v>
      </c>
      <c r="G81" s="176" t="s">
        <v>1019</v>
      </c>
      <c r="H81" s="176" t="s">
        <v>3</v>
      </c>
      <c r="I81" s="176" t="s">
        <v>209</v>
      </c>
      <c r="J81" s="176" t="s">
        <v>53</v>
      </c>
      <c r="K81" s="176" t="s">
        <v>745</v>
      </c>
      <c r="L81" s="176"/>
      <c r="M81" s="176"/>
    </row>
    <row r="82" spans="1:13" x14ac:dyDescent="0.25">
      <c r="A82" s="176">
        <v>81</v>
      </c>
      <c r="B82" s="176" t="s">
        <v>224</v>
      </c>
      <c r="C82" s="176" t="s">
        <v>225</v>
      </c>
      <c r="D82" s="176" t="s">
        <v>0</v>
      </c>
      <c r="E82" s="176" t="s">
        <v>1</v>
      </c>
      <c r="F82" s="176" t="s">
        <v>226</v>
      </c>
      <c r="G82" s="176" t="s">
        <v>1019</v>
      </c>
      <c r="H82" s="176" t="s">
        <v>3</v>
      </c>
      <c r="I82" s="176" t="s">
        <v>227</v>
      </c>
      <c r="J82" s="176" t="s">
        <v>53</v>
      </c>
      <c r="K82" s="176" t="s">
        <v>748</v>
      </c>
      <c r="L82" s="176"/>
      <c r="M82" s="176"/>
    </row>
    <row r="83" spans="1:13" x14ac:dyDescent="0.25">
      <c r="A83" s="176">
        <v>82</v>
      </c>
      <c r="B83" s="176" t="s">
        <v>54</v>
      </c>
      <c r="C83" s="176" t="s">
        <v>55</v>
      </c>
      <c r="D83" s="176" t="s">
        <v>0</v>
      </c>
      <c r="E83" s="176" t="s">
        <v>1</v>
      </c>
      <c r="F83" s="176" t="s">
        <v>229</v>
      </c>
      <c r="G83" s="176" t="s">
        <v>1019</v>
      </c>
      <c r="H83" s="176" t="s">
        <v>3</v>
      </c>
      <c r="I83" s="176" t="s">
        <v>230</v>
      </c>
      <c r="J83" s="176" t="s">
        <v>53</v>
      </c>
      <c r="K83" s="176" t="s">
        <v>749</v>
      </c>
      <c r="L83" s="176"/>
      <c r="M83" s="176"/>
    </row>
    <row r="84" spans="1:13" x14ac:dyDescent="0.25">
      <c r="A84" s="176">
        <v>83</v>
      </c>
      <c r="B84" s="176" t="s">
        <v>278</v>
      </c>
      <c r="C84" s="176" t="s">
        <v>279</v>
      </c>
      <c r="D84" s="176" t="s">
        <v>66</v>
      </c>
      <c r="E84" s="176" t="s">
        <v>1</v>
      </c>
      <c r="F84" s="176" t="s">
        <v>280</v>
      </c>
      <c r="G84" s="176" t="s">
        <v>1019</v>
      </c>
      <c r="H84" s="176" t="s">
        <v>3</v>
      </c>
      <c r="I84" s="176" t="s">
        <v>281</v>
      </c>
      <c r="J84" s="176" t="s">
        <v>53</v>
      </c>
      <c r="K84" s="176" t="s">
        <v>756</v>
      </c>
      <c r="L84" s="176"/>
      <c r="M84" s="176"/>
    </row>
    <row r="85" spans="1:13" x14ac:dyDescent="0.25">
      <c r="L85" s="176"/>
      <c r="M85" s="176"/>
    </row>
    <row r="86" spans="1:13" x14ac:dyDescent="0.25">
      <c r="L86" s="176"/>
      <c r="M86" s="176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Y29"/>
  <sheetViews>
    <sheetView topLeftCell="A16" workbookViewId="0" zoomScaleNormal="100">
      <selection activeCell="J12" sqref="J12"/>
    </sheetView>
  </sheetViews>
  <sheetFormatPr defaultRowHeight="15" x14ac:dyDescent="0.25"/>
  <cols>
    <col min="7" max="7" customWidth="true" width="11.42578125" collapsed="false"/>
    <col min="17" max="17" customWidth="true" width="9.0" collapsed="fals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7"/>
  <dimension ref="A1:X84"/>
  <sheetViews>
    <sheetView topLeftCell="A55" workbookViewId="0">
      <selection activeCell="G27" sqref="G27"/>
    </sheetView>
  </sheetViews>
  <sheetFormatPr defaultRowHeight="15" x14ac:dyDescent="0.25"/>
  <sheetData>
    <row r="1" spans="1:2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23" x14ac:dyDescent="0.25">
      <c r="A2">
        <v>1</v>
      </c>
      <c r="B2" s="159" t="s">
        <v>1490</v>
      </c>
      <c r="C2" s="159" t="s">
        <v>97</v>
      </c>
      <c r="D2" s="159" t="s">
        <v>0</v>
      </c>
      <c r="E2" s="159" t="s">
        <v>1</v>
      </c>
      <c r="F2" s="159" t="s">
        <v>1491</v>
      </c>
      <c r="G2" s="159" t="s">
        <v>960</v>
      </c>
      <c r="H2" s="159" t="s">
        <v>1013</v>
      </c>
      <c r="I2" s="159" t="s">
        <v>1492</v>
      </c>
      <c r="J2" s="159" t="s">
        <v>960</v>
      </c>
      <c r="K2" s="159" t="s">
        <v>1500</v>
      </c>
      <c r="L2" s="159"/>
      <c r="M2" s="159"/>
    </row>
    <row r="3" spans="1:23" x14ac:dyDescent="0.25">
      <c r="A3">
        <v>2</v>
      </c>
      <c r="B3" s="159" t="s">
        <v>50</v>
      </c>
      <c r="C3" s="159" t="s">
        <v>51</v>
      </c>
      <c r="D3" s="159" t="s">
        <v>52</v>
      </c>
      <c r="E3" s="159" t="s">
        <v>43</v>
      </c>
      <c r="F3" s="159" t="s">
        <v>94</v>
      </c>
      <c r="G3" s="159" t="s">
        <v>1136</v>
      </c>
      <c r="H3" s="159" t="s">
        <v>5</v>
      </c>
      <c r="I3" s="159" t="s">
        <v>95</v>
      </c>
      <c r="J3" s="159" t="s">
        <v>6</v>
      </c>
      <c r="K3" s="159" t="s">
        <v>1501</v>
      </c>
      <c r="L3" s="159"/>
      <c r="M3" s="159"/>
    </row>
    <row r="4" spans="1:23" x14ac:dyDescent="0.25">
      <c r="A4" s="159">
        <v>3</v>
      </c>
      <c r="B4" s="159" t="s">
        <v>1502</v>
      </c>
      <c r="C4" s="159" t="s">
        <v>833</v>
      </c>
      <c r="D4" s="159" t="s">
        <v>1503</v>
      </c>
      <c r="E4" s="159" t="s">
        <v>1504</v>
      </c>
      <c r="F4" s="159" t="s">
        <v>1505</v>
      </c>
      <c r="G4" s="159" t="s">
        <v>1506</v>
      </c>
      <c r="H4" s="159" t="s">
        <v>1013</v>
      </c>
      <c r="I4" s="159" t="s">
        <v>1507</v>
      </c>
      <c r="J4" s="159" t="s">
        <v>960</v>
      </c>
      <c r="K4" s="159" t="s">
        <v>1508</v>
      </c>
      <c r="L4" s="159"/>
      <c r="M4" s="159"/>
      <c r="N4" s="165"/>
      <c r="O4" s="165"/>
      <c r="P4" s="165"/>
      <c r="Q4" s="165"/>
      <c r="R4" s="165"/>
      <c r="S4" s="165"/>
      <c r="T4" s="165"/>
      <c r="W4" s="165"/>
    </row>
    <row r="5" spans="1:23" x14ac:dyDescent="0.25">
      <c r="A5" s="159">
        <v>4</v>
      </c>
      <c r="B5" s="159" t="s">
        <v>15</v>
      </c>
      <c r="C5" s="159" t="s">
        <v>16</v>
      </c>
      <c r="D5" s="159" t="s">
        <v>17</v>
      </c>
      <c r="E5" s="159" t="s">
        <v>7</v>
      </c>
      <c r="F5" s="159" t="s">
        <v>18</v>
      </c>
      <c r="G5" s="159" t="s">
        <v>1468</v>
      </c>
      <c r="H5" s="159" t="s">
        <v>5</v>
      </c>
      <c r="I5" s="159" t="s">
        <v>19</v>
      </c>
      <c r="J5" s="159" t="s">
        <v>6</v>
      </c>
      <c r="K5" s="159" t="s">
        <v>1494</v>
      </c>
      <c r="L5" s="159"/>
      <c r="M5" s="159"/>
    </row>
    <row r="6" spans="1:23" x14ac:dyDescent="0.25">
      <c r="A6" s="159">
        <v>5</v>
      </c>
      <c r="B6" s="159" t="s">
        <v>366</v>
      </c>
      <c r="C6" s="159" t="s">
        <v>367</v>
      </c>
      <c r="D6" s="159" t="s">
        <v>368</v>
      </c>
      <c r="E6" s="159" t="s">
        <v>43</v>
      </c>
      <c r="F6" s="159" t="s">
        <v>395</v>
      </c>
      <c r="G6" s="159" t="s">
        <v>1468</v>
      </c>
      <c r="H6" s="159" t="s">
        <v>5</v>
      </c>
      <c r="I6" s="159" t="s">
        <v>396</v>
      </c>
      <c r="J6" s="159" t="s">
        <v>6</v>
      </c>
      <c r="K6" s="159" t="s">
        <v>1495</v>
      </c>
      <c r="L6" s="159"/>
      <c r="M6" s="159"/>
    </row>
    <row r="7" spans="1:23" x14ac:dyDescent="0.25">
      <c r="A7" s="159">
        <v>6</v>
      </c>
      <c r="B7" s="159" t="s">
        <v>174</v>
      </c>
      <c r="C7" s="159" t="s">
        <v>175</v>
      </c>
      <c r="D7" s="159" t="s">
        <v>0</v>
      </c>
      <c r="E7" s="159" t="s">
        <v>1</v>
      </c>
      <c r="F7" s="159" t="s">
        <v>472</v>
      </c>
      <c r="G7" s="159" t="s">
        <v>1050</v>
      </c>
      <c r="H7" s="159" t="s">
        <v>473</v>
      </c>
      <c r="I7" s="159" t="s">
        <v>474</v>
      </c>
      <c r="J7" s="159" t="s">
        <v>475</v>
      </c>
      <c r="K7" s="159" t="s">
        <v>1475</v>
      </c>
      <c r="L7" s="159"/>
      <c r="M7" s="159"/>
    </row>
    <row r="8" spans="1:23" x14ac:dyDescent="0.25">
      <c r="A8" s="159">
        <v>7</v>
      </c>
      <c r="B8" s="159" t="s">
        <v>174</v>
      </c>
      <c r="C8" s="159" t="s">
        <v>175</v>
      </c>
      <c r="D8" s="159" t="s">
        <v>0</v>
      </c>
      <c r="E8" s="159" t="s">
        <v>1</v>
      </c>
      <c r="F8" s="159" t="s">
        <v>176</v>
      </c>
      <c r="G8" s="159" t="s">
        <v>1468</v>
      </c>
      <c r="H8" s="159" t="s">
        <v>8</v>
      </c>
      <c r="I8" s="159" t="s">
        <v>177</v>
      </c>
      <c r="J8" s="159" t="s">
        <v>9</v>
      </c>
      <c r="K8" s="159" t="s">
        <v>1476</v>
      </c>
      <c r="L8" s="159"/>
      <c r="M8" s="159"/>
    </row>
    <row r="9" spans="1:23" x14ac:dyDescent="0.25">
      <c r="A9" s="159">
        <v>8</v>
      </c>
      <c r="B9" s="159" t="s">
        <v>174</v>
      </c>
      <c r="C9" s="159" t="s">
        <v>175</v>
      </c>
      <c r="D9" s="159" t="s">
        <v>0</v>
      </c>
      <c r="E9" s="159" t="s">
        <v>1</v>
      </c>
      <c r="F9" s="159" t="s">
        <v>1232</v>
      </c>
      <c r="G9" s="159" t="s">
        <v>1468</v>
      </c>
      <c r="H9" s="159" t="s">
        <v>1013</v>
      </c>
      <c r="I9" s="159" t="s">
        <v>1234</v>
      </c>
      <c r="J9" s="159" t="s">
        <v>960</v>
      </c>
      <c r="K9" s="159" t="s">
        <v>1477</v>
      </c>
      <c r="L9" s="159"/>
      <c r="M9" s="159"/>
    </row>
    <row r="10" spans="1:23" x14ac:dyDescent="0.25">
      <c r="A10" s="159">
        <v>9</v>
      </c>
      <c r="B10" s="159" t="s">
        <v>1478</v>
      </c>
      <c r="C10" s="159" t="s">
        <v>1479</v>
      </c>
      <c r="D10" s="159" t="s">
        <v>1480</v>
      </c>
      <c r="E10" s="159" t="s">
        <v>601</v>
      </c>
      <c r="F10" s="159" t="s">
        <v>1481</v>
      </c>
      <c r="G10" s="159" t="s">
        <v>1468</v>
      </c>
      <c r="H10" s="159" t="s">
        <v>1013</v>
      </c>
      <c r="I10" s="159" t="s">
        <v>1482</v>
      </c>
      <c r="J10" s="159" t="s">
        <v>960</v>
      </c>
      <c r="K10" s="159" t="s">
        <v>1483</v>
      </c>
      <c r="L10" s="159"/>
      <c r="M10" s="159"/>
    </row>
    <row r="11" spans="1:23" x14ac:dyDescent="0.25">
      <c r="A11" s="159">
        <v>10</v>
      </c>
      <c r="B11" s="159" t="s">
        <v>268</v>
      </c>
      <c r="C11" s="159" t="s">
        <v>269</v>
      </c>
      <c r="D11" s="159" t="s">
        <v>66</v>
      </c>
      <c r="E11" s="159" t="s">
        <v>1</v>
      </c>
      <c r="F11" s="159" t="s">
        <v>270</v>
      </c>
      <c r="G11" s="159" t="s">
        <v>1019</v>
      </c>
      <c r="H11" s="159" t="s">
        <v>3</v>
      </c>
      <c r="I11" s="159" t="s">
        <v>271</v>
      </c>
      <c r="J11" s="159" t="s">
        <v>53</v>
      </c>
      <c r="K11" s="159" t="s">
        <v>1465</v>
      </c>
      <c r="L11" s="159"/>
      <c r="M11" s="159"/>
    </row>
    <row r="12" spans="1:23" x14ac:dyDescent="0.25">
      <c r="A12" s="159">
        <v>11</v>
      </c>
      <c r="B12" s="159" t="s">
        <v>803</v>
      </c>
      <c r="C12" s="159" t="s">
        <v>804</v>
      </c>
      <c r="D12" s="159" t="s">
        <v>17</v>
      </c>
      <c r="E12" s="159" t="s">
        <v>7</v>
      </c>
      <c r="F12" s="159" t="s">
        <v>1121</v>
      </c>
      <c r="G12" s="159" t="s">
        <v>1468</v>
      </c>
      <c r="H12" s="159" t="s">
        <v>1013</v>
      </c>
      <c r="I12" s="159" t="s">
        <v>1122</v>
      </c>
      <c r="J12" s="159" t="s">
        <v>960</v>
      </c>
      <c r="K12" s="159" t="s">
        <v>1464</v>
      </c>
      <c r="L12" s="159"/>
      <c r="M12" s="159"/>
    </row>
    <row r="13" spans="1:23" x14ac:dyDescent="0.25">
      <c r="A13" s="159">
        <v>12</v>
      </c>
      <c r="B13" s="159" t="s">
        <v>1457</v>
      </c>
      <c r="C13" s="159" t="s">
        <v>1458</v>
      </c>
      <c r="D13" s="159" t="s">
        <v>42</v>
      </c>
      <c r="E13" s="159" t="s">
        <v>43</v>
      </c>
      <c r="F13" s="159" t="s">
        <v>1459</v>
      </c>
      <c r="G13" s="159" t="s">
        <v>1468</v>
      </c>
      <c r="H13" s="159" t="s">
        <v>1013</v>
      </c>
      <c r="I13" s="159" t="s">
        <v>1460</v>
      </c>
      <c r="J13" s="159" t="s">
        <v>960</v>
      </c>
      <c r="K13" s="159" t="s">
        <v>1461</v>
      </c>
      <c r="L13" s="159"/>
      <c r="M13" s="159"/>
    </row>
    <row r="14" spans="1:23" x14ac:dyDescent="0.25">
      <c r="A14" s="159">
        <v>13</v>
      </c>
      <c r="B14" s="159" t="s">
        <v>366</v>
      </c>
      <c r="C14" s="159" t="s">
        <v>367</v>
      </c>
      <c r="D14" s="159" t="s">
        <v>368</v>
      </c>
      <c r="E14" s="159" t="s">
        <v>43</v>
      </c>
      <c r="F14" s="159" t="s">
        <v>369</v>
      </c>
      <c r="G14" s="159" t="s">
        <v>1019</v>
      </c>
      <c r="H14" s="159" t="s">
        <v>294</v>
      </c>
      <c r="I14" s="159" t="s">
        <v>370</v>
      </c>
      <c r="J14" s="159" t="s">
        <v>289</v>
      </c>
      <c r="K14" s="159" t="s">
        <v>1240</v>
      </c>
      <c r="L14" s="159"/>
      <c r="M14" s="159"/>
    </row>
    <row r="15" spans="1:23" x14ac:dyDescent="0.25">
      <c r="A15" s="159">
        <v>14</v>
      </c>
      <c r="B15" s="159" t="s">
        <v>366</v>
      </c>
      <c r="C15" s="159" t="s">
        <v>367</v>
      </c>
      <c r="D15" s="159" t="s">
        <v>368</v>
      </c>
      <c r="E15" s="159" t="s">
        <v>43</v>
      </c>
      <c r="F15" s="159" t="s">
        <v>1100</v>
      </c>
      <c r="G15" s="159" t="s">
        <v>1468</v>
      </c>
      <c r="H15" s="159" t="s">
        <v>1013</v>
      </c>
      <c r="I15" s="159" t="s">
        <v>1101</v>
      </c>
      <c r="J15" s="159" t="s">
        <v>960</v>
      </c>
      <c r="K15" s="159" t="s">
        <v>1258</v>
      </c>
      <c r="L15" s="159"/>
      <c r="M15" s="159"/>
    </row>
    <row r="16" spans="1:23" x14ac:dyDescent="0.25">
      <c r="A16" s="159">
        <v>15</v>
      </c>
      <c r="B16" s="159" t="s">
        <v>1215</v>
      </c>
      <c r="C16" s="159" t="s">
        <v>1216</v>
      </c>
      <c r="D16" s="159" t="s">
        <v>0</v>
      </c>
      <c r="E16" s="159" t="s">
        <v>1</v>
      </c>
      <c r="F16" s="159" t="s">
        <v>1218</v>
      </c>
      <c r="G16" s="159" t="s">
        <v>1468</v>
      </c>
      <c r="H16" s="159" t="s">
        <v>1013</v>
      </c>
      <c r="I16" s="159" t="s">
        <v>1219</v>
      </c>
      <c r="J16" s="159" t="s">
        <v>960</v>
      </c>
      <c r="K16" s="159" t="s">
        <v>1242</v>
      </c>
      <c r="L16" s="159"/>
      <c r="M16" s="159"/>
    </row>
    <row r="17" spans="1:13" x14ac:dyDescent="0.25">
      <c r="A17" s="159">
        <v>16</v>
      </c>
      <c r="B17" s="159" t="s">
        <v>1194</v>
      </c>
      <c r="C17" s="159" t="s">
        <v>1195</v>
      </c>
      <c r="D17" s="159" t="s">
        <v>1196</v>
      </c>
      <c r="E17" s="159" t="s">
        <v>28</v>
      </c>
      <c r="F17" s="159" t="s">
        <v>1197</v>
      </c>
      <c r="G17" s="159" t="s">
        <v>1468</v>
      </c>
      <c r="H17" s="159" t="s">
        <v>1013</v>
      </c>
      <c r="I17" s="159" t="s">
        <v>1198</v>
      </c>
      <c r="J17" s="159" t="s">
        <v>960</v>
      </c>
      <c r="K17" s="159" t="s">
        <v>1214</v>
      </c>
      <c r="L17" s="159"/>
      <c r="M17" s="159"/>
    </row>
    <row r="18" spans="1:13" x14ac:dyDescent="0.25">
      <c r="A18" s="159">
        <v>17</v>
      </c>
      <c r="B18" s="159" t="s">
        <v>117</v>
      </c>
      <c r="C18" s="159" t="s">
        <v>1210</v>
      </c>
      <c r="D18" s="159" t="s">
        <v>648</v>
      </c>
      <c r="E18" s="159" t="s">
        <v>1</v>
      </c>
      <c r="F18" s="159" t="s">
        <v>1211</v>
      </c>
      <c r="G18" s="159" t="s">
        <v>1019</v>
      </c>
      <c r="H18" s="159" t="s">
        <v>3</v>
      </c>
      <c r="I18" s="159" t="s">
        <v>1212</v>
      </c>
      <c r="J18" s="159" t="s">
        <v>53</v>
      </c>
      <c r="K18" s="159" t="s">
        <v>1213</v>
      </c>
      <c r="L18" s="159"/>
      <c r="M18" s="159"/>
    </row>
    <row r="19" spans="1:13" x14ac:dyDescent="0.25">
      <c r="A19" s="159">
        <v>18</v>
      </c>
      <c r="B19" s="159" t="s">
        <v>116</v>
      </c>
      <c r="C19" s="159" t="s">
        <v>117</v>
      </c>
      <c r="D19" s="159" t="s">
        <v>648</v>
      </c>
      <c r="E19" s="159" t="s">
        <v>1</v>
      </c>
      <c r="F19" s="159" t="s">
        <v>118</v>
      </c>
      <c r="G19" s="159" t="s">
        <v>1019</v>
      </c>
      <c r="H19" s="159" t="s">
        <v>3</v>
      </c>
      <c r="I19" s="159" t="s">
        <v>119</v>
      </c>
      <c r="J19" s="159" t="s">
        <v>53</v>
      </c>
      <c r="K19" s="159" t="s">
        <v>1167</v>
      </c>
      <c r="L19" s="159"/>
      <c r="M19" s="159"/>
    </row>
    <row r="20" spans="1:13" x14ac:dyDescent="0.25">
      <c r="A20" s="159">
        <v>19</v>
      </c>
      <c r="B20" s="159" t="s">
        <v>196</v>
      </c>
      <c r="C20" s="159" t="s">
        <v>104</v>
      </c>
      <c r="D20" s="159" t="s">
        <v>197</v>
      </c>
      <c r="E20" s="159" t="s">
        <v>198</v>
      </c>
      <c r="F20" s="159" t="s">
        <v>1168</v>
      </c>
      <c r="G20" s="159" t="s">
        <v>1468</v>
      </c>
      <c r="H20" s="159" t="s">
        <v>1013</v>
      </c>
      <c r="I20" s="159" t="s">
        <v>1169</v>
      </c>
      <c r="J20" s="159" t="s">
        <v>960</v>
      </c>
      <c r="K20" s="159" t="s">
        <v>1170</v>
      </c>
      <c r="L20" s="159"/>
      <c r="M20" s="159"/>
    </row>
    <row r="21" spans="1:13" x14ac:dyDescent="0.25">
      <c r="A21" s="159">
        <v>20</v>
      </c>
      <c r="B21" s="159" t="s">
        <v>1176</v>
      </c>
      <c r="C21" s="159" t="s">
        <v>1177</v>
      </c>
      <c r="D21" s="159" t="s">
        <v>173</v>
      </c>
      <c r="E21" s="159" t="s">
        <v>43</v>
      </c>
      <c r="F21" s="159" t="s">
        <v>1178</v>
      </c>
      <c r="G21" s="159" t="s">
        <v>1468</v>
      </c>
      <c r="H21" s="159" t="s">
        <v>1013</v>
      </c>
      <c r="I21" s="159" t="s">
        <v>1179</v>
      </c>
      <c r="J21" s="159" t="s">
        <v>960</v>
      </c>
      <c r="K21" s="159" t="s">
        <v>1180</v>
      </c>
      <c r="L21" s="159"/>
      <c r="M21" s="159"/>
    </row>
    <row r="22" spans="1:13" x14ac:dyDescent="0.25">
      <c r="A22" s="159">
        <v>21</v>
      </c>
      <c r="B22" s="159" t="s">
        <v>1181</v>
      </c>
      <c r="C22" s="159" t="s">
        <v>1182</v>
      </c>
      <c r="D22" s="159" t="s">
        <v>1183</v>
      </c>
      <c r="E22" s="159" t="s">
        <v>48</v>
      </c>
      <c r="F22" s="159" t="s">
        <v>1184</v>
      </c>
      <c r="G22" s="159" t="s">
        <v>1468</v>
      </c>
      <c r="H22" s="159" t="s">
        <v>1013</v>
      </c>
      <c r="I22" s="159" t="s">
        <v>1185</v>
      </c>
      <c r="J22" s="159" t="s">
        <v>960</v>
      </c>
      <c r="K22" s="159" t="s">
        <v>1186</v>
      </c>
      <c r="L22" s="159"/>
      <c r="M22" s="159"/>
    </row>
    <row r="23" spans="1:13" x14ac:dyDescent="0.25">
      <c r="A23" s="159">
        <v>22</v>
      </c>
      <c r="B23" s="159" t="s">
        <v>1187</v>
      </c>
      <c r="C23" s="159" t="s">
        <v>1188</v>
      </c>
      <c r="D23" s="159" t="s">
        <v>1189</v>
      </c>
      <c r="E23" s="159" t="s">
        <v>43</v>
      </c>
      <c r="F23" s="159" t="s">
        <v>1190</v>
      </c>
      <c r="G23" s="159" t="s">
        <v>1468</v>
      </c>
      <c r="H23" s="159" t="s">
        <v>1013</v>
      </c>
      <c r="I23" s="159" t="s">
        <v>1191</v>
      </c>
      <c r="J23" s="159" t="s">
        <v>960</v>
      </c>
      <c r="K23" s="159" t="s">
        <v>1192</v>
      </c>
      <c r="L23" s="159"/>
      <c r="M23" s="159"/>
    </row>
    <row r="24" spans="1:13" x14ac:dyDescent="0.25">
      <c r="A24" s="159">
        <v>23</v>
      </c>
      <c r="B24" s="159" t="s">
        <v>262</v>
      </c>
      <c r="C24" s="159" t="s">
        <v>1141</v>
      </c>
      <c r="D24" s="159" t="s">
        <v>1142</v>
      </c>
      <c r="E24" s="159" t="s">
        <v>1</v>
      </c>
      <c r="F24" s="159" t="s">
        <v>1143</v>
      </c>
      <c r="G24" s="159" t="s">
        <v>1468</v>
      </c>
      <c r="H24" s="159" t="s">
        <v>1013</v>
      </c>
      <c r="I24" s="159" t="s">
        <v>1144</v>
      </c>
      <c r="J24" s="159" t="s">
        <v>960</v>
      </c>
      <c r="K24" s="159" t="s">
        <v>1145</v>
      </c>
      <c r="L24" s="159"/>
      <c r="M24" s="159"/>
    </row>
    <row r="25" spans="1:13" x14ac:dyDescent="0.25">
      <c r="A25" s="159">
        <v>24</v>
      </c>
      <c r="B25" s="159" t="s">
        <v>1146</v>
      </c>
      <c r="C25" s="159" t="s">
        <v>1147</v>
      </c>
      <c r="D25" s="159" t="s">
        <v>1142</v>
      </c>
      <c r="E25" s="159" t="s">
        <v>1</v>
      </c>
      <c r="F25" s="159" t="s">
        <v>1148</v>
      </c>
      <c r="G25" s="159" t="s">
        <v>1468</v>
      </c>
      <c r="H25" s="159" t="s">
        <v>1013</v>
      </c>
      <c r="I25" s="159" t="s">
        <v>1149</v>
      </c>
      <c r="J25" s="159" t="s">
        <v>960</v>
      </c>
      <c r="K25" s="159" t="s">
        <v>1150</v>
      </c>
      <c r="L25" s="159"/>
      <c r="M25" s="159"/>
    </row>
    <row r="26" spans="1:13" x14ac:dyDescent="0.25">
      <c r="A26" s="159">
        <v>25</v>
      </c>
      <c r="B26" s="159" t="s">
        <v>50</v>
      </c>
      <c r="C26" s="159" t="s">
        <v>51</v>
      </c>
      <c r="D26" s="159" t="s">
        <v>52</v>
      </c>
      <c r="E26" s="159" t="s">
        <v>43</v>
      </c>
      <c r="F26" s="159" t="s">
        <v>1085</v>
      </c>
      <c r="G26" s="159" t="s">
        <v>1468</v>
      </c>
      <c r="H26" s="159" t="s">
        <v>1013</v>
      </c>
      <c r="I26" s="159" t="s">
        <v>1086</v>
      </c>
      <c r="J26" s="159" t="s">
        <v>960</v>
      </c>
      <c r="K26" s="159" t="s">
        <v>1087</v>
      </c>
      <c r="L26" s="159"/>
      <c r="M26" s="159"/>
    </row>
    <row r="27" spans="1:13" x14ac:dyDescent="0.25">
      <c r="A27" s="159">
        <v>26</v>
      </c>
      <c r="B27" s="159" t="s">
        <v>196</v>
      </c>
      <c r="C27" s="159" t="s">
        <v>104</v>
      </c>
      <c r="D27" s="159" t="s">
        <v>197</v>
      </c>
      <c r="E27" s="159" t="s">
        <v>198</v>
      </c>
      <c r="F27" s="159" t="s">
        <v>1107</v>
      </c>
      <c r="G27" s="159" t="s">
        <v>1468</v>
      </c>
      <c r="H27" s="159" t="s">
        <v>1013</v>
      </c>
      <c r="I27" s="159" t="s">
        <v>1108</v>
      </c>
      <c r="J27" s="159" t="s">
        <v>960</v>
      </c>
      <c r="K27" s="159" t="s">
        <v>1109</v>
      </c>
      <c r="L27" s="159"/>
      <c r="M27" s="159"/>
    </row>
    <row r="28" spans="1:13" x14ac:dyDescent="0.25">
      <c r="A28" s="159">
        <v>27</v>
      </c>
      <c r="B28" s="159" t="s">
        <v>1110</v>
      </c>
      <c r="C28" s="159" t="s">
        <v>408</v>
      </c>
      <c r="D28" s="159" t="s">
        <v>1111</v>
      </c>
      <c r="E28" s="159" t="s">
        <v>912</v>
      </c>
      <c r="F28" s="159" t="s">
        <v>1112</v>
      </c>
      <c r="G28" s="159" t="s">
        <v>1468</v>
      </c>
      <c r="H28" s="159" t="s">
        <v>1013</v>
      </c>
      <c r="I28" s="159" t="s">
        <v>1113</v>
      </c>
      <c r="J28" s="159" t="s">
        <v>960</v>
      </c>
      <c r="K28" s="159" t="s">
        <v>1114</v>
      </c>
      <c r="L28" s="159"/>
      <c r="M28" s="159"/>
    </row>
    <row r="29" spans="1:13" x14ac:dyDescent="0.25">
      <c r="A29" s="159">
        <v>28</v>
      </c>
      <c r="B29" s="159" t="s">
        <v>50</v>
      </c>
      <c r="C29" s="159" t="s">
        <v>51</v>
      </c>
      <c r="D29" s="159" t="s">
        <v>52</v>
      </c>
      <c r="E29" s="159" t="s">
        <v>43</v>
      </c>
      <c r="F29" s="159" t="s">
        <v>246</v>
      </c>
      <c r="G29" s="159" t="s">
        <v>1019</v>
      </c>
      <c r="H29" s="159" t="s">
        <v>3</v>
      </c>
      <c r="I29" s="159" t="s">
        <v>247</v>
      </c>
      <c r="J29" s="159" t="s">
        <v>125</v>
      </c>
      <c r="K29" s="159" t="s">
        <v>1127</v>
      </c>
      <c r="L29" s="159"/>
      <c r="M29" s="159"/>
    </row>
    <row r="30" spans="1:13" x14ac:dyDescent="0.25">
      <c r="A30" s="159">
        <v>29</v>
      </c>
      <c r="B30" s="159" t="s">
        <v>1072</v>
      </c>
      <c r="C30" s="159" t="s">
        <v>1073</v>
      </c>
      <c r="D30" s="159" t="s">
        <v>122</v>
      </c>
      <c r="E30" s="159" t="s">
        <v>43</v>
      </c>
      <c r="F30" s="159" t="s">
        <v>221</v>
      </c>
      <c r="G30" s="159" t="s">
        <v>1131</v>
      </c>
      <c r="H30" s="159" t="s">
        <v>3</v>
      </c>
      <c r="I30" s="159" t="s">
        <v>222</v>
      </c>
      <c r="J30" s="159" t="s">
        <v>53</v>
      </c>
      <c r="K30" s="159" t="s">
        <v>1074</v>
      </c>
      <c r="L30" s="159"/>
      <c r="M30" s="159"/>
    </row>
    <row r="31" spans="1:13" x14ac:dyDescent="0.25">
      <c r="A31" s="159">
        <v>30</v>
      </c>
      <c r="B31" s="159" t="s">
        <v>190</v>
      </c>
      <c r="C31" s="159" t="s">
        <v>191</v>
      </c>
      <c r="D31" s="159" t="s">
        <v>192</v>
      </c>
      <c r="E31" s="159" t="s">
        <v>28</v>
      </c>
      <c r="F31" s="159" t="s">
        <v>193</v>
      </c>
      <c r="G31" s="159" t="s">
        <v>1019</v>
      </c>
      <c r="H31" s="159" t="s">
        <v>30</v>
      </c>
      <c r="I31" s="159" t="s">
        <v>194</v>
      </c>
      <c r="J31" s="159" t="s">
        <v>32</v>
      </c>
      <c r="K31" s="159" t="s">
        <v>1081</v>
      </c>
      <c r="L31" s="159"/>
      <c r="M31" s="159"/>
    </row>
    <row r="32" spans="1:13" x14ac:dyDescent="0.25">
      <c r="A32" s="159">
        <v>31</v>
      </c>
      <c r="B32" s="159" t="s">
        <v>262</v>
      </c>
      <c r="C32" s="159" t="s">
        <v>263</v>
      </c>
      <c r="D32" s="159" t="s">
        <v>264</v>
      </c>
      <c r="E32" s="159" t="s">
        <v>1</v>
      </c>
      <c r="F32" s="159" t="s">
        <v>265</v>
      </c>
      <c r="G32" s="159" t="s">
        <v>1019</v>
      </c>
      <c r="H32" s="159" t="s">
        <v>3</v>
      </c>
      <c r="I32" s="159" t="s">
        <v>266</v>
      </c>
      <c r="J32" s="159" t="s">
        <v>53</v>
      </c>
      <c r="K32" s="159" t="s">
        <v>1057</v>
      </c>
      <c r="L32" s="159"/>
      <c r="M32" s="159"/>
    </row>
    <row r="33" spans="1:13" x14ac:dyDescent="0.25">
      <c r="A33" s="159">
        <v>32</v>
      </c>
      <c r="B33" s="159" t="s">
        <v>71</v>
      </c>
      <c r="C33" s="159" t="s">
        <v>72</v>
      </c>
      <c r="D33" s="159" t="s">
        <v>73</v>
      </c>
      <c r="E33" s="159" t="s">
        <v>28</v>
      </c>
      <c r="F33" s="159" t="s">
        <v>74</v>
      </c>
      <c r="G33" s="159" t="s">
        <v>1019</v>
      </c>
      <c r="H33" s="159" t="s">
        <v>30</v>
      </c>
      <c r="I33" s="159" t="s">
        <v>75</v>
      </c>
      <c r="J33" s="159" t="s">
        <v>32</v>
      </c>
      <c r="K33" s="159" t="s">
        <v>1058</v>
      </c>
      <c r="L33" s="159"/>
      <c r="M33" s="159"/>
    </row>
    <row r="34" spans="1:13" x14ac:dyDescent="0.25">
      <c r="A34" s="159">
        <v>33</v>
      </c>
      <c r="B34" s="159" t="s">
        <v>273</v>
      </c>
      <c r="C34" s="159" t="s">
        <v>274</v>
      </c>
      <c r="D34" s="159" t="s">
        <v>0</v>
      </c>
      <c r="E34" s="159" t="s">
        <v>1</v>
      </c>
      <c r="F34" s="159" t="s">
        <v>275</v>
      </c>
      <c r="G34" s="159" t="s">
        <v>1019</v>
      </c>
      <c r="H34" s="159" t="s">
        <v>3</v>
      </c>
      <c r="I34" s="159" t="s">
        <v>276</v>
      </c>
      <c r="J34" s="159" t="s">
        <v>53</v>
      </c>
      <c r="K34" s="159" t="s">
        <v>1069</v>
      </c>
      <c r="L34" s="159"/>
      <c r="M34" s="159"/>
    </row>
    <row r="35" spans="1:13" x14ac:dyDescent="0.25">
      <c r="A35" s="159">
        <v>34</v>
      </c>
      <c r="B35" s="159" t="s">
        <v>766</v>
      </c>
      <c r="C35" s="159" t="s">
        <v>767</v>
      </c>
      <c r="D35" s="159" t="s">
        <v>577</v>
      </c>
      <c r="E35" s="159" t="s">
        <v>7</v>
      </c>
      <c r="F35" s="159" t="s">
        <v>1040</v>
      </c>
      <c r="G35" s="159" t="s">
        <v>1050</v>
      </c>
      <c r="H35" s="159" t="s">
        <v>781</v>
      </c>
      <c r="I35" s="159" t="s">
        <v>1042</v>
      </c>
      <c r="J35" s="159" t="s">
        <v>1043</v>
      </c>
      <c r="K35" s="159" t="s">
        <v>1044</v>
      </c>
      <c r="L35" s="159"/>
      <c r="M35" s="159"/>
    </row>
    <row r="36" spans="1:13" x14ac:dyDescent="0.25">
      <c r="A36" s="159">
        <v>35</v>
      </c>
      <c r="B36" s="159" t="s">
        <v>145</v>
      </c>
      <c r="C36" s="159" t="s">
        <v>97</v>
      </c>
      <c r="D36" s="159" t="s">
        <v>1046</v>
      </c>
      <c r="E36" s="159" t="s">
        <v>1</v>
      </c>
      <c r="F36" s="159" t="s">
        <v>147</v>
      </c>
      <c r="G36" s="159" t="s">
        <v>1019</v>
      </c>
      <c r="H36" s="159" t="s">
        <v>3</v>
      </c>
      <c r="I36" s="159" t="s">
        <v>148</v>
      </c>
      <c r="J36" s="159" t="s">
        <v>53</v>
      </c>
      <c r="K36" s="159" t="s">
        <v>1047</v>
      </c>
      <c r="L36" s="159"/>
      <c r="M36" s="159"/>
    </row>
    <row r="37" spans="1:13" x14ac:dyDescent="0.25">
      <c r="A37" s="159">
        <v>36</v>
      </c>
      <c r="B37" s="159" t="s">
        <v>803</v>
      </c>
      <c r="C37" s="159" t="s">
        <v>804</v>
      </c>
      <c r="D37" s="159" t="s">
        <v>17</v>
      </c>
      <c r="E37" s="159" t="s">
        <v>7</v>
      </c>
      <c r="F37" s="159" t="s">
        <v>805</v>
      </c>
      <c r="G37" s="159" t="s">
        <v>1468</v>
      </c>
      <c r="H37" s="159" t="s">
        <v>5</v>
      </c>
      <c r="I37" s="159" t="s">
        <v>806</v>
      </c>
      <c r="J37" s="159" t="s">
        <v>6</v>
      </c>
      <c r="K37" s="159" t="s">
        <v>996</v>
      </c>
      <c r="L37" s="159"/>
      <c r="M37" s="159"/>
    </row>
    <row r="38" spans="1:13" x14ac:dyDescent="0.25">
      <c r="A38" s="159">
        <v>37</v>
      </c>
      <c r="B38" s="159" t="s">
        <v>982</v>
      </c>
      <c r="C38" s="159" t="s">
        <v>292</v>
      </c>
      <c r="D38" s="159" t="s">
        <v>462</v>
      </c>
      <c r="E38" s="159" t="s">
        <v>1</v>
      </c>
      <c r="F38" s="159" t="s">
        <v>422</v>
      </c>
      <c r="G38" s="159" t="s">
        <v>1019</v>
      </c>
      <c r="H38" s="159" t="s">
        <v>3</v>
      </c>
      <c r="I38" s="159" t="s">
        <v>423</v>
      </c>
      <c r="J38" s="159" t="s">
        <v>2</v>
      </c>
      <c r="K38" s="159" t="s">
        <v>983</v>
      </c>
      <c r="L38" s="159"/>
      <c r="M38" s="159"/>
    </row>
    <row r="39" spans="1:13" x14ac:dyDescent="0.25">
      <c r="A39" s="159">
        <v>38</v>
      </c>
      <c r="B39" s="159" t="s">
        <v>64</v>
      </c>
      <c r="C39" s="159" t="s">
        <v>65</v>
      </c>
      <c r="D39" s="159" t="s">
        <v>66</v>
      </c>
      <c r="E39" s="159" t="s">
        <v>1</v>
      </c>
      <c r="F39" s="159" t="s">
        <v>67</v>
      </c>
      <c r="G39" s="159" t="s">
        <v>1019</v>
      </c>
      <c r="H39" s="159" t="s">
        <v>30</v>
      </c>
      <c r="I39" s="159" t="s">
        <v>68</v>
      </c>
      <c r="J39" s="159" t="s">
        <v>32</v>
      </c>
      <c r="K39" s="159" t="s">
        <v>959</v>
      </c>
      <c r="L39" s="159"/>
      <c r="M39" s="159"/>
    </row>
    <row r="40" spans="1:13" x14ac:dyDescent="0.25">
      <c r="A40" s="159">
        <v>39</v>
      </c>
      <c r="B40" s="159" t="s">
        <v>242</v>
      </c>
      <c r="C40" s="159" t="s">
        <v>243</v>
      </c>
      <c r="D40" s="159" t="s">
        <v>957</v>
      </c>
      <c r="E40" s="159" t="s">
        <v>43</v>
      </c>
      <c r="F40" s="159" t="s">
        <v>244</v>
      </c>
      <c r="G40" s="159" t="s">
        <v>1019</v>
      </c>
      <c r="H40" s="159" t="s">
        <v>3</v>
      </c>
      <c r="I40" s="159" t="s">
        <v>245</v>
      </c>
      <c r="J40" s="159" t="s">
        <v>125</v>
      </c>
      <c r="K40" s="159" t="s">
        <v>958</v>
      </c>
      <c r="L40" s="159"/>
      <c r="M40" s="159"/>
    </row>
    <row r="41" spans="1:13" x14ac:dyDescent="0.25">
      <c r="A41" s="159">
        <v>40</v>
      </c>
      <c r="B41" s="159" t="s">
        <v>322</v>
      </c>
      <c r="C41" s="159" t="s">
        <v>323</v>
      </c>
      <c r="D41" s="159" t="s">
        <v>66</v>
      </c>
      <c r="E41" s="159" t="s">
        <v>1</v>
      </c>
      <c r="F41" s="159" t="s">
        <v>324</v>
      </c>
      <c r="G41" s="159" t="s">
        <v>1019</v>
      </c>
      <c r="H41" s="159" t="s">
        <v>287</v>
      </c>
      <c r="I41" s="159" t="s">
        <v>325</v>
      </c>
      <c r="J41" s="159" t="s">
        <v>289</v>
      </c>
      <c r="K41" s="159" t="s">
        <v>956</v>
      </c>
      <c r="L41" s="159"/>
      <c r="M41" s="159"/>
    </row>
    <row r="42" spans="1:13" x14ac:dyDescent="0.25">
      <c r="A42" s="159">
        <v>41</v>
      </c>
      <c r="B42" s="159" t="s">
        <v>49</v>
      </c>
      <c r="C42" s="159" t="s">
        <v>97</v>
      </c>
      <c r="D42" s="159" t="s">
        <v>66</v>
      </c>
      <c r="E42" s="159" t="s">
        <v>1</v>
      </c>
      <c r="F42" s="159" t="s">
        <v>98</v>
      </c>
      <c r="G42" s="159" t="s">
        <v>960</v>
      </c>
      <c r="H42" s="159" t="s">
        <v>5</v>
      </c>
      <c r="I42" s="159" t="s">
        <v>99</v>
      </c>
      <c r="J42" s="159" t="s">
        <v>6</v>
      </c>
      <c r="K42" s="159" t="s">
        <v>920</v>
      </c>
      <c r="L42" s="159"/>
      <c r="M42" s="159"/>
    </row>
    <row r="43" spans="1:13" x14ac:dyDescent="0.25">
      <c r="A43" s="159">
        <v>42</v>
      </c>
      <c r="B43" s="159" t="s">
        <v>49</v>
      </c>
      <c r="C43" s="159" t="s">
        <v>97</v>
      </c>
      <c r="D43" s="159" t="s">
        <v>66</v>
      </c>
      <c r="E43" s="159" t="s">
        <v>1</v>
      </c>
      <c r="F43" s="159" t="s">
        <v>391</v>
      </c>
      <c r="G43" s="159" t="s">
        <v>1019</v>
      </c>
      <c r="H43" s="159" t="s">
        <v>294</v>
      </c>
      <c r="I43" s="159" t="s">
        <v>392</v>
      </c>
      <c r="J43" s="159" t="s">
        <v>289</v>
      </c>
      <c r="K43" s="159" t="s">
        <v>921</v>
      </c>
      <c r="L43" s="159"/>
      <c r="M43" s="159"/>
    </row>
    <row r="44" spans="1:13" x14ac:dyDescent="0.25">
      <c r="A44" s="159">
        <v>43</v>
      </c>
      <c r="B44" s="159" t="s">
        <v>361</v>
      </c>
      <c r="C44" s="159" t="s">
        <v>362</v>
      </c>
      <c r="D44" s="159" t="s">
        <v>0</v>
      </c>
      <c r="E44" s="159" t="s">
        <v>1</v>
      </c>
      <c r="F44" s="159" t="s">
        <v>886</v>
      </c>
      <c r="G44" s="159" t="s">
        <v>1019</v>
      </c>
      <c r="H44" s="159" t="s">
        <v>3</v>
      </c>
      <c r="I44" s="159" t="s">
        <v>861</v>
      </c>
      <c r="J44" s="159" t="s">
        <v>516</v>
      </c>
      <c r="K44" s="159" t="s">
        <v>896</v>
      </c>
      <c r="L44" s="159"/>
      <c r="M44" s="159"/>
    </row>
    <row r="45" spans="1:13" x14ac:dyDescent="0.25">
      <c r="A45" s="159">
        <v>44</v>
      </c>
      <c r="B45" s="159" t="s">
        <v>845</v>
      </c>
      <c r="C45" s="159" t="s">
        <v>846</v>
      </c>
      <c r="D45" s="159" t="s">
        <v>27</v>
      </c>
      <c r="E45" s="159" t="s">
        <v>28</v>
      </c>
      <c r="F45" s="159" t="s">
        <v>847</v>
      </c>
      <c r="G45" s="159" t="s">
        <v>1019</v>
      </c>
      <c r="H45" s="159" t="s">
        <v>294</v>
      </c>
      <c r="I45" s="159" t="s">
        <v>848</v>
      </c>
      <c r="J45" s="159" t="s">
        <v>289</v>
      </c>
      <c r="K45" s="159" t="s">
        <v>849</v>
      </c>
      <c r="L45" s="159"/>
      <c r="M45" s="159"/>
    </row>
    <row r="46" spans="1:13" x14ac:dyDescent="0.25">
      <c r="A46" s="159">
        <v>45</v>
      </c>
      <c r="B46" s="159" t="s">
        <v>766</v>
      </c>
      <c r="C46" s="159" t="s">
        <v>767</v>
      </c>
      <c r="D46" s="159" t="s">
        <v>577</v>
      </c>
      <c r="E46" s="159" t="s">
        <v>7</v>
      </c>
      <c r="F46" s="159" t="s">
        <v>768</v>
      </c>
      <c r="G46" s="159" t="s">
        <v>1468</v>
      </c>
      <c r="H46" s="159" t="s">
        <v>8</v>
      </c>
      <c r="I46" s="159" t="s">
        <v>769</v>
      </c>
      <c r="J46" s="159" t="s">
        <v>9</v>
      </c>
      <c r="K46" s="159" t="s">
        <v>770</v>
      </c>
      <c r="L46" s="159"/>
      <c r="M46" s="159"/>
    </row>
    <row r="47" spans="1:13" x14ac:dyDescent="0.25">
      <c r="A47" s="159">
        <v>46</v>
      </c>
      <c r="B47" s="159" t="s">
        <v>530</v>
      </c>
      <c r="C47" s="159" t="s">
        <v>531</v>
      </c>
      <c r="D47" s="159" t="s">
        <v>36</v>
      </c>
      <c r="E47" s="159" t="s">
        <v>1</v>
      </c>
      <c r="F47" s="159" t="s">
        <v>532</v>
      </c>
      <c r="G47" s="159" t="s">
        <v>1019</v>
      </c>
      <c r="H47" s="159" t="s">
        <v>294</v>
      </c>
      <c r="I47" s="159" t="s">
        <v>533</v>
      </c>
      <c r="J47" s="159" t="s">
        <v>516</v>
      </c>
      <c r="K47" s="159" t="s">
        <v>764</v>
      </c>
      <c r="L47" s="159"/>
      <c r="M47" s="159"/>
    </row>
    <row r="48" spans="1:13" x14ac:dyDescent="0.25">
      <c r="A48" s="159">
        <v>47</v>
      </c>
      <c r="B48" s="159" t="s">
        <v>651</v>
      </c>
      <c r="C48" s="159" t="s">
        <v>652</v>
      </c>
      <c r="D48" s="159" t="s">
        <v>653</v>
      </c>
      <c r="E48" s="159" t="s">
        <v>1</v>
      </c>
      <c r="F48" s="159" t="s">
        <v>654</v>
      </c>
      <c r="G48" s="159" t="s">
        <v>1019</v>
      </c>
      <c r="H48" s="159" t="s">
        <v>294</v>
      </c>
      <c r="I48" s="159" t="s">
        <v>655</v>
      </c>
      <c r="J48" s="159" t="s">
        <v>289</v>
      </c>
      <c r="K48" s="159" t="s">
        <v>656</v>
      </c>
      <c r="L48" s="159"/>
      <c r="M48" s="159"/>
    </row>
    <row r="49" spans="1:13" x14ac:dyDescent="0.25">
      <c r="A49" s="159">
        <v>48</v>
      </c>
      <c r="B49" s="159" t="s">
        <v>425</v>
      </c>
      <c r="C49" s="159" t="s">
        <v>426</v>
      </c>
      <c r="D49" s="159" t="s">
        <v>427</v>
      </c>
      <c r="E49" s="159" t="s">
        <v>28</v>
      </c>
      <c r="F49" s="159" t="s">
        <v>428</v>
      </c>
      <c r="G49" s="159" t="s">
        <v>1019</v>
      </c>
      <c r="H49" s="159" t="s">
        <v>287</v>
      </c>
      <c r="I49" s="159" t="s">
        <v>429</v>
      </c>
      <c r="J49" s="159" t="s">
        <v>289</v>
      </c>
      <c r="K49" s="159" t="s">
        <v>659</v>
      </c>
      <c r="L49" s="159"/>
      <c r="M49" s="159"/>
    </row>
    <row r="50" spans="1:13" x14ac:dyDescent="0.25">
      <c r="A50" s="159">
        <v>49</v>
      </c>
      <c r="B50" s="159" t="s">
        <v>608</v>
      </c>
      <c r="C50" s="159" t="s">
        <v>378</v>
      </c>
      <c r="D50" s="159" t="s">
        <v>27</v>
      </c>
      <c r="E50" s="159" t="s">
        <v>28</v>
      </c>
      <c r="F50" s="159" t="s">
        <v>609</v>
      </c>
      <c r="G50" s="159" t="s">
        <v>1019</v>
      </c>
      <c r="H50" s="159" t="s">
        <v>294</v>
      </c>
      <c r="I50" s="159" t="s">
        <v>610</v>
      </c>
      <c r="J50" s="159" t="s">
        <v>289</v>
      </c>
      <c r="K50" s="159" t="s">
        <v>663</v>
      </c>
      <c r="L50" s="159"/>
      <c r="M50" s="159"/>
    </row>
    <row r="51" spans="1:13" x14ac:dyDescent="0.25">
      <c r="A51" s="159">
        <v>50</v>
      </c>
      <c r="B51" s="159" t="s">
        <v>1466</v>
      </c>
      <c r="C51" s="159" t="s">
        <v>378</v>
      </c>
      <c r="D51" s="159"/>
      <c r="E51" s="159"/>
      <c r="F51" s="159" t="s">
        <v>572</v>
      </c>
      <c r="G51" s="159" t="s">
        <v>1019</v>
      </c>
      <c r="H51" s="159" t="s">
        <v>287</v>
      </c>
      <c r="I51" s="159" t="s">
        <v>573</v>
      </c>
      <c r="J51" s="159" t="s">
        <v>289</v>
      </c>
      <c r="K51" s="159" t="s">
        <v>665</v>
      </c>
      <c r="L51" s="159"/>
      <c r="M51" s="159"/>
    </row>
    <row r="52" spans="1:13" x14ac:dyDescent="0.25">
      <c r="A52" s="159">
        <v>51</v>
      </c>
      <c r="B52" s="159" t="s">
        <v>590</v>
      </c>
      <c r="C52" s="159" t="s">
        <v>591</v>
      </c>
      <c r="D52" s="159" t="s">
        <v>592</v>
      </c>
      <c r="E52" s="159" t="s">
        <v>43</v>
      </c>
      <c r="F52" s="159" t="s">
        <v>593</v>
      </c>
      <c r="G52" s="159" t="s">
        <v>1131</v>
      </c>
      <c r="H52" s="159" t="s">
        <v>30</v>
      </c>
      <c r="I52" s="159" t="s">
        <v>594</v>
      </c>
      <c r="J52" s="159" t="s">
        <v>32</v>
      </c>
      <c r="K52" s="159" t="s">
        <v>669</v>
      </c>
      <c r="L52" s="159"/>
      <c r="M52" s="159"/>
    </row>
    <row r="53" spans="1:13" x14ac:dyDescent="0.25">
      <c r="A53" s="159">
        <v>52</v>
      </c>
      <c r="B53" s="159" t="s">
        <v>566</v>
      </c>
      <c r="C53" s="159" t="s">
        <v>556</v>
      </c>
      <c r="D53" s="159" t="s">
        <v>0</v>
      </c>
      <c r="E53" s="159" t="s">
        <v>1</v>
      </c>
      <c r="F53" s="159" t="s">
        <v>557</v>
      </c>
      <c r="G53" s="159" t="s">
        <v>1019</v>
      </c>
      <c r="H53" s="159" t="s">
        <v>287</v>
      </c>
      <c r="I53" s="159" t="s">
        <v>558</v>
      </c>
      <c r="J53" s="159" t="s">
        <v>289</v>
      </c>
      <c r="K53" s="159" t="s">
        <v>673</v>
      </c>
      <c r="L53" s="159"/>
      <c r="M53" s="159"/>
    </row>
    <row r="54" spans="1:13" x14ac:dyDescent="0.25">
      <c r="A54" s="159">
        <v>53</v>
      </c>
      <c r="B54" s="159" t="s">
        <v>1467</v>
      </c>
      <c r="C54" s="159" t="s">
        <v>97</v>
      </c>
      <c r="D54" s="159"/>
      <c r="E54" s="159"/>
      <c r="F54" s="159" t="s">
        <v>540</v>
      </c>
      <c r="G54" s="159" t="s">
        <v>1019</v>
      </c>
      <c r="H54" s="159" t="s">
        <v>294</v>
      </c>
      <c r="I54" s="159" t="s">
        <v>541</v>
      </c>
      <c r="J54" s="159" t="s">
        <v>289</v>
      </c>
      <c r="K54" s="159" t="s">
        <v>677</v>
      </c>
      <c r="L54" s="159"/>
      <c r="M54" s="159"/>
    </row>
    <row r="55" spans="1:13" x14ac:dyDescent="0.25">
      <c r="A55" s="159">
        <v>54</v>
      </c>
      <c r="B55" s="159" t="s">
        <v>291</v>
      </c>
      <c r="C55" s="159" t="s">
        <v>292</v>
      </c>
      <c r="D55" s="159" t="s">
        <v>0</v>
      </c>
      <c r="E55" s="159" t="s">
        <v>1</v>
      </c>
      <c r="F55" s="159" t="s">
        <v>293</v>
      </c>
      <c r="G55" s="159" t="s">
        <v>1019</v>
      </c>
      <c r="H55" s="159" t="s">
        <v>294</v>
      </c>
      <c r="I55" s="159" t="s">
        <v>295</v>
      </c>
      <c r="J55" s="159" t="s">
        <v>289</v>
      </c>
      <c r="K55" s="159" t="s">
        <v>679</v>
      </c>
      <c r="L55" s="159"/>
      <c r="M55" s="159"/>
    </row>
    <row r="56" spans="1:13" x14ac:dyDescent="0.25">
      <c r="A56" s="159">
        <v>55</v>
      </c>
      <c r="B56" s="159" t="s">
        <v>311</v>
      </c>
      <c r="C56" s="159" t="s">
        <v>312</v>
      </c>
      <c r="D56" s="159" t="s">
        <v>313</v>
      </c>
      <c r="E56" s="159" t="s">
        <v>43</v>
      </c>
      <c r="F56" s="159" t="s">
        <v>314</v>
      </c>
      <c r="G56" s="159" t="s">
        <v>1019</v>
      </c>
      <c r="H56" s="159" t="s">
        <v>294</v>
      </c>
      <c r="I56" s="159" t="s">
        <v>315</v>
      </c>
      <c r="J56" s="159" t="s">
        <v>289</v>
      </c>
      <c r="K56" s="159" t="s">
        <v>683</v>
      </c>
      <c r="L56" s="159"/>
      <c r="M56" s="159"/>
    </row>
    <row r="57" spans="1:13" x14ac:dyDescent="0.25">
      <c r="A57" s="159">
        <v>56</v>
      </c>
      <c r="B57" s="159" t="s">
        <v>317</v>
      </c>
      <c r="C57" s="159" t="s">
        <v>279</v>
      </c>
      <c r="D57" s="159" t="s">
        <v>318</v>
      </c>
      <c r="E57" s="159" t="s">
        <v>28</v>
      </c>
      <c r="F57" s="159" t="s">
        <v>319</v>
      </c>
      <c r="G57" s="159" t="s">
        <v>1019</v>
      </c>
      <c r="H57" s="159" t="s">
        <v>287</v>
      </c>
      <c r="I57" s="159" t="s">
        <v>320</v>
      </c>
      <c r="J57" s="159" t="s">
        <v>289</v>
      </c>
      <c r="K57" s="159" t="s">
        <v>758</v>
      </c>
      <c r="L57" s="159"/>
      <c r="M57" s="159"/>
    </row>
    <row r="58" spans="1:13" x14ac:dyDescent="0.25">
      <c r="A58" s="159">
        <v>57</v>
      </c>
      <c r="B58" s="159" t="s">
        <v>333</v>
      </c>
      <c r="C58" s="159" t="s">
        <v>334</v>
      </c>
      <c r="D58" s="159" t="s">
        <v>335</v>
      </c>
      <c r="E58" s="159" t="s">
        <v>48</v>
      </c>
      <c r="F58" s="159" t="s">
        <v>336</v>
      </c>
      <c r="G58" s="159" t="s">
        <v>666</v>
      </c>
      <c r="H58" s="159" t="s">
        <v>287</v>
      </c>
      <c r="I58" s="159" t="s">
        <v>337</v>
      </c>
      <c r="J58" s="159" t="s">
        <v>289</v>
      </c>
      <c r="K58" s="159" t="s">
        <v>686</v>
      </c>
      <c r="L58" s="159"/>
      <c r="M58" s="159"/>
    </row>
    <row r="59" spans="1:13" x14ac:dyDescent="0.25">
      <c r="A59" s="159">
        <v>58</v>
      </c>
      <c r="B59" s="159" t="s">
        <v>355</v>
      </c>
      <c r="C59" s="159" t="s">
        <v>356</v>
      </c>
      <c r="D59" s="159" t="s">
        <v>0</v>
      </c>
      <c r="E59" s="159" t="s">
        <v>1</v>
      </c>
      <c r="F59" s="159" t="s">
        <v>357</v>
      </c>
      <c r="G59" s="159" t="s">
        <v>1019</v>
      </c>
      <c r="H59" s="159" t="s">
        <v>294</v>
      </c>
      <c r="I59" s="159" t="s">
        <v>358</v>
      </c>
      <c r="J59" s="159" t="s">
        <v>289</v>
      </c>
      <c r="K59" s="159" t="s">
        <v>690</v>
      </c>
      <c r="L59" s="159"/>
      <c r="M59" s="159"/>
    </row>
    <row r="60" spans="1:13" x14ac:dyDescent="0.25">
      <c r="A60" s="159">
        <v>59</v>
      </c>
      <c r="B60" s="159" t="s">
        <v>238</v>
      </c>
      <c r="C60" s="159" t="s">
        <v>239</v>
      </c>
      <c r="D60" s="159" t="s">
        <v>0</v>
      </c>
      <c r="E60" s="159" t="s">
        <v>1</v>
      </c>
      <c r="F60" s="159" t="s">
        <v>240</v>
      </c>
      <c r="G60" s="159" t="s">
        <v>1019</v>
      </c>
      <c r="H60" s="159" t="s">
        <v>3</v>
      </c>
      <c r="I60" s="159" t="s">
        <v>241</v>
      </c>
      <c r="J60" s="159" t="s">
        <v>53</v>
      </c>
      <c r="K60" s="159" t="s">
        <v>691</v>
      </c>
      <c r="L60" s="159"/>
      <c r="M60" s="159"/>
    </row>
    <row r="61" spans="1:13" x14ac:dyDescent="0.25">
      <c r="A61" s="159">
        <v>60</v>
      </c>
      <c r="B61" s="159" t="s">
        <v>137</v>
      </c>
      <c r="C61" s="159" t="s">
        <v>138</v>
      </c>
      <c r="D61" s="159" t="s">
        <v>0</v>
      </c>
      <c r="E61" s="159" t="s">
        <v>1</v>
      </c>
      <c r="F61" s="159" t="s">
        <v>139</v>
      </c>
      <c r="G61" s="159" t="s">
        <v>1019</v>
      </c>
      <c r="H61" s="159" t="s">
        <v>3</v>
      </c>
      <c r="I61" s="159" t="s">
        <v>140</v>
      </c>
      <c r="J61" s="159" t="s">
        <v>53</v>
      </c>
      <c r="K61" s="159" t="s">
        <v>699</v>
      </c>
      <c r="L61" s="159"/>
      <c r="M61" s="159"/>
    </row>
    <row r="62" spans="1:13" x14ac:dyDescent="0.25">
      <c r="A62" s="159">
        <v>61</v>
      </c>
      <c r="B62" s="159" t="s">
        <v>262</v>
      </c>
      <c r="C62" s="159" t="s">
        <v>399</v>
      </c>
      <c r="D62" s="159" t="s">
        <v>0</v>
      </c>
      <c r="E62" s="159" t="s">
        <v>1</v>
      </c>
      <c r="F62" s="159" t="s">
        <v>400</v>
      </c>
      <c r="G62" s="159" t="s">
        <v>1019</v>
      </c>
      <c r="H62" s="159" t="s">
        <v>294</v>
      </c>
      <c r="I62" s="159" t="s">
        <v>401</v>
      </c>
      <c r="J62" s="159" t="s">
        <v>289</v>
      </c>
      <c r="K62" s="159" t="s">
        <v>700</v>
      </c>
      <c r="L62" s="159"/>
      <c r="M62" s="159"/>
    </row>
    <row r="63" spans="1:13" x14ac:dyDescent="0.25">
      <c r="A63" s="159">
        <v>62</v>
      </c>
      <c r="B63" s="159" t="s">
        <v>403</v>
      </c>
      <c r="C63" s="159" t="s">
        <v>60</v>
      </c>
      <c r="D63" s="159" t="s">
        <v>27</v>
      </c>
      <c r="E63" s="159" t="s">
        <v>28</v>
      </c>
      <c r="F63" s="159" t="s">
        <v>404</v>
      </c>
      <c r="G63" s="159" t="s">
        <v>1019</v>
      </c>
      <c r="H63" s="159" t="s">
        <v>287</v>
      </c>
      <c r="I63" s="159" t="s">
        <v>405</v>
      </c>
      <c r="J63" s="159" t="s">
        <v>289</v>
      </c>
      <c r="K63" s="159" t="s">
        <v>701</v>
      </c>
      <c r="L63" s="159"/>
      <c r="M63" s="159"/>
    </row>
    <row r="64" spans="1:13" x14ac:dyDescent="0.25">
      <c r="A64" s="159">
        <v>63</v>
      </c>
      <c r="B64" s="159" t="s">
        <v>431</v>
      </c>
      <c r="C64" s="159" t="s">
        <v>172</v>
      </c>
      <c r="D64" s="159" t="s">
        <v>432</v>
      </c>
      <c r="E64" s="159" t="s">
        <v>28</v>
      </c>
      <c r="F64" s="159" t="s">
        <v>433</v>
      </c>
      <c r="G64" s="159" t="s">
        <v>1019</v>
      </c>
      <c r="H64" s="159" t="s">
        <v>294</v>
      </c>
      <c r="I64" s="159" t="s">
        <v>434</v>
      </c>
      <c r="J64" s="159" t="s">
        <v>289</v>
      </c>
      <c r="K64" s="159" t="s">
        <v>704</v>
      </c>
      <c r="L64" s="159"/>
      <c r="M64" s="159"/>
    </row>
    <row r="65" spans="1:13" x14ac:dyDescent="0.25">
      <c r="A65" s="159">
        <v>64</v>
      </c>
      <c r="B65" s="159" t="s">
        <v>165</v>
      </c>
      <c r="C65" s="159" t="s">
        <v>166</v>
      </c>
      <c r="D65" s="159" t="s">
        <v>27</v>
      </c>
      <c r="E65" s="159" t="s">
        <v>28</v>
      </c>
      <c r="F65" s="159" t="s">
        <v>167</v>
      </c>
      <c r="G65" s="159" t="s">
        <v>1019</v>
      </c>
      <c r="H65" s="159" t="s">
        <v>30</v>
      </c>
      <c r="I65" s="159" t="s">
        <v>168</v>
      </c>
      <c r="J65" s="159" t="s">
        <v>32</v>
      </c>
      <c r="K65" s="159" t="s">
        <v>712</v>
      </c>
      <c r="L65" s="159"/>
      <c r="M65" s="159"/>
    </row>
    <row r="66" spans="1:13" x14ac:dyDescent="0.25">
      <c r="A66" s="159">
        <v>65</v>
      </c>
      <c r="B66" s="159" t="s">
        <v>25</v>
      </c>
      <c r="C66" s="159" t="s">
        <v>26</v>
      </c>
      <c r="D66" s="159" t="s">
        <v>27</v>
      </c>
      <c r="E66" s="159" t="s">
        <v>28</v>
      </c>
      <c r="F66" s="159" t="s">
        <v>29</v>
      </c>
      <c r="G66" s="159" t="s">
        <v>1019</v>
      </c>
      <c r="H66" s="159" t="s">
        <v>30</v>
      </c>
      <c r="I66" s="159" t="s">
        <v>31</v>
      </c>
      <c r="J66" s="159" t="s">
        <v>32</v>
      </c>
      <c r="K66" s="159" t="s">
        <v>714</v>
      </c>
      <c r="L66" s="159"/>
      <c r="M66" s="159"/>
    </row>
    <row r="67" spans="1:13" x14ac:dyDescent="0.25">
      <c r="A67" s="159">
        <v>66</v>
      </c>
      <c r="B67" s="159" t="s">
        <v>467</v>
      </c>
      <c r="C67" s="159" t="s">
        <v>468</v>
      </c>
      <c r="D67" s="159" t="s">
        <v>0</v>
      </c>
      <c r="E67" s="159" t="s">
        <v>1</v>
      </c>
      <c r="F67" s="159" t="s">
        <v>469</v>
      </c>
      <c r="G67" s="159" t="s">
        <v>1257</v>
      </c>
      <c r="H67" s="159" t="s">
        <v>5</v>
      </c>
      <c r="I67" s="159" t="s">
        <v>470</v>
      </c>
      <c r="J67" s="159" t="s">
        <v>6</v>
      </c>
      <c r="K67" s="159" t="s">
        <v>720</v>
      </c>
      <c r="L67" s="159"/>
      <c r="M67" s="159"/>
    </row>
    <row r="68" spans="1:13" x14ac:dyDescent="0.25">
      <c r="A68" s="159">
        <v>67</v>
      </c>
      <c r="B68" s="159" t="s">
        <v>110</v>
      </c>
      <c r="C68" s="159" t="s">
        <v>111</v>
      </c>
      <c r="D68" s="159" t="s">
        <v>112</v>
      </c>
      <c r="E68" s="159" t="s">
        <v>43</v>
      </c>
      <c r="F68" s="159" t="s">
        <v>113</v>
      </c>
      <c r="G68" s="159" t="s">
        <v>1019</v>
      </c>
      <c r="H68" s="159" t="s">
        <v>3</v>
      </c>
      <c r="I68" s="159" t="s">
        <v>114</v>
      </c>
      <c r="J68" s="159" t="s">
        <v>53</v>
      </c>
      <c r="K68" s="159" t="s">
        <v>727</v>
      </c>
      <c r="L68" s="159"/>
      <c r="M68" s="159"/>
    </row>
    <row r="69" spans="1:13" x14ac:dyDescent="0.25">
      <c r="A69" s="159">
        <v>68</v>
      </c>
      <c r="B69" s="159" t="s">
        <v>120</v>
      </c>
      <c r="C69" s="159" t="s">
        <v>121</v>
      </c>
      <c r="D69" s="159" t="s">
        <v>122</v>
      </c>
      <c r="E69" s="159" t="s">
        <v>43</v>
      </c>
      <c r="F69" s="159" t="s">
        <v>123</v>
      </c>
      <c r="G69" s="159" t="s">
        <v>1019</v>
      </c>
      <c r="H69" s="159" t="s">
        <v>3</v>
      </c>
      <c r="I69" s="159" t="s">
        <v>124</v>
      </c>
      <c r="J69" s="159" t="s">
        <v>125</v>
      </c>
      <c r="K69" s="159" t="s">
        <v>728</v>
      </c>
      <c r="L69" s="159"/>
      <c r="M69" s="159"/>
    </row>
    <row r="70" spans="1:13" x14ac:dyDescent="0.25">
      <c r="A70" s="159">
        <v>69</v>
      </c>
      <c r="B70" s="159" t="s">
        <v>925</v>
      </c>
      <c r="C70" s="159" t="s">
        <v>926</v>
      </c>
      <c r="D70" s="159" t="s">
        <v>821</v>
      </c>
      <c r="E70" s="159" t="s">
        <v>822</v>
      </c>
      <c r="F70" s="159" t="s">
        <v>927</v>
      </c>
      <c r="G70" s="159" t="s">
        <v>1468</v>
      </c>
      <c r="H70" s="159" t="s">
        <v>8</v>
      </c>
      <c r="I70" s="159" t="s">
        <v>928</v>
      </c>
      <c r="J70" s="159" t="s">
        <v>9</v>
      </c>
      <c r="K70" s="159" t="s">
        <v>929</v>
      </c>
      <c r="L70" s="159"/>
      <c r="M70" s="159"/>
    </row>
    <row r="71" spans="1:13" x14ac:dyDescent="0.25">
      <c r="A71" s="159">
        <v>70</v>
      </c>
      <c r="B71" s="159" t="s">
        <v>811</v>
      </c>
      <c r="C71" s="159" t="s">
        <v>812</v>
      </c>
      <c r="D71" s="159" t="s">
        <v>813</v>
      </c>
      <c r="E71" s="159" t="s">
        <v>814</v>
      </c>
      <c r="F71" s="159" t="s">
        <v>815</v>
      </c>
      <c r="G71" s="159" t="s">
        <v>1468</v>
      </c>
      <c r="H71" s="159" t="s">
        <v>8</v>
      </c>
      <c r="I71" s="159" t="s">
        <v>817</v>
      </c>
      <c r="J71" s="159" t="s">
        <v>9</v>
      </c>
      <c r="K71" s="159" t="s">
        <v>818</v>
      </c>
      <c r="L71" s="159"/>
      <c r="M71" s="159"/>
    </row>
    <row r="72" spans="1:13" x14ac:dyDescent="0.25">
      <c r="A72" s="159">
        <v>71</v>
      </c>
      <c r="B72" s="159" t="s">
        <v>869</v>
      </c>
      <c r="C72" s="159" t="s">
        <v>870</v>
      </c>
      <c r="D72" s="159" t="s">
        <v>871</v>
      </c>
      <c r="E72" s="159" t="s">
        <v>198</v>
      </c>
      <c r="F72" s="159" t="s">
        <v>872</v>
      </c>
      <c r="G72" s="159" t="s">
        <v>1468</v>
      </c>
      <c r="H72" s="159" t="s">
        <v>8</v>
      </c>
      <c r="I72" s="159" t="s">
        <v>873</v>
      </c>
      <c r="J72" s="159" t="s">
        <v>9</v>
      </c>
      <c r="K72" s="159" t="s">
        <v>874</v>
      </c>
      <c r="L72" s="159"/>
      <c r="M72" s="159"/>
    </row>
    <row r="73" spans="1:13" x14ac:dyDescent="0.25">
      <c r="A73" s="159">
        <v>72</v>
      </c>
      <c r="B73" s="159" t="s">
        <v>819</v>
      </c>
      <c r="C73" s="159" t="s">
        <v>820</v>
      </c>
      <c r="D73" s="159" t="s">
        <v>821</v>
      </c>
      <c r="E73" s="159" t="s">
        <v>822</v>
      </c>
      <c r="F73" s="159" t="s">
        <v>823</v>
      </c>
      <c r="G73" s="159" t="s">
        <v>1468</v>
      </c>
      <c r="H73" s="159" t="s">
        <v>8</v>
      </c>
      <c r="I73" s="159" t="s">
        <v>824</v>
      </c>
      <c r="J73" s="159" t="s">
        <v>9</v>
      </c>
      <c r="K73" s="159" t="s">
        <v>825</v>
      </c>
      <c r="L73" s="159"/>
      <c r="M73" s="159"/>
    </row>
    <row r="74" spans="1:13" x14ac:dyDescent="0.25">
      <c r="A74" s="159">
        <v>73</v>
      </c>
      <c r="B74" s="159" t="s">
        <v>875</v>
      </c>
      <c r="C74" s="159" t="s">
        <v>876</v>
      </c>
      <c r="D74" s="159" t="s">
        <v>877</v>
      </c>
      <c r="E74" s="159" t="s">
        <v>878</v>
      </c>
      <c r="F74" s="159" t="s">
        <v>879</v>
      </c>
      <c r="G74" s="159" t="s">
        <v>1468</v>
      </c>
      <c r="H74" s="159" t="s">
        <v>8</v>
      </c>
      <c r="I74" s="159" t="s">
        <v>880</v>
      </c>
      <c r="J74" s="159" t="s">
        <v>9</v>
      </c>
      <c r="K74" s="159" t="s">
        <v>881</v>
      </c>
      <c r="L74" s="159"/>
      <c r="M74" s="159"/>
    </row>
    <row r="75" spans="1:13" x14ac:dyDescent="0.25">
      <c r="A75" s="159">
        <v>74</v>
      </c>
      <c r="B75" s="159" t="s">
        <v>797</v>
      </c>
      <c r="C75" s="159" t="s">
        <v>798</v>
      </c>
      <c r="D75" s="159" t="s">
        <v>799</v>
      </c>
      <c r="E75" s="159" t="s">
        <v>1</v>
      </c>
      <c r="F75" s="159" t="s">
        <v>800</v>
      </c>
      <c r="G75" s="159" t="s">
        <v>1468</v>
      </c>
      <c r="H75" s="159" t="s">
        <v>8</v>
      </c>
      <c r="I75" s="159" t="s">
        <v>801</v>
      </c>
      <c r="J75" s="159" t="s">
        <v>9</v>
      </c>
      <c r="K75" s="159" t="s">
        <v>802</v>
      </c>
      <c r="L75" s="159"/>
      <c r="M75" s="159"/>
    </row>
    <row r="76" spans="1:13" x14ac:dyDescent="0.25">
      <c r="A76" s="159">
        <v>75</v>
      </c>
      <c r="B76" s="159" t="s">
        <v>101</v>
      </c>
      <c r="C76" s="159" t="s">
        <v>102</v>
      </c>
      <c r="D76" s="159" t="s">
        <v>103</v>
      </c>
      <c r="E76" s="159" t="s">
        <v>43</v>
      </c>
      <c r="F76" s="159" t="s">
        <v>169</v>
      </c>
      <c r="G76" s="159" t="s">
        <v>1468</v>
      </c>
      <c r="H76" s="159" t="s">
        <v>8</v>
      </c>
      <c r="I76" s="159" t="s">
        <v>170</v>
      </c>
      <c r="J76" s="159" t="s">
        <v>9</v>
      </c>
      <c r="K76" s="159" t="s">
        <v>735</v>
      </c>
      <c r="L76" s="159"/>
      <c r="M76" s="159"/>
    </row>
    <row r="77" spans="1:13" x14ac:dyDescent="0.25">
      <c r="A77" s="159">
        <v>76</v>
      </c>
      <c r="B77" s="159" t="s">
        <v>930</v>
      </c>
      <c r="C77" s="159" t="s">
        <v>931</v>
      </c>
      <c r="D77" s="159" t="s">
        <v>932</v>
      </c>
      <c r="E77" s="159" t="s">
        <v>933</v>
      </c>
      <c r="F77" s="159" t="s">
        <v>934</v>
      </c>
      <c r="G77" s="159" t="s">
        <v>960</v>
      </c>
      <c r="H77" s="159" t="s">
        <v>8</v>
      </c>
      <c r="I77" s="159" t="s">
        <v>935</v>
      </c>
      <c r="J77" s="159" t="s">
        <v>9</v>
      </c>
      <c r="K77" s="159" t="s">
        <v>936</v>
      </c>
      <c r="L77" s="159"/>
      <c r="M77" s="159"/>
    </row>
    <row r="78" spans="1:13" x14ac:dyDescent="0.25">
      <c r="A78" s="159">
        <v>77</v>
      </c>
      <c r="B78" s="159" t="s">
        <v>179</v>
      </c>
      <c r="C78" s="159" t="s">
        <v>180</v>
      </c>
      <c r="D78" s="159" t="s">
        <v>181</v>
      </c>
      <c r="E78" s="159" t="s">
        <v>43</v>
      </c>
      <c r="F78" s="159" t="s">
        <v>182</v>
      </c>
      <c r="G78" s="159" t="s">
        <v>1468</v>
      </c>
      <c r="H78" s="159" t="s">
        <v>8</v>
      </c>
      <c r="I78" s="159" t="s">
        <v>183</v>
      </c>
      <c r="J78" s="159" t="s">
        <v>9</v>
      </c>
      <c r="K78" s="159" t="s">
        <v>738</v>
      </c>
      <c r="L78" s="159"/>
      <c r="M78" s="159"/>
    </row>
    <row r="79" spans="1:13" x14ac:dyDescent="0.25">
      <c r="A79" s="159">
        <v>78</v>
      </c>
      <c r="B79" s="159" t="s">
        <v>467</v>
      </c>
      <c r="C79" s="159" t="s">
        <v>468</v>
      </c>
      <c r="D79" s="159" t="s">
        <v>0</v>
      </c>
      <c r="E79" s="159" t="s">
        <v>1</v>
      </c>
      <c r="F79" s="159" t="s">
        <v>477</v>
      </c>
      <c r="G79" s="159" t="s">
        <v>1019</v>
      </c>
      <c r="H79" s="159" t="s">
        <v>30</v>
      </c>
      <c r="I79" s="159" t="s">
        <v>478</v>
      </c>
      <c r="J79" s="159" t="s">
        <v>32</v>
      </c>
      <c r="K79" s="159" t="s">
        <v>740</v>
      </c>
      <c r="L79" s="159"/>
      <c r="M79" s="159"/>
    </row>
    <row r="80" spans="1:13" x14ac:dyDescent="0.25">
      <c r="A80" s="159">
        <v>79</v>
      </c>
      <c r="B80" s="159" t="s">
        <v>54</v>
      </c>
      <c r="C80" s="159" t="s">
        <v>55</v>
      </c>
      <c r="D80" s="159" t="s">
        <v>0</v>
      </c>
      <c r="E80" s="159" t="s">
        <v>1</v>
      </c>
      <c r="F80" s="159" t="s">
        <v>480</v>
      </c>
      <c r="G80" s="159" t="s">
        <v>1050</v>
      </c>
      <c r="H80" s="159" t="s">
        <v>473</v>
      </c>
      <c r="I80" s="159" t="s">
        <v>481</v>
      </c>
      <c r="J80" s="159" t="s">
        <v>475</v>
      </c>
      <c r="K80" s="159" t="s">
        <v>744</v>
      </c>
      <c r="L80" s="159"/>
      <c r="M80" s="159"/>
    </row>
    <row r="81" spans="1:13" x14ac:dyDescent="0.25">
      <c r="A81" s="159">
        <v>80</v>
      </c>
      <c r="B81" s="159" t="s">
        <v>206</v>
      </c>
      <c r="C81" s="159" t="s">
        <v>207</v>
      </c>
      <c r="D81" s="159" t="s">
        <v>173</v>
      </c>
      <c r="E81" s="159" t="s">
        <v>43</v>
      </c>
      <c r="F81" s="159" t="s">
        <v>208</v>
      </c>
      <c r="G81" s="159" t="s">
        <v>1019</v>
      </c>
      <c r="H81" s="159" t="s">
        <v>3</v>
      </c>
      <c r="I81" s="159" t="s">
        <v>209</v>
      </c>
      <c r="J81" s="159" t="s">
        <v>53</v>
      </c>
      <c r="K81" s="159" t="s">
        <v>745</v>
      </c>
      <c r="L81" s="159"/>
      <c r="M81" s="159"/>
    </row>
    <row r="82" spans="1:13" x14ac:dyDescent="0.25">
      <c r="A82" s="159">
        <v>81</v>
      </c>
      <c r="B82" s="159" t="s">
        <v>224</v>
      </c>
      <c r="C82" s="159" t="s">
        <v>225</v>
      </c>
      <c r="D82" s="159" t="s">
        <v>0</v>
      </c>
      <c r="E82" s="159" t="s">
        <v>1</v>
      </c>
      <c r="F82" s="159" t="s">
        <v>226</v>
      </c>
      <c r="G82" s="159" t="s">
        <v>1019</v>
      </c>
      <c r="H82" s="159" t="s">
        <v>3</v>
      </c>
      <c r="I82" s="159" t="s">
        <v>227</v>
      </c>
      <c r="J82" s="159" t="s">
        <v>53</v>
      </c>
      <c r="K82" s="159" t="s">
        <v>748</v>
      </c>
      <c r="L82" s="159"/>
      <c r="M82" s="159"/>
    </row>
    <row r="83" spans="1:13" x14ac:dyDescent="0.25">
      <c r="A83" s="159">
        <v>82</v>
      </c>
      <c r="B83" s="159" t="s">
        <v>54</v>
      </c>
      <c r="C83" s="159" t="s">
        <v>55</v>
      </c>
      <c r="D83" s="159" t="s">
        <v>0</v>
      </c>
      <c r="E83" s="159" t="s">
        <v>1</v>
      </c>
      <c r="F83" s="159" t="s">
        <v>229</v>
      </c>
      <c r="G83" s="159" t="s">
        <v>1019</v>
      </c>
      <c r="H83" s="159" t="s">
        <v>3</v>
      </c>
      <c r="I83" s="159" t="s">
        <v>230</v>
      </c>
      <c r="J83" s="159" t="s">
        <v>53</v>
      </c>
      <c r="K83" s="159" t="s">
        <v>749</v>
      </c>
      <c r="L83" s="159"/>
      <c r="M83" s="159"/>
    </row>
    <row r="84" spans="1:13" x14ac:dyDescent="0.25">
      <c r="A84" s="159">
        <v>83</v>
      </c>
      <c r="B84" s="159" t="s">
        <v>278</v>
      </c>
      <c r="C84" s="159" t="s">
        <v>279</v>
      </c>
      <c r="D84" s="159" t="s">
        <v>66</v>
      </c>
      <c r="E84" s="159" t="s">
        <v>1</v>
      </c>
      <c r="F84" s="159" t="s">
        <v>280</v>
      </c>
      <c r="G84" s="159" t="s">
        <v>1019</v>
      </c>
      <c r="H84" s="159" t="s">
        <v>3</v>
      </c>
      <c r="I84" s="159" t="s">
        <v>281</v>
      </c>
      <c r="J84" s="159" t="s">
        <v>53</v>
      </c>
      <c r="K84" s="159" t="s">
        <v>756</v>
      </c>
      <c r="L84" s="159"/>
      <c r="M84" s="159"/>
    </row>
  </sheetData>
  <pageMargins bottom="0.75" footer="0.3" header="0.3" left="0.7" right="0.7" top="0.75"/>
  <pageSetup orientation="portrait" r:id="rId1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8"/>
  <dimension ref="A1:N79"/>
  <sheetViews>
    <sheetView topLeftCell="A55" workbookViewId="0">
      <selection sqref="A1:K1"/>
    </sheetView>
  </sheetViews>
  <sheetFormatPr defaultRowHeight="15" x14ac:dyDescent="0.25"/>
  <cols>
    <col min="2" max="2" bestFit="true" customWidth="true" width="14.28515625" collapsed="false"/>
    <col min="3" max="3" bestFit="true" customWidth="true" width="11.5703125" collapsed="false"/>
    <col min="4" max="4" bestFit="true" customWidth="true" width="13.85546875" collapsed="false"/>
    <col min="5" max="5" bestFit="true" customWidth="true" width="6.28515625" collapsed="false"/>
    <col min="6" max="6" bestFit="true" customWidth="true" width="15.140625" collapsed="false"/>
    <col min="7" max="7" bestFit="true" customWidth="true" width="13.28515625" collapsed="false"/>
    <col min="8" max="8" bestFit="true" customWidth="true" width="15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customFormat="1" r="1" s="158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54</v>
      </c>
      <c r="B2" s="158" t="s">
        <v>333</v>
      </c>
      <c r="C2" s="158" t="s">
        <v>334</v>
      </c>
      <c r="D2" s="158" t="s">
        <v>335</v>
      </c>
      <c r="E2" s="158" t="s">
        <v>48</v>
      </c>
      <c r="F2" s="158" t="s">
        <v>336</v>
      </c>
      <c r="G2" s="158" t="s">
        <v>666</v>
      </c>
      <c r="H2" s="158" t="s">
        <v>287</v>
      </c>
      <c r="I2" s="158" t="s">
        <v>337</v>
      </c>
      <c r="J2" s="158" t="s">
        <v>289</v>
      </c>
      <c r="K2" s="158" t="s">
        <v>686</v>
      </c>
      <c r="L2" s="158"/>
      <c r="M2" s="158"/>
    </row>
    <row r="3" spans="1:13" x14ac:dyDescent="0.25">
      <c r="A3">
        <v>8</v>
      </c>
      <c r="B3" s="158" t="s">
        <v>268</v>
      </c>
      <c r="C3" s="158" t="s">
        <v>269</v>
      </c>
      <c r="D3" s="158" t="s">
        <v>66</v>
      </c>
      <c r="E3" s="158" t="s">
        <v>1</v>
      </c>
      <c r="F3" s="158" t="s">
        <v>270</v>
      </c>
      <c r="G3" s="158" t="s">
        <v>1019</v>
      </c>
      <c r="H3" s="158" t="s">
        <v>3</v>
      </c>
      <c r="I3" s="158" t="s">
        <v>271</v>
      </c>
      <c r="J3" s="158" t="s">
        <v>53</v>
      </c>
      <c r="K3" s="158" t="s">
        <v>1465</v>
      </c>
      <c r="L3" s="158"/>
      <c r="M3" s="158"/>
    </row>
    <row r="4" spans="1:13" x14ac:dyDescent="0.25">
      <c r="A4" s="158">
        <v>11</v>
      </c>
      <c r="B4" s="158" t="s">
        <v>366</v>
      </c>
      <c r="C4" s="158" t="s">
        <v>367</v>
      </c>
      <c r="D4" s="158" t="s">
        <v>368</v>
      </c>
      <c r="E4" s="158" t="s">
        <v>43</v>
      </c>
      <c r="F4" s="158" t="s">
        <v>369</v>
      </c>
      <c r="G4" s="158" t="s">
        <v>1019</v>
      </c>
      <c r="H4" s="158" t="s">
        <v>294</v>
      </c>
      <c r="I4" s="158" t="s">
        <v>370</v>
      </c>
      <c r="J4" s="158" t="s">
        <v>289</v>
      </c>
      <c r="K4" s="158" t="s">
        <v>1240</v>
      </c>
      <c r="L4" s="158"/>
      <c r="M4" s="158"/>
    </row>
    <row r="5" spans="1:13" x14ac:dyDescent="0.25">
      <c r="A5" s="158">
        <v>15</v>
      </c>
      <c r="B5" s="158" t="s">
        <v>117</v>
      </c>
      <c r="C5" s="158" t="s">
        <v>1210</v>
      </c>
      <c r="D5" s="158" t="s">
        <v>648</v>
      </c>
      <c r="E5" s="158" t="s">
        <v>1</v>
      </c>
      <c r="F5" s="158" t="s">
        <v>1211</v>
      </c>
      <c r="G5" s="158" t="s">
        <v>1019</v>
      </c>
      <c r="H5" s="158" t="s">
        <v>3</v>
      </c>
      <c r="I5" s="158" t="s">
        <v>1212</v>
      </c>
      <c r="J5" s="158" t="s">
        <v>53</v>
      </c>
      <c r="K5" s="158" t="s">
        <v>1213</v>
      </c>
      <c r="L5" s="158"/>
      <c r="M5" s="158"/>
    </row>
    <row r="6" spans="1:13" x14ac:dyDescent="0.25">
      <c r="A6" s="158">
        <v>16</v>
      </c>
      <c r="B6" s="158" t="s">
        <v>116</v>
      </c>
      <c r="C6" s="158" t="s">
        <v>117</v>
      </c>
      <c r="D6" s="158" t="s">
        <v>648</v>
      </c>
      <c r="E6" s="158" t="s">
        <v>1</v>
      </c>
      <c r="F6" s="158" t="s">
        <v>118</v>
      </c>
      <c r="G6" s="158" t="s">
        <v>1019</v>
      </c>
      <c r="H6" s="158" t="s">
        <v>3</v>
      </c>
      <c r="I6" s="158" t="s">
        <v>119</v>
      </c>
      <c r="J6" s="158" t="s">
        <v>53</v>
      </c>
      <c r="K6" s="158" t="s">
        <v>1167</v>
      </c>
      <c r="L6" s="158"/>
      <c r="M6" s="158"/>
    </row>
    <row r="7" spans="1:13" x14ac:dyDescent="0.25">
      <c r="A7" s="158">
        <v>26</v>
      </c>
      <c r="B7" s="158" t="s">
        <v>50</v>
      </c>
      <c r="C7" s="158" t="s">
        <v>51</v>
      </c>
      <c r="D7" s="158" t="s">
        <v>52</v>
      </c>
      <c r="E7" s="158" t="s">
        <v>43</v>
      </c>
      <c r="F7" s="158" t="s">
        <v>246</v>
      </c>
      <c r="G7" s="158" t="s">
        <v>1019</v>
      </c>
      <c r="H7" s="158" t="s">
        <v>3</v>
      </c>
      <c r="I7" s="158" t="s">
        <v>247</v>
      </c>
      <c r="J7" s="158" t="s">
        <v>125</v>
      </c>
      <c r="K7" s="158" t="s">
        <v>1127</v>
      </c>
      <c r="L7" s="158"/>
      <c r="M7" s="158"/>
    </row>
    <row r="8" spans="1:13" x14ac:dyDescent="0.25">
      <c r="A8" s="158">
        <v>28</v>
      </c>
      <c r="B8" s="158" t="s">
        <v>190</v>
      </c>
      <c r="C8" s="158" t="s">
        <v>191</v>
      </c>
      <c r="D8" s="158" t="s">
        <v>192</v>
      </c>
      <c r="E8" s="158" t="s">
        <v>28</v>
      </c>
      <c r="F8" s="158" t="s">
        <v>193</v>
      </c>
      <c r="G8" s="158" t="s">
        <v>1019</v>
      </c>
      <c r="H8" s="158" t="s">
        <v>30</v>
      </c>
      <c r="I8" s="158" t="s">
        <v>194</v>
      </c>
      <c r="J8" s="158" t="s">
        <v>32</v>
      </c>
      <c r="K8" s="158" t="s">
        <v>1081</v>
      </c>
      <c r="L8" s="158"/>
      <c r="M8" s="158"/>
    </row>
    <row r="9" spans="1:13" x14ac:dyDescent="0.25">
      <c r="A9" s="158">
        <v>29</v>
      </c>
      <c r="B9" s="158" t="s">
        <v>262</v>
      </c>
      <c r="C9" s="158" t="s">
        <v>263</v>
      </c>
      <c r="D9" s="158" t="s">
        <v>264</v>
      </c>
      <c r="E9" s="158" t="s">
        <v>1</v>
      </c>
      <c r="F9" s="158" t="s">
        <v>265</v>
      </c>
      <c r="G9" s="158" t="s">
        <v>1019</v>
      </c>
      <c r="H9" s="158" t="s">
        <v>3</v>
      </c>
      <c r="I9" s="158" t="s">
        <v>266</v>
      </c>
      <c r="J9" s="158" t="s">
        <v>53</v>
      </c>
      <c r="K9" s="158" t="s">
        <v>1057</v>
      </c>
      <c r="L9" s="158"/>
      <c r="M9" s="158"/>
    </row>
    <row r="10" spans="1:13" x14ac:dyDescent="0.25">
      <c r="A10" s="158">
        <v>30</v>
      </c>
      <c r="B10" s="158" t="s">
        <v>71</v>
      </c>
      <c r="C10" s="158" t="s">
        <v>72</v>
      </c>
      <c r="D10" s="158" t="s">
        <v>73</v>
      </c>
      <c r="E10" s="158" t="s">
        <v>28</v>
      </c>
      <c r="F10" s="158" t="s">
        <v>74</v>
      </c>
      <c r="G10" s="158" t="s">
        <v>1019</v>
      </c>
      <c r="H10" s="158" t="s">
        <v>30</v>
      </c>
      <c r="I10" s="158" t="s">
        <v>75</v>
      </c>
      <c r="J10" s="158" t="s">
        <v>32</v>
      </c>
      <c r="K10" s="158" t="s">
        <v>1058</v>
      </c>
      <c r="L10" s="158"/>
      <c r="M10" s="158"/>
    </row>
    <row r="11" spans="1:13" x14ac:dyDescent="0.25">
      <c r="A11" s="158">
        <v>31</v>
      </c>
      <c r="B11" s="158" t="s">
        <v>273</v>
      </c>
      <c r="C11" s="158" t="s">
        <v>274</v>
      </c>
      <c r="D11" s="158" t="s">
        <v>0</v>
      </c>
      <c r="E11" s="158" t="s">
        <v>1</v>
      </c>
      <c r="F11" s="158" t="s">
        <v>275</v>
      </c>
      <c r="G11" s="158" t="s">
        <v>1019</v>
      </c>
      <c r="H11" s="158" t="s">
        <v>3</v>
      </c>
      <c r="I11" s="158" t="s">
        <v>276</v>
      </c>
      <c r="J11" s="158" t="s">
        <v>53</v>
      </c>
      <c r="K11" s="158" t="s">
        <v>1069</v>
      </c>
      <c r="L11" s="158"/>
      <c r="M11" s="158"/>
    </row>
    <row r="12" spans="1:13" x14ac:dyDescent="0.25">
      <c r="A12" s="158">
        <v>33</v>
      </c>
      <c r="B12" s="158" t="s">
        <v>145</v>
      </c>
      <c r="C12" s="158" t="s">
        <v>97</v>
      </c>
      <c r="D12" s="158" t="s">
        <v>1046</v>
      </c>
      <c r="E12" s="158" t="s">
        <v>1</v>
      </c>
      <c r="F12" s="158" t="s">
        <v>147</v>
      </c>
      <c r="G12" s="158" t="s">
        <v>1019</v>
      </c>
      <c r="H12" s="158" t="s">
        <v>3</v>
      </c>
      <c r="I12" s="158" t="s">
        <v>148</v>
      </c>
      <c r="J12" s="158" t="s">
        <v>53</v>
      </c>
      <c r="K12" s="158" t="s">
        <v>1047</v>
      </c>
      <c r="L12" s="158"/>
      <c r="M12" s="158"/>
    </row>
    <row r="13" spans="1:13" x14ac:dyDescent="0.25">
      <c r="A13" s="158">
        <v>35</v>
      </c>
      <c r="B13" s="158" t="s">
        <v>982</v>
      </c>
      <c r="C13" s="158" t="s">
        <v>292</v>
      </c>
      <c r="D13" s="158" t="s">
        <v>462</v>
      </c>
      <c r="E13" s="158" t="s">
        <v>1</v>
      </c>
      <c r="F13" s="158" t="s">
        <v>422</v>
      </c>
      <c r="G13" s="158" t="s">
        <v>1019</v>
      </c>
      <c r="H13" s="158" t="s">
        <v>3</v>
      </c>
      <c r="I13" s="158" t="s">
        <v>423</v>
      </c>
      <c r="J13" s="158" t="s">
        <v>2</v>
      </c>
      <c r="K13" s="158" t="s">
        <v>983</v>
      </c>
      <c r="L13" s="158"/>
      <c r="M13" s="158"/>
    </row>
    <row r="14" spans="1:13" x14ac:dyDescent="0.25">
      <c r="A14" s="158">
        <v>36</v>
      </c>
      <c r="B14" s="158" t="s">
        <v>64</v>
      </c>
      <c r="C14" s="158" t="s">
        <v>65</v>
      </c>
      <c r="D14" s="158" t="s">
        <v>66</v>
      </c>
      <c r="E14" s="158" t="s">
        <v>1</v>
      </c>
      <c r="F14" s="158" t="s">
        <v>67</v>
      </c>
      <c r="G14" s="158" t="s">
        <v>1019</v>
      </c>
      <c r="H14" s="158" t="s">
        <v>30</v>
      </c>
      <c r="I14" s="158" t="s">
        <v>68</v>
      </c>
      <c r="J14" s="158" t="s">
        <v>32</v>
      </c>
      <c r="K14" s="158" t="s">
        <v>959</v>
      </c>
      <c r="L14" s="158"/>
      <c r="M14" s="158"/>
    </row>
    <row r="15" spans="1:13" x14ac:dyDescent="0.25">
      <c r="A15" s="158">
        <v>37</v>
      </c>
      <c r="B15" s="158" t="s">
        <v>242</v>
      </c>
      <c r="C15" s="158" t="s">
        <v>243</v>
      </c>
      <c r="D15" s="158" t="s">
        <v>957</v>
      </c>
      <c r="E15" s="158" t="s">
        <v>43</v>
      </c>
      <c r="F15" s="158" t="s">
        <v>244</v>
      </c>
      <c r="G15" s="158" t="s">
        <v>1019</v>
      </c>
      <c r="H15" s="158" t="s">
        <v>3</v>
      </c>
      <c r="I15" s="158" t="s">
        <v>245</v>
      </c>
      <c r="J15" s="158" t="s">
        <v>125</v>
      </c>
      <c r="K15" s="158" t="s">
        <v>958</v>
      </c>
      <c r="L15" s="158"/>
      <c r="M15" s="158"/>
    </row>
    <row r="16" spans="1:13" x14ac:dyDescent="0.25">
      <c r="A16" s="158">
        <v>38</v>
      </c>
      <c r="B16" s="158" t="s">
        <v>322</v>
      </c>
      <c r="C16" s="158" t="s">
        <v>323</v>
      </c>
      <c r="D16" s="158" t="s">
        <v>66</v>
      </c>
      <c r="E16" s="158" t="s">
        <v>1</v>
      </c>
      <c r="F16" s="158" t="s">
        <v>324</v>
      </c>
      <c r="G16" s="158" t="s">
        <v>1019</v>
      </c>
      <c r="H16" s="158" t="s">
        <v>287</v>
      </c>
      <c r="I16" s="158" t="s">
        <v>325</v>
      </c>
      <c r="J16" s="158" t="s">
        <v>289</v>
      </c>
      <c r="K16" s="158" t="s">
        <v>956</v>
      </c>
      <c r="L16" s="158"/>
      <c r="M16" s="158"/>
    </row>
    <row r="17" spans="1:13" x14ac:dyDescent="0.25">
      <c r="A17" s="158">
        <v>39</v>
      </c>
      <c r="B17" s="158" t="s">
        <v>49</v>
      </c>
      <c r="C17" s="158" t="s">
        <v>97</v>
      </c>
      <c r="D17" s="158" t="s">
        <v>66</v>
      </c>
      <c r="E17" s="158" t="s">
        <v>1</v>
      </c>
      <c r="F17" s="158" t="s">
        <v>391</v>
      </c>
      <c r="G17" s="158" t="s">
        <v>1019</v>
      </c>
      <c r="H17" s="158" t="s">
        <v>294</v>
      </c>
      <c r="I17" s="158" t="s">
        <v>392</v>
      </c>
      <c r="J17" s="158" t="s">
        <v>289</v>
      </c>
      <c r="K17" s="158" t="s">
        <v>921</v>
      </c>
      <c r="L17" s="158"/>
      <c r="M17" s="158"/>
    </row>
    <row r="18" spans="1:13" x14ac:dyDescent="0.25">
      <c r="A18" s="158">
        <v>40</v>
      </c>
      <c r="B18" s="158" t="s">
        <v>361</v>
      </c>
      <c r="C18" s="158" t="s">
        <v>362</v>
      </c>
      <c r="D18" s="158" t="s">
        <v>0</v>
      </c>
      <c r="E18" s="158" t="s">
        <v>1</v>
      </c>
      <c r="F18" s="158" t="s">
        <v>886</v>
      </c>
      <c r="G18" s="158" t="s">
        <v>1019</v>
      </c>
      <c r="H18" s="158" t="s">
        <v>3</v>
      </c>
      <c r="I18" s="158" t="s">
        <v>861</v>
      </c>
      <c r="J18" s="158" t="s">
        <v>516</v>
      </c>
      <c r="K18" s="158" t="s">
        <v>896</v>
      </c>
      <c r="L18" s="158"/>
      <c r="M18" s="158"/>
    </row>
    <row r="19" spans="1:13" x14ac:dyDescent="0.25">
      <c r="A19" s="158">
        <v>41</v>
      </c>
      <c r="B19" s="158" t="s">
        <v>845</v>
      </c>
      <c r="C19" s="158" t="s">
        <v>846</v>
      </c>
      <c r="D19" s="158" t="s">
        <v>27</v>
      </c>
      <c r="E19" s="158" t="s">
        <v>28</v>
      </c>
      <c r="F19" s="158" t="s">
        <v>847</v>
      </c>
      <c r="G19" s="158" t="s">
        <v>1019</v>
      </c>
      <c r="H19" s="158" t="s">
        <v>294</v>
      </c>
      <c r="I19" s="158" t="s">
        <v>848</v>
      </c>
      <c r="J19" s="158" t="s">
        <v>289</v>
      </c>
      <c r="K19" s="158" t="s">
        <v>849</v>
      </c>
      <c r="L19" s="158"/>
      <c r="M19" s="158"/>
    </row>
    <row r="20" spans="1:13" x14ac:dyDescent="0.25">
      <c r="A20" s="158">
        <v>43</v>
      </c>
      <c r="B20" s="158" t="s">
        <v>530</v>
      </c>
      <c r="C20" s="158" t="s">
        <v>531</v>
      </c>
      <c r="D20" s="158" t="s">
        <v>36</v>
      </c>
      <c r="E20" s="158" t="s">
        <v>1</v>
      </c>
      <c r="F20" s="158" t="s">
        <v>532</v>
      </c>
      <c r="G20" s="158" t="s">
        <v>1019</v>
      </c>
      <c r="H20" s="158" t="s">
        <v>294</v>
      </c>
      <c r="I20" s="158" t="s">
        <v>533</v>
      </c>
      <c r="J20" s="158" t="s">
        <v>516</v>
      </c>
      <c r="K20" s="158" t="s">
        <v>764</v>
      </c>
      <c r="L20" s="158"/>
      <c r="M20" s="158"/>
    </row>
    <row r="21" spans="1:13" x14ac:dyDescent="0.25">
      <c r="A21" s="158">
        <v>44</v>
      </c>
      <c r="B21" s="158" t="s">
        <v>651</v>
      </c>
      <c r="C21" s="158" t="s">
        <v>652</v>
      </c>
      <c r="D21" s="158" t="s">
        <v>653</v>
      </c>
      <c r="E21" s="158" t="s">
        <v>1</v>
      </c>
      <c r="F21" s="158" t="s">
        <v>654</v>
      </c>
      <c r="G21" s="158" t="s">
        <v>1019</v>
      </c>
      <c r="H21" s="158" t="s">
        <v>294</v>
      </c>
      <c r="I21" s="158" t="s">
        <v>655</v>
      </c>
      <c r="J21" s="158" t="s">
        <v>289</v>
      </c>
      <c r="K21" s="158" t="s">
        <v>656</v>
      </c>
      <c r="L21" s="158"/>
      <c r="M21" s="158"/>
    </row>
    <row r="22" spans="1:13" x14ac:dyDescent="0.25">
      <c r="A22" s="158">
        <v>45</v>
      </c>
      <c r="B22" s="158" t="s">
        <v>425</v>
      </c>
      <c r="C22" s="158" t="s">
        <v>426</v>
      </c>
      <c r="D22" s="158" t="s">
        <v>427</v>
      </c>
      <c r="E22" s="158" t="s">
        <v>28</v>
      </c>
      <c r="F22" s="158" t="s">
        <v>428</v>
      </c>
      <c r="G22" s="158" t="s">
        <v>1019</v>
      </c>
      <c r="H22" s="158" t="s">
        <v>287</v>
      </c>
      <c r="I22" s="158" t="s">
        <v>429</v>
      </c>
      <c r="J22" s="158" t="s">
        <v>289</v>
      </c>
      <c r="K22" s="158" t="s">
        <v>659</v>
      </c>
      <c r="L22" s="158"/>
      <c r="M22" s="158"/>
    </row>
    <row r="23" spans="1:13" x14ac:dyDescent="0.25">
      <c r="A23" s="158">
        <v>46</v>
      </c>
      <c r="B23" s="158" t="s">
        <v>608</v>
      </c>
      <c r="C23" s="158" t="s">
        <v>378</v>
      </c>
      <c r="D23" s="158" t="s">
        <v>27</v>
      </c>
      <c r="E23" s="158" t="s">
        <v>28</v>
      </c>
      <c r="F23" s="158" t="s">
        <v>609</v>
      </c>
      <c r="G23" s="158" t="s">
        <v>1019</v>
      </c>
      <c r="H23" s="158" t="s">
        <v>294</v>
      </c>
      <c r="I23" s="158" t="s">
        <v>610</v>
      </c>
      <c r="J23" s="158" t="s">
        <v>289</v>
      </c>
      <c r="K23" s="158" t="s">
        <v>663</v>
      </c>
      <c r="L23" s="158"/>
      <c r="M23" s="158"/>
    </row>
    <row r="24" spans="1:13" x14ac:dyDescent="0.25">
      <c r="A24" s="158">
        <v>47</v>
      </c>
      <c r="B24" s="158" t="s">
        <v>1466</v>
      </c>
      <c r="C24" s="158" t="s">
        <v>378</v>
      </c>
      <c r="D24" s="158"/>
      <c r="E24" s="158"/>
      <c r="F24" s="158" t="s">
        <v>572</v>
      </c>
      <c r="G24" s="158" t="s">
        <v>1019</v>
      </c>
      <c r="H24" s="158" t="s">
        <v>287</v>
      </c>
      <c r="I24" s="158" t="s">
        <v>573</v>
      </c>
      <c r="J24" s="158" t="s">
        <v>289</v>
      </c>
      <c r="K24" s="158" t="s">
        <v>665</v>
      </c>
      <c r="L24" s="158"/>
      <c r="M24" s="158"/>
    </row>
    <row r="25" spans="1:13" x14ac:dyDescent="0.25">
      <c r="A25" s="158">
        <v>49</v>
      </c>
      <c r="B25" s="158" t="s">
        <v>566</v>
      </c>
      <c r="C25" s="158" t="s">
        <v>556</v>
      </c>
      <c r="D25" s="158" t="s">
        <v>0</v>
      </c>
      <c r="E25" s="158" t="s">
        <v>1</v>
      </c>
      <c r="F25" s="158" t="s">
        <v>557</v>
      </c>
      <c r="G25" s="158" t="s">
        <v>1019</v>
      </c>
      <c r="H25" s="158" t="s">
        <v>287</v>
      </c>
      <c r="I25" s="158" t="s">
        <v>558</v>
      </c>
      <c r="J25" s="158" t="s">
        <v>289</v>
      </c>
      <c r="K25" s="158" t="s">
        <v>673</v>
      </c>
      <c r="L25" s="158"/>
      <c r="M25" s="158"/>
    </row>
    <row r="26" spans="1:13" x14ac:dyDescent="0.25">
      <c r="A26" s="158">
        <v>50</v>
      </c>
      <c r="B26" s="158" t="s">
        <v>97</v>
      </c>
      <c r="C26" s="158" t="s">
        <v>1467</v>
      </c>
      <c r="D26" s="158"/>
      <c r="E26" s="158"/>
      <c r="F26" s="158" t="s">
        <v>540</v>
      </c>
      <c r="G26" s="158" t="s">
        <v>1019</v>
      </c>
      <c r="H26" s="158" t="s">
        <v>294</v>
      </c>
      <c r="I26" s="158" t="s">
        <v>541</v>
      </c>
      <c r="J26" s="158" t="s">
        <v>289</v>
      </c>
      <c r="K26" s="158" t="s">
        <v>677</v>
      </c>
      <c r="L26" s="158"/>
      <c r="M26" s="158"/>
    </row>
    <row r="27" spans="1:13" x14ac:dyDescent="0.25">
      <c r="A27" s="158">
        <v>51</v>
      </c>
      <c r="B27" s="158" t="s">
        <v>291</v>
      </c>
      <c r="C27" s="158" t="s">
        <v>292</v>
      </c>
      <c r="D27" s="158" t="s">
        <v>0</v>
      </c>
      <c r="E27" s="158" t="s">
        <v>1</v>
      </c>
      <c r="F27" s="158" t="s">
        <v>293</v>
      </c>
      <c r="G27" s="158" t="s">
        <v>1019</v>
      </c>
      <c r="H27" s="158" t="s">
        <v>294</v>
      </c>
      <c r="I27" s="158" t="s">
        <v>295</v>
      </c>
      <c r="J27" s="158" t="s">
        <v>289</v>
      </c>
      <c r="K27" s="158" t="s">
        <v>679</v>
      </c>
      <c r="L27" s="158"/>
      <c r="M27" s="158"/>
    </row>
    <row r="28" spans="1:13" x14ac:dyDescent="0.25">
      <c r="A28" s="158">
        <v>52</v>
      </c>
      <c r="B28" s="158" t="s">
        <v>311</v>
      </c>
      <c r="C28" s="158" t="s">
        <v>312</v>
      </c>
      <c r="D28" s="158" t="s">
        <v>313</v>
      </c>
      <c r="E28" s="158" t="s">
        <v>43</v>
      </c>
      <c r="F28" s="158" t="s">
        <v>314</v>
      </c>
      <c r="G28" s="158" t="s">
        <v>1019</v>
      </c>
      <c r="H28" s="158" t="s">
        <v>294</v>
      </c>
      <c r="I28" s="158" t="s">
        <v>315</v>
      </c>
      <c r="J28" s="158" t="s">
        <v>289</v>
      </c>
      <c r="K28" s="158" t="s">
        <v>683</v>
      </c>
      <c r="L28" s="158"/>
      <c r="M28" s="158"/>
    </row>
    <row r="29" spans="1:13" x14ac:dyDescent="0.25">
      <c r="A29" s="158">
        <v>53</v>
      </c>
      <c r="B29" s="158" t="s">
        <v>317</v>
      </c>
      <c r="C29" s="158" t="s">
        <v>279</v>
      </c>
      <c r="D29" s="158" t="s">
        <v>318</v>
      </c>
      <c r="E29" s="158" t="s">
        <v>28</v>
      </c>
      <c r="F29" s="158" t="s">
        <v>319</v>
      </c>
      <c r="G29" s="158" t="s">
        <v>1019</v>
      </c>
      <c r="H29" s="158" t="s">
        <v>287</v>
      </c>
      <c r="I29" s="158" t="s">
        <v>320</v>
      </c>
      <c r="J29" s="158" t="s">
        <v>289</v>
      </c>
      <c r="K29" s="158" t="s">
        <v>758</v>
      </c>
      <c r="L29" s="158"/>
      <c r="M29" s="158"/>
    </row>
    <row r="30" spans="1:13" x14ac:dyDescent="0.25">
      <c r="A30" s="158">
        <v>55</v>
      </c>
      <c r="B30" s="158" t="s">
        <v>137</v>
      </c>
      <c r="C30" s="158" t="s">
        <v>138</v>
      </c>
      <c r="D30" s="158" t="s">
        <v>0</v>
      </c>
      <c r="E30" s="158" t="s">
        <v>1</v>
      </c>
      <c r="F30" s="158" t="s">
        <v>139</v>
      </c>
      <c r="G30" s="158" t="s">
        <v>1019</v>
      </c>
      <c r="H30" s="158" t="s">
        <v>3</v>
      </c>
      <c r="I30" s="158" t="s">
        <v>140</v>
      </c>
      <c r="J30" s="158" t="s">
        <v>53</v>
      </c>
      <c r="K30" s="158" t="s">
        <v>699</v>
      </c>
      <c r="L30" s="158"/>
      <c r="M30" s="158"/>
    </row>
    <row r="31" spans="1:13" x14ac:dyDescent="0.25">
      <c r="A31" s="158">
        <v>56</v>
      </c>
      <c r="B31" s="158" t="s">
        <v>262</v>
      </c>
      <c r="C31" s="158" t="s">
        <v>399</v>
      </c>
      <c r="D31" s="158" t="s">
        <v>0</v>
      </c>
      <c r="E31" s="158" t="s">
        <v>1</v>
      </c>
      <c r="F31" s="158" t="s">
        <v>400</v>
      </c>
      <c r="G31" s="158" t="s">
        <v>1019</v>
      </c>
      <c r="H31" s="158" t="s">
        <v>294</v>
      </c>
      <c r="I31" s="158" t="s">
        <v>401</v>
      </c>
      <c r="J31" s="158" t="s">
        <v>289</v>
      </c>
      <c r="K31" s="158" t="s">
        <v>700</v>
      </c>
      <c r="L31" s="158"/>
      <c r="M31" s="158"/>
    </row>
    <row r="32" spans="1:13" x14ac:dyDescent="0.25">
      <c r="A32" s="158">
        <v>57</v>
      </c>
      <c r="B32" s="158" t="s">
        <v>403</v>
      </c>
      <c r="C32" s="158" t="s">
        <v>60</v>
      </c>
      <c r="D32" s="158" t="s">
        <v>27</v>
      </c>
      <c r="E32" s="158" t="s">
        <v>28</v>
      </c>
      <c r="F32" s="158" t="s">
        <v>404</v>
      </c>
      <c r="G32" s="158" t="s">
        <v>1019</v>
      </c>
      <c r="H32" s="158" t="s">
        <v>287</v>
      </c>
      <c r="I32" s="158" t="s">
        <v>405</v>
      </c>
      <c r="J32" s="158" t="s">
        <v>289</v>
      </c>
      <c r="K32" s="158" t="s">
        <v>701</v>
      </c>
      <c r="L32" s="158"/>
      <c r="M32" s="158"/>
    </row>
    <row r="33" spans="1:13" x14ac:dyDescent="0.25">
      <c r="A33" s="158">
        <v>58</v>
      </c>
      <c r="B33" s="158" t="s">
        <v>431</v>
      </c>
      <c r="C33" s="158" t="s">
        <v>172</v>
      </c>
      <c r="D33" s="158" t="s">
        <v>432</v>
      </c>
      <c r="E33" s="158" t="s">
        <v>28</v>
      </c>
      <c r="F33" s="158" t="s">
        <v>433</v>
      </c>
      <c r="G33" s="158" t="s">
        <v>1019</v>
      </c>
      <c r="H33" s="158" t="s">
        <v>294</v>
      </c>
      <c r="I33" s="158" t="s">
        <v>434</v>
      </c>
      <c r="J33" s="158" t="s">
        <v>289</v>
      </c>
      <c r="K33" s="158" t="s">
        <v>704</v>
      </c>
      <c r="L33" s="158"/>
      <c r="M33" s="158"/>
    </row>
    <row r="34" spans="1:13" x14ac:dyDescent="0.25">
      <c r="A34" s="158">
        <v>59</v>
      </c>
      <c r="B34" s="158" t="s">
        <v>460</v>
      </c>
      <c r="C34" s="158" t="s">
        <v>461</v>
      </c>
      <c r="D34" s="158" t="s">
        <v>462</v>
      </c>
      <c r="E34" s="158" t="s">
        <v>1</v>
      </c>
      <c r="F34" s="158" t="s">
        <v>463</v>
      </c>
      <c r="G34" s="158" t="s">
        <v>1019</v>
      </c>
      <c r="H34" s="158" t="s">
        <v>30</v>
      </c>
      <c r="I34" s="158" t="s">
        <v>464</v>
      </c>
      <c r="J34" s="158" t="s">
        <v>32</v>
      </c>
      <c r="K34" s="158" t="s">
        <v>711</v>
      </c>
      <c r="L34" s="158"/>
      <c r="M34" s="158"/>
    </row>
    <row r="35" spans="1:13" x14ac:dyDescent="0.25">
      <c r="A35" s="158">
        <v>60</v>
      </c>
      <c r="B35" s="158" t="s">
        <v>165</v>
      </c>
      <c r="C35" s="158" t="s">
        <v>166</v>
      </c>
      <c r="D35" s="158" t="s">
        <v>27</v>
      </c>
      <c r="E35" s="158" t="s">
        <v>28</v>
      </c>
      <c r="F35" s="158" t="s">
        <v>167</v>
      </c>
      <c r="G35" s="158" t="s">
        <v>1019</v>
      </c>
      <c r="H35" s="158" t="s">
        <v>30</v>
      </c>
      <c r="I35" s="158" t="s">
        <v>168</v>
      </c>
      <c r="J35" s="158" t="s">
        <v>32</v>
      </c>
      <c r="K35" s="158" t="s">
        <v>712</v>
      </c>
      <c r="L35" s="158"/>
      <c r="M35" s="158"/>
    </row>
    <row r="36" spans="1:13" x14ac:dyDescent="0.25">
      <c r="A36" s="158">
        <v>61</v>
      </c>
      <c r="B36" s="158" t="s">
        <v>25</v>
      </c>
      <c r="C36" s="158" t="s">
        <v>26</v>
      </c>
      <c r="D36" s="158" t="s">
        <v>27</v>
      </c>
      <c r="E36" s="158" t="s">
        <v>28</v>
      </c>
      <c r="F36" s="158" t="s">
        <v>29</v>
      </c>
      <c r="G36" s="158" t="s">
        <v>1019</v>
      </c>
      <c r="H36" s="158" t="s">
        <v>30</v>
      </c>
      <c r="I36" s="158" t="s">
        <v>31</v>
      </c>
      <c r="J36" s="158" t="s">
        <v>32</v>
      </c>
      <c r="K36" s="158" t="s">
        <v>714</v>
      </c>
      <c r="L36" s="158"/>
      <c r="M36" s="158"/>
    </row>
    <row r="37" spans="1:13" x14ac:dyDescent="0.25">
      <c r="A37" s="158">
        <v>63</v>
      </c>
      <c r="B37" s="158" t="s">
        <v>110</v>
      </c>
      <c r="C37" s="158" t="s">
        <v>111</v>
      </c>
      <c r="D37" s="158" t="s">
        <v>112</v>
      </c>
      <c r="E37" s="158" t="s">
        <v>43</v>
      </c>
      <c r="F37" s="158" t="s">
        <v>113</v>
      </c>
      <c r="G37" s="158" t="s">
        <v>1019</v>
      </c>
      <c r="H37" s="158" t="s">
        <v>3</v>
      </c>
      <c r="I37" s="158" t="s">
        <v>114</v>
      </c>
      <c r="J37" s="158" t="s">
        <v>53</v>
      </c>
      <c r="K37" s="158" t="s">
        <v>727</v>
      </c>
      <c r="L37" s="158"/>
      <c r="M37" s="158"/>
    </row>
    <row r="38" spans="1:13" x14ac:dyDescent="0.25">
      <c r="A38" s="158">
        <v>64</v>
      </c>
      <c r="B38" s="158" t="s">
        <v>120</v>
      </c>
      <c r="C38" s="158" t="s">
        <v>121</v>
      </c>
      <c r="D38" s="158" t="s">
        <v>122</v>
      </c>
      <c r="E38" s="158" t="s">
        <v>43</v>
      </c>
      <c r="F38" s="158" t="s">
        <v>123</v>
      </c>
      <c r="G38" s="158" t="s">
        <v>1019</v>
      </c>
      <c r="H38" s="158" t="s">
        <v>3</v>
      </c>
      <c r="I38" s="158" t="s">
        <v>124</v>
      </c>
      <c r="J38" s="158" t="s">
        <v>125</v>
      </c>
      <c r="K38" s="158" t="s">
        <v>728</v>
      </c>
      <c r="L38" s="158"/>
      <c r="M38" s="158"/>
    </row>
    <row r="39" spans="1:13" x14ac:dyDescent="0.25">
      <c r="A39" s="158">
        <v>73</v>
      </c>
      <c r="B39" s="158" t="s">
        <v>467</v>
      </c>
      <c r="C39" s="158" t="s">
        <v>468</v>
      </c>
      <c r="D39" s="158" t="s">
        <v>0</v>
      </c>
      <c r="E39" s="158" t="s">
        <v>1</v>
      </c>
      <c r="F39" s="158" t="s">
        <v>477</v>
      </c>
      <c r="G39" s="158" t="s">
        <v>1019</v>
      </c>
      <c r="H39" s="158" t="s">
        <v>30</v>
      </c>
      <c r="I39" s="158" t="s">
        <v>478</v>
      </c>
      <c r="J39" s="158" t="s">
        <v>32</v>
      </c>
      <c r="K39" s="158" t="s">
        <v>740</v>
      </c>
      <c r="L39" s="158"/>
      <c r="M39" s="158"/>
    </row>
    <row r="40" spans="1:13" x14ac:dyDescent="0.25">
      <c r="A40" s="158">
        <v>75</v>
      </c>
      <c r="B40" s="158" t="s">
        <v>206</v>
      </c>
      <c r="C40" s="158" t="s">
        <v>207</v>
      </c>
      <c r="D40" s="158" t="s">
        <v>173</v>
      </c>
      <c r="E40" s="158" t="s">
        <v>43</v>
      </c>
      <c r="F40" s="158" t="s">
        <v>208</v>
      </c>
      <c r="G40" s="158" t="s">
        <v>1019</v>
      </c>
      <c r="H40" s="158" t="s">
        <v>3</v>
      </c>
      <c r="I40" s="158" t="s">
        <v>209</v>
      </c>
      <c r="J40" s="158" t="s">
        <v>53</v>
      </c>
      <c r="K40" s="158" t="s">
        <v>745</v>
      </c>
      <c r="L40" s="158"/>
      <c r="M40" s="158"/>
    </row>
    <row r="41" spans="1:13" x14ac:dyDescent="0.25">
      <c r="A41" s="158">
        <v>76</v>
      </c>
      <c r="B41" s="158" t="s">
        <v>224</v>
      </c>
      <c r="C41" s="158" t="s">
        <v>225</v>
      </c>
      <c r="D41" s="158" t="s">
        <v>0</v>
      </c>
      <c r="E41" s="158" t="s">
        <v>1</v>
      </c>
      <c r="F41" s="158" t="s">
        <v>226</v>
      </c>
      <c r="G41" s="158" t="s">
        <v>1019</v>
      </c>
      <c r="H41" s="158" t="s">
        <v>3</v>
      </c>
      <c r="I41" s="158" t="s">
        <v>227</v>
      </c>
      <c r="J41" s="158" t="s">
        <v>53</v>
      </c>
      <c r="K41" s="158" t="s">
        <v>748</v>
      </c>
      <c r="L41" s="158"/>
      <c r="M41" s="158"/>
    </row>
    <row r="42" spans="1:13" x14ac:dyDescent="0.25">
      <c r="A42" s="158">
        <v>77</v>
      </c>
      <c r="B42" s="158" t="s">
        <v>54</v>
      </c>
      <c r="C42" s="158" t="s">
        <v>55</v>
      </c>
      <c r="D42" s="158" t="s">
        <v>0</v>
      </c>
      <c r="E42" s="158" t="s">
        <v>1</v>
      </c>
      <c r="F42" s="158" t="s">
        <v>229</v>
      </c>
      <c r="G42" s="158" t="s">
        <v>1019</v>
      </c>
      <c r="H42" s="158" t="s">
        <v>3</v>
      </c>
      <c r="I42" s="158" t="s">
        <v>230</v>
      </c>
      <c r="J42" s="158" t="s">
        <v>53</v>
      </c>
      <c r="K42" s="158" t="s">
        <v>749</v>
      </c>
      <c r="L42" s="158"/>
      <c r="M42" s="158"/>
    </row>
    <row r="43" spans="1:13" x14ac:dyDescent="0.25">
      <c r="A43" s="158">
        <v>78</v>
      </c>
      <c r="B43" s="158" t="s">
        <v>278</v>
      </c>
      <c r="C43" s="158" t="s">
        <v>279</v>
      </c>
      <c r="D43" s="158" t="s">
        <v>66</v>
      </c>
      <c r="E43" s="158" t="s">
        <v>1</v>
      </c>
      <c r="F43" s="158" t="s">
        <v>280</v>
      </c>
      <c r="G43" s="158" t="s">
        <v>1019</v>
      </c>
      <c r="H43" s="158" t="s">
        <v>3</v>
      </c>
      <c r="I43" s="158" t="s">
        <v>281</v>
      </c>
      <c r="J43" s="158" t="s">
        <v>53</v>
      </c>
      <c r="K43" s="158" t="s">
        <v>756</v>
      </c>
      <c r="L43" s="158"/>
      <c r="M43" s="158"/>
    </row>
    <row r="44" spans="1:13" x14ac:dyDescent="0.25">
      <c r="A44" s="158">
        <v>27</v>
      </c>
      <c r="B44" s="158" t="s">
        <v>1072</v>
      </c>
      <c r="C44" s="158" t="s">
        <v>1073</v>
      </c>
      <c r="D44" s="158" t="s">
        <v>122</v>
      </c>
      <c r="E44" s="158" t="s">
        <v>43</v>
      </c>
      <c r="F44" s="158" t="s">
        <v>221</v>
      </c>
      <c r="G44" s="158" t="s">
        <v>1131</v>
      </c>
      <c r="H44" s="158" t="s">
        <v>3</v>
      </c>
      <c r="I44" s="158" t="s">
        <v>222</v>
      </c>
      <c r="J44" s="158" t="s">
        <v>53</v>
      </c>
      <c r="K44" s="158" t="s">
        <v>1074</v>
      </c>
      <c r="L44" s="158"/>
      <c r="M44" s="158"/>
    </row>
    <row r="45" spans="1:13" x14ac:dyDescent="0.25">
      <c r="A45" s="158">
        <v>48</v>
      </c>
      <c r="B45" s="158" t="s">
        <v>590</v>
      </c>
      <c r="C45" s="158" t="s">
        <v>591</v>
      </c>
      <c r="D45" s="158" t="s">
        <v>592</v>
      </c>
      <c r="E45" s="158" t="s">
        <v>43</v>
      </c>
      <c r="F45" s="158" t="s">
        <v>593</v>
      </c>
      <c r="G45" s="158" t="s">
        <v>1131</v>
      </c>
      <c r="H45" s="158" t="s">
        <v>30</v>
      </c>
      <c r="I45" s="158" t="s">
        <v>594</v>
      </c>
      <c r="J45" s="158" t="s">
        <v>32</v>
      </c>
      <c r="K45" s="158" t="s">
        <v>669</v>
      </c>
      <c r="L45" s="158"/>
      <c r="M45" s="158"/>
    </row>
    <row r="46" spans="1:13" x14ac:dyDescent="0.25">
      <c r="A46" s="158">
        <v>4</v>
      </c>
      <c r="B46" s="158" t="s">
        <v>174</v>
      </c>
      <c r="C46" s="158" t="s">
        <v>175</v>
      </c>
      <c r="D46" s="158" t="s">
        <v>0</v>
      </c>
      <c r="E46" s="158" t="s">
        <v>1</v>
      </c>
      <c r="F46" s="158" t="s">
        <v>472</v>
      </c>
      <c r="G46" s="158" t="s">
        <v>1050</v>
      </c>
      <c r="H46" s="158" t="s">
        <v>473</v>
      </c>
      <c r="I46" s="158" t="s">
        <v>474</v>
      </c>
      <c r="J46" s="158" t="s">
        <v>475</v>
      </c>
      <c r="K46" s="158" t="s">
        <v>1475</v>
      </c>
      <c r="L46" s="158"/>
      <c r="M46" s="158"/>
    </row>
    <row r="47" spans="1:13" x14ac:dyDescent="0.25">
      <c r="A47" s="158">
        <v>32</v>
      </c>
      <c r="B47" s="158" t="s">
        <v>766</v>
      </c>
      <c r="C47" s="158" t="s">
        <v>767</v>
      </c>
      <c r="D47" s="158" t="s">
        <v>577</v>
      </c>
      <c r="E47" s="158" t="s">
        <v>7</v>
      </c>
      <c r="F47" s="158" t="s">
        <v>1040</v>
      </c>
      <c r="G47" s="158" t="s">
        <v>1050</v>
      </c>
      <c r="H47" s="158" t="s">
        <v>781</v>
      </c>
      <c r="I47" s="158" t="s">
        <v>1042</v>
      </c>
      <c r="J47" s="158" t="s">
        <v>1043</v>
      </c>
      <c r="K47" s="158" t="s">
        <v>1044</v>
      </c>
      <c r="L47" s="158"/>
      <c r="M47" s="158"/>
    </row>
    <row r="48" spans="1:13" x14ac:dyDescent="0.25">
      <c r="A48" s="158">
        <v>74</v>
      </c>
      <c r="B48" s="158" t="s">
        <v>54</v>
      </c>
      <c r="C48" s="158" t="s">
        <v>55</v>
      </c>
      <c r="D48" s="158" t="s">
        <v>0</v>
      </c>
      <c r="E48" s="158" t="s">
        <v>1</v>
      </c>
      <c r="F48" s="158" t="s">
        <v>480</v>
      </c>
      <c r="G48" s="158" t="s">
        <v>1050</v>
      </c>
      <c r="H48" s="158" t="s">
        <v>473</v>
      </c>
      <c r="I48" s="158" t="s">
        <v>481</v>
      </c>
      <c r="J48" s="158" t="s">
        <v>475</v>
      </c>
      <c r="K48" s="158" t="s">
        <v>744</v>
      </c>
      <c r="L48" s="158"/>
      <c r="M48" s="158"/>
    </row>
    <row r="49" spans="1:13" x14ac:dyDescent="0.25">
      <c r="A49" s="158">
        <v>1</v>
      </c>
      <c r="B49" s="158" t="s">
        <v>1490</v>
      </c>
      <c r="C49" s="158" t="s">
        <v>97</v>
      </c>
      <c r="D49" s="158" t="s">
        <v>0</v>
      </c>
      <c r="E49" s="158" t="s">
        <v>1</v>
      </c>
      <c r="F49" s="158" t="s">
        <v>1491</v>
      </c>
      <c r="G49" s="158" t="s">
        <v>960</v>
      </c>
      <c r="H49" s="158" t="s">
        <v>1013</v>
      </c>
      <c r="I49" s="158" t="s">
        <v>1492</v>
      </c>
      <c r="J49" s="158" t="s">
        <v>960</v>
      </c>
      <c r="K49" s="158" t="s">
        <v>1493</v>
      </c>
      <c r="L49" s="158"/>
      <c r="M49" s="158"/>
    </row>
    <row r="50" spans="1:13" x14ac:dyDescent="0.25">
      <c r="A50" s="158">
        <v>66</v>
      </c>
      <c r="B50" s="158" t="s">
        <v>811</v>
      </c>
      <c r="C50" s="158" t="s">
        <v>812</v>
      </c>
      <c r="D50" s="158" t="s">
        <v>813</v>
      </c>
      <c r="E50" s="158" t="s">
        <v>814</v>
      </c>
      <c r="F50" s="158" t="s">
        <v>815</v>
      </c>
      <c r="G50" s="158" t="s">
        <v>960</v>
      </c>
      <c r="H50" s="158" t="s">
        <v>8</v>
      </c>
      <c r="I50" s="158" t="s">
        <v>817</v>
      </c>
      <c r="J50" s="158" t="s">
        <v>9</v>
      </c>
      <c r="K50" s="158" t="s">
        <v>818</v>
      </c>
      <c r="L50" s="158"/>
      <c r="M50" s="158"/>
    </row>
    <row r="51" spans="1:13" x14ac:dyDescent="0.25">
      <c r="A51" s="158">
        <v>2</v>
      </c>
      <c r="B51" s="158" t="s">
        <v>15</v>
      </c>
      <c r="C51" s="158" t="s">
        <v>16</v>
      </c>
      <c r="D51" s="158" t="s">
        <v>17</v>
      </c>
      <c r="E51" s="158" t="s">
        <v>7</v>
      </c>
      <c r="F51" s="158" t="s">
        <v>18</v>
      </c>
      <c r="G51" s="158" t="s">
        <v>1136</v>
      </c>
      <c r="H51" s="158" t="s">
        <v>5</v>
      </c>
      <c r="I51" s="158" t="s">
        <v>19</v>
      </c>
      <c r="J51" s="158" t="s">
        <v>6</v>
      </c>
      <c r="K51" s="158" t="s">
        <v>1494</v>
      </c>
      <c r="L51" s="158"/>
      <c r="M51" s="158"/>
    </row>
    <row r="52" spans="1:13" x14ac:dyDescent="0.25">
      <c r="A52" s="158">
        <v>7</v>
      </c>
      <c r="B52" s="158" t="s">
        <v>1478</v>
      </c>
      <c r="C52" s="158" t="s">
        <v>1479</v>
      </c>
      <c r="D52" s="158" t="s">
        <v>1480</v>
      </c>
      <c r="E52" s="158" t="s">
        <v>601</v>
      </c>
      <c r="F52" s="158" t="s">
        <v>1481</v>
      </c>
      <c r="G52" s="158" t="s">
        <v>1136</v>
      </c>
      <c r="H52" s="158" t="s">
        <v>1013</v>
      </c>
      <c r="I52" s="158" t="s">
        <v>1482</v>
      </c>
      <c r="J52" s="158" t="s">
        <v>960</v>
      </c>
      <c r="K52" s="158" t="s">
        <v>1483</v>
      </c>
      <c r="L52" s="158"/>
      <c r="M52" s="158"/>
    </row>
    <row r="53" spans="1:13" x14ac:dyDescent="0.25">
      <c r="A53" s="158">
        <v>10</v>
      </c>
      <c r="B53" s="158" t="s">
        <v>1457</v>
      </c>
      <c r="C53" s="158" t="s">
        <v>1458</v>
      </c>
      <c r="D53" s="158" t="s">
        <v>42</v>
      </c>
      <c r="E53" s="158" t="s">
        <v>43</v>
      </c>
      <c r="F53" s="158" t="s">
        <v>1459</v>
      </c>
      <c r="G53" s="158" t="s">
        <v>1136</v>
      </c>
      <c r="H53" s="158" t="s">
        <v>1013</v>
      </c>
      <c r="I53" s="158" t="s">
        <v>1460</v>
      </c>
      <c r="J53" s="158" t="s">
        <v>960</v>
      </c>
      <c r="K53" s="158" t="s">
        <v>1461</v>
      </c>
      <c r="L53" s="158"/>
      <c r="M53" s="158"/>
    </row>
    <row r="54" spans="1:13" x14ac:dyDescent="0.25">
      <c r="A54" s="158">
        <v>65</v>
      </c>
      <c r="B54" s="158" t="s">
        <v>925</v>
      </c>
      <c r="C54" s="158" t="s">
        <v>926</v>
      </c>
      <c r="D54" s="158" t="s">
        <v>821</v>
      </c>
      <c r="E54" s="158" t="s">
        <v>822</v>
      </c>
      <c r="F54" s="158" t="s">
        <v>927</v>
      </c>
      <c r="G54" s="158" t="s">
        <v>1136</v>
      </c>
      <c r="H54" s="158" t="s">
        <v>8</v>
      </c>
      <c r="I54" s="158" t="s">
        <v>928</v>
      </c>
      <c r="J54" s="158" t="s">
        <v>9</v>
      </c>
      <c r="K54" s="158" t="s">
        <v>929</v>
      </c>
      <c r="L54" s="158"/>
      <c r="M54" s="158"/>
    </row>
    <row r="55" spans="1:13" x14ac:dyDescent="0.25">
      <c r="A55" s="158">
        <v>68</v>
      </c>
      <c r="B55" s="158" t="s">
        <v>819</v>
      </c>
      <c r="C55" s="158" t="s">
        <v>820</v>
      </c>
      <c r="D55" s="158" t="s">
        <v>821</v>
      </c>
      <c r="E55" s="158" t="s">
        <v>822</v>
      </c>
      <c r="F55" s="158" t="s">
        <v>823</v>
      </c>
      <c r="G55" s="158" t="s">
        <v>1136</v>
      </c>
      <c r="H55" s="158" t="s">
        <v>8</v>
      </c>
      <c r="I55" s="158" t="s">
        <v>824</v>
      </c>
      <c r="J55" s="158" t="s">
        <v>9</v>
      </c>
      <c r="K55" s="158" t="s">
        <v>825</v>
      </c>
      <c r="L55" s="158"/>
      <c r="M55" s="158"/>
    </row>
    <row r="56" spans="1:13" x14ac:dyDescent="0.25">
      <c r="A56" s="158">
        <v>3</v>
      </c>
      <c r="B56" s="158" t="s">
        <v>366</v>
      </c>
      <c r="C56" s="158" t="s">
        <v>367</v>
      </c>
      <c r="D56" s="158" t="s">
        <v>368</v>
      </c>
      <c r="E56" s="158" t="s">
        <v>43</v>
      </c>
      <c r="F56" s="158" t="s">
        <v>395</v>
      </c>
      <c r="G56" s="158" t="s">
        <v>1257</v>
      </c>
      <c r="H56" s="158" t="s">
        <v>5</v>
      </c>
      <c r="I56" s="158" t="s">
        <v>396</v>
      </c>
      <c r="J56" s="158" t="s">
        <v>6</v>
      </c>
      <c r="K56" s="158" t="s">
        <v>1495</v>
      </c>
      <c r="L56" s="158"/>
      <c r="M56" s="158"/>
    </row>
    <row r="57" spans="1:13" x14ac:dyDescent="0.25">
      <c r="A57" s="158">
        <v>5</v>
      </c>
      <c r="B57" s="158" t="s">
        <v>174</v>
      </c>
      <c r="C57" s="158" t="s">
        <v>175</v>
      </c>
      <c r="D57" s="158" t="s">
        <v>0</v>
      </c>
      <c r="E57" s="158" t="s">
        <v>1</v>
      </c>
      <c r="F57" s="158" t="s">
        <v>176</v>
      </c>
      <c r="G57" s="158" t="s">
        <v>1468</v>
      </c>
      <c r="H57" s="158" t="s">
        <v>8</v>
      </c>
      <c r="I57" s="158" t="s">
        <v>177</v>
      </c>
      <c r="J57" s="158" t="s">
        <v>9</v>
      </c>
      <c r="K57" s="158" t="s">
        <v>1476</v>
      </c>
      <c r="L57" s="158"/>
      <c r="M57" s="158"/>
    </row>
    <row r="58" spans="1:13" x14ac:dyDescent="0.25">
      <c r="A58" s="158">
        <v>6</v>
      </c>
      <c r="B58" s="158" t="s">
        <v>174</v>
      </c>
      <c r="C58" s="158" t="s">
        <v>175</v>
      </c>
      <c r="D58" s="158" t="s">
        <v>0</v>
      </c>
      <c r="E58" s="158" t="s">
        <v>1</v>
      </c>
      <c r="F58" s="158" t="s">
        <v>1232</v>
      </c>
      <c r="G58" s="158" t="s">
        <v>1468</v>
      </c>
      <c r="H58" s="158" t="s">
        <v>1013</v>
      </c>
      <c r="I58" s="158" t="s">
        <v>1234</v>
      </c>
      <c r="J58" s="158" t="s">
        <v>960</v>
      </c>
      <c r="K58" s="158" t="s">
        <v>1477</v>
      </c>
      <c r="L58" s="158"/>
      <c r="M58" s="158"/>
    </row>
    <row r="59" spans="1:13" x14ac:dyDescent="0.25">
      <c r="A59" s="158">
        <v>9</v>
      </c>
      <c r="B59" s="158" t="s">
        <v>803</v>
      </c>
      <c r="C59" s="158" t="s">
        <v>804</v>
      </c>
      <c r="D59" s="158" t="s">
        <v>17</v>
      </c>
      <c r="E59" s="158" t="s">
        <v>7</v>
      </c>
      <c r="F59" s="158" t="s">
        <v>1121</v>
      </c>
      <c r="G59" s="158" t="s">
        <v>1468</v>
      </c>
      <c r="H59" s="158" t="s">
        <v>1013</v>
      </c>
      <c r="I59" s="158" t="s">
        <v>1122</v>
      </c>
      <c r="J59" s="158" t="s">
        <v>960</v>
      </c>
      <c r="K59" s="158" t="s">
        <v>1464</v>
      </c>
      <c r="L59" s="158"/>
      <c r="M59" s="158"/>
    </row>
    <row r="60" spans="1:13" x14ac:dyDescent="0.25">
      <c r="A60" s="158">
        <v>12</v>
      </c>
      <c r="B60" s="158" t="s">
        <v>366</v>
      </c>
      <c r="C60" s="158" t="s">
        <v>367</v>
      </c>
      <c r="D60" s="158" t="s">
        <v>368</v>
      </c>
      <c r="E60" s="158" t="s">
        <v>43</v>
      </c>
      <c r="F60" s="158" t="s">
        <v>1100</v>
      </c>
      <c r="G60" s="158" t="s">
        <v>1468</v>
      </c>
      <c r="H60" s="158" t="s">
        <v>1013</v>
      </c>
      <c r="I60" s="158" t="s">
        <v>1101</v>
      </c>
      <c r="J60" s="158" t="s">
        <v>960</v>
      </c>
      <c r="K60" s="158" t="s">
        <v>1258</v>
      </c>
      <c r="L60" s="158"/>
      <c r="M60" s="158"/>
    </row>
    <row r="61" spans="1:13" x14ac:dyDescent="0.25">
      <c r="A61" s="158">
        <v>13</v>
      </c>
      <c r="B61" s="158" t="s">
        <v>1215</v>
      </c>
      <c r="C61" s="158" t="s">
        <v>1216</v>
      </c>
      <c r="D61" s="158" t="s">
        <v>0</v>
      </c>
      <c r="E61" s="158" t="s">
        <v>1</v>
      </c>
      <c r="F61" s="158" t="s">
        <v>1218</v>
      </c>
      <c r="G61" s="158" t="s">
        <v>1468</v>
      </c>
      <c r="H61" s="158" t="s">
        <v>1013</v>
      </c>
      <c r="I61" s="158" t="s">
        <v>1219</v>
      </c>
      <c r="J61" s="158" t="s">
        <v>960</v>
      </c>
      <c r="K61" s="158" t="s">
        <v>1242</v>
      </c>
      <c r="L61" s="158"/>
      <c r="M61" s="158"/>
    </row>
    <row r="62" spans="1:13" x14ac:dyDescent="0.25">
      <c r="A62" s="158">
        <v>14</v>
      </c>
      <c r="B62" s="158" t="s">
        <v>1194</v>
      </c>
      <c r="C62" s="158" t="s">
        <v>1195</v>
      </c>
      <c r="D62" s="158" t="s">
        <v>1196</v>
      </c>
      <c r="E62" s="158" t="s">
        <v>28</v>
      </c>
      <c r="F62" s="158" t="s">
        <v>1197</v>
      </c>
      <c r="G62" s="158" t="s">
        <v>1468</v>
      </c>
      <c r="H62" s="158" t="s">
        <v>1013</v>
      </c>
      <c r="I62" s="158" t="s">
        <v>1198</v>
      </c>
      <c r="J62" s="158" t="s">
        <v>960</v>
      </c>
      <c r="K62" s="158" t="s">
        <v>1214</v>
      </c>
      <c r="L62" s="158"/>
      <c r="M62" s="158"/>
    </row>
    <row r="63" spans="1:13" x14ac:dyDescent="0.25">
      <c r="A63" s="158">
        <v>17</v>
      </c>
      <c r="B63" s="158" t="s">
        <v>196</v>
      </c>
      <c r="C63" s="158" t="s">
        <v>104</v>
      </c>
      <c r="D63" s="158" t="s">
        <v>197</v>
      </c>
      <c r="E63" s="158" t="s">
        <v>198</v>
      </c>
      <c r="F63" s="158" t="s">
        <v>1168</v>
      </c>
      <c r="G63" s="158" t="s">
        <v>1468</v>
      </c>
      <c r="H63" s="158" t="s">
        <v>1013</v>
      </c>
      <c r="I63" s="158" t="s">
        <v>1169</v>
      </c>
      <c r="J63" s="158" t="s">
        <v>960</v>
      </c>
      <c r="K63" s="158" t="s">
        <v>1170</v>
      </c>
      <c r="L63" s="158"/>
      <c r="M63" s="158"/>
    </row>
    <row r="64" spans="1:13" x14ac:dyDescent="0.25">
      <c r="A64" s="158">
        <v>18</v>
      </c>
      <c r="B64" s="158" t="s">
        <v>1176</v>
      </c>
      <c r="C64" s="158" t="s">
        <v>1177</v>
      </c>
      <c r="D64" s="158" t="s">
        <v>173</v>
      </c>
      <c r="E64" s="158" t="s">
        <v>43</v>
      </c>
      <c r="F64" s="158" t="s">
        <v>1178</v>
      </c>
      <c r="G64" s="158" t="s">
        <v>1468</v>
      </c>
      <c r="H64" s="158" t="s">
        <v>1013</v>
      </c>
      <c r="I64" s="158" t="s">
        <v>1179</v>
      </c>
      <c r="J64" s="158" t="s">
        <v>960</v>
      </c>
      <c r="K64" s="158" t="s">
        <v>1180</v>
      </c>
      <c r="L64" s="158"/>
      <c r="M64" s="158"/>
    </row>
    <row r="65" spans="1:13" x14ac:dyDescent="0.25">
      <c r="A65" s="158">
        <v>19</v>
      </c>
      <c r="B65" s="158" t="s">
        <v>1181</v>
      </c>
      <c r="C65" s="158" t="s">
        <v>1182</v>
      </c>
      <c r="D65" s="158" t="s">
        <v>1183</v>
      </c>
      <c r="E65" s="158" t="s">
        <v>48</v>
      </c>
      <c r="F65" s="158" t="s">
        <v>1184</v>
      </c>
      <c r="G65" s="158" t="s">
        <v>1468</v>
      </c>
      <c r="H65" s="158" t="s">
        <v>1013</v>
      </c>
      <c r="I65" s="158" t="s">
        <v>1185</v>
      </c>
      <c r="J65" s="158" t="s">
        <v>960</v>
      </c>
      <c r="K65" s="158" t="s">
        <v>1186</v>
      </c>
      <c r="L65" s="158"/>
      <c r="M65" s="158"/>
    </row>
    <row r="66" spans="1:13" x14ac:dyDescent="0.25">
      <c r="A66" s="158">
        <v>20</v>
      </c>
      <c r="B66" s="158" t="s">
        <v>1187</v>
      </c>
      <c r="C66" s="158" t="s">
        <v>1188</v>
      </c>
      <c r="D66" s="158" t="s">
        <v>1189</v>
      </c>
      <c r="E66" s="158" t="s">
        <v>43</v>
      </c>
      <c r="F66" s="158" t="s">
        <v>1190</v>
      </c>
      <c r="G66" s="158" t="s">
        <v>1468</v>
      </c>
      <c r="H66" s="158" t="s">
        <v>1013</v>
      </c>
      <c r="I66" s="158" t="s">
        <v>1191</v>
      </c>
      <c r="J66" s="158" t="s">
        <v>960</v>
      </c>
      <c r="K66" s="158" t="s">
        <v>1192</v>
      </c>
      <c r="L66" s="158"/>
      <c r="M66" s="158"/>
    </row>
    <row r="67" spans="1:13" x14ac:dyDescent="0.25">
      <c r="A67" s="158">
        <v>21</v>
      </c>
      <c r="B67" s="158" t="s">
        <v>262</v>
      </c>
      <c r="C67" s="158" t="s">
        <v>1141</v>
      </c>
      <c r="D67" s="158" t="s">
        <v>1142</v>
      </c>
      <c r="E67" s="158" t="s">
        <v>1</v>
      </c>
      <c r="F67" s="158" t="s">
        <v>1143</v>
      </c>
      <c r="G67" s="158" t="s">
        <v>1468</v>
      </c>
      <c r="H67" s="158" t="s">
        <v>1013</v>
      </c>
      <c r="I67" s="158" t="s">
        <v>1144</v>
      </c>
      <c r="J67" s="158" t="s">
        <v>960</v>
      </c>
      <c r="K67" s="158" t="s">
        <v>1145</v>
      </c>
      <c r="L67" s="158"/>
      <c r="M67" s="158"/>
    </row>
    <row r="68" spans="1:13" x14ac:dyDescent="0.25">
      <c r="A68" s="158">
        <v>22</v>
      </c>
      <c r="B68" s="158" t="s">
        <v>1146</v>
      </c>
      <c r="C68" s="158" t="s">
        <v>1147</v>
      </c>
      <c r="D68" s="158" t="s">
        <v>1142</v>
      </c>
      <c r="E68" s="158" t="s">
        <v>1</v>
      </c>
      <c r="F68" s="158" t="s">
        <v>1148</v>
      </c>
      <c r="G68" s="158" t="s">
        <v>1468</v>
      </c>
      <c r="H68" s="158" t="s">
        <v>1013</v>
      </c>
      <c r="I68" s="158" t="s">
        <v>1149</v>
      </c>
      <c r="J68" s="158" t="s">
        <v>960</v>
      </c>
      <c r="K68" s="158" t="s">
        <v>1150</v>
      </c>
      <c r="L68" s="158"/>
      <c r="M68" s="158"/>
    </row>
    <row r="69" spans="1:13" x14ac:dyDescent="0.25">
      <c r="A69" s="158">
        <v>23</v>
      </c>
      <c r="B69" s="158" t="s">
        <v>50</v>
      </c>
      <c r="C69" s="158" t="s">
        <v>51</v>
      </c>
      <c r="D69" s="158" t="s">
        <v>52</v>
      </c>
      <c r="E69" s="158" t="s">
        <v>43</v>
      </c>
      <c r="F69" s="158" t="s">
        <v>1085</v>
      </c>
      <c r="G69" s="158" t="s">
        <v>1468</v>
      </c>
      <c r="H69" s="158" t="s">
        <v>1013</v>
      </c>
      <c r="I69" s="158" t="s">
        <v>1086</v>
      </c>
      <c r="J69" s="158" t="s">
        <v>960</v>
      </c>
      <c r="K69" s="158" t="s">
        <v>1087</v>
      </c>
      <c r="L69" s="158"/>
      <c r="M69" s="158"/>
    </row>
    <row r="70" spans="1:13" x14ac:dyDescent="0.25">
      <c r="A70" s="158">
        <v>24</v>
      </c>
      <c r="B70" s="158" t="s">
        <v>196</v>
      </c>
      <c r="C70" s="158" t="s">
        <v>104</v>
      </c>
      <c r="D70" s="158" t="s">
        <v>197</v>
      </c>
      <c r="E70" s="158" t="s">
        <v>198</v>
      </c>
      <c r="F70" s="158" t="s">
        <v>1107</v>
      </c>
      <c r="G70" s="158" t="s">
        <v>1468</v>
      </c>
      <c r="H70" s="158" t="s">
        <v>1013</v>
      </c>
      <c r="I70" s="158" t="s">
        <v>1108</v>
      </c>
      <c r="J70" s="158" t="s">
        <v>960</v>
      </c>
      <c r="K70" s="158" t="s">
        <v>1109</v>
      </c>
      <c r="L70" s="158"/>
      <c r="M70" s="158"/>
    </row>
    <row r="71" spans="1:13" x14ac:dyDescent="0.25">
      <c r="A71" s="158">
        <v>25</v>
      </c>
      <c r="B71" s="158" t="s">
        <v>1110</v>
      </c>
      <c r="C71" s="158" t="s">
        <v>408</v>
      </c>
      <c r="D71" s="158" t="s">
        <v>1111</v>
      </c>
      <c r="E71" s="158" t="s">
        <v>912</v>
      </c>
      <c r="F71" s="158" t="s">
        <v>1112</v>
      </c>
      <c r="G71" s="158" t="s">
        <v>1468</v>
      </c>
      <c r="H71" s="158" t="s">
        <v>1013</v>
      </c>
      <c r="I71" s="158" t="s">
        <v>1113</v>
      </c>
      <c r="J71" s="158" t="s">
        <v>960</v>
      </c>
      <c r="K71" s="158" t="s">
        <v>1114</v>
      </c>
      <c r="L71" s="158"/>
      <c r="M71" s="158"/>
    </row>
    <row r="72" spans="1:13" x14ac:dyDescent="0.25">
      <c r="A72" s="158">
        <v>34</v>
      </c>
      <c r="B72" s="158" t="s">
        <v>803</v>
      </c>
      <c r="C72" s="158" t="s">
        <v>804</v>
      </c>
      <c r="D72" s="158" t="s">
        <v>17</v>
      </c>
      <c r="E72" s="158" t="s">
        <v>7</v>
      </c>
      <c r="F72" s="158" t="s">
        <v>805</v>
      </c>
      <c r="G72" s="158" t="s">
        <v>1468</v>
      </c>
      <c r="H72" s="158" t="s">
        <v>5</v>
      </c>
      <c r="I72" s="158" t="s">
        <v>806</v>
      </c>
      <c r="J72" s="158" t="s">
        <v>6</v>
      </c>
      <c r="K72" s="158" t="s">
        <v>996</v>
      </c>
      <c r="L72" s="158"/>
      <c r="M72" s="158"/>
    </row>
    <row r="73" spans="1:13" x14ac:dyDescent="0.25">
      <c r="A73" s="158">
        <v>42</v>
      </c>
      <c r="B73" s="158" t="s">
        <v>766</v>
      </c>
      <c r="C73" s="158" t="s">
        <v>767</v>
      </c>
      <c r="D73" s="158" t="s">
        <v>577</v>
      </c>
      <c r="E73" s="158" t="s">
        <v>7</v>
      </c>
      <c r="F73" s="158" t="s">
        <v>768</v>
      </c>
      <c r="G73" s="158" t="s">
        <v>1468</v>
      </c>
      <c r="H73" s="158" t="s">
        <v>8</v>
      </c>
      <c r="I73" s="158" t="s">
        <v>769</v>
      </c>
      <c r="J73" s="158" t="s">
        <v>9</v>
      </c>
      <c r="K73" s="158" t="s">
        <v>770</v>
      </c>
      <c r="L73" s="158"/>
      <c r="M73" s="158"/>
    </row>
    <row r="74" spans="1:13" x14ac:dyDescent="0.25">
      <c r="A74" s="158">
        <v>62</v>
      </c>
      <c r="B74" s="158" t="s">
        <v>54</v>
      </c>
      <c r="C74" s="158" t="s">
        <v>55</v>
      </c>
      <c r="D74" s="158" t="s">
        <v>0</v>
      </c>
      <c r="E74" s="158" t="s">
        <v>1</v>
      </c>
      <c r="F74" s="158" t="s">
        <v>56</v>
      </c>
      <c r="G74" s="158" t="s">
        <v>1468</v>
      </c>
      <c r="H74" s="158" t="s">
        <v>5</v>
      </c>
      <c r="I74" s="158" t="s">
        <v>57</v>
      </c>
      <c r="J74" s="158" t="s">
        <v>6</v>
      </c>
      <c r="K74" s="158" t="s">
        <v>717</v>
      </c>
      <c r="L74" s="158"/>
      <c r="M74" s="158"/>
    </row>
    <row r="75" spans="1:13" x14ac:dyDescent="0.25">
      <c r="A75" s="158">
        <v>67</v>
      </c>
      <c r="B75" s="158" t="s">
        <v>869</v>
      </c>
      <c r="C75" s="158" t="s">
        <v>870</v>
      </c>
      <c r="D75" s="158" t="s">
        <v>871</v>
      </c>
      <c r="E75" s="158" t="s">
        <v>198</v>
      </c>
      <c r="F75" s="158" t="s">
        <v>872</v>
      </c>
      <c r="G75" s="158" t="s">
        <v>1468</v>
      </c>
      <c r="H75" s="158" t="s">
        <v>8</v>
      </c>
      <c r="I75" s="158" t="s">
        <v>873</v>
      </c>
      <c r="J75" s="158" t="s">
        <v>9</v>
      </c>
      <c r="K75" s="158" t="s">
        <v>874</v>
      </c>
      <c r="L75" s="158"/>
      <c r="M75" s="158"/>
    </row>
    <row r="76" spans="1:13" x14ac:dyDescent="0.25">
      <c r="A76" s="158">
        <v>69</v>
      </c>
      <c r="B76" s="158" t="s">
        <v>875</v>
      </c>
      <c r="C76" s="158" t="s">
        <v>876</v>
      </c>
      <c r="D76" s="158" t="s">
        <v>877</v>
      </c>
      <c r="E76" s="158" t="s">
        <v>878</v>
      </c>
      <c r="F76" s="158" t="s">
        <v>879</v>
      </c>
      <c r="G76" s="158" t="s">
        <v>1468</v>
      </c>
      <c r="H76" s="158" t="s">
        <v>8</v>
      </c>
      <c r="I76" s="158" t="s">
        <v>880</v>
      </c>
      <c r="J76" s="158" t="s">
        <v>9</v>
      </c>
      <c r="K76" s="158" t="s">
        <v>881</v>
      </c>
      <c r="L76" s="158"/>
      <c r="M76" s="158"/>
    </row>
    <row r="77" spans="1:13" x14ac:dyDescent="0.25">
      <c r="A77" s="158">
        <v>70</v>
      </c>
      <c r="B77" s="158" t="s">
        <v>797</v>
      </c>
      <c r="C77" s="158" t="s">
        <v>798</v>
      </c>
      <c r="D77" s="158" t="s">
        <v>799</v>
      </c>
      <c r="E77" s="158" t="s">
        <v>1</v>
      </c>
      <c r="F77" s="158" t="s">
        <v>800</v>
      </c>
      <c r="G77" s="158" t="s">
        <v>1468</v>
      </c>
      <c r="H77" s="158" t="s">
        <v>8</v>
      </c>
      <c r="I77" s="158" t="s">
        <v>801</v>
      </c>
      <c r="J77" s="158" t="s">
        <v>9</v>
      </c>
      <c r="K77" s="158" t="s">
        <v>802</v>
      </c>
      <c r="L77" s="158"/>
      <c r="M77" s="158"/>
    </row>
    <row r="78" spans="1:13" x14ac:dyDescent="0.25">
      <c r="A78" s="158">
        <v>71</v>
      </c>
      <c r="B78" s="158" t="s">
        <v>101</v>
      </c>
      <c r="C78" s="158" t="s">
        <v>102</v>
      </c>
      <c r="D78" s="158" t="s">
        <v>103</v>
      </c>
      <c r="E78" s="158" t="s">
        <v>43</v>
      </c>
      <c r="F78" s="158" t="s">
        <v>169</v>
      </c>
      <c r="G78" s="158" t="s">
        <v>1468</v>
      </c>
      <c r="H78" s="158" t="s">
        <v>8</v>
      </c>
      <c r="I78" s="158" t="s">
        <v>170</v>
      </c>
      <c r="J78" s="158" t="s">
        <v>9</v>
      </c>
      <c r="K78" s="158" t="s">
        <v>735</v>
      </c>
      <c r="L78" s="158"/>
      <c r="M78" s="158"/>
    </row>
    <row r="79" spans="1:13" x14ac:dyDescent="0.25">
      <c r="A79" s="158">
        <v>72</v>
      </c>
      <c r="B79" s="158" t="s">
        <v>179</v>
      </c>
      <c r="C79" s="158" t="s">
        <v>180</v>
      </c>
      <c r="D79" s="158" t="s">
        <v>181</v>
      </c>
      <c r="E79" s="158" t="s">
        <v>43</v>
      </c>
      <c r="F79" s="158" t="s">
        <v>182</v>
      </c>
      <c r="G79" s="158" t="s">
        <v>1468</v>
      </c>
      <c r="H79" s="158" t="s">
        <v>8</v>
      </c>
      <c r="I79" s="158" t="s">
        <v>183</v>
      </c>
      <c r="J79" s="158" t="s">
        <v>9</v>
      </c>
      <c r="K79" s="158" t="s">
        <v>738</v>
      </c>
      <c r="L79" s="158"/>
      <c r="M79" s="158"/>
    </row>
  </sheetData>
  <sortState ref="A2:K79">
    <sortCondition ref="G1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9"/>
  <dimension ref="A1:O80"/>
  <sheetViews>
    <sheetView topLeftCell="A46" workbookViewId="0">
      <selection sqref="A1:XFD1"/>
    </sheetView>
  </sheetViews>
  <sheetFormatPr defaultRowHeight="15" x14ac:dyDescent="0.25"/>
  <cols>
    <col min="7" max="7" bestFit="true" customWidth="true" width="11.7109375" collapsed="false"/>
  </cols>
  <sheetData>
    <row customFormat="1" r="1" s="151" spans="1:14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4" x14ac:dyDescent="0.25">
      <c r="A2">
        <v>26</v>
      </c>
      <c r="B2" s="151" t="s">
        <v>190</v>
      </c>
      <c r="C2" s="151" t="s">
        <v>191</v>
      </c>
      <c r="D2" s="151" t="s">
        <v>192</v>
      </c>
      <c r="E2" s="151" t="s">
        <v>28</v>
      </c>
      <c r="F2" s="151" t="s">
        <v>193</v>
      </c>
      <c r="G2" s="151" t="s">
        <v>1019</v>
      </c>
      <c r="H2" s="151" t="s">
        <v>30</v>
      </c>
      <c r="I2" s="151" t="s">
        <v>194</v>
      </c>
      <c r="J2" s="151" t="s">
        <v>32</v>
      </c>
      <c r="K2" s="151" t="s">
        <v>1081</v>
      </c>
      <c r="L2" s="151"/>
      <c r="M2" s="151"/>
      <c r="N2" s="151"/>
    </row>
    <row r="3" spans="1:14" x14ac:dyDescent="0.25">
      <c r="A3">
        <v>28</v>
      </c>
      <c r="B3" s="151" t="s">
        <v>71</v>
      </c>
      <c r="C3" s="151" t="s">
        <v>72</v>
      </c>
      <c r="D3" s="151" t="s">
        <v>73</v>
      </c>
      <c r="E3" s="151" t="s">
        <v>28</v>
      </c>
      <c r="F3" s="151" t="s">
        <v>74</v>
      </c>
      <c r="G3" s="151" t="s">
        <v>1019</v>
      </c>
      <c r="H3" s="151" t="s">
        <v>30</v>
      </c>
      <c r="I3" s="151" t="s">
        <v>75</v>
      </c>
      <c r="J3" s="151" t="s">
        <v>32</v>
      </c>
      <c r="K3" s="151" t="s">
        <v>1058</v>
      </c>
      <c r="L3" s="151"/>
      <c r="M3" s="151"/>
      <c r="N3" s="151"/>
    </row>
    <row r="4" spans="1:14" x14ac:dyDescent="0.25">
      <c r="A4" s="151">
        <v>35</v>
      </c>
      <c r="B4" s="151" t="s">
        <v>64</v>
      </c>
      <c r="C4" s="151" t="s">
        <v>65</v>
      </c>
      <c r="D4" s="151" t="s">
        <v>66</v>
      </c>
      <c r="E4" s="151" t="s">
        <v>1</v>
      </c>
      <c r="F4" s="151" t="s">
        <v>67</v>
      </c>
      <c r="G4" s="151" t="s">
        <v>1019</v>
      </c>
      <c r="H4" s="151" t="s">
        <v>30</v>
      </c>
      <c r="I4" s="151" t="s">
        <v>68</v>
      </c>
      <c r="J4" s="151" t="s">
        <v>32</v>
      </c>
      <c r="K4" s="151" t="s">
        <v>959</v>
      </c>
      <c r="L4" s="151"/>
      <c r="M4" s="151"/>
      <c r="N4" s="151"/>
    </row>
    <row r="5" spans="1:14" x14ac:dyDescent="0.25">
      <c r="A5" s="151">
        <v>47</v>
      </c>
      <c r="B5" s="151" t="s">
        <v>590</v>
      </c>
      <c r="C5" s="151" t="s">
        <v>591</v>
      </c>
      <c r="D5" s="151" t="s">
        <v>592</v>
      </c>
      <c r="E5" s="151" t="s">
        <v>43</v>
      </c>
      <c r="F5" s="151" t="s">
        <v>593</v>
      </c>
      <c r="G5" s="151" t="s">
        <v>1131</v>
      </c>
      <c r="H5" s="151" t="s">
        <v>30</v>
      </c>
      <c r="I5" s="151" t="s">
        <v>594</v>
      </c>
      <c r="J5" s="151" t="s">
        <v>32</v>
      </c>
      <c r="K5" s="151" t="s">
        <v>669</v>
      </c>
      <c r="L5" s="151"/>
      <c r="M5" s="151"/>
      <c r="N5" s="151"/>
    </row>
    <row r="6" spans="1:14" x14ac:dyDescent="0.25">
      <c r="A6" s="151">
        <v>61</v>
      </c>
      <c r="B6" s="151" t="s">
        <v>460</v>
      </c>
      <c r="C6" s="151" t="s">
        <v>461</v>
      </c>
      <c r="D6" s="151" t="s">
        <v>462</v>
      </c>
      <c r="E6" s="151" t="s">
        <v>1</v>
      </c>
      <c r="F6" s="151" t="s">
        <v>463</v>
      </c>
      <c r="G6" s="151" t="s">
        <v>1019</v>
      </c>
      <c r="H6" s="151" t="s">
        <v>30</v>
      </c>
      <c r="I6" s="151" t="s">
        <v>464</v>
      </c>
      <c r="J6" s="151" t="s">
        <v>32</v>
      </c>
      <c r="K6" s="151" t="s">
        <v>711</v>
      </c>
      <c r="L6" s="151"/>
      <c r="M6" s="151"/>
      <c r="N6" s="151"/>
    </row>
    <row r="7" spans="1:14" x14ac:dyDescent="0.25">
      <c r="A7" s="151">
        <v>62</v>
      </c>
      <c r="B7" s="151" t="s">
        <v>165</v>
      </c>
      <c r="C7" s="151" t="s">
        <v>166</v>
      </c>
      <c r="D7" s="151" t="s">
        <v>27</v>
      </c>
      <c r="E7" s="151" t="s">
        <v>28</v>
      </c>
      <c r="F7" s="151" t="s">
        <v>167</v>
      </c>
      <c r="G7" s="151" t="s">
        <v>1019</v>
      </c>
      <c r="H7" s="151" t="s">
        <v>30</v>
      </c>
      <c r="I7" s="151" t="s">
        <v>168</v>
      </c>
      <c r="J7" s="151" t="s">
        <v>32</v>
      </c>
      <c r="K7" s="151" t="s">
        <v>712</v>
      </c>
      <c r="L7" s="151"/>
      <c r="M7" s="151"/>
      <c r="N7" s="151"/>
    </row>
    <row r="8" spans="1:14" x14ac:dyDescent="0.25">
      <c r="A8" s="151">
        <v>63</v>
      </c>
      <c r="B8" s="151" t="s">
        <v>25</v>
      </c>
      <c r="C8" s="151" t="s">
        <v>26</v>
      </c>
      <c r="D8" s="151" t="s">
        <v>27</v>
      </c>
      <c r="E8" s="151" t="s">
        <v>28</v>
      </c>
      <c r="F8" s="151" t="s">
        <v>29</v>
      </c>
      <c r="G8" s="151" t="s">
        <v>1019</v>
      </c>
      <c r="H8" s="151" t="s">
        <v>30</v>
      </c>
      <c r="I8" s="151" t="s">
        <v>31</v>
      </c>
      <c r="J8" s="151" t="s">
        <v>32</v>
      </c>
      <c r="K8" s="151" t="s">
        <v>714</v>
      </c>
      <c r="L8" s="151"/>
      <c r="M8" s="151"/>
      <c r="N8" s="151"/>
    </row>
    <row r="9" spans="1:14" x14ac:dyDescent="0.25">
      <c r="A9" s="151">
        <v>74</v>
      </c>
      <c r="B9" s="151" t="s">
        <v>467</v>
      </c>
      <c r="C9" s="151" t="s">
        <v>468</v>
      </c>
      <c r="D9" s="151" t="s">
        <v>0</v>
      </c>
      <c r="E9" s="151" t="s">
        <v>1</v>
      </c>
      <c r="F9" s="151" t="s">
        <v>477</v>
      </c>
      <c r="G9" s="151" t="s">
        <v>1019</v>
      </c>
      <c r="H9" s="151" t="s">
        <v>30</v>
      </c>
      <c r="I9" s="151" t="s">
        <v>478</v>
      </c>
      <c r="J9" s="151" t="s">
        <v>32</v>
      </c>
      <c r="K9" s="151" t="s">
        <v>740</v>
      </c>
      <c r="L9" s="151"/>
      <c r="M9" s="151"/>
      <c r="N9" s="151"/>
    </row>
    <row r="10" spans="1:14" x14ac:dyDescent="0.25">
      <c r="A10" s="151">
        <v>31</v>
      </c>
      <c r="B10" s="151" t="s">
        <v>766</v>
      </c>
      <c r="C10" s="151" t="s">
        <v>767</v>
      </c>
      <c r="D10" s="151" t="s">
        <v>577</v>
      </c>
      <c r="E10" s="151" t="s">
        <v>7</v>
      </c>
      <c r="F10" s="151" t="s">
        <v>1040</v>
      </c>
      <c r="G10" s="151" t="s">
        <v>1050</v>
      </c>
      <c r="H10" s="151" t="s">
        <v>781</v>
      </c>
      <c r="I10" s="151" t="s">
        <v>1042</v>
      </c>
      <c r="J10" s="151" t="s">
        <v>1043</v>
      </c>
      <c r="K10" s="151" t="s">
        <v>1044</v>
      </c>
      <c r="L10" s="151"/>
      <c r="M10" s="151"/>
      <c r="N10" s="151"/>
    </row>
    <row r="11" spans="1:14" x14ac:dyDescent="0.25">
      <c r="A11" s="151">
        <v>3</v>
      </c>
      <c r="B11" s="151" t="s">
        <v>174</v>
      </c>
      <c r="C11" s="151" t="s">
        <v>175</v>
      </c>
      <c r="D11" s="151" t="s">
        <v>0</v>
      </c>
      <c r="E11" s="151" t="s">
        <v>1</v>
      </c>
      <c r="F11" s="151" t="s">
        <v>1232</v>
      </c>
      <c r="G11" s="151" t="s">
        <v>1468</v>
      </c>
      <c r="H11" s="151" t="s">
        <v>1013</v>
      </c>
      <c r="I11" s="151" t="s">
        <v>1234</v>
      </c>
      <c r="J11" s="151" t="s">
        <v>960</v>
      </c>
      <c r="K11" s="151" t="s">
        <v>1477</v>
      </c>
      <c r="L11" s="151"/>
      <c r="M11" s="151"/>
      <c r="N11" s="151"/>
    </row>
    <row r="12" spans="1:14" x14ac:dyDescent="0.25">
      <c r="A12" s="151">
        <v>4</v>
      </c>
      <c r="B12" s="151" t="s">
        <v>1478</v>
      </c>
      <c r="C12" s="151" t="s">
        <v>1479</v>
      </c>
      <c r="D12" s="151" t="s">
        <v>1480</v>
      </c>
      <c r="E12" s="151" t="s">
        <v>601</v>
      </c>
      <c r="F12" s="151" t="s">
        <v>1481</v>
      </c>
      <c r="G12" s="151" t="s">
        <v>1136</v>
      </c>
      <c r="H12" s="151" t="s">
        <v>1013</v>
      </c>
      <c r="I12" s="151" t="s">
        <v>1482</v>
      </c>
      <c r="J12" s="151" t="s">
        <v>960</v>
      </c>
      <c r="K12" s="151" t="s">
        <v>1483</v>
      </c>
      <c r="L12" s="151"/>
      <c r="M12" s="151"/>
      <c r="N12" s="151"/>
    </row>
    <row r="13" spans="1:14" x14ac:dyDescent="0.25">
      <c r="A13" s="151">
        <v>6</v>
      </c>
      <c r="B13" s="151" t="s">
        <v>803</v>
      </c>
      <c r="C13" s="151" t="s">
        <v>804</v>
      </c>
      <c r="D13" s="151" t="s">
        <v>17</v>
      </c>
      <c r="E13" s="151" t="s">
        <v>7</v>
      </c>
      <c r="F13" s="151" t="s">
        <v>1121</v>
      </c>
      <c r="G13" s="151" t="s">
        <v>1468</v>
      </c>
      <c r="H13" s="151" t="s">
        <v>1013</v>
      </c>
      <c r="I13" s="151" t="s">
        <v>1122</v>
      </c>
      <c r="J13" s="151" t="s">
        <v>960</v>
      </c>
      <c r="K13" s="151" t="s">
        <v>1464</v>
      </c>
      <c r="L13" s="151"/>
      <c r="M13" s="151"/>
      <c r="N13" s="151"/>
    </row>
    <row r="14" spans="1:14" x14ac:dyDescent="0.25">
      <c r="A14" s="151">
        <v>7</v>
      </c>
      <c r="B14" s="151" t="s">
        <v>1457</v>
      </c>
      <c r="C14" s="151" t="s">
        <v>1458</v>
      </c>
      <c r="D14" s="151" t="s">
        <v>42</v>
      </c>
      <c r="E14" s="151" t="s">
        <v>43</v>
      </c>
      <c r="F14" s="151" t="s">
        <v>1459</v>
      </c>
      <c r="G14" s="151" t="s">
        <v>1136</v>
      </c>
      <c r="H14" s="151" t="s">
        <v>1013</v>
      </c>
      <c r="I14" s="151" t="s">
        <v>1460</v>
      </c>
      <c r="J14" s="151" t="s">
        <v>960</v>
      </c>
      <c r="K14" s="151" t="s">
        <v>1461</v>
      </c>
      <c r="L14" s="151"/>
      <c r="M14" s="151"/>
      <c r="N14" s="151"/>
    </row>
    <row r="15" spans="1:14" x14ac:dyDescent="0.25">
      <c r="A15" s="151">
        <v>9</v>
      </c>
      <c r="B15" s="151" t="s">
        <v>366</v>
      </c>
      <c r="C15" s="151" t="s">
        <v>367</v>
      </c>
      <c r="D15" s="151" t="s">
        <v>368</v>
      </c>
      <c r="E15" s="151" t="s">
        <v>43</v>
      </c>
      <c r="F15" s="151" t="s">
        <v>1100</v>
      </c>
      <c r="G15" s="151" t="s">
        <v>1468</v>
      </c>
      <c r="H15" s="151" t="s">
        <v>1013</v>
      </c>
      <c r="I15" s="151" t="s">
        <v>1101</v>
      </c>
      <c r="J15" s="151" t="s">
        <v>960</v>
      </c>
      <c r="K15" s="151" t="s">
        <v>1258</v>
      </c>
      <c r="L15" s="151"/>
      <c r="M15" s="151"/>
      <c r="N15" s="151"/>
    </row>
    <row r="16" spans="1:14" x14ac:dyDescent="0.25">
      <c r="A16" s="151">
        <v>10</v>
      </c>
      <c r="B16" s="151" t="s">
        <v>1215</v>
      </c>
      <c r="C16" s="151" t="s">
        <v>1216</v>
      </c>
      <c r="D16" s="151" t="s">
        <v>0</v>
      </c>
      <c r="E16" s="151" t="s">
        <v>1</v>
      </c>
      <c r="F16" s="151" t="s">
        <v>1218</v>
      </c>
      <c r="G16" s="151" t="s">
        <v>1468</v>
      </c>
      <c r="H16" s="151" t="s">
        <v>1013</v>
      </c>
      <c r="I16" s="151" t="s">
        <v>1219</v>
      </c>
      <c r="J16" s="151" t="s">
        <v>960</v>
      </c>
      <c r="K16" s="151" t="s">
        <v>1242</v>
      </c>
      <c r="L16" s="151"/>
      <c r="M16" s="151"/>
      <c r="N16" s="151"/>
    </row>
    <row r="17" spans="1:14" x14ac:dyDescent="0.25">
      <c r="A17" s="151">
        <v>11</v>
      </c>
      <c r="B17" s="151" t="s">
        <v>1194</v>
      </c>
      <c r="C17" s="151" t="s">
        <v>1195</v>
      </c>
      <c r="D17" s="151" t="s">
        <v>1196</v>
      </c>
      <c r="E17" s="151" t="s">
        <v>28</v>
      </c>
      <c r="F17" s="151" t="s">
        <v>1197</v>
      </c>
      <c r="G17" s="151" t="s">
        <v>1468</v>
      </c>
      <c r="H17" s="151" t="s">
        <v>1013</v>
      </c>
      <c r="I17" s="151" t="s">
        <v>1198</v>
      </c>
      <c r="J17" s="151" t="s">
        <v>960</v>
      </c>
      <c r="K17" s="151" t="s">
        <v>1214</v>
      </c>
      <c r="L17" s="151"/>
      <c r="M17" s="151"/>
      <c r="N17" s="151"/>
    </row>
    <row r="18" spans="1:14" x14ac:dyDescent="0.25">
      <c r="A18" s="151">
        <v>13</v>
      </c>
      <c r="B18" s="151" t="s">
        <v>262</v>
      </c>
      <c r="C18" s="151" t="s">
        <v>399</v>
      </c>
      <c r="D18" s="151" t="s">
        <v>0</v>
      </c>
      <c r="E18" s="151" t="s">
        <v>1</v>
      </c>
      <c r="F18" s="151" t="s">
        <v>1103</v>
      </c>
      <c r="G18" s="151" t="s">
        <v>1468</v>
      </c>
      <c r="H18" s="151" t="s">
        <v>1013</v>
      </c>
      <c r="I18" s="151" t="s">
        <v>1104</v>
      </c>
      <c r="J18" s="151" t="s">
        <v>960</v>
      </c>
      <c r="K18" s="151" t="s">
        <v>1206</v>
      </c>
      <c r="L18" s="151"/>
      <c r="M18" s="151"/>
      <c r="N18" s="151"/>
    </row>
    <row r="19" spans="1:14" x14ac:dyDescent="0.25">
      <c r="A19" s="151">
        <v>15</v>
      </c>
      <c r="B19" s="151" t="s">
        <v>196</v>
      </c>
      <c r="C19" s="151" t="s">
        <v>104</v>
      </c>
      <c r="D19" s="151" t="s">
        <v>197</v>
      </c>
      <c r="E19" s="151" t="s">
        <v>198</v>
      </c>
      <c r="F19" s="151" t="s">
        <v>1168</v>
      </c>
      <c r="G19" s="151" t="s">
        <v>1468</v>
      </c>
      <c r="H19" s="151" t="s">
        <v>1013</v>
      </c>
      <c r="I19" s="151" t="s">
        <v>1169</v>
      </c>
      <c r="J19" s="151" t="s">
        <v>960</v>
      </c>
      <c r="K19" s="151" t="s">
        <v>1170</v>
      </c>
      <c r="L19" s="151"/>
      <c r="M19" s="151"/>
      <c r="N19" s="151"/>
    </row>
    <row r="20" spans="1:14" x14ac:dyDescent="0.25">
      <c r="A20" s="151">
        <v>16</v>
      </c>
      <c r="B20" s="151" t="s">
        <v>1176</v>
      </c>
      <c r="C20" s="151" t="s">
        <v>1177</v>
      </c>
      <c r="D20" s="151" t="s">
        <v>173</v>
      </c>
      <c r="E20" s="151" t="s">
        <v>43</v>
      </c>
      <c r="F20" s="151" t="s">
        <v>1178</v>
      </c>
      <c r="G20" s="151" t="s">
        <v>1468</v>
      </c>
      <c r="H20" s="151" t="s">
        <v>1013</v>
      </c>
      <c r="I20" s="151" t="s">
        <v>1179</v>
      </c>
      <c r="J20" s="151" t="s">
        <v>960</v>
      </c>
      <c r="K20" s="151" t="s">
        <v>1180</v>
      </c>
      <c r="L20" s="151"/>
      <c r="M20" s="151"/>
      <c r="N20" s="151"/>
    </row>
    <row r="21" spans="1:14" x14ac:dyDescent="0.25">
      <c r="A21" s="151">
        <v>17</v>
      </c>
      <c r="B21" s="151" t="s">
        <v>1181</v>
      </c>
      <c r="C21" s="151" t="s">
        <v>1182</v>
      </c>
      <c r="D21" s="151" t="s">
        <v>1183</v>
      </c>
      <c r="E21" s="151" t="s">
        <v>48</v>
      </c>
      <c r="F21" s="151" t="s">
        <v>1184</v>
      </c>
      <c r="G21" s="151" t="s">
        <v>1468</v>
      </c>
      <c r="H21" s="151" t="s">
        <v>1013</v>
      </c>
      <c r="I21" s="151" t="s">
        <v>1185</v>
      </c>
      <c r="J21" s="151" t="s">
        <v>960</v>
      </c>
      <c r="K21" s="151" t="s">
        <v>1186</v>
      </c>
      <c r="L21" s="151"/>
      <c r="M21" s="151"/>
      <c r="N21" s="151"/>
    </row>
    <row r="22" spans="1:14" x14ac:dyDescent="0.25">
      <c r="A22" s="151">
        <v>18</v>
      </c>
      <c r="B22" s="151" t="s">
        <v>1187</v>
      </c>
      <c r="C22" s="151" t="s">
        <v>1188</v>
      </c>
      <c r="D22" s="151" t="s">
        <v>1189</v>
      </c>
      <c r="E22" s="151" t="s">
        <v>43</v>
      </c>
      <c r="F22" s="151" t="s">
        <v>1190</v>
      </c>
      <c r="G22" s="151" t="s">
        <v>1468</v>
      </c>
      <c r="H22" s="151" t="s">
        <v>1013</v>
      </c>
      <c r="I22" s="151" t="s">
        <v>1191</v>
      </c>
      <c r="J22" s="151" t="s">
        <v>960</v>
      </c>
      <c r="K22" s="151" t="s">
        <v>1192</v>
      </c>
      <c r="L22" s="151"/>
      <c r="M22" s="151"/>
      <c r="N22" s="151"/>
    </row>
    <row r="23" spans="1:14" x14ac:dyDescent="0.25">
      <c r="A23" s="151">
        <v>19</v>
      </c>
      <c r="B23" s="151" t="s">
        <v>262</v>
      </c>
      <c r="C23" s="151" t="s">
        <v>1141</v>
      </c>
      <c r="D23" s="151" t="s">
        <v>1142</v>
      </c>
      <c r="E23" s="151" t="s">
        <v>1</v>
      </c>
      <c r="F23" s="151" t="s">
        <v>1143</v>
      </c>
      <c r="G23" s="151" t="s">
        <v>1468</v>
      </c>
      <c r="H23" s="151" t="s">
        <v>1013</v>
      </c>
      <c r="I23" s="151" t="s">
        <v>1144</v>
      </c>
      <c r="J23" s="151" t="s">
        <v>960</v>
      </c>
      <c r="K23" s="151" t="s">
        <v>1145</v>
      </c>
      <c r="L23" s="151"/>
      <c r="M23" s="151"/>
      <c r="N23" s="151"/>
    </row>
    <row r="24" spans="1:14" x14ac:dyDescent="0.25">
      <c r="A24" s="151">
        <v>20</v>
      </c>
      <c r="B24" s="151" t="s">
        <v>1146</v>
      </c>
      <c r="C24" s="151" t="s">
        <v>1147</v>
      </c>
      <c r="D24" s="151" t="s">
        <v>1142</v>
      </c>
      <c r="E24" s="151" t="s">
        <v>1</v>
      </c>
      <c r="F24" s="151" t="s">
        <v>1148</v>
      </c>
      <c r="G24" s="151" t="s">
        <v>1468</v>
      </c>
      <c r="H24" s="151" t="s">
        <v>1013</v>
      </c>
      <c r="I24" s="151" t="s">
        <v>1149</v>
      </c>
      <c r="J24" s="151" t="s">
        <v>960</v>
      </c>
      <c r="K24" s="151" t="s">
        <v>1150</v>
      </c>
      <c r="L24" s="151"/>
      <c r="M24" s="151"/>
      <c r="N24" s="151"/>
    </row>
    <row r="25" spans="1:14" x14ac:dyDescent="0.25">
      <c r="A25" s="151">
        <v>21</v>
      </c>
      <c r="B25" s="151" t="s">
        <v>50</v>
      </c>
      <c r="C25" s="151" t="s">
        <v>51</v>
      </c>
      <c r="D25" s="151" t="s">
        <v>52</v>
      </c>
      <c r="E25" s="151" t="s">
        <v>43</v>
      </c>
      <c r="F25" s="151" t="s">
        <v>1085</v>
      </c>
      <c r="G25" s="151" t="s">
        <v>1468</v>
      </c>
      <c r="H25" s="151" t="s">
        <v>1013</v>
      </c>
      <c r="I25" s="151" t="s">
        <v>1086</v>
      </c>
      <c r="J25" s="151" t="s">
        <v>960</v>
      </c>
      <c r="K25" s="151" t="s">
        <v>1087</v>
      </c>
      <c r="L25" s="151"/>
      <c r="M25" s="151"/>
      <c r="N25" s="151"/>
    </row>
    <row r="26" spans="1:14" x14ac:dyDescent="0.25">
      <c r="A26" s="151">
        <v>22</v>
      </c>
      <c r="B26" s="151" t="s">
        <v>196</v>
      </c>
      <c r="C26" s="151" t="s">
        <v>104</v>
      </c>
      <c r="D26" s="151" t="s">
        <v>197</v>
      </c>
      <c r="E26" s="151" t="s">
        <v>198</v>
      </c>
      <c r="F26" s="151" t="s">
        <v>1107</v>
      </c>
      <c r="G26" s="151" t="s">
        <v>1468</v>
      </c>
      <c r="H26" s="151" t="s">
        <v>1013</v>
      </c>
      <c r="I26" s="151" t="s">
        <v>1108</v>
      </c>
      <c r="J26" s="151" t="s">
        <v>960</v>
      </c>
      <c r="K26" s="151" t="s">
        <v>1109</v>
      </c>
      <c r="L26" s="151"/>
      <c r="M26" s="151"/>
      <c r="N26" s="151"/>
    </row>
    <row r="27" spans="1:14" x14ac:dyDescent="0.25">
      <c r="A27" s="151">
        <v>23</v>
      </c>
      <c r="B27" s="151" t="s">
        <v>1110</v>
      </c>
      <c r="C27" s="151" t="s">
        <v>408</v>
      </c>
      <c r="D27" s="151" t="s">
        <v>1111</v>
      </c>
      <c r="E27" s="151" t="s">
        <v>912</v>
      </c>
      <c r="F27" s="151" t="s">
        <v>1112</v>
      </c>
      <c r="G27" s="151" t="s">
        <v>1468</v>
      </c>
      <c r="H27" s="151" t="s">
        <v>1013</v>
      </c>
      <c r="I27" s="151" t="s">
        <v>1113</v>
      </c>
      <c r="J27" s="151" t="s">
        <v>960</v>
      </c>
      <c r="K27" s="151" t="s">
        <v>1114</v>
      </c>
      <c r="L27" s="151"/>
      <c r="M27" s="151"/>
      <c r="N27" s="151"/>
    </row>
    <row r="28" spans="1:14" x14ac:dyDescent="0.25">
      <c r="A28" s="151">
        <v>33</v>
      </c>
      <c r="B28" s="151" t="s">
        <v>803</v>
      </c>
      <c r="C28" s="151" t="s">
        <v>804</v>
      </c>
      <c r="D28" s="151" t="s">
        <v>17</v>
      </c>
      <c r="E28" s="151" t="s">
        <v>7</v>
      </c>
      <c r="F28" s="151" t="s">
        <v>805</v>
      </c>
      <c r="G28" s="151" t="s">
        <v>1468</v>
      </c>
      <c r="H28" s="151" t="s">
        <v>5</v>
      </c>
      <c r="I28" s="151" t="s">
        <v>806</v>
      </c>
      <c r="J28" s="151" t="s">
        <v>6</v>
      </c>
      <c r="K28" s="151" t="s">
        <v>996</v>
      </c>
      <c r="L28" s="151"/>
      <c r="M28" s="151"/>
      <c r="N28" s="151"/>
    </row>
    <row r="29" spans="1:14" x14ac:dyDescent="0.25">
      <c r="A29" s="151">
        <v>60</v>
      </c>
      <c r="B29" s="151" t="s">
        <v>443</v>
      </c>
      <c r="C29" s="151" t="s">
        <v>444</v>
      </c>
      <c r="D29" s="151" t="s">
        <v>0</v>
      </c>
      <c r="E29" s="151" t="s">
        <v>1</v>
      </c>
      <c r="F29" s="151" t="s">
        <v>445</v>
      </c>
      <c r="G29" s="151" t="s">
        <v>1468</v>
      </c>
      <c r="H29" s="151" t="s">
        <v>5</v>
      </c>
      <c r="I29" s="151" t="s">
        <v>446</v>
      </c>
      <c r="J29" s="151" t="s">
        <v>6</v>
      </c>
      <c r="K29" s="151" t="s">
        <v>708</v>
      </c>
      <c r="L29" s="151"/>
      <c r="M29" s="151"/>
      <c r="N29" s="151"/>
    </row>
    <row r="30" spans="1:14" x14ac:dyDescent="0.25">
      <c r="A30" s="151">
        <v>64</v>
      </c>
      <c r="B30" s="151" t="s">
        <v>54</v>
      </c>
      <c r="C30" s="151" t="s">
        <v>55</v>
      </c>
      <c r="D30" s="151" t="s">
        <v>0</v>
      </c>
      <c r="E30" s="151" t="s">
        <v>1</v>
      </c>
      <c r="F30" s="151" t="s">
        <v>56</v>
      </c>
      <c r="G30" s="151" t="s">
        <v>1468</v>
      </c>
      <c r="H30" s="151" t="s">
        <v>5</v>
      </c>
      <c r="I30" s="151" t="s">
        <v>57</v>
      </c>
      <c r="J30" s="151" t="s">
        <v>6</v>
      </c>
      <c r="K30" s="151" t="s">
        <v>717</v>
      </c>
      <c r="L30" s="151"/>
      <c r="M30" s="151"/>
      <c r="N30" s="151"/>
    </row>
    <row r="31" spans="1:14" x14ac:dyDescent="0.25">
      <c r="A31" s="151">
        <v>1</v>
      </c>
      <c r="B31" s="151" t="s">
        <v>174</v>
      </c>
      <c r="C31" s="151" t="s">
        <v>175</v>
      </c>
      <c r="D31" s="151" t="s">
        <v>0</v>
      </c>
      <c r="E31" s="151" t="s">
        <v>1</v>
      </c>
      <c r="F31" s="151" t="s">
        <v>472</v>
      </c>
      <c r="G31" s="151" t="s">
        <v>1050</v>
      </c>
      <c r="H31" s="151" t="s">
        <v>473</v>
      </c>
      <c r="I31" s="151" t="s">
        <v>474</v>
      </c>
      <c r="J31" s="151" t="s">
        <v>475</v>
      </c>
      <c r="K31" s="151" t="s">
        <v>1475</v>
      </c>
      <c r="L31" s="151"/>
      <c r="M31" s="151"/>
      <c r="N31" s="151"/>
    </row>
    <row r="32" spans="1:14" x14ac:dyDescent="0.25">
      <c r="A32" s="151">
        <v>75</v>
      </c>
      <c r="B32" s="151" t="s">
        <v>54</v>
      </c>
      <c r="C32" s="151" t="s">
        <v>55</v>
      </c>
      <c r="D32" s="151" t="s">
        <v>0</v>
      </c>
      <c r="E32" s="151" t="s">
        <v>1</v>
      </c>
      <c r="F32" s="151" t="s">
        <v>480</v>
      </c>
      <c r="G32" s="151" t="s">
        <v>1050</v>
      </c>
      <c r="H32" s="151" t="s">
        <v>473</v>
      </c>
      <c r="I32" s="151" t="s">
        <v>481</v>
      </c>
      <c r="J32" s="151" t="s">
        <v>475</v>
      </c>
      <c r="K32" s="151" t="s">
        <v>744</v>
      </c>
      <c r="L32" s="151"/>
      <c r="M32" s="151"/>
      <c r="N32" s="151"/>
    </row>
    <row r="33" spans="1:14" x14ac:dyDescent="0.25">
      <c r="A33" s="151">
        <v>2</v>
      </c>
      <c r="B33" s="151" t="s">
        <v>174</v>
      </c>
      <c r="C33" s="151" t="s">
        <v>175</v>
      </c>
      <c r="D33" s="151" t="s">
        <v>0</v>
      </c>
      <c r="E33" s="151" t="s">
        <v>1</v>
      </c>
      <c r="F33" s="151" t="s">
        <v>176</v>
      </c>
      <c r="G33" s="151" t="s">
        <v>1468</v>
      </c>
      <c r="H33" s="151" t="s">
        <v>8</v>
      </c>
      <c r="I33" s="151" t="s">
        <v>177</v>
      </c>
      <c r="J33" s="151" t="s">
        <v>9</v>
      </c>
      <c r="K33" s="151" t="s">
        <v>1476</v>
      </c>
      <c r="L33" s="151"/>
      <c r="M33" s="151"/>
      <c r="N33" s="151"/>
    </row>
    <row r="34" spans="1:14" x14ac:dyDescent="0.25">
      <c r="A34" s="151">
        <v>41</v>
      </c>
      <c r="B34" s="151" t="s">
        <v>766</v>
      </c>
      <c r="C34" s="151" t="s">
        <v>767</v>
      </c>
      <c r="D34" s="151" t="s">
        <v>577</v>
      </c>
      <c r="E34" s="151" t="s">
        <v>7</v>
      </c>
      <c r="F34" s="151" t="s">
        <v>768</v>
      </c>
      <c r="G34" s="151" t="s">
        <v>1468</v>
      </c>
      <c r="H34" s="151" t="s">
        <v>8</v>
      </c>
      <c r="I34" s="151" t="s">
        <v>769</v>
      </c>
      <c r="J34" s="151" t="s">
        <v>9</v>
      </c>
      <c r="K34" s="151" t="s">
        <v>770</v>
      </c>
      <c r="L34" s="151"/>
      <c r="M34" s="151"/>
      <c r="N34" s="151"/>
    </row>
    <row r="35" spans="1:14" x14ac:dyDescent="0.25">
      <c r="A35" s="151">
        <v>67</v>
      </c>
      <c r="B35" s="151" t="s">
        <v>925</v>
      </c>
      <c r="C35" s="151" t="s">
        <v>926</v>
      </c>
      <c r="D35" s="151" t="s">
        <v>821</v>
      </c>
      <c r="E35" s="151" t="s">
        <v>822</v>
      </c>
      <c r="F35" s="151" t="s">
        <v>927</v>
      </c>
      <c r="G35" s="151" t="s">
        <v>1136</v>
      </c>
      <c r="H35" s="151" t="s">
        <v>8</v>
      </c>
      <c r="I35" s="151" t="s">
        <v>928</v>
      </c>
      <c r="J35" s="151" t="s">
        <v>9</v>
      </c>
      <c r="K35" s="151" t="s">
        <v>929</v>
      </c>
      <c r="L35" s="151"/>
      <c r="M35" s="151"/>
      <c r="N35" s="151"/>
    </row>
    <row r="36" spans="1:14" x14ac:dyDescent="0.25">
      <c r="A36" s="151">
        <v>68</v>
      </c>
      <c r="B36" s="151" t="s">
        <v>811</v>
      </c>
      <c r="C36" s="151" t="s">
        <v>812</v>
      </c>
      <c r="D36" s="151" t="s">
        <v>813</v>
      </c>
      <c r="E36" s="151" t="s">
        <v>814</v>
      </c>
      <c r="F36" s="151" t="s">
        <v>815</v>
      </c>
      <c r="G36" s="151" t="s">
        <v>960</v>
      </c>
      <c r="H36" s="151" t="s">
        <v>8</v>
      </c>
      <c r="I36" s="151" t="s">
        <v>817</v>
      </c>
      <c r="J36" s="151" t="s">
        <v>9</v>
      </c>
      <c r="K36" s="151" t="s">
        <v>818</v>
      </c>
      <c r="L36" s="151"/>
      <c r="M36" s="151"/>
      <c r="N36" s="151"/>
    </row>
    <row r="37" spans="1:14" x14ac:dyDescent="0.25">
      <c r="A37" s="151">
        <v>69</v>
      </c>
      <c r="B37" s="151" t="s">
        <v>869</v>
      </c>
      <c r="C37" s="151" t="s">
        <v>870</v>
      </c>
      <c r="D37" s="151" t="s">
        <v>871</v>
      </c>
      <c r="E37" s="151" t="s">
        <v>198</v>
      </c>
      <c r="F37" s="151" t="s">
        <v>872</v>
      </c>
      <c r="G37" s="151" t="s">
        <v>1468</v>
      </c>
      <c r="H37" s="151" t="s">
        <v>8</v>
      </c>
      <c r="I37" s="151" t="s">
        <v>873</v>
      </c>
      <c r="J37" s="151" t="s">
        <v>9</v>
      </c>
      <c r="K37" s="151" t="s">
        <v>874</v>
      </c>
      <c r="L37" s="151"/>
      <c r="M37" s="151"/>
      <c r="N37" s="151"/>
    </row>
    <row r="38" spans="1:14" x14ac:dyDescent="0.25">
      <c r="A38" s="151">
        <v>70</v>
      </c>
      <c r="B38" s="151" t="s">
        <v>819</v>
      </c>
      <c r="C38" s="151" t="s">
        <v>820</v>
      </c>
      <c r="D38" s="151" t="s">
        <v>821</v>
      </c>
      <c r="E38" s="151" t="s">
        <v>822</v>
      </c>
      <c r="F38" s="151" t="s">
        <v>823</v>
      </c>
      <c r="G38" s="151" t="s">
        <v>1136</v>
      </c>
      <c r="H38" s="151" t="s">
        <v>8</v>
      </c>
      <c r="I38" s="151" t="s">
        <v>824</v>
      </c>
      <c r="J38" s="151" t="s">
        <v>9</v>
      </c>
      <c r="K38" s="151" t="s">
        <v>825</v>
      </c>
      <c r="L38" s="151"/>
      <c r="M38" s="151"/>
      <c r="N38" s="151"/>
    </row>
    <row r="39" spans="1:14" x14ac:dyDescent="0.25">
      <c r="A39" s="151">
        <v>71</v>
      </c>
      <c r="B39" s="151" t="s">
        <v>875</v>
      </c>
      <c r="C39" s="151" t="s">
        <v>876</v>
      </c>
      <c r="D39" s="151" t="s">
        <v>877</v>
      </c>
      <c r="E39" s="151" t="s">
        <v>878</v>
      </c>
      <c r="F39" s="151" t="s">
        <v>879</v>
      </c>
      <c r="G39" s="151" t="s">
        <v>1468</v>
      </c>
      <c r="H39" s="151" t="s">
        <v>8</v>
      </c>
      <c r="I39" s="151" t="s">
        <v>880</v>
      </c>
      <c r="J39" s="151" t="s">
        <v>9</v>
      </c>
      <c r="K39" s="151" t="s">
        <v>881</v>
      </c>
      <c r="L39" s="151"/>
      <c r="M39" s="151"/>
      <c r="N39" s="151"/>
    </row>
    <row r="40" spans="1:14" x14ac:dyDescent="0.25">
      <c r="A40" s="151">
        <v>72</v>
      </c>
      <c r="B40" s="151" t="s">
        <v>101</v>
      </c>
      <c r="C40" s="151" t="s">
        <v>102</v>
      </c>
      <c r="D40" s="151" t="s">
        <v>103</v>
      </c>
      <c r="E40" s="151" t="s">
        <v>43</v>
      </c>
      <c r="F40" s="151" t="s">
        <v>169</v>
      </c>
      <c r="G40" s="151" t="s">
        <v>1468</v>
      </c>
      <c r="H40" s="151" t="s">
        <v>8</v>
      </c>
      <c r="I40" s="151" t="s">
        <v>170</v>
      </c>
      <c r="J40" s="151" t="s">
        <v>9</v>
      </c>
      <c r="K40" s="151" t="s">
        <v>735</v>
      </c>
      <c r="L40" s="151"/>
      <c r="M40" s="151"/>
      <c r="N40" s="151"/>
    </row>
    <row r="41" spans="1:14" x14ac:dyDescent="0.25">
      <c r="A41" s="151">
        <v>73</v>
      </c>
      <c r="B41" s="151" t="s">
        <v>179</v>
      </c>
      <c r="C41" s="151" t="s">
        <v>180</v>
      </c>
      <c r="D41" s="151" t="s">
        <v>181</v>
      </c>
      <c r="E41" s="151" t="s">
        <v>43</v>
      </c>
      <c r="F41" s="151" t="s">
        <v>182</v>
      </c>
      <c r="G41" s="151" t="s">
        <v>1468</v>
      </c>
      <c r="H41" s="151" t="s">
        <v>8</v>
      </c>
      <c r="I41" s="151" t="s">
        <v>183</v>
      </c>
      <c r="J41" s="151" t="s">
        <v>9</v>
      </c>
      <c r="K41" s="151" t="s">
        <v>738</v>
      </c>
      <c r="L41" s="151"/>
      <c r="M41" s="151"/>
      <c r="N41" s="151"/>
    </row>
    <row r="42" spans="1:14" x14ac:dyDescent="0.25">
      <c r="A42" s="151">
        <v>8</v>
      </c>
      <c r="B42" s="151" t="s">
        <v>366</v>
      </c>
      <c r="C42" s="151" t="s">
        <v>367</v>
      </c>
      <c r="D42" s="151" t="s">
        <v>368</v>
      </c>
      <c r="E42" s="151" t="s">
        <v>43</v>
      </c>
      <c r="F42" s="151" t="s">
        <v>369</v>
      </c>
      <c r="G42" s="151" t="s">
        <v>1019</v>
      </c>
      <c r="H42" s="151" t="s">
        <v>294</v>
      </c>
      <c r="I42" s="151" t="s">
        <v>370</v>
      </c>
      <c r="J42" s="151" t="s">
        <v>289</v>
      </c>
      <c r="K42" s="151" t="s">
        <v>1240</v>
      </c>
      <c r="L42" s="151"/>
      <c r="M42" s="151"/>
      <c r="N42" s="151"/>
    </row>
    <row r="43" spans="1:14" x14ac:dyDescent="0.25">
      <c r="A43" s="151">
        <v>38</v>
      </c>
      <c r="B43" s="151" t="s">
        <v>49</v>
      </c>
      <c r="C43" s="151" t="s">
        <v>97</v>
      </c>
      <c r="D43" s="151" t="s">
        <v>66</v>
      </c>
      <c r="E43" s="151" t="s">
        <v>1</v>
      </c>
      <c r="F43" s="151" t="s">
        <v>391</v>
      </c>
      <c r="G43" s="151" t="s">
        <v>1019</v>
      </c>
      <c r="H43" s="151" t="s">
        <v>294</v>
      </c>
      <c r="I43" s="151" t="s">
        <v>392</v>
      </c>
      <c r="J43" s="151" t="s">
        <v>289</v>
      </c>
      <c r="K43" s="151" t="s">
        <v>921</v>
      </c>
      <c r="L43" s="151"/>
      <c r="M43" s="151"/>
      <c r="N43" s="151"/>
    </row>
    <row r="44" spans="1:14" x14ac:dyDescent="0.25">
      <c r="A44" s="151">
        <v>40</v>
      </c>
      <c r="B44" s="151" t="s">
        <v>845</v>
      </c>
      <c r="C44" s="151" t="s">
        <v>846</v>
      </c>
      <c r="D44" s="151" t="s">
        <v>27</v>
      </c>
      <c r="E44" s="151" t="s">
        <v>28</v>
      </c>
      <c r="F44" s="151" t="s">
        <v>847</v>
      </c>
      <c r="G44" s="151" t="s">
        <v>1019</v>
      </c>
      <c r="H44" s="151" t="s">
        <v>294</v>
      </c>
      <c r="I44" s="151" t="s">
        <v>848</v>
      </c>
      <c r="J44" s="151" t="s">
        <v>289</v>
      </c>
      <c r="K44" s="151" t="s">
        <v>849</v>
      </c>
      <c r="L44" s="151"/>
      <c r="M44" s="152"/>
      <c r="N44" s="151"/>
    </row>
    <row r="45" spans="1:14" x14ac:dyDescent="0.25">
      <c r="A45" s="151">
        <v>42</v>
      </c>
      <c r="B45" s="151" t="s">
        <v>530</v>
      </c>
      <c r="C45" s="151" t="s">
        <v>531</v>
      </c>
      <c r="D45" s="151" t="s">
        <v>36</v>
      </c>
      <c r="E45" s="151" t="s">
        <v>1</v>
      </c>
      <c r="F45" s="151" t="s">
        <v>532</v>
      </c>
      <c r="G45" s="151" t="s">
        <v>1019</v>
      </c>
      <c r="H45" s="151" t="s">
        <v>294</v>
      </c>
      <c r="I45" s="151" t="s">
        <v>533</v>
      </c>
      <c r="J45" s="151" t="s">
        <v>516</v>
      </c>
      <c r="K45" s="151" t="s">
        <v>764</v>
      </c>
      <c r="L45" s="151"/>
      <c r="M45" s="151"/>
      <c r="N45" s="151"/>
    </row>
    <row r="46" spans="1:14" x14ac:dyDescent="0.25">
      <c r="A46" s="151">
        <v>43</v>
      </c>
      <c r="B46" s="151" t="s">
        <v>651</v>
      </c>
      <c r="C46" s="151" t="s">
        <v>652</v>
      </c>
      <c r="D46" s="151" t="s">
        <v>653</v>
      </c>
      <c r="E46" s="151" t="s">
        <v>1</v>
      </c>
      <c r="F46" s="151" t="s">
        <v>654</v>
      </c>
      <c r="G46" s="151" t="s">
        <v>1019</v>
      </c>
      <c r="H46" s="151" t="s">
        <v>294</v>
      </c>
      <c r="I46" s="151" t="s">
        <v>655</v>
      </c>
      <c r="J46" s="151" t="s">
        <v>289</v>
      </c>
      <c r="K46" s="151" t="s">
        <v>656</v>
      </c>
      <c r="L46" s="151"/>
      <c r="M46" s="151"/>
      <c r="N46" s="151"/>
    </row>
    <row r="47" spans="1:14" x14ac:dyDescent="0.25">
      <c r="A47" s="151">
        <v>45</v>
      </c>
      <c r="B47" s="151" t="s">
        <v>608</v>
      </c>
      <c r="C47" s="151" t="s">
        <v>378</v>
      </c>
      <c r="D47" s="151" t="s">
        <v>27</v>
      </c>
      <c r="E47" s="151" t="s">
        <v>28</v>
      </c>
      <c r="F47" s="151" t="s">
        <v>609</v>
      </c>
      <c r="G47" s="151" t="s">
        <v>1019</v>
      </c>
      <c r="H47" s="151" t="s">
        <v>294</v>
      </c>
      <c r="I47" s="151" t="s">
        <v>610</v>
      </c>
      <c r="J47" s="151" t="s">
        <v>289</v>
      </c>
      <c r="K47" s="151" t="s">
        <v>663</v>
      </c>
      <c r="L47" s="151"/>
      <c r="M47" s="151"/>
      <c r="N47" s="151"/>
    </row>
    <row r="48" spans="1:14" x14ac:dyDescent="0.25">
      <c r="A48" s="151">
        <v>49</v>
      </c>
      <c r="B48" s="151" t="s">
        <v>1467</v>
      </c>
      <c r="C48" s="151" t="s">
        <v>97</v>
      </c>
      <c r="D48" s="151" t="s">
        <v>1484</v>
      </c>
      <c r="E48" s="151"/>
      <c r="F48" s="151" t="s">
        <v>540</v>
      </c>
      <c r="G48" s="151" t="s">
        <v>1019</v>
      </c>
      <c r="H48" s="151" t="s">
        <v>294</v>
      </c>
      <c r="I48" s="151" t="s">
        <v>541</v>
      </c>
      <c r="J48" s="151" t="s">
        <v>289</v>
      </c>
      <c r="K48" s="151" t="s">
        <v>677</v>
      </c>
      <c r="L48" s="151"/>
      <c r="M48" s="151"/>
      <c r="N48" s="151"/>
    </row>
    <row r="49" spans="1:14" x14ac:dyDescent="0.25">
      <c r="A49" s="151">
        <v>50</v>
      </c>
      <c r="B49" s="151" t="s">
        <v>291</v>
      </c>
      <c r="C49" s="151" t="s">
        <v>292</v>
      </c>
      <c r="D49" s="151" t="s">
        <v>0</v>
      </c>
      <c r="E49" s="151" t="s">
        <v>1</v>
      </c>
      <c r="F49" s="151" t="s">
        <v>293</v>
      </c>
      <c r="G49" s="151" t="s">
        <v>1019</v>
      </c>
      <c r="H49" s="151" t="s">
        <v>294</v>
      </c>
      <c r="I49" s="151" t="s">
        <v>295</v>
      </c>
      <c r="J49" s="151" t="s">
        <v>289</v>
      </c>
      <c r="K49" s="151" t="s">
        <v>679</v>
      </c>
      <c r="L49" s="151"/>
      <c r="M49" s="151"/>
      <c r="N49" s="151"/>
    </row>
    <row r="50" spans="1:14" x14ac:dyDescent="0.25">
      <c r="A50" s="151">
        <v>51</v>
      </c>
      <c r="B50" s="151" t="s">
        <v>311</v>
      </c>
      <c r="C50" s="151" t="s">
        <v>312</v>
      </c>
      <c r="D50" s="151" t="s">
        <v>313</v>
      </c>
      <c r="E50" s="151" t="s">
        <v>43</v>
      </c>
      <c r="F50" s="151" t="s">
        <v>314</v>
      </c>
      <c r="G50" s="151" t="s">
        <v>1019</v>
      </c>
      <c r="H50" s="151" t="s">
        <v>294</v>
      </c>
      <c r="I50" s="151" t="s">
        <v>315</v>
      </c>
      <c r="J50" s="151" t="s">
        <v>289</v>
      </c>
      <c r="K50" s="151" t="s">
        <v>683</v>
      </c>
      <c r="L50" s="151"/>
      <c r="M50" s="151"/>
      <c r="N50" s="151"/>
    </row>
    <row r="51" spans="1:14" x14ac:dyDescent="0.25">
      <c r="A51" s="151">
        <v>54</v>
      </c>
      <c r="B51" s="151" t="s">
        <v>355</v>
      </c>
      <c r="C51" s="151" t="s">
        <v>356</v>
      </c>
      <c r="D51" s="151" t="s">
        <v>0</v>
      </c>
      <c r="E51" s="151" t="s">
        <v>1</v>
      </c>
      <c r="F51" s="151" t="s">
        <v>357</v>
      </c>
      <c r="G51" s="151" t="s">
        <v>1019</v>
      </c>
      <c r="H51" s="151" t="s">
        <v>294</v>
      </c>
      <c r="I51" s="151" t="s">
        <v>358</v>
      </c>
      <c r="J51" s="151" t="s">
        <v>289</v>
      </c>
      <c r="K51" s="151" t="s">
        <v>690</v>
      </c>
      <c r="L51" s="151"/>
      <c r="M51" s="151"/>
      <c r="N51" s="151"/>
    </row>
    <row r="52" spans="1:14" x14ac:dyDescent="0.25">
      <c r="A52" s="151">
        <v>57</v>
      </c>
      <c r="B52" s="151" t="s">
        <v>262</v>
      </c>
      <c r="C52" s="151" t="s">
        <v>399</v>
      </c>
      <c r="D52" s="151" t="s">
        <v>0</v>
      </c>
      <c r="E52" s="151" t="s">
        <v>1</v>
      </c>
      <c r="F52" s="151" t="s">
        <v>400</v>
      </c>
      <c r="G52" s="151" t="s">
        <v>1019</v>
      </c>
      <c r="H52" s="151" t="s">
        <v>294</v>
      </c>
      <c r="I52" s="151" t="s">
        <v>401</v>
      </c>
      <c r="J52" s="151" t="s">
        <v>289</v>
      </c>
      <c r="K52" s="151" t="s">
        <v>700</v>
      </c>
      <c r="L52" s="151"/>
      <c r="M52" s="151"/>
      <c r="N52" s="151"/>
    </row>
    <row r="53" spans="1:14" x14ac:dyDescent="0.25">
      <c r="A53" s="151">
        <v>59</v>
      </c>
      <c r="B53" s="151" t="s">
        <v>431</v>
      </c>
      <c r="C53" s="151" t="s">
        <v>172</v>
      </c>
      <c r="D53" s="151" t="s">
        <v>432</v>
      </c>
      <c r="E53" s="151" t="s">
        <v>28</v>
      </c>
      <c r="F53" s="151" t="s">
        <v>433</v>
      </c>
      <c r="G53" s="151" t="s">
        <v>1019</v>
      </c>
      <c r="H53" s="151" t="s">
        <v>294</v>
      </c>
      <c r="I53" s="151" t="s">
        <v>434</v>
      </c>
      <c r="J53" s="151" t="s">
        <v>289</v>
      </c>
      <c r="K53" s="151" t="s">
        <v>704</v>
      </c>
      <c r="L53" s="151"/>
      <c r="M53" s="151"/>
      <c r="N53" s="151"/>
    </row>
    <row r="54" spans="1:14" x14ac:dyDescent="0.25">
      <c r="A54" s="151">
        <v>37</v>
      </c>
      <c r="B54" s="151" t="s">
        <v>322</v>
      </c>
      <c r="C54" s="151" t="s">
        <v>323</v>
      </c>
      <c r="D54" s="151" t="s">
        <v>66</v>
      </c>
      <c r="E54" s="151" t="s">
        <v>1</v>
      </c>
      <c r="F54" s="151" t="s">
        <v>324</v>
      </c>
      <c r="G54" s="151" t="s">
        <v>1019</v>
      </c>
      <c r="H54" s="151" t="s">
        <v>287</v>
      </c>
      <c r="I54" s="151" t="s">
        <v>325</v>
      </c>
      <c r="J54" s="151" t="s">
        <v>289</v>
      </c>
      <c r="K54" s="151" t="s">
        <v>956</v>
      </c>
      <c r="L54" s="151"/>
      <c r="M54" s="151"/>
      <c r="N54" s="151"/>
    </row>
    <row r="55" spans="1:14" x14ac:dyDescent="0.25">
      <c r="A55" s="151">
        <v>44</v>
      </c>
      <c r="B55" s="151" t="s">
        <v>425</v>
      </c>
      <c r="C55" s="151" t="s">
        <v>426</v>
      </c>
      <c r="D55" s="151" t="s">
        <v>427</v>
      </c>
      <c r="E55" s="151" t="s">
        <v>28</v>
      </c>
      <c r="F55" s="151" t="s">
        <v>428</v>
      </c>
      <c r="G55" s="151" t="s">
        <v>1019</v>
      </c>
      <c r="H55" s="151" t="s">
        <v>287</v>
      </c>
      <c r="I55" s="151" t="s">
        <v>429</v>
      </c>
      <c r="J55" s="151" t="s">
        <v>289</v>
      </c>
      <c r="K55" s="151" t="s">
        <v>659</v>
      </c>
      <c r="L55" s="151"/>
      <c r="M55" s="151"/>
      <c r="N55" s="151"/>
    </row>
    <row r="56" spans="1:14" x14ac:dyDescent="0.25">
      <c r="A56" s="151">
        <v>46</v>
      </c>
      <c r="B56" s="151" t="s">
        <v>1466</v>
      </c>
      <c r="C56" s="151" t="s">
        <v>378</v>
      </c>
      <c r="D56" s="151" t="s">
        <v>1484</v>
      </c>
      <c r="E56" s="151"/>
      <c r="F56" s="151" t="s">
        <v>572</v>
      </c>
      <c r="G56" s="151" t="s">
        <v>1019</v>
      </c>
      <c r="H56" s="151" t="s">
        <v>287</v>
      </c>
      <c r="I56" s="151" t="s">
        <v>573</v>
      </c>
      <c r="J56" s="151" t="s">
        <v>289</v>
      </c>
      <c r="K56" s="151" t="s">
        <v>665</v>
      </c>
      <c r="L56" s="151"/>
      <c r="M56" s="151"/>
      <c r="N56" s="151"/>
    </row>
    <row r="57" spans="1:14" x14ac:dyDescent="0.25">
      <c r="A57" s="151">
        <v>48</v>
      </c>
      <c r="B57" s="151" t="s">
        <v>566</v>
      </c>
      <c r="C57" s="151" t="s">
        <v>556</v>
      </c>
      <c r="D57" s="151" t="s">
        <v>0</v>
      </c>
      <c r="E57" s="151" t="s">
        <v>1</v>
      </c>
      <c r="F57" s="151" t="s">
        <v>557</v>
      </c>
      <c r="G57" s="151" t="s">
        <v>1019</v>
      </c>
      <c r="H57" s="151" t="s">
        <v>287</v>
      </c>
      <c r="I57" s="151" t="s">
        <v>558</v>
      </c>
      <c r="J57" s="151" t="s">
        <v>289</v>
      </c>
      <c r="K57" s="151" t="s">
        <v>673</v>
      </c>
      <c r="L57" s="151"/>
      <c r="M57" s="151"/>
      <c r="N57" s="151"/>
    </row>
    <row r="58" spans="1:14" x14ac:dyDescent="0.25">
      <c r="A58" s="151">
        <v>52</v>
      </c>
      <c r="B58" s="151" t="s">
        <v>317</v>
      </c>
      <c r="C58" s="151" t="s">
        <v>279</v>
      </c>
      <c r="D58" s="151" t="s">
        <v>318</v>
      </c>
      <c r="E58" s="151" t="s">
        <v>28</v>
      </c>
      <c r="F58" s="151" t="s">
        <v>319</v>
      </c>
      <c r="G58" s="151" t="s">
        <v>1019</v>
      </c>
      <c r="H58" s="151" t="s">
        <v>287</v>
      </c>
      <c r="I58" s="151" t="s">
        <v>320</v>
      </c>
      <c r="J58" s="151" t="s">
        <v>289</v>
      </c>
      <c r="K58" s="151" t="s">
        <v>758</v>
      </c>
      <c r="L58" s="151"/>
      <c r="M58" s="151"/>
      <c r="N58" s="151"/>
    </row>
    <row r="59" spans="1:14" x14ac:dyDescent="0.25">
      <c r="A59" s="151">
        <v>53</v>
      </c>
      <c r="B59" s="151" t="s">
        <v>333</v>
      </c>
      <c r="C59" s="151" t="s">
        <v>334</v>
      </c>
      <c r="D59" s="151" t="s">
        <v>335</v>
      </c>
      <c r="E59" s="151" t="s">
        <v>48</v>
      </c>
      <c r="F59" s="151" t="s">
        <v>336</v>
      </c>
      <c r="G59" s="151" t="s">
        <v>666</v>
      </c>
      <c r="H59" s="151" t="s">
        <v>287</v>
      </c>
      <c r="I59" s="151" t="s">
        <v>337</v>
      </c>
      <c r="J59" s="151" t="s">
        <v>289</v>
      </c>
      <c r="K59" s="151" t="s">
        <v>686</v>
      </c>
      <c r="L59" s="151"/>
      <c r="M59" s="151"/>
      <c r="N59" s="151"/>
    </row>
    <row r="60" spans="1:14" x14ac:dyDescent="0.25">
      <c r="A60" s="151">
        <v>58</v>
      </c>
      <c r="B60" s="151" t="s">
        <v>403</v>
      </c>
      <c r="C60" s="151" t="s">
        <v>60</v>
      </c>
      <c r="D60" s="151" t="s">
        <v>27</v>
      </c>
      <c r="E60" s="151" t="s">
        <v>28</v>
      </c>
      <c r="F60" s="151" t="s">
        <v>404</v>
      </c>
      <c r="G60" s="151" t="s">
        <v>1019</v>
      </c>
      <c r="H60" s="151" t="s">
        <v>287</v>
      </c>
      <c r="I60" s="151" t="s">
        <v>405</v>
      </c>
      <c r="J60" s="151" t="s">
        <v>289</v>
      </c>
      <c r="K60" s="151" t="s">
        <v>701</v>
      </c>
      <c r="L60" s="151"/>
      <c r="M60" s="151"/>
      <c r="N60" s="151"/>
    </row>
    <row r="61" spans="1:14" x14ac:dyDescent="0.25">
      <c r="A61" s="151">
        <v>5</v>
      </c>
      <c r="B61" s="151" t="s">
        <v>268</v>
      </c>
      <c r="C61" s="151" t="s">
        <v>269</v>
      </c>
      <c r="D61" s="151" t="s">
        <v>66</v>
      </c>
      <c r="E61" s="151" t="s">
        <v>1</v>
      </c>
      <c r="F61" s="151" t="s">
        <v>270</v>
      </c>
      <c r="G61" s="151" t="s">
        <v>1019</v>
      </c>
      <c r="H61" s="151" t="s">
        <v>3</v>
      </c>
      <c r="I61" s="151" t="s">
        <v>271</v>
      </c>
      <c r="J61" s="151" t="s">
        <v>53</v>
      </c>
      <c r="K61" s="151" t="s">
        <v>1465</v>
      </c>
      <c r="L61" s="151"/>
      <c r="M61" s="151"/>
      <c r="N61" s="151"/>
    </row>
    <row r="62" spans="1:14" x14ac:dyDescent="0.25">
      <c r="A62" s="151">
        <v>12</v>
      </c>
      <c r="B62" s="151" t="s">
        <v>117</v>
      </c>
      <c r="C62" s="151" t="s">
        <v>1210</v>
      </c>
      <c r="D62" s="151" t="s">
        <v>648</v>
      </c>
      <c r="E62" s="151" t="s">
        <v>1</v>
      </c>
      <c r="F62" s="151" t="s">
        <v>1211</v>
      </c>
      <c r="G62" s="151" t="s">
        <v>1019</v>
      </c>
      <c r="H62" s="151" t="s">
        <v>3</v>
      </c>
      <c r="I62" s="151" t="s">
        <v>1212</v>
      </c>
      <c r="J62" s="151" t="s">
        <v>53</v>
      </c>
      <c r="K62" s="151" t="s">
        <v>1213</v>
      </c>
      <c r="L62" s="151"/>
      <c r="M62" s="151"/>
      <c r="N62" s="151"/>
    </row>
    <row r="63" spans="1:14" x14ac:dyDescent="0.25">
      <c r="A63" s="151">
        <v>14</v>
      </c>
      <c r="B63" s="151" t="s">
        <v>116</v>
      </c>
      <c r="C63" s="151" t="s">
        <v>117</v>
      </c>
      <c r="D63" s="151" t="s">
        <v>648</v>
      </c>
      <c r="E63" s="151" t="s">
        <v>1</v>
      </c>
      <c r="F63" s="151" t="s">
        <v>118</v>
      </c>
      <c r="G63" s="151" t="s">
        <v>1019</v>
      </c>
      <c r="H63" s="151" t="s">
        <v>3</v>
      </c>
      <c r="I63" s="151" t="s">
        <v>119</v>
      </c>
      <c r="J63" s="151" t="s">
        <v>53</v>
      </c>
      <c r="K63" s="151" t="s">
        <v>1167</v>
      </c>
      <c r="L63" s="151"/>
      <c r="M63" s="151"/>
      <c r="N63" s="151"/>
    </row>
    <row r="64" spans="1:14" x14ac:dyDescent="0.25">
      <c r="A64" s="151">
        <v>24</v>
      </c>
      <c r="B64" s="151" t="s">
        <v>50</v>
      </c>
      <c r="C64" s="151" t="s">
        <v>51</v>
      </c>
      <c r="D64" s="151" t="s">
        <v>52</v>
      </c>
      <c r="E64" s="151" t="s">
        <v>43</v>
      </c>
      <c r="F64" s="151" t="s">
        <v>246</v>
      </c>
      <c r="G64" s="151" t="s">
        <v>1019</v>
      </c>
      <c r="H64" s="151" t="s">
        <v>3</v>
      </c>
      <c r="I64" s="151" t="s">
        <v>247</v>
      </c>
      <c r="J64" s="151" t="s">
        <v>125</v>
      </c>
      <c r="K64" s="151" t="s">
        <v>1127</v>
      </c>
      <c r="L64" s="151"/>
      <c r="M64" s="151"/>
      <c r="N64" s="151"/>
    </row>
    <row r="65" spans="1:14" x14ac:dyDescent="0.25">
      <c r="A65" s="151">
        <v>25</v>
      </c>
      <c r="B65" s="151" t="s">
        <v>1072</v>
      </c>
      <c r="C65" s="151" t="s">
        <v>1073</v>
      </c>
      <c r="D65" s="151" t="s">
        <v>122</v>
      </c>
      <c r="E65" s="151" t="s">
        <v>43</v>
      </c>
      <c r="F65" s="151" t="s">
        <v>221</v>
      </c>
      <c r="G65" s="151" t="s">
        <v>1131</v>
      </c>
      <c r="H65" s="151" t="s">
        <v>3</v>
      </c>
      <c r="I65" s="151" t="s">
        <v>222</v>
      </c>
      <c r="J65" s="151" t="s">
        <v>53</v>
      </c>
      <c r="K65" s="151" t="s">
        <v>1074</v>
      </c>
      <c r="L65" s="151"/>
      <c r="M65" s="151"/>
      <c r="N65" s="151"/>
    </row>
    <row r="66" spans="1:14" x14ac:dyDescent="0.25">
      <c r="A66" s="151">
        <v>27</v>
      </c>
      <c r="B66" s="151" t="s">
        <v>262</v>
      </c>
      <c r="C66" s="151" t="s">
        <v>263</v>
      </c>
      <c r="D66" s="151" t="s">
        <v>264</v>
      </c>
      <c r="E66" s="151" t="s">
        <v>1</v>
      </c>
      <c r="F66" s="151" t="s">
        <v>265</v>
      </c>
      <c r="G66" s="151" t="s">
        <v>1019</v>
      </c>
      <c r="H66" s="151" t="s">
        <v>3</v>
      </c>
      <c r="I66" s="151" t="s">
        <v>266</v>
      </c>
      <c r="J66" s="151" t="s">
        <v>53</v>
      </c>
      <c r="K66" s="151" t="s">
        <v>1057</v>
      </c>
      <c r="L66" s="151"/>
      <c r="M66" s="151"/>
      <c r="N66" s="151"/>
    </row>
    <row r="67" spans="1:14" x14ac:dyDescent="0.25">
      <c r="A67" s="151">
        <v>29</v>
      </c>
      <c r="B67" s="151" t="s">
        <v>273</v>
      </c>
      <c r="C67" s="151" t="s">
        <v>274</v>
      </c>
      <c r="D67" s="151" t="s">
        <v>0</v>
      </c>
      <c r="E67" s="151" t="s">
        <v>1</v>
      </c>
      <c r="F67" s="151" t="s">
        <v>275</v>
      </c>
      <c r="G67" s="151" t="s">
        <v>1019</v>
      </c>
      <c r="H67" s="151" t="s">
        <v>3</v>
      </c>
      <c r="I67" s="151" t="s">
        <v>276</v>
      </c>
      <c r="J67" s="151" t="s">
        <v>53</v>
      </c>
      <c r="K67" s="151" t="s">
        <v>1069</v>
      </c>
      <c r="L67" s="151"/>
      <c r="M67" s="151"/>
      <c r="N67" s="151"/>
    </row>
    <row r="68" spans="1:14" x14ac:dyDescent="0.25">
      <c r="A68" s="151">
        <v>30</v>
      </c>
      <c r="B68" s="151" t="s">
        <v>102</v>
      </c>
      <c r="C68" s="151" t="s">
        <v>141</v>
      </c>
      <c r="D68" s="151" t="s">
        <v>42</v>
      </c>
      <c r="E68" s="151" t="s">
        <v>43</v>
      </c>
      <c r="F68" s="151" t="s">
        <v>142</v>
      </c>
      <c r="G68" s="151" t="s">
        <v>1019</v>
      </c>
      <c r="H68" s="151" t="s">
        <v>3</v>
      </c>
      <c r="I68" s="151" t="s">
        <v>143</v>
      </c>
      <c r="J68" s="151" t="s">
        <v>53</v>
      </c>
      <c r="K68" s="151" t="s">
        <v>1070</v>
      </c>
      <c r="L68" s="151"/>
      <c r="M68" s="151"/>
      <c r="N68" s="151"/>
    </row>
    <row r="69" spans="1:14" x14ac:dyDescent="0.25">
      <c r="A69" s="151">
        <v>32</v>
      </c>
      <c r="B69" s="151" t="s">
        <v>145</v>
      </c>
      <c r="C69" s="151" t="s">
        <v>97</v>
      </c>
      <c r="D69" s="151" t="s">
        <v>1046</v>
      </c>
      <c r="E69" s="151" t="s">
        <v>1</v>
      </c>
      <c r="F69" s="151" t="s">
        <v>147</v>
      </c>
      <c r="G69" s="151" t="s">
        <v>1019</v>
      </c>
      <c r="H69" s="151" t="s">
        <v>3</v>
      </c>
      <c r="I69" s="151" t="s">
        <v>148</v>
      </c>
      <c r="J69" s="151" t="s">
        <v>53</v>
      </c>
      <c r="K69" s="151" t="s">
        <v>1047</v>
      </c>
      <c r="L69" s="151"/>
      <c r="M69" s="151"/>
      <c r="N69" s="151"/>
    </row>
    <row r="70" spans="1:14" x14ac:dyDescent="0.25">
      <c r="A70" s="151">
        <v>34</v>
      </c>
      <c r="B70" s="151" t="s">
        <v>982</v>
      </c>
      <c r="C70" s="151" t="s">
        <v>292</v>
      </c>
      <c r="D70" s="151" t="s">
        <v>462</v>
      </c>
      <c r="E70" s="151" t="s">
        <v>1</v>
      </c>
      <c r="F70" s="151" t="s">
        <v>422</v>
      </c>
      <c r="G70" s="151" t="s">
        <v>1019</v>
      </c>
      <c r="H70" s="151" t="s">
        <v>3</v>
      </c>
      <c r="I70" s="151" t="s">
        <v>423</v>
      </c>
      <c r="J70" s="151" t="s">
        <v>2</v>
      </c>
      <c r="K70" s="151" t="s">
        <v>983</v>
      </c>
      <c r="L70" s="151"/>
      <c r="M70" s="151"/>
      <c r="N70" s="151"/>
    </row>
    <row r="71" spans="1:14" x14ac:dyDescent="0.25">
      <c r="A71" s="151">
        <v>36</v>
      </c>
      <c r="B71" s="151" t="s">
        <v>242</v>
      </c>
      <c r="C71" s="151" t="s">
        <v>243</v>
      </c>
      <c r="D71" s="151" t="s">
        <v>957</v>
      </c>
      <c r="E71" s="151" t="s">
        <v>43</v>
      </c>
      <c r="F71" s="151" t="s">
        <v>244</v>
      </c>
      <c r="G71" s="151" t="s">
        <v>1019</v>
      </c>
      <c r="H71" s="151" t="s">
        <v>3</v>
      </c>
      <c r="I71" s="151" t="s">
        <v>245</v>
      </c>
      <c r="J71" s="151" t="s">
        <v>125</v>
      </c>
      <c r="K71" s="151" t="s">
        <v>958</v>
      </c>
      <c r="L71" s="151"/>
      <c r="M71" s="151"/>
      <c r="N71" s="151"/>
    </row>
    <row r="72" spans="1:14" x14ac:dyDescent="0.25">
      <c r="A72" s="151">
        <v>39</v>
      </c>
      <c r="B72" s="151" t="s">
        <v>361</v>
      </c>
      <c r="C72" s="151" t="s">
        <v>362</v>
      </c>
      <c r="D72" s="151" t="s">
        <v>0</v>
      </c>
      <c r="E72" s="151" t="s">
        <v>1</v>
      </c>
      <c r="F72" s="151" t="s">
        <v>886</v>
      </c>
      <c r="G72" s="151" t="s">
        <v>1019</v>
      </c>
      <c r="H72" s="151" t="s">
        <v>3</v>
      </c>
      <c r="I72" s="151" t="s">
        <v>861</v>
      </c>
      <c r="J72" s="151" t="s">
        <v>516</v>
      </c>
      <c r="K72" s="151" t="s">
        <v>896</v>
      </c>
      <c r="L72" s="151"/>
      <c r="M72" s="151"/>
      <c r="N72" s="151"/>
    </row>
    <row r="73" spans="1:14" x14ac:dyDescent="0.25">
      <c r="A73" s="151">
        <v>55</v>
      </c>
      <c r="B73" s="151" t="s">
        <v>238</v>
      </c>
      <c r="C73" s="151" t="s">
        <v>239</v>
      </c>
      <c r="D73" s="151" t="s">
        <v>0</v>
      </c>
      <c r="E73" s="151" t="s">
        <v>1</v>
      </c>
      <c r="F73" s="151" t="s">
        <v>240</v>
      </c>
      <c r="G73" s="151" t="s">
        <v>1019</v>
      </c>
      <c r="H73" s="151" t="s">
        <v>3</v>
      </c>
      <c r="I73" s="151" t="s">
        <v>241</v>
      </c>
      <c r="J73" s="151" t="s">
        <v>53</v>
      </c>
      <c r="K73" s="151" t="s">
        <v>691</v>
      </c>
      <c r="L73" s="151"/>
      <c r="M73" s="151"/>
      <c r="N73" s="151"/>
    </row>
    <row r="74" spans="1:14" x14ac:dyDescent="0.25">
      <c r="A74" s="151">
        <v>56</v>
      </c>
      <c r="B74" s="151" t="s">
        <v>137</v>
      </c>
      <c r="C74" s="151" t="s">
        <v>138</v>
      </c>
      <c r="D74" s="151" t="s">
        <v>0</v>
      </c>
      <c r="E74" s="151" t="s">
        <v>1</v>
      </c>
      <c r="F74" s="151" t="s">
        <v>139</v>
      </c>
      <c r="G74" s="151" t="s">
        <v>1019</v>
      </c>
      <c r="H74" s="151" t="s">
        <v>3</v>
      </c>
      <c r="I74" s="151" t="s">
        <v>140</v>
      </c>
      <c r="J74" s="151" t="s">
        <v>53</v>
      </c>
      <c r="K74" s="151" t="s">
        <v>699</v>
      </c>
      <c r="L74" s="151"/>
      <c r="M74" s="151"/>
      <c r="N74" s="151"/>
    </row>
    <row r="75" spans="1:14" x14ac:dyDescent="0.25">
      <c r="A75" s="151">
        <v>65</v>
      </c>
      <c r="B75" s="151" t="s">
        <v>110</v>
      </c>
      <c r="C75" s="151" t="s">
        <v>111</v>
      </c>
      <c r="D75" s="151" t="s">
        <v>112</v>
      </c>
      <c r="E75" s="151" t="s">
        <v>43</v>
      </c>
      <c r="F75" s="151" t="s">
        <v>113</v>
      </c>
      <c r="G75" s="151" t="s">
        <v>1019</v>
      </c>
      <c r="H75" s="151" t="s">
        <v>3</v>
      </c>
      <c r="I75" s="151" t="s">
        <v>114</v>
      </c>
      <c r="J75" s="151" t="s">
        <v>53</v>
      </c>
      <c r="K75" s="151" t="s">
        <v>727</v>
      </c>
      <c r="L75" s="151"/>
      <c r="M75" s="151"/>
      <c r="N75" s="151"/>
    </row>
    <row r="76" spans="1:14" x14ac:dyDescent="0.25">
      <c r="A76" s="151">
        <v>66</v>
      </c>
      <c r="B76" s="151" t="s">
        <v>120</v>
      </c>
      <c r="C76" s="151" t="s">
        <v>121</v>
      </c>
      <c r="D76" s="151" t="s">
        <v>122</v>
      </c>
      <c r="E76" s="151" t="s">
        <v>43</v>
      </c>
      <c r="F76" s="151" t="s">
        <v>123</v>
      </c>
      <c r="G76" s="151" t="s">
        <v>1019</v>
      </c>
      <c r="H76" s="151" t="s">
        <v>3</v>
      </c>
      <c r="I76" s="151" t="s">
        <v>124</v>
      </c>
      <c r="J76" s="151" t="s">
        <v>125</v>
      </c>
      <c r="K76" s="151" t="s">
        <v>728</v>
      </c>
      <c r="L76" s="151"/>
      <c r="M76" s="151"/>
      <c r="N76" s="151"/>
    </row>
    <row r="77" spans="1:14" x14ac:dyDescent="0.25">
      <c r="A77" s="151">
        <v>76</v>
      </c>
      <c r="B77" s="151" t="s">
        <v>206</v>
      </c>
      <c r="C77" s="151" t="s">
        <v>207</v>
      </c>
      <c r="D77" s="151" t="s">
        <v>173</v>
      </c>
      <c r="E77" s="151" t="s">
        <v>43</v>
      </c>
      <c r="F77" s="151" t="s">
        <v>208</v>
      </c>
      <c r="G77" s="151" t="s">
        <v>1019</v>
      </c>
      <c r="H77" s="151" t="s">
        <v>3</v>
      </c>
      <c r="I77" s="151" t="s">
        <v>209</v>
      </c>
      <c r="J77" s="151" t="s">
        <v>53</v>
      </c>
      <c r="K77" s="151" t="s">
        <v>745</v>
      </c>
      <c r="L77" s="151"/>
      <c r="M77" s="151"/>
      <c r="N77" s="151"/>
    </row>
    <row r="78" spans="1:14" x14ac:dyDescent="0.25">
      <c r="A78" s="151">
        <v>77</v>
      </c>
      <c r="B78" s="151" t="s">
        <v>224</v>
      </c>
      <c r="C78" s="151" t="s">
        <v>225</v>
      </c>
      <c r="D78" s="151" t="s">
        <v>0</v>
      </c>
      <c r="E78" s="151" t="s">
        <v>1</v>
      </c>
      <c r="F78" s="151" t="s">
        <v>226</v>
      </c>
      <c r="G78" s="151" t="s">
        <v>1019</v>
      </c>
      <c r="H78" s="151" t="s">
        <v>3</v>
      </c>
      <c r="I78" s="151" t="s">
        <v>227</v>
      </c>
      <c r="J78" s="151" t="s">
        <v>53</v>
      </c>
      <c r="K78" s="151" t="s">
        <v>748</v>
      </c>
      <c r="L78" s="151"/>
      <c r="M78" s="151"/>
      <c r="N78" s="151"/>
    </row>
    <row r="79" spans="1:14" x14ac:dyDescent="0.25">
      <c r="A79" s="151">
        <v>78</v>
      </c>
      <c r="B79" s="151" t="s">
        <v>54</v>
      </c>
      <c r="C79" s="151" t="s">
        <v>55</v>
      </c>
      <c r="D79" s="151" t="s">
        <v>0</v>
      </c>
      <c r="E79" s="151" t="s">
        <v>1</v>
      </c>
      <c r="F79" s="151" t="s">
        <v>229</v>
      </c>
      <c r="G79" s="151" t="s">
        <v>1019</v>
      </c>
      <c r="H79" s="151" t="s">
        <v>3</v>
      </c>
      <c r="I79" s="151" t="s">
        <v>230</v>
      </c>
      <c r="J79" s="151" t="s">
        <v>53</v>
      </c>
      <c r="K79" s="151" t="s">
        <v>749</v>
      </c>
      <c r="L79" s="151"/>
      <c r="M79" s="151"/>
      <c r="N79" s="151"/>
    </row>
    <row r="80" spans="1:14" x14ac:dyDescent="0.25">
      <c r="A80" s="151">
        <v>79</v>
      </c>
      <c r="B80" s="151" t="s">
        <v>278</v>
      </c>
      <c r="C80" s="151" t="s">
        <v>279</v>
      </c>
      <c r="D80" s="151" t="s">
        <v>66</v>
      </c>
      <c r="E80" s="151" t="s">
        <v>1</v>
      </c>
      <c r="F80" s="151" t="s">
        <v>280</v>
      </c>
      <c r="G80" s="151" t="s">
        <v>1019</v>
      </c>
      <c r="H80" s="151" t="s">
        <v>3</v>
      </c>
      <c r="I80" s="151" t="s">
        <v>281</v>
      </c>
      <c r="J80" s="151" t="s">
        <v>53</v>
      </c>
      <c r="K80" s="151" t="s">
        <v>756</v>
      </c>
      <c r="L80" s="151"/>
      <c r="M80" s="151"/>
      <c r="N80" s="151"/>
    </row>
  </sheetData>
  <sortState ref="A2:K80">
    <sortCondition ref="H1"/>
  </sortState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0"/>
  <dimension ref="A1:N79"/>
  <sheetViews>
    <sheetView topLeftCell="A52" workbookViewId="0">
      <selection sqref="A1:XFD1"/>
    </sheetView>
  </sheetViews>
  <sheetFormatPr defaultRowHeight="15" x14ac:dyDescent="0.25"/>
  <cols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customFormat="1" r="1" s="150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50" t="s">
        <v>174</v>
      </c>
      <c r="C2" s="150" t="s">
        <v>175</v>
      </c>
      <c r="D2" s="150" t="s">
        <v>0</v>
      </c>
      <c r="E2" s="150" t="s">
        <v>1</v>
      </c>
      <c r="F2" s="150" t="s">
        <v>176</v>
      </c>
      <c r="G2" s="150" t="s">
        <v>1468</v>
      </c>
      <c r="H2" s="150" t="s">
        <v>8</v>
      </c>
      <c r="I2" s="150" t="s">
        <v>177</v>
      </c>
      <c r="J2" s="150" t="s">
        <v>9</v>
      </c>
      <c r="K2" s="150" t="s">
        <v>1469</v>
      </c>
      <c r="L2" s="150"/>
      <c r="M2" s="150"/>
    </row>
    <row r="3" spans="1:13" x14ac:dyDescent="0.25">
      <c r="A3">
        <v>2</v>
      </c>
      <c r="B3" s="150" t="s">
        <v>174</v>
      </c>
      <c r="C3" s="150" t="s">
        <v>175</v>
      </c>
      <c r="D3" s="150" t="s">
        <v>0</v>
      </c>
      <c r="E3" s="150" t="s">
        <v>1</v>
      </c>
      <c r="F3" s="150" t="s">
        <v>1232</v>
      </c>
      <c r="G3" s="150" t="s">
        <v>1468</v>
      </c>
      <c r="H3" s="150" t="s">
        <v>1013</v>
      </c>
      <c r="I3" s="150" t="s">
        <v>1234</v>
      </c>
      <c r="J3" s="150" t="s">
        <v>960</v>
      </c>
      <c r="K3" s="150" t="s">
        <v>1470</v>
      </c>
      <c r="L3" s="150"/>
      <c r="M3" s="150"/>
    </row>
    <row r="4" spans="1:13" x14ac:dyDescent="0.25">
      <c r="A4" s="150">
        <v>3</v>
      </c>
      <c r="B4" s="150" t="s">
        <v>174</v>
      </c>
      <c r="C4" s="150" t="s">
        <v>175</v>
      </c>
      <c r="D4" s="150" t="s">
        <v>0</v>
      </c>
      <c r="E4" s="150" t="s">
        <v>1</v>
      </c>
      <c r="F4" s="150" t="s">
        <v>472</v>
      </c>
      <c r="G4" s="150" t="s">
        <v>1050</v>
      </c>
      <c r="H4" s="150" t="s">
        <v>473</v>
      </c>
      <c r="I4" s="150" t="s">
        <v>474</v>
      </c>
      <c r="J4" s="150" t="s">
        <v>475</v>
      </c>
      <c r="K4" s="150" t="s">
        <v>1471</v>
      </c>
      <c r="L4" s="150"/>
      <c r="M4" s="150"/>
    </row>
    <row r="5" spans="1:13" x14ac:dyDescent="0.25">
      <c r="A5" s="150">
        <v>4</v>
      </c>
      <c r="B5" s="150" t="s">
        <v>519</v>
      </c>
      <c r="C5" s="150" t="s">
        <v>520</v>
      </c>
      <c r="D5" s="150" t="s">
        <v>0</v>
      </c>
      <c r="E5" s="150" t="s">
        <v>1</v>
      </c>
      <c r="F5" s="150" t="s">
        <v>794</v>
      </c>
      <c r="G5" s="150" t="s">
        <v>1472</v>
      </c>
      <c r="H5" s="150" t="s">
        <v>8</v>
      </c>
      <c r="I5" s="150" t="s">
        <v>1473</v>
      </c>
      <c r="J5" s="150" t="s">
        <v>1136</v>
      </c>
      <c r="K5" s="150" t="s">
        <v>1474</v>
      </c>
      <c r="L5" s="150"/>
      <c r="M5" s="150"/>
    </row>
    <row r="6" spans="1:13" x14ac:dyDescent="0.25">
      <c r="A6" s="150">
        <v>5</v>
      </c>
      <c r="B6" s="150" t="s">
        <v>268</v>
      </c>
      <c r="C6" s="150" t="s">
        <v>269</v>
      </c>
      <c r="D6" s="150" t="s">
        <v>66</v>
      </c>
      <c r="E6" s="150" t="s">
        <v>1</v>
      </c>
      <c r="F6" s="150" t="s">
        <v>270</v>
      </c>
      <c r="G6" s="150" t="s">
        <v>1019</v>
      </c>
      <c r="H6" s="150" t="s">
        <v>3</v>
      </c>
      <c r="I6" s="150" t="s">
        <v>271</v>
      </c>
      <c r="J6" s="150" t="s">
        <v>53</v>
      </c>
      <c r="K6" s="150" t="s">
        <v>1465</v>
      </c>
      <c r="L6" s="150"/>
      <c r="M6" s="150"/>
    </row>
    <row r="7" spans="1:13" x14ac:dyDescent="0.25">
      <c r="A7" s="150">
        <v>6</v>
      </c>
      <c r="B7" s="150" t="s">
        <v>803</v>
      </c>
      <c r="C7" s="150" t="s">
        <v>804</v>
      </c>
      <c r="D7" s="150" t="s">
        <v>17</v>
      </c>
      <c r="E7" s="150" t="s">
        <v>7</v>
      </c>
      <c r="F7" s="150" t="s">
        <v>1121</v>
      </c>
      <c r="G7" s="150" t="s">
        <v>1468</v>
      </c>
      <c r="H7" s="150" t="s">
        <v>1013</v>
      </c>
      <c r="I7" s="150" t="s">
        <v>1122</v>
      </c>
      <c r="J7" s="150" t="s">
        <v>960</v>
      </c>
      <c r="K7" s="150" t="s">
        <v>1464</v>
      </c>
      <c r="L7" s="150"/>
      <c r="M7" s="150"/>
    </row>
    <row r="8" spans="1:13" x14ac:dyDescent="0.25">
      <c r="A8" s="150">
        <v>7</v>
      </c>
      <c r="B8" s="150" t="s">
        <v>1457</v>
      </c>
      <c r="C8" s="150" t="s">
        <v>1458</v>
      </c>
      <c r="D8" s="150" t="s">
        <v>42</v>
      </c>
      <c r="E8" s="150" t="s">
        <v>43</v>
      </c>
      <c r="F8" s="150" t="s">
        <v>1459</v>
      </c>
      <c r="G8" s="150" t="s">
        <v>1136</v>
      </c>
      <c r="H8" s="150" t="s">
        <v>1013</v>
      </c>
      <c r="I8" s="150" t="s">
        <v>1460</v>
      </c>
      <c r="J8" s="150" t="s">
        <v>960</v>
      </c>
      <c r="K8" s="150" t="s">
        <v>1461</v>
      </c>
      <c r="L8" s="150"/>
      <c r="M8" s="150"/>
    </row>
    <row r="9" spans="1:13" x14ac:dyDescent="0.25">
      <c r="A9" s="150">
        <v>8</v>
      </c>
      <c r="B9" s="150" t="s">
        <v>366</v>
      </c>
      <c r="C9" s="150" t="s">
        <v>367</v>
      </c>
      <c r="D9" s="150" t="s">
        <v>368</v>
      </c>
      <c r="E9" s="150" t="s">
        <v>43</v>
      </c>
      <c r="F9" s="150" t="s">
        <v>369</v>
      </c>
      <c r="G9" s="150" t="s">
        <v>1019</v>
      </c>
      <c r="H9" s="150" t="s">
        <v>294</v>
      </c>
      <c r="I9" s="150" t="s">
        <v>370</v>
      </c>
      <c r="J9" s="150" t="s">
        <v>289</v>
      </c>
      <c r="K9" s="150" t="s">
        <v>1240</v>
      </c>
      <c r="L9" s="150"/>
      <c r="M9" s="150"/>
    </row>
    <row r="10" spans="1:13" x14ac:dyDescent="0.25">
      <c r="A10" s="150">
        <v>9</v>
      </c>
      <c r="B10" s="150" t="s">
        <v>366</v>
      </c>
      <c r="C10" s="150" t="s">
        <v>367</v>
      </c>
      <c r="D10" s="150" t="s">
        <v>368</v>
      </c>
      <c r="E10" s="150" t="s">
        <v>43</v>
      </c>
      <c r="F10" s="150" t="s">
        <v>1100</v>
      </c>
      <c r="G10" s="150" t="s">
        <v>1468</v>
      </c>
      <c r="H10" s="150" t="s">
        <v>1013</v>
      </c>
      <c r="I10" s="150" t="s">
        <v>1101</v>
      </c>
      <c r="J10" s="150" t="s">
        <v>960</v>
      </c>
      <c r="K10" s="150" t="s">
        <v>1258</v>
      </c>
      <c r="L10" s="150"/>
      <c r="M10" s="150"/>
    </row>
    <row r="11" spans="1:13" x14ac:dyDescent="0.25">
      <c r="A11" s="150">
        <v>10</v>
      </c>
      <c r="B11" s="150" t="s">
        <v>1215</v>
      </c>
      <c r="C11" s="150" t="s">
        <v>1216</v>
      </c>
      <c r="D11" s="150" t="s">
        <v>0</v>
      </c>
      <c r="E11" s="150" t="s">
        <v>1</v>
      </c>
      <c r="F11" s="150" t="s">
        <v>1218</v>
      </c>
      <c r="G11" s="150" t="s">
        <v>1468</v>
      </c>
      <c r="H11" s="150" t="s">
        <v>1013</v>
      </c>
      <c r="I11" s="150" t="s">
        <v>1219</v>
      </c>
      <c r="J11" s="150" t="s">
        <v>960</v>
      </c>
      <c r="K11" s="150" t="s">
        <v>1242</v>
      </c>
      <c r="L11" s="150"/>
      <c r="M11" s="150"/>
    </row>
    <row r="12" spans="1:13" x14ac:dyDescent="0.25">
      <c r="A12" s="150">
        <v>11</v>
      </c>
      <c r="B12" s="150" t="s">
        <v>1194</v>
      </c>
      <c r="C12" s="150" t="s">
        <v>1195</v>
      </c>
      <c r="D12" s="150" t="s">
        <v>1196</v>
      </c>
      <c r="E12" s="150" t="s">
        <v>28</v>
      </c>
      <c r="F12" s="150" t="s">
        <v>1197</v>
      </c>
      <c r="G12" s="150" t="s">
        <v>1468</v>
      </c>
      <c r="H12" s="150" t="s">
        <v>1013</v>
      </c>
      <c r="I12" s="150" t="s">
        <v>1198</v>
      </c>
      <c r="J12" s="150" t="s">
        <v>960</v>
      </c>
      <c r="K12" s="150" t="s">
        <v>1214</v>
      </c>
      <c r="L12" s="150"/>
      <c r="M12" s="150"/>
    </row>
    <row r="13" spans="1:13" x14ac:dyDescent="0.25">
      <c r="A13" s="150">
        <v>12</v>
      </c>
      <c r="B13" s="150" t="s">
        <v>117</v>
      </c>
      <c r="C13" s="150" t="s">
        <v>1210</v>
      </c>
      <c r="D13" s="150" t="s">
        <v>648</v>
      </c>
      <c r="E13" s="150" t="s">
        <v>1</v>
      </c>
      <c r="F13" s="150" t="s">
        <v>1211</v>
      </c>
      <c r="G13" s="150" t="s">
        <v>1019</v>
      </c>
      <c r="H13" s="150" t="s">
        <v>3</v>
      </c>
      <c r="I13" s="150" t="s">
        <v>1212</v>
      </c>
      <c r="J13" s="150" t="s">
        <v>53</v>
      </c>
      <c r="K13" s="150" t="s">
        <v>1213</v>
      </c>
      <c r="L13" s="150"/>
      <c r="M13" s="150"/>
    </row>
    <row r="14" spans="1:13" x14ac:dyDescent="0.25">
      <c r="A14" s="150">
        <v>13</v>
      </c>
      <c r="B14" s="150" t="s">
        <v>262</v>
      </c>
      <c r="C14" s="150" t="s">
        <v>399</v>
      </c>
      <c r="D14" s="150" t="s">
        <v>0</v>
      </c>
      <c r="E14" s="150" t="s">
        <v>1</v>
      </c>
      <c r="F14" s="150" t="s">
        <v>1103</v>
      </c>
      <c r="G14" s="150" t="s">
        <v>1468</v>
      </c>
      <c r="H14" s="150" t="s">
        <v>1013</v>
      </c>
      <c r="I14" s="150" t="s">
        <v>1104</v>
      </c>
      <c r="J14" s="150" t="s">
        <v>960</v>
      </c>
      <c r="K14" s="150" t="s">
        <v>1206</v>
      </c>
      <c r="L14" s="150"/>
      <c r="M14" s="150"/>
    </row>
    <row r="15" spans="1:13" x14ac:dyDescent="0.25">
      <c r="A15" s="150">
        <v>14</v>
      </c>
      <c r="B15" s="150" t="s">
        <v>116</v>
      </c>
      <c r="C15" s="150" t="s">
        <v>117</v>
      </c>
      <c r="D15" s="150" t="s">
        <v>648</v>
      </c>
      <c r="E15" s="150" t="s">
        <v>1</v>
      </c>
      <c r="F15" s="150" t="s">
        <v>118</v>
      </c>
      <c r="G15" s="150" t="s">
        <v>1019</v>
      </c>
      <c r="H15" s="150" t="s">
        <v>3</v>
      </c>
      <c r="I15" s="150" t="s">
        <v>119</v>
      </c>
      <c r="J15" s="150" t="s">
        <v>53</v>
      </c>
      <c r="K15" s="150" t="s">
        <v>1167</v>
      </c>
      <c r="L15" s="150"/>
      <c r="M15" s="150"/>
    </row>
    <row r="16" spans="1:13" x14ac:dyDescent="0.25">
      <c r="A16" s="150">
        <v>15</v>
      </c>
      <c r="B16" s="150" t="s">
        <v>196</v>
      </c>
      <c r="C16" s="150" t="s">
        <v>104</v>
      </c>
      <c r="D16" s="150" t="s">
        <v>197</v>
      </c>
      <c r="E16" s="150" t="s">
        <v>198</v>
      </c>
      <c r="F16" s="150" t="s">
        <v>1168</v>
      </c>
      <c r="G16" s="150" t="s">
        <v>1468</v>
      </c>
      <c r="H16" s="150" t="s">
        <v>1013</v>
      </c>
      <c r="I16" s="150" t="s">
        <v>1169</v>
      </c>
      <c r="J16" s="150" t="s">
        <v>960</v>
      </c>
      <c r="K16" s="150" t="s">
        <v>1170</v>
      </c>
      <c r="L16" s="150"/>
      <c r="M16" s="150"/>
    </row>
    <row r="17" spans="1:13" x14ac:dyDescent="0.25">
      <c r="A17" s="150">
        <v>16</v>
      </c>
      <c r="B17" s="150" t="s">
        <v>1176</v>
      </c>
      <c r="C17" s="150" t="s">
        <v>1177</v>
      </c>
      <c r="D17" s="150" t="s">
        <v>173</v>
      </c>
      <c r="E17" s="150" t="s">
        <v>43</v>
      </c>
      <c r="F17" s="150" t="s">
        <v>1178</v>
      </c>
      <c r="G17" s="150" t="s">
        <v>1468</v>
      </c>
      <c r="H17" s="150" t="s">
        <v>1013</v>
      </c>
      <c r="I17" s="150" t="s">
        <v>1179</v>
      </c>
      <c r="J17" s="150" t="s">
        <v>960</v>
      </c>
      <c r="K17" s="150" t="s">
        <v>1180</v>
      </c>
      <c r="L17" s="150"/>
      <c r="M17" s="150"/>
    </row>
    <row r="18" spans="1:13" x14ac:dyDescent="0.25">
      <c r="A18" s="150">
        <v>17</v>
      </c>
      <c r="B18" s="150" t="s">
        <v>1181</v>
      </c>
      <c r="C18" s="150" t="s">
        <v>1182</v>
      </c>
      <c r="D18" s="150" t="s">
        <v>1183</v>
      </c>
      <c r="E18" s="150" t="s">
        <v>48</v>
      </c>
      <c r="F18" s="150" t="s">
        <v>1184</v>
      </c>
      <c r="G18" s="150" t="s">
        <v>1468</v>
      </c>
      <c r="H18" s="150" t="s">
        <v>1013</v>
      </c>
      <c r="I18" s="150" t="s">
        <v>1185</v>
      </c>
      <c r="J18" s="150" t="s">
        <v>960</v>
      </c>
      <c r="K18" s="150" t="s">
        <v>1186</v>
      </c>
      <c r="L18" s="150"/>
      <c r="M18" s="150"/>
    </row>
    <row r="19" spans="1:13" x14ac:dyDescent="0.25">
      <c r="A19" s="150">
        <v>18</v>
      </c>
      <c r="B19" s="150" t="s">
        <v>1187</v>
      </c>
      <c r="C19" s="150" t="s">
        <v>1188</v>
      </c>
      <c r="D19" s="150" t="s">
        <v>1189</v>
      </c>
      <c r="E19" s="150" t="s">
        <v>43</v>
      </c>
      <c r="F19" s="150" t="s">
        <v>1190</v>
      </c>
      <c r="G19" s="150" t="s">
        <v>1468</v>
      </c>
      <c r="H19" s="150" t="s">
        <v>1013</v>
      </c>
      <c r="I19" s="150" t="s">
        <v>1191</v>
      </c>
      <c r="J19" s="150" t="s">
        <v>960</v>
      </c>
      <c r="K19" s="150" t="s">
        <v>1192</v>
      </c>
      <c r="L19" s="150"/>
      <c r="M19" s="150"/>
    </row>
    <row r="20" spans="1:13" x14ac:dyDescent="0.25">
      <c r="A20" s="150">
        <v>19</v>
      </c>
      <c r="B20" s="150" t="s">
        <v>262</v>
      </c>
      <c r="C20" s="150" t="s">
        <v>1141</v>
      </c>
      <c r="D20" s="150" t="s">
        <v>1142</v>
      </c>
      <c r="E20" s="150" t="s">
        <v>1</v>
      </c>
      <c r="F20" s="150" t="s">
        <v>1143</v>
      </c>
      <c r="G20" s="150" t="s">
        <v>1468</v>
      </c>
      <c r="H20" s="150" t="s">
        <v>1013</v>
      </c>
      <c r="I20" s="150" t="s">
        <v>1144</v>
      </c>
      <c r="J20" s="150" t="s">
        <v>960</v>
      </c>
      <c r="K20" s="150" t="s">
        <v>1145</v>
      </c>
      <c r="L20" s="150"/>
      <c r="M20" s="150"/>
    </row>
    <row r="21" spans="1:13" x14ac:dyDescent="0.25">
      <c r="A21" s="150">
        <v>20</v>
      </c>
      <c r="B21" s="150" t="s">
        <v>1146</v>
      </c>
      <c r="C21" s="150" t="s">
        <v>1147</v>
      </c>
      <c r="D21" s="150" t="s">
        <v>1142</v>
      </c>
      <c r="E21" s="150" t="s">
        <v>1</v>
      </c>
      <c r="F21" s="150" t="s">
        <v>1148</v>
      </c>
      <c r="G21" s="150" t="s">
        <v>1468</v>
      </c>
      <c r="H21" s="150" t="s">
        <v>1013</v>
      </c>
      <c r="I21" s="150" t="s">
        <v>1149</v>
      </c>
      <c r="J21" s="150" t="s">
        <v>960</v>
      </c>
      <c r="K21" s="150" t="s">
        <v>1150</v>
      </c>
      <c r="L21" s="150"/>
      <c r="M21" s="150"/>
    </row>
    <row r="22" spans="1:13" x14ac:dyDescent="0.25">
      <c r="A22" s="150">
        <v>21</v>
      </c>
      <c r="B22" s="150" t="s">
        <v>50</v>
      </c>
      <c r="C22" s="150" t="s">
        <v>51</v>
      </c>
      <c r="D22" s="150" t="s">
        <v>52</v>
      </c>
      <c r="E22" s="150" t="s">
        <v>43</v>
      </c>
      <c r="F22" s="150" t="s">
        <v>1085</v>
      </c>
      <c r="G22" s="150" t="s">
        <v>1468</v>
      </c>
      <c r="H22" s="150" t="s">
        <v>1013</v>
      </c>
      <c r="I22" s="150" t="s">
        <v>1086</v>
      </c>
      <c r="J22" s="150" t="s">
        <v>960</v>
      </c>
      <c r="K22" s="150" t="s">
        <v>1087</v>
      </c>
      <c r="L22" s="150"/>
      <c r="M22" s="150"/>
    </row>
    <row r="23" spans="1:13" x14ac:dyDescent="0.25">
      <c r="A23" s="150">
        <v>22</v>
      </c>
      <c r="B23" s="150" t="s">
        <v>196</v>
      </c>
      <c r="C23" s="150" t="s">
        <v>104</v>
      </c>
      <c r="D23" s="150" t="s">
        <v>197</v>
      </c>
      <c r="E23" s="150" t="s">
        <v>198</v>
      </c>
      <c r="F23" s="150" t="s">
        <v>1107</v>
      </c>
      <c r="G23" s="150" t="s">
        <v>1468</v>
      </c>
      <c r="H23" s="150" t="s">
        <v>1013</v>
      </c>
      <c r="I23" s="150" t="s">
        <v>1108</v>
      </c>
      <c r="J23" s="150" t="s">
        <v>960</v>
      </c>
      <c r="K23" s="150" t="s">
        <v>1109</v>
      </c>
      <c r="L23" s="150"/>
      <c r="M23" s="150"/>
    </row>
    <row r="24" spans="1:13" x14ac:dyDescent="0.25">
      <c r="A24" s="150">
        <v>23</v>
      </c>
      <c r="B24" s="150" t="s">
        <v>1110</v>
      </c>
      <c r="C24" s="150" t="s">
        <v>408</v>
      </c>
      <c r="D24" s="150" t="s">
        <v>1111</v>
      </c>
      <c r="E24" s="150" t="s">
        <v>912</v>
      </c>
      <c r="F24" s="150" t="s">
        <v>1112</v>
      </c>
      <c r="G24" s="150" t="s">
        <v>1468</v>
      </c>
      <c r="H24" s="150" t="s">
        <v>1013</v>
      </c>
      <c r="I24" s="150" t="s">
        <v>1113</v>
      </c>
      <c r="J24" s="150" t="s">
        <v>960</v>
      </c>
      <c r="K24" s="150" t="s">
        <v>1114</v>
      </c>
      <c r="L24" s="150"/>
      <c r="M24" s="150"/>
    </row>
    <row r="25" spans="1:13" x14ac:dyDescent="0.25">
      <c r="A25" s="150">
        <v>24</v>
      </c>
      <c r="B25" s="150" t="s">
        <v>50</v>
      </c>
      <c r="C25" s="150" t="s">
        <v>51</v>
      </c>
      <c r="D25" s="150" t="s">
        <v>52</v>
      </c>
      <c r="E25" s="150" t="s">
        <v>43</v>
      </c>
      <c r="F25" s="150" t="s">
        <v>246</v>
      </c>
      <c r="G25" s="150" t="s">
        <v>1019</v>
      </c>
      <c r="H25" s="150" t="s">
        <v>3</v>
      </c>
      <c r="I25" s="150" t="s">
        <v>247</v>
      </c>
      <c r="J25" s="150" t="s">
        <v>125</v>
      </c>
      <c r="K25" s="150" t="s">
        <v>1127</v>
      </c>
      <c r="L25" s="150"/>
      <c r="M25" s="150"/>
    </row>
    <row r="26" spans="1:13" x14ac:dyDescent="0.25">
      <c r="A26" s="150">
        <v>25</v>
      </c>
      <c r="B26" s="150" t="s">
        <v>1072</v>
      </c>
      <c r="C26" s="150" t="s">
        <v>1073</v>
      </c>
      <c r="D26" s="150" t="s">
        <v>122</v>
      </c>
      <c r="E26" s="150" t="s">
        <v>43</v>
      </c>
      <c r="F26" s="150" t="s">
        <v>221</v>
      </c>
      <c r="G26" s="150" t="s">
        <v>1131</v>
      </c>
      <c r="H26" s="150" t="s">
        <v>3</v>
      </c>
      <c r="I26" s="150" t="s">
        <v>222</v>
      </c>
      <c r="J26" s="150" t="s">
        <v>53</v>
      </c>
      <c r="K26" s="150" t="s">
        <v>1074</v>
      </c>
      <c r="L26" s="150"/>
      <c r="M26" s="150"/>
    </row>
    <row r="27" spans="1:13" x14ac:dyDescent="0.25">
      <c r="A27" s="150">
        <v>26</v>
      </c>
      <c r="B27" s="150" t="s">
        <v>190</v>
      </c>
      <c r="C27" s="150" t="s">
        <v>191</v>
      </c>
      <c r="D27" s="150" t="s">
        <v>192</v>
      </c>
      <c r="E27" s="150" t="s">
        <v>28</v>
      </c>
      <c r="F27" s="150" t="s">
        <v>193</v>
      </c>
      <c r="G27" s="150" t="s">
        <v>1019</v>
      </c>
      <c r="H27" s="150" t="s">
        <v>30</v>
      </c>
      <c r="I27" s="150" t="s">
        <v>194</v>
      </c>
      <c r="J27" s="150" t="s">
        <v>32</v>
      </c>
      <c r="K27" s="150" t="s">
        <v>1081</v>
      </c>
      <c r="L27" s="150"/>
      <c r="M27" s="150"/>
    </row>
    <row r="28" spans="1:13" x14ac:dyDescent="0.25">
      <c r="A28" s="150">
        <v>27</v>
      </c>
      <c r="B28" s="150" t="s">
        <v>262</v>
      </c>
      <c r="C28" s="150" t="s">
        <v>263</v>
      </c>
      <c r="D28" s="150" t="s">
        <v>264</v>
      </c>
      <c r="E28" s="150" t="s">
        <v>1</v>
      </c>
      <c r="F28" s="150" t="s">
        <v>265</v>
      </c>
      <c r="G28" s="150" t="s">
        <v>1019</v>
      </c>
      <c r="H28" s="150" t="s">
        <v>3</v>
      </c>
      <c r="I28" s="150" t="s">
        <v>266</v>
      </c>
      <c r="J28" s="150" t="s">
        <v>53</v>
      </c>
      <c r="K28" s="150" t="s">
        <v>1057</v>
      </c>
      <c r="L28" s="150"/>
      <c r="M28" s="150"/>
    </row>
    <row r="29" spans="1:13" x14ac:dyDescent="0.25">
      <c r="A29" s="150">
        <v>28</v>
      </c>
      <c r="B29" s="150" t="s">
        <v>71</v>
      </c>
      <c r="C29" s="150" t="s">
        <v>72</v>
      </c>
      <c r="D29" s="150" t="s">
        <v>73</v>
      </c>
      <c r="E29" s="150" t="s">
        <v>28</v>
      </c>
      <c r="F29" s="150" t="s">
        <v>74</v>
      </c>
      <c r="G29" s="150" t="s">
        <v>1019</v>
      </c>
      <c r="H29" s="150" t="s">
        <v>30</v>
      </c>
      <c r="I29" s="150" t="s">
        <v>75</v>
      </c>
      <c r="J29" s="150" t="s">
        <v>32</v>
      </c>
      <c r="K29" s="150" t="s">
        <v>1058</v>
      </c>
      <c r="L29" s="150"/>
      <c r="M29" s="150"/>
    </row>
    <row r="30" spans="1:13" x14ac:dyDescent="0.25">
      <c r="A30" s="150">
        <v>29</v>
      </c>
      <c r="B30" s="150" t="s">
        <v>273</v>
      </c>
      <c r="C30" s="150" t="s">
        <v>274</v>
      </c>
      <c r="D30" s="150" t="s">
        <v>0</v>
      </c>
      <c r="E30" s="150" t="s">
        <v>1</v>
      </c>
      <c r="F30" s="150" t="s">
        <v>275</v>
      </c>
      <c r="G30" s="150" t="s">
        <v>1019</v>
      </c>
      <c r="H30" s="150" t="s">
        <v>3</v>
      </c>
      <c r="I30" s="150" t="s">
        <v>276</v>
      </c>
      <c r="J30" s="150" t="s">
        <v>53</v>
      </c>
      <c r="K30" s="150" t="s">
        <v>1069</v>
      </c>
      <c r="L30" s="150"/>
      <c r="M30" s="150"/>
    </row>
    <row r="31" spans="1:13" x14ac:dyDescent="0.25">
      <c r="A31" s="150">
        <v>30</v>
      </c>
      <c r="B31" s="150" t="s">
        <v>102</v>
      </c>
      <c r="C31" s="150" t="s">
        <v>141</v>
      </c>
      <c r="D31" s="150" t="s">
        <v>42</v>
      </c>
      <c r="E31" s="150" t="s">
        <v>43</v>
      </c>
      <c r="F31" s="150" t="s">
        <v>142</v>
      </c>
      <c r="G31" s="150" t="s">
        <v>1019</v>
      </c>
      <c r="H31" s="150" t="s">
        <v>3</v>
      </c>
      <c r="I31" s="150" t="s">
        <v>143</v>
      </c>
      <c r="J31" s="150" t="s">
        <v>53</v>
      </c>
      <c r="K31" s="150" t="s">
        <v>1070</v>
      </c>
      <c r="L31" s="150"/>
      <c r="M31" s="150"/>
    </row>
    <row r="32" spans="1:13" x14ac:dyDescent="0.25">
      <c r="A32" s="150">
        <v>31</v>
      </c>
      <c r="B32" s="150" t="s">
        <v>766</v>
      </c>
      <c r="C32" s="150" t="s">
        <v>767</v>
      </c>
      <c r="D32" s="150" t="s">
        <v>577</v>
      </c>
      <c r="E32" s="150" t="s">
        <v>7</v>
      </c>
      <c r="F32" s="150" t="s">
        <v>1040</v>
      </c>
      <c r="G32" s="150" t="s">
        <v>1050</v>
      </c>
      <c r="H32" s="150" t="s">
        <v>781</v>
      </c>
      <c r="I32" s="150" t="s">
        <v>1042</v>
      </c>
      <c r="J32" s="150" t="s">
        <v>1043</v>
      </c>
      <c r="K32" s="150" t="s">
        <v>1044</v>
      </c>
      <c r="L32" s="150"/>
      <c r="M32" s="150"/>
    </row>
    <row r="33" spans="1:13" x14ac:dyDescent="0.25">
      <c r="A33" s="150">
        <v>32</v>
      </c>
      <c r="B33" s="150" t="s">
        <v>145</v>
      </c>
      <c r="C33" s="150" t="s">
        <v>97</v>
      </c>
      <c r="D33" s="150" t="s">
        <v>1046</v>
      </c>
      <c r="E33" s="150" t="s">
        <v>1</v>
      </c>
      <c r="F33" s="150" t="s">
        <v>147</v>
      </c>
      <c r="G33" s="150" t="s">
        <v>1019</v>
      </c>
      <c r="H33" s="150" t="s">
        <v>3</v>
      </c>
      <c r="I33" s="150" t="s">
        <v>148</v>
      </c>
      <c r="J33" s="150" t="s">
        <v>53</v>
      </c>
      <c r="K33" s="150" t="s">
        <v>1047</v>
      </c>
      <c r="L33" s="150"/>
      <c r="M33" s="150"/>
    </row>
    <row r="34" spans="1:13" x14ac:dyDescent="0.25">
      <c r="A34" s="150">
        <v>33</v>
      </c>
      <c r="B34" s="150" t="s">
        <v>803</v>
      </c>
      <c r="C34" s="150" t="s">
        <v>804</v>
      </c>
      <c r="D34" s="150" t="s">
        <v>17</v>
      </c>
      <c r="E34" s="150" t="s">
        <v>7</v>
      </c>
      <c r="F34" s="150" t="s">
        <v>805</v>
      </c>
      <c r="G34" s="150" t="s">
        <v>1136</v>
      </c>
      <c r="H34" s="150" t="s">
        <v>5</v>
      </c>
      <c r="I34" s="150" t="s">
        <v>806</v>
      </c>
      <c r="J34" s="150" t="s">
        <v>6</v>
      </c>
      <c r="K34" s="150" t="s">
        <v>996</v>
      </c>
      <c r="L34" s="150"/>
      <c r="M34" s="150"/>
    </row>
    <row r="35" spans="1:13" x14ac:dyDescent="0.25">
      <c r="A35" s="150">
        <v>34</v>
      </c>
      <c r="B35" s="150" t="s">
        <v>982</v>
      </c>
      <c r="C35" s="150" t="s">
        <v>292</v>
      </c>
      <c r="D35" s="150" t="s">
        <v>462</v>
      </c>
      <c r="E35" s="150" t="s">
        <v>1</v>
      </c>
      <c r="F35" s="150" t="s">
        <v>422</v>
      </c>
      <c r="G35" s="150" t="s">
        <v>1019</v>
      </c>
      <c r="H35" s="150" t="s">
        <v>3</v>
      </c>
      <c r="I35" s="150" t="s">
        <v>423</v>
      </c>
      <c r="J35" s="150" t="s">
        <v>2</v>
      </c>
      <c r="K35" s="150" t="s">
        <v>983</v>
      </c>
      <c r="L35" s="150"/>
      <c r="M35" s="150"/>
    </row>
    <row r="36" spans="1:13" x14ac:dyDescent="0.25">
      <c r="A36" s="150">
        <v>35</v>
      </c>
      <c r="B36" s="150" t="s">
        <v>64</v>
      </c>
      <c r="C36" s="150" t="s">
        <v>65</v>
      </c>
      <c r="D36" s="150" t="s">
        <v>66</v>
      </c>
      <c r="E36" s="150" t="s">
        <v>1</v>
      </c>
      <c r="F36" s="150" t="s">
        <v>67</v>
      </c>
      <c r="G36" s="150" t="s">
        <v>1019</v>
      </c>
      <c r="H36" s="150" t="s">
        <v>30</v>
      </c>
      <c r="I36" s="150" t="s">
        <v>68</v>
      </c>
      <c r="J36" s="150" t="s">
        <v>32</v>
      </c>
      <c r="K36" s="150" t="s">
        <v>959</v>
      </c>
      <c r="L36" s="150"/>
      <c r="M36" s="150"/>
    </row>
    <row r="37" spans="1:13" x14ac:dyDescent="0.25">
      <c r="A37" s="150">
        <v>36</v>
      </c>
      <c r="B37" s="150" t="s">
        <v>242</v>
      </c>
      <c r="C37" s="150" t="s">
        <v>243</v>
      </c>
      <c r="D37" s="150" t="s">
        <v>957</v>
      </c>
      <c r="E37" s="150" t="s">
        <v>43</v>
      </c>
      <c r="F37" s="150" t="s">
        <v>244</v>
      </c>
      <c r="G37" s="150" t="s">
        <v>1019</v>
      </c>
      <c r="H37" s="150" t="s">
        <v>3</v>
      </c>
      <c r="I37" s="150" t="s">
        <v>245</v>
      </c>
      <c r="J37" s="150" t="s">
        <v>125</v>
      </c>
      <c r="K37" s="150" t="s">
        <v>958</v>
      </c>
      <c r="L37" s="150"/>
      <c r="M37" s="150"/>
    </row>
    <row r="38" spans="1:13" x14ac:dyDescent="0.25">
      <c r="A38" s="150">
        <v>37</v>
      </c>
      <c r="B38" s="150" t="s">
        <v>322</v>
      </c>
      <c r="C38" s="150" t="s">
        <v>323</v>
      </c>
      <c r="D38" s="150" t="s">
        <v>66</v>
      </c>
      <c r="E38" s="150" t="s">
        <v>1</v>
      </c>
      <c r="F38" s="150" t="s">
        <v>324</v>
      </c>
      <c r="G38" s="150" t="s">
        <v>1019</v>
      </c>
      <c r="H38" s="150" t="s">
        <v>287</v>
      </c>
      <c r="I38" s="150" t="s">
        <v>325</v>
      </c>
      <c r="J38" s="150" t="s">
        <v>289</v>
      </c>
      <c r="K38" s="150" t="s">
        <v>956</v>
      </c>
      <c r="L38" s="150"/>
      <c r="M38" s="150"/>
    </row>
    <row r="39" spans="1:13" x14ac:dyDescent="0.25">
      <c r="A39" s="150">
        <v>38</v>
      </c>
      <c r="B39" s="150" t="s">
        <v>49</v>
      </c>
      <c r="C39" s="150" t="s">
        <v>97</v>
      </c>
      <c r="D39" s="150" t="s">
        <v>66</v>
      </c>
      <c r="E39" s="150" t="s">
        <v>1</v>
      </c>
      <c r="F39" s="150" t="s">
        <v>391</v>
      </c>
      <c r="G39" s="150" t="s">
        <v>1019</v>
      </c>
      <c r="H39" s="150" t="s">
        <v>294</v>
      </c>
      <c r="I39" s="150" t="s">
        <v>392</v>
      </c>
      <c r="J39" s="150" t="s">
        <v>289</v>
      </c>
      <c r="K39" s="150" t="s">
        <v>921</v>
      </c>
      <c r="L39" s="150"/>
      <c r="M39" s="150"/>
    </row>
    <row r="40" spans="1:13" x14ac:dyDescent="0.25">
      <c r="A40" s="150">
        <v>39</v>
      </c>
      <c r="B40" s="150" t="s">
        <v>361</v>
      </c>
      <c r="C40" s="150" t="s">
        <v>362</v>
      </c>
      <c r="D40" s="150" t="s">
        <v>0</v>
      </c>
      <c r="E40" s="150" t="s">
        <v>1</v>
      </c>
      <c r="F40" s="150" t="s">
        <v>886</v>
      </c>
      <c r="G40" s="150" t="s">
        <v>1019</v>
      </c>
      <c r="H40" s="150" t="s">
        <v>3</v>
      </c>
      <c r="I40" s="150" t="s">
        <v>861</v>
      </c>
      <c r="J40" s="150" t="s">
        <v>516</v>
      </c>
      <c r="K40" s="150" t="s">
        <v>896</v>
      </c>
      <c r="L40" s="150"/>
      <c r="M40" s="150"/>
    </row>
    <row r="41" spans="1:13" x14ac:dyDescent="0.25">
      <c r="A41" s="150">
        <v>40</v>
      </c>
      <c r="B41" s="150" t="s">
        <v>845</v>
      </c>
      <c r="C41" s="150" t="s">
        <v>846</v>
      </c>
      <c r="D41" s="150" t="s">
        <v>27</v>
      </c>
      <c r="E41" s="150" t="s">
        <v>28</v>
      </c>
      <c r="F41" s="150" t="s">
        <v>847</v>
      </c>
      <c r="G41" s="150" t="s">
        <v>1019</v>
      </c>
      <c r="H41" s="150" t="s">
        <v>294</v>
      </c>
      <c r="I41" s="150" t="s">
        <v>848</v>
      </c>
      <c r="J41" s="150" t="s">
        <v>289</v>
      </c>
      <c r="K41" s="150" t="s">
        <v>849</v>
      </c>
      <c r="L41" s="150"/>
      <c r="M41" s="150"/>
    </row>
    <row r="42" spans="1:13" x14ac:dyDescent="0.25">
      <c r="A42" s="150">
        <v>41</v>
      </c>
      <c r="B42" s="150" t="s">
        <v>766</v>
      </c>
      <c r="C42" s="150" t="s">
        <v>767</v>
      </c>
      <c r="D42" s="150" t="s">
        <v>577</v>
      </c>
      <c r="E42" s="150" t="s">
        <v>7</v>
      </c>
      <c r="F42" s="150" t="s">
        <v>768</v>
      </c>
      <c r="G42" s="150" t="s">
        <v>1468</v>
      </c>
      <c r="H42" s="150" t="s">
        <v>8</v>
      </c>
      <c r="I42" s="150" t="s">
        <v>769</v>
      </c>
      <c r="J42" s="150" t="s">
        <v>9</v>
      </c>
      <c r="K42" s="150" t="s">
        <v>770</v>
      </c>
      <c r="L42" s="150"/>
      <c r="M42" s="150"/>
    </row>
    <row r="43" spans="1:13" x14ac:dyDescent="0.25">
      <c r="A43" s="150">
        <v>42</v>
      </c>
      <c r="B43" s="150" t="s">
        <v>530</v>
      </c>
      <c r="C43" s="150" t="s">
        <v>531</v>
      </c>
      <c r="D43" s="150" t="s">
        <v>36</v>
      </c>
      <c r="E43" s="150" t="s">
        <v>1</v>
      </c>
      <c r="F43" s="150" t="s">
        <v>532</v>
      </c>
      <c r="G43" s="150" t="s">
        <v>1019</v>
      </c>
      <c r="H43" s="150" t="s">
        <v>294</v>
      </c>
      <c r="I43" s="150" t="s">
        <v>533</v>
      </c>
      <c r="J43" s="150" t="s">
        <v>516</v>
      </c>
      <c r="K43" s="150" t="s">
        <v>764</v>
      </c>
      <c r="L43" s="150"/>
      <c r="M43" s="150"/>
    </row>
    <row r="44" spans="1:13" x14ac:dyDescent="0.25">
      <c r="A44" s="150">
        <v>43</v>
      </c>
      <c r="B44" s="150" t="s">
        <v>651</v>
      </c>
      <c r="C44" s="150" t="s">
        <v>652</v>
      </c>
      <c r="D44" s="150" t="s">
        <v>653</v>
      </c>
      <c r="E44" s="150" t="s">
        <v>1</v>
      </c>
      <c r="F44" s="150" t="s">
        <v>654</v>
      </c>
      <c r="G44" s="150" t="s">
        <v>1019</v>
      </c>
      <c r="H44" s="150" t="s">
        <v>294</v>
      </c>
      <c r="I44" s="150" t="s">
        <v>655</v>
      </c>
      <c r="J44" s="150" t="s">
        <v>289</v>
      </c>
      <c r="K44" s="150" t="s">
        <v>656</v>
      </c>
      <c r="L44" s="150"/>
      <c r="M44" s="150"/>
    </row>
    <row r="45" spans="1:13" x14ac:dyDescent="0.25">
      <c r="A45" s="150">
        <v>44</v>
      </c>
      <c r="B45" s="150" t="s">
        <v>425</v>
      </c>
      <c r="C45" s="150" t="s">
        <v>426</v>
      </c>
      <c r="D45" s="150" t="s">
        <v>427</v>
      </c>
      <c r="E45" s="150" t="s">
        <v>28</v>
      </c>
      <c r="F45" s="150" t="s">
        <v>428</v>
      </c>
      <c r="G45" s="150" t="s">
        <v>1019</v>
      </c>
      <c r="H45" s="150" t="s">
        <v>287</v>
      </c>
      <c r="I45" s="150" t="s">
        <v>429</v>
      </c>
      <c r="J45" s="150" t="s">
        <v>289</v>
      </c>
      <c r="K45" s="150" t="s">
        <v>659</v>
      </c>
      <c r="L45" s="150"/>
      <c r="M45" s="150"/>
    </row>
    <row r="46" spans="1:13" x14ac:dyDescent="0.25">
      <c r="A46" s="150">
        <v>45</v>
      </c>
      <c r="B46" s="150" t="s">
        <v>608</v>
      </c>
      <c r="C46" s="150" t="s">
        <v>378</v>
      </c>
      <c r="D46" s="150" t="s">
        <v>27</v>
      </c>
      <c r="E46" s="150" t="s">
        <v>28</v>
      </c>
      <c r="F46" s="150" t="s">
        <v>609</v>
      </c>
      <c r="G46" s="150" t="s">
        <v>1019</v>
      </c>
      <c r="H46" s="150" t="s">
        <v>294</v>
      </c>
      <c r="I46" s="150" t="s">
        <v>610</v>
      </c>
      <c r="J46" s="150" t="s">
        <v>289</v>
      </c>
      <c r="K46" s="150" t="s">
        <v>663</v>
      </c>
      <c r="L46" s="150"/>
      <c r="M46" s="150"/>
    </row>
    <row r="47" spans="1:13" x14ac:dyDescent="0.25">
      <c r="A47" s="150">
        <v>46</v>
      </c>
      <c r="B47" s="150" t="s">
        <v>1466</v>
      </c>
      <c r="C47" s="150" t="s">
        <v>378</v>
      </c>
      <c r="D47" s="150"/>
      <c r="E47" s="150"/>
      <c r="F47" s="150" t="s">
        <v>572</v>
      </c>
      <c r="G47" s="150" t="s">
        <v>1019</v>
      </c>
      <c r="H47" s="150" t="s">
        <v>287</v>
      </c>
      <c r="I47" s="150" t="s">
        <v>573</v>
      </c>
      <c r="J47" s="150" t="s">
        <v>289</v>
      </c>
      <c r="K47" s="150" t="s">
        <v>665</v>
      </c>
      <c r="L47" s="150"/>
      <c r="M47" s="150"/>
    </row>
    <row r="48" spans="1:13" x14ac:dyDescent="0.25">
      <c r="A48" s="150">
        <v>47</v>
      </c>
      <c r="B48" s="150" t="s">
        <v>590</v>
      </c>
      <c r="C48" s="150" t="s">
        <v>591</v>
      </c>
      <c r="D48" s="150" t="s">
        <v>592</v>
      </c>
      <c r="E48" s="150" t="s">
        <v>43</v>
      </c>
      <c r="F48" s="150" t="s">
        <v>593</v>
      </c>
      <c r="G48" s="150" t="s">
        <v>1131</v>
      </c>
      <c r="H48" s="150" t="s">
        <v>30</v>
      </c>
      <c r="I48" s="150" t="s">
        <v>594</v>
      </c>
      <c r="J48" s="150" t="s">
        <v>32</v>
      </c>
      <c r="K48" s="150" t="s">
        <v>669</v>
      </c>
      <c r="L48" s="150"/>
      <c r="M48" s="150"/>
    </row>
    <row r="49" spans="1:13" x14ac:dyDescent="0.25">
      <c r="A49" s="150">
        <v>48</v>
      </c>
      <c r="B49" s="150" t="s">
        <v>566</v>
      </c>
      <c r="C49" s="150" t="s">
        <v>556</v>
      </c>
      <c r="D49" s="150" t="s">
        <v>0</v>
      </c>
      <c r="E49" s="150" t="s">
        <v>1</v>
      </c>
      <c r="F49" s="150" t="s">
        <v>557</v>
      </c>
      <c r="G49" s="150" t="s">
        <v>1019</v>
      </c>
      <c r="H49" s="150" t="s">
        <v>287</v>
      </c>
      <c r="I49" s="150" t="s">
        <v>558</v>
      </c>
      <c r="J49" s="150" t="s">
        <v>289</v>
      </c>
      <c r="K49" s="150" t="s">
        <v>673</v>
      </c>
      <c r="L49" s="150"/>
      <c r="M49" s="150"/>
    </row>
    <row r="50" spans="1:13" x14ac:dyDescent="0.25">
      <c r="A50" s="150">
        <v>49</v>
      </c>
      <c r="B50" s="150" t="s">
        <v>1467</v>
      </c>
      <c r="C50" s="150" t="s">
        <v>97</v>
      </c>
      <c r="D50" s="150"/>
      <c r="E50" s="150"/>
      <c r="F50" s="150" t="s">
        <v>540</v>
      </c>
      <c r="G50" s="150" t="s">
        <v>1019</v>
      </c>
      <c r="H50" s="150" t="s">
        <v>294</v>
      </c>
      <c r="I50" s="150" t="s">
        <v>541</v>
      </c>
      <c r="J50" s="150" t="s">
        <v>289</v>
      </c>
      <c r="K50" s="150" t="s">
        <v>677</v>
      </c>
      <c r="L50" s="150"/>
      <c r="M50" s="150"/>
    </row>
    <row r="51" spans="1:13" x14ac:dyDescent="0.25">
      <c r="A51" s="150">
        <v>50</v>
      </c>
      <c r="B51" s="150" t="s">
        <v>311</v>
      </c>
      <c r="C51" s="150" t="s">
        <v>312</v>
      </c>
      <c r="D51" s="150" t="s">
        <v>313</v>
      </c>
      <c r="E51" s="150" t="s">
        <v>43</v>
      </c>
      <c r="F51" s="150" t="s">
        <v>314</v>
      </c>
      <c r="G51" s="150" t="s">
        <v>1019</v>
      </c>
      <c r="H51" s="150" t="s">
        <v>294</v>
      </c>
      <c r="I51" s="150" t="s">
        <v>315</v>
      </c>
      <c r="J51" s="150" t="s">
        <v>289</v>
      </c>
      <c r="K51" s="150" t="s">
        <v>683</v>
      </c>
      <c r="L51" s="150"/>
      <c r="M51" s="150"/>
    </row>
    <row r="52" spans="1:13" x14ac:dyDescent="0.25">
      <c r="A52" s="150">
        <v>51</v>
      </c>
      <c r="B52" s="150" t="s">
        <v>317</v>
      </c>
      <c r="C52" s="150" t="s">
        <v>279</v>
      </c>
      <c r="D52" s="150" t="s">
        <v>318</v>
      </c>
      <c r="E52" s="150" t="s">
        <v>28</v>
      </c>
      <c r="F52" s="150" t="s">
        <v>319</v>
      </c>
      <c r="G52" s="150" t="s">
        <v>1019</v>
      </c>
      <c r="H52" s="150" t="s">
        <v>287</v>
      </c>
      <c r="I52" s="150" t="s">
        <v>320</v>
      </c>
      <c r="J52" s="150" t="s">
        <v>289</v>
      </c>
      <c r="K52" s="150" t="s">
        <v>758</v>
      </c>
      <c r="L52" s="150"/>
      <c r="M52" s="150"/>
    </row>
    <row r="53" spans="1:13" x14ac:dyDescent="0.25">
      <c r="A53" s="150">
        <v>52</v>
      </c>
      <c r="B53" s="150" t="s">
        <v>333</v>
      </c>
      <c r="C53" s="150" t="s">
        <v>334</v>
      </c>
      <c r="D53" s="150" t="s">
        <v>335</v>
      </c>
      <c r="E53" s="150" t="s">
        <v>48</v>
      </c>
      <c r="F53" s="150" t="s">
        <v>336</v>
      </c>
      <c r="G53" s="150" t="s">
        <v>666</v>
      </c>
      <c r="H53" s="150" t="s">
        <v>287</v>
      </c>
      <c r="I53" s="150" t="s">
        <v>337</v>
      </c>
      <c r="J53" s="150" t="s">
        <v>289</v>
      </c>
      <c r="K53" s="150" t="s">
        <v>686</v>
      </c>
      <c r="L53" s="150"/>
      <c r="M53" s="150"/>
    </row>
    <row r="54" spans="1:13" x14ac:dyDescent="0.25">
      <c r="A54" s="150">
        <v>53</v>
      </c>
      <c r="B54" s="150" t="s">
        <v>238</v>
      </c>
      <c r="C54" s="150" t="s">
        <v>239</v>
      </c>
      <c r="D54" s="150" t="s">
        <v>0</v>
      </c>
      <c r="E54" s="150" t="s">
        <v>1</v>
      </c>
      <c r="F54" s="150" t="s">
        <v>240</v>
      </c>
      <c r="G54" s="150" t="s">
        <v>1019</v>
      </c>
      <c r="H54" s="150" t="s">
        <v>3</v>
      </c>
      <c r="I54" s="150" t="s">
        <v>241</v>
      </c>
      <c r="J54" s="150" t="s">
        <v>53</v>
      </c>
      <c r="K54" s="150" t="s">
        <v>691</v>
      </c>
      <c r="L54" s="150"/>
      <c r="M54" s="150"/>
    </row>
    <row r="55" spans="1:13" x14ac:dyDescent="0.25">
      <c r="A55" s="150">
        <v>54</v>
      </c>
      <c r="B55" s="150" t="s">
        <v>137</v>
      </c>
      <c r="C55" s="150" t="s">
        <v>138</v>
      </c>
      <c r="D55" s="150" t="s">
        <v>0</v>
      </c>
      <c r="E55" s="150" t="s">
        <v>1</v>
      </c>
      <c r="F55" s="150" t="s">
        <v>139</v>
      </c>
      <c r="G55" s="150" t="s">
        <v>1019</v>
      </c>
      <c r="H55" s="150" t="s">
        <v>3</v>
      </c>
      <c r="I55" s="150" t="s">
        <v>140</v>
      </c>
      <c r="J55" s="150" t="s">
        <v>53</v>
      </c>
      <c r="K55" s="150" t="s">
        <v>699</v>
      </c>
      <c r="L55" s="150"/>
      <c r="M55" s="150"/>
    </row>
    <row r="56" spans="1:13" x14ac:dyDescent="0.25">
      <c r="A56" s="150">
        <v>55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400</v>
      </c>
      <c r="G56" s="150" t="s">
        <v>1019</v>
      </c>
      <c r="H56" s="150" t="s">
        <v>294</v>
      </c>
      <c r="I56" s="150" t="s">
        <v>401</v>
      </c>
      <c r="J56" s="150" t="s">
        <v>289</v>
      </c>
      <c r="K56" s="150" t="s">
        <v>700</v>
      </c>
      <c r="L56" s="150"/>
      <c r="M56" s="150"/>
    </row>
    <row r="57" spans="1:13" x14ac:dyDescent="0.25">
      <c r="A57" s="150">
        <v>56</v>
      </c>
      <c r="B57" s="150" t="s">
        <v>403</v>
      </c>
      <c r="C57" s="150" t="s">
        <v>60</v>
      </c>
      <c r="D57" s="150" t="s">
        <v>27</v>
      </c>
      <c r="E57" s="150" t="s">
        <v>28</v>
      </c>
      <c r="F57" s="150" t="s">
        <v>404</v>
      </c>
      <c r="G57" s="150" t="s">
        <v>1019</v>
      </c>
      <c r="H57" s="150" t="s">
        <v>287</v>
      </c>
      <c r="I57" s="150" t="s">
        <v>405</v>
      </c>
      <c r="J57" s="150" t="s">
        <v>289</v>
      </c>
      <c r="K57" s="150" t="s">
        <v>701</v>
      </c>
      <c r="L57" s="150"/>
      <c r="M57" s="150"/>
    </row>
    <row r="58" spans="1:13" x14ac:dyDescent="0.25">
      <c r="A58" s="150">
        <v>57</v>
      </c>
      <c r="B58" s="150" t="s">
        <v>431</v>
      </c>
      <c r="C58" s="150" t="s">
        <v>172</v>
      </c>
      <c r="D58" s="150" t="s">
        <v>432</v>
      </c>
      <c r="E58" s="150" t="s">
        <v>28</v>
      </c>
      <c r="F58" s="150" t="s">
        <v>433</v>
      </c>
      <c r="G58" s="150" t="s">
        <v>1019</v>
      </c>
      <c r="H58" s="150" t="s">
        <v>294</v>
      </c>
      <c r="I58" s="150" t="s">
        <v>434</v>
      </c>
      <c r="J58" s="150" t="s">
        <v>289</v>
      </c>
      <c r="K58" s="150" t="s">
        <v>704</v>
      </c>
      <c r="L58" s="150"/>
      <c r="M58" s="150"/>
    </row>
    <row r="59" spans="1:13" x14ac:dyDescent="0.25">
      <c r="A59" s="150">
        <v>58</v>
      </c>
      <c r="B59" s="150" t="s">
        <v>443</v>
      </c>
      <c r="C59" s="150" t="s">
        <v>444</v>
      </c>
      <c r="D59" s="150" t="s">
        <v>0</v>
      </c>
      <c r="E59" s="150" t="s">
        <v>1</v>
      </c>
      <c r="F59" s="150" t="s">
        <v>445</v>
      </c>
      <c r="G59" s="150" t="s">
        <v>1257</v>
      </c>
      <c r="H59" s="150" t="s">
        <v>5</v>
      </c>
      <c r="I59" s="150" t="s">
        <v>446</v>
      </c>
      <c r="J59" s="150" t="s">
        <v>6</v>
      </c>
      <c r="K59" s="150" t="s">
        <v>708</v>
      </c>
      <c r="L59" s="150"/>
      <c r="M59" s="150"/>
    </row>
    <row r="60" spans="1:13" x14ac:dyDescent="0.25">
      <c r="A60" s="150">
        <v>59</v>
      </c>
      <c r="B60" s="150" t="s">
        <v>460</v>
      </c>
      <c r="C60" s="150" t="s">
        <v>461</v>
      </c>
      <c r="D60" s="150" t="s">
        <v>462</v>
      </c>
      <c r="E60" s="150" t="s">
        <v>1</v>
      </c>
      <c r="F60" s="150" t="s">
        <v>463</v>
      </c>
      <c r="G60" s="150" t="s">
        <v>1019</v>
      </c>
      <c r="H60" s="150" t="s">
        <v>30</v>
      </c>
      <c r="I60" s="150" t="s">
        <v>464</v>
      </c>
      <c r="J60" s="150" t="s">
        <v>32</v>
      </c>
      <c r="K60" s="150" t="s">
        <v>711</v>
      </c>
      <c r="L60" s="150"/>
      <c r="M60" s="150"/>
    </row>
    <row r="61" spans="1:13" x14ac:dyDescent="0.25">
      <c r="A61" s="150">
        <v>60</v>
      </c>
      <c r="B61" s="150" t="s">
        <v>165</v>
      </c>
      <c r="C61" s="150" t="s">
        <v>166</v>
      </c>
      <c r="D61" s="150" t="s">
        <v>27</v>
      </c>
      <c r="E61" s="150" t="s">
        <v>28</v>
      </c>
      <c r="F61" s="150" t="s">
        <v>167</v>
      </c>
      <c r="G61" s="150" t="s">
        <v>1019</v>
      </c>
      <c r="H61" s="150" t="s">
        <v>30</v>
      </c>
      <c r="I61" s="150" t="s">
        <v>168</v>
      </c>
      <c r="J61" s="150" t="s">
        <v>32</v>
      </c>
      <c r="K61" s="150" t="s">
        <v>712</v>
      </c>
      <c r="L61" s="150"/>
      <c r="M61" s="150"/>
    </row>
    <row r="62" spans="1:13" x14ac:dyDescent="0.25">
      <c r="A62" s="150">
        <v>61</v>
      </c>
      <c r="B62" s="150" t="s">
        <v>25</v>
      </c>
      <c r="C62" s="150" t="s">
        <v>26</v>
      </c>
      <c r="D62" s="150" t="s">
        <v>27</v>
      </c>
      <c r="E62" s="150" t="s">
        <v>28</v>
      </c>
      <c r="F62" s="150" t="s">
        <v>29</v>
      </c>
      <c r="G62" s="150" t="s">
        <v>1019</v>
      </c>
      <c r="H62" s="150" t="s">
        <v>30</v>
      </c>
      <c r="I62" s="150" t="s">
        <v>31</v>
      </c>
      <c r="J62" s="150" t="s">
        <v>32</v>
      </c>
      <c r="K62" s="150" t="s">
        <v>714</v>
      </c>
      <c r="L62" s="150"/>
      <c r="M62" s="150"/>
    </row>
    <row r="63" spans="1:13" x14ac:dyDescent="0.25">
      <c r="A63" s="150">
        <v>62</v>
      </c>
      <c r="B63" s="150" t="s">
        <v>54</v>
      </c>
      <c r="C63" s="150" t="s">
        <v>55</v>
      </c>
      <c r="D63" s="150" t="s">
        <v>0</v>
      </c>
      <c r="E63" s="150" t="s">
        <v>1</v>
      </c>
      <c r="F63" s="150" t="s">
        <v>56</v>
      </c>
      <c r="G63" s="150" t="s">
        <v>1257</v>
      </c>
      <c r="H63" s="150" t="s">
        <v>5</v>
      </c>
      <c r="I63" s="150" t="s">
        <v>57</v>
      </c>
      <c r="J63" s="150" t="s">
        <v>6</v>
      </c>
      <c r="K63" s="150" t="s">
        <v>717</v>
      </c>
      <c r="L63" s="150"/>
      <c r="M63" s="150"/>
    </row>
    <row r="64" spans="1:13" x14ac:dyDescent="0.25">
      <c r="A64" s="150">
        <v>63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94</v>
      </c>
      <c r="G64" s="150" t="s">
        <v>1136</v>
      </c>
      <c r="H64" s="150" t="s">
        <v>5</v>
      </c>
      <c r="I64" s="150" t="s">
        <v>95</v>
      </c>
      <c r="J64" s="150" t="s">
        <v>6</v>
      </c>
      <c r="K64" s="150" t="s">
        <v>724</v>
      </c>
      <c r="L64" s="150"/>
      <c r="M64" s="150"/>
    </row>
    <row r="65" spans="1:13" x14ac:dyDescent="0.25">
      <c r="A65" s="150">
        <v>64</v>
      </c>
      <c r="B65" s="150" t="s">
        <v>110</v>
      </c>
      <c r="C65" s="150" t="s">
        <v>111</v>
      </c>
      <c r="D65" s="150" t="s">
        <v>112</v>
      </c>
      <c r="E65" s="150" t="s">
        <v>43</v>
      </c>
      <c r="F65" s="150" t="s">
        <v>113</v>
      </c>
      <c r="G65" s="150" t="s">
        <v>1019</v>
      </c>
      <c r="H65" s="150" t="s">
        <v>3</v>
      </c>
      <c r="I65" s="150" t="s">
        <v>114</v>
      </c>
      <c r="J65" s="150" t="s">
        <v>53</v>
      </c>
      <c r="K65" s="150" t="s">
        <v>727</v>
      </c>
      <c r="L65" s="150"/>
      <c r="M65" s="150"/>
    </row>
    <row r="66" spans="1:13" x14ac:dyDescent="0.25">
      <c r="A66" s="150">
        <v>65</v>
      </c>
      <c r="B66" s="150" t="s">
        <v>120</v>
      </c>
      <c r="C66" s="150" t="s">
        <v>121</v>
      </c>
      <c r="D66" s="150" t="s">
        <v>122</v>
      </c>
      <c r="E66" s="150" t="s">
        <v>43</v>
      </c>
      <c r="F66" s="150" t="s">
        <v>123</v>
      </c>
      <c r="G66" s="150" t="s">
        <v>1019</v>
      </c>
      <c r="H66" s="150" t="s">
        <v>3</v>
      </c>
      <c r="I66" s="150" t="s">
        <v>124</v>
      </c>
      <c r="J66" s="150" t="s">
        <v>125</v>
      </c>
      <c r="K66" s="150" t="s">
        <v>728</v>
      </c>
      <c r="L66" s="150"/>
      <c r="M66" s="150"/>
    </row>
    <row r="67" spans="1:13" x14ac:dyDescent="0.25">
      <c r="A67" s="150">
        <v>66</v>
      </c>
      <c r="B67" s="150" t="s">
        <v>811</v>
      </c>
      <c r="C67" s="150" t="s">
        <v>812</v>
      </c>
      <c r="D67" s="150" t="s">
        <v>813</v>
      </c>
      <c r="E67" s="150" t="s">
        <v>814</v>
      </c>
      <c r="F67" s="150" t="s">
        <v>815</v>
      </c>
      <c r="G67" s="150" t="s">
        <v>960</v>
      </c>
      <c r="H67" s="150" t="s">
        <v>8</v>
      </c>
      <c r="I67" s="150" t="s">
        <v>817</v>
      </c>
      <c r="J67" s="150" t="s">
        <v>9</v>
      </c>
      <c r="K67" s="150" t="s">
        <v>818</v>
      </c>
      <c r="L67" s="150"/>
      <c r="M67" s="150"/>
    </row>
    <row r="68" spans="1:13" x14ac:dyDescent="0.25">
      <c r="A68" s="150">
        <v>67</v>
      </c>
      <c r="B68" s="150" t="s">
        <v>869</v>
      </c>
      <c r="C68" s="150" t="s">
        <v>870</v>
      </c>
      <c r="D68" s="150" t="s">
        <v>871</v>
      </c>
      <c r="E68" s="150" t="s">
        <v>198</v>
      </c>
      <c r="F68" s="150" t="s">
        <v>872</v>
      </c>
      <c r="G68" s="150" t="s">
        <v>1468</v>
      </c>
      <c r="H68" s="150" t="s">
        <v>8</v>
      </c>
      <c r="I68" s="150" t="s">
        <v>873</v>
      </c>
      <c r="J68" s="150" t="s">
        <v>9</v>
      </c>
      <c r="K68" s="150" t="s">
        <v>874</v>
      </c>
      <c r="L68" s="150"/>
      <c r="M68" s="150"/>
    </row>
    <row r="69" spans="1:13" x14ac:dyDescent="0.25">
      <c r="A69" s="150">
        <v>68</v>
      </c>
      <c r="B69" s="150" t="s">
        <v>875</v>
      </c>
      <c r="C69" s="150" t="s">
        <v>876</v>
      </c>
      <c r="D69" s="150" t="s">
        <v>877</v>
      </c>
      <c r="E69" s="150" t="s">
        <v>878</v>
      </c>
      <c r="F69" s="150" t="s">
        <v>879</v>
      </c>
      <c r="G69" s="150" t="s">
        <v>1468</v>
      </c>
      <c r="H69" s="150" t="s">
        <v>8</v>
      </c>
      <c r="I69" s="150" t="s">
        <v>880</v>
      </c>
      <c r="J69" s="150" t="s">
        <v>9</v>
      </c>
      <c r="K69" s="150" t="s">
        <v>881</v>
      </c>
      <c r="L69" s="150"/>
      <c r="M69" s="150"/>
    </row>
    <row r="70" spans="1:13" x14ac:dyDescent="0.25">
      <c r="A70" s="150">
        <v>69</v>
      </c>
      <c r="B70" s="150" t="s">
        <v>797</v>
      </c>
      <c r="C70" s="150" t="s">
        <v>798</v>
      </c>
      <c r="D70" s="150" t="s">
        <v>799</v>
      </c>
      <c r="E70" s="150" t="s">
        <v>1</v>
      </c>
      <c r="F70" s="150" t="s">
        <v>800</v>
      </c>
      <c r="G70" s="150" t="s">
        <v>1468</v>
      </c>
      <c r="H70" s="150" t="s">
        <v>8</v>
      </c>
      <c r="I70" s="150" t="s">
        <v>801</v>
      </c>
      <c r="J70" s="150" t="s">
        <v>9</v>
      </c>
      <c r="K70" s="150" t="s">
        <v>802</v>
      </c>
      <c r="L70" s="150"/>
      <c r="M70" s="150"/>
    </row>
    <row r="71" spans="1:13" x14ac:dyDescent="0.25">
      <c r="A71" s="150">
        <v>70</v>
      </c>
      <c r="B71" s="150" t="s">
        <v>101</v>
      </c>
      <c r="C71" s="150" t="s">
        <v>102</v>
      </c>
      <c r="D71" s="150" t="s">
        <v>103</v>
      </c>
      <c r="E71" s="150" t="s">
        <v>43</v>
      </c>
      <c r="F71" s="150" t="s">
        <v>169</v>
      </c>
      <c r="G71" s="150" t="s">
        <v>1468</v>
      </c>
      <c r="H71" s="150" t="s">
        <v>8</v>
      </c>
      <c r="I71" s="150" t="s">
        <v>170</v>
      </c>
      <c r="J71" s="150" t="s">
        <v>9</v>
      </c>
      <c r="K71" s="150" t="s">
        <v>735</v>
      </c>
      <c r="L71" s="150"/>
      <c r="M71" s="150"/>
    </row>
    <row r="72" spans="1:13" x14ac:dyDescent="0.25">
      <c r="A72" s="150">
        <v>71</v>
      </c>
      <c r="B72" s="150" t="s">
        <v>179</v>
      </c>
      <c r="C72" s="150" t="s">
        <v>180</v>
      </c>
      <c r="D72" s="150" t="s">
        <v>181</v>
      </c>
      <c r="E72" s="150" t="s">
        <v>43</v>
      </c>
      <c r="F72" s="150" t="s">
        <v>182</v>
      </c>
      <c r="G72" s="150" t="s">
        <v>1468</v>
      </c>
      <c r="H72" s="150" t="s">
        <v>8</v>
      </c>
      <c r="I72" s="150" t="s">
        <v>183</v>
      </c>
      <c r="J72" s="150" t="s">
        <v>9</v>
      </c>
      <c r="K72" s="150" t="s">
        <v>738</v>
      </c>
      <c r="L72" s="150"/>
      <c r="M72" s="150"/>
    </row>
    <row r="73" spans="1:13" x14ac:dyDescent="0.25">
      <c r="A73" s="150">
        <v>72</v>
      </c>
      <c r="B73" s="150" t="s">
        <v>467</v>
      </c>
      <c r="C73" s="150" t="s">
        <v>468</v>
      </c>
      <c r="D73" s="150" t="s">
        <v>0</v>
      </c>
      <c r="E73" s="150" t="s">
        <v>1</v>
      </c>
      <c r="F73" s="150" t="s">
        <v>477</v>
      </c>
      <c r="G73" s="150" t="s">
        <v>1019</v>
      </c>
      <c r="H73" s="150" t="s">
        <v>30</v>
      </c>
      <c r="I73" s="150" t="s">
        <v>478</v>
      </c>
      <c r="J73" s="150" t="s">
        <v>32</v>
      </c>
      <c r="K73" s="150" t="s">
        <v>740</v>
      </c>
      <c r="L73" s="150"/>
      <c r="M73" s="150"/>
    </row>
    <row r="74" spans="1:13" x14ac:dyDescent="0.25">
      <c r="A74" s="150">
        <v>73</v>
      </c>
      <c r="B74" s="150" t="s">
        <v>54</v>
      </c>
      <c r="C74" s="150" t="s">
        <v>55</v>
      </c>
      <c r="D74" s="150" t="s">
        <v>0</v>
      </c>
      <c r="E74" s="150" t="s">
        <v>1</v>
      </c>
      <c r="F74" s="150" t="s">
        <v>480</v>
      </c>
      <c r="G74" s="150" t="s">
        <v>1050</v>
      </c>
      <c r="H74" s="150" t="s">
        <v>473</v>
      </c>
      <c r="I74" s="150" t="s">
        <v>481</v>
      </c>
      <c r="J74" s="150" t="s">
        <v>475</v>
      </c>
      <c r="K74" s="150" t="s">
        <v>744</v>
      </c>
      <c r="L74" s="150"/>
      <c r="M74" s="150"/>
    </row>
    <row r="75" spans="1:13" x14ac:dyDescent="0.25">
      <c r="A75" s="150">
        <v>74</v>
      </c>
      <c r="B75" s="150" t="s">
        <v>206</v>
      </c>
      <c r="C75" s="150" t="s">
        <v>207</v>
      </c>
      <c r="D75" s="150" t="s">
        <v>173</v>
      </c>
      <c r="E75" s="150" t="s">
        <v>43</v>
      </c>
      <c r="F75" s="150" t="s">
        <v>208</v>
      </c>
      <c r="G75" s="150" t="s">
        <v>1019</v>
      </c>
      <c r="H75" s="150" t="s">
        <v>3</v>
      </c>
      <c r="I75" s="150" t="s">
        <v>209</v>
      </c>
      <c r="J75" s="150" t="s">
        <v>53</v>
      </c>
      <c r="K75" s="150" t="s">
        <v>745</v>
      </c>
      <c r="L75" s="150"/>
      <c r="M75" s="150"/>
    </row>
    <row r="76" spans="1:13" x14ac:dyDescent="0.25">
      <c r="A76" s="150">
        <v>75</v>
      </c>
      <c r="B76" s="150" t="s">
        <v>224</v>
      </c>
      <c r="C76" s="150" t="s">
        <v>225</v>
      </c>
      <c r="D76" s="150" t="s">
        <v>0</v>
      </c>
      <c r="E76" s="150" t="s">
        <v>1</v>
      </c>
      <c r="F76" s="150" t="s">
        <v>226</v>
      </c>
      <c r="G76" s="150" t="s">
        <v>1019</v>
      </c>
      <c r="H76" s="150" t="s">
        <v>3</v>
      </c>
      <c r="I76" s="150" t="s">
        <v>227</v>
      </c>
      <c r="J76" s="150" t="s">
        <v>53</v>
      </c>
      <c r="K76" s="150" t="s">
        <v>748</v>
      </c>
      <c r="L76" s="150"/>
      <c r="M76" s="150"/>
    </row>
    <row r="77" spans="1:13" x14ac:dyDescent="0.25">
      <c r="A77" s="150">
        <v>76</v>
      </c>
      <c r="B77" s="150" t="s">
        <v>54</v>
      </c>
      <c r="C77" s="150" t="s">
        <v>55</v>
      </c>
      <c r="D77" s="150" t="s">
        <v>0</v>
      </c>
      <c r="E77" s="150" t="s">
        <v>1</v>
      </c>
      <c r="F77" s="150" t="s">
        <v>229</v>
      </c>
      <c r="G77" s="150" t="s">
        <v>1019</v>
      </c>
      <c r="H77" s="150" t="s">
        <v>3</v>
      </c>
      <c r="I77" s="150" t="s">
        <v>230</v>
      </c>
      <c r="J77" s="150" t="s">
        <v>53</v>
      </c>
      <c r="K77" s="150" t="s">
        <v>749</v>
      </c>
      <c r="L77" s="150"/>
      <c r="M77" s="150"/>
    </row>
    <row r="78" spans="1:13" x14ac:dyDescent="0.25">
      <c r="A78" s="150">
        <v>77</v>
      </c>
      <c r="B78" s="150" t="s">
        <v>232</v>
      </c>
      <c r="C78" s="150" t="s">
        <v>233</v>
      </c>
      <c r="D78" s="150" t="s">
        <v>234</v>
      </c>
      <c r="E78" s="150" t="s">
        <v>1</v>
      </c>
      <c r="F78" s="150" t="s">
        <v>235</v>
      </c>
      <c r="G78" s="150" t="s">
        <v>666</v>
      </c>
      <c r="H78" s="150" t="s">
        <v>3</v>
      </c>
      <c r="I78" s="150" t="s">
        <v>236</v>
      </c>
      <c r="J78" s="150" t="s">
        <v>53</v>
      </c>
      <c r="K78" s="150" t="s">
        <v>750</v>
      </c>
      <c r="L78" s="150"/>
      <c r="M78" s="150"/>
    </row>
    <row r="79" spans="1:13" x14ac:dyDescent="0.25">
      <c r="A79" s="150">
        <v>78</v>
      </c>
      <c r="B79" s="150" t="s">
        <v>278</v>
      </c>
      <c r="C79" s="150" t="s">
        <v>279</v>
      </c>
      <c r="D79" s="150" t="s">
        <v>66</v>
      </c>
      <c r="E79" s="150" t="s">
        <v>1</v>
      </c>
      <c r="F79" s="150" t="s">
        <v>280</v>
      </c>
      <c r="G79" s="150" t="s">
        <v>1019</v>
      </c>
      <c r="H79" s="150" t="s">
        <v>3</v>
      </c>
      <c r="I79" s="150" t="s">
        <v>281</v>
      </c>
      <c r="J79" s="150" t="s">
        <v>53</v>
      </c>
      <c r="K79" s="150" t="s">
        <v>756</v>
      </c>
      <c r="L79" s="150"/>
      <c r="M79" s="150"/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1"/>
  <dimension ref="A1:N72"/>
  <sheetViews>
    <sheetView workbookViewId="0">
      <selection activeCell="J73" sqref="J73"/>
    </sheetView>
  </sheetViews>
  <sheetFormatPr defaultRowHeight="15" x14ac:dyDescent="0.25"/>
  <cols>
    <col min="7" max="7" bestFit="true" customWidth="true" width="11.7109375" collapsed="false"/>
  </cols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49" t="s">
        <v>803</v>
      </c>
      <c r="C2" s="149" t="s">
        <v>804</v>
      </c>
      <c r="D2" s="149" t="s">
        <v>17</v>
      </c>
      <c r="E2" s="149" t="s">
        <v>7</v>
      </c>
      <c r="F2" s="149" t="s">
        <v>1121</v>
      </c>
      <c r="G2" s="149" t="s">
        <v>1136</v>
      </c>
      <c r="H2" s="149" t="s">
        <v>1013</v>
      </c>
      <c r="I2" s="149" t="s">
        <v>1122</v>
      </c>
      <c r="J2" s="149" t="s">
        <v>960</v>
      </c>
      <c r="K2" s="149" t="s">
        <v>1464</v>
      </c>
      <c r="L2" s="149"/>
      <c r="M2" s="149"/>
    </row>
    <row r="3" spans="1:13" x14ac:dyDescent="0.25">
      <c r="A3">
        <v>2</v>
      </c>
      <c r="B3" s="149" t="s">
        <v>174</v>
      </c>
      <c r="C3" s="149" t="s">
        <v>175</v>
      </c>
      <c r="D3" s="149" t="s">
        <v>0</v>
      </c>
      <c r="E3" s="149" t="s">
        <v>1</v>
      </c>
      <c r="F3" s="149" t="s">
        <v>1232</v>
      </c>
      <c r="G3" s="149" t="s">
        <v>1257</v>
      </c>
      <c r="H3" s="149" t="s">
        <v>1013</v>
      </c>
      <c r="I3" s="149" t="s">
        <v>1234</v>
      </c>
      <c r="J3" s="149" t="s">
        <v>960</v>
      </c>
      <c r="K3" s="149" t="s">
        <v>1456</v>
      </c>
      <c r="L3" s="149"/>
      <c r="M3" s="149"/>
    </row>
    <row r="4" spans="1:13" x14ac:dyDescent="0.25">
      <c r="A4" s="153">
        <v>3</v>
      </c>
      <c r="B4" s="149" t="s">
        <v>1457</v>
      </c>
      <c r="C4" s="149" t="s">
        <v>1458</v>
      </c>
      <c r="D4" s="149" t="s">
        <v>42</v>
      </c>
      <c r="E4" s="149" t="s">
        <v>43</v>
      </c>
      <c r="F4" s="149" t="s">
        <v>1459</v>
      </c>
      <c r="G4" s="149" t="s">
        <v>1136</v>
      </c>
      <c r="H4" s="149" t="s">
        <v>1013</v>
      </c>
      <c r="I4" s="149" t="s">
        <v>1460</v>
      </c>
      <c r="J4" s="149" t="s">
        <v>960</v>
      </c>
      <c r="K4" s="149" t="s">
        <v>1461</v>
      </c>
      <c r="L4" s="149"/>
      <c r="M4" s="149"/>
    </row>
    <row r="5" spans="1:13" x14ac:dyDescent="0.25">
      <c r="A5" s="153">
        <v>4</v>
      </c>
      <c r="B5" s="149" t="s">
        <v>366</v>
      </c>
      <c r="C5" s="149" t="s">
        <v>367</v>
      </c>
      <c r="D5" s="149" t="s">
        <v>368</v>
      </c>
      <c r="E5" s="149" t="s">
        <v>43</v>
      </c>
      <c r="F5" s="149" t="s">
        <v>369</v>
      </c>
      <c r="G5" s="149" t="s">
        <v>1019</v>
      </c>
      <c r="H5" s="149" t="s">
        <v>294</v>
      </c>
      <c r="I5" s="149" t="s">
        <v>370</v>
      </c>
      <c r="J5" s="149" t="s">
        <v>289</v>
      </c>
      <c r="K5" s="149" t="s">
        <v>1240</v>
      </c>
      <c r="L5" s="149"/>
      <c r="M5" s="149"/>
    </row>
    <row r="6" spans="1:13" x14ac:dyDescent="0.25">
      <c r="A6" s="153">
        <v>5</v>
      </c>
      <c r="B6" s="149" t="s">
        <v>366</v>
      </c>
      <c r="C6" s="149" t="s">
        <v>367</v>
      </c>
      <c r="D6" s="149" t="s">
        <v>368</v>
      </c>
      <c r="E6" s="149" t="s">
        <v>43</v>
      </c>
      <c r="F6" s="149" t="s">
        <v>1100</v>
      </c>
      <c r="G6" s="149" t="s">
        <v>1257</v>
      </c>
      <c r="H6" s="149" t="s">
        <v>1013</v>
      </c>
      <c r="I6" s="149" t="s">
        <v>1101</v>
      </c>
      <c r="J6" s="149" t="s">
        <v>960</v>
      </c>
      <c r="K6" s="149" t="s">
        <v>1258</v>
      </c>
      <c r="L6" s="149"/>
      <c r="M6" s="149"/>
    </row>
    <row r="7" spans="1:13" x14ac:dyDescent="0.25">
      <c r="A7" s="153">
        <v>6</v>
      </c>
      <c r="B7" s="149" t="s">
        <v>1215</v>
      </c>
      <c r="C7" s="149" t="s">
        <v>1216</v>
      </c>
      <c r="D7" s="149" t="s">
        <v>0</v>
      </c>
      <c r="E7" s="149" t="s">
        <v>1</v>
      </c>
      <c r="F7" s="149" t="s">
        <v>1218</v>
      </c>
      <c r="G7" s="149" t="s">
        <v>1257</v>
      </c>
      <c r="H7" s="149" t="s">
        <v>1013</v>
      </c>
      <c r="I7" s="149" t="s">
        <v>1219</v>
      </c>
      <c r="J7" s="149" t="s">
        <v>960</v>
      </c>
      <c r="K7" s="149" t="s">
        <v>1242</v>
      </c>
      <c r="L7" s="149"/>
      <c r="M7" s="149"/>
    </row>
    <row r="8" spans="1:13" x14ac:dyDescent="0.25">
      <c r="A8" s="153">
        <v>7</v>
      </c>
      <c r="B8" s="149" t="s">
        <v>1194</v>
      </c>
      <c r="C8" s="149" t="s">
        <v>1195</v>
      </c>
      <c r="D8" s="149" t="s">
        <v>1196</v>
      </c>
      <c r="E8" s="149" t="s">
        <v>28</v>
      </c>
      <c r="F8" s="149" t="s">
        <v>1197</v>
      </c>
      <c r="G8" s="149" t="s">
        <v>1257</v>
      </c>
      <c r="H8" s="149" t="s">
        <v>1013</v>
      </c>
      <c r="I8" s="149" t="s">
        <v>1198</v>
      </c>
      <c r="J8" s="149" t="s">
        <v>960</v>
      </c>
      <c r="K8" s="149" t="s">
        <v>1214</v>
      </c>
      <c r="L8" s="149"/>
      <c r="M8" s="149"/>
    </row>
    <row r="9" spans="1:13" x14ac:dyDescent="0.25">
      <c r="A9" s="153">
        <v>8</v>
      </c>
      <c r="B9" s="149" t="s">
        <v>117</v>
      </c>
      <c r="C9" s="149" t="s">
        <v>1210</v>
      </c>
      <c r="D9" s="149" t="s">
        <v>648</v>
      </c>
      <c r="E9" s="149" t="s">
        <v>1</v>
      </c>
      <c r="F9" s="149" t="s">
        <v>1211</v>
      </c>
      <c r="G9" s="149" t="s">
        <v>1019</v>
      </c>
      <c r="H9" s="149" t="s">
        <v>3</v>
      </c>
      <c r="I9" s="149" t="s">
        <v>1212</v>
      </c>
      <c r="J9" s="149" t="s">
        <v>53</v>
      </c>
      <c r="K9" s="149" t="s">
        <v>1213</v>
      </c>
      <c r="L9" s="149"/>
      <c r="M9" s="149"/>
    </row>
    <row r="10" spans="1:13" x14ac:dyDescent="0.25">
      <c r="A10" s="153">
        <v>9</v>
      </c>
      <c r="B10" s="149" t="s">
        <v>262</v>
      </c>
      <c r="C10" s="149" t="s">
        <v>399</v>
      </c>
      <c r="D10" s="149" t="s">
        <v>0</v>
      </c>
      <c r="E10" s="149" t="s">
        <v>1</v>
      </c>
      <c r="F10" s="149" t="s">
        <v>1103</v>
      </c>
      <c r="G10" s="149" t="s">
        <v>1136</v>
      </c>
      <c r="H10" s="149" t="s">
        <v>1013</v>
      </c>
      <c r="I10" s="149" t="s">
        <v>1104</v>
      </c>
      <c r="J10" s="149" t="s">
        <v>960</v>
      </c>
      <c r="K10" s="149" t="s">
        <v>1206</v>
      </c>
      <c r="L10" s="149"/>
      <c r="M10" s="149"/>
    </row>
    <row r="11" spans="1:13" x14ac:dyDescent="0.25">
      <c r="A11" s="153">
        <v>10</v>
      </c>
      <c r="B11" s="149" t="s">
        <v>116</v>
      </c>
      <c r="C11" s="149" t="s">
        <v>117</v>
      </c>
      <c r="D11" s="149" t="s">
        <v>648</v>
      </c>
      <c r="E11" s="149" t="s">
        <v>1</v>
      </c>
      <c r="F11" s="149" t="s">
        <v>118</v>
      </c>
      <c r="G11" s="149" t="s">
        <v>1019</v>
      </c>
      <c r="H11" s="149" t="s">
        <v>3</v>
      </c>
      <c r="I11" s="149" t="s">
        <v>119</v>
      </c>
      <c r="J11" s="149" t="s">
        <v>53</v>
      </c>
      <c r="K11" s="149" t="s">
        <v>1167</v>
      </c>
      <c r="L11" s="149"/>
      <c r="M11" s="149"/>
    </row>
    <row r="12" spans="1:13" x14ac:dyDescent="0.25">
      <c r="A12" s="153">
        <v>11</v>
      </c>
      <c r="B12" s="149" t="s">
        <v>196</v>
      </c>
      <c r="C12" s="149" t="s">
        <v>104</v>
      </c>
      <c r="D12" s="149" t="s">
        <v>197</v>
      </c>
      <c r="E12" s="149" t="s">
        <v>198</v>
      </c>
      <c r="F12" s="149" t="s">
        <v>1168</v>
      </c>
      <c r="G12" s="149" t="s">
        <v>1136</v>
      </c>
      <c r="H12" s="149" t="s">
        <v>1013</v>
      </c>
      <c r="I12" s="149" t="s">
        <v>1169</v>
      </c>
      <c r="J12" s="149" t="s">
        <v>960</v>
      </c>
      <c r="K12" s="149" t="s">
        <v>1170</v>
      </c>
      <c r="L12" s="149"/>
      <c r="M12" s="149"/>
    </row>
    <row r="13" spans="1:13" x14ac:dyDescent="0.25">
      <c r="A13" s="153">
        <v>12</v>
      </c>
      <c r="B13" s="149" t="s">
        <v>1176</v>
      </c>
      <c r="C13" s="149" t="s">
        <v>1177</v>
      </c>
      <c r="D13" s="149" t="s">
        <v>173</v>
      </c>
      <c r="E13" s="149" t="s">
        <v>43</v>
      </c>
      <c r="F13" s="149" t="s">
        <v>1178</v>
      </c>
      <c r="G13" s="149" t="s">
        <v>1136</v>
      </c>
      <c r="H13" s="149" t="s">
        <v>1013</v>
      </c>
      <c r="I13" s="149" t="s">
        <v>1179</v>
      </c>
      <c r="J13" s="149" t="s">
        <v>960</v>
      </c>
      <c r="K13" s="149" t="s">
        <v>1180</v>
      </c>
      <c r="L13" s="149"/>
      <c r="M13" s="149"/>
    </row>
    <row r="14" spans="1:13" x14ac:dyDescent="0.25">
      <c r="A14" s="153">
        <v>13</v>
      </c>
      <c r="B14" s="149" t="s">
        <v>1181</v>
      </c>
      <c r="C14" s="149" t="s">
        <v>1182</v>
      </c>
      <c r="D14" s="149" t="s">
        <v>1183</v>
      </c>
      <c r="E14" s="149" t="s">
        <v>48</v>
      </c>
      <c r="F14" s="149" t="s">
        <v>1184</v>
      </c>
      <c r="G14" s="149" t="s">
        <v>1136</v>
      </c>
      <c r="H14" s="149" t="s">
        <v>1013</v>
      </c>
      <c r="I14" s="149" t="s">
        <v>1185</v>
      </c>
      <c r="J14" s="149" t="s">
        <v>960</v>
      </c>
      <c r="K14" s="149" t="s">
        <v>1186</v>
      </c>
      <c r="L14" s="149"/>
      <c r="M14" s="149"/>
    </row>
    <row r="15" spans="1:13" x14ac:dyDescent="0.25">
      <c r="A15" s="153">
        <v>14</v>
      </c>
      <c r="B15" s="149" t="s">
        <v>1187</v>
      </c>
      <c r="C15" s="149" t="s">
        <v>1188</v>
      </c>
      <c r="D15" s="149" t="s">
        <v>1189</v>
      </c>
      <c r="E15" s="149" t="s">
        <v>43</v>
      </c>
      <c r="F15" s="149" t="s">
        <v>1190</v>
      </c>
      <c r="G15" s="149" t="s">
        <v>1136</v>
      </c>
      <c r="H15" s="149" t="s">
        <v>1013</v>
      </c>
      <c r="I15" s="149" t="s">
        <v>1191</v>
      </c>
      <c r="J15" s="149" t="s">
        <v>960</v>
      </c>
      <c r="K15" s="149" t="s">
        <v>1192</v>
      </c>
      <c r="L15" s="149"/>
      <c r="M15" s="149"/>
    </row>
    <row r="16" spans="1:13" x14ac:dyDescent="0.25">
      <c r="A16" s="153">
        <v>15</v>
      </c>
      <c r="B16" s="149" t="s">
        <v>262</v>
      </c>
      <c r="C16" s="149" t="s">
        <v>1141</v>
      </c>
      <c r="D16" s="149" t="s">
        <v>1142</v>
      </c>
      <c r="E16" s="149" t="s">
        <v>1</v>
      </c>
      <c r="F16" s="149" t="s">
        <v>1143</v>
      </c>
      <c r="G16" s="149" t="s">
        <v>1136</v>
      </c>
      <c r="H16" s="149" t="s">
        <v>1013</v>
      </c>
      <c r="I16" s="149" t="s">
        <v>1144</v>
      </c>
      <c r="J16" s="149" t="s">
        <v>960</v>
      </c>
      <c r="K16" s="149" t="s">
        <v>1145</v>
      </c>
      <c r="L16" s="149"/>
      <c r="M16" s="149"/>
    </row>
    <row r="17" spans="1:13" x14ac:dyDescent="0.25">
      <c r="A17" s="153">
        <v>16</v>
      </c>
      <c r="B17" s="149" t="s">
        <v>1146</v>
      </c>
      <c r="C17" s="149" t="s">
        <v>1147</v>
      </c>
      <c r="D17" s="149" t="s">
        <v>1142</v>
      </c>
      <c r="E17" s="149" t="s">
        <v>1</v>
      </c>
      <c r="F17" s="149" t="s">
        <v>1148</v>
      </c>
      <c r="G17" s="149" t="s">
        <v>1136</v>
      </c>
      <c r="H17" s="149" t="s">
        <v>1013</v>
      </c>
      <c r="I17" s="149" t="s">
        <v>1149</v>
      </c>
      <c r="J17" s="149" t="s">
        <v>960</v>
      </c>
      <c r="K17" s="149" t="s">
        <v>1150</v>
      </c>
      <c r="L17" s="149"/>
      <c r="M17" s="149"/>
    </row>
    <row r="18" spans="1:13" x14ac:dyDescent="0.25">
      <c r="A18" s="153">
        <v>17</v>
      </c>
      <c r="B18" s="149" t="s">
        <v>50</v>
      </c>
      <c r="C18" s="149" t="s">
        <v>51</v>
      </c>
      <c r="D18" s="149" t="s">
        <v>52</v>
      </c>
      <c r="E18" s="149" t="s">
        <v>43</v>
      </c>
      <c r="F18" s="149" t="s">
        <v>1085</v>
      </c>
      <c r="G18" s="149" t="s">
        <v>1136</v>
      </c>
      <c r="H18" s="149" t="s">
        <v>1013</v>
      </c>
      <c r="I18" s="149" t="s">
        <v>1086</v>
      </c>
      <c r="J18" s="149" t="s">
        <v>960</v>
      </c>
      <c r="K18" s="149" t="s">
        <v>1087</v>
      </c>
      <c r="L18" s="149"/>
      <c r="M18" s="149"/>
    </row>
    <row r="19" spans="1:13" x14ac:dyDescent="0.25">
      <c r="A19" s="153">
        <v>18</v>
      </c>
      <c r="B19" s="149" t="s">
        <v>196</v>
      </c>
      <c r="C19" s="149" t="s">
        <v>104</v>
      </c>
      <c r="D19" s="149" t="s">
        <v>197</v>
      </c>
      <c r="E19" s="149" t="s">
        <v>198</v>
      </c>
      <c r="F19" s="149" t="s">
        <v>1107</v>
      </c>
      <c r="G19" s="149" t="s">
        <v>1136</v>
      </c>
      <c r="H19" s="149" t="s">
        <v>1013</v>
      </c>
      <c r="I19" s="149" t="s">
        <v>1108</v>
      </c>
      <c r="J19" s="149" t="s">
        <v>960</v>
      </c>
      <c r="K19" s="149" t="s">
        <v>1109</v>
      </c>
      <c r="L19" s="149"/>
      <c r="M19" s="149"/>
    </row>
    <row r="20" spans="1:13" x14ac:dyDescent="0.25">
      <c r="A20" s="153">
        <v>19</v>
      </c>
      <c r="B20" s="149" t="s">
        <v>1110</v>
      </c>
      <c r="C20" s="149" t="s">
        <v>408</v>
      </c>
      <c r="D20" s="149" t="s">
        <v>1111</v>
      </c>
      <c r="E20" s="149" t="s">
        <v>912</v>
      </c>
      <c r="F20" s="149" t="s">
        <v>1112</v>
      </c>
      <c r="G20" s="149" t="s">
        <v>1136</v>
      </c>
      <c r="H20" s="149" t="s">
        <v>1013</v>
      </c>
      <c r="I20" s="149" t="s">
        <v>1113</v>
      </c>
      <c r="J20" s="149" t="s">
        <v>960</v>
      </c>
      <c r="K20" s="149" t="s">
        <v>1114</v>
      </c>
      <c r="L20" s="149"/>
      <c r="M20" s="149"/>
    </row>
    <row r="21" spans="1:13" x14ac:dyDescent="0.25">
      <c r="A21" s="153">
        <v>20</v>
      </c>
      <c r="B21" s="149" t="s">
        <v>1115</v>
      </c>
      <c r="C21" s="149" t="s">
        <v>1116</v>
      </c>
      <c r="D21" s="149" t="s">
        <v>1117</v>
      </c>
      <c r="E21" s="149" t="s">
        <v>1</v>
      </c>
      <c r="F21" s="149" t="s">
        <v>1118</v>
      </c>
      <c r="G21" s="149" t="s">
        <v>1136</v>
      </c>
      <c r="H21" s="149" t="s">
        <v>1013</v>
      </c>
      <c r="I21" s="149" t="s">
        <v>1119</v>
      </c>
      <c r="J21" s="149" t="s">
        <v>960</v>
      </c>
      <c r="K21" s="149" t="s">
        <v>1120</v>
      </c>
      <c r="L21" s="149"/>
      <c r="M21" s="149"/>
    </row>
    <row r="22" spans="1:13" x14ac:dyDescent="0.25">
      <c r="A22" s="153">
        <v>21</v>
      </c>
      <c r="B22" s="149" t="s">
        <v>50</v>
      </c>
      <c r="C22" s="149" t="s">
        <v>51</v>
      </c>
      <c r="D22" s="149" t="s">
        <v>52</v>
      </c>
      <c r="E22" s="149" t="s">
        <v>43</v>
      </c>
      <c r="F22" s="149" t="s">
        <v>246</v>
      </c>
      <c r="G22" s="149" t="s">
        <v>1019</v>
      </c>
      <c r="H22" s="149" t="s">
        <v>3</v>
      </c>
      <c r="I22" s="149" t="s">
        <v>247</v>
      </c>
      <c r="J22" s="149" t="s">
        <v>125</v>
      </c>
      <c r="K22" s="149" t="s">
        <v>1127</v>
      </c>
      <c r="L22" s="149"/>
      <c r="M22" s="149"/>
    </row>
    <row r="23" spans="1:13" x14ac:dyDescent="0.25">
      <c r="A23" s="153">
        <v>22</v>
      </c>
      <c r="B23" s="149" t="s">
        <v>1072</v>
      </c>
      <c r="C23" s="149" t="s">
        <v>1073</v>
      </c>
      <c r="D23" s="149" t="s">
        <v>122</v>
      </c>
      <c r="E23" s="149" t="s">
        <v>43</v>
      </c>
      <c r="F23" s="149" t="s">
        <v>221</v>
      </c>
      <c r="G23" s="149" t="s">
        <v>1131</v>
      </c>
      <c r="H23" s="149" t="s">
        <v>3</v>
      </c>
      <c r="I23" s="149" t="s">
        <v>222</v>
      </c>
      <c r="J23" s="149" t="s">
        <v>53</v>
      </c>
      <c r="K23" s="149" t="s">
        <v>1074</v>
      </c>
      <c r="L23" s="149"/>
      <c r="M23" s="149"/>
    </row>
    <row r="24" spans="1:13" x14ac:dyDescent="0.25">
      <c r="A24" s="153">
        <v>23</v>
      </c>
      <c r="B24" s="149" t="s">
        <v>262</v>
      </c>
      <c r="C24" s="149" t="s">
        <v>263</v>
      </c>
      <c r="D24" s="149" t="s">
        <v>264</v>
      </c>
      <c r="E24" s="149" t="s">
        <v>1</v>
      </c>
      <c r="F24" s="149" t="s">
        <v>265</v>
      </c>
      <c r="G24" s="149" t="s">
        <v>1019</v>
      </c>
      <c r="H24" s="149" t="s">
        <v>3</v>
      </c>
      <c r="I24" s="149" t="s">
        <v>266</v>
      </c>
      <c r="J24" s="149" t="s">
        <v>53</v>
      </c>
      <c r="K24" s="149" t="s">
        <v>1057</v>
      </c>
      <c r="L24" s="149"/>
      <c r="M24" s="149"/>
    </row>
    <row r="25" spans="1:13" x14ac:dyDescent="0.25">
      <c r="A25" s="153">
        <v>24</v>
      </c>
      <c r="B25" s="149" t="s">
        <v>71</v>
      </c>
      <c r="C25" s="149" t="s">
        <v>72</v>
      </c>
      <c r="D25" s="149" t="s">
        <v>73</v>
      </c>
      <c r="E25" s="149" t="s">
        <v>28</v>
      </c>
      <c r="F25" s="149" t="s">
        <v>74</v>
      </c>
      <c r="G25" s="149" t="s">
        <v>1019</v>
      </c>
      <c r="H25" s="149" t="s">
        <v>30</v>
      </c>
      <c r="I25" s="149" t="s">
        <v>75</v>
      </c>
      <c r="J25" s="149" t="s">
        <v>32</v>
      </c>
      <c r="K25" s="149" t="s">
        <v>1058</v>
      </c>
      <c r="L25" s="149"/>
      <c r="M25" s="149"/>
    </row>
    <row r="26" spans="1:13" x14ac:dyDescent="0.25">
      <c r="A26" s="153">
        <v>25</v>
      </c>
      <c r="B26" s="149" t="s">
        <v>273</v>
      </c>
      <c r="C26" s="149" t="s">
        <v>274</v>
      </c>
      <c r="D26" s="149" t="s">
        <v>0</v>
      </c>
      <c r="E26" s="149" t="s">
        <v>1</v>
      </c>
      <c r="F26" s="149" t="s">
        <v>275</v>
      </c>
      <c r="G26" s="149" t="s">
        <v>1019</v>
      </c>
      <c r="H26" s="149" t="s">
        <v>3</v>
      </c>
      <c r="I26" s="149" t="s">
        <v>276</v>
      </c>
      <c r="J26" s="149" t="s">
        <v>53</v>
      </c>
      <c r="K26" s="149" t="s">
        <v>1069</v>
      </c>
      <c r="L26" s="149"/>
      <c r="M26" s="149"/>
    </row>
    <row r="27" spans="1:13" x14ac:dyDescent="0.25">
      <c r="A27" s="153">
        <v>26</v>
      </c>
      <c r="B27" s="149" t="s">
        <v>766</v>
      </c>
      <c r="C27" s="149" t="s">
        <v>767</v>
      </c>
      <c r="D27" s="149" t="s">
        <v>577</v>
      </c>
      <c r="E27" s="149" t="s">
        <v>7</v>
      </c>
      <c r="F27" s="149" t="s">
        <v>1040</v>
      </c>
      <c r="G27" s="149" t="s">
        <v>1050</v>
      </c>
      <c r="H27" s="149" t="s">
        <v>781</v>
      </c>
      <c r="I27" s="149" t="s">
        <v>1042</v>
      </c>
      <c r="J27" s="149" t="s">
        <v>1043</v>
      </c>
      <c r="K27" s="149" t="s">
        <v>1044</v>
      </c>
      <c r="L27" s="149"/>
      <c r="M27" s="149"/>
    </row>
    <row r="28" spans="1:13" x14ac:dyDescent="0.25">
      <c r="A28" s="153">
        <v>27</v>
      </c>
      <c r="B28" s="149" t="s">
        <v>145</v>
      </c>
      <c r="C28" s="149" t="s">
        <v>97</v>
      </c>
      <c r="D28" s="149" t="s">
        <v>1046</v>
      </c>
      <c r="E28" s="149" t="s">
        <v>1</v>
      </c>
      <c r="F28" s="149" t="s">
        <v>147</v>
      </c>
      <c r="G28" s="149" t="s">
        <v>1019</v>
      </c>
      <c r="H28" s="149" t="s">
        <v>3</v>
      </c>
      <c r="I28" s="149" t="s">
        <v>148</v>
      </c>
      <c r="J28" s="149" t="s">
        <v>53</v>
      </c>
      <c r="K28" s="149" t="s">
        <v>1047</v>
      </c>
      <c r="L28" s="149"/>
      <c r="M28" s="149"/>
    </row>
    <row r="29" spans="1:13" x14ac:dyDescent="0.25">
      <c r="A29" s="153">
        <v>28</v>
      </c>
      <c r="B29" s="149" t="s">
        <v>803</v>
      </c>
      <c r="C29" s="149" t="s">
        <v>804</v>
      </c>
      <c r="D29" s="149" t="s">
        <v>17</v>
      </c>
      <c r="E29" s="149" t="s">
        <v>7</v>
      </c>
      <c r="F29" s="149" t="s">
        <v>805</v>
      </c>
      <c r="G29" s="149" t="s">
        <v>1136</v>
      </c>
      <c r="H29" s="149" t="s">
        <v>5</v>
      </c>
      <c r="I29" s="149" t="s">
        <v>806</v>
      </c>
      <c r="J29" s="149" t="s">
        <v>6</v>
      </c>
      <c r="K29" s="149" t="s">
        <v>996</v>
      </c>
      <c r="L29" s="149"/>
      <c r="M29" s="149"/>
    </row>
    <row r="30" spans="1:13" x14ac:dyDescent="0.25">
      <c r="A30" s="153">
        <v>29</v>
      </c>
      <c r="B30" s="149" t="s">
        <v>64</v>
      </c>
      <c r="C30" s="149" t="s">
        <v>65</v>
      </c>
      <c r="D30" s="149" t="s">
        <v>66</v>
      </c>
      <c r="E30" s="149" t="s">
        <v>1</v>
      </c>
      <c r="F30" s="149" t="s">
        <v>67</v>
      </c>
      <c r="G30" s="149" t="s">
        <v>1019</v>
      </c>
      <c r="H30" s="149" t="s">
        <v>30</v>
      </c>
      <c r="I30" s="149" t="s">
        <v>68</v>
      </c>
      <c r="J30" s="149" t="s">
        <v>32</v>
      </c>
      <c r="K30" s="149" t="s">
        <v>959</v>
      </c>
      <c r="L30" s="149"/>
      <c r="M30" s="149"/>
    </row>
    <row r="31" spans="1:13" x14ac:dyDescent="0.25">
      <c r="A31" s="153">
        <v>30</v>
      </c>
      <c r="B31" s="149" t="s">
        <v>242</v>
      </c>
      <c r="C31" s="149" t="s">
        <v>243</v>
      </c>
      <c r="D31" s="149" t="s">
        <v>957</v>
      </c>
      <c r="E31" s="149" t="s">
        <v>43</v>
      </c>
      <c r="F31" s="149" t="s">
        <v>244</v>
      </c>
      <c r="G31" s="149" t="s">
        <v>1019</v>
      </c>
      <c r="H31" s="149" t="s">
        <v>3</v>
      </c>
      <c r="I31" s="149" t="s">
        <v>245</v>
      </c>
      <c r="J31" s="149" t="s">
        <v>125</v>
      </c>
      <c r="K31" s="149" t="s">
        <v>958</v>
      </c>
      <c r="L31" s="149"/>
      <c r="M31" s="149"/>
    </row>
    <row r="32" spans="1:13" x14ac:dyDescent="0.25">
      <c r="A32" s="153">
        <v>31</v>
      </c>
      <c r="B32" s="149" t="s">
        <v>322</v>
      </c>
      <c r="C32" s="149" t="s">
        <v>323</v>
      </c>
      <c r="D32" s="149" t="s">
        <v>66</v>
      </c>
      <c r="E32" s="149" t="s">
        <v>1</v>
      </c>
      <c r="F32" s="149" t="s">
        <v>324</v>
      </c>
      <c r="G32" s="149" t="s">
        <v>1019</v>
      </c>
      <c r="H32" s="149" t="s">
        <v>287</v>
      </c>
      <c r="I32" s="149" t="s">
        <v>325</v>
      </c>
      <c r="J32" s="149" t="s">
        <v>289</v>
      </c>
      <c r="K32" s="149" t="s">
        <v>956</v>
      </c>
      <c r="L32" s="149"/>
      <c r="M32" s="149"/>
    </row>
    <row r="33" spans="1:13" x14ac:dyDescent="0.25">
      <c r="A33" s="153">
        <v>32</v>
      </c>
      <c r="B33" s="149" t="s">
        <v>49</v>
      </c>
      <c r="C33" s="149" t="s">
        <v>97</v>
      </c>
      <c r="D33" s="149" t="s">
        <v>66</v>
      </c>
      <c r="E33" s="149" t="s">
        <v>1</v>
      </c>
      <c r="F33" s="149" t="s">
        <v>391</v>
      </c>
      <c r="G33" s="149" t="s">
        <v>1019</v>
      </c>
      <c r="H33" s="149" t="s">
        <v>294</v>
      </c>
      <c r="I33" s="149" t="s">
        <v>392</v>
      </c>
      <c r="J33" s="149" t="s">
        <v>289</v>
      </c>
      <c r="K33" s="149" t="s">
        <v>921</v>
      </c>
      <c r="L33" s="149"/>
      <c r="M33" s="149"/>
    </row>
    <row r="34" spans="1:13" x14ac:dyDescent="0.25">
      <c r="A34" s="153">
        <v>33</v>
      </c>
      <c r="B34" s="149" t="s">
        <v>845</v>
      </c>
      <c r="C34" s="149" t="s">
        <v>846</v>
      </c>
      <c r="D34" s="149" t="s">
        <v>27</v>
      </c>
      <c r="E34" s="149" t="s">
        <v>28</v>
      </c>
      <c r="F34" s="149" t="s">
        <v>847</v>
      </c>
      <c r="G34" s="149" t="s">
        <v>1019</v>
      </c>
      <c r="H34" s="149" t="s">
        <v>294</v>
      </c>
      <c r="I34" s="149" t="s">
        <v>848</v>
      </c>
      <c r="J34" s="149" t="s">
        <v>289</v>
      </c>
      <c r="K34" s="149" t="s">
        <v>849</v>
      </c>
      <c r="L34" s="149"/>
      <c r="M34" s="149"/>
    </row>
    <row r="35" spans="1:13" x14ac:dyDescent="0.25">
      <c r="A35" s="153">
        <v>34</v>
      </c>
      <c r="B35" s="149" t="s">
        <v>651</v>
      </c>
      <c r="C35" s="149" t="s">
        <v>652</v>
      </c>
      <c r="D35" s="149" t="s">
        <v>653</v>
      </c>
      <c r="E35" s="149" t="s">
        <v>1</v>
      </c>
      <c r="F35" s="149" t="s">
        <v>654</v>
      </c>
      <c r="G35" s="149" t="s">
        <v>1019</v>
      </c>
      <c r="H35" s="149" t="s">
        <v>294</v>
      </c>
      <c r="I35" s="149" t="s">
        <v>655</v>
      </c>
      <c r="J35" s="149" t="s">
        <v>289</v>
      </c>
      <c r="K35" s="149" t="s">
        <v>656</v>
      </c>
      <c r="L35" s="149"/>
      <c r="M35" s="149"/>
    </row>
    <row r="36" spans="1:13" x14ac:dyDescent="0.25">
      <c r="A36" s="153">
        <v>35</v>
      </c>
      <c r="B36" s="149" t="s">
        <v>425</v>
      </c>
      <c r="C36" s="149" t="s">
        <v>426</v>
      </c>
      <c r="D36" s="149" t="s">
        <v>427</v>
      </c>
      <c r="E36" s="149" t="s">
        <v>28</v>
      </c>
      <c r="F36" s="149" t="s">
        <v>428</v>
      </c>
      <c r="G36" s="149" t="s">
        <v>1019</v>
      </c>
      <c r="H36" s="149" t="s">
        <v>287</v>
      </c>
      <c r="I36" s="149" t="s">
        <v>429</v>
      </c>
      <c r="J36" s="149" t="s">
        <v>289</v>
      </c>
      <c r="K36" s="149" t="s">
        <v>659</v>
      </c>
      <c r="L36" s="149"/>
      <c r="M36" s="149"/>
    </row>
    <row r="37" spans="1:13" x14ac:dyDescent="0.25">
      <c r="A37" s="153">
        <v>36</v>
      </c>
      <c r="B37" s="149" t="s">
        <v>608</v>
      </c>
      <c r="C37" s="149" t="s">
        <v>378</v>
      </c>
      <c r="D37" s="149" t="s">
        <v>27</v>
      </c>
      <c r="E37" s="149" t="s">
        <v>28</v>
      </c>
      <c r="F37" s="149" t="s">
        <v>609</v>
      </c>
      <c r="G37" s="149" t="s">
        <v>1019</v>
      </c>
      <c r="H37" s="149" t="s">
        <v>294</v>
      </c>
      <c r="I37" s="149" t="s">
        <v>610</v>
      </c>
      <c r="J37" s="149" t="s">
        <v>289</v>
      </c>
      <c r="K37" s="149" t="s">
        <v>663</v>
      </c>
      <c r="L37" s="149"/>
      <c r="M37" s="149"/>
    </row>
    <row r="38" spans="1:13" x14ac:dyDescent="0.25">
      <c r="A38" s="153">
        <v>37</v>
      </c>
      <c r="B38" s="149" t="s">
        <v>1466</v>
      </c>
      <c r="C38" s="149" t="s">
        <v>378</v>
      </c>
      <c r="D38" s="149"/>
      <c r="E38" s="149"/>
      <c r="F38" s="149" t="s">
        <v>572</v>
      </c>
      <c r="G38" s="149" t="s">
        <v>1019</v>
      </c>
      <c r="H38" s="149" t="s">
        <v>287</v>
      </c>
      <c r="I38" s="149" t="s">
        <v>573</v>
      </c>
      <c r="J38" s="149" t="s">
        <v>289</v>
      </c>
      <c r="K38" s="149" t="s">
        <v>665</v>
      </c>
      <c r="L38" s="149"/>
      <c r="M38" s="149"/>
    </row>
    <row r="39" spans="1:13" x14ac:dyDescent="0.25">
      <c r="A39" s="153">
        <v>38</v>
      </c>
      <c r="B39" s="149" t="s">
        <v>590</v>
      </c>
      <c r="C39" s="149" t="s">
        <v>591</v>
      </c>
      <c r="D39" s="149" t="s">
        <v>592</v>
      </c>
      <c r="E39" s="149" t="s">
        <v>43</v>
      </c>
      <c r="F39" s="149" t="s">
        <v>593</v>
      </c>
      <c r="G39" s="149" t="s">
        <v>1131</v>
      </c>
      <c r="H39" s="149" t="s">
        <v>30</v>
      </c>
      <c r="I39" s="149" t="s">
        <v>594</v>
      </c>
      <c r="J39" s="149" t="s">
        <v>32</v>
      </c>
      <c r="K39" s="149" t="s">
        <v>669</v>
      </c>
      <c r="L39" s="149"/>
      <c r="M39" s="149"/>
    </row>
    <row r="40" spans="1:13" x14ac:dyDescent="0.25">
      <c r="A40" s="153">
        <v>39</v>
      </c>
      <c r="B40" s="149" t="s">
        <v>566</v>
      </c>
      <c r="C40" s="149" t="s">
        <v>556</v>
      </c>
      <c r="D40" s="149" t="s">
        <v>0</v>
      </c>
      <c r="E40" s="149" t="s">
        <v>1</v>
      </c>
      <c r="F40" s="149" t="s">
        <v>557</v>
      </c>
      <c r="G40" s="149" t="s">
        <v>1019</v>
      </c>
      <c r="H40" s="149" t="s">
        <v>287</v>
      </c>
      <c r="I40" s="149" t="s">
        <v>558</v>
      </c>
      <c r="J40" s="149" t="s">
        <v>289</v>
      </c>
      <c r="K40" s="149" t="s">
        <v>673</v>
      </c>
      <c r="L40" s="149"/>
      <c r="M40" s="149"/>
    </row>
    <row r="41" spans="1:13" x14ac:dyDescent="0.25">
      <c r="A41" s="153">
        <v>40</v>
      </c>
      <c r="B41" s="149" t="s">
        <v>1467</v>
      </c>
      <c r="C41" s="149" t="s">
        <v>97</v>
      </c>
      <c r="D41" s="149"/>
      <c r="E41" s="149"/>
      <c r="F41" s="149" t="s">
        <v>540</v>
      </c>
      <c r="G41" s="149" t="s">
        <v>1019</v>
      </c>
      <c r="H41" s="149" t="s">
        <v>294</v>
      </c>
      <c r="I41" s="149" t="s">
        <v>541</v>
      </c>
      <c r="J41" s="149" t="s">
        <v>289</v>
      </c>
      <c r="K41" s="149" t="s">
        <v>677</v>
      </c>
      <c r="L41" s="149"/>
      <c r="M41" s="149"/>
    </row>
    <row r="42" spans="1:13" x14ac:dyDescent="0.25">
      <c r="A42" s="153">
        <v>41</v>
      </c>
      <c r="B42" s="149" t="s">
        <v>291</v>
      </c>
      <c r="C42" s="149" t="s">
        <v>292</v>
      </c>
      <c r="D42" s="149" t="s">
        <v>0</v>
      </c>
      <c r="E42" s="149" t="s">
        <v>1</v>
      </c>
      <c r="F42" s="149" t="s">
        <v>293</v>
      </c>
      <c r="G42" s="149" t="s">
        <v>1019</v>
      </c>
      <c r="H42" s="149" t="s">
        <v>294</v>
      </c>
      <c r="I42" s="149" t="s">
        <v>295</v>
      </c>
      <c r="J42" s="149" t="s">
        <v>289</v>
      </c>
      <c r="K42" s="149" t="s">
        <v>679</v>
      </c>
      <c r="L42" s="149"/>
      <c r="M42" s="149"/>
    </row>
    <row r="43" spans="1:13" x14ac:dyDescent="0.25">
      <c r="A43" s="153">
        <v>42</v>
      </c>
      <c r="B43" s="149" t="s">
        <v>311</v>
      </c>
      <c r="C43" s="149" t="s">
        <v>312</v>
      </c>
      <c r="D43" s="149" t="s">
        <v>313</v>
      </c>
      <c r="E43" s="149" t="s">
        <v>43</v>
      </c>
      <c r="F43" s="149" t="s">
        <v>314</v>
      </c>
      <c r="G43" s="149" t="s">
        <v>1019</v>
      </c>
      <c r="H43" s="149" t="s">
        <v>294</v>
      </c>
      <c r="I43" s="149" t="s">
        <v>315</v>
      </c>
      <c r="J43" s="149" t="s">
        <v>289</v>
      </c>
      <c r="K43" s="149" t="s">
        <v>683</v>
      </c>
      <c r="L43" s="149"/>
      <c r="M43" s="149"/>
    </row>
    <row r="44" spans="1:13" x14ac:dyDescent="0.25">
      <c r="A44" s="153">
        <v>43</v>
      </c>
      <c r="B44" s="149" t="s">
        <v>317</v>
      </c>
      <c r="C44" s="149" t="s">
        <v>279</v>
      </c>
      <c r="D44" s="149" t="s">
        <v>318</v>
      </c>
      <c r="E44" s="149" t="s">
        <v>28</v>
      </c>
      <c r="F44" s="149" t="s">
        <v>319</v>
      </c>
      <c r="G44" s="149" t="s">
        <v>1019</v>
      </c>
      <c r="H44" s="149" t="s">
        <v>287</v>
      </c>
      <c r="I44" s="149" t="s">
        <v>320</v>
      </c>
      <c r="J44" s="149" t="s">
        <v>289</v>
      </c>
      <c r="K44" s="149" t="s">
        <v>758</v>
      </c>
      <c r="L44" s="149"/>
      <c r="M44" s="149"/>
    </row>
    <row r="45" spans="1:13" x14ac:dyDescent="0.25">
      <c r="A45" s="153">
        <v>44</v>
      </c>
      <c r="B45" s="149" t="s">
        <v>333</v>
      </c>
      <c r="C45" s="149" t="s">
        <v>334</v>
      </c>
      <c r="D45" s="149" t="s">
        <v>335</v>
      </c>
      <c r="E45" s="149" t="s">
        <v>48</v>
      </c>
      <c r="F45" s="149" t="s">
        <v>336</v>
      </c>
      <c r="G45" s="149" t="s">
        <v>666</v>
      </c>
      <c r="H45" s="149" t="s">
        <v>287</v>
      </c>
      <c r="I45" s="149" t="s">
        <v>337</v>
      </c>
      <c r="J45" s="149" t="s">
        <v>289</v>
      </c>
      <c r="K45" s="149" t="s">
        <v>686</v>
      </c>
      <c r="L45" s="149"/>
      <c r="M45" s="149"/>
    </row>
    <row r="46" spans="1:13" x14ac:dyDescent="0.25">
      <c r="A46" s="153">
        <v>45</v>
      </c>
      <c r="B46" s="149" t="s">
        <v>355</v>
      </c>
      <c r="C46" s="149" t="s">
        <v>356</v>
      </c>
      <c r="D46" s="149" t="s">
        <v>0</v>
      </c>
      <c r="E46" s="149" t="s">
        <v>1</v>
      </c>
      <c r="F46" s="149" t="s">
        <v>357</v>
      </c>
      <c r="G46" s="149" t="s">
        <v>1019</v>
      </c>
      <c r="H46" s="149" t="s">
        <v>294</v>
      </c>
      <c r="I46" s="149" t="s">
        <v>358</v>
      </c>
      <c r="J46" s="149" t="s">
        <v>289</v>
      </c>
      <c r="K46" s="149" t="s">
        <v>690</v>
      </c>
      <c r="L46" s="149"/>
      <c r="M46" s="149"/>
    </row>
    <row r="47" spans="1:13" x14ac:dyDescent="0.25">
      <c r="A47" s="153">
        <v>46</v>
      </c>
      <c r="B47" s="149" t="s">
        <v>238</v>
      </c>
      <c r="C47" s="149" t="s">
        <v>239</v>
      </c>
      <c r="D47" s="149" t="s">
        <v>0</v>
      </c>
      <c r="E47" s="149" t="s">
        <v>1</v>
      </c>
      <c r="F47" s="149" t="s">
        <v>240</v>
      </c>
      <c r="G47" s="149" t="s">
        <v>1019</v>
      </c>
      <c r="H47" s="149" t="s">
        <v>3</v>
      </c>
      <c r="I47" s="149" t="s">
        <v>241</v>
      </c>
      <c r="J47" s="149" t="s">
        <v>53</v>
      </c>
      <c r="K47" s="149" t="s">
        <v>691</v>
      </c>
      <c r="L47" s="149"/>
      <c r="M47" s="149"/>
    </row>
    <row r="48" spans="1:13" x14ac:dyDescent="0.25">
      <c r="A48" s="153">
        <v>47</v>
      </c>
      <c r="B48" s="149" t="s">
        <v>377</v>
      </c>
      <c r="C48" s="149" t="s">
        <v>378</v>
      </c>
      <c r="D48" s="149" t="s">
        <v>256</v>
      </c>
      <c r="E48" s="149" t="s">
        <v>1</v>
      </c>
      <c r="F48" s="149" t="s">
        <v>379</v>
      </c>
      <c r="G48" s="149" t="s">
        <v>666</v>
      </c>
      <c r="H48" s="149" t="s">
        <v>294</v>
      </c>
      <c r="I48" s="149" t="s">
        <v>380</v>
      </c>
      <c r="J48" s="149" t="s">
        <v>289</v>
      </c>
      <c r="K48" s="149" t="s">
        <v>695</v>
      </c>
      <c r="L48" s="149"/>
      <c r="M48" s="149"/>
    </row>
    <row r="49" spans="1:13" x14ac:dyDescent="0.25">
      <c r="A49" s="153">
        <v>48</v>
      </c>
      <c r="B49" s="149" t="s">
        <v>137</v>
      </c>
      <c r="C49" s="149" t="s">
        <v>138</v>
      </c>
      <c r="D49" s="149" t="s">
        <v>0</v>
      </c>
      <c r="E49" s="149" t="s">
        <v>1</v>
      </c>
      <c r="F49" s="149" t="s">
        <v>139</v>
      </c>
      <c r="G49" s="149" t="s">
        <v>1019</v>
      </c>
      <c r="H49" s="149" t="s">
        <v>3</v>
      </c>
      <c r="I49" s="149" t="s">
        <v>140</v>
      </c>
      <c r="J49" s="149" t="s">
        <v>53</v>
      </c>
      <c r="K49" s="149" t="s">
        <v>699</v>
      </c>
      <c r="L49" s="149"/>
      <c r="M49" s="149"/>
    </row>
    <row r="50" spans="1:13" x14ac:dyDescent="0.25">
      <c r="A50" s="153">
        <v>49</v>
      </c>
      <c r="B50" s="149" t="s">
        <v>262</v>
      </c>
      <c r="C50" s="149" t="s">
        <v>399</v>
      </c>
      <c r="D50" s="149" t="s">
        <v>0</v>
      </c>
      <c r="E50" s="149" t="s">
        <v>1</v>
      </c>
      <c r="F50" s="149" t="s">
        <v>400</v>
      </c>
      <c r="G50" s="149" t="s">
        <v>1019</v>
      </c>
      <c r="H50" s="149" t="s">
        <v>294</v>
      </c>
      <c r="I50" s="149" t="s">
        <v>401</v>
      </c>
      <c r="J50" s="149" t="s">
        <v>289</v>
      </c>
      <c r="K50" s="149" t="s">
        <v>700</v>
      </c>
      <c r="L50" s="149"/>
      <c r="M50" s="149"/>
    </row>
    <row r="51" spans="1:13" x14ac:dyDescent="0.25">
      <c r="A51" s="153">
        <v>50</v>
      </c>
      <c r="B51" s="149" t="s">
        <v>403</v>
      </c>
      <c r="C51" s="149" t="s">
        <v>60</v>
      </c>
      <c r="D51" s="149" t="s">
        <v>27</v>
      </c>
      <c r="E51" s="149" t="s">
        <v>28</v>
      </c>
      <c r="F51" s="149" t="s">
        <v>404</v>
      </c>
      <c r="G51" s="149" t="s">
        <v>1019</v>
      </c>
      <c r="H51" s="149" t="s">
        <v>287</v>
      </c>
      <c r="I51" s="149" t="s">
        <v>405</v>
      </c>
      <c r="J51" s="149" t="s">
        <v>289</v>
      </c>
      <c r="K51" s="149" t="s">
        <v>701</v>
      </c>
      <c r="L51" s="149"/>
      <c r="M51" s="149"/>
    </row>
    <row r="52" spans="1:13" x14ac:dyDescent="0.25">
      <c r="A52" s="153">
        <v>51</v>
      </c>
      <c r="B52" s="149" t="s">
        <v>431</v>
      </c>
      <c r="C52" s="149" t="s">
        <v>172</v>
      </c>
      <c r="D52" s="149" t="s">
        <v>432</v>
      </c>
      <c r="E52" s="149" t="s">
        <v>28</v>
      </c>
      <c r="F52" s="149" t="s">
        <v>433</v>
      </c>
      <c r="G52" s="149" t="s">
        <v>1019</v>
      </c>
      <c r="H52" s="149" t="s">
        <v>294</v>
      </c>
      <c r="I52" s="149" t="s">
        <v>434</v>
      </c>
      <c r="J52" s="149" t="s">
        <v>289</v>
      </c>
      <c r="K52" s="149" t="s">
        <v>704</v>
      </c>
      <c r="L52" s="149"/>
      <c r="M52" s="149"/>
    </row>
    <row r="53" spans="1:13" x14ac:dyDescent="0.25">
      <c r="A53" s="153">
        <v>52</v>
      </c>
      <c r="B53" s="149" t="s">
        <v>443</v>
      </c>
      <c r="C53" s="149" t="s">
        <v>444</v>
      </c>
      <c r="D53" s="149" t="s">
        <v>0</v>
      </c>
      <c r="E53" s="149" t="s">
        <v>1</v>
      </c>
      <c r="F53" s="149" t="s">
        <v>445</v>
      </c>
      <c r="G53" s="149" t="s">
        <v>1257</v>
      </c>
      <c r="H53" s="149" t="s">
        <v>5</v>
      </c>
      <c r="I53" s="149" t="s">
        <v>446</v>
      </c>
      <c r="J53" s="149" t="s">
        <v>6</v>
      </c>
      <c r="K53" s="149" t="s">
        <v>708</v>
      </c>
      <c r="L53" s="149"/>
      <c r="M53" s="149"/>
    </row>
    <row r="54" spans="1:13" x14ac:dyDescent="0.25">
      <c r="A54" s="153">
        <v>53</v>
      </c>
      <c r="B54" s="149" t="s">
        <v>460</v>
      </c>
      <c r="C54" s="149" t="s">
        <v>461</v>
      </c>
      <c r="D54" s="149" t="s">
        <v>462</v>
      </c>
      <c r="E54" s="149" t="s">
        <v>1</v>
      </c>
      <c r="F54" s="149" t="s">
        <v>463</v>
      </c>
      <c r="G54" s="149" t="s">
        <v>1019</v>
      </c>
      <c r="H54" s="149" t="s">
        <v>30</v>
      </c>
      <c r="I54" s="149" t="s">
        <v>464</v>
      </c>
      <c r="J54" s="149" t="s">
        <v>32</v>
      </c>
      <c r="K54" s="149" t="s">
        <v>711</v>
      </c>
      <c r="L54" s="149"/>
      <c r="M54" s="149"/>
    </row>
    <row r="55" spans="1:13" x14ac:dyDescent="0.25">
      <c r="A55" s="153">
        <v>54</v>
      </c>
      <c r="B55" s="149" t="s">
        <v>165</v>
      </c>
      <c r="C55" s="149" t="s">
        <v>166</v>
      </c>
      <c r="D55" s="149" t="s">
        <v>27</v>
      </c>
      <c r="E55" s="149" t="s">
        <v>28</v>
      </c>
      <c r="F55" s="149" t="s">
        <v>167</v>
      </c>
      <c r="G55" s="149" t="s">
        <v>1019</v>
      </c>
      <c r="H55" s="149" t="s">
        <v>30</v>
      </c>
      <c r="I55" s="149" t="s">
        <v>168</v>
      </c>
      <c r="J55" s="149" t="s">
        <v>32</v>
      </c>
      <c r="K55" s="149" t="s">
        <v>712</v>
      </c>
      <c r="L55" s="149"/>
      <c r="M55" s="149"/>
    </row>
    <row r="56" spans="1:13" x14ac:dyDescent="0.25">
      <c r="A56" s="153">
        <v>55</v>
      </c>
      <c r="B56" s="149" t="s">
        <v>25</v>
      </c>
      <c r="C56" s="149" t="s">
        <v>26</v>
      </c>
      <c r="D56" s="149" t="s">
        <v>27</v>
      </c>
      <c r="E56" s="149" t="s">
        <v>28</v>
      </c>
      <c r="F56" s="149" t="s">
        <v>29</v>
      </c>
      <c r="G56" s="149" t="s">
        <v>1019</v>
      </c>
      <c r="H56" s="149" t="s">
        <v>30</v>
      </c>
      <c r="I56" s="149" t="s">
        <v>31</v>
      </c>
      <c r="J56" s="149" t="s">
        <v>32</v>
      </c>
      <c r="K56" s="149" t="s">
        <v>714</v>
      </c>
      <c r="L56" s="149"/>
      <c r="M56" s="149"/>
    </row>
    <row r="57" spans="1:13" x14ac:dyDescent="0.25">
      <c r="A57" s="153">
        <v>56</v>
      </c>
      <c r="B57" s="149" t="s">
        <v>54</v>
      </c>
      <c r="C57" s="149" t="s">
        <v>55</v>
      </c>
      <c r="D57" s="149" t="s">
        <v>0</v>
      </c>
      <c r="E57" s="149" t="s">
        <v>1</v>
      </c>
      <c r="F57" s="149" t="s">
        <v>56</v>
      </c>
      <c r="G57" s="149" t="s">
        <v>1257</v>
      </c>
      <c r="H57" s="149" t="s">
        <v>5</v>
      </c>
      <c r="I57" s="149" t="s">
        <v>57</v>
      </c>
      <c r="J57" s="149" t="s">
        <v>6</v>
      </c>
      <c r="K57" s="149" t="s">
        <v>717</v>
      </c>
      <c r="L57" s="149"/>
      <c r="M57" s="149"/>
    </row>
    <row r="58" spans="1:13" x14ac:dyDescent="0.25">
      <c r="A58" s="153">
        <v>57</v>
      </c>
      <c r="B58" s="149" t="s">
        <v>50</v>
      </c>
      <c r="C58" s="149" t="s">
        <v>51</v>
      </c>
      <c r="D58" s="149" t="s">
        <v>52</v>
      </c>
      <c r="E58" s="149" t="s">
        <v>43</v>
      </c>
      <c r="F58" s="149" t="s">
        <v>94</v>
      </c>
      <c r="G58" s="149" t="s">
        <v>1136</v>
      </c>
      <c r="H58" s="149" t="s">
        <v>5</v>
      </c>
      <c r="I58" s="149" t="s">
        <v>95</v>
      </c>
      <c r="J58" s="149" t="s">
        <v>6</v>
      </c>
      <c r="K58" s="149" t="s">
        <v>724</v>
      </c>
      <c r="L58" s="149"/>
      <c r="M58" s="149"/>
    </row>
    <row r="59" spans="1:13" x14ac:dyDescent="0.25">
      <c r="A59" s="153">
        <v>58</v>
      </c>
      <c r="B59" s="149" t="s">
        <v>110</v>
      </c>
      <c r="C59" s="149" t="s">
        <v>111</v>
      </c>
      <c r="D59" s="149" t="s">
        <v>112</v>
      </c>
      <c r="E59" s="149" t="s">
        <v>43</v>
      </c>
      <c r="F59" s="149" t="s">
        <v>113</v>
      </c>
      <c r="G59" s="149" t="s">
        <v>1019</v>
      </c>
      <c r="H59" s="149" t="s">
        <v>3</v>
      </c>
      <c r="I59" s="149" t="s">
        <v>114</v>
      </c>
      <c r="J59" s="149" t="s">
        <v>53</v>
      </c>
      <c r="K59" s="149" t="s">
        <v>727</v>
      </c>
      <c r="L59" s="149"/>
      <c r="M59" s="149"/>
    </row>
    <row r="60" spans="1:13" x14ac:dyDescent="0.25">
      <c r="A60" s="153">
        <v>59</v>
      </c>
      <c r="B60" s="149" t="s">
        <v>120</v>
      </c>
      <c r="C60" s="149" t="s">
        <v>121</v>
      </c>
      <c r="D60" s="149" t="s">
        <v>122</v>
      </c>
      <c r="E60" s="149" t="s">
        <v>43</v>
      </c>
      <c r="F60" s="149" t="s">
        <v>123</v>
      </c>
      <c r="G60" s="149" t="s">
        <v>1019</v>
      </c>
      <c r="H60" s="149" t="s">
        <v>3</v>
      </c>
      <c r="I60" s="149" t="s">
        <v>124</v>
      </c>
      <c r="J60" s="149" t="s">
        <v>125</v>
      </c>
      <c r="K60" s="149" t="s">
        <v>728</v>
      </c>
      <c r="L60" s="149"/>
      <c r="M60" s="149"/>
    </row>
    <row r="61" spans="1:13" x14ac:dyDescent="0.25">
      <c r="A61" s="153">
        <v>60</v>
      </c>
      <c r="B61" s="149" t="s">
        <v>797</v>
      </c>
      <c r="C61" s="149" t="s">
        <v>798</v>
      </c>
      <c r="D61" s="149" t="s">
        <v>799</v>
      </c>
      <c r="E61" s="149" t="s">
        <v>1</v>
      </c>
      <c r="F61" s="149" t="s">
        <v>800</v>
      </c>
      <c r="G61" s="149" t="s">
        <v>1257</v>
      </c>
      <c r="H61" s="149" t="s">
        <v>8</v>
      </c>
      <c r="I61" s="149" t="s">
        <v>801</v>
      </c>
      <c r="J61" s="149" t="s">
        <v>9</v>
      </c>
      <c r="K61" s="149" t="s">
        <v>802</v>
      </c>
      <c r="L61" s="149"/>
      <c r="M61" s="149"/>
    </row>
    <row r="62" spans="1:13" x14ac:dyDescent="0.25">
      <c r="A62" s="153">
        <v>61</v>
      </c>
      <c r="B62" s="149" t="s">
        <v>882</v>
      </c>
      <c r="C62" s="149" t="s">
        <v>97</v>
      </c>
      <c r="D62" s="149" t="s">
        <v>173</v>
      </c>
      <c r="E62" s="149" t="s">
        <v>43</v>
      </c>
      <c r="F62" s="149" t="s">
        <v>883</v>
      </c>
      <c r="G62" s="149" t="s">
        <v>960</v>
      </c>
      <c r="H62" s="149" t="s">
        <v>8</v>
      </c>
      <c r="I62" s="149" t="s">
        <v>884</v>
      </c>
      <c r="J62" s="149" t="s">
        <v>9</v>
      </c>
      <c r="K62" s="149" t="s">
        <v>885</v>
      </c>
      <c r="L62" s="149"/>
      <c r="M62" s="149"/>
    </row>
    <row r="63" spans="1:13" x14ac:dyDescent="0.25">
      <c r="A63" s="153">
        <v>62</v>
      </c>
      <c r="B63" s="149" t="s">
        <v>174</v>
      </c>
      <c r="C63" s="149" t="s">
        <v>175</v>
      </c>
      <c r="D63" s="149" t="s">
        <v>0</v>
      </c>
      <c r="E63" s="149" t="s">
        <v>1</v>
      </c>
      <c r="F63" s="149" t="s">
        <v>176</v>
      </c>
      <c r="G63" s="149" t="s">
        <v>1257</v>
      </c>
      <c r="H63" s="149" t="s">
        <v>8</v>
      </c>
      <c r="I63" s="149" t="s">
        <v>177</v>
      </c>
      <c r="J63" s="149" t="s">
        <v>9</v>
      </c>
      <c r="K63" s="149" t="s">
        <v>736</v>
      </c>
      <c r="L63" s="149"/>
      <c r="M63" s="149"/>
    </row>
    <row r="64" spans="1:13" x14ac:dyDescent="0.25">
      <c r="A64" s="153">
        <v>63</v>
      </c>
      <c r="B64" s="149" t="s">
        <v>174</v>
      </c>
      <c r="C64" s="149" t="s">
        <v>175</v>
      </c>
      <c r="D64" s="149" t="s">
        <v>0</v>
      </c>
      <c r="E64" s="149" t="s">
        <v>1</v>
      </c>
      <c r="F64" s="149" t="s">
        <v>472</v>
      </c>
      <c r="G64" s="149" t="s">
        <v>1050</v>
      </c>
      <c r="H64" s="149" t="s">
        <v>473</v>
      </c>
      <c r="I64" s="149" t="s">
        <v>474</v>
      </c>
      <c r="J64" s="149" t="s">
        <v>475</v>
      </c>
      <c r="K64" s="149" t="s">
        <v>737</v>
      </c>
      <c r="L64" s="149"/>
      <c r="M64" s="149"/>
    </row>
    <row r="65" spans="1:13" x14ac:dyDescent="0.25">
      <c r="A65" s="153">
        <v>64</v>
      </c>
      <c r="B65" s="149" t="s">
        <v>179</v>
      </c>
      <c r="C65" s="149" t="s">
        <v>180</v>
      </c>
      <c r="D65" s="149" t="s">
        <v>181</v>
      </c>
      <c r="E65" s="149" t="s">
        <v>43</v>
      </c>
      <c r="F65" s="149" t="s">
        <v>182</v>
      </c>
      <c r="G65" s="149" t="s">
        <v>1136</v>
      </c>
      <c r="H65" s="149" t="s">
        <v>8</v>
      </c>
      <c r="I65" s="149" t="s">
        <v>183</v>
      </c>
      <c r="J65" s="149" t="s">
        <v>9</v>
      </c>
      <c r="K65" s="149" t="s">
        <v>738</v>
      </c>
      <c r="L65" s="149"/>
      <c r="M65" s="149"/>
    </row>
    <row r="66" spans="1:13" x14ac:dyDescent="0.25">
      <c r="A66" s="153">
        <v>65</v>
      </c>
      <c r="B66" s="149" t="s">
        <v>467</v>
      </c>
      <c r="C66" s="149" t="s">
        <v>468</v>
      </c>
      <c r="D66" s="149" t="s">
        <v>0</v>
      </c>
      <c r="E66" s="149" t="s">
        <v>1</v>
      </c>
      <c r="F66" s="149" t="s">
        <v>477</v>
      </c>
      <c r="G66" s="149" t="s">
        <v>1019</v>
      </c>
      <c r="H66" s="149" t="s">
        <v>30</v>
      </c>
      <c r="I66" s="149" t="s">
        <v>478</v>
      </c>
      <c r="J66" s="149" t="s">
        <v>32</v>
      </c>
      <c r="K66" s="149" t="s">
        <v>740</v>
      </c>
      <c r="L66" s="149"/>
      <c r="M66" s="149"/>
    </row>
    <row r="67" spans="1:13" x14ac:dyDescent="0.25">
      <c r="A67" s="153">
        <v>66</v>
      </c>
      <c r="B67" s="149" t="s">
        <v>54</v>
      </c>
      <c r="C67" s="149" t="s">
        <v>55</v>
      </c>
      <c r="D67" s="149" t="s">
        <v>0</v>
      </c>
      <c r="E67" s="149" t="s">
        <v>1</v>
      </c>
      <c r="F67" s="149" t="s">
        <v>480</v>
      </c>
      <c r="G67" s="149" t="s">
        <v>1050</v>
      </c>
      <c r="H67" s="149" t="s">
        <v>473</v>
      </c>
      <c r="I67" s="149" t="s">
        <v>481</v>
      </c>
      <c r="J67" s="149" t="s">
        <v>475</v>
      </c>
      <c r="K67" s="149" t="s">
        <v>744</v>
      </c>
      <c r="L67" s="149"/>
      <c r="M67" s="149"/>
    </row>
    <row r="68" spans="1:13" x14ac:dyDescent="0.25">
      <c r="A68" s="153">
        <v>67</v>
      </c>
      <c r="B68" s="149" t="s">
        <v>206</v>
      </c>
      <c r="C68" s="149" t="s">
        <v>207</v>
      </c>
      <c r="D68" s="149" t="s">
        <v>173</v>
      </c>
      <c r="E68" s="149" t="s">
        <v>43</v>
      </c>
      <c r="F68" s="149" t="s">
        <v>208</v>
      </c>
      <c r="G68" s="149" t="s">
        <v>1019</v>
      </c>
      <c r="H68" s="149" t="s">
        <v>3</v>
      </c>
      <c r="I68" s="149" t="s">
        <v>209</v>
      </c>
      <c r="J68" s="149" t="s">
        <v>53</v>
      </c>
      <c r="K68" s="149" t="s">
        <v>745</v>
      </c>
      <c r="L68" s="149"/>
      <c r="M68" s="149"/>
    </row>
    <row r="69" spans="1:13" x14ac:dyDescent="0.25">
      <c r="A69" s="153">
        <v>68</v>
      </c>
      <c r="B69" s="149" t="s">
        <v>224</v>
      </c>
      <c r="C69" s="149" t="s">
        <v>225</v>
      </c>
      <c r="D69" s="149" t="s">
        <v>0</v>
      </c>
      <c r="E69" s="149" t="s">
        <v>1</v>
      </c>
      <c r="F69" s="149" t="s">
        <v>226</v>
      </c>
      <c r="G69" s="149" t="s">
        <v>1019</v>
      </c>
      <c r="H69" s="149" t="s">
        <v>3</v>
      </c>
      <c r="I69" s="149" t="s">
        <v>227</v>
      </c>
      <c r="J69" s="149" t="s">
        <v>53</v>
      </c>
      <c r="K69" s="149" t="s">
        <v>748</v>
      </c>
      <c r="L69" s="149"/>
      <c r="M69" s="149"/>
    </row>
    <row r="70" spans="1:13" x14ac:dyDescent="0.25">
      <c r="A70" s="153">
        <v>69</v>
      </c>
      <c r="B70" s="149" t="s">
        <v>54</v>
      </c>
      <c r="C70" s="149" t="s">
        <v>55</v>
      </c>
      <c r="D70" s="149" t="s">
        <v>0</v>
      </c>
      <c r="E70" s="149" t="s">
        <v>1</v>
      </c>
      <c r="F70" s="149" t="s">
        <v>229</v>
      </c>
      <c r="G70" s="149" t="s">
        <v>1019</v>
      </c>
      <c r="H70" s="149" t="s">
        <v>3</v>
      </c>
      <c r="I70" s="149" t="s">
        <v>230</v>
      </c>
      <c r="J70" s="149" t="s">
        <v>53</v>
      </c>
      <c r="K70" s="149" t="s">
        <v>749</v>
      </c>
      <c r="L70" s="149"/>
      <c r="M70" s="149"/>
    </row>
    <row r="71" spans="1:13" x14ac:dyDescent="0.25">
      <c r="A71" s="153">
        <v>70</v>
      </c>
      <c r="B71" s="149" t="s">
        <v>232</v>
      </c>
      <c r="C71" s="149" t="s">
        <v>233</v>
      </c>
      <c r="D71" s="149" t="s">
        <v>234</v>
      </c>
      <c r="E71" s="149" t="s">
        <v>1</v>
      </c>
      <c r="F71" s="149" t="s">
        <v>235</v>
      </c>
      <c r="G71" s="149" t="s">
        <v>666</v>
      </c>
      <c r="H71" s="149" t="s">
        <v>3</v>
      </c>
      <c r="I71" s="149" t="s">
        <v>236</v>
      </c>
      <c r="J71" s="149" t="s">
        <v>53</v>
      </c>
      <c r="K71" s="149" t="s">
        <v>750</v>
      </c>
      <c r="L71" s="149"/>
      <c r="M71" s="149"/>
    </row>
    <row r="72" spans="1:13" x14ac:dyDescent="0.25">
      <c r="A72" s="153">
        <v>71</v>
      </c>
      <c r="B72" s="149" t="s">
        <v>278</v>
      </c>
      <c r="C72" s="149" t="s">
        <v>279</v>
      </c>
      <c r="D72" s="149" t="s">
        <v>66</v>
      </c>
      <c r="E72" s="149" t="s">
        <v>1</v>
      </c>
      <c r="F72" s="149" t="s">
        <v>280</v>
      </c>
      <c r="G72" s="149" t="s">
        <v>1019</v>
      </c>
      <c r="H72" s="149" t="s">
        <v>3</v>
      </c>
      <c r="I72" s="149" t="s">
        <v>281</v>
      </c>
      <c r="J72" s="149" t="s">
        <v>53</v>
      </c>
      <c r="K72" s="149" t="s">
        <v>756</v>
      </c>
      <c r="L72" s="149"/>
      <c r="M72" s="149"/>
    </row>
  </sheetData>
  <sortState ref="A2:K73">
    <sortCondition ref="A10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2"/>
  <dimension ref="A1:N81"/>
  <sheetViews>
    <sheetView topLeftCell="A55" workbookViewId="0" zoomScaleNormal="100">
      <selection activeCell="D84" sqref="D84"/>
    </sheetView>
  </sheetViews>
  <sheetFormatPr defaultRowHeight="15" x14ac:dyDescent="0.25"/>
  <cols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customFormat="1" r="1" s="147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47" t="s">
        <v>1072</v>
      </c>
      <c r="C2" s="147" t="s">
        <v>1073</v>
      </c>
      <c r="D2" s="147" t="s">
        <v>122</v>
      </c>
      <c r="E2" s="147" t="s">
        <v>43</v>
      </c>
      <c r="F2" s="147" t="s">
        <v>221</v>
      </c>
      <c r="G2" s="147" t="s">
        <v>1131</v>
      </c>
      <c r="H2" s="147" t="s">
        <v>3</v>
      </c>
      <c r="I2" s="147" t="s">
        <v>222</v>
      </c>
      <c r="J2" s="147" t="s">
        <v>53</v>
      </c>
      <c r="K2" s="147" t="s">
        <v>1074</v>
      </c>
      <c r="L2" s="147"/>
      <c r="M2" s="147"/>
    </row>
    <row r="3" spans="1:13" x14ac:dyDescent="0.25">
      <c r="A3" s="147">
        <v>2</v>
      </c>
      <c r="B3" s="147" t="s">
        <v>1146</v>
      </c>
      <c r="C3" s="147" t="s">
        <v>1147</v>
      </c>
      <c r="D3" s="147" t="s">
        <v>1142</v>
      </c>
      <c r="E3" s="147" t="s">
        <v>1</v>
      </c>
      <c r="F3" s="147" t="s">
        <v>1148</v>
      </c>
      <c r="G3" s="147" t="s">
        <v>1136</v>
      </c>
      <c r="H3" s="147" t="s">
        <v>1013</v>
      </c>
      <c r="I3" s="147" t="s">
        <v>1149</v>
      </c>
      <c r="J3" s="147" t="s">
        <v>960</v>
      </c>
      <c r="K3" s="147" t="s">
        <v>1150</v>
      </c>
      <c r="L3" s="147"/>
      <c r="M3" s="147"/>
    </row>
    <row r="4" spans="1:13" x14ac:dyDescent="0.25">
      <c r="A4" s="147">
        <v>3</v>
      </c>
      <c r="B4" s="147" t="s">
        <v>196</v>
      </c>
      <c r="C4" s="147" t="s">
        <v>104</v>
      </c>
      <c r="D4" s="147" t="s">
        <v>197</v>
      </c>
      <c r="E4" s="147" t="s">
        <v>198</v>
      </c>
      <c r="F4" s="147" t="s">
        <v>1168</v>
      </c>
      <c r="G4" s="147" t="s">
        <v>1136</v>
      </c>
      <c r="H4" s="147" t="s">
        <v>1013</v>
      </c>
      <c r="I4" s="147" t="s">
        <v>1169</v>
      </c>
      <c r="J4" s="147" t="s">
        <v>960</v>
      </c>
      <c r="K4" s="147" t="s">
        <v>1170</v>
      </c>
      <c r="L4" s="147"/>
      <c r="M4" s="147"/>
    </row>
    <row r="5" spans="1:13" x14ac:dyDescent="0.25">
      <c r="A5" s="147">
        <v>4</v>
      </c>
      <c r="B5" s="147" t="s">
        <v>196</v>
      </c>
      <c r="C5" s="147" t="s">
        <v>104</v>
      </c>
      <c r="D5" s="147" t="s">
        <v>197</v>
      </c>
      <c r="E5" s="147" t="s">
        <v>198</v>
      </c>
      <c r="F5" s="147" t="s">
        <v>1107</v>
      </c>
      <c r="G5" s="147" t="s">
        <v>1136</v>
      </c>
      <c r="H5" s="147" t="s">
        <v>1013</v>
      </c>
      <c r="I5" s="147" t="s">
        <v>1108</v>
      </c>
      <c r="J5" s="147" t="s">
        <v>960</v>
      </c>
      <c r="K5" s="147" t="s">
        <v>1109</v>
      </c>
      <c r="L5" s="147"/>
      <c r="M5" s="147"/>
    </row>
    <row r="6" spans="1:13" x14ac:dyDescent="0.25">
      <c r="A6" s="147">
        <v>5</v>
      </c>
      <c r="B6" s="147" t="s">
        <v>355</v>
      </c>
      <c r="C6" s="147" t="s">
        <v>356</v>
      </c>
      <c r="D6" s="147" t="s">
        <v>0</v>
      </c>
      <c r="E6" s="147" t="s">
        <v>1</v>
      </c>
      <c r="F6" s="147" t="s">
        <v>357</v>
      </c>
      <c r="G6" s="147" t="s">
        <v>1019</v>
      </c>
      <c r="H6" s="147" t="s">
        <v>294</v>
      </c>
      <c r="I6" s="147" t="s">
        <v>358</v>
      </c>
      <c r="J6" s="147" t="s">
        <v>289</v>
      </c>
      <c r="K6" s="147" t="s">
        <v>690</v>
      </c>
      <c r="L6" s="147"/>
      <c r="M6" s="147"/>
    </row>
    <row r="7" spans="1:13" x14ac:dyDescent="0.25">
      <c r="A7" s="147">
        <v>6</v>
      </c>
      <c r="B7" s="147" t="s">
        <v>120</v>
      </c>
      <c r="C7" s="147" t="s">
        <v>121</v>
      </c>
      <c r="D7" s="147" t="s">
        <v>122</v>
      </c>
      <c r="E7" s="147" t="s">
        <v>43</v>
      </c>
      <c r="F7" s="147" t="s">
        <v>123</v>
      </c>
      <c r="G7" s="147" t="s">
        <v>1019</v>
      </c>
      <c r="H7" s="147" t="s">
        <v>3</v>
      </c>
      <c r="I7" s="147" t="s">
        <v>124</v>
      </c>
      <c r="J7" s="147" t="s">
        <v>125</v>
      </c>
      <c r="K7" s="147" t="s">
        <v>728</v>
      </c>
      <c r="L7" s="147"/>
      <c r="M7" s="147"/>
    </row>
    <row r="8" spans="1:13" x14ac:dyDescent="0.25">
      <c r="A8" s="147">
        <v>7</v>
      </c>
      <c r="B8" s="147" t="s">
        <v>425</v>
      </c>
      <c r="C8" s="147" t="s">
        <v>426</v>
      </c>
      <c r="D8" s="147" t="s">
        <v>427</v>
      </c>
      <c r="E8" s="147" t="s">
        <v>28</v>
      </c>
      <c r="F8" s="147" t="s">
        <v>428</v>
      </c>
      <c r="G8" s="147" t="s">
        <v>1019</v>
      </c>
      <c r="H8" s="147" t="s">
        <v>287</v>
      </c>
      <c r="I8" s="147" t="s">
        <v>429</v>
      </c>
      <c r="J8" s="147" t="s">
        <v>289</v>
      </c>
      <c r="K8" s="147" t="s">
        <v>659</v>
      </c>
      <c r="L8" s="147"/>
      <c r="M8" s="147"/>
    </row>
    <row r="9" spans="1:13" x14ac:dyDescent="0.25">
      <c r="A9" s="147">
        <v>8</v>
      </c>
      <c r="B9" s="147" t="s">
        <v>1110</v>
      </c>
      <c r="C9" s="147" t="s">
        <v>408</v>
      </c>
      <c r="D9" s="147" t="s">
        <v>1111</v>
      </c>
      <c r="E9" s="147" t="s">
        <v>912</v>
      </c>
      <c r="F9" s="147" t="s">
        <v>1112</v>
      </c>
      <c r="G9" s="147" t="s">
        <v>1136</v>
      </c>
      <c r="H9" s="147" t="s">
        <v>1013</v>
      </c>
      <c r="I9" s="147" t="s">
        <v>1113</v>
      </c>
      <c r="J9" s="147" t="s">
        <v>960</v>
      </c>
      <c r="K9" s="147" t="s">
        <v>1114</v>
      </c>
      <c r="L9" s="147"/>
      <c r="M9" s="147"/>
    </row>
    <row r="10" spans="1:13" x14ac:dyDescent="0.25">
      <c r="A10" s="147">
        <v>9</v>
      </c>
      <c r="B10" s="147" t="s">
        <v>766</v>
      </c>
      <c r="C10" s="147" t="s">
        <v>767</v>
      </c>
      <c r="D10" s="147" t="s">
        <v>577</v>
      </c>
      <c r="E10" s="147" t="s">
        <v>7</v>
      </c>
      <c r="F10" s="147" t="s">
        <v>1040</v>
      </c>
      <c r="G10" s="147" t="s">
        <v>1050</v>
      </c>
      <c r="H10" s="147" t="s">
        <v>781</v>
      </c>
      <c r="I10" s="147" t="s">
        <v>1042</v>
      </c>
      <c r="J10" s="147" t="s">
        <v>1043</v>
      </c>
      <c r="K10" s="147" t="s">
        <v>1044</v>
      </c>
      <c r="L10" s="147"/>
      <c r="M10" s="147"/>
    </row>
    <row r="11" spans="1:13" x14ac:dyDescent="0.25">
      <c r="A11" s="147">
        <v>10</v>
      </c>
      <c r="B11" s="147" t="s">
        <v>766</v>
      </c>
      <c r="C11" s="147" t="s">
        <v>767</v>
      </c>
      <c r="D11" s="147" t="s">
        <v>577</v>
      </c>
      <c r="E11" s="147" t="s">
        <v>7</v>
      </c>
      <c r="F11" s="147" t="s">
        <v>768</v>
      </c>
      <c r="G11" s="147" t="s">
        <v>960</v>
      </c>
      <c r="H11" s="147" t="s">
        <v>8</v>
      </c>
      <c r="I11" s="147" t="s">
        <v>769</v>
      </c>
      <c r="J11" s="147" t="s">
        <v>9</v>
      </c>
      <c r="K11" s="147" t="s">
        <v>770</v>
      </c>
      <c r="L11" s="147"/>
      <c r="M11" s="147"/>
    </row>
    <row r="12" spans="1:13" x14ac:dyDescent="0.25">
      <c r="A12" s="147">
        <v>11</v>
      </c>
      <c r="B12" s="147" t="s">
        <v>54</v>
      </c>
      <c r="C12" s="147" t="s">
        <v>55</v>
      </c>
      <c r="D12" s="147" t="s">
        <v>0</v>
      </c>
      <c r="E12" s="147" t="s">
        <v>1</v>
      </c>
      <c r="F12" s="147" t="s">
        <v>480</v>
      </c>
      <c r="G12" s="147" t="s">
        <v>1050</v>
      </c>
      <c r="H12" s="147" t="s">
        <v>473</v>
      </c>
      <c r="I12" s="147" t="s">
        <v>481</v>
      </c>
      <c r="J12" s="147" t="s">
        <v>475</v>
      </c>
      <c r="K12" s="147" t="s">
        <v>744</v>
      </c>
      <c r="L12" s="147"/>
      <c r="M12" s="147"/>
    </row>
    <row r="13" spans="1:13" x14ac:dyDescent="0.25">
      <c r="A13" s="147">
        <v>12</v>
      </c>
      <c r="B13" s="147" t="s">
        <v>54</v>
      </c>
      <c r="C13" s="147" t="s">
        <v>55</v>
      </c>
      <c r="D13" s="147" t="s">
        <v>0</v>
      </c>
      <c r="E13" s="147" t="s">
        <v>1</v>
      </c>
      <c r="F13" s="147" t="s">
        <v>56</v>
      </c>
      <c r="G13" s="147" t="s">
        <v>1257</v>
      </c>
      <c r="H13" s="147" t="s">
        <v>5</v>
      </c>
      <c r="I13" s="147" t="s">
        <v>57</v>
      </c>
      <c r="J13" s="147" t="s">
        <v>6</v>
      </c>
      <c r="K13" s="147" t="s">
        <v>717</v>
      </c>
      <c r="L13" s="147"/>
      <c r="M13" s="147"/>
    </row>
    <row r="14" spans="1:13" x14ac:dyDescent="0.25">
      <c r="A14" s="147">
        <v>13</v>
      </c>
      <c r="B14" s="147" t="s">
        <v>54</v>
      </c>
      <c r="C14" s="147" t="s">
        <v>55</v>
      </c>
      <c r="D14" s="147" t="s">
        <v>0</v>
      </c>
      <c r="E14" s="147" t="s">
        <v>1</v>
      </c>
      <c r="F14" s="147" t="s">
        <v>229</v>
      </c>
      <c r="G14" s="147" t="s">
        <v>1019</v>
      </c>
      <c r="H14" s="147" t="s">
        <v>3</v>
      </c>
      <c r="I14" s="147" t="s">
        <v>230</v>
      </c>
      <c r="J14" s="147" t="s">
        <v>53</v>
      </c>
      <c r="K14" s="147" t="s">
        <v>749</v>
      </c>
      <c r="L14" s="147"/>
      <c r="M14" s="147"/>
    </row>
    <row r="15" spans="1:13" x14ac:dyDescent="0.25">
      <c r="A15" s="147">
        <v>14</v>
      </c>
      <c r="B15" s="147" t="s">
        <v>443</v>
      </c>
      <c r="C15" s="147" t="s">
        <v>444</v>
      </c>
      <c r="D15" s="147" t="s">
        <v>0</v>
      </c>
      <c r="E15" s="147" t="s">
        <v>1</v>
      </c>
      <c r="F15" s="147" t="s">
        <v>445</v>
      </c>
      <c r="G15" s="147" t="s">
        <v>1257</v>
      </c>
      <c r="H15" s="147" t="s">
        <v>5</v>
      </c>
      <c r="I15" s="147" t="s">
        <v>446</v>
      </c>
      <c r="J15" s="147" t="s">
        <v>6</v>
      </c>
      <c r="K15" s="147" t="s">
        <v>708</v>
      </c>
      <c r="L15" s="147"/>
      <c r="M15" s="147"/>
    </row>
    <row r="16" spans="1:13" x14ac:dyDescent="0.25">
      <c r="A16" s="147">
        <v>15</v>
      </c>
      <c r="B16" s="147" t="s">
        <v>1181</v>
      </c>
      <c r="C16" s="147" t="s">
        <v>1182</v>
      </c>
      <c r="D16" s="147" t="s">
        <v>1183</v>
      </c>
      <c r="E16" s="147" t="s">
        <v>48</v>
      </c>
      <c r="F16" s="147" t="s">
        <v>1184</v>
      </c>
      <c r="G16" s="147" t="s">
        <v>1136</v>
      </c>
      <c r="H16" s="147" t="s">
        <v>1013</v>
      </c>
      <c r="I16" s="147" t="s">
        <v>1185</v>
      </c>
      <c r="J16" s="147" t="s">
        <v>960</v>
      </c>
      <c r="K16" s="147" t="s">
        <v>1186</v>
      </c>
      <c r="L16" s="147"/>
      <c r="M16" s="147"/>
    </row>
    <row r="17" spans="1:13" x14ac:dyDescent="0.25">
      <c r="A17" s="147">
        <v>16</v>
      </c>
      <c r="B17" s="147" t="s">
        <v>1194</v>
      </c>
      <c r="C17" s="147" t="s">
        <v>1195</v>
      </c>
      <c r="D17" s="147" t="s">
        <v>1196</v>
      </c>
      <c r="E17" s="147" t="s">
        <v>28</v>
      </c>
      <c r="F17" s="147" t="s">
        <v>1197</v>
      </c>
      <c r="G17" s="147" t="s">
        <v>1257</v>
      </c>
      <c r="H17" s="147" t="s">
        <v>1013</v>
      </c>
      <c r="I17" s="147" t="s">
        <v>1198</v>
      </c>
      <c r="J17" s="147" t="s">
        <v>960</v>
      </c>
      <c r="K17" s="147" t="s">
        <v>1214</v>
      </c>
      <c r="L17" s="147"/>
      <c r="M17" s="147"/>
    </row>
    <row r="18" spans="1:13" x14ac:dyDescent="0.25">
      <c r="A18" s="147">
        <v>17</v>
      </c>
      <c r="B18" s="147" t="s">
        <v>590</v>
      </c>
      <c r="C18" s="147" t="s">
        <v>591</v>
      </c>
      <c r="D18" s="147" t="s">
        <v>592</v>
      </c>
      <c r="E18" s="147" t="s">
        <v>43</v>
      </c>
      <c r="F18" s="147" t="s">
        <v>593</v>
      </c>
      <c r="G18" s="147" t="s">
        <v>1131</v>
      </c>
      <c r="H18" s="147" t="s">
        <v>30</v>
      </c>
      <c r="I18" s="147" t="s">
        <v>594</v>
      </c>
      <c r="J18" s="147" t="s">
        <v>32</v>
      </c>
      <c r="K18" s="147" t="s">
        <v>669</v>
      </c>
      <c r="L18" s="147"/>
      <c r="M18" s="147"/>
    </row>
    <row r="19" spans="1:13" x14ac:dyDescent="0.25">
      <c r="A19" s="147">
        <v>18</v>
      </c>
      <c r="B19" s="147" t="s">
        <v>291</v>
      </c>
      <c r="C19" s="147" t="s">
        <v>292</v>
      </c>
      <c r="D19" s="147" t="s">
        <v>0</v>
      </c>
      <c r="E19" s="147" t="s">
        <v>1</v>
      </c>
      <c r="F19" s="147" t="s">
        <v>293</v>
      </c>
      <c r="G19" s="147" t="s">
        <v>1019</v>
      </c>
      <c r="H19" s="147" t="s">
        <v>294</v>
      </c>
      <c r="I19" s="147" t="s">
        <v>295</v>
      </c>
      <c r="J19" s="147" t="s">
        <v>289</v>
      </c>
      <c r="K19" s="147" t="s">
        <v>679</v>
      </c>
      <c r="L19" s="147"/>
      <c r="M19" s="147"/>
    </row>
    <row r="20" spans="1:13" x14ac:dyDescent="0.25">
      <c r="A20" s="147">
        <v>19</v>
      </c>
      <c r="B20" s="147" t="s">
        <v>1176</v>
      </c>
      <c r="C20" s="147" t="s">
        <v>1177</v>
      </c>
      <c r="D20" s="147" t="s">
        <v>173</v>
      </c>
      <c r="E20" s="147" t="s">
        <v>43</v>
      </c>
      <c r="F20" s="147" t="s">
        <v>1178</v>
      </c>
      <c r="G20" s="147" t="s">
        <v>1136</v>
      </c>
      <c r="H20" s="147" t="s">
        <v>1013</v>
      </c>
      <c r="I20" s="147" t="s">
        <v>1179</v>
      </c>
      <c r="J20" s="147" t="s">
        <v>960</v>
      </c>
      <c r="K20" s="147" t="s">
        <v>1180</v>
      </c>
      <c r="L20" s="147"/>
      <c r="M20" s="147"/>
    </row>
    <row r="21" spans="1:13" x14ac:dyDescent="0.25">
      <c r="A21" s="147">
        <v>20</v>
      </c>
      <c r="B21" s="147" t="s">
        <v>566</v>
      </c>
      <c r="C21" s="147" t="s">
        <v>556</v>
      </c>
      <c r="D21" s="147" t="s">
        <v>0</v>
      </c>
      <c r="E21" s="147" t="s">
        <v>1</v>
      </c>
      <c r="F21" s="147" t="s">
        <v>557</v>
      </c>
      <c r="G21" s="147" t="s">
        <v>1019</v>
      </c>
      <c r="H21" s="147" t="s">
        <v>287</v>
      </c>
      <c r="I21" s="147" t="s">
        <v>558</v>
      </c>
      <c r="J21" s="147" t="s">
        <v>289</v>
      </c>
      <c r="K21" s="147" t="s">
        <v>673</v>
      </c>
      <c r="L21" s="147"/>
      <c r="M21" s="147"/>
    </row>
    <row r="22" spans="1:13" x14ac:dyDescent="0.25">
      <c r="A22" s="147">
        <v>21</v>
      </c>
      <c r="B22" s="147" t="s">
        <v>64</v>
      </c>
      <c r="C22" s="147" t="s">
        <v>65</v>
      </c>
      <c r="D22" s="147" t="s">
        <v>66</v>
      </c>
      <c r="E22" s="147" t="s">
        <v>1</v>
      </c>
      <c r="F22" s="147" t="s">
        <v>67</v>
      </c>
      <c r="G22" s="147" t="s">
        <v>1019</v>
      </c>
      <c r="H22" s="147" t="s">
        <v>30</v>
      </c>
      <c r="I22" s="147" t="s">
        <v>68</v>
      </c>
      <c r="J22" s="147" t="s">
        <v>32</v>
      </c>
      <c r="K22" s="147" t="s">
        <v>959</v>
      </c>
      <c r="L22" s="147"/>
      <c r="M22" s="147"/>
    </row>
    <row r="23" spans="1:13" x14ac:dyDescent="0.25">
      <c r="A23" s="147">
        <v>22</v>
      </c>
      <c r="B23" s="147" t="s">
        <v>50</v>
      </c>
      <c r="C23" s="147" t="s">
        <v>51</v>
      </c>
      <c r="D23" s="147" t="s">
        <v>52</v>
      </c>
      <c r="E23" s="147" t="s">
        <v>43</v>
      </c>
      <c r="F23" s="147" t="s">
        <v>94</v>
      </c>
      <c r="G23" s="147" t="s">
        <v>1136</v>
      </c>
      <c r="H23" s="147" t="s">
        <v>5</v>
      </c>
      <c r="I23" s="147" t="s">
        <v>95</v>
      </c>
      <c r="J23" s="147" t="s">
        <v>6</v>
      </c>
      <c r="K23" s="147" t="s">
        <v>724</v>
      </c>
      <c r="L23" s="147"/>
      <c r="M23" s="147"/>
    </row>
    <row r="24" spans="1:13" x14ac:dyDescent="0.25">
      <c r="A24" s="147">
        <v>23</v>
      </c>
      <c r="B24" s="147" t="s">
        <v>50</v>
      </c>
      <c r="C24" s="147" t="s">
        <v>51</v>
      </c>
      <c r="D24" s="147" t="s">
        <v>52</v>
      </c>
      <c r="E24" s="147" t="s">
        <v>43</v>
      </c>
      <c r="F24" s="147" t="s">
        <v>1085</v>
      </c>
      <c r="G24" s="147" t="s">
        <v>1136</v>
      </c>
      <c r="H24" s="147" t="s">
        <v>1013</v>
      </c>
      <c r="I24" s="147" t="s">
        <v>1086</v>
      </c>
      <c r="J24" s="147" t="s">
        <v>960</v>
      </c>
      <c r="K24" s="147" t="s">
        <v>1087</v>
      </c>
      <c r="L24" s="147"/>
      <c r="M24" s="147"/>
    </row>
    <row r="25" spans="1:13" x14ac:dyDescent="0.25">
      <c r="A25" s="147">
        <v>24</v>
      </c>
      <c r="B25" s="147" t="s">
        <v>50</v>
      </c>
      <c r="C25" s="147" t="s">
        <v>51</v>
      </c>
      <c r="D25" s="147" t="s">
        <v>52</v>
      </c>
      <c r="E25" s="147" t="s">
        <v>43</v>
      </c>
      <c r="F25" s="147" t="s">
        <v>246</v>
      </c>
      <c r="G25" s="147" t="s">
        <v>1019</v>
      </c>
      <c r="H25" s="147" t="s">
        <v>3</v>
      </c>
      <c r="I25" s="147" t="s">
        <v>247</v>
      </c>
      <c r="J25" s="147" t="s">
        <v>125</v>
      </c>
      <c r="K25" s="147" t="s">
        <v>1127</v>
      </c>
      <c r="L25" s="147"/>
      <c r="M25" s="147"/>
    </row>
    <row r="26" spans="1:13" x14ac:dyDescent="0.25">
      <c r="A26" s="147">
        <v>25</v>
      </c>
      <c r="B26" s="148" t="s">
        <v>1466</v>
      </c>
      <c r="C26" s="148" t="s">
        <v>378</v>
      </c>
      <c r="D26" s="148"/>
      <c r="E26" s="148"/>
      <c r="F26" s="148" t="s">
        <v>540</v>
      </c>
      <c r="G26" s="148" t="s">
        <v>1019</v>
      </c>
      <c r="H26" s="148" t="s">
        <v>294</v>
      </c>
      <c r="I26" s="148" t="s">
        <v>541</v>
      </c>
      <c r="J26" s="148" t="s">
        <v>289</v>
      </c>
      <c r="K26" s="148" t="s">
        <v>677</v>
      </c>
      <c r="L26" s="147"/>
      <c r="M26" s="147"/>
    </row>
    <row r="27" spans="1:13" x14ac:dyDescent="0.25">
      <c r="A27" s="147">
        <v>26</v>
      </c>
      <c r="B27" s="147" t="s">
        <v>242</v>
      </c>
      <c r="C27" s="147" t="s">
        <v>243</v>
      </c>
      <c r="D27" s="147" t="s">
        <v>957</v>
      </c>
      <c r="E27" s="147" t="s">
        <v>43</v>
      </c>
      <c r="F27" s="147" t="s">
        <v>244</v>
      </c>
      <c r="G27" s="147" t="s">
        <v>1019</v>
      </c>
      <c r="H27" s="147" t="s">
        <v>3</v>
      </c>
      <c r="I27" s="147" t="s">
        <v>245</v>
      </c>
      <c r="J27" s="147" t="s">
        <v>125</v>
      </c>
      <c r="K27" s="147" t="s">
        <v>958</v>
      </c>
      <c r="L27" s="147"/>
      <c r="M27" s="147"/>
    </row>
    <row r="28" spans="1:13" x14ac:dyDescent="0.25">
      <c r="A28" s="147">
        <v>27</v>
      </c>
      <c r="B28" s="147" t="s">
        <v>273</v>
      </c>
      <c r="C28" s="147" t="s">
        <v>274</v>
      </c>
      <c r="D28" s="147" t="s">
        <v>0</v>
      </c>
      <c r="E28" s="147" t="s">
        <v>1</v>
      </c>
      <c r="F28" s="147" t="s">
        <v>275</v>
      </c>
      <c r="G28" s="147" t="s">
        <v>1019</v>
      </c>
      <c r="H28" s="147" t="s">
        <v>3</v>
      </c>
      <c r="I28" s="147" t="s">
        <v>276</v>
      </c>
      <c r="J28" s="147" t="s">
        <v>53</v>
      </c>
      <c r="K28" s="147" t="s">
        <v>1069</v>
      </c>
      <c r="L28" s="147"/>
      <c r="M28" s="147"/>
    </row>
    <row r="29" spans="1:13" x14ac:dyDescent="0.25">
      <c r="A29" s="147">
        <v>28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  <c r="L29" s="147"/>
      <c r="M29" s="147"/>
    </row>
    <row r="30" spans="1:13" x14ac:dyDescent="0.25">
      <c r="A30" s="147">
        <v>29</v>
      </c>
      <c r="B30" s="147" t="s">
        <v>102</v>
      </c>
      <c r="C30" s="147" t="s">
        <v>141</v>
      </c>
      <c r="D30" s="147" t="s">
        <v>42</v>
      </c>
      <c r="E30" s="147" t="s">
        <v>43</v>
      </c>
      <c r="F30" s="147" t="s">
        <v>142</v>
      </c>
      <c r="G30" s="147" t="s">
        <v>1019</v>
      </c>
      <c r="H30" s="147" t="s">
        <v>3</v>
      </c>
      <c r="I30" s="147" t="s">
        <v>143</v>
      </c>
      <c r="J30" s="147" t="s">
        <v>53</v>
      </c>
      <c r="K30" s="147" t="s">
        <v>1070</v>
      </c>
      <c r="L30" s="147"/>
      <c r="M30" s="147"/>
    </row>
    <row r="31" spans="1:13" x14ac:dyDescent="0.25">
      <c r="A31" s="147">
        <v>30</v>
      </c>
      <c r="B31" s="147" t="s">
        <v>137</v>
      </c>
      <c r="C31" s="147" t="s">
        <v>138</v>
      </c>
      <c r="D31" s="147" t="s">
        <v>0</v>
      </c>
      <c r="E31" s="147" t="s">
        <v>1</v>
      </c>
      <c r="F31" s="147" t="s">
        <v>139</v>
      </c>
      <c r="G31" s="147" t="s">
        <v>1019</v>
      </c>
      <c r="H31" s="147" t="s">
        <v>3</v>
      </c>
      <c r="I31" s="147" t="s">
        <v>140</v>
      </c>
      <c r="J31" s="147" t="s">
        <v>53</v>
      </c>
      <c r="K31" s="147" t="s">
        <v>699</v>
      </c>
      <c r="L31" s="147"/>
      <c r="M31" s="147"/>
    </row>
    <row r="32" spans="1:13" x14ac:dyDescent="0.25">
      <c r="A32" s="147">
        <v>31</v>
      </c>
      <c r="B32" s="147" t="s">
        <v>71</v>
      </c>
      <c r="C32" s="147" t="s">
        <v>72</v>
      </c>
      <c r="D32" s="147" t="s">
        <v>73</v>
      </c>
      <c r="E32" s="147" t="s">
        <v>28</v>
      </c>
      <c r="F32" s="147" t="s">
        <v>74</v>
      </c>
      <c r="G32" s="147" t="s">
        <v>1019</v>
      </c>
      <c r="H32" s="147" t="s">
        <v>30</v>
      </c>
      <c r="I32" s="147" t="s">
        <v>75</v>
      </c>
      <c r="J32" s="147" t="s">
        <v>32</v>
      </c>
      <c r="K32" s="147" t="s">
        <v>1058</v>
      </c>
      <c r="L32" s="147"/>
      <c r="M32" s="147"/>
    </row>
    <row r="33" spans="1:13" x14ac:dyDescent="0.25">
      <c r="A33" s="147">
        <v>32</v>
      </c>
      <c r="B33" s="147" t="s">
        <v>803</v>
      </c>
      <c r="C33" s="147" t="s">
        <v>804</v>
      </c>
      <c r="D33" s="147" t="s">
        <v>17</v>
      </c>
      <c r="E33" s="147" t="s">
        <v>7</v>
      </c>
      <c r="F33" s="147" t="s">
        <v>805</v>
      </c>
      <c r="G33" s="147" t="s">
        <v>1136</v>
      </c>
      <c r="H33" s="147" t="s">
        <v>5</v>
      </c>
      <c r="I33" s="147" t="s">
        <v>806</v>
      </c>
      <c r="J33" s="147" t="s">
        <v>6</v>
      </c>
      <c r="K33" s="147" t="s">
        <v>996</v>
      </c>
      <c r="L33" s="147"/>
      <c r="M33" s="147"/>
    </row>
    <row r="34" spans="1:13" x14ac:dyDescent="0.25">
      <c r="A34" s="147">
        <v>33</v>
      </c>
      <c r="B34" s="147" t="s">
        <v>803</v>
      </c>
      <c r="C34" s="147" t="s">
        <v>804</v>
      </c>
      <c r="D34" s="147" t="s">
        <v>17</v>
      </c>
      <c r="E34" s="147" t="s">
        <v>7</v>
      </c>
      <c r="F34" s="147" t="s">
        <v>1121</v>
      </c>
      <c r="G34" s="147" t="s">
        <v>1136</v>
      </c>
      <c r="H34" s="147" t="s">
        <v>1013</v>
      </c>
      <c r="I34" s="147" t="s">
        <v>1122</v>
      </c>
      <c r="J34" s="147" t="s">
        <v>960</v>
      </c>
      <c r="K34" s="147" t="s">
        <v>1464</v>
      </c>
      <c r="L34" s="147"/>
      <c r="M34" s="147"/>
    </row>
    <row r="35" spans="1:13" x14ac:dyDescent="0.25">
      <c r="A35" s="147">
        <v>34</v>
      </c>
      <c r="B35" s="147" t="s">
        <v>431</v>
      </c>
      <c r="C35" s="147" t="s">
        <v>172</v>
      </c>
      <c r="D35" s="147" t="s">
        <v>432</v>
      </c>
      <c r="E35" s="147" t="s">
        <v>28</v>
      </c>
      <c r="F35" s="147" t="s">
        <v>433</v>
      </c>
      <c r="G35" s="147" t="s">
        <v>1019</v>
      </c>
      <c r="H35" s="147" t="s">
        <v>294</v>
      </c>
      <c r="I35" s="147" t="s">
        <v>434</v>
      </c>
      <c r="J35" s="147" t="s">
        <v>289</v>
      </c>
      <c r="K35" s="147" t="s">
        <v>704</v>
      </c>
      <c r="L35" s="147"/>
      <c r="M35" s="147"/>
    </row>
    <row r="36" spans="1:13" x14ac:dyDescent="0.25">
      <c r="A36" s="147">
        <v>35</v>
      </c>
      <c r="B36" s="147" t="s">
        <v>797</v>
      </c>
      <c r="C36" s="147" t="s">
        <v>798</v>
      </c>
      <c r="D36" s="147" t="s">
        <v>799</v>
      </c>
      <c r="E36" s="147" t="s">
        <v>1</v>
      </c>
      <c r="F36" s="147" t="s">
        <v>800</v>
      </c>
      <c r="G36" s="147" t="s">
        <v>1257</v>
      </c>
      <c r="H36" s="147" t="s">
        <v>8</v>
      </c>
      <c r="I36" s="147" t="s">
        <v>801</v>
      </c>
      <c r="J36" s="147" t="s">
        <v>9</v>
      </c>
      <c r="K36" s="147" t="s">
        <v>802</v>
      </c>
      <c r="L36" s="147"/>
      <c r="M36" s="147"/>
    </row>
    <row r="37" spans="1:13" x14ac:dyDescent="0.25">
      <c r="A37" s="147">
        <v>36</v>
      </c>
      <c r="B37" s="147" t="s">
        <v>117</v>
      </c>
      <c r="C37" s="147" t="s">
        <v>1210</v>
      </c>
      <c r="D37" s="147" t="s">
        <v>648</v>
      </c>
      <c r="E37" s="147" t="s">
        <v>1</v>
      </c>
      <c r="F37" s="147" t="s">
        <v>1211</v>
      </c>
      <c r="G37" s="147" t="s">
        <v>1019</v>
      </c>
      <c r="H37" s="147" t="s">
        <v>3</v>
      </c>
      <c r="I37" s="147" t="s">
        <v>1212</v>
      </c>
      <c r="J37" s="147" t="s">
        <v>53</v>
      </c>
      <c r="K37" s="147" t="s">
        <v>1213</v>
      </c>
      <c r="L37" s="147"/>
      <c r="M37" s="147"/>
    </row>
    <row r="38" spans="1:13" x14ac:dyDescent="0.25">
      <c r="A38" s="147">
        <v>37</v>
      </c>
      <c r="B38" s="147" t="s">
        <v>278</v>
      </c>
      <c r="C38" s="147" t="s">
        <v>279</v>
      </c>
      <c r="D38" s="147" t="s">
        <v>66</v>
      </c>
      <c r="E38" s="147" t="s">
        <v>1</v>
      </c>
      <c r="F38" s="147" t="s">
        <v>280</v>
      </c>
      <c r="G38" s="147" t="s">
        <v>1019</v>
      </c>
      <c r="H38" s="147" t="s">
        <v>3</v>
      </c>
      <c r="I38" s="147" t="s">
        <v>281</v>
      </c>
      <c r="J38" s="147" t="s">
        <v>53</v>
      </c>
      <c r="K38" s="147" t="s">
        <v>756</v>
      </c>
      <c r="L38" s="147"/>
      <c r="M38" s="147"/>
    </row>
    <row r="39" spans="1:13" x14ac:dyDescent="0.25">
      <c r="A39" s="147">
        <v>38</v>
      </c>
      <c r="B39" s="147" t="s">
        <v>49</v>
      </c>
      <c r="C39" s="147" t="s">
        <v>97</v>
      </c>
      <c r="D39" s="147" t="s">
        <v>66</v>
      </c>
      <c r="E39" s="147" t="s">
        <v>1</v>
      </c>
      <c r="F39" s="147" t="s">
        <v>391</v>
      </c>
      <c r="G39" s="147" t="s">
        <v>1019</v>
      </c>
      <c r="H39" s="147" t="s">
        <v>294</v>
      </c>
      <c r="I39" s="147" t="s">
        <v>392</v>
      </c>
      <c r="J39" s="147" t="s">
        <v>289</v>
      </c>
      <c r="K39" s="147" t="s">
        <v>921</v>
      </c>
      <c r="L39" s="147"/>
      <c r="M39" s="147"/>
    </row>
    <row r="40" spans="1:13" x14ac:dyDescent="0.25">
      <c r="A40" s="147">
        <v>39</v>
      </c>
      <c r="B40" s="147" t="s">
        <v>179</v>
      </c>
      <c r="C40" s="147" t="s">
        <v>180</v>
      </c>
      <c r="D40" s="147" t="s">
        <v>181</v>
      </c>
      <c r="E40" s="147" t="s">
        <v>43</v>
      </c>
      <c r="F40" s="147" t="s">
        <v>182</v>
      </c>
      <c r="G40" s="147" t="s">
        <v>1136</v>
      </c>
      <c r="H40" s="147" t="s">
        <v>8</v>
      </c>
      <c r="I40" s="147" t="s">
        <v>183</v>
      </c>
      <c r="J40" s="147" t="s">
        <v>9</v>
      </c>
      <c r="K40" s="147" t="s">
        <v>738</v>
      </c>
      <c r="L40" s="147"/>
      <c r="M40" s="147"/>
    </row>
    <row r="41" spans="1:13" x14ac:dyDescent="0.25">
      <c r="A41" s="147">
        <v>40</v>
      </c>
      <c r="B41" s="147" t="s">
        <v>174</v>
      </c>
      <c r="C41" s="147" t="s">
        <v>175</v>
      </c>
      <c r="D41" s="147" t="s">
        <v>0</v>
      </c>
      <c r="E41" s="147" t="s">
        <v>1</v>
      </c>
      <c r="F41" s="147" t="s">
        <v>472</v>
      </c>
      <c r="G41" s="147" t="s">
        <v>1050</v>
      </c>
      <c r="H41" s="147" t="s">
        <v>473</v>
      </c>
      <c r="I41" s="147" t="s">
        <v>474</v>
      </c>
      <c r="J41" s="147" t="s">
        <v>475</v>
      </c>
      <c r="K41" s="147" t="s">
        <v>737</v>
      </c>
      <c r="L41" s="147"/>
      <c r="M41" s="147"/>
    </row>
    <row r="42" spans="1:13" x14ac:dyDescent="0.25">
      <c r="A42" s="147">
        <v>41</v>
      </c>
      <c r="B42" s="147" t="s">
        <v>174</v>
      </c>
      <c r="C42" s="147" t="s">
        <v>175</v>
      </c>
      <c r="D42" s="147" t="s">
        <v>0</v>
      </c>
      <c r="E42" s="147" t="s">
        <v>1</v>
      </c>
      <c r="F42" s="147" t="s">
        <v>176</v>
      </c>
      <c r="G42" s="147" t="s">
        <v>1257</v>
      </c>
      <c r="H42" s="147" t="s">
        <v>8</v>
      </c>
      <c r="I42" s="147" t="s">
        <v>177</v>
      </c>
      <c r="J42" s="147" t="s">
        <v>9</v>
      </c>
      <c r="K42" s="147" t="s">
        <v>736</v>
      </c>
      <c r="L42" s="147"/>
      <c r="M42" s="147"/>
    </row>
    <row r="43" spans="1:13" x14ac:dyDescent="0.25">
      <c r="A43" s="147">
        <v>42</v>
      </c>
      <c r="B43" s="147" t="s">
        <v>174</v>
      </c>
      <c r="C43" s="147" t="s">
        <v>175</v>
      </c>
      <c r="D43" s="147" t="s">
        <v>0</v>
      </c>
      <c r="E43" s="147" t="s">
        <v>1</v>
      </c>
      <c r="F43" s="147" t="s">
        <v>1232</v>
      </c>
      <c r="G43" s="147" t="s">
        <v>1257</v>
      </c>
      <c r="H43" s="147" t="s">
        <v>1013</v>
      </c>
      <c r="I43" s="147" t="s">
        <v>1234</v>
      </c>
      <c r="J43" s="147" t="s">
        <v>960</v>
      </c>
      <c r="K43" s="147" t="s">
        <v>1456</v>
      </c>
      <c r="L43" s="147"/>
      <c r="M43" s="147"/>
    </row>
    <row r="44" spans="1:13" x14ac:dyDescent="0.25">
      <c r="A44" s="147">
        <v>43</v>
      </c>
      <c r="B44" s="147" t="s">
        <v>366</v>
      </c>
      <c r="C44" s="147" t="s">
        <v>367</v>
      </c>
      <c r="D44" s="147" t="s">
        <v>368</v>
      </c>
      <c r="E44" s="147" t="s">
        <v>43</v>
      </c>
      <c r="F44" s="147" t="s">
        <v>1100</v>
      </c>
      <c r="G44" s="147" t="s">
        <v>1257</v>
      </c>
      <c r="H44" s="147" t="s">
        <v>1013</v>
      </c>
      <c r="I44" s="147" t="s">
        <v>1101</v>
      </c>
      <c r="J44" s="147" t="s">
        <v>960</v>
      </c>
      <c r="K44" s="147" t="s">
        <v>1258</v>
      </c>
      <c r="L44" s="147"/>
      <c r="M44" s="147"/>
    </row>
    <row r="45" spans="1:13" x14ac:dyDescent="0.25">
      <c r="A45" s="147">
        <v>44</v>
      </c>
      <c r="B45" s="147" t="s">
        <v>366</v>
      </c>
      <c r="C45" s="147" t="s">
        <v>367</v>
      </c>
      <c r="D45" s="147" t="s">
        <v>368</v>
      </c>
      <c r="E45" s="147" t="s">
        <v>43</v>
      </c>
      <c r="F45" s="147" t="s">
        <v>369</v>
      </c>
      <c r="G45" s="147" t="s">
        <v>1019</v>
      </c>
      <c r="H45" s="147" t="s">
        <v>294</v>
      </c>
      <c r="I45" s="147" t="s">
        <v>370</v>
      </c>
      <c r="J45" s="147" t="s">
        <v>289</v>
      </c>
      <c r="K45" s="147" t="s">
        <v>1240</v>
      </c>
      <c r="L45" s="147"/>
      <c r="M45" s="147"/>
    </row>
    <row r="46" spans="1:13" x14ac:dyDescent="0.25">
      <c r="A46" s="147">
        <v>45</v>
      </c>
      <c r="B46" s="147" t="s">
        <v>101</v>
      </c>
      <c r="C46" s="147" t="s">
        <v>102</v>
      </c>
      <c r="D46" s="147" t="s">
        <v>103</v>
      </c>
      <c r="E46" s="147" t="s">
        <v>43</v>
      </c>
      <c r="F46" s="147" t="s">
        <v>169</v>
      </c>
      <c r="G46" s="147" t="s">
        <v>1136</v>
      </c>
      <c r="H46" s="147" t="s">
        <v>8</v>
      </c>
      <c r="I46" s="147" t="s">
        <v>170</v>
      </c>
      <c r="J46" s="147" t="s">
        <v>9</v>
      </c>
      <c r="K46" s="147" t="s">
        <v>735</v>
      </c>
      <c r="L46" s="147"/>
      <c r="M46" s="147"/>
    </row>
    <row r="47" spans="1:13" x14ac:dyDescent="0.25">
      <c r="A47" s="147">
        <v>46</v>
      </c>
      <c r="B47" s="147" t="s">
        <v>206</v>
      </c>
      <c r="C47" s="147" t="s">
        <v>207</v>
      </c>
      <c r="D47" s="147" t="s">
        <v>173</v>
      </c>
      <c r="E47" s="147" t="s">
        <v>43</v>
      </c>
      <c r="F47" s="147" t="s">
        <v>208</v>
      </c>
      <c r="G47" s="147" t="s">
        <v>1019</v>
      </c>
      <c r="H47" s="147" t="s">
        <v>3</v>
      </c>
      <c r="I47" s="147" t="s">
        <v>209</v>
      </c>
      <c r="J47" s="147" t="s">
        <v>53</v>
      </c>
      <c r="K47" s="147" t="s">
        <v>745</v>
      </c>
      <c r="L47" s="147"/>
      <c r="M47" s="147"/>
    </row>
    <row r="48" spans="1:13" x14ac:dyDescent="0.25">
      <c r="A48" s="147">
        <v>47</v>
      </c>
      <c r="B48" s="148" t="s">
        <v>1467</v>
      </c>
      <c r="C48" s="148" t="s">
        <v>97</v>
      </c>
      <c r="D48" s="148"/>
      <c r="E48" s="148"/>
      <c r="F48" s="148" t="s">
        <v>572</v>
      </c>
      <c r="G48" s="148" t="s">
        <v>1019</v>
      </c>
      <c r="H48" s="148" t="s">
        <v>287</v>
      </c>
      <c r="I48" s="148" t="s">
        <v>573</v>
      </c>
      <c r="J48" s="148" t="s">
        <v>289</v>
      </c>
      <c r="K48" s="148" t="s">
        <v>665</v>
      </c>
      <c r="L48" s="147"/>
      <c r="M48" s="147"/>
    </row>
    <row r="49" spans="1:13" x14ac:dyDescent="0.25">
      <c r="A49" s="147">
        <v>48</v>
      </c>
      <c r="B49" s="147" t="s">
        <v>467</v>
      </c>
      <c r="C49" s="147" t="s">
        <v>468</v>
      </c>
      <c r="D49" s="147" t="s">
        <v>0</v>
      </c>
      <c r="E49" s="147" t="s">
        <v>1</v>
      </c>
      <c r="F49" s="147" t="s">
        <v>477</v>
      </c>
      <c r="G49" s="147" t="s">
        <v>1019</v>
      </c>
      <c r="H49" s="147" t="s">
        <v>30</v>
      </c>
      <c r="I49" s="147" t="s">
        <v>478</v>
      </c>
      <c r="J49" s="147" t="s">
        <v>32</v>
      </c>
      <c r="K49" s="147" t="s">
        <v>740</v>
      </c>
      <c r="L49" s="147"/>
      <c r="M49" s="147"/>
    </row>
    <row r="50" spans="1:13" x14ac:dyDescent="0.25">
      <c r="A50" s="147">
        <v>49</v>
      </c>
      <c r="B50" s="147" t="s">
        <v>232</v>
      </c>
      <c r="C50" s="147" t="s">
        <v>233</v>
      </c>
      <c r="D50" s="147" t="s">
        <v>234</v>
      </c>
      <c r="E50" s="147" t="s">
        <v>1</v>
      </c>
      <c r="F50" s="147" t="s">
        <v>235</v>
      </c>
      <c r="G50" s="147" t="s">
        <v>666</v>
      </c>
      <c r="H50" s="147" t="s">
        <v>3</v>
      </c>
      <c r="I50" s="147" t="s">
        <v>236</v>
      </c>
      <c r="J50" s="147" t="s">
        <v>53</v>
      </c>
      <c r="K50" s="147" t="s">
        <v>750</v>
      </c>
      <c r="L50" s="147"/>
      <c r="M50" s="147"/>
    </row>
    <row r="51" spans="1:13" x14ac:dyDescent="0.25">
      <c r="A51" s="147">
        <v>50</v>
      </c>
      <c r="B51" s="147" t="s">
        <v>190</v>
      </c>
      <c r="C51" s="147" t="s">
        <v>191</v>
      </c>
      <c r="D51" s="147" t="s">
        <v>192</v>
      </c>
      <c r="E51" s="147" t="s">
        <v>28</v>
      </c>
      <c r="F51" s="147" t="s">
        <v>193</v>
      </c>
      <c r="G51" s="147" t="s">
        <v>1019</v>
      </c>
      <c r="H51" s="147" t="s">
        <v>30</v>
      </c>
      <c r="I51" s="147" t="s">
        <v>194</v>
      </c>
      <c r="J51" s="147" t="s">
        <v>32</v>
      </c>
      <c r="K51" s="147" t="s">
        <v>1081</v>
      </c>
      <c r="L51" s="147"/>
      <c r="M51" s="147"/>
    </row>
    <row r="52" spans="1:13" x14ac:dyDescent="0.25">
      <c r="A52" s="147">
        <v>51</v>
      </c>
      <c r="B52" s="147" t="s">
        <v>317</v>
      </c>
      <c r="C52" s="147" t="s">
        <v>279</v>
      </c>
      <c r="D52" s="147" t="s">
        <v>318</v>
      </c>
      <c r="E52" s="147" t="s">
        <v>28</v>
      </c>
      <c r="F52" s="147" t="s">
        <v>319</v>
      </c>
      <c r="G52" s="147" t="s">
        <v>1019</v>
      </c>
      <c r="H52" s="147" t="s">
        <v>287</v>
      </c>
      <c r="I52" s="147" t="s">
        <v>320</v>
      </c>
      <c r="J52" s="147" t="s">
        <v>289</v>
      </c>
      <c r="K52" s="147" t="s">
        <v>758</v>
      </c>
      <c r="L52" s="147"/>
      <c r="M52" s="147"/>
    </row>
    <row r="53" spans="1:13" x14ac:dyDescent="0.25">
      <c r="A53" s="147">
        <v>52</v>
      </c>
      <c r="B53" s="147" t="s">
        <v>165</v>
      </c>
      <c r="C53" s="147" t="s">
        <v>166</v>
      </c>
      <c r="D53" s="147" t="s">
        <v>27</v>
      </c>
      <c r="E53" s="147" t="s">
        <v>28</v>
      </c>
      <c r="F53" s="147" t="s">
        <v>167</v>
      </c>
      <c r="G53" s="147" t="s">
        <v>1019</v>
      </c>
      <c r="H53" s="147" t="s">
        <v>30</v>
      </c>
      <c r="I53" s="147" t="s">
        <v>168</v>
      </c>
      <c r="J53" s="147" t="s">
        <v>32</v>
      </c>
      <c r="K53" s="147" t="s">
        <v>712</v>
      </c>
      <c r="L53" s="147"/>
      <c r="M53" s="147"/>
    </row>
    <row r="54" spans="1:13" x14ac:dyDescent="0.25">
      <c r="A54" s="147">
        <v>53</v>
      </c>
      <c r="B54" s="147" t="s">
        <v>333</v>
      </c>
      <c r="C54" s="147" t="s">
        <v>334</v>
      </c>
      <c r="D54" s="147" t="s">
        <v>335</v>
      </c>
      <c r="E54" s="147" t="s">
        <v>48</v>
      </c>
      <c r="F54" s="147" t="s">
        <v>336</v>
      </c>
      <c r="G54" s="147" t="s">
        <v>666</v>
      </c>
      <c r="H54" s="147" t="s">
        <v>287</v>
      </c>
      <c r="I54" s="147" t="s">
        <v>337</v>
      </c>
      <c r="J54" s="147" t="s">
        <v>289</v>
      </c>
      <c r="K54" s="147" t="s">
        <v>686</v>
      </c>
      <c r="L54" s="147"/>
      <c r="M54" s="147"/>
    </row>
    <row r="55" spans="1:13" x14ac:dyDescent="0.25">
      <c r="A55" s="147">
        <v>54</v>
      </c>
      <c r="B55" s="147" t="s">
        <v>224</v>
      </c>
      <c r="C55" s="147" t="s">
        <v>225</v>
      </c>
      <c r="D55" s="147" t="s">
        <v>0</v>
      </c>
      <c r="E55" s="147" t="s">
        <v>1</v>
      </c>
      <c r="F55" s="147" t="s">
        <v>226</v>
      </c>
      <c r="G55" s="147" t="s">
        <v>1019</v>
      </c>
      <c r="H55" s="147" t="s">
        <v>3</v>
      </c>
      <c r="I55" s="147" t="s">
        <v>227</v>
      </c>
      <c r="J55" s="147" t="s">
        <v>53</v>
      </c>
      <c r="K55" s="147" t="s">
        <v>748</v>
      </c>
      <c r="L55" s="147"/>
      <c r="M55" s="147"/>
    </row>
    <row r="56" spans="1:13" x14ac:dyDescent="0.25">
      <c r="A56" s="147">
        <v>55</v>
      </c>
      <c r="B56" s="147" t="s">
        <v>460</v>
      </c>
      <c r="C56" s="147" t="s">
        <v>461</v>
      </c>
      <c r="D56" s="147" t="s">
        <v>462</v>
      </c>
      <c r="E56" s="147" t="s">
        <v>1</v>
      </c>
      <c r="F56" s="147" t="s">
        <v>463</v>
      </c>
      <c r="G56" s="147" t="s">
        <v>1019</v>
      </c>
      <c r="H56" s="147" t="s">
        <v>30</v>
      </c>
      <c r="I56" s="147" t="s">
        <v>464</v>
      </c>
      <c r="J56" s="147" t="s">
        <v>32</v>
      </c>
      <c r="K56" s="147" t="s">
        <v>711</v>
      </c>
      <c r="L56" s="147"/>
      <c r="M56" s="147"/>
    </row>
    <row r="57" spans="1:13" x14ac:dyDescent="0.25">
      <c r="A57" s="147">
        <v>56</v>
      </c>
      <c r="B57" s="147" t="s">
        <v>262</v>
      </c>
      <c r="C57" s="147" t="s">
        <v>1141</v>
      </c>
      <c r="D57" s="147" t="s">
        <v>1142</v>
      </c>
      <c r="E57" s="147" t="s">
        <v>1</v>
      </c>
      <c r="F57" s="147" t="s">
        <v>1143</v>
      </c>
      <c r="G57" s="147" t="s">
        <v>1136</v>
      </c>
      <c r="H57" s="147" t="s">
        <v>1013</v>
      </c>
      <c r="I57" s="147" t="s">
        <v>1144</v>
      </c>
      <c r="J57" s="147" t="s">
        <v>960</v>
      </c>
      <c r="K57" s="147" t="s">
        <v>1145</v>
      </c>
      <c r="L57" s="147"/>
      <c r="M57" s="147"/>
    </row>
    <row r="58" spans="1:13" x14ac:dyDescent="0.25">
      <c r="A58" s="147">
        <v>57</v>
      </c>
      <c r="B58" s="147" t="s">
        <v>262</v>
      </c>
      <c r="C58" s="147" t="s">
        <v>399</v>
      </c>
      <c r="D58" s="147" t="s">
        <v>0</v>
      </c>
      <c r="E58" s="147" t="s">
        <v>1</v>
      </c>
      <c r="F58" s="147" t="s">
        <v>1103</v>
      </c>
      <c r="G58" s="147" t="s">
        <v>1136</v>
      </c>
      <c r="H58" s="147" t="s">
        <v>1013</v>
      </c>
      <c r="I58" s="147" t="s">
        <v>1104</v>
      </c>
      <c r="J58" s="147" t="s">
        <v>960</v>
      </c>
      <c r="K58" s="147" t="s">
        <v>1206</v>
      </c>
      <c r="L58" s="147"/>
      <c r="M58" s="147"/>
    </row>
    <row r="59" spans="1:13" x14ac:dyDescent="0.25">
      <c r="A59" s="147">
        <v>58</v>
      </c>
      <c r="B59" s="147" t="s">
        <v>262</v>
      </c>
      <c r="C59" s="147" t="s">
        <v>263</v>
      </c>
      <c r="D59" s="147" t="s">
        <v>264</v>
      </c>
      <c r="E59" s="147" t="s">
        <v>1</v>
      </c>
      <c r="F59" s="147" t="s">
        <v>265</v>
      </c>
      <c r="G59" s="147" t="s">
        <v>1019</v>
      </c>
      <c r="H59" s="147" t="s">
        <v>3</v>
      </c>
      <c r="I59" s="147" t="s">
        <v>266</v>
      </c>
      <c r="J59" s="147" t="s">
        <v>53</v>
      </c>
      <c r="K59" s="147" t="s">
        <v>1057</v>
      </c>
      <c r="L59" s="147"/>
      <c r="M59" s="147"/>
    </row>
    <row r="60" spans="1:13" x14ac:dyDescent="0.25">
      <c r="A60" s="147">
        <v>59</v>
      </c>
      <c r="B60" s="147" t="s">
        <v>262</v>
      </c>
      <c r="C60" s="147" t="s">
        <v>399</v>
      </c>
      <c r="D60" s="147" t="s">
        <v>0</v>
      </c>
      <c r="E60" s="147" t="s">
        <v>1</v>
      </c>
      <c r="F60" s="147" t="s">
        <v>400</v>
      </c>
      <c r="G60" s="147" t="s">
        <v>1019</v>
      </c>
      <c r="H60" s="147" t="s">
        <v>294</v>
      </c>
      <c r="I60" s="147" t="s">
        <v>401</v>
      </c>
      <c r="J60" s="147" t="s">
        <v>289</v>
      </c>
      <c r="K60" s="147" t="s">
        <v>700</v>
      </c>
      <c r="L60" s="147"/>
      <c r="M60" s="147"/>
    </row>
    <row r="61" spans="1:13" x14ac:dyDescent="0.25">
      <c r="A61" s="147">
        <v>60</v>
      </c>
      <c r="B61" s="147" t="s">
        <v>1187</v>
      </c>
      <c r="C61" s="147" t="s">
        <v>1188</v>
      </c>
      <c r="D61" s="147" t="s">
        <v>1189</v>
      </c>
      <c r="E61" s="147" t="s">
        <v>43</v>
      </c>
      <c r="F61" s="147" t="s">
        <v>1190</v>
      </c>
      <c r="G61" s="147" t="s">
        <v>1136</v>
      </c>
      <c r="H61" s="147" t="s">
        <v>1013</v>
      </c>
      <c r="I61" s="147" t="s">
        <v>1191</v>
      </c>
      <c r="J61" s="147" t="s">
        <v>960</v>
      </c>
      <c r="K61" s="147" t="s">
        <v>1192</v>
      </c>
      <c r="L61" s="147"/>
      <c r="M61" s="147"/>
    </row>
    <row r="62" spans="1:13" x14ac:dyDescent="0.25">
      <c r="A62" s="147">
        <v>61</v>
      </c>
      <c r="B62" s="147" t="s">
        <v>1115</v>
      </c>
      <c r="C62" s="147" t="s">
        <v>1116</v>
      </c>
      <c r="D62" s="147" t="s">
        <v>1117</v>
      </c>
      <c r="E62" s="147" t="s">
        <v>1</v>
      </c>
      <c r="F62" s="147" t="s">
        <v>1118</v>
      </c>
      <c r="G62" s="147" t="s">
        <v>1136</v>
      </c>
      <c r="H62" s="147" t="s">
        <v>1013</v>
      </c>
      <c r="I62" s="147" t="s">
        <v>1119</v>
      </c>
      <c r="J62" s="147" t="s">
        <v>960</v>
      </c>
      <c r="K62" s="147" t="s">
        <v>1120</v>
      </c>
      <c r="L62" s="147"/>
      <c r="M62" s="147"/>
    </row>
    <row r="63" spans="1:13" x14ac:dyDescent="0.25">
      <c r="A63" s="147">
        <v>62</v>
      </c>
      <c r="B63" s="147" t="s">
        <v>1215</v>
      </c>
      <c r="C63" s="147" t="s">
        <v>1216</v>
      </c>
      <c r="D63" s="147" t="s">
        <v>0</v>
      </c>
      <c r="E63" s="147" t="s">
        <v>1</v>
      </c>
      <c r="F63" s="147" t="s">
        <v>1218</v>
      </c>
      <c r="G63" s="147" t="s">
        <v>1257</v>
      </c>
      <c r="H63" s="147" t="s">
        <v>1013</v>
      </c>
      <c r="I63" s="147" t="s">
        <v>1219</v>
      </c>
      <c r="J63" s="147" t="s">
        <v>960</v>
      </c>
      <c r="K63" s="147" t="s">
        <v>1242</v>
      </c>
      <c r="L63" s="147"/>
      <c r="M63" s="147"/>
    </row>
    <row r="64" spans="1:13" x14ac:dyDescent="0.25">
      <c r="A64" s="147">
        <v>63</v>
      </c>
      <c r="B64" s="147" t="s">
        <v>116</v>
      </c>
      <c r="C64" s="147" t="s">
        <v>117</v>
      </c>
      <c r="D64" s="147" t="s">
        <v>648</v>
      </c>
      <c r="E64" s="147" t="s">
        <v>1</v>
      </c>
      <c r="F64" s="147" t="s">
        <v>118</v>
      </c>
      <c r="G64" s="147" t="s">
        <v>1019</v>
      </c>
      <c r="H64" s="147" t="s">
        <v>3</v>
      </c>
      <c r="I64" s="147" t="s">
        <v>119</v>
      </c>
      <c r="J64" s="147" t="s">
        <v>53</v>
      </c>
      <c r="K64" s="147" t="s">
        <v>1167</v>
      </c>
      <c r="L64" s="147"/>
      <c r="M64" s="147"/>
    </row>
    <row r="65" spans="1:13" x14ac:dyDescent="0.25">
      <c r="A65" s="147">
        <v>64</v>
      </c>
      <c r="B65" s="147" t="s">
        <v>238</v>
      </c>
      <c r="C65" s="147" t="s">
        <v>239</v>
      </c>
      <c r="D65" s="147" t="s">
        <v>0</v>
      </c>
      <c r="E65" s="147" t="s">
        <v>1</v>
      </c>
      <c r="F65" s="147" t="s">
        <v>240</v>
      </c>
      <c r="G65" s="147" t="s">
        <v>1019</v>
      </c>
      <c r="H65" s="147" t="s">
        <v>3</v>
      </c>
      <c r="I65" s="147" t="s">
        <v>241</v>
      </c>
      <c r="J65" s="147" t="s">
        <v>53</v>
      </c>
      <c r="K65" s="147" t="s">
        <v>691</v>
      </c>
      <c r="L65" s="147"/>
      <c r="M65" s="147"/>
    </row>
    <row r="66" spans="1:13" x14ac:dyDescent="0.25">
      <c r="A66" s="147">
        <v>65</v>
      </c>
      <c r="B66" s="147" t="s">
        <v>25</v>
      </c>
      <c r="C66" s="147" t="s">
        <v>26</v>
      </c>
      <c r="D66" s="147" t="s">
        <v>27</v>
      </c>
      <c r="E66" s="147" t="s">
        <v>28</v>
      </c>
      <c r="F66" s="147" t="s">
        <v>29</v>
      </c>
      <c r="G66" s="147" t="s">
        <v>1019</v>
      </c>
      <c r="H66" s="147" t="s">
        <v>30</v>
      </c>
      <c r="I66" s="147" t="s">
        <v>31</v>
      </c>
      <c r="J66" s="147" t="s">
        <v>32</v>
      </c>
      <c r="K66" s="147" t="s">
        <v>714</v>
      </c>
      <c r="L66" s="147"/>
      <c r="M66" s="147"/>
    </row>
    <row r="67" spans="1:13" x14ac:dyDescent="0.25">
      <c r="A67" s="147">
        <v>66</v>
      </c>
      <c r="B67" s="147" t="s">
        <v>651</v>
      </c>
      <c r="C67" s="147" t="s">
        <v>652</v>
      </c>
      <c r="D67" s="147" t="s">
        <v>653</v>
      </c>
      <c r="E67" s="147" t="s">
        <v>1</v>
      </c>
      <c r="F67" s="147" t="s">
        <v>654</v>
      </c>
      <c r="G67" s="147" t="s">
        <v>1019</v>
      </c>
      <c r="H67" s="147" t="s">
        <v>294</v>
      </c>
      <c r="I67" s="147" t="s">
        <v>655</v>
      </c>
      <c r="J67" s="147" t="s">
        <v>289</v>
      </c>
      <c r="K67" s="147" t="s">
        <v>656</v>
      </c>
      <c r="L67" s="147"/>
      <c r="M67" s="147"/>
    </row>
    <row customFormat="1" r="68" s="66" spans="1:13" x14ac:dyDescent="0.25">
      <c r="A68" s="66">
        <v>67</v>
      </c>
      <c r="B68" s="66" t="s">
        <v>361</v>
      </c>
      <c r="C68" s="66" t="s">
        <v>362</v>
      </c>
      <c r="D68" s="66" t="s">
        <v>0</v>
      </c>
      <c r="E68" s="66" t="s">
        <v>1</v>
      </c>
      <c r="F68" s="66" t="s">
        <v>886</v>
      </c>
      <c r="G68" s="66" t="s">
        <v>1019</v>
      </c>
      <c r="H68" s="66" t="s">
        <v>3</v>
      </c>
      <c r="I68" s="66" t="s">
        <v>861</v>
      </c>
      <c r="J68" s="66" t="s">
        <v>516</v>
      </c>
      <c r="K68" s="66" t="s">
        <v>896</v>
      </c>
    </row>
    <row customFormat="1" r="69" s="66" spans="1:13" x14ac:dyDescent="0.25">
      <c r="A69" s="66">
        <v>68</v>
      </c>
      <c r="B69" s="66" t="s">
        <v>110</v>
      </c>
      <c r="C69" s="66" t="s">
        <v>111</v>
      </c>
      <c r="D69" s="66" t="s">
        <v>112</v>
      </c>
      <c r="E69" s="66" t="s">
        <v>43</v>
      </c>
      <c r="F69" s="66" t="s">
        <v>113</v>
      </c>
      <c r="G69" s="66" t="s">
        <v>1019</v>
      </c>
      <c r="H69" s="66" t="s">
        <v>3</v>
      </c>
      <c r="I69" s="66" t="s">
        <v>114</v>
      </c>
      <c r="J69" s="66" t="s">
        <v>53</v>
      </c>
      <c r="K69" s="66" t="s">
        <v>727</v>
      </c>
    </row>
    <row customFormat="1" r="70" s="66" spans="1:13" x14ac:dyDescent="0.25">
      <c r="A70" s="66">
        <v>69</v>
      </c>
      <c r="B70" s="57" t="s">
        <v>1341</v>
      </c>
      <c r="C70" s="57" t="s">
        <v>323</v>
      </c>
      <c r="D70" s="57" t="s">
        <v>66</v>
      </c>
      <c r="E70" s="57" t="s">
        <v>1</v>
      </c>
      <c r="F70" s="57" t="s">
        <v>324</v>
      </c>
      <c r="G70" s="57" t="s">
        <v>1019</v>
      </c>
      <c r="H70" s="57" t="s">
        <v>287</v>
      </c>
      <c r="I70" s="57" t="s">
        <v>325</v>
      </c>
      <c r="J70" s="57" t="s">
        <v>289</v>
      </c>
      <c r="K70" s="57" t="s">
        <v>956</v>
      </c>
      <c r="L70" s="57"/>
      <c r="M70" s="57"/>
    </row>
    <row customFormat="1" r="71" s="66" spans="1:13" x14ac:dyDescent="0.25">
      <c r="A71" s="66">
        <v>70</v>
      </c>
      <c r="B71" s="57" t="s">
        <v>291</v>
      </c>
      <c r="C71" s="57" t="s">
        <v>292</v>
      </c>
      <c r="D71" s="57" t="s">
        <v>462</v>
      </c>
      <c r="E71" s="57" t="s">
        <v>1</v>
      </c>
      <c r="F71" s="57" t="s">
        <v>422</v>
      </c>
      <c r="G71" s="57" t="s">
        <v>1019</v>
      </c>
      <c r="H71" s="57" t="s">
        <v>3</v>
      </c>
      <c r="I71" s="57" t="s">
        <v>423</v>
      </c>
      <c r="J71" s="57" t="s">
        <v>2</v>
      </c>
      <c r="K71" s="57" t="s">
        <v>983</v>
      </c>
      <c r="L71" s="57"/>
      <c r="M71" s="57"/>
    </row>
    <row customFormat="1" r="72" s="66" spans="1:13" x14ac:dyDescent="0.25">
      <c r="A72" s="66">
        <v>71</v>
      </c>
      <c r="B72" s="57" t="s">
        <v>145</v>
      </c>
      <c r="C72" s="57" t="s">
        <v>97</v>
      </c>
      <c r="D72" s="57" t="s">
        <v>1046</v>
      </c>
      <c r="E72" s="57" t="s">
        <v>1</v>
      </c>
      <c r="F72" s="57" t="s">
        <v>147</v>
      </c>
      <c r="G72" s="57" t="s">
        <v>1019</v>
      </c>
      <c r="H72" s="57" t="s">
        <v>3</v>
      </c>
      <c r="I72" s="57" t="s">
        <v>148</v>
      </c>
      <c r="J72" s="57" t="s">
        <v>53</v>
      </c>
      <c r="K72" s="57" t="s">
        <v>1047</v>
      </c>
      <c r="L72" s="57"/>
      <c r="M72" s="57"/>
    </row>
    <row customFormat="1" r="73" s="66" spans="1:13" x14ac:dyDescent="0.25">
      <c r="A73" s="66">
        <v>72</v>
      </c>
      <c r="B73" s="57" t="s">
        <v>268</v>
      </c>
      <c r="C73" s="57" t="s">
        <v>269</v>
      </c>
      <c r="D73" s="57" t="s">
        <v>66</v>
      </c>
      <c r="E73" s="57" t="s">
        <v>1</v>
      </c>
      <c r="F73" s="57" t="s">
        <v>270</v>
      </c>
      <c r="G73" s="57" t="s">
        <v>1019</v>
      </c>
      <c r="H73" s="57" t="s">
        <v>3</v>
      </c>
      <c r="I73" s="57" t="s">
        <v>271</v>
      </c>
      <c r="J73" s="57" t="s">
        <v>53</v>
      </c>
      <c r="K73" s="57" t="s">
        <v>1465</v>
      </c>
      <c r="L73" s="57"/>
      <c r="M73" s="57"/>
    </row>
    <row customFormat="1" r="74" s="66" spans="1:13" x14ac:dyDescent="0.25">
      <c r="A74" s="66">
        <v>73</v>
      </c>
      <c r="B74" s="57" t="s">
        <v>608</v>
      </c>
      <c r="C74" s="57" t="s">
        <v>378</v>
      </c>
      <c r="D74" s="57" t="s">
        <v>27</v>
      </c>
      <c r="E74" s="57" t="s">
        <v>28</v>
      </c>
      <c r="F74" s="57" t="s">
        <v>609</v>
      </c>
      <c r="G74" s="57" t="s">
        <v>1019</v>
      </c>
      <c r="H74" s="57" t="s">
        <v>294</v>
      </c>
      <c r="I74" s="57" t="s">
        <v>610</v>
      </c>
      <c r="J74" s="57" t="s">
        <v>289</v>
      </c>
      <c r="K74" s="57" t="s">
        <v>663</v>
      </c>
      <c r="L74" s="57"/>
      <c r="M74" s="57"/>
    </row>
    <row customFormat="1" r="75" s="66" spans="1:13" x14ac:dyDescent="0.25">
      <c r="A75" s="66">
        <v>74</v>
      </c>
      <c r="B75" s="57" t="s">
        <v>311</v>
      </c>
      <c r="C75" s="57" t="s">
        <v>312</v>
      </c>
      <c r="D75" s="57" t="s">
        <v>313</v>
      </c>
      <c r="E75" s="57" t="s">
        <v>43</v>
      </c>
      <c r="F75" s="57" t="s">
        <v>314</v>
      </c>
      <c r="G75" s="57" t="s">
        <v>1019</v>
      </c>
      <c r="H75" s="57" t="s">
        <v>294</v>
      </c>
      <c r="I75" s="57" t="s">
        <v>315</v>
      </c>
      <c r="J75" s="57" t="s">
        <v>289</v>
      </c>
      <c r="K75" s="57" t="s">
        <v>683</v>
      </c>
      <c r="L75" s="57"/>
      <c r="M75" s="57"/>
    </row>
    <row customFormat="1" r="76" s="66" spans="1:13" x14ac:dyDescent="0.25"/>
    <row customFormat="1" r="77" s="66" spans="1:13" x14ac:dyDescent="0.25"/>
    <row customFormat="1" r="78" s="66" spans="1:13" x14ac:dyDescent="0.25"/>
    <row customFormat="1" r="79" s="66" spans="1:13" x14ac:dyDescent="0.25"/>
    <row customFormat="1" r="80" s="66" spans="1:13" x14ac:dyDescent="0.25"/>
    <row customFormat="1" r="81" s="66" x14ac:dyDescent="0.25"/>
  </sheetData>
  <sortState ref="A2:K86">
    <sortCondition ref="B1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3"/>
  <dimension ref="A1:N76"/>
  <sheetViews>
    <sheetView topLeftCell="A40" workbookViewId="0">
      <selection activeCell="M73" sqref="M73"/>
    </sheetView>
  </sheetViews>
  <sheetFormatPr defaultRowHeight="15" x14ac:dyDescent="0.25"/>
  <cols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customFormat="1" r="1" s="150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50" t="s">
        <v>803</v>
      </c>
      <c r="C2" s="150" t="s">
        <v>804</v>
      </c>
      <c r="D2" s="150" t="s">
        <v>17</v>
      </c>
      <c r="E2" s="150" t="s">
        <v>7</v>
      </c>
      <c r="F2" s="150" t="s">
        <v>1121</v>
      </c>
      <c r="G2" s="150" t="s">
        <v>1136</v>
      </c>
      <c r="H2" s="150" t="s">
        <v>1013</v>
      </c>
      <c r="I2" s="150" t="s">
        <v>1122</v>
      </c>
      <c r="J2" s="150" t="s">
        <v>960</v>
      </c>
      <c r="K2" s="150" t="s">
        <v>1464</v>
      </c>
      <c r="L2" s="150"/>
      <c r="M2" s="150"/>
    </row>
    <row r="3" spans="1:13" x14ac:dyDescent="0.25">
      <c r="A3" s="150">
        <v>2</v>
      </c>
      <c r="B3" s="150" t="s">
        <v>174</v>
      </c>
      <c r="C3" s="150" t="s">
        <v>175</v>
      </c>
      <c r="D3" s="150" t="s">
        <v>0</v>
      </c>
      <c r="E3" s="150" t="s">
        <v>1</v>
      </c>
      <c r="F3" s="150" t="s">
        <v>1232</v>
      </c>
      <c r="G3" s="150" t="s">
        <v>1257</v>
      </c>
      <c r="H3" s="150" t="s">
        <v>1013</v>
      </c>
      <c r="I3" s="150" t="s">
        <v>1234</v>
      </c>
      <c r="J3" s="150" t="s">
        <v>960</v>
      </c>
      <c r="K3" s="150" t="s">
        <v>1456</v>
      </c>
      <c r="L3" s="150"/>
      <c r="M3" s="150"/>
    </row>
    <row r="4" spans="1:13" x14ac:dyDescent="0.25">
      <c r="A4" s="150">
        <v>3</v>
      </c>
      <c r="B4" s="150" t="s">
        <v>366</v>
      </c>
      <c r="C4" s="150" t="s">
        <v>367</v>
      </c>
      <c r="D4" s="150" t="s">
        <v>368</v>
      </c>
      <c r="E4" s="150" t="s">
        <v>43</v>
      </c>
      <c r="F4" s="150" t="s">
        <v>369</v>
      </c>
      <c r="G4" s="150" t="s">
        <v>1019</v>
      </c>
      <c r="H4" s="150" t="s">
        <v>294</v>
      </c>
      <c r="I4" s="150" t="s">
        <v>370</v>
      </c>
      <c r="J4" s="150" t="s">
        <v>289</v>
      </c>
      <c r="K4" s="150" t="s">
        <v>1240</v>
      </c>
      <c r="L4" s="150"/>
      <c r="M4" s="150"/>
    </row>
    <row r="5" spans="1:13" x14ac:dyDescent="0.25">
      <c r="A5" s="153">
        <v>4</v>
      </c>
      <c r="B5" s="150" t="s">
        <v>366</v>
      </c>
      <c r="C5" s="150" t="s">
        <v>367</v>
      </c>
      <c r="D5" s="150" t="s">
        <v>368</v>
      </c>
      <c r="E5" s="150" t="s">
        <v>43</v>
      </c>
      <c r="F5" s="150" t="s">
        <v>1100</v>
      </c>
      <c r="G5" s="150" t="s">
        <v>1257</v>
      </c>
      <c r="H5" s="150" t="s">
        <v>1013</v>
      </c>
      <c r="I5" s="150" t="s">
        <v>1101</v>
      </c>
      <c r="J5" s="150" t="s">
        <v>960</v>
      </c>
      <c r="K5" s="150" t="s">
        <v>1258</v>
      </c>
      <c r="L5" s="150"/>
      <c r="M5" s="150"/>
    </row>
    <row r="6" spans="1:13" x14ac:dyDescent="0.25">
      <c r="A6" s="153">
        <v>5</v>
      </c>
      <c r="B6" s="150" t="s">
        <v>1215</v>
      </c>
      <c r="C6" s="150" t="s">
        <v>1216</v>
      </c>
      <c r="D6" s="150" t="s">
        <v>0</v>
      </c>
      <c r="E6" s="150" t="s">
        <v>1</v>
      </c>
      <c r="F6" s="150" t="s">
        <v>1218</v>
      </c>
      <c r="G6" s="150" t="s">
        <v>1257</v>
      </c>
      <c r="H6" s="150" t="s">
        <v>1013</v>
      </c>
      <c r="I6" s="150" t="s">
        <v>1219</v>
      </c>
      <c r="J6" s="150" t="s">
        <v>960</v>
      </c>
      <c r="K6" s="150" t="s">
        <v>1242</v>
      </c>
      <c r="L6" s="150"/>
      <c r="M6" s="150"/>
    </row>
    <row r="7" spans="1:13" x14ac:dyDescent="0.25">
      <c r="A7" s="153">
        <v>6</v>
      </c>
      <c r="B7" s="150" t="s">
        <v>1194</v>
      </c>
      <c r="C7" s="150" t="s">
        <v>1195</v>
      </c>
      <c r="D7" s="150" t="s">
        <v>1196</v>
      </c>
      <c r="E7" s="150" t="s">
        <v>28</v>
      </c>
      <c r="F7" s="150" t="s">
        <v>1197</v>
      </c>
      <c r="G7" s="150" t="s">
        <v>1257</v>
      </c>
      <c r="H7" s="150" t="s">
        <v>1013</v>
      </c>
      <c r="I7" s="150" t="s">
        <v>1198</v>
      </c>
      <c r="J7" s="150" t="s">
        <v>960</v>
      </c>
      <c r="K7" s="150" t="s">
        <v>1214</v>
      </c>
      <c r="L7" s="150"/>
      <c r="M7" s="150"/>
    </row>
    <row r="8" spans="1:13" x14ac:dyDescent="0.25">
      <c r="A8" s="153">
        <v>7</v>
      </c>
      <c r="B8" s="150" t="s">
        <v>117</v>
      </c>
      <c r="C8" s="150" t="s">
        <v>1210</v>
      </c>
      <c r="D8" s="150" t="s">
        <v>648</v>
      </c>
      <c r="E8" s="150" t="s">
        <v>1</v>
      </c>
      <c r="F8" s="150" t="s">
        <v>1211</v>
      </c>
      <c r="G8" s="150" t="s">
        <v>1019</v>
      </c>
      <c r="H8" s="150" t="s">
        <v>3</v>
      </c>
      <c r="I8" s="150" t="s">
        <v>1212</v>
      </c>
      <c r="J8" s="150" t="s">
        <v>53</v>
      </c>
      <c r="K8" s="150" t="s">
        <v>1213</v>
      </c>
      <c r="L8" s="150"/>
      <c r="M8" s="150"/>
    </row>
    <row r="9" spans="1:13" x14ac:dyDescent="0.25">
      <c r="A9" s="153">
        <v>8</v>
      </c>
      <c r="B9" s="150" t="s">
        <v>262</v>
      </c>
      <c r="C9" s="150" t="s">
        <v>399</v>
      </c>
      <c r="D9" s="150" t="s">
        <v>0</v>
      </c>
      <c r="E9" s="150" t="s">
        <v>1</v>
      </c>
      <c r="F9" s="150" t="s">
        <v>1103</v>
      </c>
      <c r="G9" s="150" t="s">
        <v>1136</v>
      </c>
      <c r="H9" s="150" t="s">
        <v>1013</v>
      </c>
      <c r="I9" s="150" t="s">
        <v>1104</v>
      </c>
      <c r="J9" s="150" t="s">
        <v>960</v>
      </c>
      <c r="K9" s="150" t="s">
        <v>1206</v>
      </c>
      <c r="L9" s="150"/>
      <c r="M9" s="150"/>
    </row>
    <row r="10" spans="1:13" x14ac:dyDescent="0.25">
      <c r="A10" s="153">
        <v>9</v>
      </c>
      <c r="B10" s="150" t="s">
        <v>174</v>
      </c>
      <c r="C10" s="150" t="s">
        <v>175</v>
      </c>
      <c r="D10" s="150" t="s">
        <v>0</v>
      </c>
      <c r="E10" s="150" t="s">
        <v>1</v>
      </c>
      <c r="F10" s="150" t="s">
        <v>855</v>
      </c>
      <c r="G10" s="150" t="s">
        <v>1019</v>
      </c>
      <c r="H10" s="150" t="s">
        <v>828</v>
      </c>
      <c r="I10" s="150" t="s">
        <v>856</v>
      </c>
      <c r="J10" s="150" t="s">
        <v>827</v>
      </c>
      <c r="K10" s="150" t="s">
        <v>1166</v>
      </c>
      <c r="L10" s="150"/>
      <c r="M10" s="150"/>
    </row>
    <row r="11" spans="1:13" x14ac:dyDescent="0.25">
      <c r="A11" s="153">
        <v>10</v>
      </c>
      <c r="B11" s="150" t="s">
        <v>116</v>
      </c>
      <c r="C11" s="150" t="s">
        <v>117</v>
      </c>
      <c r="D11" s="150" t="s">
        <v>648</v>
      </c>
      <c r="E11" s="150" t="s">
        <v>1</v>
      </c>
      <c r="F11" s="150" t="s">
        <v>118</v>
      </c>
      <c r="G11" s="150" t="s">
        <v>1019</v>
      </c>
      <c r="H11" s="150" t="s">
        <v>3</v>
      </c>
      <c r="I11" s="150" t="s">
        <v>119</v>
      </c>
      <c r="J11" s="150" t="s">
        <v>53</v>
      </c>
      <c r="K11" s="150" t="s">
        <v>1167</v>
      </c>
      <c r="L11" s="150"/>
      <c r="M11" s="150"/>
    </row>
    <row r="12" spans="1:13" x14ac:dyDescent="0.25">
      <c r="A12" s="153">
        <v>11</v>
      </c>
      <c r="B12" s="150" t="s">
        <v>196</v>
      </c>
      <c r="C12" s="150" t="s">
        <v>104</v>
      </c>
      <c r="D12" s="150" t="s">
        <v>197</v>
      </c>
      <c r="E12" s="150" t="s">
        <v>198</v>
      </c>
      <c r="F12" s="150" t="s">
        <v>1168</v>
      </c>
      <c r="G12" s="150" t="s">
        <v>1136</v>
      </c>
      <c r="H12" s="150" t="s">
        <v>1013</v>
      </c>
      <c r="I12" s="150" t="s">
        <v>1169</v>
      </c>
      <c r="J12" s="150" t="s">
        <v>960</v>
      </c>
      <c r="K12" s="150" t="s">
        <v>1170</v>
      </c>
      <c r="L12" s="150"/>
      <c r="M12" s="150"/>
    </row>
    <row r="13" spans="1:13" x14ac:dyDescent="0.25">
      <c r="A13" s="153">
        <v>12</v>
      </c>
      <c r="B13" s="150" t="s">
        <v>1176</v>
      </c>
      <c r="C13" s="150" t="s">
        <v>1177</v>
      </c>
      <c r="D13" s="150" t="s">
        <v>173</v>
      </c>
      <c r="E13" s="150" t="s">
        <v>43</v>
      </c>
      <c r="F13" s="150" t="s">
        <v>1178</v>
      </c>
      <c r="G13" s="150" t="s">
        <v>1136</v>
      </c>
      <c r="H13" s="150" t="s">
        <v>1013</v>
      </c>
      <c r="I13" s="150" t="s">
        <v>1179</v>
      </c>
      <c r="J13" s="150" t="s">
        <v>960</v>
      </c>
      <c r="K13" s="150" t="s">
        <v>1180</v>
      </c>
      <c r="L13" s="150"/>
      <c r="M13" s="150"/>
    </row>
    <row r="14" spans="1:13" x14ac:dyDescent="0.25">
      <c r="A14" s="153">
        <v>13</v>
      </c>
      <c r="B14" s="150" t="s">
        <v>1181</v>
      </c>
      <c r="C14" s="150" t="s">
        <v>1182</v>
      </c>
      <c r="D14" s="150" t="s">
        <v>1183</v>
      </c>
      <c r="E14" s="150" t="s">
        <v>48</v>
      </c>
      <c r="F14" s="150" t="s">
        <v>1184</v>
      </c>
      <c r="G14" s="150" t="s">
        <v>1136</v>
      </c>
      <c r="H14" s="150" t="s">
        <v>1013</v>
      </c>
      <c r="I14" s="150" t="s">
        <v>1185</v>
      </c>
      <c r="J14" s="150" t="s">
        <v>960</v>
      </c>
      <c r="K14" s="150" t="s">
        <v>1186</v>
      </c>
      <c r="L14" s="150"/>
      <c r="M14" s="150"/>
    </row>
    <row r="15" spans="1:13" x14ac:dyDescent="0.25">
      <c r="A15" s="153">
        <v>14</v>
      </c>
      <c r="B15" s="150" t="s">
        <v>1187</v>
      </c>
      <c r="C15" s="150" t="s">
        <v>1188</v>
      </c>
      <c r="D15" s="150" t="s">
        <v>1189</v>
      </c>
      <c r="E15" s="150" t="s">
        <v>43</v>
      </c>
      <c r="F15" s="150" t="s">
        <v>1190</v>
      </c>
      <c r="G15" s="150" t="s">
        <v>1136</v>
      </c>
      <c r="H15" s="150" t="s">
        <v>1013</v>
      </c>
      <c r="I15" s="150" t="s">
        <v>1191</v>
      </c>
      <c r="J15" s="150" t="s">
        <v>960</v>
      </c>
      <c r="K15" s="150" t="s">
        <v>1192</v>
      </c>
      <c r="L15" s="150"/>
      <c r="M15" s="150"/>
    </row>
    <row r="16" spans="1:13" x14ac:dyDescent="0.25">
      <c r="A16" s="153">
        <v>15</v>
      </c>
      <c r="B16" s="150" t="s">
        <v>262</v>
      </c>
      <c r="C16" s="150" t="s">
        <v>1141</v>
      </c>
      <c r="D16" s="150" t="s">
        <v>1142</v>
      </c>
      <c r="E16" s="150" t="s">
        <v>1</v>
      </c>
      <c r="F16" s="150" t="s">
        <v>1143</v>
      </c>
      <c r="G16" s="150" t="s">
        <v>1136</v>
      </c>
      <c r="H16" s="150" t="s">
        <v>1013</v>
      </c>
      <c r="I16" s="150" t="s">
        <v>1144</v>
      </c>
      <c r="J16" s="150" t="s">
        <v>960</v>
      </c>
      <c r="K16" s="150" t="s">
        <v>1145</v>
      </c>
      <c r="L16" s="150"/>
      <c r="M16" s="150"/>
    </row>
    <row r="17" spans="1:13" x14ac:dyDescent="0.25">
      <c r="A17" s="153">
        <v>16</v>
      </c>
      <c r="B17" s="150" t="s">
        <v>1146</v>
      </c>
      <c r="C17" s="150" t="s">
        <v>1147</v>
      </c>
      <c r="D17" s="150" t="s">
        <v>1142</v>
      </c>
      <c r="E17" s="150" t="s">
        <v>1</v>
      </c>
      <c r="F17" s="150" t="s">
        <v>1148</v>
      </c>
      <c r="G17" s="150" t="s">
        <v>1136</v>
      </c>
      <c r="H17" s="150" t="s">
        <v>1013</v>
      </c>
      <c r="I17" s="150" t="s">
        <v>1149</v>
      </c>
      <c r="J17" s="150" t="s">
        <v>960</v>
      </c>
      <c r="K17" s="150" t="s">
        <v>1150</v>
      </c>
      <c r="L17" s="150"/>
      <c r="M17" s="150"/>
    </row>
    <row r="18" spans="1:13" x14ac:dyDescent="0.25">
      <c r="A18" s="153">
        <v>17</v>
      </c>
      <c r="B18" s="150" t="s">
        <v>50</v>
      </c>
      <c r="C18" s="150" t="s">
        <v>51</v>
      </c>
      <c r="D18" s="150" t="s">
        <v>52</v>
      </c>
      <c r="E18" s="150" t="s">
        <v>43</v>
      </c>
      <c r="F18" s="150" t="s">
        <v>1085</v>
      </c>
      <c r="G18" s="150" t="s">
        <v>1136</v>
      </c>
      <c r="H18" s="150" t="s">
        <v>1013</v>
      </c>
      <c r="I18" s="150" t="s">
        <v>1086</v>
      </c>
      <c r="J18" s="150" t="s">
        <v>960</v>
      </c>
      <c r="K18" s="150" t="s">
        <v>1087</v>
      </c>
      <c r="L18" s="150"/>
      <c r="M18" s="150"/>
    </row>
    <row r="19" spans="1:13" x14ac:dyDescent="0.25">
      <c r="A19" s="153">
        <v>18</v>
      </c>
      <c r="B19" s="150" t="s">
        <v>196</v>
      </c>
      <c r="C19" s="150" t="s">
        <v>104</v>
      </c>
      <c r="D19" s="150" t="s">
        <v>197</v>
      </c>
      <c r="E19" s="150" t="s">
        <v>198</v>
      </c>
      <c r="F19" s="150" t="s">
        <v>1107</v>
      </c>
      <c r="G19" s="150" t="s">
        <v>1136</v>
      </c>
      <c r="H19" s="150" t="s">
        <v>1013</v>
      </c>
      <c r="I19" s="150" t="s">
        <v>1108</v>
      </c>
      <c r="J19" s="150" t="s">
        <v>960</v>
      </c>
      <c r="K19" s="150" t="s">
        <v>1109</v>
      </c>
      <c r="L19" s="150"/>
      <c r="M19" s="150"/>
    </row>
    <row r="20" spans="1:13" x14ac:dyDescent="0.25">
      <c r="A20" s="153">
        <v>19</v>
      </c>
      <c r="B20" s="150" t="s">
        <v>1110</v>
      </c>
      <c r="C20" s="150" t="s">
        <v>408</v>
      </c>
      <c r="D20" s="150" t="s">
        <v>1111</v>
      </c>
      <c r="E20" s="150" t="s">
        <v>912</v>
      </c>
      <c r="F20" s="150" t="s">
        <v>1112</v>
      </c>
      <c r="G20" s="150" t="s">
        <v>1136</v>
      </c>
      <c r="H20" s="150" t="s">
        <v>1013</v>
      </c>
      <c r="I20" s="150" t="s">
        <v>1113</v>
      </c>
      <c r="J20" s="150" t="s">
        <v>960</v>
      </c>
      <c r="K20" s="150" t="s">
        <v>1114</v>
      </c>
      <c r="L20" s="150"/>
      <c r="M20" s="150"/>
    </row>
    <row r="21" spans="1:13" x14ac:dyDescent="0.25">
      <c r="A21" s="153">
        <v>20</v>
      </c>
      <c r="B21" s="150" t="s">
        <v>1115</v>
      </c>
      <c r="C21" s="150" t="s">
        <v>1116</v>
      </c>
      <c r="D21" s="150" t="s">
        <v>1117</v>
      </c>
      <c r="E21" s="150" t="s">
        <v>1</v>
      </c>
      <c r="F21" s="150" t="s">
        <v>1118</v>
      </c>
      <c r="G21" s="150" t="s">
        <v>1136</v>
      </c>
      <c r="H21" s="150" t="s">
        <v>1013</v>
      </c>
      <c r="I21" s="150" t="s">
        <v>1119</v>
      </c>
      <c r="J21" s="150" t="s">
        <v>960</v>
      </c>
      <c r="K21" s="150" t="s">
        <v>1120</v>
      </c>
      <c r="L21" s="150"/>
      <c r="M21" s="150"/>
    </row>
    <row r="22" spans="1:13" x14ac:dyDescent="0.25">
      <c r="A22" s="153">
        <v>21</v>
      </c>
      <c r="B22" s="150" t="s">
        <v>50</v>
      </c>
      <c r="C22" s="150" t="s">
        <v>51</v>
      </c>
      <c r="D22" s="150" t="s">
        <v>52</v>
      </c>
      <c r="E22" s="150" t="s">
        <v>43</v>
      </c>
      <c r="F22" s="150" t="s">
        <v>246</v>
      </c>
      <c r="G22" s="150" t="s">
        <v>1019</v>
      </c>
      <c r="H22" s="150" t="s">
        <v>3</v>
      </c>
      <c r="I22" s="150" t="s">
        <v>247</v>
      </c>
      <c r="J22" s="150" t="s">
        <v>125</v>
      </c>
      <c r="K22" s="150" t="s">
        <v>1127</v>
      </c>
      <c r="L22" s="150"/>
      <c r="M22" s="150"/>
    </row>
    <row r="23" spans="1:13" x14ac:dyDescent="0.25">
      <c r="A23" s="153">
        <v>22</v>
      </c>
      <c r="B23" s="150" t="s">
        <v>1072</v>
      </c>
      <c r="C23" s="150" t="s">
        <v>1073</v>
      </c>
      <c r="D23" s="150" t="s">
        <v>122</v>
      </c>
      <c r="E23" s="150" t="s">
        <v>43</v>
      </c>
      <c r="F23" s="150" t="s">
        <v>221</v>
      </c>
      <c r="G23" s="150" t="s">
        <v>1131</v>
      </c>
      <c r="H23" s="150" t="s">
        <v>3</v>
      </c>
      <c r="I23" s="150" t="s">
        <v>222</v>
      </c>
      <c r="J23" s="150" t="s">
        <v>53</v>
      </c>
      <c r="K23" s="150" t="s">
        <v>1074</v>
      </c>
      <c r="L23" s="150"/>
      <c r="M23" s="150"/>
    </row>
    <row r="24" spans="1:13" x14ac:dyDescent="0.25">
      <c r="A24" s="153">
        <v>23</v>
      </c>
      <c r="B24" s="150" t="s">
        <v>190</v>
      </c>
      <c r="C24" s="150" t="s">
        <v>191</v>
      </c>
      <c r="D24" s="150" t="s">
        <v>192</v>
      </c>
      <c r="E24" s="150" t="s">
        <v>28</v>
      </c>
      <c r="F24" s="150" t="s">
        <v>193</v>
      </c>
      <c r="G24" s="150" t="s">
        <v>1019</v>
      </c>
      <c r="H24" s="150" t="s">
        <v>30</v>
      </c>
      <c r="I24" s="150" t="s">
        <v>194</v>
      </c>
      <c r="J24" s="150" t="s">
        <v>32</v>
      </c>
      <c r="K24" s="150" t="s">
        <v>1081</v>
      </c>
      <c r="L24" s="150"/>
      <c r="M24" s="150"/>
    </row>
    <row r="25" spans="1:13" x14ac:dyDescent="0.25">
      <c r="A25" s="153">
        <v>24</v>
      </c>
      <c r="B25" s="150" t="s">
        <v>262</v>
      </c>
      <c r="C25" s="150" t="s">
        <v>263</v>
      </c>
      <c r="D25" s="150" t="s">
        <v>264</v>
      </c>
      <c r="E25" s="150" t="s">
        <v>1</v>
      </c>
      <c r="F25" s="150" t="s">
        <v>265</v>
      </c>
      <c r="G25" s="150" t="s">
        <v>1019</v>
      </c>
      <c r="H25" s="150" t="s">
        <v>3</v>
      </c>
      <c r="I25" s="150" t="s">
        <v>266</v>
      </c>
      <c r="J25" s="150" t="s">
        <v>53</v>
      </c>
      <c r="K25" s="150" t="s">
        <v>1057</v>
      </c>
      <c r="L25" s="150"/>
      <c r="M25" s="150"/>
    </row>
    <row r="26" spans="1:13" x14ac:dyDescent="0.25">
      <c r="A26" s="153">
        <v>25</v>
      </c>
      <c r="B26" s="150" t="s">
        <v>71</v>
      </c>
      <c r="C26" s="150" t="s">
        <v>72</v>
      </c>
      <c r="D26" s="150" t="s">
        <v>73</v>
      </c>
      <c r="E26" s="150" t="s">
        <v>28</v>
      </c>
      <c r="F26" s="150" t="s">
        <v>74</v>
      </c>
      <c r="G26" s="150" t="s">
        <v>1019</v>
      </c>
      <c r="H26" s="150" t="s">
        <v>30</v>
      </c>
      <c r="I26" s="150" t="s">
        <v>75</v>
      </c>
      <c r="J26" s="150" t="s">
        <v>32</v>
      </c>
      <c r="K26" s="150" t="s">
        <v>1058</v>
      </c>
      <c r="L26" s="150"/>
      <c r="M26" s="150"/>
    </row>
    <row r="27" spans="1:13" x14ac:dyDescent="0.25">
      <c r="A27" s="153">
        <v>26</v>
      </c>
      <c r="B27" s="150" t="s">
        <v>273</v>
      </c>
      <c r="C27" s="150" t="s">
        <v>274</v>
      </c>
      <c r="D27" s="150" t="s">
        <v>0</v>
      </c>
      <c r="E27" s="150" t="s">
        <v>1</v>
      </c>
      <c r="F27" s="150" t="s">
        <v>275</v>
      </c>
      <c r="G27" s="150" t="s">
        <v>1019</v>
      </c>
      <c r="H27" s="150" t="s">
        <v>3</v>
      </c>
      <c r="I27" s="150" t="s">
        <v>276</v>
      </c>
      <c r="J27" s="150" t="s">
        <v>53</v>
      </c>
      <c r="K27" s="150" t="s">
        <v>1069</v>
      </c>
      <c r="L27" s="150"/>
      <c r="M27" s="150"/>
    </row>
    <row r="28" spans="1:13" x14ac:dyDescent="0.25">
      <c r="A28" s="153">
        <v>27</v>
      </c>
      <c r="B28" s="150" t="s">
        <v>102</v>
      </c>
      <c r="C28" s="150" t="s">
        <v>141</v>
      </c>
      <c r="D28" s="150" t="s">
        <v>42</v>
      </c>
      <c r="E28" s="150" t="s">
        <v>43</v>
      </c>
      <c r="F28" s="150" t="s">
        <v>142</v>
      </c>
      <c r="G28" s="150" t="s">
        <v>1019</v>
      </c>
      <c r="H28" s="150" t="s">
        <v>3</v>
      </c>
      <c r="I28" s="150" t="s">
        <v>143</v>
      </c>
      <c r="J28" s="150" t="s">
        <v>53</v>
      </c>
      <c r="K28" s="150" t="s">
        <v>1070</v>
      </c>
      <c r="L28" s="150"/>
      <c r="M28" s="150"/>
    </row>
    <row r="29" spans="1:13" x14ac:dyDescent="0.25">
      <c r="A29" s="153">
        <v>28</v>
      </c>
      <c r="B29" s="150" t="s">
        <v>766</v>
      </c>
      <c r="C29" s="150" t="s">
        <v>767</v>
      </c>
      <c r="D29" s="150" t="s">
        <v>577</v>
      </c>
      <c r="E29" s="150" t="s">
        <v>7</v>
      </c>
      <c r="F29" s="150" t="s">
        <v>1040</v>
      </c>
      <c r="G29" s="150" t="s">
        <v>1050</v>
      </c>
      <c r="H29" s="150" t="s">
        <v>781</v>
      </c>
      <c r="I29" s="150" t="s">
        <v>1042</v>
      </c>
      <c r="J29" s="150" t="s">
        <v>1043</v>
      </c>
      <c r="K29" s="150" t="s">
        <v>1044</v>
      </c>
      <c r="L29" s="150"/>
      <c r="M29" s="150"/>
    </row>
    <row r="30" spans="1:13" x14ac:dyDescent="0.25">
      <c r="A30" s="153">
        <v>29</v>
      </c>
      <c r="B30" s="150" t="s">
        <v>145</v>
      </c>
      <c r="C30" s="150" t="s">
        <v>97</v>
      </c>
      <c r="D30" s="150" t="s">
        <v>1046</v>
      </c>
      <c r="E30" s="150" t="s">
        <v>1</v>
      </c>
      <c r="F30" s="150" t="s">
        <v>147</v>
      </c>
      <c r="G30" s="150" t="s">
        <v>1019</v>
      </c>
      <c r="H30" s="150" t="s">
        <v>3</v>
      </c>
      <c r="I30" s="150" t="s">
        <v>148</v>
      </c>
      <c r="J30" s="150" t="s">
        <v>53</v>
      </c>
      <c r="K30" s="150" t="s">
        <v>1047</v>
      </c>
      <c r="L30" s="150"/>
      <c r="M30" s="150"/>
    </row>
    <row r="31" spans="1:13" x14ac:dyDescent="0.25">
      <c r="A31" s="153">
        <v>30</v>
      </c>
      <c r="B31" s="150" t="s">
        <v>803</v>
      </c>
      <c r="C31" s="150" t="s">
        <v>804</v>
      </c>
      <c r="D31" s="150" t="s">
        <v>17</v>
      </c>
      <c r="E31" s="150" t="s">
        <v>7</v>
      </c>
      <c r="F31" s="150" t="s">
        <v>805</v>
      </c>
      <c r="G31" s="150" t="s">
        <v>1136</v>
      </c>
      <c r="H31" s="150" t="s">
        <v>5</v>
      </c>
      <c r="I31" s="150" t="s">
        <v>806</v>
      </c>
      <c r="J31" s="150" t="s">
        <v>6</v>
      </c>
      <c r="K31" s="150" t="s">
        <v>996</v>
      </c>
      <c r="L31" s="150"/>
      <c r="M31" s="150"/>
    </row>
    <row r="32" spans="1:13" x14ac:dyDescent="0.25">
      <c r="A32" s="153">
        <v>31</v>
      </c>
      <c r="B32" s="150" t="s">
        <v>982</v>
      </c>
      <c r="C32" s="150" t="s">
        <v>292</v>
      </c>
      <c r="D32" s="150" t="s">
        <v>462</v>
      </c>
      <c r="E32" s="150" t="s">
        <v>1</v>
      </c>
      <c r="F32" s="150" t="s">
        <v>422</v>
      </c>
      <c r="G32" s="150" t="s">
        <v>1019</v>
      </c>
      <c r="H32" s="150" t="s">
        <v>3</v>
      </c>
      <c r="I32" s="150" t="s">
        <v>423</v>
      </c>
      <c r="J32" s="150" t="s">
        <v>2</v>
      </c>
      <c r="K32" s="150" t="s">
        <v>983</v>
      </c>
      <c r="L32" s="150"/>
      <c r="M32" s="150"/>
    </row>
    <row r="33" spans="1:13" x14ac:dyDescent="0.25">
      <c r="A33" s="153">
        <v>32</v>
      </c>
      <c r="B33" s="150" t="s">
        <v>64</v>
      </c>
      <c r="C33" s="150" t="s">
        <v>65</v>
      </c>
      <c r="D33" s="150" t="s">
        <v>66</v>
      </c>
      <c r="E33" s="150" t="s">
        <v>1</v>
      </c>
      <c r="F33" s="150" t="s">
        <v>67</v>
      </c>
      <c r="G33" s="150" t="s">
        <v>1019</v>
      </c>
      <c r="H33" s="150" t="s">
        <v>30</v>
      </c>
      <c r="I33" s="150" t="s">
        <v>68</v>
      </c>
      <c r="J33" s="150" t="s">
        <v>32</v>
      </c>
      <c r="K33" s="150" t="s">
        <v>959</v>
      </c>
      <c r="L33" s="150"/>
      <c r="M33" s="150"/>
    </row>
    <row r="34" spans="1:13" x14ac:dyDescent="0.25">
      <c r="A34" s="153">
        <v>33</v>
      </c>
      <c r="B34" s="150" t="s">
        <v>242</v>
      </c>
      <c r="C34" s="150" t="s">
        <v>243</v>
      </c>
      <c r="D34" s="150" t="s">
        <v>957</v>
      </c>
      <c r="E34" s="150" t="s">
        <v>43</v>
      </c>
      <c r="F34" s="150" t="s">
        <v>244</v>
      </c>
      <c r="G34" s="150" t="s">
        <v>1019</v>
      </c>
      <c r="H34" s="150" t="s">
        <v>3</v>
      </c>
      <c r="I34" s="150" t="s">
        <v>245</v>
      </c>
      <c r="J34" s="150" t="s">
        <v>125</v>
      </c>
      <c r="K34" s="150" t="s">
        <v>958</v>
      </c>
      <c r="L34" s="150"/>
      <c r="M34" s="150"/>
    </row>
    <row r="35" spans="1:13" x14ac:dyDescent="0.25">
      <c r="A35" s="153">
        <v>34</v>
      </c>
      <c r="B35" s="150" t="s">
        <v>322</v>
      </c>
      <c r="C35" s="150" t="s">
        <v>323</v>
      </c>
      <c r="D35" s="150" t="s">
        <v>66</v>
      </c>
      <c r="E35" s="150" t="s">
        <v>1</v>
      </c>
      <c r="F35" s="150" t="s">
        <v>324</v>
      </c>
      <c r="G35" s="150" t="s">
        <v>1019</v>
      </c>
      <c r="H35" s="150" t="s">
        <v>287</v>
      </c>
      <c r="I35" s="150" t="s">
        <v>325</v>
      </c>
      <c r="J35" s="150" t="s">
        <v>289</v>
      </c>
      <c r="K35" s="150" t="s">
        <v>956</v>
      </c>
      <c r="L35" s="150"/>
      <c r="M35" s="150"/>
    </row>
    <row r="36" spans="1:13" x14ac:dyDescent="0.25">
      <c r="A36" s="153">
        <v>35</v>
      </c>
      <c r="B36" s="150" t="s">
        <v>49</v>
      </c>
      <c r="C36" s="150" t="s">
        <v>97</v>
      </c>
      <c r="D36" s="150" t="s">
        <v>66</v>
      </c>
      <c r="E36" s="150" t="s">
        <v>1</v>
      </c>
      <c r="F36" s="150" t="s">
        <v>391</v>
      </c>
      <c r="G36" s="150" t="s">
        <v>1019</v>
      </c>
      <c r="H36" s="150" t="s">
        <v>294</v>
      </c>
      <c r="I36" s="150" t="s">
        <v>392</v>
      </c>
      <c r="J36" s="150" t="s">
        <v>289</v>
      </c>
      <c r="K36" s="150" t="s">
        <v>921</v>
      </c>
      <c r="L36" s="150"/>
      <c r="M36" s="150"/>
    </row>
    <row r="37" spans="1:13" x14ac:dyDescent="0.25">
      <c r="A37" s="153">
        <v>36</v>
      </c>
      <c r="B37" s="150" t="s">
        <v>361</v>
      </c>
      <c r="C37" s="150" t="s">
        <v>362</v>
      </c>
      <c r="D37" s="150" t="s">
        <v>0</v>
      </c>
      <c r="E37" s="150" t="s">
        <v>1</v>
      </c>
      <c r="F37" s="150" t="s">
        <v>886</v>
      </c>
      <c r="G37" s="150" t="s">
        <v>1019</v>
      </c>
      <c r="H37" s="150" t="s">
        <v>3</v>
      </c>
      <c r="I37" s="150" t="s">
        <v>861</v>
      </c>
      <c r="J37" s="150" t="s">
        <v>516</v>
      </c>
      <c r="K37" s="150" t="s">
        <v>896</v>
      </c>
      <c r="L37" s="150"/>
      <c r="M37" s="150"/>
    </row>
    <row r="38" spans="1:13" x14ac:dyDescent="0.25">
      <c r="A38" s="153">
        <v>37</v>
      </c>
      <c r="B38" s="150" t="s">
        <v>766</v>
      </c>
      <c r="C38" s="150" t="s">
        <v>767</v>
      </c>
      <c r="D38" s="150" t="s">
        <v>577</v>
      </c>
      <c r="E38" s="150" t="s">
        <v>7</v>
      </c>
      <c r="F38" s="150" t="s">
        <v>768</v>
      </c>
      <c r="G38" s="150" t="s">
        <v>960</v>
      </c>
      <c r="H38" s="150" t="s">
        <v>8</v>
      </c>
      <c r="I38" s="150" t="s">
        <v>769</v>
      </c>
      <c r="J38" s="150" t="s">
        <v>9</v>
      </c>
      <c r="K38" s="150" t="s">
        <v>770</v>
      </c>
      <c r="L38" s="150"/>
      <c r="M38" s="150"/>
    </row>
    <row r="39" spans="1:13" x14ac:dyDescent="0.25">
      <c r="A39" s="153">
        <v>38</v>
      </c>
      <c r="B39" s="150" t="s">
        <v>530</v>
      </c>
      <c r="C39" s="150" t="s">
        <v>531</v>
      </c>
      <c r="D39" s="150" t="s">
        <v>36</v>
      </c>
      <c r="E39" s="150" t="s">
        <v>1</v>
      </c>
      <c r="F39" s="150" t="s">
        <v>532</v>
      </c>
      <c r="G39" s="150" t="s">
        <v>1019</v>
      </c>
      <c r="H39" s="150" t="s">
        <v>294</v>
      </c>
      <c r="I39" s="150" t="s">
        <v>533</v>
      </c>
      <c r="J39" s="150" t="s">
        <v>516</v>
      </c>
      <c r="K39" s="150" t="s">
        <v>764</v>
      </c>
      <c r="L39" s="150"/>
      <c r="M39" s="150"/>
    </row>
    <row r="40" spans="1:13" x14ac:dyDescent="0.25">
      <c r="A40" s="153">
        <v>39</v>
      </c>
      <c r="B40" s="150" t="s">
        <v>651</v>
      </c>
      <c r="C40" s="150" t="s">
        <v>652</v>
      </c>
      <c r="D40" s="150" t="s">
        <v>653</v>
      </c>
      <c r="E40" s="150" t="s">
        <v>1</v>
      </c>
      <c r="F40" s="150" t="s">
        <v>654</v>
      </c>
      <c r="G40" s="150" t="s">
        <v>1019</v>
      </c>
      <c r="H40" s="150" t="s">
        <v>294</v>
      </c>
      <c r="I40" s="150" t="s">
        <v>655</v>
      </c>
      <c r="J40" s="150" t="s">
        <v>289</v>
      </c>
      <c r="K40" s="150" t="s">
        <v>656</v>
      </c>
      <c r="L40" s="150"/>
      <c r="M40" s="150"/>
    </row>
    <row r="41" spans="1:13" x14ac:dyDescent="0.25">
      <c r="A41" s="153">
        <v>40</v>
      </c>
      <c r="B41" s="150" t="s">
        <v>425</v>
      </c>
      <c r="C41" s="150" t="s">
        <v>426</v>
      </c>
      <c r="D41" s="150" t="s">
        <v>427</v>
      </c>
      <c r="E41" s="150" t="s">
        <v>28</v>
      </c>
      <c r="F41" s="150" t="s">
        <v>428</v>
      </c>
      <c r="G41" s="150" t="s">
        <v>1019</v>
      </c>
      <c r="H41" s="150" t="s">
        <v>287</v>
      </c>
      <c r="I41" s="150" t="s">
        <v>429</v>
      </c>
      <c r="J41" s="150" t="s">
        <v>289</v>
      </c>
      <c r="K41" s="150" t="s">
        <v>659</v>
      </c>
      <c r="L41" s="150"/>
      <c r="M41" s="150"/>
    </row>
    <row r="42" spans="1:13" x14ac:dyDescent="0.25">
      <c r="A42" s="153">
        <v>41</v>
      </c>
      <c r="B42" s="150" t="s">
        <v>608</v>
      </c>
      <c r="C42" s="150" t="s">
        <v>378</v>
      </c>
      <c r="D42" s="150" t="s">
        <v>27</v>
      </c>
      <c r="E42" s="150" t="s">
        <v>28</v>
      </c>
      <c r="F42" s="150" t="s">
        <v>609</v>
      </c>
      <c r="G42" s="150" t="s">
        <v>1019</v>
      </c>
      <c r="H42" s="150" t="s">
        <v>294</v>
      </c>
      <c r="I42" s="150" t="s">
        <v>610</v>
      </c>
      <c r="J42" s="150" t="s">
        <v>289</v>
      </c>
      <c r="K42" s="150" t="s">
        <v>663</v>
      </c>
      <c r="L42" s="150"/>
      <c r="M42" s="150"/>
    </row>
    <row r="43" spans="1:13" x14ac:dyDescent="0.25">
      <c r="A43" s="153">
        <v>42</v>
      </c>
      <c r="B43" s="150" t="s">
        <v>1466</v>
      </c>
      <c r="C43" s="150" t="s">
        <v>378</v>
      </c>
      <c r="D43" s="150"/>
      <c r="E43" s="150"/>
      <c r="F43" s="150" t="s">
        <v>572</v>
      </c>
      <c r="G43" s="150" t="s">
        <v>1019</v>
      </c>
      <c r="H43" s="150" t="s">
        <v>287</v>
      </c>
      <c r="I43" s="150" t="s">
        <v>573</v>
      </c>
      <c r="J43" s="150" t="s">
        <v>289</v>
      </c>
      <c r="K43" s="150" t="s">
        <v>665</v>
      </c>
      <c r="L43" s="150"/>
      <c r="M43" s="150"/>
    </row>
    <row r="44" spans="1:13" x14ac:dyDescent="0.25">
      <c r="A44" s="153">
        <v>43</v>
      </c>
      <c r="B44" s="150" t="s">
        <v>590</v>
      </c>
      <c r="C44" s="150" t="s">
        <v>591</v>
      </c>
      <c r="D44" s="150" t="s">
        <v>592</v>
      </c>
      <c r="E44" s="150" t="s">
        <v>43</v>
      </c>
      <c r="F44" s="150" t="s">
        <v>593</v>
      </c>
      <c r="G44" s="150" t="s">
        <v>1131</v>
      </c>
      <c r="H44" s="150" t="s">
        <v>30</v>
      </c>
      <c r="I44" s="150" t="s">
        <v>594</v>
      </c>
      <c r="J44" s="150" t="s">
        <v>32</v>
      </c>
      <c r="K44" s="150" t="s">
        <v>669</v>
      </c>
      <c r="L44" s="150"/>
      <c r="M44" s="150"/>
    </row>
    <row r="45" spans="1:13" x14ac:dyDescent="0.25">
      <c r="A45" s="153">
        <v>44</v>
      </c>
      <c r="B45" s="150" t="s">
        <v>566</v>
      </c>
      <c r="C45" s="150" t="s">
        <v>556</v>
      </c>
      <c r="D45" s="150" t="s">
        <v>0</v>
      </c>
      <c r="E45" s="150" t="s">
        <v>1</v>
      </c>
      <c r="F45" s="150" t="s">
        <v>557</v>
      </c>
      <c r="G45" s="150" t="s">
        <v>1019</v>
      </c>
      <c r="H45" s="150" t="s">
        <v>287</v>
      </c>
      <c r="I45" s="150" t="s">
        <v>558</v>
      </c>
      <c r="J45" s="150" t="s">
        <v>289</v>
      </c>
      <c r="K45" s="150" t="s">
        <v>673</v>
      </c>
      <c r="L45" s="150"/>
      <c r="M45" s="150"/>
    </row>
    <row r="46" spans="1:13" x14ac:dyDescent="0.25">
      <c r="A46" s="153">
        <v>45</v>
      </c>
      <c r="B46" s="150" t="s">
        <v>1467</v>
      </c>
      <c r="C46" s="150" t="s">
        <v>97</v>
      </c>
      <c r="D46" s="150"/>
      <c r="E46" s="150"/>
      <c r="F46" s="150" t="s">
        <v>540</v>
      </c>
      <c r="G46" s="150" t="s">
        <v>1019</v>
      </c>
      <c r="H46" s="150" t="s">
        <v>294</v>
      </c>
      <c r="I46" s="150" t="s">
        <v>541</v>
      </c>
      <c r="J46" s="150" t="s">
        <v>289</v>
      </c>
      <c r="K46" s="150" t="s">
        <v>677</v>
      </c>
      <c r="L46" s="150"/>
      <c r="M46" s="150"/>
    </row>
    <row r="47" spans="1:13" x14ac:dyDescent="0.25">
      <c r="A47" s="153">
        <v>46</v>
      </c>
      <c r="B47" s="150" t="s">
        <v>291</v>
      </c>
      <c r="C47" s="150" t="s">
        <v>292</v>
      </c>
      <c r="D47" s="150" t="s">
        <v>0</v>
      </c>
      <c r="E47" s="150" t="s">
        <v>1</v>
      </c>
      <c r="F47" s="150" t="s">
        <v>293</v>
      </c>
      <c r="G47" s="150" t="s">
        <v>1019</v>
      </c>
      <c r="H47" s="150" t="s">
        <v>294</v>
      </c>
      <c r="I47" s="150" t="s">
        <v>295</v>
      </c>
      <c r="J47" s="150" t="s">
        <v>289</v>
      </c>
      <c r="K47" s="150" t="s">
        <v>679</v>
      </c>
      <c r="L47" s="150"/>
      <c r="M47" s="150"/>
    </row>
    <row r="48" spans="1:13" x14ac:dyDescent="0.25">
      <c r="A48" s="153">
        <v>47</v>
      </c>
      <c r="B48" s="150" t="s">
        <v>311</v>
      </c>
      <c r="C48" s="150" t="s">
        <v>312</v>
      </c>
      <c r="D48" s="150" t="s">
        <v>313</v>
      </c>
      <c r="E48" s="150" t="s">
        <v>43</v>
      </c>
      <c r="F48" s="150" t="s">
        <v>314</v>
      </c>
      <c r="G48" s="150" t="s">
        <v>1019</v>
      </c>
      <c r="H48" s="150" t="s">
        <v>294</v>
      </c>
      <c r="I48" s="150" t="s">
        <v>315</v>
      </c>
      <c r="J48" s="150" t="s">
        <v>289</v>
      </c>
      <c r="K48" s="150" t="s">
        <v>683</v>
      </c>
      <c r="L48" s="150"/>
      <c r="M48" s="150"/>
    </row>
    <row r="49" spans="1:13" x14ac:dyDescent="0.25">
      <c r="A49" s="153">
        <v>48</v>
      </c>
      <c r="B49" s="150" t="s">
        <v>317</v>
      </c>
      <c r="C49" s="150" t="s">
        <v>279</v>
      </c>
      <c r="D49" s="150" t="s">
        <v>318</v>
      </c>
      <c r="E49" s="150" t="s">
        <v>28</v>
      </c>
      <c r="F49" s="150" t="s">
        <v>319</v>
      </c>
      <c r="G49" s="150" t="s">
        <v>1019</v>
      </c>
      <c r="H49" s="150" t="s">
        <v>287</v>
      </c>
      <c r="I49" s="150" t="s">
        <v>320</v>
      </c>
      <c r="J49" s="150" t="s">
        <v>289</v>
      </c>
      <c r="K49" s="150" t="s">
        <v>758</v>
      </c>
      <c r="L49" s="150"/>
      <c r="M49" s="150"/>
    </row>
    <row r="50" spans="1:13" x14ac:dyDescent="0.25">
      <c r="A50" s="153">
        <v>49</v>
      </c>
      <c r="B50" s="150" t="s">
        <v>333</v>
      </c>
      <c r="C50" s="150" t="s">
        <v>334</v>
      </c>
      <c r="D50" s="150" t="s">
        <v>335</v>
      </c>
      <c r="E50" s="150" t="s">
        <v>48</v>
      </c>
      <c r="F50" s="150" t="s">
        <v>336</v>
      </c>
      <c r="G50" s="150" t="s">
        <v>666</v>
      </c>
      <c r="H50" s="150" t="s">
        <v>287</v>
      </c>
      <c r="I50" s="150" t="s">
        <v>337</v>
      </c>
      <c r="J50" s="150" t="s">
        <v>289</v>
      </c>
      <c r="K50" s="150" t="s">
        <v>686</v>
      </c>
      <c r="L50" s="150"/>
      <c r="M50" s="150"/>
    </row>
    <row r="51" spans="1:13" x14ac:dyDescent="0.25">
      <c r="A51" s="153">
        <v>50</v>
      </c>
      <c r="B51" s="150" t="s">
        <v>355</v>
      </c>
      <c r="C51" s="150" t="s">
        <v>356</v>
      </c>
      <c r="D51" s="150" t="s">
        <v>0</v>
      </c>
      <c r="E51" s="150" t="s">
        <v>1</v>
      </c>
      <c r="F51" s="150" t="s">
        <v>357</v>
      </c>
      <c r="G51" s="150" t="s">
        <v>1019</v>
      </c>
      <c r="H51" s="150" t="s">
        <v>294</v>
      </c>
      <c r="I51" s="150" t="s">
        <v>358</v>
      </c>
      <c r="J51" s="150" t="s">
        <v>289</v>
      </c>
      <c r="K51" s="150" t="s">
        <v>690</v>
      </c>
      <c r="L51" s="150"/>
      <c r="M51" s="150"/>
    </row>
    <row r="52" spans="1:13" x14ac:dyDescent="0.25">
      <c r="A52" s="153">
        <v>51</v>
      </c>
      <c r="B52" s="150" t="s">
        <v>238</v>
      </c>
      <c r="C52" s="150" t="s">
        <v>239</v>
      </c>
      <c r="D52" s="150" t="s">
        <v>0</v>
      </c>
      <c r="E52" s="150" t="s">
        <v>1</v>
      </c>
      <c r="F52" s="150" t="s">
        <v>240</v>
      </c>
      <c r="G52" s="150" t="s">
        <v>1019</v>
      </c>
      <c r="H52" s="150" t="s">
        <v>3</v>
      </c>
      <c r="I52" s="150" t="s">
        <v>241</v>
      </c>
      <c r="J52" s="150" t="s">
        <v>53</v>
      </c>
      <c r="K52" s="150" t="s">
        <v>691</v>
      </c>
      <c r="L52" s="150"/>
      <c r="M52" s="150"/>
    </row>
    <row r="53" spans="1:13" x14ac:dyDescent="0.25">
      <c r="A53" s="153">
        <v>52</v>
      </c>
      <c r="B53" s="150" t="s">
        <v>137</v>
      </c>
      <c r="C53" s="150" t="s">
        <v>138</v>
      </c>
      <c r="D53" s="150" t="s">
        <v>0</v>
      </c>
      <c r="E53" s="150" t="s">
        <v>1</v>
      </c>
      <c r="F53" s="150" t="s">
        <v>139</v>
      </c>
      <c r="G53" s="150" t="s">
        <v>1019</v>
      </c>
      <c r="H53" s="150" t="s">
        <v>3</v>
      </c>
      <c r="I53" s="150" t="s">
        <v>140</v>
      </c>
      <c r="J53" s="150" t="s">
        <v>53</v>
      </c>
      <c r="K53" s="150" t="s">
        <v>699</v>
      </c>
      <c r="L53" s="150"/>
      <c r="M53" s="150"/>
    </row>
    <row r="54" spans="1:13" x14ac:dyDescent="0.25">
      <c r="A54" s="153">
        <v>53</v>
      </c>
      <c r="B54" s="150" t="s">
        <v>262</v>
      </c>
      <c r="C54" s="150" t="s">
        <v>399</v>
      </c>
      <c r="D54" s="150" t="s">
        <v>0</v>
      </c>
      <c r="E54" s="150" t="s">
        <v>1</v>
      </c>
      <c r="F54" s="150" t="s">
        <v>400</v>
      </c>
      <c r="G54" s="150" t="s">
        <v>1019</v>
      </c>
      <c r="H54" s="150" t="s">
        <v>294</v>
      </c>
      <c r="I54" s="150" t="s">
        <v>401</v>
      </c>
      <c r="J54" s="150" t="s">
        <v>289</v>
      </c>
      <c r="K54" s="150" t="s">
        <v>700</v>
      </c>
      <c r="L54" s="150"/>
      <c r="M54" s="150"/>
    </row>
    <row r="55" spans="1:13" x14ac:dyDescent="0.25">
      <c r="A55" s="153">
        <v>54</v>
      </c>
      <c r="B55" s="150" t="s">
        <v>403</v>
      </c>
      <c r="C55" s="150" t="s">
        <v>60</v>
      </c>
      <c r="D55" s="150" t="s">
        <v>27</v>
      </c>
      <c r="E55" s="150" t="s">
        <v>28</v>
      </c>
      <c r="F55" s="150" t="s">
        <v>404</v>
      </c>
      <c r="G55" s="150" t="s">
        <v>1019</v>
      </c>
      <c r="H55" s="150" t="s">
        <v>287</v>
      </c>
      <c r="I55" s="150" t="s">
        <v>405</v>
      </c>
      <c r="J55" s="150" t="s">
        <v>289</v>
      </c>
      <c r="K55" s="150" t="s">
        <v>701</v>
      </c>
      <c r="L55" s="150"/>
      <c r="M55" s="150"/>
    </row>
    <row r="56" spans="1:13" x14ac:dyDescent="0.25">
      <c r="A56" s="153">
        <v>55</v>
      </c>
      <c r="B56" s="150" t="s">
        <v>431</v>
      </c>
      <c r="C56" s="150" t="s">
        <v>172</v>
      </c>
      <c r="D56" s="150" t="s">
        <v>432</v>
      </c>
      <c r="E56" s="150" t="s">
        <v>28</v>
      </c>
      <c r="F56" s="150" t="s">
        <v>433</v>
      </c>
      <c r="G56" s="150" t="s">
        <v>1019</v>
      </c>
      <c r="H56" s="150" t="s">
        <v>294</v>
      </c>
      <c r="I56" s="150" t="s">
        <v>434</v>
      </c>
      <c r="J56" s="150" t="s">
        <v>289</v>
      </c>
      <c r="K56" s="150" t="s">
        <v>704</v>
      </c>
      <c r="L56" s="150"/>
      <c r="M56" s="150"/>
    </row>
    <row r="57" spans="1:13" x14ac:dyDescent="0.25">
      <c r="A57" s="153">
        <v>56</v>
      </c>
      <c r="B57" s="150" t="s">
        <v>443</v>
      </c>
      <c r="C57" s="150" t="s">
        <v>444</v>
      </c>
      <c r="D57" s="150" t="s">
        <v>0</v>
      </c>
      <c r="E57" s="150" t="s">
        <v>1</v>
      </c>
      <c r="F57" s="150" t="s">
        <v>445</v>
      </c>
      <c r="G57" s="150" t="s">
        <v>1257</v>
      </c>
      <c r="H57" s="150" t="s">
        <v>5</v>
      </c>
      <c r="I57" s="150" t="s">
        <v>446</v>
      </c>
      <c r="J57" s="150" t="s">
        <v>6</v>
      </c>
      <c r="K57" s="150" t="s">
        <v>708</v>
      </c>
      <c r="L57" s="150"/>
      <c r="M57" s="150"/>
    </row>
    <row r="58" spans="1:13" x14ac:dyDescent="0.25">
      <c r="A58" s="153">
        <v>57</v>
      </c>
      <c r="B58" s="150" t="s">
        <v>460</v>
      </c>
      <c r="C58" s="150" t="s">
        <v>461</v>
      </c>
      <c r="D58" s="150" t="s">
        <v>462</v>
      </c>
      <c r="E58" s="150" t="s">
        <v>1</v>
      </c>
      <c r="F58" s="150" t="s">
        <v>463</v>
      </c>
      <c r="G58" s="150" t="s">
        <v>1019</v>
      </c>
      <c r="H58" s="150" t="s">
        <v>30</v>
      </c>
      <c r="I58" s="150" t="s">
        <v>464</v>
      </c>
      <c r="J58" s="150" t="s">
        <v>32</v>
      </c>
      <c r="K58" s="150" t="s">
        <v>711</v>
      </c>
      <c r="L58" s="150"/>
      <c r="M58" s="150"/>
    </row>
    <row r="59" spans="1:13" x14ac:dyDescent="0.25">
      <c r="A59" s="153">
        <v>58</v>
      </c>
      <c r="B59" s="150" t="s">
        <v>165</v>
      </c>
      <c r="C59" s="150" t="s">
        <v>166</v>
      </c>
      <c r="D59" s="150" t="s">
        <v>27</v>
      </c>
      <c r="E59" s="150" t="s">
        <v>28</v>
      </c>
      <c r="F59" s="150" t="s">
        <v>167</v>
      </c>
      <c r="G59" s="150" t="s">
        <v>1019</v>
      </c>
      <c r="H59" s="150" t="s">
        <v>30</v>
      </c>
      <c r="I59" s="150" t="s">
        <v>168</v>
      </c>
      <c r="J59" s="150" t="s">
        <v>32</v>
      </c>
      <c r="K59" s="150" t="s">
        <v>712</v>
      </c>
      <c r="L59" s="150"/>
      <c r="M59" s="150"/>
    </row>
    <row r="60" spans="1:13" x14ac:dyDescent="0.25">
      <c r="A60" s="153">
        <v>59</v>
      </c>
      <c r="B60" s="150" t="s">
        <v>25</v>
      </c>
      <c r="C60" s="150" t="s">
        <v>26</v>
      </c>
      <c r="D60" s="150" t="s">
        <v>27</v>
      </c>
      <c r="E60" s="150" t="s">
        <v>28</v>
      </c>
      <c r="F60" s="150" t="s">
        <v>29</v>
      </c>
      <c r="G60" s="150" t="s">
        <v>1019</v>
      </c>
      <c r="H60" s="150" t="s">
        <v>30</v>
      </c>
      <c r="I60" s="150" t="s">
        <v>31</v>
      </c>
      <c r="J60" s="150" t="s">
        <v>32</v>
      </c>
      <c r="K60" s="150" t="s">
        <v>714</v>
      </c>
      <c r="L60" s="150"/>
      <c r="M60" s="150"/>
    </row>
    <row r="61" spans="1:13" x14ac:dyDescent="0.25">
      <c r="A61" s="153">
        <v>60</v>
      </c>
      <c r="B61" s="150" t="s">
        <v>54</v>
      </c>
      <c r="C61" s="150" t="s">
        <v>55</v>
      </c>
      <c r="D61" s="150" t="s">
        <v>0</v>
      </c>
      <c r="E61" s="150" t="s">
        <v>1</v>
      </c>
      <c r="F61" s="150" t="s">
        <v>56</v>
      </c>
      <c r="G61" s="150" t="s">
        <v>1257</v>
      </c>
      <c r="H61" s="150" t="s">
        <v>5</v>
      </c>
      <c r="I61" s="150" t="s">
        <v>57</v>
      </c>
      <c r="J61" s="150" t="s">
        <v>6</v>
      </c>
      <c r="K61" s="150" t="s">
        <v>717</v>
      </c>
      <c r="L61" s="150"/>
      <c r="M61" s="150"/>
    </row>
    <row r="62" spans="1:13" x14ac:dyDescent="0.25">
      <c r="A62" s="153">
        <v>61</v>
      </c>
      <c r="B62" s="150" t="s">
        <v>50</v>
      </c>
      <c r="C62" s="150" t="s">
        <v>51</v>
      </c>
      <c r="D62" s="150" t="s">
        <v>52</v>
      </c>
      <c r="E62" s="150" t="s">
        <v>43</v>
      </c>
      <c r="F62" s="150" t="s">
        <v>94</v>
      </c>
      <c r="G62" s="150" t="s">
        <v>1136</v>
      </c>
      <c r="H62" s="150" t="s">
        <v>5</v>
      </c>
      <c r="I62" s="150" t="s">
        <v>95</v>
      </c>
      <c r="J62" s="150" t="s">
        <v>6</v>
      </c>
      <c r="K62" s="150" t="s">
        <v>724</v>
      </c>
      <c r="L62" s="150"/>
      <c r="M62" s="150"/>
    </row>
    <row r="63" spans="1:13" x14ac:dyDescent="0.25">
      <c r="A63" s="153">
        <v>62</v>
      </c>
      <c r="B63" s="150" t="s">
        <v>110</v>
      </c>
      <c r="C63" s="150" t="s">
        <v>111</v>
      </c>
      <c r="D63" s="150" t="s">
        <v>112</v>
      </c>
      <c r="E63" s="150" t="s">
        <v>43</v>
      </c>
      <c r="F63" s="150" t="s">
        <v>113</v>
      </c>
      <c r="G63" s="150" t="s">
        <v>1019</v>
      </c>
      <c r="H63" s="150" t="s">
        <v>3</v>
      </c>
      <c r="I63" s="150" t="s">
        <v>114</v>
      </c>
      <c r="J63" s="150" t="s">
        <v>53</v>
      </c>
      <c r="K63" s="150" t="s">
        <v>727</v>
      </c>
      <c r="L63" s="150"/>
      <c r="M63" s="150"/>
    </row>
    <row r="64" spans="1:13" x14ac:dyDescent="0.25">
      <c r="A64" s="153">
        <v>63</v>
      </c>
      <c r="B64" s="150" t="s">
        <v>120</v>
      </c>
      <c r="C64" s="150" t="s">
        <v>121</v>
      </c>
      <c r="D64" s="150" t="s">
        <v>122</v>
      </c>
      <c r="E64" s="150" t="s">
        <v>43</v>
      </c>
      <c r="F64" s="150" t="s">
        <v>123</v>
      </c>
      <c r="G64" s="150" t="s">
        <v>1019</v>
      </c>
      <c r="H64" s="150" t="s">
        <v>3</v>
      </c>
      <c r="I64" s="150" t="s">
        <v>124</v>
      </c>
      <c r="J64" s="150" t="s">
        <v>125</v>
      </c>
      <c r="K64" s="150" t="s">
        <v>728</v>
      </c>
      <c r="L64" s="150"/>
      <c r="M64" s="150"/>
    </row>
    <row r="65" spans="1:13" x14ac:dyDescent="0.25">
      <c r="A65" s="153">
        <v>64</v>
      </c>
      <c r="B65" s="150" t="s">
        <v>797</v>
      </c>
      <c r="C65" s="150" t="s">
        <v>798</v>
      </c>
      <c r="D65" s="150" t="s">
        <v>799</v>
      </c>
      <c r="E65" s="150" t="s">
        <v>1</v>
      </c>
      <c r="F65" s="150" t="s">
        <v>800</v>
      </c>
      <c r="G65" s="150" t="s">
        <v>1257</v>
      </c>
      <c r="H65" s="150" t="s">
        <v>8</v>
      </c>
      <c r="I65" s="150" t="s">
        <v>801</v>
      </c>
      <c r="J65" s="150" t="s">
        <v>9</v>
      </c>
      <c r="K65" s="150" t="s">
        <v>802</v>
      </c>
      <c r="L65" s="150"/>
      <c r="M65" s="150"/>
    </row>
    <row r="66" spans="1:13" x14ac:dyDescent="0.25">
      <c r="A66" s="153">
        <v>65</v>
      </c>
      <c r="B66" s="150" t="s">
        <v>101</v>
      </c>
      <c r="C66" s="150" t="s">
        <v>102</v>
      </c>
      <c r="D66" s="150" t="s">
        <v>103</v>
      </c>
      <c r="E66" s="150" t="s">
        <v>43</v>
      </c>
      <c r="F66" s="150" t="s">
        <v>169</v>
      </c>
      <c r="G66" s="150" t="s">
        <v>1136</v>
      </c>
      <c r="H66" s="150" t="s">
        <v>8</v>
      </c>
      <c r="I66" s="150" t="s">
        <v>170</v>
      </c>
      <c r="J66" s="150" t="s">
        <v>9</v>
      </c>
      <c r="K66" s="150" t="s">
        <v>735</v>
      </c>
      <c r="L66" s="150"/>
      <c r="M66" s="150"/>
    </row>
    <row r="67" spans="1:13" x14ac:dyDescent="0.25">
      <c r="A67" s="153">
        <v>66</v>
      </c>
      <c r="B67" s="150" t="s">
        <v>174</v>
      </c>
      <c r="C67" s="150" t="s">
        <v>175</v>
      </c>
      <c r="D67" s="150" t="s">
        <v>0</v>
      </c>
      <c r="E67" s="150" t="s">
        <v>1</v>
      </c>
      <c r="F67" s="150" t="s">
        <v>176</v>
      </c>
      <c r="G67" s="150" t="s">
        <v>1257</v>
      </c>
      <c r="H67" s="150" t="s">
        <v>8</v>
      </c>
      <c r="I67" s="150" t="s">
        <v>177</v>
      </c>
      <c r="J67" s="150" t="s">
        <v>9</v>
      </c>
      <c r="K67" s="150" t="s">
        <v>736</v>
      </c>
      <c r="L67" s="150"/>
      <c r="M67" s="150"/>
    </row>
    <row r="68" spans="1:13" x14ac:dyDescent="0.25">
      <c r="A68" s="153">
        <v>67</v>
      </c>
      <c r="B68" s="150" t="s">
        <v>174</v>
      </c>
      <c r="C68" s="150" t="s">
        <v>175</v>
      </c>
      <c r="D68" s="150" t="s">
        <v>0</v>
      </c>
      <c r="E68" s="150" t="s">
        <v>1</v>
      </c>
      <c r="F68" s="150" t="s">
        <v>472</v>
      </c>
      <c r="G68" s="150" t="s">
        <v>1050</v>
      </c>
      <c r="H68" s="150" t="s">
        <v>473</v>
      </c>
      <c r="I68" s="150" t="s">
        <v>474</v>
      </c>
      <c r="J68" s="150" t="s">
        <v>475</v>
      </c>
      <c r="K68" s="150" t="s">
        <v>737</v>
      </c>
      <c r="L68" s="150"/>
      <c r="M68" s="150"/>
    </row>
    <row r="69" spans="1:13" x14ac:dyDescent="0.25">
      <c r="A69" s="153">
        <v>68</v>
      </c>
      <c r="B69" s="150" t="s">
        <v>179</v>
      </c>
      <c r="C69" s="150" t="s">
        <v>180</v>
      </c>
      <c r="D69" s="150" t="s">
        <v>181</v>
      </c>
      <c r="E69" s="150" t="s">
        <v>43</v>
      </c>
      <c r="F69" s="150" t="s">
        <v>182</v>
      </c>
      <c r="G69" s="150" t="s">
        <v>1136</v>
      </c>
      <c r="H69" s="150" t="s">
        <v>8</v>
      </c>
      <c r="I69" s="150" t="s">
        <v>183</v>
      </c>
      <c r="J69" s="150" t="s">
        <v>9</v>
      </c>
      <c r="K69" s="150" t="s">
        <v>738</v>
      </c>
      <c r="L69" s="150"/>
      <c r="M69" s="150"/>
    </row>
    <row r="70" spans="1:13" x14ac:dyDescent="0.25">
      <c r="A70" s="153">
        <v>69</v>
      </c>
      <c r="B70" s="150" t="s">
        <v>467</v>
      </c>
      <c r="C70" s="150" t="s">
        <v>468</v>
      </c>
      <c r="D70" s="150" t="s">
        <v>0</v>
      </c>
      <c r="E70" s="150" t="s">
        <v>1</v>
      </c>
      <c r="F70" s="150" t="s">
        <v>477</v>
      </c>
      <c r="G70" s="150" t="s">
        <v>1019</v>
      </c>
      <c r="H70" s="150" t="s">
        <v>30</v>
      </c>
      <c r="I70" s="150" t="s">
        <v>478</v>
      </c>
      <c r="J70" s="150" t="s">
        <v>32</v>
      </c>
      <c r="K70" s="150" t="s">
        <v>740</v>
      </c>
      <c r="L70" s="150"/>
      <c r="M70" s="150"/>
    </row>
    <row r="71" spans="1:13" x14ac:dyDescent="0.25">
      <c r="A71" s="153">
        <v>70</v>
      </c>
      <c r="B71" s="150" t="s">
        <v>54</v>
      </c>
      <c r="C71" s="150" t="s">
        <v>55</v>
      </c>
      <c r="D71" s="150" t="s">
        <v>0</v>
      </c>
      <c r="E71" s="150" t="s">
        <v>1</v>
      </c>
      <c r="F71" s="150" t="s">
        <v>480</v>
      </c>
      <c r="G71" s="150" t="s">
        <v>1050</v>
      </c>
      <c r="H71" s="150" t="s">
        <v>473</v>
      </c>
      <c r="I71" s="150" t="s">
        <v>481</v>
      </c>
      <c r="J71" s="150" t="s">
        <v>475</v>
      </c>
      <c r="K71" s="150" t="s">
        <v>744</v>
      </c>
      <c r="L71" s="150"/>
      <c r="M71" s="150"/>
    </row>
    <row r="72" spans="1:13" x14ac:dyDescent="0.25">
      <c r="A72" s="153">
        <v>71</v>
      </c>
      <c r="B72" s="150" t="s">
        <v>206</v>
      </c>
      <c r="C72" s="150" t="s">
        <v>207</v>
      </c>
      <c r="D72" s="150" t="s">
        <v>173</v>
      </c>
      <c r="E72" s="150" t="s">
        <v>43</v>
      </c>
      <c r="F72" s="150" t="s">
        <v>208</v>
      </c>
      <c r="G72" s="150" t="s">
        <v>1019</v>
      </c>
      <c r="H72" s="150" t="s">
        <v>3</v>
      </c>
      <c r="I72" s="150" t="s">
        <v>209</v>
      </c>
      <c r="J72" s="150" t="s">
        <v>53</v>
      </c>
      <c r="K72" s="150" t="s">
        <v>745</v>
      </c>
      <c r="L72" s="150"/>
      <c r="M72" s="150"/>
    </row>
    <row r="73" spans="1:13" x14ac:dyDescent="0.25">
      <c r="A73" s="153">
        <v>72</v>
      </c>
      <c r="B73" s="150" t="s">
        <v>224</v>
      </c>
      <c r="C73" s="150" t="s">
        <v>225</v>
      </c>
      <c r="D73" s="150" t="s">
        <v>0</v>
      </c>
      <c r="E73" s="150" t="s">
        <v>1</v>
      </c>
      <c r="F73" s="150" t="s">
        <v>226</v>
      </c>
      <c r="G73" s="150" t="s">
        <v>1019</v>
      </c>
      <c r="H73" s="150" t="s">
        <v>3</v>
      </c>
      <c r="I73" s="150" t="s">
        <v>227</v>
      </c>
      <c r="J73" s="150" t="s">
        <v>53</v>
      </c>
      <c r="K73" s="150" t="s">
        <v>748</v>
      </c>
      <c r="L73" s="150"/>
      <c r="M73" s="150"/>
    </row>
    <row r="74" spans="1:13" x14ac:dyDescent="0.25">
      <c r="A74" s="153">
        <v>73</v>
      </c>
      <c r="B74" s="150" t="s">
        <v>54</v>
      </c>
      <c r="C74" s="150" t="s">
        <v>55</v>
      </c>
      <c r="D74" s="150" t="s">
        <v>0</v>
      </c>
      <c r="E74" s="150" t="s">
        <v>1</v>
      </c>
      <c r="F74" s="150" t="s">
        <v>229</v>
      </c>
      <c r="G74" s="150" t="s">
        <v>1019</v>
      </c>
      <c r="H74" s="150" t="s">
        <v>3</v>
      </c>
      <c r="I74" s="150" t="s">
        <v>230</v>
      </c>
      <c r="J74" s="150" t="s">
        <v>53</v>
      </c>
      <c r="K74" s="150" t="s">
        <v>749</v>
      </c>
      <c r="L74" s="150"/>
      <c r="M74" s="150"/>
    </row>
    <row r="75" spans="1:13" x14ac:dyDescent="0.25">
      <c r="A75" s="153">
        <v>74</v>
      </c>
      <c r="B75" s="150" t="s">
        <v>232</v>
      </c>
      <c r="C75" s="150" t="s">
        <v>233</v>
      </c>
      <c r="D75" s="150" t="s">
        <v>234</v>
      </c>
      <c r="E75" s="150" t="s">
        <v>1</v>
      </c>
      <c r="F75" s="150" t="s">
        <v>235</v>
      </c>
      <c r="G75" s="150" t="s">
        <v>666</v>
      </c>
      <c r="H75" s="150" t="s">
        <v>3</v>
      </c>
      <c r="I75" s="150" t="s">
        <v>236</v>
      </c>
      <c r="J75" s="150" t="s">
        <v>53</v>
      </c>
      <c r="K75" s="150" t="s">
        <v>750</v>
      </c>
      <c r="L75" s="150"/>
      <c r="M75" s="150"/>
    </row>
    <row r="76" spans="1:13" x14ac:dyDescent="0.25">
      <c r="A76" s="153">
        <v>75</v>
      </c>
      <c r="B76" s="150" t="s">
        <v>278</v>
      </c>
      <c r="C76" s="150" t="s">
        <v>279</v>
      </c>
      <c r="D76" s="150" t="s">
        <v>66</v>
      </c>
      <c r="E76" s="150" t="s">
        <v>1</v>
      </c>
      <c r="F76" s="150" t="s">
        <v>280</v>
      </c>
      <c r="G76" s="150" t="s">
        <v>1019</v>
      </c>
      <c r="H76" s="150" t="s">
        <v>3</v>
      </c>
      <c r="I76" s="150" t="s">
        <v>281</v>
      </c>
      <c r="J76" s="150" t="s">
        <v>53</v>
      </c>
      <c r="K76" s="150" t="s">
        <v>756</v>
      </c>
      <c r="L76" s="150"/>
      <c r="M76" s="150"/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4"/>
  <dimension ref="A1:L74"/>
  <sheetViews>
    <sheetView topLeftCell="A43" workbookViewId="0">
      <selection activeCell="N23" sqref="N23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53">
        <v>1</v>
      </c>
      <c r="B2" s="153" t="s">
        <v>803</v>
      </c>
      <c r="C2" s="153" t="s">
        <v>804</v>
      </c>
      <c r="D2" s="153" t="s">
        <v>17</v>
      </c>
      <c r="E2" s="153" t="s">
        <v>7</v>
      </c>
      <c r="F2" s="153" t="s">
        <v>1121</v>
      </c>
      <c r="G2" s="153" t="s">
        <v>1136</v>
      </c>
      <c r="H2" s="153" t="s">
        <v>1013</v>
      </c>
      <c r="I2" s="153" t="s">
        <v>1122</v>
      </c>
      <c r="J2" s="153" t="s">
        <v>960</v>
      </c>
      <c r="K2" s="153" t="s">
        <v>1464</v>
      </c>
    </row>
    <row r="3" spans="1:11" x14ac:dyDescent="0.25">
      <c r="A3" s="153">
        <v>2</v>
      </c>
      <c r="B3" s="153" t="s">
        <v>174</v>
      </c>
      <c r="C3" s="153" t="s">
        <v>175</v>
      </c>
      <c r="D3" s="153" t="s">
        <v>0</v>
      </c>
      <c r="E3" s="153" t="s">
        <v>1</v>
      </c>
      <c r="F3" s="153" t="s">
        <v>1232</v>
      </c>
      <c r="G3" s="153" t="s">
        <v>1257</v>
      </c>
      <c r="H3" s="153" t="s">
        <v>1013</v>
      </c>
      <c r="I3" s="153" t="s">
        <v>1234</v>
      </c>
      <c r="J3" s="153" t="s">
        <v>960</v>
      </c>
      <c r="K3" s="153" t="s">
        <v>1456</v>
      </c>
    </row>
    <row r="4" spans="1:11" x14ac:dyDescent="0.25">
      <c r="A4" s="153">
        <v>3</v>
      </c>
      <c r="B4" s="153" t="s">
        <v>1457</v>
      </c>
      <c r="C4" s="153" t="s">
        <v>1458</v>
      </c>
      <c r="D4" s="153" t="s">
        <v>42</v>
      </c>
      <c r="E4" s="153" t="s">
        <v>43</v>
      </c>
      <c r="F4" s="153" t="s">
        <v>1459</v>
      </c>
      <c r="G4" s="153" t="s">
        <v>1136</v>
      </c>
      <c r="H4" s="153" t="s">
        <v>1013</v>
      </c>
      <c r="I4" s="153" t="s">
        <v>1460</v>
      </c>
      <c r="J4" s="153" t="s">
        <v>960</v>
      </c>
      <c r="K4" s="153" t="s">
        <v>1461</v>
      </c>
    </row>
    <row r="5" spans="1:11" x14ac:dyDescent="0.25">
      <c r="A5" s="146">
        <v>4</v>
      </c>
      <c r="B5" s="146" t="s">
        <v>366</v>
      </c>
      <c r="C5" s="146" t="s">
        <v>367</v>
      </c>
      <c r="D5" s="146" t="s">
        <v>368</v>
      </c>
      <c r="E5" s="146" t="s">
        <v>43</v>
      </c>
      <c r="F5" s="146" t="s">
        <v>369</v>
      </c>
      <c r="G5" s="146" t="s">
        <v>1019</v>
      </c>
      <c r="H5" s="146" t="s">
        <v>294</v>
      </c>
      <c r="I5" s="146" t="s">
        <v>370</v>
      </c>
      <c r="J5" s="146" t="s">
        <v>289</v>
      </c>
      <c r="K5" s="146" t="s">
        <v>1240</v>
      </c>
    </row>
    <row r="6" spans="1:11" x14ac:dyDescent="0.25">
      <c r="A6" s="146">
        <v>5</v>
      </c>
      <c r="B6" s="146" t="s">
        <v>366</v>
      </c>
      <c r="C6" s="146" t="s">
        <v>367</v>
      </c>
      <c r="D6" s="146" t="s">
        <v>368</v>
      </c>
      <c r="E6" s="146" t="s">
        <v>43</v>
      </c>
      <c r="F6" s="146" t="s">
        <v>1100</v>
      </c>
      <c r="G6" s="146" t="s">
        <v>1257</v>
      </c>
      <c r="H6" s="146" t="s">
        <v>1013</v>
      </c>
      <c r="I6" s="146" t="s">
        <v>1101</v>
      </c>
      <c r="J6" s="146" t="s">
        <v>960</v>
      </c>
      <c r="K6" s="146" t="s">
        <v>1258</v>
      </c>
    </row>
    <row r="7" spans="1:11" x14ac:dyDescent="0.25">
      <c r="A7" s="146">
        <v>6</v>
      </c>
      <c r="B7" s="146" t="s">
        <v>1215</v>
      </c>
      <c r="C7" s="146" t="s">
        <v>1216</v>
      </c>
      <c r="D7" s="146" t="s">
        <v>0</v>
      </c>
      <c r="E7" s="146" t="s">
        <v>1</v>
      </c>
      <c r="F7" s="146" t="s">
        <v>1218</v>
      </c>
      <c r="G7" s="146" t="s">
        <v>1257</v>
      </c>
      <c r="H7" s="146" t="s">
        <v>1013</v>
      </c>
      <c r="I7" s="146" t="s">
        <v>1219</v>
      </c>
      <c r="J7" s="146" t="s">
        <v>960</v>
      </c>
      <c r="K7" s="146" t="s">
        <v>1242</v>
      </c>
    </row>
    <row r="8" spans="1:11" x14ac:dyDescent="0.25">
      <c r="A8" s="146">
        <v>7</v>
      </c>
      <c r="B8" s="146" t="s">
        <v>1194</v>
      </c>
      <c r="C8" s="146" t="s">
        <v>1195</v>
      </c>
      <c r="D8" s="146" t="s">
        <v>1196</v>
      </c>
      <c r="E8" s="146" t="s">
        <v>28</v>
      </c>
      <c r="F8" s="146" t="s">
        <v>1197</v>
      </c>
      <c r="G8" s="146" t="s">
        <v>1257</v>
      </c>
      <c r="H8" s="146" t="s">
        <v>1013</v>
      </c>
      <c r="I8" s="146" t="s">
        <v>1198</v>
      </c>
      <c r="J8" s="146" t="s">
        <v>960</v>
      </c>
      <c r="K8" s="146" t="s">
        <v>1214</v>
      </c>
    </row>
    <row r="9" spans="1:11" x14ac:dyDescent="0.25">
      <c r="A9" s="146">
        <v>8</v>
      </c>
      <c r="B9" s="146" t="s">
        <v>117</v>
      </c>
      <c r="C9" s="146" t="s">
        <v>1210</v>
      </c>
      <c r="D9" s="146" t="s">
        <v>648</v>
      </c>
      <c r="E9" s="146" t="s">
        <v>1</v>
      </c>
      <c r="F9" s="146" t="s">
        <v>1211</v>
      </c>
      <c r="G9" s="146" t="s">
        <v>1019</v>
      </c>
      <c r="H9" s="146" t="s">
        <v>3</v>
      </c>
      <c r="I9" s="146" t="s">
        <v>1212</v>
      </c>
      <c r="J9" s="146" t="s">
        <v>53</v>
      </c>
      <c r="K9" s="146" t="s">
        <v>1213</v>
      </c>
    </row>
    <row r="10" spans="1:11" x14ac:dyDescent="0.25">
      <c r="A10" s="146">
        <v>9</v>
      </c>
      <c r="B10" s="146" t="s">
        <v>262</v>
      </c>
      <c r="C10" s="146" t="s">
        <v>399</v>
      </c>
      <c r="D10" s="146" t="s">
        <v>0</v>
      </c>
      <c r="E10" s="146" t="s">
        <v>1</v>
      </c>
      <c r="F10" s="146" t="s">
        <v>1103</v>
      </c>
      <c r="G10" s="146" t="s">
        <v>1136</v>
      </c>
      <c r="H10" s="146" t="s">
        <v>1013</v>
      </c>
      <c r="I10" s="146" t="s">
        <v>1104</v>
      </c>
      <c r="J10" s="146" t="s">
        <v>960</v>
      </c>
      <c r="K10" s="146" t="s">
        <v>1206</v>
      </c>
    </row>
    <row r="11" spans="1:11" x14ac:dyDescent="0.25">
      <c r="A11" s="146">
        <v>10</v>
      </c>
      <c r="B11" s="146" t="s">
        <v>116</v>
      </c>
      <c r="C11" s="146" t="s">
        <v>117</v>
      </c>
      <c r="D11" s="146" t="s">
        <v>648</v>
      </c>
      <c r="E11" s="146" t="s">
        <v>1</v>
      </c>
      <c r="F11" s="146" t="s">
        <v>118</v>
      </c>
      <c r="G11" s="146" t="s">
        <v>1019</v>
      </c>
      <c r="H11" s="146" t="s">
        <v>3</v>
      </c>
      <c r="I11" s="146" t="s">
        <v>119</v>
      </c>
      <c r="J11" s="146" t="s">
        <v>53</v>
      </c>
      <c r="K11" s="146" t="s">
        <v>1167</v>
      </c>
    </row>
    <row r="12" spans="1:11" x14ac:dyDescent="0.25">
      <c r="A12" s="146">
        <v>11</v>
      </c>
      <c r="B12" s="146" t="s">
        <v>196</v>
      </c>
      <c r="C12" s="146" t="s">
        <v>104</v>
      </c>
      <c r="D12" s="146" t="s">
        <v>197</v>
      </c>
      <c r="E12" s="146" t="s">
        <v>198</v>
      </c>
      <c r="F12" s="146" t="s">
        <v>1168</v>
      </c>
      <c r="G12" s="146" t="s">
        <v>1136</v>
      </c>
      <c r="H12" s="146" t="s">
        <v>1013</v>
      </c>
      <c r="I12" s="146" t="s">
        <v>1169</v>
      </c>
      <c r="J12" s="146" t="s">
        <v>960</v>
      </c>
      <c r="K12" s="146" t="s">
        <v>1170</v>
      </c>
    </row>
    <row r="13" spans="1:11" x14ac:dyDescent="0.25">
      <c r="A13" s="146">
        <v>12</v>
      </c>
      <c r="B13" s="146" t="s">
        <v>1176</v>
      </c>
      <c r="C13" s="146" t="s">
        <v>1177</v>
      </c>
      <c r="D13" s="146" t="s">
        <v>173</v>
      </c>
      <c r="E13" s="146" t="s">
        <v>43</v>
      </c>
      <c r="F13" s="146" t="s">
        <v>1178</v>
      </c>
      <c r="G13" s="146" t="s">
        <v>1136</v>
      </c>
      <c r="H13" s="146" t="s">
        <v>1013</v>
      </c>
      <c r="I13" s="146" t="s">
        <v>1179</v>
      </c>
      <c r="J13" s="146" t="s">
        <v>960</v>
      </c>
      <c r="K13" s="146" t="s">
        <v>1180</v>
      </c>
    </row>
    <row r="14" spans="1:11" x14ac:dyDescent="0.25">
      <c r="A14" s="146">
        <v>13</v>
      </c>
      <c r="B14" s="146" t="s">
        <v>1181</v>
      </c>
      <c r="C14" s="146" t="s">
        <v>1182</v>
      </c>
      <c r="D14" s="146" t="s">
        <v>1183</v>
      </c>
      <c r="E14" s="146" t="s">
        <v>48</v>
      </c>
      <c r="F14" s="146" t="s">
        <v>1184</v>
      </c>
      <c r="G14" s="146" t="s">
        <v>1136</v>
      </c>
      <c r="H14" s="146" t="s">
        <v>1013</v>
      </c>
      <c r="I14" s="146" t="s">
        <v>1185</v>
      </c>
      <c r="J14" s="146" t="s">
        <v>960</v>
      </c>
      <c r="K14" s="146" t="s">
        <v>1186</v>
      </c>
    </row>
    <row r="15" spans="1:11" x14ac:dyDescent="0.25">
      <c r="A15" s="146">
        <v>14</v>
      </c>
      <c r="B15" s="146" t="s">
        <v>1187</v>
      </c>
      <c r="C15" s="146" t="s">
        <v>1188</v>
      </c>
      <c r="D15" s="146" t="s">
        <v>1189</v>
      </c>
      <c r="E15" s="146" t="s">
        <v>43</v>
      </c>
      <c r="F15" s="146" t="s">
        <v>1190</v>
      </c>
      <c r="G15" s="146" t="s">
        <v>1136</v>
      </c>
      <c r="H15" s="146" t="s">
        <v>1013</v>
      </c>
      <c r="I15" s="146" t="s">
        <v>1191</v>
      </c>
      <c r="J15" s="146" t="s">
        <v>960</v>
      </c>
      <c r="K15" s="146" t="s">
        <v>1192</v>
      </c>
    </row>
    <row r="16" spans="1:11" x14ac:dyDescent="0.25">
      <c r="A16" s="146">
        <v>15</v>
      </c>
      <c r="B16" s="146" t="s">
        <v>262</v>
      </c>
      <c r="C16" s="146" t="s">
        <v>1141</v>
      </c>
      <c r="D16" s="146" t="s">
        <v>1142</v>
      </c>
      <c r="E16" s="146" t="s">
        <v>1</v>
      </c>
      <c r="F16" s="146" t="s">
        <v>1143</v>
      </c>
      <c r="G16" s="146" t="s">
        <v>1136</v>
      </c>
      <c r="H16" s="146" t="s">
        <v>1013</v>
      </c>
      <c r="I16" s="146" t="s">
        <v>1144</v>
      </c>
      <c r="J16" s="146" t="s">
        <v>960</v>
      </c>
      <c r="K16" s="146" t="s">
        <v>1145</v>
      </c>
    </row>
    <row r="17" spans="1:11" x14ac:dyDescent="0.25">
      <c r="A17" s="146">
        <v>16</v>
      </c>
      <c r="B17" s="146" t="s">
        <v>1146</v>
      </c>
      <c r="C17" s="146" t="s">
        <v>1147</v>
      </c>
      <c r="D17" s="146" t="s">
        <v>1142</v>
      </c>
      <c r="E17" s="146" t="s">
        <v>1</v>
      </c>
      <c r="F17" s="146" t="s">
        <v>1148</v>
      </c>
      <c r="G17" s="146" t="s">
        <v>1136</v>
      </c>
      <c r="H17" s="146" t="s">
        <v>1013</v>
      </c>
      <c r="I17" s="146" t="s">
        <v>1149</v>
      </c>
      <c r="J17" s="146" t="s">
        <v>960</v>
      </c>
      <c r="K17" s="146" t="s">
        <v>1150</v>
      </c>
    </row>
    <row r="18" spans="1:11" x14ac:dyDescent="0.25">
      <c r="A18" s="146">
        <v>17</v>
      </c>
      <c r="B18" s="146" t="s">
        <v>50</v>
      </c>
      <c r="C18" s="146" t="s">
        <v>51</v>
      </c>
      <c r="D18" s="146" t="s">
        <v>52</v>
      </c>
      <c r="E18" s="146" t="s">
        <v>43</v>
      </c>
      <c r="F18" s="146" t="s">
        <v>1085</v>
      </c>
      <c r="G18" s="146" t="s">
        <v>1136</v>
      </c>
      <c r="H18" s="146" t="s">
        <v>1013</v>
      </c>
      <c r="I18" s="146" t="s">
        <v>1086</v>
      </c>
      <c r="J18" s="146" t="s">
        <v>960</v>
      </c>
      <c r="K18" s="146" t="s">
        <v>1087</v>
      </c>
    </row>
    <row r="19" spans="1:11" x14ac:dyDescent="0.25">
      <c r="A19" s="146">
        <v>18</v>
      </c>
      <c r="B19" s="146" t="s">
        <v>196</v>
      </c>
      <c r="C19" s="146" t="s">
        <v>104</v>
      </c>
      <c r="D19" s="146" t="s">
        <v>197</v>
      </c>
      <c r="E19" s="146" t="s">
        <v>198</v>
      </c>
      <c r="F19" s="146" t="s">
        <v>1107</v>
      </c>
      <c r="G19" s="146" t="s">
        <v>1136</v>
      </c>
      <c r="H19" s="146" t="s">
        <v>1013</v>
      </c>
      <c r="I19" s="146" t="s">
        <v>1108</v>
      </c>
      <c r="J19" s="146" t="s">
        <v>960</v>
      </c>
      <c r="K19" s="146" t="s">
        <v>1109</v>
      </c>
    </row>
    <row r="20" spans="1:11" x14ac:dyDescent="0.25">
      <c r="A20" s="146">
        <v>19</v>
      </c>
      <c r="B20" s="146" t="s">
        <v>1110</v>
      </c>
      <c r="C20" s="146" t="s">
        <v>408</v>
      </c>
      <c r="D20" s="146" t="s">
        <v>1111</v>
      </c>
      <c r="E20" s="146" t="s">
        <v>912</v>
      </c>
      <c r="F20" s="146" t="s">
        <v>1112</v>
      </c>
      <c r="G20" s="146" t="s">
        <v>1136</v>
      </c>
      <c r="H20" s="146" t="s">
        <v>1013</v>
      </c>
      <c r="I20" s="146" t="s">
        <v>1113</v>
      </c>
      <c r="J20" s="146" t="s">
        <v>960</v>
      </c>
      <c r="K20" s="146" t="s">
        <v>1114</v>
      </c>
    </row>
    <row r="21" spans="1:11" x14ac:dyDescent="0.25">
      <c r="A21" s="146">
        <v>20</v>
      </c>
      <c r="B21" s="146" t="s">
        <v>1115</v>
      </c>
      <c r="C21" s="146" t="s">
        <v>1116</v>
      </c>
      <c r="D21" s="146" t="s">
        <v>1117</v>
      </c>
      <c r="E21" s="146" t="s">
        <v>1</v>
      </c>
      <c r="F21" s="146" t="s">
        <v>1118</v>
      </c>
      <c r="G21" s="146" t="s">
        <v>1136</v>
      </c>
      <c r="H21" s="146" t="s">
        <v>1013</v>
      </c>
      <c r="I21" s="146" t="s">
        <v>1119</v>
      </c>
      <c r="J21" s="146" t="s">
        <v>960</v>
      </c>
      <c r="K21" s="146" t="s">
        <v>1120</v>
      </c>
    </row>
    <row r="22" spans="1:11" x14ac:dyDescent="0.25">
      <c r="A22" s="146">
        <v>21</v>
      </c>
      <c r="B22" s="146" t="s">
        <v>50</v>
      </c>
      <c r="C22" s="146" t="s">
        <v>51</v>
      </c>
      <c r="D22" s="146" t="s">
        <v>52</v>
      </c>
      <c r="E22" s="146" t="s">
        <v>43</v>
      </c>
      <c r="F22" s="146" t="s">
        <v>246</v>
      </c>
      <c r="G22" s="146" t="s">
        <v>1019</v>
      </c>
      <c r="H22" s="146" t="s">
        <v>3</v>
      </c>
      <c r="I22" s="146" t="s">
        <v>247</v>
      </c>
      <c r="J22" s="146" t="s">
        <v>125</v>
      </c>
      <c r="K22" s="146" t="s">
        <v>1127</v>
      </c>
    </row>
    <row r="23" spans="1:11" x14ac:dyDescent="0.25">
      <c r="A23" s="146">
        <v>22</v>
      </c>
      <c r="B23" s="146" t="s">
        <v>1072</v>
      </c>
      <c r="C23" s="146" t="s">
        <v>1073</v>
      </c>
      <c r="D23" s="146" t="s">
        <v>122</v>
      </c>
      <c r="E23" s="146" t="s">
        <v>43</v>
      </c>
      <c r="F23" s="146" t="s">
        <v>221</v>
      </c>
      <c r="G23" s="146" t="s">
        <v>1131</v>
      </c>
      <c r="H23" s="146" t="s">
        <v>3</v>
      </c>
      <c r="I23" s="146" t="s">
        <v>222</v>
      </c>
      <c r="J23" s="146" t="s">
        <v>53</v>
      </c>
      <c r="K23" s="146" t="s">
        <v>1074</v>
      </c>
    </row>
    <row r="24" spans="1:11" x14ac:dyDescent="0.25">
      <c r="A24" s="146">
        <v>23</v>
      </c>
      <c r="B24" s="146" t="s">
        <v>262</v>
      </c>
      <c r="C24" s="146" t="s">
        <v>263</v>
      </c>
      <c r="D24" s="146" t="s">
        <v>264</v>
      </c>
      <c r="E24" s="146" t="s">
        <v>1</v>
      </c>
      <c r="F24" s="146" t="s">
        <v>265</v>
      </c>
      <c r="G24" s="146" t="s">
        <v>1019</v>
      </c>
      <c r="H24" s="146" t="s">
        <v>3</v>
      </c>
      <c r="I24" s="146" t="s">
        <v>266</v>
      </c>
      <c r="J24" s="146" t="s">
        <v>53</v>
      </c>
      <c r="K24" s="146" t="s">
        <v>1057</v>
      </c>
    </row>
    <row r="25" spans="1:11" x14ac:dyDescent="0.25">
      <c r="A25" s="146">
        <v>24</v>
      </c>
      <c r="B25" s="146" t="s">
        <v>71</v>
      </c>
      <c r="C25" s="146" t="s">
        <v>72</v>
      </c>
      <c r="D25" s="146" t="s">
        <v>73</v>
      </c>
      <c r="E25" s="146" t="s">
        <v>28</v>
      </c>
      <c r="F25" s="146" t="s">
        <v>74</v>
      </c>
      <c r="G25" s="146" t="s">
        <v>1019</v>
      </c>
      <c r="H25" s="146" t="s">
        <v>30</v>
      </c>
      <c r="I25" s="146" t="s">
        <v>75</v>
      </c>
      <c r="J25" s="146" t="s">
        <v>32</v>
      </c>
      <c r="K25" s="146" t="s">
        <v>1058</v>
      </c>
    </row>
    <row r="26" spans="1:11" x14ac:dyDescent="0.25">
      <c r="A26" s="146">
        <v>25</v>
      </c>
      <c r="B26" s="146" t="s">
        <v>273</v>
      </c>
      <c r="C26" s="146" t="s">
        <v>274</v>
      </c>
      <c r="D26" s="146" t="s">
        <v>0</v>
      </c>
      <c r="E26" s="146" t="s">
        <v>1</v>
      </c>
      <c r="F26" s="146" t="s">
        <v>275</v>
      </c>
      <c r="G26" s="146" t="s">
        <v>1019</v>
      </c>
      <c r="H26" s="146" t="s">
        <v>3</v>
      </c>
      <c r="I26" s="146" t="s">
        <v>276</v>
      </c>
      <c r="J26" s="146" t="s">
        <v>53</v>
      </c>
      <c r="K26" s="146" t="s">
        <v>1069</v>
      </c>
    </row>
    <row r="27" spans="1:11" x14ac:dyDescent="0.25">
      <c r="A27" s="146">
        <v>26</v>
      </c>
      <c r="B27" s="146" t="s">
        <v>766</v>
      </c>
      <c r="C27" s="146" t="s">
        <v>767</v>
      </c>
      <c r="D27" s="146" t="s">
        <v>577</v>
      </c>
      <c r="E27" s="146" t="s">
        <v>7</v>
      </c>
      <c r="F27" s="146" t="s">
        <v>1040</v>
      </c>
      <c r="G27" s="146" t="s">
        <v>1050</v>
      </c>
      <c r="H27" s="146" t="s">
        <v>781</v>
      </c>
      <c r="I27" s="146" t="s">
        <v>1042</v>
      </c>
      <c r="J27" s="146" t="s">
        <v>1043</v>
      </c>
      <c r="K27" s="146" t="s">
        <v>1044</v>
      </c>
    </row>
    <row r="28" spans="1:11" x14ac:dyDescent="0.25">
      <c r="A28" s="146">
        <v>27</v>
      </c>
      <c r="B28" s="146" t="s">
        <v>145</v>
      </c>
      <c r="C28" s="146" t="s">
        <v>97</v>
      </c>
      <c r="D28" s="146" t="s">
        <v>1046</v>
      </c>
      <c r="E28" s="146" t="s">
        <v>1</v>
      </c>
      <c r="F28" s="146" t="s">
        <v>147</v>
      </c>
      <c r="G28" s="146" t="s">
        <v>1019</v>
      </c>
      <c r="H28" s="146" t="s">
        <v>3</v>
      </c>
      <c r="I28" s="146" t="s">
        <v>148</v>
      </c>
      <c r="J28" s="146" t="s">
        <v>53</v>
      </c>
      <c r="K28" s="146" t="s">
        <v>1047</v>
      </c>
    </row>
    <row r="29" spans="1:11" x14ac:dyDescent="0.25">
      <c r="A29" s="146">
        <v>28</v>
      </c>
      <c r="B29" s="146" t="s">
        <v>803</v>
      </c>
      <c r="C29" s="146" t="s">
        <v>804</v>
      </c>
      <c r="D29" s="146" t="s">
        <v>17</v>
      </c>
      <c r="E29" s="146" t="s">
        <v>7</v>
      </c>
      <c r="F29" s="146" t="s">
        <v>805</v>
      </c>
      <c r="G29" s="146" t="s">
        <v>1136</v>
      </c>
      <c r="H29" s="146" t="s">
        <v>5</v>
      </c>
      <c r="I29" s="146" t="s">
        <v>806</v>
      </c>
      <c r="J29" s="146" t="s">
        <v>6</v>
      </c>
      <c r="K29" s="146" t="s">
        <v>996</v>
      </c>
    </row>
    <row r="30" spans="1:11" x14ac:dyDescent="0.25">
      <c r="A30" s="146">
        <v>29</v>
      </c>
      <c r="B30" s="146" t="s">
        <v>982</v>
      </c>
      <c r="C30" s="146" t="s">
        <v>292</v>
      </c>
      <c r="D30" s="146" t="s">
        <v>462</v>
      </c>
      <c r="E30" s="146" t="s">
        <v>1</v>
      </c>
      <c r="F30" s="146" t="s">
        <v>422</v>
      </c>
      <c r="G30" s="146" t="s">
        <v>1019</v>
      </c>
      <c r="H30" s="146" t="s">
        <v>3</v>
      </c>
      <c r="I30" s="146" t="s">
        <v>423</v>
      </c>
      <c r="J30" s="146" t="s">
        <v>2</v>
      </c>
      <c r="K30" s="146" t="s">
        <v>983</v>
      </c>
    </row>
    <row r="31" spans="1:11" x14ac:dyDescent="0.25">
      <c r="A31" s="146">
        <v>30</v>
      </c>
      <c r="B31" s="146" t="s">
        <v>64</v>
      </c>
      <c r="C31" s="146" t="s">
        <v>65</v>
      </c>
      <c r="D31" s="146" t="s">
        <v>66</v>
      </c>
      <c r="E31" s="146" t="s">
        <v>1</v>
      </c>
      <c r="F31" s="146" t="s">
        <v>67</v>
      </c>
      <c r="G31" s="146" t="s">
        <v>1019</v>
      </c>
      <c r="H31" s="146" t="s">
        <v>30</v>
      </c>
      <c r="I31" s="146" t="s">
        <v>68</v>
      </c>
      <c r="J31" s="146" t="s">
        <v>32</v>
      </c>
      <c r="K31" s="146" t="s">
        <v>959</v>
      </c>
    </row>
    <row r="32" spans="1:11" x14ac:dyDescent="0.25">
      <c r="A32" s="146">
        <v>31</v>
      </c>
      <c r="B32" s="146" t="s">
        <v>242</v>
      </c>
      <c r="C32" s="146" t="s">
        <v>243</v>
      </c>
      <c r="D32" s="146" t="s">
        <v>957</v>
      </c>
      <c r="E32" s="146" t="s">
        <v>43</v>
      </c>
      <c r="F32" s="146" t="s">
        <v>244</v>
      </c>
      <c r="G32" s="146" t="s">
        <v>1019</v>
      </c>
      <c r="H32" s="146" t="s">
        <v>3</v>
      </c>
      <c r="I32" s="146" t="s">
        <v>245</v>
      </c>
      <c r="J32" s="146" t="s">
        <v>125</v>
      </c>
      <c r="K32" s="146" t="s">
        <v>958</v>
      </c>
    </row>
    <row r="33" spans="1:11" x14ac:dyDescent="0.25">
      <c r="A33" s="146">
        <v>32</v>
      </c>
      <c r="B33" s="146" t="s">
        <v>322</v>
      </c>
      <c r="C33" s="146" t="s">
        <v>323</v>
      </c>
      <c r="D33" s="146" t="s">
        <v>66</v>
      </c>
      <c r="E33" s="146" t="s">
        <v>1</v>
      </c>
      <c r="F33" s="146" t="s">
        <v>324</v>
      </c>
      <c r="G33" s="146" t="s">
        <v>1019</v>
      </c>
      <c r="H33" s="146" t="s">
        <v>287</v>
      </c>
      <c r="I33" s="146" t="s">
        <v>325</v>
      </c>
      <c r="J33" s="146" t="s">
        <v>289</v>
      </c>
      <c r="K33" s="146" t="s">
        <v>956</v>
      </c>
    </row>
    <row r="34" spans="1:11" x14ac:dyDescent="0.25">
      <c r="A34" s="146">
        <v>33</v>
      </c>
      <c r="B34" s="146" t="s">
        <v>49</v>
      </c>
      <c r="C34" s="146" t="s">
        <v>97</v>
      </c>
      <c r="D34" s="146" t="s">
        <v>66</v>
      </c>
      <c r="E34" s="146" t="s">
        <v>1</v>
      </c>
      <c r="F34" s="146" t="s">
        <v>391</v>
      </c>
      <c r="G34" s="146" t="s">
        <v>1019</v>
      </c>
      <c r="H34" s="146" t="s">
        <v>294</v>
      </c>
      <c r="I34" s="146" t="s">
        <v>392</v>
      </c>
      <c r="J34" s="146" t="s">
        <v>289</v>
      </c>
      <c r="K34" s="146" t="s">
        <v>921</v>
      </c>
    </row>
    <row r="35" spans="1:11" x14ac:dyDescent="0.25">
      <c r="A35" s="146">
        <v>34</v>
      </c>
      <c r="B35" s="146" t="s">
        <v>361</v>
      </c>
      <c r="C35" s="146" t="s">
        <v>362</v>
      </c>
      <c r="D35" s="146" t="s">
        <v>0</v>
      </c>
      <c r="E35" s="146" t="s">
        <v>1</v>
      </c>
      <c r="F35" s="146" t="s">
        <v>886</v>
      </c>
      <c r="G35" s="146" t="s">
        <v>1019</v>
      </c>
      <c r="H35" s="146" t="s">
        <v>3</v>
      </c>
      <c r="I35" s="146" t="s">
        <v>861</v>
      </c>
      <c r="J35" s="146" t="s">
        <v>516</v>
      </c>
      <c r="K35" s="146" t="s">
        <v>896</v>
      </c>
    </row>
    <row r="36" spans="1:11" x14ac:dyDescent="0.25">
      <c r="A36" s="146">
        <v>35</v>
      </c>
      <c r="B36" s="146" t="s">
        <v>845</v>
      </c>
      <c r="C36" s="146" t="s">
        <v>846</v>
      </c>
      <c r="D36" s="146" t="s">
        <v>27</v>
      </c>
      <c r="E36" s="146" t="s">
        <v>28</v>
      </c>
      <c r="F36" s="146" t="s">
        <v>847</v>
      </c>
      <c r="G36" s="146" t="s">
        <v>1019</v>
      </c>
      <c r="H36" s="146" t="s">
        <v>294</v>
      </c>
      <c r="I36" s="146" t="s">
        <v>848</v>
      </c>
      <c r="J36" s="146" t="s">
        <v>289</v>
      </c>
      <c r="K36" s="146" t="s">
        <v>849</v>
      </c>
    </row>
    <row r="37" spans="1:11" x14ac:dyDescent="0.25">
      <c r="A37" s="146">
        <v>36</v>
      </c>
      <c r="B37" s="146" t="s">
        <v>651</v>
      </c>
      <c r="C37" s="146" t="s">
        <v>652</v>
      </c>
      <c r="D37" s="146" t="s">
        <v>653</v>
      </c>
      <c r="E37" s="146" t="s">
        <v>1</v>
      </c>
      <c r="F37" s="146" t="s">
        <v>654</v>
      </c>
      <c r="G37" s="146" t="s">
        <v>1019</v>
      </c>
      <c r="H37" s="146" t="s">
        <v>294</v>
      </c>
      <c r="I37" s="146" t="s">
        <v>655</v>
      </c>
      <c r="J37" s="146" t="s">
        <v>289</v>
      </c>
      <c r="K37" s="146" t="s">
        <v>656</v>
      </c>
    </row>
    <row r="38" spans="1:11" x14ac:dyDescent="0.25">
      <c r="A38" s="146">
        <v>37</v>
      </c>
      <c r="B38" s="146" t="s">
        <v>425</v>
      </c>
      <c r="C38" s="146" t="s">
        <v>426</v>
      </c>
      <c r="D38" s="146" t="s">
        <v>427</v>
      </c>
      <c r="E38" s="146" t="s">
        <v>28</v>
      </c>
      <c r="F38" s="146" t="s">
        <v>428</v>
      </c>
      <c r="G38" s="146" t="s">
        <v>1019</v>
      </c>
      <c r="H38" s="146" t="s">
        <v>287</v>
      </c>
      <c r="I38" s="146" t="s">
        <v>429</v>
      </c>
      <c r="J38" s="146" t="s">
        <v>289</v>
      </c>
      <c r="K38" s="146" t="s">
        <v>659</v>
      </c>
    </row>
    <row r="39" spans="1:11" x14ac:dyDescent="0.25">
      <c r="A39" s="146">
        <v>38</v>
      </c>
      <c r="B39" s="146" t="s">
        <v>608</v>
      </c>
      <c r="C39" s="146" t="s">
        <v>378</v>
      </c>
      <c r="D39" s="146" t="s">
        <v>27</v>
      </c>
      <c r="E39" s="146" t="s">
        <v>28</v>
      </c>
      <c r="F39" s="146" t="s">
        <v>609</v>
      </c>
      <c r="G39" s="146" t="s">
        <v>1019</v>
      </c>
      <c r="H39" s="146" t="s">
        <v>294</v>
      </c>
      <c r="I39" s="146" t="s">
        <v>610</v>
      </c>
      <c r="J39" s="146" t="s">
        <v>289</v>
      </c>
      <c r="K39" s="146" t="s">
        <v>663</v>
      </c>
    </row>
    <row r="40" spans="1:11" x14ac:dyDescent="0.25">
      <c r="A40" s="146">
        <v>39</v>
      </c>
      <c r="B40" s="146"/>
      <c r="C40" s="146"/>
      <c r="D40" s="146"/>
      <c r="E40" s="146"/>
      <c r="F40" s="146" t="s">
        <v>572</v>
      </c>
      <c r="G40" s="146" t="s">
        <v>1019</v>
      </c>
      <c r="H40" s="146" t="s">
        <v>287</v>
      </c>
      <c r="I40" s="146" t="s">
        <v>573</v>
      </c>
      <c r="J40" s="146" t="s">
        <v>289</v>
      </c>
      <c r="K40" s="146" t="s">
        <v>665</v>
      </c>
    </row>
    <row r="41" spans="1:11" x14ac:dyDescent="0.25">
      <c r="A41" s="146">
        <v>40</v>
      </c>
      <c r="B41" s="146" t="s">
        <v>590</v>
      </c>
      <c r="C41" s="146" t="s">
        <v>591</v>
      </c>
      <c r="D41" s="146" t="s">
        <v>592</v>
      </c>
      <c r="E41" s="146" t="s">
        <v>43</v>
      </c>
      <c r="F41" s="146" t="s">
        <v>593</v>
      </c>
      <c r="G41" s="146" t="s">
        <v>1131</v>
      </c>
      <c r="H41" s="146" t="s">
        <v>30</v>
      </c>
      <c r="I41" s="146" t="s">
        <v>594</v>
      </c>
      <c r="J41" s="146" t="s">
        <v>32</v>
      </c>
      <c r="K41" s="146" t="s">
        <v>669</v>
      </c>
    </row>
    <row r="42" spans="1:11" x14ac:dyDescent="0.25">
      <c r="A42" s="146">
        <v>41</v>
      </c>
      <c r="B42" s="146" t="s">
        <v>566</v>
      </c>
      <c r="C42" s="146" t="s">
        <v>556</v>
      </c>
      <c r="D42" s="146" t="s">
        <v>0</v>
      </c>
      <c r="E42" s="146" t="s">
        <v>1</v>
      </c>
      <c r="F42" s="146" t="s">
        <v>557</v>
      </c>
      <c r="G42" s="146" t="s">
        <v>1019</v>
      </c>
      <c r="H42" s="146" t="s">
        <v>287</v>
      </c>
      <c r="I42" s="146" t="s">
        <v>558</v>
      </c>
      <c r="J42" s="146" t="s">
        <v>289</v>
      </c>
      <c r="K42" s="146" t="s">
        <v>673</v>
      </c>
    </row>
    <row r="43" spans="1:11" x14ac:dyDescent="0.25">
      <c r="A43" s="146">
        <v>42</v>
      </c>
      <c r="B43" s="146"/>
      <c r="C43" s="146"/>
      <c r="D43" s="146"/>
      <c r="E43" s="146"/>
      <c r="F43" s="146" t="s">
        <v>540</v>
      </c>
      <c r="G43" s="146" t="s">
        <v>1019</v>
      </c>
      <c r="H43" s="146" t="s">
        <v>294</v>
      </c>
      <c r="I43" s="146" t="s">
        <v>541</v>
      </c>
      <c r="J43" s="146" t="s">
        <v>289</v>
      </c>
      <c r="K43" s="146" t="s">
        <v>677</v>
      </c>
    </row>
    <row r="44" spans="1:11" x14ac:dyDescent="0.25">
      <c r="A44" s="146">
        <v>43</v>
      </c>
      <c r="B44" s="146" t="s">
        <v>291</v>
      </c>
      <c r="C44" s="146" t="s">
        <v>292</v>
      </c>
      <c r="D44" s="146" t="s">
        <v>0</v>
      </c>
      <c r="E44" s="146" t="s">
        <v>1</v>
      </c>
      <c r="F44" s="146" t="s">
        <v>293</v>
      </c>
      <c r="G44" s="146" t="s">
        <v>1019</v>
      </c>
      <c r="H44" s="146" t="s">
        <v>294</v>
      </c>
      <c r="I44" s="146" t="s">
        <v>295</v>
      </c>
      <c r="J44" s="146" t="s">
        <v>289</v>
      </c>
      <c r="K44" s="146" t="s">
        <v>679</v>
      </c>
    </row>
    <row r="45" spans="1:11" x14ac:dyDescent="0.25">
      <c r="A45" s="146">
        <v>44</v>
      </c>
      <c r="B45" s="146" t="s">
        <v>311</v>
      </c>
      <c r="C45" s="146" t="s">
        <v>312</v>
      </c>
      <c r="D45" s="146" t="s">
        <v>313</v>
      </c>
      <c r="E45" s="146" t="s">
        <v>43</v>
      </c>
      <c r="F45" s="146" t="s">
        <v>314</v>
      </c>
      <c r="G45" s="146" t="s">
        <v>1019</v>
      </c>
      <c r="H45" s="146" t="s">
        <v>294</v>
      </c>
      <c r="I45" s="146" t="s">
        <v>315</v>
      </c>
      <c r="J45" s="146" t="s">
        <v>289</v>
      </c>
      <c r="K45" s="146" t="s">
        <v>683</v>
      </c>
    </row>
    <row r="46" spans="1:11" x14ac:dyDescent="0.25">
      <c r="A46" s="146">
        <v>45</v>
      </c>
      <c r="B46" s="146" t="s">
        <v>317</v>
      </c>
      <c r="C46" s="146" t="s">
        <v>279</v>
      </c>
      <c r="D46" s="146" t="s">
        <v>318</v>
      </c>
      <c r="E46" s="146" t="s">
        <v>28</v>
      </c>
      <c r="F46" s="146" t="s">
        <v>319</v>
      </c>
      <c r="G46" s="146" t="s">
        <v>1019</v>
      </c>
      <c r="H46" s="146" t="s">
        <v>287</v>
      </c>
      <c r="I46" s="146" t="s">
        <v>320</v>
      </c>
      <c r="J46" s="146" t="s">
        <v>289</v>
      </c>
      <c r="K46" s="146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46">
        <v>47</v>
      </c>
      <c r="B48" s="146" t="s">
        <v>355</v>
      </c>
      <c r="C48" s="146" t="s">
        <v>356</v>
      </c>
      <c r="D48" s="146" t="s">
        <v>0</v>
      </c>
      <c r="E48" s="146" t="s">
        <v>1</v>
      </c>
      <c r="F48" s="146" t="s">
        <v>357</v>
      </c>
      <c r="G48" s="146" t="s">
        <v>1019</v>
      </c>
      <c r="H48" s="146" t="s">
        <v>294</v>
      </c>
      <c r="I48" s="146" t="s">
        <v>358</v>
      </c>
      <c r="J48" s="146" t="s">
        <v>289</v>
      </c>
      <c r="K48" s="146" t="s">
        <v>690</v>
      </c>
    </row>
    <row r="49" spans="1:11" x14ac:dyDescent="0.25">
      <c r="A49" s="146">
        <v>48</v>
      </c>
      <c r="B49" s="146" t="s">
        <v>238</v>
      </c>
      <c r="C49" s="146" t="s">
        <v>239</v>
      </c>
      <c r="D49" s="146" t="s">
        <v>0</v>
      </c>
      <c r="E49" s="146" t="s">
        <v>1</v>
      </c>
      <c r="F49" s="146" t="s">
        <v>240</v>
      </c>
      <c r="G49" s="146" t="s">
        <v>1019</v>
      </c>
      <c r="H49" s="146" t="s">
        <v>3</v>
      </c>
      <c r="I49" s="146" t="s">
        <v>241</v>
      </c>
      <c r="J49" s="146" t="s">
        <v>53</v>
      </c>
      <c r="K49" s="146" t="s">
        <v>691</v>
      </c>
    </row>
    <row customFormat="1" r="50" s="57" spans="1:1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46">
        <v>50</v>
      </c>
      <c r="B51" s="146" t="s">
        <v>137</v>
      </c>
      <c r="C51" s="146" t="s">
        <v>138</v>
      </c>
      <c r="D51" s="146" t="s">
        <v>0</v>
      </c>
      <c r="E51" s="146" t="s">
        <v>1</v>
      </c>
      <c r="F51" s="146" t="s">
        <v>139</v>
      </c>
      <c r="G51" s="146" t="s">
        <v>1019</v>
      </c>
      <c r="H51" s="146" t="s">
        <v>3</v>
      </c>
      <c r="I51" s="146" t="s">
        <v>140</v>
      </c>
      <c r="J51" s="146" t="s">
        <v>53</v>
      </c>
      <c r="K51" s="146" t="s">
        <v>699</v>
      </c>
    </row>
    <row r="52" spans="1:11" x14ac:dyDescent="0.25">
      <c r="A52" s="146">
        <v>51</v>
      </c>
      <c r="B52" s="146" t="s">
        <v>262</v>
      </c>
      <c r="C52" s="146" t="s">
        <v>399</v>
      </c>
      <c r="D52" s="146" t="s">
        <v>0</v>
      </c>
      <c r="E52" s="146" t="s">
        <v>1</v>
      </c>
      <c r="F52" s="146" t="s">
        <v>400</v>
      </c>
      <c r="G52" s="146" t="s">
        <v>1019</v>
      </c>
      <c r="H52" s="146" t="s">
        <v>294</v>
      </c>
      <c r="I52" s="146" t="s">
        <v>401</v>
      </c>
      <c r="J52" s="146" t="s">
        <v>289</v>
      </c>
      <c r="K52" s="146" t="s">
        <v>700</v>
      </c>
    </row>
    <row r="53" spans="1:11" x14ac:dyDescent="0.25">
      <c r="A53" s="146">
        <v>52</v>
      </c>
      <c r="B53" s="146" t="s">
        <v>403</v>
      </c>
      <c r="C53" s="146" t="s">
        <v>60</v>
      </c>
      <c r="D53" s="146" t="s">
        <v>27</v>
      </c>
      <c r="E53" s="146" t="s">
        <v>28</v>
      </c>
      <c r="F53" s="146" t="s">
        <v>404</v>
      </c>
      <c r="G53" s="146" t="s">
        <v>1019</v>
      </c>
      <c r="H53" s="146" t="s">
        <v>287</v>
      </c>
      <c r="I53" s="146" t="s">
        <v>405</v>
      </c>
      <c r="J53" s="146" t="s">
        <v>289</v>
      </c>
      <c r="K53" s="146" t="s">
        <v>701</v>
      </c>
    </row>
    <row r="54" spans="1:11" x14ac:dyDescent="0.25">
      <c r="A54" s="146">
        <v>53</v>
      </c>
      <c r="B54" s="146" t="s">
        <v>431</v>
      </c>
      <c r="C54" s="146" t="s">
        <v>172</v>
      </c>
      <c r="D54" s="146" t="s">
        <v>432</v>
      </c>
      <c r="E54" s="146" t="s">
        <v>28</v>
      </c>
      <c r="F54" s="146" t="s">
        <v>433</v>
      </c>
      <c r="G54" s="146" t="s">
        <v>1019</v>
      </c>
      <c r="H54" s="146" t="s">
        <v>294</v>
      </c>
      <c r="I54" s="146" t="s">
        <v>434</v>
      </c>
      <c r="J54" s="146" t="s">
        <v>289</v>
      </c>
      <c r="K54" s="146" t="s">
        <v>704</v>
      </c>
    </row>
    <row r="55" spans="1:11" x14ac:dyDescent="0.25">
      <c r="A55" s="146">
        <v>54</v>
      </c>
      <c r="B55" s="146" t="s">
        <v>443</v>
      </c>
      <c r="C55" s="146" t="s">
        <v>444</v>
      </c>
      <c r="D55" s="146" t="s">
        <v>0</v>
      </c>
      <c r="E55" s="146" t="s">
        <v>1</v>
      </c>
      <c r="F55" s="146" t="s">
        <v>445</v>
      </c>
      <c r="G55" s="146" t="s">
        <v>1257</v>
      </c>
      <c r="H55" s="146" t="s">
        <v>5</v>
      </c>
      <c r="I55" s="146" t="s">
        <v>446</v>
      </c>
      <c r="J55" s="146" t="s">
        <v>6</v>
      </c>
      <c r="K55" s="146" t="s">
        <v>708</v>
      </c>
    </row>
    <row r="56" spans="1:11" x14ac:dyDescent="0.25">
      <c r="A56" s="146">
        <v>55</v>
      </c>
      <c r="B56" s="146" t="s">
        <v>460</v>
      </c>
      <c r="C56" s="146" t="s">
        <v>461</v>
      </c>
      <c r="D56" s="146" t="s">
        <v>462</v>
      </c>
      <c r="E56" s="146" t="s">
        <v>1</v>
      </c>
      <c r="F56" s="146" t="s">
        <v>463</v>
      </c>
      <c r="G56" s="146" t="s">
        <v>1019</v>
      </c>
      <c r="H56" s="146" t="s">
        <v>30</v>
      </c>
      <c r="I56" s="146" t="s">
        <v>464</v>
      </c>
      <c r="J56" s="146" t="s">
        <v>32</v>
      </c>
      <c r="K56" s="146" t="s">
        <v>711</v>
      </c>
    </row>
    <row r="57" spans="1:11" x14ac:dyDescent="0.25">
      <c r="A57" s="146">
        <v>56</v>
      </c>
      <c r="B57" s="146" t="s">
        <v>165</v>
      </c>
      <c r="C57" s="146" t="s">
        <v>166</v>
      </c>
      <c r="D57" s="146" t="s">
        <v>27</v>
      </c>
      <c r="E57" s="146" t="s">
        <v>28</v>
      </c>
      <c r="F57" s="146" t="s">
        <v>167</v>
      </c>
      <c r="G57" s="146" t="s">
        <v>1019</v>
      </c>
      <c r="H57" s="146" t="s">
        <v>30</v>
      </c>
      <c r="I57" s="146" t="s">
        <v>168</v>
      </c>
      <c r="J57" s="146" t="s">
        <v>32</v>
      </c>
      <c r="K57" s="146" t="s">
        <v>712</v>
      </c>
    </row>
    <row r="58" spans="1:11" x14ac:dyDescent="0.25">
      <c r="A58" s="146">
        <v>57</v>
      </c>
      <c r="B58" s="146" t="s">
        <v>25</v>
      </c>
      <c r="C58" s="146" t="s">
        <v>26</v>
      </c>
      <c r="D58" s="146" t="s">
        <v>27</v>
      </c>
      <c r="E58" s="146" t="s">
        <v>28</v>
      </c>
      <c r="F58" s="146" t="s">
        <v>29</v>
      </c>
      <c r="G58" s="146" t="s">
        <v>1019</v>
      </c>
      <c r="H58" s="146" t="s">
        <v>30</v>
      </c>
      <c r="I58" s="146" t="s">
        <v>31</v>
      </c>
      <c r="J58" s="146" t="s">
        <v>32</v>
      </c>
      <c r="K58" s="146" t="s">
        <v>714</v>
      </c>
    </row>
    <row r="59" spans="1:11" x14ac:dyDescent="0.25">
      <c r="A59" s="146">
        <v>58</v>
      </c>
      <c r="B59" s="146" t="s">
        <v>54</v>
      </c>
      <c r="C59" s="146" t="s">
        <v>55</v>
      </c>
      <c r="D59" s="146" t="s">
        <v>0</v>
      </c>
      <c r="E59" s="146" t="s">
        <v>1</v>
      </c>
      <c r="F59" s="146" t="s">
        <v>56</v>
      </c>
      <c r="G59" s="146" t="s">
        <v>1257</v>
      </c>
      <c r="H59" s="146" t="s">
        <v>5</v>
      </c>
      <c r="I59" s="146" t="s">
        <v>57</v>
      </c>
      <c r="J59" s="146" t="s">
        <v>6</v>
      </c>
      <c r="K59" s="146" t="s">
        <v>717</v>
      </c>
    </row>
    <row r="60" spans="1:11" x14ac:dyDescent="0.25">
      <c r="A60" s="146">
        <v>59</v>
      </c>
      <c r="B60" s="146" t="s">
        <v>50</v>
      </c>
      <c r="C60" s="146" t="s">
        <v>51</v>
      </c>
      <c r="D60" s="146" t="s">
        <v>52</v>
      </c>
      <c r="E60" s="146" t="s">
        <v>43</v>
      </c>
      <c r="F60" s="146" t="s">
        <v>94</v>
      </c>
      <c r="G60" s="146" t="s">
        <v>1136</v>
      </c>
      <c r="H60" s="146" t="s">
        <v>5</v>
      </c>
      <c r="I60" s="146" t="s">
        <v>95</v>
      </c>
      <c r="J60" s="146" t="s">
        <v>6</v>
      </c>
      <c r="K60" s="146" t="s">
        <v>724</v>
      </c>
    </row>
    <row r="61" spans="1:11" x14ac:dyDescent="0.25">
      <c r="A61" s="146">
        <v>60</v>
      </c>
      <c r="B61" s="146" t="s">
        <v>110</v>
      </c>
      <c r="C61" s="146" t="s">
        <v>111</v>
      </c>
      <c r="D61" s="146" t="s">
        <v>112</v>
      </c>
      <c r="E61" s="146" t="s">
        <v>43</v>
      </c>
      <c r="F61" s="146" t="s">
        <v>113</v>
      </c>
      <c r="G61" s="146" t="s">
        <v>1019</v>
      </c>
      <c r="H61" s="146" t="s">
        <v>3</v>
      </c>
      <c r="I61" s="146" t="s">
        <v>114</v>
      </c>
      <c r="J61" s="146" t="s">
        <v>53</v>
      </c>
      <c r="K61" s="146" t="s">
        <v>727</v>
      </c>
    </row>
    <row r="62" spans="1:11" x14ac:dyDescent="0.25">
      <c r="A62" s="146">
        <v>61</v>
      </c>
      <c r="B62" s="146" t="s">
        <v>120</v>
      </c>
      <c r="C62" s="146" t="s">
        <v>121</v>
      </c>
      <c r="D62" s="146" t="s">
        <v>122</v>
      </c>
      <c r="E62" s="146" t="s">
        <v>43</v>
      </c>
      <c r="F62" s="146" t="s">
        <v>123</v>
      </c>
      <c r="G62" s="146" t="s">
        <v>1019</v>
      </c>
      <c r="H62" s="146" t="s">
        <v>3</v>
      </c>
      <c r="I62" s="146" t="s">
        <v>124</v>
      </c>
      <c r="J62" s="146" t="s">
        <v>125</v>
      </c>
      <c r="K62" s="146" t="s">
        <v>728</v>
      </c>
    </row>
    <row r="63" spans="1:11" x14ac:dyDescent="0.25">
      <c r="A63" s="146">
        <v>62</v>
      </c>
      <c r="B63" s="146" t="s">
        <v>797</v>
      </c>
      <c r="C63" s="146" t="s">
        <v>798</v>
      </c>
      <c r="D63" s="146" t="s">
        <v>799</v>
      </c>
      <c r="E63" s="146" t="s">
        <v>1</v>
      </c>
      <c r="F63" s="146" t="s">
        <v>800</v>
      </c>
      <c r="G63" s="146" t="s">
        <v>1257</v>
      </c>
      <c r="H63" s="146" t="s">
        <v>8</v>
      </c>
      <c r="I63" s="146" t="s">
        <v>801</v>
      </c>
      <c r="J63" s="146" t="s">
        <v>9</v>
      </c>
      <c r="K63" s="146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46">
        <v>64</v>
      </c>
      <c r="B65" s="146" t="s">
        <v>174</v>
      </c>
      <c r="C65" s="146" t="s">
        <v>175</v>
      </c>
      <c r="D65" s="146" t="s">
        <v>0</v>
      </c>
      <c r="E65" s="146" t="s">
        <v>1</v>
      </c>
      <c r="F65" s="146" t="s">
        <v>176</v>
      </c>
      <c r="G65" s="146" t="s">
        <v>1257</v>
      </c>
      <c r="H65" s="146" t="s">
        <v>8</v>
      </c>
      <c r="I65" s="146" t="s">
        <v>177</v>
      </c>
      <c r="J65" s="146" t="s">
        <v>9</v>
      </c>
      <c r="K65" s="146" t="s">
        <v>736</v>
      </c>
    </row>
    <row r="66" spans="1:11" x14ac:dyDescent="0.25">
      <c r="A66" s="146">
        <v>65</v>
      </c>
      <c r="B66" s="146" t="s">
        <v>174</v>
      </c>
      <c r="C66" s="146" t="s">
        <v>175</v>
      </c>
      <c r="D66" s="146" t="s">
        <v>0</v>
      </c>
      <c r="E66" s="146" t="s">
        <v>1</v>
      </c>
      <c r="F66" s="146" t="s">
        <v>472</v>
      </c>
      <c r="G66" s="146" t="s">
        <v>1050</v>
      </c>
      <c r="H66" s="146" t="s">
        <v>473</v>
      </c>
      <c r="I66" s="146" t="s">
        <v>474</v>
      </c>
      <c r="J66" s="146" t="s">
        <v>475</v>
      </c>
      <c r="K66" s="146" t="s">
        <v>737</v>
      </c>
    </row>
    <row r="67" spans="1:11" x14ac:dyDescent="0.25">
      <c r="A67" s="146">
        <v>66</v>
      </c>
      <c r="B67" s="146" t="s">
        <v>179</v>
      </c>
      <c r="C67" s="146" t="s">
        <v>180</v>
      </c>
      <c r="D67" s="146" t="s">
        <v>181</v>
      </c>
      <c r="E67" s="146" t="s">
        <v>43</v>
      </c>
      <c r="F67" s="146" t="s">
        <v>182</v>
      </c>
      <c r="G67" s="146" t="s">
        <v>1136</v>
      </c>
      <c r="H67" s="146" t="s">
        <v>8</v>
      </c>
      <c r="I67" s="146" t="s">
        <v>183</v>
      </c>
      <c r="J67" s="146" t="s">
        <v>9</v>
      </c>
      <c r="K67" s="146" t="s">
        <v>738</v>
      </c>
    </row>
    <row r="68" spans="1:11" x14ac:dyDescent="0.25">
      <c r="A68" s="146">
        <v>67</v>
      </c>
      <c r="B68" s="146" t="s">
        <v>467</v>
      </c>
      <c r="C68" s="146" t="s">
        <v>468</v>
      </c>
      <c r="D68" s="146" t="s">
        <v>0</v>
      </c>
      <c r="E68" s="146" t="s">
        <v>1</v>
      </c>
      <c r="F68" s="146" t="s">
        <v>477</v>
      </c>
      <c r="G68" s="146" t="s">
        <v>1019</v>
      </c>
      <c r="H68" s="146" t="s">
        <v>30</v>
      </c>
      <c r="I68" s="146" t="s">
        <v>478</v>
      </c>
      <c r="J68" s="146" t="s">
        <v>32</v>
      </c>
      <c r="K68" s="146" t="s">
        <v>740</v>
      </c>
    </row>
    <row r="69" spans="1:11" x14ac:dyDescent="0.25">
      <c r="A69" s="146">
        <v>68</v>
      </c>
      <c r="B69" s="146" t="s">
        <v>54</v>
      </c>
      <c r="C69" s="146" t="s">
        <v>55</v>
      </c>
      <c r="D69" s="146" t="s">
        <v>0</v>
      </c>
      <c r="E69" s="146" t="s">
        <v>1</v>
      </c>
      <c r="F69" s="146" t="s">
        <v>480</v>
      </c>
      <c r="G69" s="146" t="s">
        <v>1050</v>
      </c>
      <c r="H69" s="146" t="s">
        <v>473</v>
      </c>
      <c r="I69" s="146" t="s">
        <v>481</v>
      </c>
      <c r="J69" s="146" t="s">
        <v>475</v>
      </c>
      <c r="K69" s="146" t="s">
        <v>744</v>
      </c>
    </row>
    <row r="70" spans="1:11" x14ac:dyDescent="0.25">
      <c r="A70" s="146">
        <v>69</v>
      </c>
      <c r="B70" s="146" t="s">
        <v>206</v>
      </c>
      <c r="C70" s="146" t="s">
        <v>207</v>
      </c>
      <c r="D70" s="146" t="s">
        <v>173</v>
      </c>
      <c r="E70" s="146" t="s">
        <v>43</v>
      </c>
      <c r="F70" s="146" t="s">
        <v>208</v>
      </c>
      <c r="G70" s="146" t="s">
        <v>1019</v>
      </c>
      <c r="H70" s="146" t="s">
        <v>3</v>
      </c>
      <c r="I70" s="146" t="s">
        <v>209</v>
      </c>
      <c r="J70" s="146" t="s">
        <v>53</v>
      </c>
      <c r="K70" s="146" t="s">
        <v>745</v>
      </c>
    </row>
    <row r="71" spans="1:11" x14ac:dyDescent="0.25">
      <c r="A71" s="146">
        <v>70</v>
      </c>
      <c r="B71" s="146" t="s">
        <v>224</v>
      </c>
      <c r="C71" s="146" t="s">
        <v>225</v>
      </c>
      <c r="D71" s="146" t="s">
        <v>0</v>
      </c>
      <c r="E71" s="146" t="s">
        <v>1</v>
      </c>
      <c r="F71" s="146" t="s">
        <v>226</v>
      </c>
      <c r="G71" s="146" t="s">
        <v>1019</v>
      </c>
      <c r="H71" s="146" t="s">
        <v>3</v>
      </c>
      <c r="I71" s="146" t="s">
        <v>227</v>
      </c>
      <c r="J71" s="146" t="s">
        <v>53</v>
      </c>
      <c r="K71" s="146" t="s">
        <v>748</v>
      </c>
    </row>
    <row r="72" spans="1:11" x14ac:dyDescent="0.25">
      <c r="A72" s="146">
        <v>71</v>
      </c>
      <c r="B72" s="146" t="s">
        <v>54</v>
      </c>
      <c r="C72" s="146" t="s">
        <v>55</v>
      </c>
      <c r="D72" s="146" t="s">
        <v>0</v>
      </c>
      <c r="E72" s="146" t="s">
        <v>1</v>
      </c>
      <c r="F72" s="146" t="s">
        <v>229</v>
      </c>
      <c r="G72" s="146" t="s">
        <v>1019</v>
      </c>
      <c r="H72" s="146" t="s">
        <v>3</v>
      </c>
      <c r="I72" s="146" t="s">
        <v>230</v>
      </c>
      <c r="J72" s="146" t="s">
        <v>53</v>
      </c>
      <c r="K72" s="146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46">
        <v>73</v>
      </c>
      <c r="B74" s="146" t="s">
        <v>278</v>
      </c>
      <c r="C74" s="146" t="s">
        <v>279</v>
      </c>
      <c r="D74" s="146" t="s">
        <v>66</v>
      </c>
      <c r="E74" s="146" t="s">
        <v>1</v>
      </c>
      <c r="F74" s="146" t="s">
        <v>280</v>
      </c>
      <c r="G74" s="146" t="s">
        <v>1019</v>
      </c>
      <c r="H74" s="146" t="s">
        <v>3</v>
      </c>
      <c r="I74" s="146" t="s">
        <v>281</v>
      </c>
      <c r="J74" s="146" t="s">
        <v>53</v>
      </c>
      <c r="K74" s="146" t="s">
        <v>756</v>
      </c>
    </row>
  </sheetData>
  <sortState ref="A2:K74">
    <sortCondition ref="A1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5"/>
  <dimension ref="A1:L80"/>
  <sheetViews>
    <sheetView workbookViewId="0">
      <selection activeCell="O77" sqref="O77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1</v>
      </c>
      <c r="B2" s="57" t="s">
        <v>803</v>
      </c>
      <c r="C2" s="57" t="s">
        <v>804</v>
      </c>
      <c r="D2" s="57" t="s">
        <v>17</v>
      </c>
      <c r="E2" s="57" t="s">
        <v>7</v>
      </c>
      <c r="F2" s="57" t="s">
        <v>1207</v>
      </c>
      <c r="G2" s="57" t="s">
        <v>960</v>
      </c>
      <c r="H2" s="57" t="s">
        <v>1013</v>
      </c>
      <c r="I2" s="57" t="s">
        <v>1208</v>
      </c>
      <c r="J2" s="57" t="s">
        <v>960</v>
      </c>
      <c r="K2" s="57" t="s">
        <v>1463</v>
      </c>
    </row>
    <row customFormat="1" r="3" s="57" spans="1:11" x14ac:dyDescent="0.25">
      <c r="A3" s="153">
        <v>2</v>
      </c>
      <c r="B3" s="153" t="s">
        <v>174</v>
      </c>
      <c r="C3" s="153" t="s">
        <v>175</v>
      </c>
      <c r="D3" s="153" t="s">
        <v>0</v>
      </c>
      <c r="E3" s="153" t="s">
        <v>1</v>
      </c>
      <c r="F3" s="153" t="s">
        <v>1232</v>
      </c>
      <c r="G3" s="153" t="s">
        <v>1257</v>
      </c>
      <c r="H3" s="153" t="s">
        <v>1013</v>
      </c>
      <c r="I3" s="153" t="s">
        <v>1234</v>
      </c>
      <c r="J3" s="153" t="s">
        <v>960</v>
      </c>
      <c r="K3" s="153" t="s">
        <v>1456</v>
      </c>
    </row>
    <row customFormat="1" r="4" s="57" spans="1:11" x14ac:dyDescent="0.25">
      <c r="A4" s="153">
        <v>3</v>
      </c>
      <c r="B4" s="153" t="s">
        <v>1457</v>
      </c>
      <c r="C4" s="153" t="s">
        <v>1458</v>
      </c>
      <c r="D4" s="153" t="s">
        <v>42</v>
      </c>
      <c r="E4" s="153" t="s">
        <v>43</v>
      </c>
      <c r="F4" s="153" t="s">
        <v>1459</v>
      </c>
      <c r="G4" s="153" t="s">
        <v>1136</v>
      </c>
      <c r="H4" s="153" t="s">
        <v>1013</v>
      </c>
      <c r="I4" s="153" t="s">
        <v>1460</v>
      </c>
      <c r="J4" s="153" t="s">
        <v>960</v>
      </c>
      <c r="K4" s="153" t="s">
        <v>1461</v>
      </c>
    </row>
    <row customFormat="1" r="5" s="57" spans="1:11" x14ac:dyDescent="0.25">
      <c r="A5" s="153">
        <v>4</v>
      </c>
      <c r="B5" s="153" t="s">
        <v>366</v>
      </c>
      <c r="C5" s="153" t="s">
        <v>367</v>
      </c>
      <c r="D5" s="153" t="s">
        <v>368</v>
      </c>
      <c r="E5" s="153" t="s">
        <v>43</v>
      </c>
      <c r="F5" s="153" t="s">
        <v>369</v>
      </c>
      <c r="G5" s="153" t="s">
        <v>1019</v>
      </c>
      <c r="H5" s="153" t="s">
        <v>294</v>
      </c>
      <c r="I5" s="153" t="s">
        <v>370</v>
      </c>
      <c r="J5" s="153" t="s">
        <v>289</v>
      </c>
      <c r="K5" s="153" t="s">
        <v>1240</v>
      </c>
    </row>
    <row r="6" spans="1:11" x14ac:dyDescent="0.25">
      <c r="A6" s="145">
        <v>5</v>
      </c>
      <c r="B6" s="145" t="s">
        <v>366</v>
      </c>
      <c r="C6" s="145" t="s">
        <v>367</v>
      </c>
      <c r="D6" s="145" t="s">
        <v>368</v>
      </c>
      <c r="E6" s="145" t="s">
        <v>43</v>
      </c>
      <c r="F6" s="145" t="s">
        <v>395</v>
      </c>
      <c r="G6" s="145" t="s">
        <v>1257</v>
      </c>
      <c r="H6" s="145" t="s">
        <v>5</v>
      </c>
      <c r="I6" s="145" t="s">
        <v>396</v>
      </c>
      <c r="J6" s="145" t="s">
        <v>6</v>
      </c>
      <c r="K6" s="145" t="s">
        <v>1241</v>
      </c>
    </row>
    <row r="7" spans="1:11" x14ac:dyDescent="0.25">
      <c r="A7" s="145">
        <v>6</v>
      </c>
      <c r="B7" s="145" t="s">
        <v>366</v>
      </c>
      <c r="C7" s="145" t="s">
        <v>367</v>
      </c>
      <c r="D7" s="145" t="s">
        <v>368</v>
      </c>
      <c r="E7" s="145" t="s">
        <v>43</v>
      </c>
      <c r="F7" s="145" t="s">
        <v>1100</v>
      </c>
      <c r="G7" s="145" t="s">
        <v>1257</v>
      </c>
      <c r="H7" s="145" t="s">
        <v>1013</v>
      </c>
      <c r="I7" s="145" t="s">
        <v>1101</v>
      </c>
      <c r="J7" s="145" t="s">
        <v>960</v>
      </c>
      <c r="K7" s="145" t="s">
        <v>1258</v>
      </c>
    </row>
    <row r="8" spans="1:11" x14ac:dyDescent="0.25">
      <c r="A8" s="145">
        <v>7</v>
      </c>
      <c r="B8" s="145" t="s">
        <v>1215</v>
      </c>
      <c r="C8" s="145" t="s">
        <v>1216</v>
      </c>
      <c r="D8" s="145" t="s">
        <v>0</v>
      </c>
      <c r="E8" s="145" t="s">
        <v>1</v>
      </c>
      <c r="F8" s="145" t="s">
        <v>1218</v>
      </c>
      <c r="G8" s="145" t="s">
        <v>1257</v>
      </c>
      <c r="H8" s="145" t="s">
        <v>1013</v>
      </c>
      <c r="I8" s="145" t="s">
        <v>1219</v>
      </c>
      <c r="J8" s="145" t="s">
        <v>960</v>
      </c>
      <c r="K8" s="145" t="s">
        <v>1242</v>
      </c>
    </row>
    <row r="9" spans="1:11" x14ac:dyDescent="0.25">
      <c r="A9" s="57">
        <v>8</v>
      </c>
      <c r="B9" s="57" t="s">
        <v>623</v>
      </c>
      <c r="C9" s="57" t="s">
        <v>624</v>
      </c>
      <c r="D9" s="57" t="s">
        <v>625</v>
      </c>
      <c r="E9" s="57" t="s">
        <v>48</v>
      </c>
      <c r="F9" s="57" t="s">
        <v>626</v>
      </c>
      <c r="G9" s="57" t="s">
        <v>666</v>
      </c>
      <c r="H9" s="57" t="s">
        <v>294</v>
      </c>
      <c r="I9" s="57" t="s">
        <v>627</v>
      </c>
      <c r="J9" s="57" t="s">
        <v>289</v>
      </c>
      <c r="K9" s="57" t="s">
        <v>1221</v>
      </c>
    </row>
    <row r="10" spans="1:11" x14ac:dyDescent="0.25">
      <c r="A10" s="145">
        <v>9</v>
      </c>
      <c r="B10" s="145" t="s">
        <v>1194</v>
      </c>
      <c r="C10" s="145" t="s">
        <v>1195</v>
      </c>
      <c r="D10" s="145" t="s">
        <v>1196</v>
      </c>
      <c r="E10" s="145" t="s">
        <v>28</v>
      </c>
      <c r="F10" s="145" t="s">
        <v>1197</v>
      </c>
      <c r="G10" s="145" t="s">
        <v>1257</v>
      </c>
      <c r="H10" s="145" t="s">
        <v>1013</v>
      </c>
      <c r="I10" s="145" t="s">
        <v>1198</v>
      </c>
      <c r="J10" s="145" t="s">
        <v>960</v>
      </c>
      <c r="K10" s="145" t="s">
        <v>1214</v>
      </c>
    </row>
    <row r="11" spans="1:11" x14ac:dyDescent="0.25">
      <c r="A11" s="145">
        <v>10</v>
      </c>
      <c r="B11" s="145" t="s">
        <v>117</v>
      </c>
      <c r="C11" s="145" t="s">
        <v>1210</v>
      </c>
      <c r="D11" s="145" t="s">
        <v>648</v>
      </c>
      <c r="E11" s="145" t="s">
        <v>1</v>
      </c>
      <c r="F11" s="145" t="s">
        <v>1211</v>
      </c>
      <c r="G11" s="145" t="s">
        <v>1019</v>
      </c>
      <c r="H11" s="145" t="s">
        <v>3</v>
      </c>
      <c r="I11" s="145" t="s">
        <v>1212</v>
      </c>
      <c r="J11" s="145" t="s">
        <v>53</v>
      </c>
      <c r="K11" s="145" t="s">
        <v>1213</v>
      </c>
    </row>
    <row r="12" spans="1:11" x14ac:dyDescent="0.25">
      <c r="A12" s="145">
        <v>11</v>
      </c>
      <c r="B12" s="145" t="s">
        <v>262</v>
      </c>
      <c r="C12" s="145" t="s">
        <v>399</v>
      </c>
      <c r="D12" s="145" t="s">
        <v>0</v>
      </c>
      <c r="E12" s="145" t="s">
        <v>1</v>
      </c>
      <c r="F12" s="145" t="s">
        <v>1103</v>
      </c>
      <c r="G12" s="145" t="s">
        <v>1136</v>
      </c>
      <c r="H12" s="145" t="s">
        <v>1013</v>
      </c>
      <c r="I12" s="145" t="s">
        <v>1104</v>
      </c>
      <c r="J12" s="145" t="s">
        <v>960</v>
      </c>
      <c r="K12" s="145" t="s">
        <v>1206</v>
      </c>
    </row>
    <row r="13" spans="1:11" x14ac:dyDescent="0.25">
      <c r="A13" s="145">
        <v>12</v>
      </c>
      <c r="B13" s="145" t="s">
        <v>116</v>
      </c>
      <c r="C13" s="145" t="s">
        <v>117</v>
      </c>
      <c r="D13" s="145" t="s">
        <v>648</v>
      </c>
      <c r="E13" s="145" t="s">
        <v>1</v>
      </c>
      <c r="F13" s="145" t="s">
        <v>118</v>
      </c>
      <c r="G13" s="145" t="s">
        <v>1019</v>
      </c>
      <c r="H13" s="145" t="s">
        <v>3</v>
      </c>
      <c r="I13" s="145" t="s">
        <v>119</v>
      </c>
      <c r="J13" s="145" t="s">
        <v>53</v>
      </c>
      <c r="K13" s="145" t="s">
        <v>1167</v>
      </c>
    </row>
    <row r="14" spans="1:11" x14ac:dyDescent="0.25">
      <c r="A14" s="145">
        <v>13</v>
      </c>
      <c r="B14" s="145" t="s">
        <v>196</v>
      </c>
      <c r="C14" s="145" t="s">
        <v>104</v>
      </c>
      <c r="D14" s="145" t="s">
        <v>197</v>
      </c>
      <c r="E14" s="145" t="s">
        <v>198</v>
      </c>
      <c r="F14" s="145" t="s">
        <v>1168</v>
      </c>
      <c r="G14" s="145" t="s">
        <v>1136</v>
      </c>
      <c r="H14" s="145" t="s">
        <v>1013</v>
      </c>
      <c r="I14" s="145" t="s">
        <v>1169</v>
      </c>
      <c r="J14" s="145" t="s">
        <v>960</v>
      </c>
      <c r="K14" s="145" t="s">
        <v>1170</v>
      </c>
    </row>
    <row r="15" spans="1:11" x14ac:dyDescent="0.25">
      <c r="A15" s="145">
        <v>14</v>
      </c>
      <c r="B15" s="145" t="s">
        <v>1176</v>
      </c>
      <c r="C15" s="145" t="s">
        <v>1177</v>
      </c>
      <c r="D15" s="145" t="s">
        <v>173</v>
      </c>
      <c r="E15" s="145" t="s">
        <v>43</v>
      </c>
      <c r="F15" s="145" t="s">
        <v>1178</v>
      </c>
      <c r="G15" s="145" t="s">
        <v>1136</v>
      </c>
      <c r="H15" s="145" t="s">
        <v>1013</v>
      </c>
      <c r="I15" s="145" t="s">
        <v>1179</v>
      </c>
      <c r="J15" s="145" t="s">
        <v>960</v>
      </c>
      <c r="K15" s="145" t="s">
        <v>1180</v>
      </c>
    </row>
    <row r="16" spans="1:11" x14ac:dyDescent="0.25">
      <c r="A16" s="145">
        <v>15</v>
      </c>
      <c r="B16" s="145" t="s">
        <v>1181</v>
      </c>
      <c r="C16" s="145" t="s">
        <v>1182</v>
      </c>
      <c r="D16" s="145" t="s">
        <v>1183</v>
      </c>
      <c r="E16" s="145" t="s">
        <v>48</v>
      </c>
      <c r="F16" s="145" t="s">
        <v>1184</v>
      </c>
      <c r="G16" s="145" t="s">
        <v>1136</v>
      </c>
      <c r="H16" s="145" t="s">
        <v>1013</v>
      </c>
      <c r="I16" s="145" t="s">
        <v>1185</v>
      </c>
      <c r="J16" s="145" t="s">
        <v>960</v>
      </c>
      <c r="K16" s="145" t="s">
        <v>1186</v>
      </c>
    </row>
    <row r="17" spans="1:11" x14ac:dyDescent="0.25">
      <c r="A17" s="145">
        <v>16</v>
      </c>
      <c r="B17" s="145" t="s">
        <v>1187</v>
      </c>
      <c r="C17" s="145" t="s">
        <v>1188</v>
      </c>
      <c r="D17" s="145" t="s">
        <v>1189</v>
      </c>
      <c r="E17" s="145" t="s">
        <v>43</v>
      </c>
      <c r="F17" s="145" t="s">
        <v>1190</v>
      </c>
      <c r="G17" s="145" t="s">
        <v>1136</v>
      </c>
      <c r="H17" s="145" t="s">
        <v>1013</v>
      </c>
      <c r="I17" s="145" t="s">
        <v>1191</v>
      </c>
      <c r="J17" s="145" t="s">
        <v>960</v>
      </c>
      <c r="K17" s="145" t="s">
        <v>1192</v>
      </c>
    </row>
    <row r="18" spans="1:11" x14ac:dyDescent="0.25">
      <c r="A18" s="145">
        <v>17</v>
      </c>
      <c r="B18" s="145" t="s">
        <v>262</v>
      </c>
      <c r="C18" s="145" t="s">
        <v>1141</v>
      </c>
      <c r="D18" s="145" t="s">
        <v>1142</v>
      </c>
      <c r="E18" s="145" t="s">
        <v>1</v>
      </c>
      <c r="F18" s="145" t="s">
        <v>1143</v>
      </c>
      <c r="G18" s="145" t="s">
        <v>1136</v>
      </c>
      <c r="H18" s="145" t="s">
        <v>1013</v>
      </c>
      <c r="I18" s="145" t="s">
        <v>1144</v>
      </c>
      <c r="J18" s="145" t="s">
        <v>960</v>
      </c>
      <c r="K18" s="145" t="s">
        <v>1145</v>
      </c>
    </row>
    <row r="19" spans="1:11" x14ac:dyDescent="0.25">
      <c r="A19" s="145">
        <v>18</v>
      </c>
      <c r="B19" s="145" t="s">
        <v>1146</v>
      </c>
      <c r="C19" s="145" t="s">
        <v>1147</v>
      </c>
      <c r="D19" s="145" t="s">
        <v>1142</v>
      </c>
      <c r="E19" s="145" t="s">
        <v>1</v>
      </c>
      <c r="F19" s="145" t="s">
        <v>1148</v>
      </c>
      <c r="G19" s="145" t="s">
        <v>1136</v>
      </c>
      <c r="H19" s="145" t="s">
        <v>1013</v>
      </c>
      <c r="I19" s="145" t="s">
        <v>1149</v>
      </c>
      <c r="J19" s="145" t="s">
        <v>960</v>
      </c>
      <c r="K19" s="145" t="s">
        <v>1150</v>
      </c>
    </row>
    <row r="20" spans="1:11" x14ac:dyDescent="0.25">
      <c r="A20" s="145">
        <v>19</v>
      </c>
      <c r="B20" s="145" t="s">
        <v>50</v>
      </c>
      <c r="C20" s="145" t="s">
        <v>51</v>
      </c>
      <c r="D20" s="145" t="s">
        <v>52</v>
      </c>
      <c r="E20" s="145" t="s">
        <v>43</v>
      </c>
      <c r="F20" s="145" t="s">
        <v>1085</v>
      </c>
      <c r="G20" s="145" t="s">
        <v>1136</v>
      </c>
      <c r="H20" s="145" t="s">
        <v>1013</v>
      </c>
      <c r="I20" s="145" t="s">
        <v>1086</v>
      </c>
      <c r="J20" s="145" t="s">
        <v>960</v>
      </c>
      <c r="K20" s="145" t="s">
        <v>1087</v>
      </c>
    </row>
    <row r="21" spans="1:11" x14ac:dyDescent="0.25">
      <c r="A21" s="145">
        <v>20</v>
      </c>
      <c r="B21" s="145" t="s">
        <v>196</v>
      </c>
      <c r="C21" s="145" t="s">
        <v>104</v>
      </c>
      <c r="D21" s="145" t="s">
        <v>197</v>
      </c>
      <c r="E21" s="145" t="s">
        <v>198</v>
      </c>
      <c r="F21" s="145" t="s">
        <v>1107</v>
      </c>
      <c r="G21" s="145" t="s">
        <v>1136</v>
      </c>
      <c r="H21" s="145" t="s">
        <v>1013</v>
      </c>
      <c r="I21" s="145" t="s">
        <v>1108</v>
      </c>
      <c r="J21" s="145" t="s">
        <v>960</v>
      </c>
      <c r="K21" s="145" t="s">
        <v>1109</v>
      </c>
    </row>
    <row r="22" spans="1:11" x14ac:dyDescent="0.25">
      <c r="A22" s="145">
        <v>21</v>
      </c>
      <c r="B22" s="145" t="s">
        <v>1110</v>
      </c>
      <c r="C22" s="145" t="s">
        <v>408</v>
      </c>
      <c r="D22" s="145" t="s">
        <v>1111</v>
      </c>
      <c r="E22" s="145" t="s">
        <v>912</v>
      </c>
      <c r="F22" s="145" t="s">
        <v>1112</v>
      </c>
      <c r="G22" s="145" t="s">
        <v>1136</v>
      </c>
      <c r="H22" s="145" t="s">
        <v>1013</v>
      </c>
      <c r="I22" s="145" t="s">
        <v>1113</v>
      </c>
      <c r="J22" s="145" t="s">
        <v>960</v>
      </c>
      <c r="K22" s="145" t="s">
        <v>1114</v>
      </c>
    </row>
    <row r="23" spans="1:11" x14ac:dyDescent="0.25">
      <c r="A23" s="145">
        <v>22</v>
      </c>
      <c r="B23" s="145" t="s">
        <v>1115</v>
      </c>
      <c r="C23" s="145" t="s">
        <v>1116</v>
      </c>
      <c r="D23" s="145" t="s">
        <v>1117</v>
      </c>
      <c r="E23" s="145" t="s">
        <v>1</v>
      </c>
      <c r="F23" s="145" t="s">
        <v>1118</v>
      </c>
      <c r="G23" s="145" t="s">
        <v>1136</v>
      </c>
      <c r="H23" s="145" t="s">
        <v>1013</v>
      </c>
      <c r="I23" s="145" t="s">
        <v>1119</v>
      </c>
      <c r="J23" s="145" t="s">
        <v>960</v>
      </c>
      <c r="K23" s="145" t="s">
        <v>1120</v>
      </c>
    </row>
    <row r="24" spans="1:11" x14ac:dyDescent="0.25">
      <c r="A24" s="145">
        <v>23</v>
      </c>
      <c r="B24" s="145" t="s">
        <v>50</v>
      </c>
      <c r="C24" s="145" t="s">
        <v>51</v>
      </c>
      <c r="D24" s="145" t="s">
        <v>52</v>
      </c>
      <c r="E24" s="145" t="s">
        <v>43</v>
      </c>
      <c r="F24" s="145" t="s">
        <v>246</v>
      </c>
      <c r="G24" s="145" t="s">
        <v>1019</v>
      </c>
      <c r="H24" s="145" t="s">
        <v>3</v>
      </c>
      <c r="I24" s="145" t="s">
        <v>247</v>
      </c>
      <c r="J24" s="145" t="s">
        <v>125</v>
      </c>
      <c r="K24" s="145" t="s">
        <v>1127</v>
      </c>
    </row>
    <row r="25" spans="1:11" x14ac:dyDescent="0.25">
      <c r="A25" s="145">
        <v>24</v>
      </c>
      <c r="B25" s="145" t="s">
        <v>1072</v>
      </c>
      <c r="C25" s="145" t="s">
        <v>1073</v>
      </c>
      <c r="D25" s="145" t="s">
        <v>122</v>
      </c>
      <c r="E25" s="145" t="s">
        <v>43</v>
      </c>
      <c r="F25" s="145" t="s">
        <v>221</v>
      </c>
      <c r="G25" s="145" t="s">
        <v>1131</v>
      </c>
      <c r="H25" s="145" t="s">
        <v>3</v>
      </c>
      <c r="I25" s="145" t="s">
        <v>222</v>
      </c>
      <c r="J25" s="145" t="s">
        <v>53</v>
      </c>
      <c r="K25" s="145" t="s">
        <v>1074</v>
      </c>
    </row>
    <row r="26" spans="1:11" x14ac:dyDescent="0.25">
      <c r="A26" s="145">
        <v>25</v>
      </c>
      <c r="B26" s="145" t="s">
        <v>262</v>
      </c>
      <c r="C26" s="145" t="s">
        <v>263</v>
      </c>
      <c r="D26" s="145" t="s">
        <v>264</v>
      </c>
      <c r="E26" s="145" t="s">
        <v>1</v>
      </c>
      <c r="F26" s="145" t="s">
        <v>265</v>
      </c>
      <c r="G26" s="145" t="s">
        <v>1019</v>
      </c>
      <c r="H26" s="145" t="s">
        <v>3</v>
      </c>
      <c r="I26" s="145" t="s">
        <v>266</v>
      </c>
      <c r="J26" s="145" t="s">
        <v>53</v>
      </c>
      <c r="K26" s="145" t="s">
        <v>1057</v>
      </c>
    </row>
    <row r="27" spans="1:11" x14ac:dyDescent="0.25">
      <c r="A27" s="145">
        <v>26</v>
      </c>
      <c r="B27" s="145" t="s">
        <v>71</v>
      </c>
      <c r="C27" s="145" t="s">
        <v>72</v>
      </c>
      <c r="D27" s="145" t="s">
        <v>73</v>
      </c>
      <c r="E27" s="145" t="s">
        <v>28</v>
      </c>
      <c r="F27" s="145" t="s">
        <v>74</v>
      </c>
      <c r="G27" s="145" t="s">
        <v>1019</v>
      </c>
      <c r="H27" s="145" t="s">
        <v>30</v>
      </c>
      <c r="I27" s="145" t="s">
        <v>75</v>
      </c>
      <c r="J27" s="145" t="s">
        <v>32</v>
      </c>
      <c r="K27" s="145" t="s">
        <v>1058</v>
      </c>
    </row>
    <row r="28" spans="1:11" x14ac:dyDescent="0.25">
      <c r="A28" s="145">
        <v>27</v>
      </c>
      <c r="B28" s="145" t="s">
        <v>273</v>
      </c>
      <c r="C28" s="145" t="s">
        <v>274</v>
      </c>
      <c r="D28" s="145" t="s">
        <v>0</v>
      </c>
      <c r="E28" s="145" t="s">
        <v>1</v>
      </c>
      <c r="F28" s="145" t="s">
        <v>275</v>
      </c>
      <c r="G28" s="145" t="s">
        <v>1019</v>
      </c>
      <c r="H28" s="145" t="s">
        <v>3</v>
      </c>
      <c r="I28" s="145" t="s">
        <v>276</v>
      </c>
      <c r="J28" s="145" t="s">
        <v>53</v>
      </c>
      <c r="K28" s="145" t="s">
        <v>1069</v>
      </c>
    </row>
    <row r="29" spans="1:11" x14ac:dyDescent="0.25">
      <c r="A29" s="145">
        <v>28</v>
      </c>
      <c r="B29" s="145" t="s">
        <v>102</v>
      </c>
      <c r="C29" s="145" t="s">
        <v>141</v>
      </c>
      <c r="D29" s="145" t="s">
        <v>42</v>
      </c>
      <c r="E29" s="145" t="s">
        <v>43</v>
      </c>
      <c r="F29" s="145" t="s">
        <v>142</v>
      </c>
      <c r="G29" s="145" t="s">
        <v>1019</v>
      </c>
      <c r="H29" s="145" t="s">
        <v>3</v>
      </c>
      <c r="I29" s="145" t="s">
        <v>143</v>
      </c>
      <c r="J29" s="145" t="s">
        <v>53</v>
      </c>
      <c r="K29" s="145" t="s">
        <v>1070</v>
      </c>
    </row>
    <row r="30" spans="1:11" x14ac:dyDescent="0.25">
      <c r="A30" s="145">
        <v>29</v>
      </c>
      <c r="B30" s="145" t="s">
        <v>766</v>
      </c>
      <c r="C30" s="145" t="s">
        <v>767</v>
      </c>
      <c r="D30" s="145" t="s">
        <v>577</v>
      </c>
      <c r="E30" s="145" t="s">
        <v>7</v>
      </c>
      <c r="F30" s="145" t="s">
        <v>1040</v>
      </c>
      <c r="G30" s="145" t="s">
        <v>1050</v>
      </c>
      <c r="H30" s="145" t="s">
        <v>781</v>
      </c>
      <c r="I30" s="145" t="s">
        <v>1042</v>
      </c>
      <c r="J30" s="145" t="s">
        <v>1043</v>
      </c>
      <c r="K30" s="145" t="s">
        <v>1044</v>
      </c>
    </row>
    <row r="31" spans="1:11" x14ac:dyDescent="0.25">
      <c r="A31" s="145">
        <v>30</v>
      </c>
      <c r="B31" s="145" t="s">
        <v>145</v>
      </c>
      <c r="C31" s="145" t="s">
        <v>97</v>
      </c>
      <c r="D31" s="145" t="s">
        <v>1046</v>
      </c>
      <c r="E31" s="145" t="s">
        <v>1</v>
      </c>
      <c r="F31" s="145" t="s">
        <v>147</v>
      </c>
      <c r="G31" s="145" t="s">
        <v>1019</v>
      </c>
      <c r="H31" s="145" t="s">
        <v>3</v>
      </c>
      <c r="I31" s="145" t="s">
        <v>148</v>
      </c>
      <c r="J31" s="145" t="s">
        <v>53</v>
      </c>
      <c r="K31" s="145" t="s">
        <v>1047</v>
      </c>
    </row>
    <row r="32" spans="1:11" x14ac:dyDescent="0.25">
      <c r="A32" s="145">
        <v>31</v>
      </c>
      <c r="B32" s="145" t="s">
        <v>803</v>
      </c>
      <c r="C32" s="145" t="s">
        <v>804</v>
      </c>
      <c r="D32" s="145" t="s">
        <v>17</v>
      </c>
      <c r="E32" s="145" t="s">
        <v>7</v>
      </c>
      <c r="F32" s="145" t="s">
        <v>805</v>
      </c>
      <c r="G32" s="145" t="s">
        <v>1136</v>
      </c>
      <c r="H32" s="145" t="s">
        <v>5</v>
      </c>
      <c r="I32" s="145" t="s">
        <v>806</v>
      </c>
      <c r="J32" s="145" t="s">
        <v>6</v>
      </c>
      <c r="K32" s="145" t="s">
        <v>996</v>
      </c>
    </row>
    <row r="33" spans="1:11" x14ac:dyDescent="0.25">
      <c r="A33" s="145">
        <v>32</v>
      </c>
      <c r="B33" s="145" t="s">
        <v>982</v>
      </c>
      <c r="C33" s="145" t="s">
        <v>292</v>
      </c>
      <c r="D33" s="145" t="s">
        <v>462</v>
      </c>
      <c r="E33" s="145" t="s">
        <v>1</v>
      </c>
      <c r="F33" s="145" t="s">
        <v>422</v>
      </c>
      <c r="G33" s="145" t="s">
        <v>1019</v>
      </c>
      <c r="H33" s="145" t="s">
        <v>3</v>
      </c>
      <c r="I33" s="145" t="s">
        <v>423</v>
      </c>
      <c r="J33" s="145" t="s">
        <v>2</v>
      </c>
      <c r="K33" s="145" t="s">
        <v>983</v>
      </c>
    </row>
    <row r="34" spans="1:11" x14ac:dyDescent="0.25">
      <c r="A34" s="145">
        <v>33</v>
      </c>
      <c r="B34" s="145" t="s">
        <v>64</v>
      </c>
      <c r="C34" s="145" t="s">
        <v>65</v>
      </c>
      <c r="D34" s="145" t="s">
        <v>66</v>
      </c>
      <c r="E34" s="145" t="s">
        <v>1</v>
      </c>
      <c r="F34" s="145" t="s">
        <v>67</v>
      </c>
      <c r="G34" s="145" t="s">
        <v>1019</v>
      </c>
      <c r="H34" s="145" t="s">
        <v>30</v>
      </c>
      <c r="I34" s="145" t="s">
        <v>68</v>
      </c>
      <c r="J34" s="145" t="s">
        <v>32</v>
      </c>
      <c r="K34" s="145" t="s">
        <v>959</v>
      </c>
    </row>
    <row r="35" spans="1:11" x14ac:dyDescent="0.25">
      <c r="A35" s="145">
        <v>34</v>
      </c>
      <c r="B35" s="145" t="s">
        <v>242</v>
      </c>
      <c r="C35" s="145" t="s">
        <v>243</v>
      </c>
      <c r="D35" s="145" t="s">
        <v>957</v>
      </c>
      <c r="E35" s="145" t="s">
        <v>43</v>
      </c>
      <c r="F35" s="145" t="s">
        <v>244</v>
      </c>
      <c r="G35" s="145" t="s">
        <v>1019</v>
      </c>
      <c r="H35" s="145" t="s">
        <v>3</v>
      </c>
      <c r="I35" s="145" t="s">
        <v>245</v>
      </c>
      <c r="J35" s="145" t="s">
        <v>125</v>
      </c>
      <c r="K35" s="145" t="s">
        <v>958</v>
      </c>
    </row>
    <row r="36" spans="1:11" x14ac:dyDescent="0.25">
      <c r="A36" s="145">
        <v>35</v>
      </c>
      <c r="B36" s="145" t="s">
        <v>322</v>
      </c>
      <c r="C36" s="145" t="s">
        <v>323</v>
      </c>
      <c r="D36" s="145" t="s">
        <v>66</v>
      </c>
      <c r="E36" s="145" t="s">
        <v>1</v>
      </c>
      <c r="F36" s="145" t="s">
        <v>324</v>
      </c>
      <c r="G36" s="145" t="s">
        <v>1019</v>
      </c>
      <c r="H36" s="145" t="s">
        <v>287</v>
      </c>
      <c r="I36" s="145" t="s">
        <v>325</v>
      </c>
      <c r="J36" s="145" t="s">
        <v>289</v>
      </c>
      <c r="K36" s="145" t="s">
        <v>956</v>
      </c>
    </row>
    <row r="37" spans="1:11" x14ac:dyDescent="0.25">
      <c r="A37" s="145">
        <v>36</v>
      </c>
      <c r="B37" s="145" t="s">
        <v>49</v>
      </c>
      <c r="C37" s="145" t="s">
        <v>97</v>
      </c>
      <c r="D37" s="145" t="s">
        <v>66</v>
      </c>
      <c r="E37" s="145" t="s">
        <v>1</v>
      </c>
      <c r="F37" s="145" t="s">
        <v>391</v>
      </c>
      <c r="G37" s="145" t="s">
        <v>1019</v>
      </c>
      <c r="H37" s="145" t="s">
        <v>294</v>
      </c>
      <c r="I37" s="145" t="s">
        <v>392</v>
      </c>
      <c r="J37" s="145" t="s">
        <v>289</v>
      </c>
      <c r="K37" s="145" t="s">
        <v>921</v>
      </c>
    </row>
    <row r="38" spans="1:11" x14ac:dyDescent="0.25">
      <c r="A38" s="145">
        <v>37</v>
      </c>
      <c r="B38" s="145" t="s">
        <v>361</v>
      </c>
      <c r="C38" s="145" t="s">
        <v>362</v>
      </c>
      <c r="D38" s="145" t="s">
        <v>0</v>
      </c>
      <c r="E38" s="145" t="s">
        <v>1</v>
      </c>
      <c r="F38" s="145" t="s">
        <v>886</v>
      </c>
      <c r="G38" s="145" t="s">
        <v>1019</v>
      </c>
      <c r="H38" s="145" t="s">
        <v>3</v>
      </c>
      <c r="I38" s="145" t="s">
        <v>861</v>
      </c>
      <c r="J38" s="145" t="s">
        <v>516</v>
      </c>
      <c r="K38" s="145" t="s">
        <v>896</v>
      </c>
    </row>
    <row r="39" spans="1:11" x14ac:dyDescent="0.25">
      <c r="A39" s="145">
        <v>38</v>
      </c>
      <c r="B39" s="145" t="s">
        <v>845</v>
      </c>
      <c r="C39" s="145" t="s">
        <v>846</v>
      </c>
      <c r="D39" s="145" t="s">
        <v>27</v>
      </c>
      <c r="E39" s="145" t="s">
        <v>28</v>
      </c>
      <c r="F39" s="145" t="s">
        <v>847</v>
      </c>
      <c r="G39" s="145" t="s">
        <v>1019</v>
      </c>
      <c r="H39" s="145" t="s">
        <v>294</v>
      </c>
      <c r="I39" s="145" t="s">
        <v>848</v>
      </c>
      <c r="J39" s="145" t="s">
        <v>289</v>
      </c>
      <c r="K39" s="145" t="s">
        <v>849</v>
      </c>
    </row>
    <row r="40" spans="1:11" x14ac:dyDescent="0.25">
      <c r="A40" s="145">
        <v>39</v>
      </c>
      <c r="B40" s="145" t="s">
        <v>651</v>
      </c>
      <c r="C40" s="145" t="s">
        <v>652</v>
      </c>
      <c r="D40" s="145" t="s">
        <v>653</v>
      </c>
      <c r="E40" s="145" t="s">
        <v>1</v>
      </c>
      <c r="F40" s="145" t="s">
        <v>654</v>
      </c>
      <c r="G40" s="145" t="s">
        <v>1019</v>
      </c>
      <c r="H40" s="145" t="s">
        <v>294</v>
      </c>
      <c r="I40" s="145" t="s">
        <v>655</v>
      </c>
      <c r="J40" s="145" t="s">
        <v>289</v>
      </c>
      <c r="K40" s="145" t="s">
        <v>656</v>
      </c>
    </row>
    <row r="41" spans="1:11" x14ac:dyDescent="0.25">
      <c r="A41" s="145">
        <v>40</v>
      </c>
      <c r="B41" s="145" t="s">
        <v>425</v>
      </c>
      <c r="C41" s="145" t="s">
        <v>426</v>
      </c>
      <c r="D41" s="145" t="s">
        <v>427</v>
      </c>
      <c r="E41" s="145" t="s">
        <v>28</v>
      </c>
      <c r="F41" s="145" t="s">
        <v>428</v>
      </c>
      <c r="G41" s="145" t="s">
        <v>1019</v>
      </c>
      <c r="H41" s="145" t="s">
        <v>287</v>
      </c>
      <c r="I41" s="145" t="s">
        <v>429</v>
      </c>
      <c r="J41" s="145" t="s">
        <v>289</v>
      </c>
      <c r="K41" s="145" t="s">
        <v>659</v>
      </c>
    </row>
    <row r="42" spans="1:11" x14ac:dyDescent="0.25">
      <c r="A42" s="145">
        <v>41</v>
      </c>
      <c r="B42" s="145" t="s">
        <v>608</v>
      </c>
      <c r="C42" s="145" t="s">
        <v>378</v>
      </c>
      <c r="D42" s="145" t="s">
        <v>27</v>
      </c>
      <c r="E42" s="145" t="s">
        <v>28</v>
      </c>
      <c r="F42" s="145" t="s">
        <v>609</v>
      </c>
      <c r="G42" s="145" t="s">
        <v>1019</v>
      </c>
      <c r="H42" s="145" t="s">
        <v>294</v>
      </c>
      <c r="I42" s="145" t="s">
        <v>610</v>
      </c>
      <c r="J42" s="145" t="s">
        <v>289</v>
      </c>
      <c r="K42" s="145" t="s">
        <v>663</v>
      </c>
    </row>
    <row r="43" spans="1:11" x14ac:dyDescent="0.25">
      <c r="A43" s="145">
        <v>42</v>
      </c>
      <c r="B43" s="145"/>
      <c r="C43" s="145"/>
      <c r="D43" s="145"/>
      <c r="E43" s="145"/>
      <c r="F43" s="145" t="s">
        <v>572</v>
      </c>
      <c r="G43" s="145" t="s">
        <v>1019</v>
      </c>
      <c r="H43" s="145" t="s">
        <v>287</v>
      </c>
      <c r="I43" s="145" t="s">
        <v>573</v>
      </c>
      <c r="J43" s="145" t="s">
        <v>289</v>
      </c>
      <c r="K43" s="145" t="s">
        <v>665</v>
      </c>
    </row>
    <row r="44" spans="1:11" x14ac:dyDescent="0.25">
      <c r="A44" s="145">
        <v>43</v>
      </c>
      <c r="B44" s="145" t="s">
        <v>590</v>
      </c>
      <c r="C44" s="145" t="s">
        <v>591</v>
      </c>
      <c r="D44" s="145" t="s">
        <v>592</v>
      </c>
      <c r="E44" s="145" t="s">
        <v>43</v>
      </c>
      <c r="F44" s="145" t="s">
        <v>593</v>
      </c>
      <c r="G44" s="145" t="s">
        <v>1131</v>
      </c>
      <c r="H44" s="145" t="s">
        <v>30</v>
      </c>
      <c r="I44" s="145" t="s">
        <v>594</v>
      </c>
      <c r="J44" s="145" t="s">
        <v>32</v>
      </c>
      <c r="K44" s="145" t="s">
        <v>669</v>
      </c>
    </row>
    <row r="45" spans="1:11" x14ac:dyDescent="0.25">
      <c r="A45" s="145">
        <v>44</v>
      </c>
      <c r="B45" s="145" t="s">
        <v>566</v>
      </c>
      <c r="C45" s="145" t="s">
        <v>556</v>
      </c>
      <c r="D45" s="145" t="s">
        <v>0</v>
      </c>
      <c r="E45" s="145" t="s">
        <v>1</v>
      </c>
      <c r="F45" s="145" t="s">
        <v>557</v>
      </c>
      <c r="G45" s="145" t="s">
        <v>1019</v>
      </c>
      <c r="H45" s="145" t="s">
        <v>287</v>
      </c>
      <c r="I45" s="145" t="s">
        <v>558</v>
      </c>
      <c r="J45" s="145" t="s">
        <v>289</v>
      </c>
      <c r="K45" s="145" t="s">
        <v>673</v>
      </c>
    </row>
    <row r="46" spans="1:11" x14ac:dyDescent="0.25">
      <c r="A46" s="145">
        <v>45</v>
      </c>
      <c r="B46" s="145"/>
      <c r="C46" s="145"/>
      <c r="D46" s="145"/>
      <c r="E46" s="145"/>
      <c r="F46" s="145" t="s">
        <v>540</v>
      </c>
      <c r="G46" s="145" t="s">
        <v>1019</v>
      </c>
      <c r="H46" s="145" t="s">
        <v>294</v>
      </c>
      <c r="I46" s="145" t="s">
        <v>541</v>
      </c>
      <c r="J46" s="145" t="s">
        <v>289</v>
      </c>
      <c r="K46" s="145" t="s">
        <v>677</v>
      </c>
    </row>
    <row r="47" spans="1:11" x14ac:dyDescent="0.25">
      <c r="A47" s="145">
        <v>46</v>
      </c>
      <c r="B47" s="145" t="s">
        <v>291</v>
      </c>
      <c r="C47" s="145" t="s">
        <v>292</v>
      </c>
      <c r="D47" s="145" t="s">
        <v>0</v>
      </c>
      <c r="E47" s="145" t="s">
        <v>1</v>
      </c>
      <c r="F47" s="145" t="s">
        <v>293</v>
      </c>
      <c r="G47" s="145" t="s">
        <v>1019</v>
      </c>
      <c r="H47" s="145" t="s">
        <v>294</v>
      </c>
      <c r="I47" s="145" t="s">
        <v>295</v>
      </c>
      <c r="J47" s="145" t="s">
        <v>289</v>
      </c>
      <c r="K47" s="145" t="s">
        <v>679</v>
      </c>
    </row>
    <row r="48" spans="1:11" x14ac:dyDescent="0.25">
      <c r="A48" s="145">
        <v>47</v>
      </c>
      <c r="B48" s="145" t="s">
        <v>311</v>
      </c>
      <c r="C48" s="145" t="s">
        <v>312</v>
      </c>
      <c r="D48" s="145" t="s">
        <v>313</v>
      </c>
      <c r="E48" s="145" t="s">
        <v>43</v>
      </c>
      <c r="F48" s="145" t="s">
        <v>314</v>
      </c>
      <c r="G48" s="145" t="s">
        <v>1019</v>
      </c>
      <c r="H48" s="145" t="s">
        <v>294</v>
      </c>
      <c r="I48" s="145" t="s">
        <v>315</v>
      </c>
      <c r="J48" s="145" t="s">
        <v>289</v>
      </c>
      <c r="K48" s="145" t="s">
        <v>683</v>
      </c>
    </row>
    <row r="49" spans="1:11" x14ac:dyDescent="0.25">
      <c r="A49" s="145">
        <v>48</v>
      </c>
      <c r="B49" s="145" t="s">
        <v>317</v>
      </c>
      <c r="C49" s="145" t="s">
        <v>279</v>
      </c>
      <c r="D49" s="145" t="s">
        <v>318</v>
      </c>
      <c r="E49" s="145" t="s">
        <v>28</v>
      </c>
      <c r="F49" s="145" t="s">
        <v>319</v>
      </c>
      <c r="G49" s="145" t="s">
        <v>1019</v>
      </c>
      <c r="H49" s="145" t="s">
        <v>287</v>
      </c>
      <c r="I49" s="145" t="s">
        <v>320</v>
      </c>
      <c r="J49" s="145" t="s">
        <v>289</v>
      </c>
      <c r="K49" s="145" t="s">
        <v>758</v>
      </c>
    </row>
    <row r="50" spans="1:11" x14ac:dyDescent="0.25">
      <c r="A50" s="145">
        <v>49</v>
      </c>
      <c r="B50" s="145" t="s">
        <v>15</v>
      </c>
      <c r="C50" s="145" t="s">
        <v>16</v>
      </c>
      <c r="D50" s="145" t="s">
        <v>17</v>
      </c>
      <c r="E50" s="145" t="s">
        <v>7</v>
      </c>
      <c r="F50" s="145" t="s">
        <v>18</v>
      </c>
      <c r="G50" s="145" t="s">
        <v>1136</v>
      </c>
      <c r="H50" s="145" t="s">
        <v>5</v>
      </c>
      <c r="I50" s="145" t="s">
        <v>19</v>
      </c>
      <c r="J50" s="145" t="s">
        <v>6</v>
      </c>
      <c r="K50" s="145" t="s">
        <v>685</v>
      </c>
    </row>
    <row r="51" spans="1:11" x14ac:dyDescent="0.25">
      <c r="A51" s="57">
        <v>50</v>
      </c>
      <c r="B51" s="57" t="s">
        <v>333</v>
      </c>
      <c r="C51" s="57" t="s">
        <v>334</v>
      </c>
      <c r="D51" s="57" t="s">
        <v>335</v>
      </c>
      <c r="E51" s="57" t="s">
        <v>48</v>
      </c>
      <c r="F51" s="57" t="s">
        <v>336</v>
      </c>
      <c r="G51" s="57" t="s">
        <v>666</v>
      </c>
      <c r="H51" s="57" t="s">
        <v>287</v>
      </c>
      <c r="I51" s="57" t="s">
        <v>337</v>
      </c>
      <c r="J51" s="57" t="s">
        <v>289</v>
      </c>
      <c r="K51" s="57" t="s">
        <v>686</v>
      </c>
    </row>
    <row customFormat="1" r="52" s="57" spans="1:11" x14ac:dyDescent="0.25">
      <c r="A52" s="153">
        <v>51</v>
      </c>
      <c r="B52" s="153" t="s">
        <v>355</v>
      </c>
      <c r="C52" s="153" t="s">
        <v>356</v>
      </c>
      <c r="D52" s="153" t="s">
        <v>0</v>
      </c>
      <c r="E52" s="153" t="s">
        <v>1</v>
      </c>
      <c r="F52" s="153" t="s">
        <v>357</v>
      </c>
      <c r="G52" s="153" t="s">
        <v>1019</v>
      </c>
      <c r="H52" s="153" t="s">
        <v>294</v>
      </c>
      <c r="I52" s="153" t="s">
        <v>358</v>
      </c>
      <c r="J52" s="153" t="s">
        <v>289</v>
      </c>
      <c r="K52" s="153" t="s">
        <v>690</v>
      </c>
    </row>
    <row customFormat="1" r="53" s="57" spans="1:11" x14ac:dyDescent="0.25">
      <c r="A53" s="153">
        <v>52</v>
      </c>
      <c r="B53" s="153" t="s">
        <v>238</v>
      </c>
      <c r="C53" s="153" t="s">
        <v>239</v>
      </c>
      <c r="D53" s="153" t="s">
        <v>0</v>
      </c>
      <c r="E53" s="153" t="s">
        <v>1</v>
      </c>
      <c r="F53" s="153" t="s">
        <v>240</v>
      </c>
      <c r="G53" s="153" t="s">
        <v>1019</v>
      </c>
      <c r="H53" s="153" t="s">
        <v>3</v>
      </c>
      <c r="I53" s="153" t="s">
        <v>241</v>
      </c>
      <c r="J53" s="153" t="s">
        <v>53</v>
      </c>
      <c r="K53" s="153" t="s">
        <v>691</v>
      </c>
    </row>
    <row r="54" spans="1:11" x14ac:dyDescent="0.25">
      <c r="A54" s="57">
        <v>53</v>
      </c>
      <c r="B54" s="57" t="s">
        <v>377</v>
      </c>
      <c r="C54" s="57" t="s">
        <v>378</v>
      </c>
      <c r="D54" s="57" t="s">
        <v>256</v>
      </c>
      <c r="E54" s="57" t="s">
        <v>1</v>
      </c>
      <c r="F54" s="57" t="s">
        <v>379</v>
      </c>
      <c r="G54" s="57" t="s">
        <v>666</v>
      </c>
      <c r="H54" s="57" t="s">
        <v>294</v>
      </c>
      <c r="I54" s="57" t="s">
        <v>380</v>
      </c>
      <c r="J54" s="57" t="s">
        <v>289</v>
      </c>
      <c r="K54" s="57" t="s">
        <v>695</v>
      </c>
    </row>
    <row r="55" spans="1:11" x14ac:dyDescent="0.25">
      <c r="A55" s="145">
        <v>54</v>
      </c>
      <c r="B55" s="145" t="s">
        <v>137</v>
      </c>
      <c r="C55" s="145" t="s">
        <v>138</v>
      </c>
      <c r="D55" s="145" t="s">
        <v>0</v>
      </c>
      <c r="E55" s="145" t="s">
        <v>1</v>
      </c>
      <c r="F55" s="145" t="s">
        <v>139</v>
      </c>
      <c r="G55" s="145" t="s">
        <v>1019</v>
      </c>
      <c r="H55" s="145" t="s">
        <v>3</v>
      </c>
      <c r="I55" s="145" t="s">
        <v>140</v>
      </c>
      <c r="J55" s="145" t="s">
        <v>53</v>
      </c>
      <c r="K55" s="145" t="s">
        <v>699</v>
      </c>
    </row>
    <row r="56" spans="1:11" x14ac:dyDescent="0.25">
      <c r="A56" s="145">
        <v>55</v>
      </c>
      <c r="B56" s="145" t="s">
        <v>262</v>
      </c>
      <c r="C56" s="145" t="s">
        <v>399</v>
      </c>
      <c r="D56" s="145" t="s">
        <v>0</v>
      </c>
      <c r="E56" s="145" t="s">
        <v>1</v>
      </c>
      <c r="F56" s="145" t="s">
        <v>400</v>
      </c>
      <c r="G56" s="145" t="s">
        <v>1019</v>
      </c>
      <c r="H56" s="145" t="s">
        <v>294</v>
      </c>
      <c r="I56" s="145" t="s">
        <v>401</v>
      </c>
      <c r="J56" s="145" t="s">
        <v>289</v>
      </c>
      <c r="K56" s="145" t="s">
        <v>700</v>
      </c>
    </row>
    <row r="57" spans="1:11" x14ac:dyDescent="0.25">
      <c r="A57" s="145">
        <v>56</v>
      </c>
      <c r="B57" s="145" t="s">
        <v>403</v>
      </c>
      <c r="C57" s="145" t="s">
        <v>60</v>
      </c>
      <c r="D57" s="145" t="s">
        <v>27</v>
      </c>
      <c r="E57" s="145" t="s">
        <v>28</v>
      </c>
      <c r="F57" s="145" t="s">
        <v>404</v>
      </c>
      <c r="G57" s="145" t="s">
        <v>1019</v>
      </c>
      <c r="H57" s="145" t="s">
        <v>287</v>
      </c>
      <c r="I57" s="145" t="s">
        <v>405</v>
      </c>
      <c r="J57" s="145" t="s">
        <v>289</v>
      </c>
      <c r="K57" s="145" t="s">
        <v>701</v>
      </c>
    </row>
    <row r="58" spans="1:11" x14ac:dyDescent="0.25">
      <c r="A58" s="145">
        <v>57</v>
      </c>
      <c r="B58" s="145" t="s">
        <v>431</v>
      </c>
      <c r="C58" s="145" t="s">
        <v>172</v>
      </c>
      <c r="D58" s="145" t="s">
        <v>432</v>
      </c>
      <c r="E58" s="145" t="s">
        <v>28</v>
      </c>
      <c r="F58" s="145" t="s">
        <v>433</v>
      </c>
      <c r="G58" s="145" t="s">
        <v>1019</v>
      </c>
      <c r="H58" s="145" t="s">
        <v>294</v>
      </c>
      <c r="I58" s="145" t="s">
        <v>434</v>
      </c>
      <c r="J58" s="145" t="s">
        <v>289</v>
      </c>
      <c r="K58" s="145" t="s">
        <v>704</v>
      </c>
    </row>
    <row r="59" spans="1:11" x14ac:dyDescent="0.25">
      <c r="A59" s="145">
        <v>58</v>
      </c>
      <c r="B59" s="145" t="s">
        <v>443</v>
      </c>
      <c r="C59" s="145" t="s">
        <v>444</v>
      </c>
      <c r="D59" s="145" t="s">
        <v>0</v>
      </c>
      <c r="E59" s="145" t="s">
        <v>1</v>
      </c>
      <c r="F59" s="145" t="s">
        <v>445</v>
      </c>
      <c r="G59" s="145" t="s">
        <v>1257</v>
      </c>
      <c r="H59" s="145" t="s">
        <v>5</v>
      </c>
      <c r="I59" s="145" t="s">
        <v>446</v>
      </c>
      <c r="J59" s="145" t="s">
        <v>6</v>
      </c>
      <c r="K59" s="145" t="s">
        <v>708</v>
      </c>
    </row>
    <row r="60" spans="1:11" x14ac:dyDescent="0.25">
      <c r="A60" s="145">
        <v>59</v>
      </c>
      <c r="B60" s="145" t="s">
        <v>460</v>
      </c>
      <c r="C60" s="145" t="s">
        <v>461</v>
      </c>
      <c r="D60" s="145" t="s">
        <v>462</v>
      </c>
      <c r="E60" s="145" t="s">
        <v>1</v>
      </c>
      <c r="F60" s="145" t="s">
        <v>463</v>
      </c>
      <c r="G60" s="145" t="s">
        <v>1019</v>
      </c>
      <c r="H60" s="145" t="s">
        <v>30</v>
      </c>
      <c r="I60" s="145" t="s">
        <v>464</v>
      </c>
      <c r="J60" s="145" t="s">
        <v>32</v>
      </c>
      <c r="K60" s="145" t="s">
        <v>711</v>
      </c>
    </row>
    <row r="61" spans="1:11" x14ac:dyDescent="0.25">
      <c r="A61" s="145">
        <v>60</v>
      </c>
      <c r="B61" s="145" t="s">
        <v>165</v>
      </c>
      <c r="C61" s="145" t="s">
        <v>166</v>
      </c>
      <c r="D61" s="145" t="s">
        <v>27</v>
      </c>
      <c r="E61" s="145" t="s">
        <v>28</v>
      </c>
      <c r="F61" s="145" t="s">
        <v>167</v>
      </c>
      <c r="G61" s="145" t="s">
        <v>1019</v>
      </c>
      <c r="H61" s="145" t="s">
        <v>30</v>
      </c>
      <c r="I61" s="145" t="s">
        <v>168</v>
      </c>
      <c r="J61" s="145" t="s">
        <v>32</v>
      </c>
      <c r="K61" s="145" t="s">
        <v>712</v>
      </c>
    </row>
    <row r="62" spans="1:11" x14ac:dyDescent="0.25">
      <c r="A62" s="145">
        <v>61</v>
      </c>
      <c r="B62" s="145" t="s">
        <v>25</v>
      </c>
      <c r="C62" s="145" t="s">
        <v>26</v>
      </c>
      <c r="D62" s="145" t="s">
        <v>27</v>
      </c>
      <c r="E62" s="145" t="s">
        <v>28</v>
      </c>
      <c r="F62" s="145" t="s">
        <v>29</v>
      </c>
      <c r="G62" s="145" t="s">
        <v>1019</v>
      </c>
      <c r="H62" s="145" t="s">
        <v>30</v>
      </c>
      <c r="I62" s="145" t="s">
        <v>31</v>
      </c>
      <c r="J62" s="145" t="s">
        <v>32</v>
      </c>
      <c r="K62" s="145" t="s">
        <v>714</v>
      </c>
    </row>
    <row r="63" spans="1:11" x14ac:dyDescent="0.25">
      <c r="A63" s="145">
        <v>62</v>
      </c>
      <c r="B63" s="145" t="s">
        <v>54</v>
      </c>
      <c r="C63" s="145" t="s">
        <v>55</v>
      </c>
      <c r="D63" s="145" t="s">
        <v>0</v>
      </c>
      <c r="E63" s="145" t="s">
        <v>1</v>
      </c>
      <c r="F63" s="145" t="s">
        <v>56</v>
      </c>
      <c r="G63" s="145" t="s">
        <v>1257</v>
      </c>
      <c r="H63" s="145" t="s">
        <v>5</v>
      </c>
      <c r="I63" s="145" t="s">
        <v>57</v>
      </c>
      <c r="J63" s="145" t="s">
        <v>6</v>
      </c>
      <c r="K63" s="145" t="s">
        <v>717</v>
      </c>
    </row>
    <row r="64" spans="1:11" x14ac:dyDescent="0.25">
      <c r="A64" s="145">
        <v>63</v>
      </c>
      <c r="B64" s="145" t="s">
        <v>467</v>
      </c>
      <c r="C64" s="145" t="s">
        <v>468</v>
      </c>
      <c r="D64" s="145" t="s">
        <v>0</v>
      </c>
      <c r="E64" s="145" t="s">
        <v>1</v>
      </c>
      <c r="F64" s="145" t="s">
        <v>469</v>
      </c>
      <c r="G64" s="145" t="s">
        <v>1257</v>
      </c>
      <c r="H64" s="145" t="s">
        <v>5</v>
      </c>
      <c r="I64" s="145" t="s">
        <v>470</v>
      </c>
      <c r="J64" s="145" t="s">
        <v>6</v>
      </c>
      <c r="K64" s="145" t="s">
        <v>720</v>
      </c>
    </row>
    <row r="65" spans="1:11" x14ac:dyDescent="0.25">
      <c r="A65" s="145">
        <v>64</v>
      </c>
      <c r="B65" s="145" t="s">
        <v>50</v>
      </c>
      <c r="C65" s="145" t="s">
        <v>51</v>
      </c>
      <c r="D65" s="145" t="s">
        <v>52</v>
      </c>
      <c r="E65" s="145" t="s">
        <v>43</v>
      </c>
      <c r="F65" s="145" t="s">
        <v>94</v>
      </c>
      <c r="G65" s="145" t="s">
        <v>1136</v>
      </c>
      <c r="H65" s="145" t="s">
        <v>5</v>
      </c>
      <c r="I65" s="145" t="s">
        <v>95</v>
      </c>
      <c r="J65" s="145" t="s">
        <v>6</v>
      </c>
      <c r="K65" s="145" t="s">
        <v>724</v>
      </c>
    </row>
    <row r="66" spans="1:11" x14ac:dyDescent="0.25">
      <c r="A66" s="145">
        <v>65</v>
      </c>
      <c r="B66" s="145" t="s">
        <v>110</v>
      </c>
      <c r="C66" s="145" t="s">
        <v>111</v>
      </c>
      <c r="D66" s="145" t="s">
        <v>112</v>
      </c>
      <c r="E66" s="145" t="s">
        <v>43</v>
      </c>
      <c r="F66" s="145" t="s">
        <v>113</v>
      </c>
      <c r="G66" s="145" t="s">
        <v>1019</v>
      </c>
      <c r="H66" s="145" t="s">
        <v>3</v>
      </c>
      <c r="I66" s="145" t="s">
        <v>114</v>
      </c>
      <c r="J66" s="145" t="s">
        <v>53</v>
      </c>
      <c r="K66" s="145" t="s">
        <v>727</v>
      </c>
    </row>
    <row r="67" spans="1:11" x14ac:dyDescent="0.25">
      <c r="A67" s="145">
        <v>66</v>
      </c>
      <c r="B67" s="145" t="s">
        <v>120</v>
      </c>
      <c r="C67" s="145" t="s">
        <v>121</v>
      </c>
      <c r="D67" s="145" t="s">
        <v>122</v>
      </c>
      <c r="E67" s="145" t="s">
        <v>43</v>
      </c>
      <c r="F67" s="145" t="s">
        <v>123</v>
      </c>
      <c r="G67" s="145" t="s">
        <v>1019</v>
      </c>
      <c r="H67" s="145" t="s">
        <v>3</v>
      </c>
      <c r="I67" s="145" t="s">
        <v>124</v>
      </c>
      <c r="J67" s="145" t="s">
        <v>125</v>
      </c>
      <c r="K67" s="145" t="s">
        <v>728</v>
      </c>
    </row>
    <row r="68" spans="1:11" x14ac:dyDescent="0.25">
      <c r="A68" s="145">
        <v>67</v>
      </c>
      <c r="B68" s="145" t="s">
        <v>797</v>
      </c>
      <c r="C68" s="145" t="s">
        <v>798</v>
      </c>
      <c r="D68" s="145" t="s">
        <v>799</v>
      </c>
      <c r="E68" s="145" t="s">
        <v>1</v>
      </c>
      <c r="F68" s="145" t="s">
        <v>800</v>
      </c>
      <c r="G68" s="145" t="s">
        <v>1257</v>
      </c>
      <c r="H68" s="145" t="s">
        <v>8</v>
      </c>
      <c r="I68" s="145" t="s">
        <v>801</v>
      </c>
      <c r="J68" s="145" t="s">
        <v>9</v>
      </c>
      <c r="K68" s="145" t="s">
        <v>802</v>
      </c>
    </row>
    <row r="69" spans="1:11" x14ac:dyDescent="0.25">
      <c r="A69" s="145">
        <v>68</v>
      </c>
      <c r="B69" s="145" t="s">
        <v>101</v>
      </c>
      <c r="C69" s="145" t="s">
        <v>102</v>
      </c>
      <c r="D69" s="145" t="s">
        <v>103</v>
      </c>
      <c r="E69" s="145" t="s">
        <v>43</v>
      </c>
      <c r="F69" s="145" t="s">
        <v>169</v>
      </c>
      <c r="G69" s="145" t="s">
        <v>1136</v>
      </c>
      <c r="H69" s="145" t="s">
        <v>8</v>
      </c>
      <c r="I69" s="145" t="s">
        <v>170</v>
      </c>
      <c r="J69" s="145" t="s">
        <v>9</v>
      </c>
      <c r="K69" s="145" t="s">
        <v>735</v>
      </c>
    </row>
    <row r="70" spans="1:11" x14ac:dyDescent="0.25">
      <c r="A70" s="57">
        <v>69</v>
      </c>
      <c r="B70" s="57" t="s">
        <v>882</v>
      </c>
      <c r="C70" s="57" t="s">
        <v>97</v>
      </c>
      <c r="D70" s="57" t="s">
        <v>173</v>
      </c>
      <c r="E70" s="57" t="s">
        <v>43</v>
      </c>
      <c r="F70" s="57" t="s">
        <v>883</v>
      </c>
      <c r="G70" s="57" t="s">
        <v>960</v>
      </c>
      <c r="H70" s="57" t="s">
        <v>8</v>
      </c>
      <c r="I70" s="57" t="s">
        <v>884</v>
      </c>
      <c r="J70" s="57" t="s">
        <v>9</v>
      </c>
      <c r="K70" s="57" t="s">
        <v>885</v>
      </c>
    </row>
    <row r="71" spans="1:11" x14ac:dyDescent="0.25">
      <c r="A71" s="145">
        <v>70</v>
      </c>
      <c r="B71" s="145" t="s">
        <v>174</v>
      </c>
      <c r="C71" s="145" t="s">
        <v>175</v>
      </c>
      <c r="D71" s="145" t="s">
        <v>0</v>
      </c>
      <c r="E71" s="145" t="s">
        <v>1</v>
      </c>
      <c r="F71" s="145" t="s">
        <v>176</v>
      </c>
      <c r="G71" s="145" t="s">
        <v>1257</v>
      </c>
      <c r="H71" s="145" t="s">
        <v>8</v>
      </c>
      <c r="I71" s="145" t="s">
        <v>177</v>
      </c>
      <c r="J71" s="145" t="s">
        <v>9</v>
      </c>
      <c r="K71" s="145" t="s">
        <v>736</v>
      </c>
    </row>
    <row r="72" spans="1:11" x14ac:dyDescent="0.25">
      <c r="A72" s="145">
        <v>71</v>
      </c>
      <c r="B72" s="145" t="s">
        <v>174</v>
      </c>
      <c r="C72" s="145" t="s">
        <v>175</v>
      </c>
      <c r="D72" s="145" t="s">
        <v>0</v>
      </c>
      <c r="E72" s="145" t="s">
        <v>1</v>
      </c>
      <c r="F72" s="145" t="s">
        <v>472</v>
      </c>
      <c r="G72" s="145" t="s">
        <v>1050</v>
      </c>
      <c r="H72" s="145" t="s">
        <v>473</v>
      </c>
      <c r="I72" s="145" t="s">
        <v>474</v>
      </c>
      <c r="J72" s="145" t="s">
        <v>475</v>
      </c>
      <c r="K72" s="145" t="s">
        <v>737</v>
      </c>
    </row>
    <row r="73" spans="1:11" x14ac:dyDescent="0.25">
      <c r="A73" s="145">
        <v>72</v>
      </c>
      <c r="B73" s="145" t="s">
        <v>179</v>
      </c>
      <c r="C73" s="145" t="s">
        <v>180</v>
      </c>
      <c r="D73" s="145" t="s">
        <v>181</v>
      </c>
      <c r="E73" s="145" t="s">
        <v>43</v>
      </c>
      <c r="F73" s="145" t="s">
        <v>182</v>
      </c>
      <c r="G73" s="145" t="s">
        <v>1136</v>
      </c>
      <c r="H73" s="145" t="s">
        <v>8</v>
      </c>
      <c r="I73" s="145" t="s">
        <v>183</v>
      </c>
      <c r="J73" s="145" t="s">
        <v>9</v>
      </c>
      <c r="K73" s="145" t="s">
        <v>738</v>
      </c>
    </row>
    <row r="74" spans="1:11" x14ac:dyDescent="0.25">
      <c r="A74" s="145">
        <v>73</v>
      </c>
      <c r="B74" s="145" t="s">
        <v>467</v>
      </c>
      <c r="C74" s="145" t="s">
        <v>468</v>
      </c>
      <c r="D74" s="145" t="s">
        <v>0</v>
      </c>
      <c r="E74" s="145" t="s">
        <v>1</v>
      </c>
      <c r="F74" s="145" t="s">
        <v>477</v>
      </c>
      <c r="G74" s="145" t="s">
        <v>1019</v>
      </c>
      <c r="H74" s="145" t="s">
        <v>30</v>
      </c>
      <c r="I74" s="145" t="s">
        <v>478</v>
      </c>
      <c r="J74" s="145" t="s">
        <v>32</v>
      </c>
      <c r="K74" s="145" t="s">
        <v>740</v>
      </c>
    </row>
    <row r="75" spans="1:11" x14ac:dyDescent="0.25">
      <c r="A75" s="145">
        <v>74</v>
      </c>
      <c r="B75" s="145" t="s">
        <v>54</v>
      </c>
      <c r="C75" s="145" t="s">
        <v>55</v>
      </c>
      <c r="D75" s="145" t="s">
        <v>0</v>
      </c>
      <c r="E75" s="145" t="s">
        <v>1</v>
      </c>
      <c r="F75" s="145" t="s">
        <v>480</v>
      </c>
      <c r="G75" s="145" t="s">
        <v>1050</v>
      </c>
      <c r="H75" s="145" t="s">
        <v>473</v>
      </c>
      <c r="I75" s="145" t="s">
        <v>481</v>
      </c>
      <c r="J75" s="145" t="s">
        <v>475</v>
      </c>
      <c r="K75" s="145" t="s">
        <v>744</v>
      </c>
    </row>
    <row r="76" spans="1:11" x14ac:dyDescent="0.25">
      <c r="A76" s="145">
        <v>75</v>
      </c>
      <c r="B76" s="145" t="s">
        <v>206</v>
      </c>
      <c r="C76" s="145" t="s">
        <v>207</v>
      </c>
      <c r="D76" s="145" t="s">
        <v>173</v>
      </c>
      <c r="E76" s="145" t="s">
        <v>43</v>
      </c>
      <c r="F76" s="145" t="s">
        <v>208</v>
      </c>
      <c r="G76" s="145" t="s">
        <v>1019</v>
      </c>
      <c r="H76" s="145" t="s">
        <v>3</v>
      </c>
      <c r="I76" s="145" t="s">
        <v>209</v>
      </c>
      <c r="J76" s="145" t="s">
        <v>53</v>
      </c>
      <c r="K76" s="145" t="s">
        <v>745</v>
      </c>
    </row>
    <row r="77" spans="1:11" x14ac:dyDescent="0.25">
      <c r="A77" s="145">
        <v>76</v>
      </c>
      <c r="B77" s="145" t="s">
        <v>224</v>
      </c>
      <c r="C77" s="145" t="s">
        <v>225</v>
      </c>
      <c r="D77" s="145" t="s">
        <v>0</v>
      </c>
      <c r="E77" s="145" t="s">
        <v>1</v>
      </c>
      <c r="F77" s="145" t="s">
        <v>226</v>
      </c>
      <c r="G77" s="145" t="s">
        <v>1019</v>
      </c>
      <c r="H77" s="145" t="s">
        <v>3</v>
      </c>
      <c r="I77" s="145" t="s">
        <v>227</v>
      </c>
      <c r="J77" s="145" t="s">
        <v>53</v>
      </c>
      <c r="K77" s="145" t="s">
        <v>748</v>
      </c>
    </row>
    <row r="78" spans="1:11" x14ac:dyDescent="0.25">
      <c r="A78" s="145">
        <v>77</v>
      </c>
      <c r="B78" s="145" t="s">
        <v>54</v>
      </c>
      <c r="C78" s="145" t="s">
        <v>55</v>
      </c>
      <c r="D78" s="145" t="s">
        <v>0</v>
      </c>
      <c r="E78" s="145" t="s">
        <v>1</v>
      </c>
      <c r="F78" s="145" t="s">
        <v>229</v>
      </c>
      <c r="G78" s="145" t="s">
        <v>1019</v>
      </c>
      <c r="H78" s="145" t="s">
        <v>3</v>
      </c>
      <c r="I78" s="145" t="s">
        <v>230</v>
      </c>
      <c r="J78" s="145" t="s">
        <v>53</v>
      </c>
      <c r="K78" s="145" t="s">
        <v>749</v>
      </c>
    </row>
    <row r="79" spans="1:11" x14ac:dyDescent="0.25">
      <c r="A79" s="57">
        <v>78</v>
      </c>
      <c r="B79" s="57" t="s">
        <v>232</v>
      </c>
      <c r="C79" s="57" t="s">
        <v>233</v>
      </c>
      <c r="D79" s="57" t="s">
        <v>234</v>
      </c>
      <c r="E79" s="57" t="s">
        <v>1</v>
      </c>
      <c r="F79" s="57" t="s">
        <v>235</v>
      </c>
      <c r="G79" s="57" t="s">
        <v>666</v>
      </c>
      <c r="H79" s="57" t="s">
        <v>3</v>
      </c>
      <c r="I79" s="57" t="s">
        <v>236</v>
      </c>
      <c r="J79" s="57" t="s">
        <v>53</v>
      </c>
      <c r="K79" s="57" t="s">
        <v>750</v>
      </c>
    </row>
    <row r="80" spans="1:11" x14ac:dyDescent="0.25">
      <c r="A80" s="145">
        <v>79</v>
      </c>
      <c r="B80" s="145" t="s">
        <v>278</v>
      </c>
      <c r="C80" s="145" t="s">
        <v>279</v>
      </c>
      <c r="D80" s="145" t="s">
        <v>66</v>
      </c>
      <c r="E80" s="145" t="s">
        <v>1</v>
      </c>
      <c r="F80" s="145" t="s">
        <v>280</v>
      </c>
      <c r="G80" s="145" t="s">
        <v>1019</v>
      </c>
      <c r="H80" s="145" t="s">
        <v>3</v>
      </c>
      <c r="I80" s="145" t="s">
        <v>281</v>
      </c>
      <c r="J80" s="145" t="s">
        <v>53</v>
      </c>
      <c r="K80" s="145" t="s">
        <v>756</v>
      </c>
    </row>
  </sheetData>
  <sortState ref="A2:K80">
    <sortCondition ref="A58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6"/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44" t="s">
        <v>623</v>
      </c>
      <c r="C2" s="144" t="s">
        <v>624</v>
      </c>
      <c r="D2" s="144" t="s">
        <v>625</v>
      </c>
      <c r="E2" s="144" t="s">
        <v>48</v>
      </c>
      <c r="F2" s="144" t="s">
        <v>626</v>
      </c>
      <c r="G2" s="144" t="s">
        <v>666</v>
      </c>
      <c r="H2" s="144" t="s">
        <v>294</v>
      </c>
      <c r="I2" s="144" t="s">
        <v>627</v>
      </c>
      <c r="J2" s="144" t="s">
        <v>289</v>
      </c>
      <c r="K2" s="144" t="s">
        <v>1221</v>
      </c>
    </row>
    <row r="3" spans="1:11" x14ac:dyDescent="0.25">
      <c r="A3">
        <v>51</v>
      </c>
      <c r="B3" s="144" t="s">
        <v>377</v>
      </c>
      <c r="C3" s="144" t="s">
        <v>378</v>
      </c>
      <c r="D3" s="144" t="s">
        <v>256</v>
      </c>
      <c r="E3" s="144" t="s">
        <v>1</v>
      </c>
      <c r="F3" s="144" t="s">
        <v>379</v>
      </c>
      <c r="G3" s="144" t="s">
        <v>666</v>
      </c>
      <c r="H3" s="144" t="s">
        <v>294</v>
      </c>
      <c r="I3" s="144" t="s">
        <v>380</v>
      </c>
      <c r="J3" s="144" t="s">
        <v>289</v>
      </c>
      <c r="K3" s="144" t="s">
        <v>695</v>
      </c>
    </row>
    <row r="4" spans="1:11" x14ac:dyDescent="0.25">
      <c r="A4">
        <v>48</v>
      </c>
      <c r="B4" s="144" t="s">
        <v>333</v>
      </c>
      <c r="C4" s="144" t="s">
        <v>334</v>
      </c>
      <c r="D4" s="144" t="s">
        <v>335</v>
      </c>
      <c r="E4" s="144" t="s">
        <v>48</v>
      </c>
      <c r="F4" s="144" t="s">
        <v>336</v>
      </c>
      <c r="G4" s="144" t="s">
        <v>666</v>
      </c>
      <c r="H4" s="144" t="s">
        <v>287</v>
      </c>
      <c r="I4" s="144" t="s">
        <v>337</v>
      </c>
      <c r="J4" s="144" t="s">
        <v>289</v>
      </c>
      <c r="K4" s="144" t="s">
        <v>686</v>
      </c>
    </row>
    <row r="5" spans="1:11" x14ac:dyDescent="0.25">
      <c r="A5" s="144">
        <v>76</v>
      </c>
      <c r="B5" s="144" t="s">
        <v>232</v>
      </c>
      <c r="C5" s="144" t="s">
        <v>233</v>
      </c>
      <c r="D5" s="144" t="s">
        <v>234</v>
      </c>
      <c r="E5" s="144" t="s">
        <v>1</v>
      </c>
      <c r="F5" s="144" t="s">
        <v>235</v>
      </c>
      <c r="G5" s="144" t="s">
        <v>666</v>
      </c>
      <c r="H5" s="144" t="s">
        <v>3</v>
      </c>
      <c r="I5" s="144" t="s">
        <v>236</v>
      </c>
      <c r="J5" s="144" t="s">
        <v>53</v>
      </c>
      <c r="K5" s="144" t="s">
        <v>750</v>
      </c>
    </row>
    <row r="6" spans="1:11" x14ac:dyDescent="0.25">
      <c r="A6" s="144">
        <v>24</v>
      </c>
      <c r="B6" s="144" t="s">
        <v>71</v>
      </c>
      <c r="C6" s="144" t="s">
        <v>72</v>
      </c>
      <c r="D6" s="144" t="s">
        <v>73</v>
      </c>
      <c r="E6" s="144" t="s">
        <v>28</v>
      </c>
      <c r="F6" s="144" t="s">
        <v>74</v>
      </c>
      <c r="G6" s="144" t="s">
        <v>1019</v>
      </c>
      <c r="H6" s="144" t="s">
        <v>30</v>
      </c>
      <c r="I6" s="144" t="s">
        <v>75</v>
      </c>
      <c r="J6" s="144" t="s">
        <v>32</v>
      </c>
      <c r="K6" s="144" t="s">
        <v>1058</v>
      </c>
    </row>
    <row r="7" spans="1:11" x14ac:dyDescent="0.25">
      <c r="A7" s="144">
        <v>30</v>
      </c>
      <c r="B7" s="144" t="s">
        <v>64</v>
      </c>
      <c r="C7" s="144" t="s">
        <v>65</v>
      </c>
      <c r="D7" s="144" t="s">
        <v>66</v>
      </c>
      <c r="E7" s="144" t="s">
        <v>1</v>
      </c>
      <c r="F7" s="144" t="s">
        <v>67</v>
      </c>
      <c r="G7" s="144" t="s">
        <v>1019</v>
      </c>
      <c r="H7" s="144" t="s">
        <v>30</v>
      </c>
      <c r="I7" s="144" t="s">
        <v>68</v>
      </c>
      <c r="J7" s="144" t="s">
        <v>32</v>
      </c>
      <c r="K7" s="144" t="s">
        <v>959</v>
      </c>
    </row>
    <row r="8" spans="1:11" x14ac:dyDescent="0.25">
      <c r="A8" s="144">
        <v>57</v>
      </c>
      <c r="B8" s="144" t="s">
        <v>460</v>
      </c>
      <c r="C8" s="144" t="s">
        <v>461</v>
      </c>
      <c r="D8" s="144" t="s">
        <v>462</v>
      </c>
      <c r="E8" s="144" t="s">
        <v>1</v>
      </c>
      <c r="F8" s="144" t="s">
        <v>463</v>
      </c>
      <c r="G8" s="144" t="s">
        <v>1019</v>
      </c>
      <c r="H8" s="144" t="s">
        <v>30</v>
      </c>
      <c r="I8" s="144" t="s">
        <v>464</v>
      </c>
      <c r="J8" s="144" t="s">
        <v>32</v>
      </c>
      <c r="K8" s="144" t="s">
        <v>711</v>
      </c>
    </row>
    <row r="9" spans="1:11" x14ac:dyDescent="0.25">
      <c r="A9" s="144">
        <v>58</v>
      </c>
      <c r="B9" s="144" t="s">
        <v>165</v>
      </c>
      <c r="C9" s="144" t="s">
        <v>166</v>
      </c>
      <c r="D9" s="144" t="s">
        <v>27</v>
      </c>
      <c r="E9" s="144" t="s">
        <v>28</v>
      </c>
      <c r="F9" s="144" t="s">
        <v>167</v>
      </c>
      <c r="G9" s="144" t="s">
        <v>1019</v>
      </c>
      <c r="H9" s="144" t="s">
        <v>30</v>
      </c>
      <c r="I9" s="144" t="s">
        <v>168</v>
      </c>
      <c r="J9" s="144" t="s">
        <v>32</v>
      </c>
      <c r="K9" s="144" t="s">
        <v>712</v>
      </c>
    </row>
    <row r="10" spans="1:11" x14ac:dyDescent="0.25">
      <c r="A10" s="144">
        <v>59</v>
      </c>
      <c r="B10" s="144" t="s">
        <v>25</v>
      </c>
      <c r="C10" s="144" t="s">
        <v>26</v>
      </c>
      <c r="D10" s="144" t="s">
        <v>27</v>
      </c>
      <c r="E10" s="144" t="s">
        <v>28</v>
      </c>
      <c r="F10" s="144" t="s">
        <v>29</v>
      </c>
      <c r="G10" s="144" t="s">
        <v>1019</v>
      </c>
      <c r="H10" s="144" t="s">
        <v>30</v>
      </c>
      <c r="I10" s="144" t="s">
        <v>31</v>
      </c>
      <c r="J10" s="144" t="s">
        <v>32</v>
      </c>
      <c r="K10" s="144" t="s">
        <v>714</v>
      </c>
    </row>
    <row r="11" spans="1:11" x14ac:dyDescent="0.25">
      <c r="A11" s="144">
        <v>71</v>
      </c>
      <c r="B11" s="144" t="s">
        <v>467</v>
      </c>
      <c r="C11" s="144" t="s">
        <v>468</v>
      </c>
      <c r="D11" s="144" t="s">
        <v>0</v>
      </c>
      <c r="E11" s="144" t="s">
        <v>1</v>
      </c>
      <c r="F11" s="144" t="s">
        <v>477</v>
      </c>
      <c r="G11" s="144" t="s">
        <v>1019</v>
      </c>
      <c r="H11" s="144" t="s">
        <v>30</v>
      </c>
      <c r="I11" s="144" t="s">
        <v>478</v>
      </c>
      <c r="J11" s="144" t="s">
        <v>32</v>
      </c>
      <c r="K11" s="144" t="s">
        <v>740</v>
      </c>
    </row>
    <row r="12" spans="1:11" x14ac:dyDescent="0.25">
      <c r="A12" s="144">
        <v>3</v>
      </c>
      <c r="B12" s="144" t="s">
        <v>366</v>
      </c>
      <c r="C12" s="144" t="s">
        <v>367</v>
      </c>
      <c r="D12" s="144" t="s">
        <v>368</v>
      </c>
      <c r="E12" s="144" t="s">
        <v>43</v>
      </c>
      <c r="F12" s="144" t="s">
        <v>369</v>
      </c>
      <c r="G12" s="144" t="s">
        <v>1019</v>
      </c>
      <c r="H12" s="144" t="s">
        <v>294</v>
      </c>
      <c r="I12" s="144" t="s">
        <v>370</v>
      </c>
      <c r="J12" s="144" t="s">
        <v>289</v>
      </c>
      <c r="K12" s="144" t="s">
        <v>1240</v>
      </c>
    </row>
    <row r="13" spans="1:11" x14ac:dyDescent="0.25">
      <c r="A13" s="144">
        <v>33</v>
      </c>
      <c r="B13" s="144" t="s">
        <v>49</v>
      </c>
      <c r="C13" s="144" t="s">
        <v>97</v>
      </c>
      <c r="D13" s="144" t="s">
        <v>66</v>
      </c>
      <c r="E13" s="144" t="s">
        <v>1</v>
      </c>
      <c r="F13" s="144" t="s">
        <v>391</v>
      </c>
      <c r="G13" s="144" t="s">
        <v>1019</v>
      </c>
      <c r="H13" s="144" t="s">
        <v>294</v>
      </c>
      <c r="I13" s="144" t="s">
        <v>392</v>
      </c>
      <c r="J13" s="144" t="s">
        <v>289</v>
      </c>
      <c r="K13" s="144" t="s">
        <v>921</v>
      </c>
    </row>
    <row r="14" spans="1:11" x14ac:dyDescent="0.25">
      <c r="A14" s="144">
        <v>35</v>
      </c>
      <c r="B14" s="144" t="s">
        <v>845</v>
      </c>
      <c r="C14" s="144" t="s">
        <v>846</v>
      </c>
      <c r="D14" s="144" t="s">
        <v>27</v>
      </c>
      <c r="E14" s="144" t="s">
        <v>28</v>
      </c>
      <c r="F14" s="144" t="s">
        <v>847</v>
      </c>
      <c r="G14" s="144" t="s">
        <v>1019</v>
      </c>
      <c r="H14" s="144" t="s">
        <v>294</v>
      </c>
      <c r="I14" s="144" t="s">
        <v>848</v>
      </c>
      <c r="J14" s="144" t="s">
        <v>289</v>
      </c>
      <c r="K14" s="144" t="s">
        <v>849</v>
      </c>
    </row>
    <row r="15" spans="1:11" x14ac:dyDescent="0.25">
      <c r="A15" s="144">
        <v>36</v>
      </c>
      <c r="B15" s="144" t="s">
        <v>651</v>
      </c>
      <c r="C15" s="144" t="s">
        <v>652</v>
      </c>
      <c r="D15" s="144" t="s">
        <v>653</v>
      </c>
      <c r="E15" s="144" t="s">
        <v>1</v>
      </c>
      <c r="F15" s="144" t="s">
        <v>654</v>
      </c>
      <c r="G15" s="144" t="s">
        <v>1019</v>
      </c>
      <c r="H15" s="144" t="s">
        <v>294</v>
      </c>
      <c r="I15" s="144" t="s">
        <v>655</v>
      </c>
      <c r="J15" s="144" t="s">
        <v>289</v>
      </c>
      <c r="K15" s="144" t="s">
        <v>656</v>
      </c>
    </row>
    <row r="16" spans="1:11" x14ac:dyDescent="0.25">
      <c r="A16" s="144">
        <v>38</v>
      </c>
      <c r="B16" s="144" t="s">
        <v>608</v>
      </c>
      <c r="C16" s="144" t="s">
        <v>378</v>
      </c>
      <c r="D16" s="144" t="s">
        <v>27</v>
      </c>
      <c r="E16" s="144" t="s">
        <v>28</v>
      </c>
      <c r="F16" s="144" t="s">
        <v>609</v>
      </c>
      <c r="G16" s="144" t="s">
        <v>1019</v>
      </c>
      <c r="H16" s="144" t="s">
        <v>294</v>
      </c>
      <c r="I16" s="144" t="s">
        <v>610</v>
      </c>
      <c r="J16" s="144" t="s">
        <v>289</v>
      </c>
      <c r="K16" s="144" t="s">
        <v>663</v>
      </c>
    </row>
    <row r="17" spans="1:11" x14ac:dyDescent="0.25">
      <c r="A17" s="144">
        <v>42</v>
      </c>
      <c r="B17" s="144"/>
      <c r="C17" s="144"/>
      <c r="D17" s="144"/>
      <c r="E17" s="144"/>
      <c r="F17" s="144" t="s">
        <v>540</v>
      </c>
      <c r="G17" s="144" t="s">
        <v>1019</v>
      </c>
      <c r="H17" s="144" t="s">
        <v>294</v>
      </c>
      <c r="I17" s="144" t="s">
        <v>541</v>
      </c>
      <c r="J17" s="144" t="s">
        <v>289</v>
      </c>
      <c r="K17" s="144" t="s">
        <v>677</v>
      </c>
    </row>
    <row r="18" spans="1:11" x14ac:dyDescent="0.25">
      <c r="A18" s="144">
        <v>43</v>
      </c>
      <c r="B18" s="144" t="s">
        <v>291</v>
      </c>
      <c r="C18" s="144" t="s">
        <v>292</v>
      </c>
      <c r="D18" s="144" t="s">
        <v>0</v>
      </c>
      <c r="E18" s="144" t="s">
        <v>1</v>
      </c>
      <c r="F18" s="144" t="s">
        <v>293</v>
      </c>
      <c r="G18" s="144" t="s">
        <v>1019</v>
      </c>
      <c r="H18" s="144" t="s">
        <v>294</v>
      </c>
      <c r="I18" s="144" t="s">
        <v>295</v>
      </c>
      <c r="J18" s="144" t="s">
        <v>289</v>
      </c>
      <c r="K18" s="144" t="s">
        <v>679</v>
      </c>
    </row>
    <row r="19" spans="1:11" x14ac:dyDescent="0.25">
      <c r="A19" s="144">
        <v>44</v>
      </c>
      <c r="B19" s="144" t="s">
        <v>297</v>
      </c>
      <c r="C19" s="144" t="s">
        <v>255</v>
      </c>
      <c r="D19" s="144" t="s">
        <v>0</v>
      </c>
      <c r="E19" s="144" t="s">
        <v>1</v>
      </c>
      <c r="F19" s="144" t="s">
        <v>298</v>
      </c>
      <c r="G19" s="144" t="s">
        <v>1019</v>
      </c>
      <c r="H19" s="144" t="s">
        <v>294</v>
      </c>
      <c r="I19" s="144" t="s">
        <v>299</v>
      </c>
      <c r="J19" s="144" t="s">
        <v>289</v>
      </c>
      <c r="K19" s="144" t="s">
        <v>680</v>
      </c>
    </row>
    <row r="20" spans="1:11" x14ac:dyDescent="0.25">
      <c r="A20" s="144">
        <v>45</v>
      </c>
      <c r="B20" s="144" t="s">
        <v>311</v>
      </c>
      <c r="C20" s="144" t="s">
        <v>312</v>
      </c>
      <c r="D20" s="144" t="s">
        <v>313</v>
      </c>
      <c r="E20" s="144" t="s">
        <v>43</v>
      </c>
      <c r="F20" s="144" t="s">
        <v>314</v>
      </c>
      <c r="G20" s="144" t="s">
        <v>1019</v>
      </c>
      <c r="H20" s="144" t="s">
        <v>294</v>
      </c>
      <c r="I20" s="144" t="s">
        <v>315</v>
      </c>
      <c r="J20" s="144" t="s">
        <v>289</v>
      </c>
      <c r="K20" s="144" t="s">
        <v>683</v>
      </c>
    </row>
    <row r="21" spans="1:11" x14ac:dyDescent="0.25">
      <c r="A21" s="144">
        <v>49</v>
      </c>
      <c r="B21" s="144" t="s">
        <v>355</v>
      </c>
      <c r="C21" s="144" t="s">
        <v>356</v>
      </c>
      <c r="D21" s="144" t="s">
        <v>0</v>
      </c>
      <c r="E21" s="144" t="s">
        <v>1</v>
      </c>
      <c r="F21" s="144" t="s">
        <v>357</v>
      </c>
      <c r="G21" s="144" t="s">
        <v>1019</v>
      </c>
      <c r="H21" s="144" t="s">
        <v>294</v>
      </c>
      <c r="I21" s="144" t="s">
        <v>358</v>
      </c>
      <c r="J21" s="144" t="s">
        <v>289</v>
      </c>
      <c r="K21" s="144" t="s">
        <v>690</v>
      </c>
    </row>
    <row r="22" spans="1:11" x14ac:dyDescent="0.25">
      <c r="A22" s="144">
        <v>53</v>
      </c>
      <c r="B22" s="144" t="s">
        <v>262</v>
      </c>
      <c r="C22" s="144" t="s">
        <v>399</v>
      </c>
      <c r="D22" s="144" t="s">
        <v>0</v>
      </c>
      <c r="E22" s="144" t="s">
        <v>1</v>
      </c>
      <c r="F22" s="144" t="s">
        <v>400</v>
      </c>
      <c r="G22" s="144" t="s">
        <v>1019</v>
      </c>
      <c r="H22" s="144" t="s">
        <v>294</v>
      </c>
      <c r="I22" s="144" t="s">
        <v>401</v>
      </c>
      <c r="J22" s="144" t="s">
        <v>289</v>
      </c>
      <c r="K22" s="144" t="s">
        <v>700</v>
      </c>
    </row>
    <row r="23" spans="1:11" x14ac:dyDescent="0.25">
      <c r="A23" s="144">
        <v>55</v>
      </c>
      <c r="B23" s="144" t="s">
        <v>431</v>
      </c>
      <c r="C23" s="144" t="s">
        <v>172</v>
      </c>
      <c r="D23" s="144" t="s">
        <v>432</v>
      </c>
      <c r="E23" s="144" t="s">
        <v>28</v>
      </c>
      <c r="F23" s="144" t="s">
        <v>433</v>
      </c>
      <c r="G23" s="144" t="s">
        <v>1019</v>
      </c>
      <c r="H23" s="144" t="s">
        <v>294</v>
      </c>
      <c r="I23" s="144" t="s">
        <v>434</v>
      </c>
      <c r="J23" s="144" t="s">
        <v>289</v>
      </c>
      <c r="K23" s="144" t="s">
        <v>704</v>
      </c>
    </row>
    <row r="24" spans="1:11" x14ac:dyDescent="0.25">
      <c r="A24" s="144">
        <v>32</v>
      </c>
      <c r="B24" s="144" t="s">
        <v>322</v>
      </c>
      <c r="C24" s="144" t="s">
        <v>323</v>
      </c>
      <c r="D24" s="144" t="s">
        <v>66</v>
      </c>
      <c r="E24" s="144" t="s">
        <v>1</v>
      </c>
      <c r="F24" s="144" t="s">
        <v>324</v>
      </c>
      <c r="G24" s="144" t="s">
        <v>1019</v>
      </c>
      <c r="H24" s="144" t="s">
        <v>287</v>
      </c>
      <c r="I24" s="144" t="s">
        <v>325</v>
      </c>
      <c r="J24" s="144" t="s">
        <v>289</v>
      </c>
      <c r="K24" s="144" t="s">
        <v>956</v>
      </c>
    </row>
    <row r="25" spans="1:11" x14ac:dyDescent="0.25">
      <c r="A25" s="144">
        <v>37</v>
      </c>
      <c r="B25" s="144" t="s">
        <v>425</v>
      </c>
      <c r="C25" s="144" t="s">
        <v>426</v>
      </c>
      <c r="D25" s="144" t="s">
        <v>427</v>
      </c>
      <c r="E25" s="144" t="s">
        <v>28</v>
      </c>
      <c r="F25" s="144" t="s">
        <v>428</v>
      </c>
      <c r="G25" s="144" t="s">
        <v>1019</v>
      </c>
      <c r="H25" s="144" t="s">
        <v>287</v>
      </c>
      <c r="I25" s="144" t="s">
        <v>429</v>
      </c>
      <c r="J25" s="144" t="s">
        <v>289</v>
      </c>
      <c r="K25" s="144" t="s">
        <v>659</v>
      </c>
    </row>
    <row r="26" spans="1:11" x14ac:dyDescent="0.25">
      <c r="A26" s="144">
        <v>39</v>
      </c>
      <c r="B26" s="144"/>
      <c r="C26" s="144"/>
      <c r="D26" s="144"/>
      <c r="E26" s="144"/>
      <c r="F26" s="144" t="s">
        <v>572</v>
      </c>
      <c r="G26" s="144" t="s">
        <v>1019</v>
      </c>
      <c r="H26" s="144" t="s">
        <v>287</v>
      </c>
      <c r="I26" s="144" t="s">
        <v>573</v>
      </c>
      <c r="J26" s="144" t="s">
        <v>289</v>
      </c>
      <c r="K26" s="144" t="s">
        <v>665</v>
      </c>
    </row>
    <row r="27" spans="1:11" x14ac:dyDescent="0.25">
      <c r="A27" s="144">
        <v>41</v>
      </c>
      <c r="B27" s="144" t="s">
        <v>566</v>
      </c>
      <c r="C27" s="144" t="s">
        <v>556</v>
      </c>
      <c r="D27" s="144" t="s">
        <v>0</v>
      </c>
      <c r="E27" s="144" t="s">
        <v>1</v>
      </c>
      <c r="F27" s="144" t="s">
        <v>557</v>
      </c>
      <c r="G27" s="144" t="s">
        <v>1019</v>
      </c>
      <c r="H27" s="144" t="s">
        <v>287</v>
      </c>
      <c r="I27" s="144" t="s">
        <v>558</v>
      </c>
      <c r="J27" s="144" t="s">
        <v>289</v>
      </c>
      <c r="K27" s="144" t="s">
        <v>673</v>
      </c>
    </row>
    <row r="28" spans="1:11" x14ac:dyDescent="0.25">
      <c r="A28" s="144">
        <v>46</v>
      </c>
      <c r="B28" s="144" t="s">
        <v>317</v>
      </c>
      <c r="C28" s="144" t="s">
        <v>279</v>
      </c>
      <c r="D28" s="144" t="s">
        <v>318</v>
      </c>
      <c r="E28" s="144" t="s">
        <v>28</v>
      </c>
      <c r="F28" s="144" t="s">
        <v>319</v>
      </c>
      <c r="G28" s="144" t="s">
        <v>1019</v>
      </c>
      <c r="H28" s="144" t="s">
        <v>287</v>
      </c>
      <c r="I28" s="144" t="s">
        <v>320</v>
      </c>
      <c r="J28" s="144" t="s">
        <v>289</v>
      </c>
      <c r="K28" s="144" t="s">
        <v>758</v>
      </c>
    </row>
    <row r="29" spans="1:11" x14ac:dyDescent="0.25">
      <c r="A29" s="144">
        <v>54</v>
      </c>
      <c r="B29" s="144" t="s">
        <v>403</v>
      </c>
      <c r="C29" s="144" t="s">
        <v>60</v>
      </c>
      <c r="D29" s="144" t="s">
        <v>27</v>
      </c>
      <c r="E29" s="144" t="s">
        <v>28</v>
      </c>
      <c r="F29" s="144" t="s">
        <v>404</v>
      </c>
      <c r="G29" s="144" t="s">
        <v>1019</v>
      </c>
      <c r="H29" s="144" t="s">
        <v>287</v>
      </c>
      <c r="I29" s="144" t="s">
        <v>405</v>
      </c>
      <c r="J29" s="144" t="s">
        <v>289</v>
      </c>
      <c r="K29" s="144" t="s">
        <v>701</v>
      </c>
    </row>
    <row r="30" spans="1:11" x14ac:dyDescent="0.25">
      <c r="A30" s="144">
        <v>9</v>
      </c>
      <c r="B30" s="144" t="s">
        <v>117</v>
      </c>
      <c r="C30" s="144" t="s">
        <v>1210</v>
      </c>
      <c r="D30" s="144" t="s">
        <v>648</v>
      </c>
      <c r="E30" s="144" t="s">
        <v>1</v>
      </c>
      <c r="F30" s="144" t="s">
        <v>1211</v>
      </c>
      <c r="G30" s="144" t="s">
        <v>1019</v>
      </c>
      <c r="H30" s="144" t="s">
        <v>3</v>
      </c>
      <c r="I30" s="144" t="s">
        <v>1212</v>
      </c>
      <c r="J30" s="144" t="s">
        <v>53</v>
      </c>
      <c r="K30" s="144" t="s">
        <v>1213</v>
      </c>
    </row>
    <row r="31" spans="1:11" x14ac:dyDescent="0.25">
      <c r="A31" s="144">
        <v>10</v>
      </c>
      <c r="B31" s="144" t="s">
        <v>116</v>
      </c>
      <c r="C31" s="144" t="s">
        <v>117</v>
      </c>
      <c r="D31" s="144" t="s">
        <v>648</v>
      </c>
      <c r="E31" s="144" t="s">
        <v>1</v>
      </c>
      <c r="F31" s="144" t="s">
        <v>118</v>
      </c>
      <c r="G31" s="144" t="s">
        <v>1019</v>
      </c>
      <c r="H31" s="144" t="s">
        <v>3</v>
      </c>
      <c r="I31" s="144" t="s">
        <v>119</v>
      </c>
      <c r="J31" s="144" t="s">
        <v>53</v>
      </c>
      <c r="K31" s="144" t="s">
        <v>1167</v>
      </c>
    </row>
    <row r="32" spans="1:11" x14ac:dyDescent="0.25">
      <c r="A32" s="144">
        <v>21</v>
      </c>
      <c r="B32" s="144" t="s">
        <v>50</v>
      </c>
      <c r="C32" s="144" t="s">
        <v>51</v>
      </c>
      <c r="D32" s="144" t="s">
        <v>52</v>
      </c>
      <c r="E32" s="144" t="s">
        <v>43</v>
      </c>
      <c r="F32" s="144" t="s">
        <v>246</v>
      </c>
      <c r="G32" s="144" t="s">
        <v>1019</v>
      </c>
      <c r="H32" s="144" t="s">
        <v>3</v>
      </c>
      <c r="I32" s="144" t="s">
        <v>247</v>
      </c>
      <c r="J32" s="144" t="s">
        <v>125</v>
      </c>
      <c r="K32" s="144" t="s">
        <v>1127</v>
      </c>
    </row>
    <row r="33" spans="1:11" x14ac:dyDescent="0.25">
      <c r="A33" s="144">
        <v>23</v>
      </c>
      <c r="B33" s="144" t="s">
        <v>262</v>
      </c>
      <c r="C33" s="144" t="s">
        <v>263</v>
      </c>
      <c r="D33" s="144" t="s">
        <v>264</v>
      </c>
      <c r="E33" s="144" t="s">
        <v>1</v>
      </c>
      <c r="F33" s="144" t="s">
        <v>265</v>
      </c>
      <c r="G33" s="144" t="s">
        <v>1019</v>
      </c>
      <c r="H33" s="144" t="s">
        <v>3</v>
      </c>
      <c r="I33" s="144" t="s">
        <v>266</v>
      </c>
      <c r="J33" s="144" t="s">
        <v>53</v>
      </c>
      <c r="K33" s="144" t="s">
        <v>1057</v>
      </c>
    </row>
    <row r="34" spans="1:11" x14ac:dyDescent="0.25">
      <c r="A34" s="144">
        <v>25</v>
      </c>
      <c r="B34" s="144" t="s">
        <v>273</v>
      </c>
      <c r="C34" s="144" t="s">
        <v>274</v>
      </c>
      <c r="D34" s="144" t="s">
        <v>0</v>
      </c>
      <c r="E34" s="144" t="s">
        <v>1</v>
      </c>
      <c r="F34" s="144" t="s">
        <v>275</v>
      </c>
      <c r="G34" s="144" t="s">
        <v>1019</v>
      </c>
      <c r="H34" s="144" t="s">
        <v>3</v>
      </c>
      <c r="I34" s="144" t="s">
        <v>276</v>
      </c>
      <c r="J34" s="144" t="s">
        <v>53</v>
      </c>
      <c r="K34" s="144" t="s">
        <v>1069</v>
      </c>
    </row>
    <row r="35" spans="1:11" x14ac:dyDescent="0.25">
      <c r="A35" s="144">
        <v>26</v>
      </c>
      <c r="B35" s="144" t="s">
        <v>102</v>
      </c>
      <c r="C35" s="144" t="s">
        <v>141</v>
      </c>
      <c r="D35" s="144" t="s">
        <v>42</v>
      </c>
      <c r="E35" s="144" t="s">
        <v>43</v>
      </c>
      <c r="F35" s="144" t="s">
        <v>142</v>
      </c>
      <c r="G35" s="144" t="s">
        <v>1019</v>
      </c>
      <c r="H35" s="144" t="s">
        <v>3</v>
      </c>
      <c r="I35" s="144" t="s">
        <v>143</v>
      </c>
      <c r="J35" s="144" t="s">
        <v>53</v>
      </c>
      <c r="K35" s="144" t="s">
        <v>1070</v>
      </c>
    </row>
    <row r="36" spans="1:11" x14ac:dyDescent="0.25">
      <c r="A36" s="144">
        <v>27</v>
      </c>
      <c r="B36" s="144" t="s">
        <v>145</v>
      </c>
      <c r="C36" s="144" t="s">
        <v>97</v>
      </c>
      <c r="D36" s="144" t="s">
        <v>1046</v>
      </c>
      <c r="E36" s="144" t="s">
        <v>1</v>
      </c>
      <c r="F36" s="144" t="s">
        <v>147</v>
      </c>
      <c r="G36" s="144" t="s">
        <v>1019</v>
      </c>
      <c r="H36" s="144" t="s">
        <v>3</v>
      </c>
      <c r="I36" s="144" t="s">
        <v>148</v>
      </c>
      <c r="J36" s="144" t="s">
        <v>53</v>
      </c>
      <c r="K36" s="144" t="s">
        <v>1047</v>
      </c>
    </row>
    <row r="37" spans="1:11" x14ac:dyDescent="0.25">
      <c r="A37" s="144">
        <v>29</v>
      </c>
      <c r="B37" s="144" t="s">
        <v>982</v>
      </c>
      <c r="C37" s="144" t="s">
        <v>292</v>
      </c>
      <c r="D37" s="144" t="s">
        <v>462</v>
      </c>
      <c r="E37" s="144" t="s">
        <v>1</v>
      </c>
      <c r="F37" s="144" t="s">
        <v>422</v>
      </c>
      <c r="G37" s="144" t="s">
        <v>1019</v>
      </c>
      <c r="H37" s="144" t="s">
        <v>3</v>
      </c>
      <c r="I37" s="144" t="s">
        <v>423</v>
      </c>
      <c r="J37" s="144" t="s">
        <v>2</v>
      </c>
      <c r="K37" s="144" t="s">
        <v>983</v>
      </c>
    </row>
    <row r="38" spans="1:11" x14ac:dyDescent="0.25">
      <c r="A38" s="144">
        <v>31</v>
      </c>
      <c r="B38" s="144" t="s">
        <v>242</v>
      </c>
      <c r="C38" s="144" t="s">
        <v>243</v>
      </c>
      <c r="D38" s="144" t="s">
        <v>957</v>
      </c>
      <c r="E38" s="144" t="s">
        <v>43</v>
      </c>
      <c r="F38" s="144" t="s">
        <v>244</v>
      </c>
      <c r="G38" s="144" t="s">
        <v>1019</v>
      </c>
      <c r="H38" s="144" t="s">
        <v>3</v>
      </c>
      <c r="I38" s="144" t="s">
        <v>245</v>
      </c>
      <c r="J38" s="144" t="s">
        <v>125</v>
      </c>
      <c r="K38" s="144" t="s">
        <v>958</v>
      </c>
    </row>
    <row r="39" spans="1:11" x14ac:dyDescent="0.25">
      <c r="A39" s="144">
        <v>34</v>
      </c>
      <c r="B39" s="144" t="s">
        <v>361</v>
      </c>
      <c r="C39" s="144" t="s">
        <v>362</v>
      </c>
      <c r="D39" s="144" t="s">
        <v>0</v>
      </c>
      <c r="E39" s="144" t="s">
        <v>1</v>
      </c>
      <c r="F39" s="144" t="s">
        <v>886</v>
      </c>
      <c r="G39" s="144" t="s">
        <v>1019</v>
      </c>
      <c r="H39" s="144" t="s">
        <v>3</v>
      </c>
      <c r="I39" s="144" t="s">
        <v>861</v>
      </c>
      <c r="J39" s="144" t="s">
        <v>516</v>
      </c>
      <c r="K39" s="144" t="s">
        <v>896</v>
      </c>
    </row>
    <row r="40" spans="1:11" x14ac:dyDescent="0.25">
      <c r="A40" s="144">
        <v>50</v>
      </c>
      <c r="B40" s="144" t="s">
        <v>238</v>
      </c>
      <c r="C40" s="144" t="s">
        <v>239</v>
      </c>
      <c r="D40" s="144" t="s">
        <v>0</v>
      </c>
      <c r="E40" s="144" t="s">
        <v>1</v>
      </c>
      <c r="F40" s="144" t="s">
        <v>240</v>
      </c>
      <c r="G40" s="144" t="s">
        <v>1019</v>
      </c>
      <c r="H40" s="144" t="s">
        <v>3</v>
      </c>
      <c r="I40" s="144" t="s">
        <v>241</v>
      </c>
      <c r="J40" s="144" t="s">
        <v>53</v>
      </c>
      <c r="K40" s="144" t="s">
        <v>691</v>
      </c>
    </row>
    <row r="41" spans="1:11" x14ac:dyDescent="0.25">
      <c r="A41" s="144">
        <v>52</v>
      </c>
      <c r="B41" s="144" t="s">
        <v>137</v>
      </c>
      <c r="C41" s="144" t="s">
        <v>138</v>
      </c>
      <c r="D41" s="144" t="s">
        <v>0</v>
      </c>
      <c r="E41" s="144" t="s">
        <v>1</v>
      </c>
      <c r="F41" s="144" t="s">
        <v>139</v>
      </c>
      <c r="G41" s="144" t="s">
        <v>1019</v>
      </c>
      <c r="H41" s="144" t="s">
        <v>3</v>
      </c>
      <c r="I41" s="144" t="s">
        <v>140</v>
      </c>
      <c r="J41" s="144" t="s">
        <v>53</v>
      </c>
      <c r="K41" s="144" t="s">
        <v>699</v>
      </c>
    </row>
    <row r="42" spans="1:11" x14ac:dyDescent="0.25">
      <c r="A42" s="144">
        <v>63</v>
      </c>
      <c r="B42" s="144" t="s">
        <v>110</v>
      </c>
      <c r="C42" s="144" t="s">
        <v>111</v>
      </c>
      <c r="D42" s="144" t="s">
        <v>112</v>
      </c>
      <c r="E42" s="144" t="s">
        <v>43</v>
      </c>
      <c r="F42" s="144" t="s">
        <v>113</v>
      </c>
      <c r="G42" s="144" t="s">
        <v>1019</v>
      </c>
      <c r="H42" s="144" t="s">
        <v>3</v>
      </c>
      <c r="I42" s="144" t="s">
        <v>114</v>
      </c>
      <c r="J42" s="144" t="s">
        <v>53</v>
      </c>
      <c r="K42" s="144" t="s">
        <v>727</v>
      </c>
    </row>
    <row r="43" spans="1:11" x14ac:dyDescent="0.25">
      <c r="A43" s="144">
        <v>64</v>
      </c>
      <c r="B43" s="144" t="s">
        <v>120</v>
      </c>
      <c r="C43" s="144" t="s">
        <v>121</v>
      </c>
      <c r="D43" s="144" t="s">
        <v>122</v>
      </c>
      <c r="E43" s="144" t="s">
        <v>43</v>
      </c>
      <c r="F43" s="144" t="s">
        <v>123</v>
      </c>
      <c r="G43" s="144" t="s">
        <v>1019</v>
      </c>
      <c r="H43" s="144" t="s">
        <v>3</v>
      </c>
      <c r="I43" s="144" t="s">
        <v>124</v>
      </c>
      <c r="J43" s="144" t="s">
        <v>125</v>
      </c>
      <c r="K43" s="144" t="s">
        <v>728</v>
      </c>
    </row>
    <row r="44" spans="1:11" x14ac:dyDescent="0.25">
      <c r="A44" s="144">
        <v>73</v>
      </c>
      <c r="B44" s="144" t="s">
        <v>206</v>
      </c>
      <c r="C44" s="144" t="s">
        <v>207</v>
      </c>
      <c r="D44" s="144" t="s">
        <v>173</v>
      </c>
      <c r="E44" s="144" t="s">
        <v>43</v>
      </c>
      <c r="F44" s="144" t="s">
        <v>208</v>
      </c>
      <c r="G44" s="144" t="s">
        <v>1019</v>
      </c>
      <c r="H44" s="144" t="s">
        <v>3</v>
      </c>
      <c r="I44" s="144" t="s">
        <v>209</v>
      </c>
      <c r="J44" s="144" t="s">
        <v>53</v>
      </c>
      <c r="K44" s="144" t="s">
        <v>745</v>
      </c>
    </row>
    <row r="45" spans="1:11" x14ac:dyDescent="0.25">
      <c r="A45" s="144">
        <v>74</v>
      </c>
      <c r="B45" s="144" t="s">
        <v>224</v>
      </c>
      <c r="C45" s="144" t="s">
        <v>225</v>
      </c>
      <c r="D45" s="144" t="s">
        <v>0</v>
      </c>
      <c r="E45" s="144" t="s">
        <v>1</v>
      </c>
      <c r="F45" s="144" t="s">
        <v>226</v>
      </c>
      <c r="G45" s="144" t="s">
        <v>1019</v>
      </c>
      <c r="H45" s="144" t="s">
        <v>3</v>
      </c>
      <c r="I45" s="144" t="s">
        <v>227</v>
      </c>
      <c r="J45" s="144" t="s">
        <v>53</v>
      </c>
      <c r="K45" s="144" t="s">
        <v>748</v>
      </c>
    </row>
    <row r="46" spans="1:11" x14ac:dyDescent="0.25">
      <c r="A46" s="144">
        <v>75</v>
      </c>
      <c r="B46" s="144" t="s">
        <v>54</v>
      </c>
      <c r="C46" s="144" t="s">
        <v>55</v>
      </c>
      <c r="D46" s="144" t="s">
        <v>0</v>
      </c>
      <c r="E46" s="144" t="s">
        <v>1</v>
      </c>
      <c r="F46" s="144" t="s">
        <v>229</v>
      </c>
      <c r="G46" s="144" t="s">
        <v>1019</v>
      </c>
      <c r="H46" s="144" t="s">
        <v>3</v>
      </c>
      <c r="I46" s="144" t="s">
        <v>230</v>
      </c>
      <c r="J46" s="144" t="s">
        <v>53</v>
      </c>
      <c r="K46" s="144" t="s">
        <v>749</v>
      </c>
    </row>
    <row r="47" spans="1:11" x14ac:dyDescent="0.25">
      <c r="A47" s="144">
        <v>77</v>
      </c>
      <c r="B47" s="144" t="s">
        <v>278</v>
      </c>
      <c r="C47" s="144" t="s">
        <v>279</v>
      </c>
      <c r="D47" s="144" t="s">
        <v>66</v>
      </c>
      <c r="E47" s="144" t="s">
        <v>1</v>
      </c>
      <c r="F47" s="144" t="s">
        <v>280</v>
      </c>
      <c r="G47" s="144" t="s">
        <v>1019</v>
      </c>
      <c r="H47" s="144" t="s">
        <v>3</v>
      </c>
      <c r="I47" s="144" t="s">
        <v>281</v>
      </c>
      <c r="J47" s="144" t="s">
        <v>53</v>
      </c>
      <c r="K47" s="144" t="s">
        <v>756</v>
      </c>
    </row>
    <row r="48" spans="1:11" x14ac:dyDescent="0.25">
      <c r="A48" s="144">
        <v>40</v>
      </c>
      <c r="B48" s="144" t="s">
        <v>590</v>
      </c>
      <c r="C48" s="144" t="s">
        <v>591</v>
      </c>
      <c r="D48" s="144" t="s">
        <v>592</v>
      </c>
      <c r="E48" s="144" t="s">
        <v>43</v>
      </c>
      <c r="F48" s="144" t="s">
        <v>593</v>
      </c>
      <c r="G48" s="144" t="s">
        <v>1131</v>
      </c>
      <c r="H48" s="144" t="s">
        <v>30</v>
      </c>
      <c r="I48" s="144" t="s">
        <v>594</v>
      </c>
      <c r="J48" s="144" t="s">
        <v>32</v>
      </c>
      <c r="K48" s="144" t="s">
        <v>669</v>
      </c>
    </row>
    <row r="49" spans="1:11" x14ac:dyDescent="0.25">
      <c r="A49" s="144">
        <v>22</v>
      </c>
      <c r="B49" s="144" t="s">
        <v>1072</v>
      </c>
      <c r="C49" s="144" t="s">
        <v>1073</v>
      </c>
      <c r="D49" s="144" t="s">
        <v>122</v>
      </c>
      <c r="E49" s="144" t="s">
        <v>43</v>
      </c>
      <c r="F49" s="144" t="s">
        <v>221</v>
      </c>
      <c r="G49" s="144" t="s">
        <v>1131</v>
      </c>
      <c r="H49" s="144" t="s">
        <v>3</v>
      </c>
      <c r="I49" s="144" t="s">
        <v>222</v>
      </c>
      <c r="J49" s="144" t="s">
        <v>53</v>
      </c>
      <c r="K49" s="144" t="s">
        <v>1074</v>
      </c>
    </row>
    <row r="50" spans="1:11" x14ac:dyDescent="0.25">
      <c r="A50" s="144">
        <v>69</v>
      </c>
      <c r="B50" s="144" t="s">
        <v>174</v>
      </c>
      <c r="C50" s="144" t="s">
        <v>175</v>
      </c>
      <c r="D50" s="144" t="s">
        <v>0</v>
      </c>
      <c r="E50" s="144" t="s">
        <v>1</v>
      </c>
      <c r="F50" s="144" t="s">
        <v>472</v>
      </c>
      <c r="G50" s="144" t="s">
        <v>1050</v>
      </c>
      <c r="H50" s="144" t="s">
        <v>473</v>
      </c>
      <c r="I50" s="144" t="s">
        <v>474</v>
      </c>
      <c r="J50" s="144" t="s">
        <v>475</v>
      </c>
      <c r="K50" s="144" t="s">
        <v>737</v>
      </c>
    </row>
    <row r="51" spans="1:11" x14ac:dyDescent="0.25">
      <c r="A51" s="144">
        <v>72</v>
      </c>
      <c r="B51" s="144" t="s">
        <v>54</v>
      </c>
      <c r="C51" s="144" t="s">
        <v>55</v>
      </c>
      <c r="D51" s="144" t="s">
        <v>0</v>
      </c>
      <c r="E51" s="144" t="s">
        <v>1</v>
      </c>
      <c r="F51" s="144" t="s">
        <v>480</v>
      </c>
      <c r="G51" s="144" t="s">
        <v>1050</v>
      </c>
      <c r="H51" s="144" t="s">
        <v>473</v>
      </c>
      <c r="I51" s="144" t="s">
        <v>481</v>
      </c>
      <c r="J51" s="144" t="s">
        <v>475</v>
      </c>
      <c r="K51" s="14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44">
        <v>2</v>
      </c>
      <c r="B53" s="144" t="s">
        <v>1457</v>
      </c>
      <c r="C53" s="144" t="s">
        <v>1458</v>
      </c>
      <c r="D53" s="144" t="s">
        <v>42</v>
      </c>
      <c r="E53" s="144" t="s">
        <v>43</v>
      </c>
      <c r="F53" s="144" t="s">
        <v>1459</v>
      </c>
      <c r="G53" s="144" t="s">
        <v>1136</v>
      </c>
      <c r="H53" s="144" t="s">
        <v>1013</v>
      </c>
      <c r="I53" s="144" t="s">
        <v>1460</v>
      </c>
      <c r="J53" s="144" t="s">
        <v>960</v>
      </c>
      <c r="K53" s="144" t="s">
        <v>1461</v>
      </c>
    </row>
    <row r="54" spans="1:11" x14ac:dyDescent="0.25">
      <c r="A54" s="144">
        <v>11</v>
      </c>
      <c r="B54" s="144" t="s">
        <v>196</v>
      </c>
      <c r="C54" s="144" t="s">
        <v>104</v>
      </c>
      <c r="D54" s="144" t="s">
        <v>197</v>
      </c>
      <c r="E54" s="144" t="s">
        <v>198</v>
      </c>
      <c r="F54" s="144" t="s">
        <v>1168</v>
      </c>
      <c r="G54" s="144" t="s">
        <v>1136</v>
      </c>
      <c r="H54" s="144" t="s">
        <v>1013</v>
      </c>
      <c r="I54" s="144" t="s">
        <v>1169</v>
      </c>
      <c r="J54" s="144" t="s">
        <v>960</v>
      </c>
      <c r="K54" s="144" t="s">
        <v>1170</v>
      </c>
    </row>
    <row r="55" spans="1:11" x14ac:dyDescent="0.25">
      <c r="A55" s="144">
        <v>12</v>
      </c>
      <c r="B55" s="144" t="s">
        <v>1181</v>
      </c>
      <c r="C55" s="144" t="s">
        <v>1182</v>
      </c>
      <c r="D55" s="144" t="s">
        <v>1183</v>
      </c>
      <c r="E55" s="144" t="s">
        <v>48</v>
      </c>
      <c r="F55" s="144" t="s">
        <v>1184</v>
      </c>
      <c r="G55" s="144" t="s">
        <v>1136</v>
      </c>
      <c r="H55" s="144" t="s">
        <v>1013</v>
      </c>
      <c r="I55" s="144" t="s">
        <v>1185</v>
      </c>
      <c r="J55" s="144" t="s">
        <v>960</v>
      </c>
      <c r="K55" s="144" t="s">
        <v>1186</v>
      </c>
    </row>
    <row r="56" spans="1:11" x14ac:dyDescent="0.25">
      <c r="A56" s="144">
        <v>13</v>
      </c>
      <c r="B56" s="144" t="s">
        <v>1187</v>
      </c>
      <c r="C56" s="144" t="s">
        <v>1188</v>
      </c>
      <c r="D56" s="144" t="s">
        <v>1189</v>
      </c>
      <c r="E56" s="144" t="s">
        <v>43</v>
      </c>
      <c r="F56" s="144" t="s">
        <v>1190</v>
      </c>
      <c r="G56" s="144" t="s">
        <v>1136</v>
      </c>
      <c r="H56" s="144" t="s">
        <v>1013</v>
      </c>
      <c r="I56" s="144" t="s">
        <v>1191</v>
      </c>
      <c r="J56" s="144" t="s">
        <v>960</v>
      </c>
      <c r="K56" s="144" t="s">
        <v>1192</v>
      </c>
    </row>
    <row r="57" spans="1:11" x14ac:dyDescent="0.25">
      <c r="A57" s="144">
        <v>14</v>
      </c>
      <c r="B57" s="144" t="s">
        <v>262</v>
      </c>
      <c r="C57" s="144" t="s">
        <v>1141</v>
      </c>
      <c r="D57" s="144" t="s">
        <v>1142</v>
      </c>
      <c r="E57" s="144" t="s">
        <v>1</v>
      </c>
      <c r="F57" s="144" t="s">
        <v>1143</v>
      </c>
      <c r="G57" s="144" t="s">
        <v>1136</v>
      </c>
      <c r="H57" s="144" t="s">
        <v>1013</v>
      </c>
      <c r="I57" s="144" t="s">
        <v>1144</v>
      </c>
      <c r="J57" s="144" t="s">
        <v>960</v>
      </c>
      <c r="K57" s="144" t="s">
        <v>1145</v>
      </c>
    </row>
    <row r="58" spans="1:11" x14ac:dyDescent="0.25">
      <c r="A58" s="144">
        <v>15</v>
      </c>
      <c r="B58" s="144" t="s">
        <v>1146</v>
      </c>
      <c r="C58" s="144" t="s">
        <v>1147</v>
      </c>
      <c r="D58" s="144" t="s">
        <v>1142</v>
      </c>
      <c r="E58" s="144" t="s">
        <v>1</v>
      </c>
      <c r="F58" s="144" t="s">
        <v>1148</v>
      </c>
      <c r="G58" s="144" t="s">
        <v>1136</v>
      </c>
      <c r="H58" s="144" t="s">
        <v>1013</v>
      </c>
      <c r="I58" s="144" t="s">
        <v>1149</v>
      </c>
      <c r="J58" s="144" t="s">
        <v>960</v>
      </c>
      <c r="K58" s="144" t="s">
        <v>1150</v>
      </c>
    </row>
    <row r="59" spans="1:11" x14ac:dyDescent="0.25">
      <c r="A59" s="144">
        <v>16</v>
      </c>
      <c r="B59" s="144" t="s">
        <v>50</v>
      </c>
      <c r="C59" s="144" t="s">
        <v>51</v>
      </c>
      <c r="D59" s="144" t="s">
        <v>52</v>
      </c>
      <c r="E59" s="144" t="s">
        <v>43</v>
      </c>
      <c r="F59" s="144" t="s">
        <v>1085</v>
      </c>
      <c r="G59" s="144" t="s">
        <v>1136</v>
      </c>
      <c r="H59" s="144" t="s">
        <v>1013</v>
      </c>
      <c r="I59" s="144" t="s">
        <v>1086</v>
      </c>
      <c r="J59" s="144" t="s">
        <v>960</v>
      </c>
      <c r="K59" s="144" t="s">
        <v>1087</v>
      </c>
    </row>
    <row r="60" spans="1:11" x14ac:dyDescent="0.25">
      <c r="A60" s="144">
        <v>17</v>
      </c>
      <c r="B60" s="144" t="s">
        <v>196</v>
      </c>
      <c r="C60" s="144" t="s">
        <v>104</v>
      </c>
      <c r="D60" s="144" t="s">
        <v>197</v>
      </c>
      <c r="E60" s="144" t="s">
        <v>198</v>
      </c>
      <c r="F60" s="144" t="s">
        <v>1107</v>
      </c>
      <c r="G60" s="144" t="s">
        <v>1136</v>
      </c>
      <c r="H60" s="144" t="s">
        <v>1013</v>
      </c>
      <c r="I60" s="144" t="s">
        <v>1108</v>
      </c>
      <c r="J60" s="144" t="s">
        <v>960</v>
      </c>
      <c r="K60" s="144" t="s">
        <v>1109</v>
      </c>
    </row>
    <row r="61" spans="1:11" x14ac:dyDescent="0.25">
      <c r="A61" s="144">
        <v>18</v>
      </c>
      <c r="B61" s="144" t="s">
        <v>1110</v>
      </c>
      <c r="C61" s="144" t="s">
        <v>408</v>
      </c>
      <c r="D61" s="144" t="s">
        <v>1111</v>
      </c>
      <c r="E61" s="144" t="s">
        <v>912</v>
      </c>
      <c r="F61" s="144" t="s">
        <v>1112</v>
      </c>
      <c r="G61" s="144" t="s">
        <v>1136</v>
      </c>
      <c r="H61" s="144" t="s">
        <v>1013</v>
      </c>
      <c r="I61" s="144" t="s">
        <v>1113</v>
      </c>
      <c r="J61" s="144" t="s">
        <v>960</v>
      </c>
      <c r="K61" s="144" t="s">
        <v>1114</v>
      </c>
    </row>
    <row r="62" spans="1:11" x14ac:dyDescent="0.25">
      <c r="A62" s="144">
        <v>19</v>
      </c>
      <c r="B62" s="144" t="s">
        <v>1115</v>
      </c>
      <c r="C62" s="144" t="s">
        <v>1116</v>
      </c>
      <c r="D62" s="144" t="s">
        <v>1117</v>
      </c>
      <c r="E62" s="144" t="s">
        <v>1</v>
      </c>
      <c r="F62" s="144" t="s">
        <v>1118</v>
      </c>
      <c r="G62" s="144" t="s">
        <v>1136</v>
      </c>
      <c r="H62" s="144" t="s">
        <v>1013</v>
      </c>
      <c r="I62" s="144" t="s">
        <v>1119</v>
      </c>
      <c r="J62" s="144" t="s">
        <v>960</v>
      </c>
      <c r="K62" s="144" t="s">
        <v>1120</v>
      </c>
    </row>
    <row r="63" spans="1:11" x14ac:dyDescent="0.25">
      <c r="A63" s="144">
        <v>20</v>
      </c>
      <c r="B63" s="144" t="s">
        <v>803</v>
      </c>
      <c r="C63" s="144" t="s">
        <v>804</v>
      </c>
      <c r="D63" s="144" t="s">
        <v>17</v>
      </c>
      <c r="E63" s="144" t="s">
        <v>7</v>
      </c>
      <c r="F63" s="144" t="s">
        <v>1121</v>
      </c>
      <c r="G63" s="144" t="s">
        <v>1136</v>
      </c>
      <c r="H63" s="144" t="s">
        <v>1013</v>
      </c>
      <c r="I63" s="144" t="s">
        <v>1122</v>
      </c>
      <c r="J63" s="144" t="s">
        <v>960</v>
      </c>
      <c r="K63" s="144" t="s">
        <v>1123</v>
      </c>
    </row>
    <row r="64" spans="1:11" x14ac:dyDescent="0.25">
      <c r="A64" s="144">
        <v>28</v>
      </c>
      <c r="B64" s="144" t="s">
        <v>803</v>
      </c>
      <c r="C64" s="144" t="s">
        <v>804</v>
      </c>
      <c r="D64" s="144" t="s">
        <v>17</v>
      </c>
      <c r="E64" s="144" t="s">
        <v>7</v>
      </c>
      <c r="F64" s="144" t="s">
        <v>805</v>
      </c>
      <c r="G64" s="144" t="s">
        <v>1136</v>
      </c>
      <c r="H64" s="144" t="s">
        <v>5</v>
      </c>
      <c r="I64" s="144" t="s">
        <v>806</v>
      </c>
      <c r="J64" s="144" t="s">
        <v>6</v>
      </c>
      <c r="K64" s="144" t="s">
        <v>996</v>
      </c>
    </row>
    <row r="65" spans="1:11" x14ac:dyDescent="0.25">
      <c r="A65" s="144">
        <v>47</v>
      </c>
      <c r="B65" s="144" t="s">
        <v>15</v>
      </c>
      <c r="C65" s="144" t="s">
        <v>16</v>
      </c>
      <c r="D65" s="144" t="s">
        <v>17</v>
      </c>
      <c r="E65" s="144" t="s">
        <v>7</v>
      </c>
      <c r="F65" s="144" t="s">
        <v>18</v>
      </c>
      <c r="G65" s="144" t="s">
        <v>1136</v>
      </c>
      <c r="H65" s="144" t="s">
        <v>5</v>
      </c>
      <c r="I65" s="144" t="s">
        <v>19</v>
      </c>
      <c r="J65" s="144" t="s">
        <v>6</v>
      </c>
      <c r="K65" s="144" t="s">
        <v>685</v>
      </c>
    </row>
    <row r="66" spans="1:11" x14ac:dyDescent="0.25">
      <c r="A66" s="144">
        <v>62</v>
      </c>
      <c r="B66" s="144" t="s">
        <v>50</v>
      </c>
      <c r="C66" s="144" t="s">
        <v>51</v>
      </c>
      <c r="D66" s="144" t="s">
        <v>52</v>
      </c>
      <c r="E66" s="144" t="s">
        <v>43</v>
      </c>
      <c r="F66" s="144" t="s">
        <v>94</v>
      </c>
      <c r="G66" s="144" t="s">
        <v>1136</v>
      </c>
      <c r="H66" s="144" t="s">
        <v>5</v>
      </c>
      <c r="I66" s="144" t="s">
        <v>95</v>
      </c>
      <c r="J66" s="144" t="s">
        <v>6</v>
      </c>
      <c r="K66" s="144" t="s">
        <v>724</v>
      </c>
    </row>
    <row r="67" spans="1:11" x14ac:dyDescent="0.25">
      <c r="A67" s="144">
        <v>66</v>
      </c>
      <c r="B67" s="144" t="s">
        <v>101</v>
      </c>
      <c r="C67" s="144" t="s">
        <v>102</v>
      </c>
      <c r="D67" s="144" t="s">
        <v>103</v>
      </c>
      <c r="E67" s="144" t="s">
        <v>43</v>
      </c>
      <c r="F67" s="144" t="s">
        <v>169</v>
      </c>
      <c r="G67" s="144" t="s">
        <v>1136</v>
      </c>
      <c r="H67" s="144" t="s">
        <v>8</v>
      </c>
      <c r="I67" s="144" t="s">
        <v>170</v>
      </c>
      <c r="J67" s="144" t="s">
        <v>9</v>
      </c>
      <c r="K67" s="144" t="s">
        <v>735</v>
      </c>
    </row>
    <row r="68" spans="1:11" x14ac:dyDescent="0.25">
      <c r="A68" s="144">
        <v>70</v>
      </c>
      <c r="B68" s="144" t="s">
        <v>179</v>
      </c>
      <c r="C68" s="144" t="s">
        <v>180</v>
      </c>
      <c r="D68" s="144" t="s">
        <v>181</v>
      </c>
      <c r="E68" s="144" t="s">
        <v>43</v>
      </c>
      <c r="F68" s="144" t="s">
        <v>182</v>
      </c>
      <c r="G68" s="144" t="s">
        <v>1136</v>
      </c>
      <c r="H68" s="144" t="s">
        <v>8</v>
      </c>
      <c r="I68" s="144" t="s">
        <v>183</v>
      </c>
      <c r="J68" s="144" t="s">
        <v>9</v>
      </c>
      <c r="K68" s="144" t="s">
        <v>738</v>
      </c>
    </row>
    <row r="69" spans="1:11" x14ac:dyDescent="0.25">
      <c r="A69" s="144">
        <v>1</v>
      </c>
      <c r="B69" s="144" t="s">
        <v>174</v>
      </c>
      <c r="C69" s="144" t="s">
        <v>175</v>
      </c>
      <c r="D69" s="144" t="s">
        <v>0</v>
      </c>
      <c r="E69" s="144" t="s">
        <v>1</v>
      </c>
      <c r="F69" s="144" t="s">
        <v>1232</v>
      </c>
      <c r="G69" s="144" t="s">
        <v>1257</v>
      </c>
      <c r="H69" s="144" t="s">
        <v>1013</v>
      </c>
      <c r="I69" s="144" t="s">
        <v>1234</v>
      </c>
      <c r="J69" s="144" t="s">
        <v>960</v>
      </c>
      <c r="K69" s="144" t="s">
        <v>1456</v>
      </c>
    </row>
    <row r="70" spans="1:11" x14ac:dyDescent="0.25">
      <c r="A70" s="144">
        <v>5</v>
      </c>
      <c r="B70" s="144" t="s">
        <v>366</v>
      </c>
      <c r="C70" s="144" t="s">
        <v>367</v>
      </c>
      <c r="D70" s="144" t="s">
        <v>368</v>
      </c>
      <c r="E70" s="144" t="s">
        <v>43</v>
      </c>
      <c r="F70" s="144" t="s">
        <v>1100</v>
      </c>
      <c r="G70" s="144" t="s">
        <v>1257</v>
      </c>
      <c r="H70" s="144" t="s">
        <v>1013</v>
      </c>
      <c r="I70" s="144" t="s">
        <v>1101</v>
      </c>
      <c r="J70" s="144" t="s">
        <v>960</v>
      </c>
      <c r="K70" s="144" t="s">
        <v>1258</v>
      </c>
    </row>
    <row r="71" spans="1:11" x14ac:dyDescent="0.25">
      <c r="A71" s="144">
        <v>6</v>
      </c>
      <c r="B71" s="144" t="s">
        <v>1215</v>
      </c>
      <c r="C71" s="144" t="s">
        <v>1216</v>
      </c>
      <c r="D71" s="144" t="s">
        <v>0</v>
      </c>
      <c r="E71" s="144" t="s">
        <v>1</v>
      </c>
      <c r="F71" s="144" t="s">
        <v>1218</v>
      </c>
      <c r="G71" s="144" t="s">
        <v>1257</v>
      </c>
      <c r="H71" s="144" t="s">
        <v>1013</v>
      </c>
      <c r="I71" s="144" t="s">
        <v>1219</v>
      </c>
      <c r="J71" s="144" t="s">
        <v>960</v>
      </c>
      <c r="K71" s="144" t="s">
        <v>1242</v>
      </c>
    </row>
    <row r="72" spans="1:11" x14ac:dyDescent="0.25">
      <c r="A72" s="144">
        <v>8</v>
      </c>
      <c r="B72" s="144" t="s">
        <v>1194</v>
      </c>
      <c r="C72" s="144" t="s">
        <v>1195</v>
      </c>
      <c r="D72" s="144" t="s">
        <v>1196</v>
      </c>
      <c r="E72" s="144" t="s">
        <v>28</v>
      </c>
      <c r="F72" s="144" t="s">
        <v>1197</v>
      </c>
      <c r="G72" s="144" t="s">
        <v>1257</v>
      </c>
      <c r="H72" s="144" t="s">
        <v>1013</v>
      </c>
      <c r="I72" s="144" t="s">
        <v>1198</v>
      </c>
      <c r="J72" s="144" t="s">
        <v>960</v>
      </c>
      <c r="K72" s="144" t="s">
        <v>1214</v>
      </c>
    </row>
    <row r="73" spans="1:11" x14ac:dyDescent="0.25">
      <c r="A73" s="144">
        <v>4</v>
      </c>
      <c r="B73" s="144" t="s">
        <v>366</v>
      </c>
      <c r="C73" s="144" t="s">
        <v>367</v>
      </c>
      <c r="D73" s="144" t="s">
        <v>368</v>
      </c>
      <c r="E73" s="144" t="s">
        <v>43</v>
      </c>
      <c r="F73" s="144" t="s">
        <v>395</v>
      </c>
      <c r="G73" s="144" t="s">
        <v>1257</v>
      </c>
      <c r="H73" s="144" t="s">
        <v>5</v>
      </c>
      <c r="I73" s="144" t="s">
        <v>396</v>
      </c>
      <c r="J73" s="144" t="s">
        <v>6</v>
      </c>
      <c r="K73" s="144" t="s">
        <v>1241</v>
      </c>
    </row>
    <row r="74" spans="1:11" x14ac:dyDescent="0.25">
      <c r="A74" s="144">
        <v>56</v>
      </c>
      <c r="B74" s="144" t="s">
        <v>443</v>
      </c>
      <c r="C74" s="144" t="s">
        <v>444</v>
      </c>
      <c r="D74" s="144" t="s">
        <v>0</v>
      </c>
      <c r="E74" s="144" t="s">
        <v>1</v>
      </c>
      <c r="F74" s="144" t="s">
        <v>445</v>
      </c>
      <c r="G74" s="144" t="s">
        <v>1257</v>
      </c>
      <c r="H74" s="144" t="s">
        <v>5</v>
      </c>
      <c r="I74" s="144" t="s">
        <v>446</v>
      </c>
      <c r="J74" s="144" t="s">
        <v>6</v>
      </c>
      <c r="K74" s="144" t="s">
        <v>708</v>
      </c>
    </row>
    <row r="75" spans="1:11" x14ac:dyDescent="0.25">
      <c r="A75" s="144">
        <v>60</v>
      </c>
      <c r="B75" s="144" t="s">
        <v>54</v>
      </c>
      <c r="C75" s="144" t="s">
        <v>55</v>
      </c>
      <c r="D75" s="144" t="s">
        <v>0</v>
      </c>
      <c r="E75" s="144" t="s">
        <v>1</v>
      </c>
      <c r="F75" s="144" t="s">
        <v>56</v>
      </c>
      <c r="G75" s="144" t="s">
        <v>1257</v>
      </c>
      <c r="H75" s="144" t="s">
        <v>5</v>
      </c>
      <c r="I75" s="144" t="s">
        <v>57</v>
      </c>
      <c r="J75" s="144" t="s">
        <v>6</v>
      </c>
      <c r="K75" s="144" t="s">
        <v>717</v>
      </c>
    </row>
    <row r="76" spans="1:11" x14ac:dyDescent="0.25">
      <c r="A76" s="144">
        <v>61</v>
      </c>
      <c r="B76" s="144" t="s">
        <v>467</v>
      </c>
      <c r="C76" s="144" t="s">
        <v>468</v>
      </c>
      <c r="D76" s="144" t="s">
        <v>0</v>
      </c>
      <c r="E76" s="144" t="s">
        <v>1</v>
      </c>
      <c r="F76" s="144" t="s">
        <v>469</v>
      </c>
      <c r="G76" s="144" t="s">
        <v>1257</v>
      </c>
      <c r="H76" s="144" t="s">
        <v>5</v>
      </c>
      <c r="I76" s="144" t="s">
        <v>470</v>
      </c>
      <c r="J76" s="144" t="s">
        <v>6</v>
      </c>
      <c r="K76" s="144" t="s">
        <v>720</v>
      </c>
    </row>
    <row r="77" spans="1:11" x14ac:dyDescent="0.25">
      <c r="A77" s="144">
        <v>65</v>
      </c>
      <c r="B77" s="144" t="s">
        <v>797</v>
      </c>
      <c r="C77" s="144" t="s">
        <v>798</v>
      </c>
      <c r="D77" s="144" t="s">
        <v>799</v>
      </c>
      <c r="E77" s="144" t="s">
        <v>1</v>
      </c>
      <c r="F77" s="144" t="s">
        <v>800</v>
      </c>
      <c r="G77" s="144" t="s">
        <v>1257</v>
      </c>
      <c r="H77" s="144" t="s">
        <v>8</v>
      </c>
      <c r="I77" s="144" t="s">
        <v>801</v>
      </c>
      <c r="J77" s="144" t="s">
        <v>9</v>
      </c>
      <c r="K77" s="144" t="s">
        <v>802</v>
      </c>
    </row>
    <row r="78" spans="1:11" x14ac:dyDescent="0.25">
      <c r="A78" s="144">
        <v>68</v>
      </c>
      <c r="B78" s="144" t="s">
        <v>174</v>
      </c>
      <c r="C78" s="144" t="s">
        <v>175</v>
      </c>
      <c r="D78" s="144" t="s">
        <v>0</v>
      </c>
      <c r="E78" s="144" t="s">
        <v>1</v>
      </c>
      <c r="F78" s="144" t="s">
        <v>176</v>
      </c>
      <c r="G78" s="144" t="s">
        <v>1257</v>
      </c>
      <c r="H78" s="144" t="s">
        <v>8</v>
      </c>
      <c r="I78" s="144" t="s">
        <v>177</v>
      </c>
      <c r="J78" s="144" t="s">
        <v>9</v>
      </c>
      <c r="K78" s="14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X105"/>
  <sheetViews>
    <sheetView workbookViewId="0">
      <selection activeCell="H60" sqref="H60"/>
    </sheetView>
  </sheetViews>
  <sheetFormatPr defaultRowHeight="15" x14ac:dyDescent="0.25"/>
  <cols>
    <col min="1" max="1" bestFit="true" customWidth="true" width="17.28515625" collapsed="false"/>
    <col min="2" max="2" bestFit="true" customWidth="true" width="4.0" collapsed="false"/>
    <col min="3" max="3" bestFit="true" customWidth="true" width="14.28515625" collapsed="false"/>
    <col min="4" max="4" bestFit="true" customWidth="true" width="10.5703125" collapsed="false"/>
    <col min="5" max="5" bestFit="true" customWidth="true" width="14.28515625" collapsed="false"/>
    <col min="6" max="6" bestFit="true" customWidth="true" width="5.5703125" collapsed="false"/>
    <col min="7" max="7" bestFit="true" customWidth="true" width="15.140625" collapsed="false"/>
    <col min="8" max="8" bestFit="true" customWidth="true" width="18.5703125" collapsed="false"/>
    <col min="9" max="9" bestFit="true" customWidth="true" width="14.140625" collapsed="false"/>
    <col min="10" max="10" bestFit="true" customWidth="true" width="14.42578125" collapsed="false"/>
    <col min="11" max="11" bestFit="true" customWidth="true" width="19.28515625" collapsed="false"/>
    <col min="12" max="12" bestFit="true" customWidth="true" width="25.28515625" collapsed="false"/>
  </cols>
  <sheetData>
    <row r="1" spans="1:23" x14ac:dyDescent="0.25">
      <c r="A1" s="4" t="s">
        <v>489</v>
      </c>
      <c r="B1" s="70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496</v>
      </c>
      <c r="I1" s="3" t="s">
        <v>484</v>
      </c>
      <c r="J1" s="3" t="s">
        <v>498</v>
      </c>
      <c r="K1" s="3" t="s">
        <v>1541</v>
      </c>
      <c r="L1" s="1" t="s">
        <v>497</v>
      </c>
      <c r="M1" s="200"/>
      <c r="N1" s="200"/>
    </row>
    <row r="2" spans="1:23" x14ac:dyDescent="0.25">
      <c r="A2" t="s">
        <v>1573</v>
      </c>
      <c r="B2" s="8772" t="n">
        <v>1.0</v>
      </c>
      <c r="C2" s="8773" t="s">
        <v>15</v>
      </c>
      <c r="D2" s="8774" t="s">
        <v>16</v>
      </c>
      <c r="E2" s="8775" t="s">
        <v>17</v>
      </c>
      <c r="F2" s="8776" t="s">
        <v>7</v>
      </c>
      <c r="G2" s="8777" t="s">
        <v>1207</v>
      </c>
      <c r="H2" s="8778" t="s">
        <v>960</v>
      </c>
      <c r="I2" s="8779" t="s">
        <v>1013</v>
      </c>
      <c r="J2" s="8780" t="s">
        <v>1208</v>
      </c>
      <c r="K2" s="8781" t="s">
        <v>960</v>
      </c>
      <c r="L2" s="8782" t="s">
        <v>1572</v>
      </c>
      <c r="M2" s="206"/>
      <c r="N2" s="101"/>
      <c r="O2" s="106"/>
      <c r="P2" s="101"/>
      <c r="Q2" s="103"/>
      <c r="R2" s="103"/>
      <c r="S2" s="103"/>
    </row>
    <row r="3" spans="1:23" x14ac:dyDescent="0.25">
      <c r="A3" t="s">
        <v>1573</v>
      </c>
      <c r="B3" s="8783" t="n">
        <v>2.0</v>
      </c>
      <c r="C3" s="8784" t="s">
        <v>1490</v>
      </c>
      <c r="D3" s="8785" t="s">
        <v>97</v>
      </c>
      <c r="E3" s="8786" t="s">
        <v>0</v>
      </c>
      <c r="F3" s="8787" t="s">
        <v>1</v>
      </c>
      <c r="G3" s="8788" t="s">
        <v>1491</v>
      </c>
      <c r="H3" s="8789" t="s">
        <v>1468</v>
      </c>
      <c r="I3" s="8790" t="s">
        <v>1013</v>
      </c>
      <c r="J3" s="8791" t="s">
        <v>1492</v>
      </c>
      <c r="K3" s="8792" t="s">
        <v>960</v>
      </c>
      <c r="L3" s="8793" t="s">
        <v>1567</v>
      </c>
      <c r="M3" s="206"/>
      <c r="N3" s="200"/>
      <c r="O3" s="203"/>
      <c r="P3" s="203"/>
      <c r="Q3" s="203"/>
      <c r="R3" s="203"/>
      <c r="S3" s="203"/>
    </row>
    <row r="4" spans="1:23" x14ac:dyDescent="0.25">
      <c r="A4" t="s">
        <v>1573</v>
      </c>
      <c r="B4" s="8794" t="n">
        <v>3.0</v>
      </c>
      <c r="C4" s="8795" t="s">
        <v>104</v>
      </c>
      <c r="D4" s="8796" t="s">
        <v>105</v>
      </c>
      <c r="E4" s="8797" t="s">
        <v>106</v>
      </c>
      <c r="F4" s="8798" t="s">
        <v>7</v>
      </c>
      <c r="G4" s="8799" t="s">
        <v>107</v>
      </c>
      <c r="H4" s="8800" t="s">
        <v>1468</v>
      </c>
      <c r="I4" s="8801" t="s">
        <v>5</v>
      </c>
      <c r="J4" s="8802" t="s">
        <v>108</v>
      </c>
      <c r="K4" s="8803" t="s">
        <v>6</v>
      </c>
      <c r="L4" s="8804" t="s">
        <v>1553</v>
      </c>
      <c r="M4" s="206"/>
      <c r="N4" s="203"/>
      <c r="O4" s="203"/>
      <c r="P4" s="203"/>
      <c r="Q4" s="203"/>
      <c r="R4" s="203"/>
      <c r="S4" s="203"/>
    </row>
    <row r="5" spans="1:23" x14ac:dyDescent="0.25">
      <c r="A5" t="s">
        <v>1573</v>
      </c>
      <c r="B5" s="8805" t="n">
        <v>4.0</v>
      </c>
      <c r="C5" s="8806" t="s">
        <v>1554</v>
      </c>
      <c r="D5" s="8807" t="s">
        <v>1555</v>
      </c>
      <c r="E5" s="8808" t="s">
        <v>0</v>
      </c>
      <c r="F5" s="8809" t="s">
        <v>1</v>
      </c>
      <c r="G5" s="8810" t="s">
        <v>1556</v>
      </c>
      <c r="H5" s="8811" t="s">
        <v>1468</v>
      </c>
      <c r="I5" s="8812" t="s">
        <v>1013</v>
      </c>
      <c r="J5" s="8813" t="s">
        <v>1557</v>
      </c>
      <c r="K5" s="8814" t="s">
        <v>960</v>
      </c>
      <c r="L5" s="8815" t="s">
        <v>1558</v>
      </c>
      <c r="M5" s="206"/>
      <c r="N5" s="200"/>
      <c r="O5" s="159"/>
    </row>
    <row r="6" spans="1:23" x14ac:dyDescent="0.25">
      <c r="A6" t="s">
        <v>1573</v>
      </c>
      <c r="B6" s="8816" t="n">
        <v>5.0</v>
      </c>
      <c r="C6" s="8817" t="s">
        <v>1547</v>
      </c>
      <c r="D6" s="8818" t="s">
        <v>1548</v>
      </c>
      <c r="E6" s="8819" t="s">
        <v>1549</v>
      </c>
      <c r="F6" s="8820" t="s">
        <v>1</v>
      </c>
      <c r="G6" s="8821" t="s">
        <v>1158</v>
      </c>
      <c r="H6" s="8822" t="s">
        <v>1468</v>
      </c>
      <c r="I6" s="8823" t="s">
        <v>1013</v>
      </c>
      <c r="J6" s="8824" t="s">
        <v>1159</v>
      </c>
      <c r="K6" s="8825" t="s">
        <v>960</v>
      </c>
      <c r="L6" s="8826" t="s">
        <v>1550</v>
      </c>
      <c r="M6" s="206"/>
      <c r="N6" s="200"/>
      <c r="O6" s="159"/>
    </row>
    <row r="7" spans="1:23" x14ac:dyDescent="0.25">
      <c r="A7" t="s">
        <v>1573</v>
      </c>
      <c r="B7" s="8827" t="n">
        <v>6.0</v>
      </c>
      <c r="C7" s="8828" t="s">
        <v>50</v>
      </c>
      <c r="D7" s="8829" t="s">
        <v>51</v>
      </c>
      <c r="E7" s="8830" t="s">
        <v>52</v>
      </c>
      <c r="F7" s="8831" t="s">
        <v>43</v>
      </c>
      <c r="G7" s="8832" t="s">
        <v>246</v>
      </c>
      <c r="H7" s="8833" t="s">
        <v>1019</v>
      </c>
      <c r="I7" s="8834" t="s">
        <v>3</v>
      </c>
      <c r="J7" s="8835" t="s">
        <v>247</v>
      </c>
      <c r="K7" s="8836" t="s">
        <v>125</v>
      </c>
      <c r="L7" s="8837" t="s">
        <v>1539</v>
      </c>
      <c r="M7" s="206"/>
      <c r="N7" s="200"/>
    </row>
    <row r="8" spans="1:23" x14ac:dyDescent="0.25">
      <c r="A8" t="s">
        <v>1573</v>
      </c>
      <c r="B8" s="8838" t="n">
        <v>7.0</v>
      </c>
      <c r="C8" s="8839" t="s">
        <v>366</v>
      </c>
      <c r="D8" s="8840" t="s">
        <v>367</v>
      </c>
      <c r="E8" s="8841" t="s">
        <v>368</v>
      </c>
      <c r="F8" s="8842" t="s">
        <v>43</v>
      </c>
      <c r="G8" s="8843" t="s">
        <v>395</v>
      </c>
      <c r="H8" s="8844" t="s">
        <v>1468</v>
      </c>
      <c r="I8" s="8845" t="s">
        <v>5</v>
      </c>
      <c r="J8" s="8846" t="s">
        <v>396</v>
      </c>
      <c r="K8" s="8847" t="s">
        <v>6</v>
      </c>
      <c r="L8" s="8848" t="s">
        <v>1495</v>
      </c>
      <c r="M8" s="206"/>
      <c r="N8" s="200"/>
      <c r="O8" s="159"/>
    </row>
    <row r="9" spans="1:23" x14ac:dyDescent="0.25">
      <c r="A9" t="s">
        <v>1573</v>
      </c>
      <c r="B9" s="8849" t="n">
        <v>8.0</v>
      </c>
      <c r="C9" s="8850" t="s">
        <v>174</v>
      </c>
      <c r="D9" s="8851" t="s">
        <v>175</v>
      </c>
      <c r="E9" s="8852" t="s">
        <v>0</v>
      </c>
      <c r="F9" s="8853" t="s">
        <v>1</v>
      </c>
      <c r="G9" s="8854" t="s">
        <v>472</v>
      </c>
      <c r="H9" s="8855" t="s">
        <v>1050</v>
      </c>
      <c r="I9" s="8856" t="s">
        <v>473</v>
      </c>
      <c r="J9" s="8857" t="s">
        <v>474</v>
      </c>
      <c r="K9" s="8858" t="s">
        <v>475</v>
      </c>
      <c r="L9" s="8859" t="s">
        <v>1475</v>
      </c>
      <c r="M9" s="206"/>
      <c r="N9" s="200"/>
      <c r="O9" s="198"/>
      <c r="P9" s="209"/>
      <c r="Q9" s="209"/>
      <c r="R9" s="209"/>
      <c r="S9" s="218"/>
      <c r="T9" s="218"/>
      <c r="W9" s="171"/>
    </row>
    <row r="10" spans="1:23" x14ac:dyDescent="0.25">
      <c r="A10" t="s">
        <v>1573</v>
      </c>
      <c r="B10" s="8860" t="n">
        <v>9.0</v>
      </c>
      <c r="C10" s="8861" t="s">
        <v>174</v>
      </c>
      <c r="D10" s="8862" t="s">
        <v>175</v>
      </c>
      <c r="E10" s="8863" t="s">
        <v>0</v>
      </c>
      <c r="F10" s="8864" t="s">
        <v>1</v>
      </c>
      <c r="G10" s="8865" t="s">
        <v>176</v>
      </c>
      <c r="H10" s="8866" t="s">
        <v>1468</v>
      </c>
      <c r="I10" s="8867" t="s">
        <v>8</v>
      </c>
      <c r="J10" s="8868" t="s">
        <v>177</v>
      </c>
      <c r="K10" s="8869" t="s">
        <v>9</v>
      </c>
      <c r="L10" s="8870" t="s">
        <v>1476</v>
      </c>
      <c r="M10" s="206"/>
      <c r="N10" s="200"/>
      <c r="O10" s="171"/>
      <c r="P10" s="171"/>
      <c r="Q10" s="171"/>
      <c r="R10" s="171"/>
      <c r="S10" s="171"/>
      <c r="W10" s="171"/>
    </row>
    <row r="11" spans="1:23" x14ac:dyDescent="0.25">
      <c r="A11" t="s">
        <v>1573</v>
      </c>
      <c r="B11" s="8871" t="n">
        <v>10.0</v>
      </c>
      <c r="C11" s="8872" t="s">
        <v>174</v>
      </c>
      <c r="D11" s="8873" t="s">
        <v>175</v>
      </c>
      <c r="E11" s="8874" t="s">
        <v>0</v>
      </c>
      <c r="F11" s="8875" t="s">
        <v>1</v>
      </c>
      <c r="G11" s="8876" t="s">
        <v>1232</v>
      </c>
      <c r="H11" s="8877" t="s">
        <v>1468</v>
      </c>
      <c r="I11" s="8878" t="s">
        <v>1013</v>
      </c>
      <c r="J11" s="8879" t="s">
        <v>1234</v>
      </c>
      <c r="K11" s="8880" t="s">
        <v>960</v>
      </c>
      <c r="L11" s="8881" t="s">
        <v>1477</v>
      </c>
      <c r="M11" s="206"/>
      <c r="N11" s="200"/>
    </row>
    <row r="12" spans="1:23" x14ac:dyDescent="0.25">
      <c r="A12" t="s">
        <v>1573</v>
      </c>
      <c r="B12" s="8882" t="n">
        <v>11.0</v>
      </c>
      <c r="C12" s="8883" t="s">
        <v>268</v>
      </c>
      <c r="D12" s="8884" t="s">
        <v>269</v>
      </c>
      <c r="E12" s="8885" t="s">
        <v>66</v>
      </c>
      <c r="F12" s="8886" t="s">
        <v>1</v>
      </c>
      <c r="G12" s="8887" t="s">
        <v>270</v>
      </c>
      <c r="H12" s="8888" t="s">
        <v>1019</v>
      </c>
      <c r="I12" s="8889" t="s">
        <v>3</v>
      </c>
      <c r="J12" s="8890" t="s">
        <v>271</v>
      </c>
      <c r="K12" s="8891" t="s">
        <v>53</v>
      </c>
      <c r="L12" s="8892" t="s">
        <v>1465</v>
      </c>
      <c r="M12" s="206"/>
      <c r="N12" s="200"/>
      <c r="O12" s="171"/>
      <c r="P12" s="171"/>
      <c r="Q12" s="171"/>
      <c r="R12" s="171"/>
      <c r="T12" s="171"/>
      <c r="U12" s="171"/>
      <c r="V12" s="171"/>
    </row>
    <row r="13" spans="1:23" x14ac:dyDescent="0.25">
      <c r="A13" t="s">
        <v>1573</v>
      </c>
      <c r="B13" s="8893" t="n">
        <v>12.0</v>
      </c>
      <c r="C13" s="8894" t="s">
        <v>803</v>
      </c>
      <c r="D13" s="8895" t="s">
        <v>804</v>
      </c>
      <c r="E13" s="8896" t="s">
        <v>17</v>
      </c>
      <c r="F13" s="8897" t="s">
        <v>7</v>
      </c>
      <c r="G13" s="8898" t="s">
        <v>1121</v>
      </c>
      <c r="H13" s="8899" t="s">
        <v>1468</v>
      </c>
      <c r="I13" s="8900" t="s">
        <v>1013</v>
      </c>
      <c r="J13" s="8901" t="s">
        <v>1122</v>
      </c>
      <c r="K13" s="8902" t="s">
        <v>960</v>
      </c>
      <c r="L13" s="8903" t="s">
        <v>1464</v>
      </c>
      <c r="M13" s="206"/>
      <c r="N13" s="200"/>
      <c r="O13" s="171"/>
      <c r="P13" s="171"/>
      <c r="Q13" s="171"/>
      <c r="R13" s="171"/>
      <c r="S13" s="171"/>
    </row>
    <row r="14" spans="1:23" x14ac:dyDescent="0.25">
      <c r="A14" t="s">
        <v>1573</v>
      </c>
      <c r="B14" s="8904" t="n">
        <v>13.0</v>
      </c>
      <c r="C14" s="8905" t="s">
        <v>1457</v>
      </c>
      <c r="D14" s="8906" t="s">
        <v>1458</v>
      </c>
      <c r="E14" s="8907" t="s">
        <v>42</v>
      </c>
      <c r="F14" s="8908" t="s">
        <v>43</v>
      </c>
      <c r="G14" s="8909" t="s">
        <v>1459</v>
      </c>
      <c r="H14" s="8910" t="s">
        <v>1468</v>
      </c>
      <c r="I14" s="8911" t="s">
        <v>1013</v>
      </c>
      <c r="J14" s="8912" t="s">
        <v>1460</v>
      </c>
      <c r="K14" s="8913" t="s">
        <v>960</v>
      </c>
      <c r="L14" s="8914" t="s">
        <v>1461</v>
      </c>
      <c r="M14" s="206"/>
      <c r="N14" s="200"/>
      <c r="O14" s="159"/>
    </row>
    <row r="15" spans="1:23" x14ac:dyDescent="0.25">
      <c r="A15" t="s">
        <v>1573</v>
      </c>
      <c r="B15" s="8915" t="n">
        <v>14.0</v>
      </c>
      <c r="C15" s="8916" t="s">
        <v>366</v>
      </c>
      <c r="D15" s="8917" t="s">
        <v>367</v>
      </c>
      <c r="E15" s="8918" t="s">
        <v>368</v>
      </c>
      <c r="F15" s="8919" t="s">
        <v>43</v>
      </c>
      <c r="G15" s="8920" t="s">
        <v>369</v>
      </c>
      <c r="H15" s="8921" t="s">
        <v>1019</v>
      </c>
      <c r="I15" s="8922" t="s">
        <v>294</v>
      </c>
      <c r="J15" s="8923" t="s">
        <v>370</v>
      </c>
      <c r="K15" s="8924" t="s">
        <v>289</v>
      </c>
      <c r="L15" s="8925" t="s">
        <v>1240</v>
      </c>
      <c r="M15" s="206"/>
      <c r="N15" s="200"/>
      <c r="O15" s="159"/>
    </row>
    <row r="16" spans="1:23" x14ac:dyDescent="0.25">
      <c r="A16" t="s">
        <v>1573</v>
      </c>
      <c r="B16" s="8926" t="n">
        <v>15.0</v>
      </c>
      <c r="C16" s="8927" t="s">
        <v>366</v>
      </c>
      <c r="D16" s="8928" t="s">
        <v>367</v>
      </c>
      <c r="E16" s="8929" t="s">
        <v>368</v>
      </c>
      <c r="F16" s="8930" t="s">
        <v>43</v>
      </c>
      <c r="G16" s="8931" t="s">
        <v>1100</v>
      </c>
      <c r="H16" s="8932" t="s">
        <v>1468</v>
      </c>
      <c r="I16" s="8933" t="s">
        <v>1013</v>
      </c>
      <c r="J16" s="8934" t="s">
        <v>1101</v>
      </c>
      <c r="K16" s="8935" t="s">
        <v>960</v>
      </c>
      <c r="L16" s="8936" t="s">
        <v>1258</v>
      </c>
      <c r="M16" s="206"/>
      <c r="N16" s="200"/>
      <c r="O16" s="159"/>
    </row>
    <row r="17" spans="1:15" x14ac:dyDescent="0.25">
      <c r="A17" t="s">
        <v>1573</v>
      </c>
      <c r="B17" s="8937" t="n">
        <v>16.0</v>
      </c>
      <c r="C17" s="8938" t="s">
        <v>1215</v>
      </c>
      <c r="D17" s="8939" t="s">
        <v>1216</v>
      </c>
      <c r="E17" s="8940" t="s">
        <v>0</v>
      </c>
      <c r="F17" s="8941" t="s">
        <v>1</v>
      </c>
      <c r="G17" s="8942" t="s">
        <v>1218</v>
      </c>
      <c r="H17" s="8943" t="s">
        <v>1468</v>
      </c>
      <c r="I17" s="8944" t="s">
        <v>1013</v>
      </c>
      <c r="J17" s="8945" t="s">
        <v>1219</v>
      </c>
      <c r="K17" s="8946" t="s">
        <v>960</v>
      </c>
      <c r="L17" s="8947" t="s">
        <v>1242</v>
      </c>
      <c r="M17" s="206"/>
      <c r="N17" s="200"/>
      <c r="O17" s="159"/>
    </row>
    <row r="18" spans="1:15" x14ac:dyDescent="0.25">
      <c r="A18" t="s">
        <v>1573</v>
      </c>
      <c r="B18" s="8948" t="n">
        <v>17.0</v>
      </c>
      <c r="C18" s="8949" t="s">
        <v>1194</v>
      </c>
      <c r="D18" s="8950" t="s">
        <v>1195</v>
      </c>
      <c r="E18" s="8951" t="s">
        <v>1196</v>
      </c>
      <c r="F18" s="8952" t="s">
        <v>28</v>
      </c>
      <c r="G18" s="8953" t="s">
        <v>1197</v>
      </c>
      <c r="H18" s="8954" t="s">
        <v>1468</v>
      </c>
      <c r="I18" s="8955" t="s">
        <v>1013</v>
      </c>
      <c r="J18" s="8956" t="s">
        <v>1198</v>
      </c>
      <c r="K18" s="8957" t="s">
        <v>960</v>
      </c>
      <c r="L18" s="8958" t="s">
        <v>1214</v>
      </c>
      <c r="M18" s="206"/>
      <c r="N18" s="200"/>
      <c r="O18" s="159"/>
    </row>
    <row r="19" spans="1:15" x14ac:dyDescent="0.25">
      <c r="A19" t="s">
        <v>1573</v>
      </c>
      <c r="B19" s="8959" t="n">
        <v>18.0</v>
      </c>
      <c r="C19" s="8960" t="s">
        <v>117</v>
      </c>
      <c r="D19" s="8961" t="s">
        <v>1210</v>
      </c>
      <c r="E19" s="8962" t="s">
        <v>648</v>
      </c>
      <c r="F19" s="8963" t="s">
        <v>1</v>
      </c>
      <c r="G19" s="8964" t="s">
        <v>1211</v>
      </c>
      <c r="H19" s="8965" t="s">
        <v>1019</v>
      </c>
      <c r="I19" s="8966" t="s">
        <v>3</v>
      </c>
      <c r="J19" s="8967" t="s">
        <v>1212</v>
      </c>
      <c r="K19" s="8968" t="s">
        <v>53</v>
      </c>
      <c r="L19" s="8969" t="s">
        <v>1213</v>
      </c>
      <c r="M19" s="206"/>
      <c r="N19" s="200"/>
      <c r="O19" s="159"/>
    </row>
    <row r="20" spans="1:15" x14ac:dyDescent="0.25">
      <c r="A20" t="s">
        <v>1573</v>
      </c>
      <c r="B20" s="8970" t="n">
        <v>19.0</v>
      </c>
      <c r="C20" s="8971" t="s">
        <v>116</v>
      </c>
      <c r="D20" s="8972" t="s">
        <v>117</v>
      </c>
      <c r="E20" s="8973" t="s">
        <v>648</v>
      </c>
      <c r="F20" s="8974" t="s">
        <v>1</v>
      </c>
      <c r="G20" s="8975" t="s">
        <v>118</v>
      </c>
      <c r="H20" s="8976" t="s">
        <v>1019</v>
      </c>
      <c r="I20" s="8977" t="s">
        <v>3</v>
      </c>
      <c r="J20" s="8978" t="s">
        <v>119</v>
      </c>
      <c r="K20" s="8979" t="s">
        <v>53</v>
      </c>
      <c r="L20" s="8980" t="s">
        <v>1167</v>
      </c>
      <c r="M20" s="206"/>
      <c r="N20" s="200"/>
      <c r="O20" s="159"/>
    </row>
    <row r="21" spans="1:15" x14ac:dyDescent="0.25">
      <c r="A21" t="s">
        <v>1573</v>
      </c>
      <c r="B21" s="8981" t="n">
        <v>20.0</v>
      </c>
      <c r="C21" s="8982" t="s">
        <v>196</v>
      </c>
      <c r="D21" s="8983" t="s">
        <v>104</v>
      </c>
      <c r="E21" s="8984" t="s">
        <v>197</v>
      </c>
      <c r="F21" s="8985" t="s">
        <v>198</v>
      </c>
      <c r="G21" s="8986" t="s">
        <v>1168</v>
      </c>
      <c r="H21" s="8987" t="s">
        <v>1468</v>
      </c>
      <c r="I21" s="8988" t="s">
        <v>1013</v>
      </c>
      <c r="J21" s="8989" t="s">
        <v>1169</v>
      </c>
      <c r="K21" s="8990" t="s">
        <v>960</v>
      </c>
      <c r="L21" s="8991" t="s">
        <v>1170</v>
      </c>
      <c r="M21" s="206"/>
      <c r="N21" s="200"/>
      <c r="O21" s="159"/>
    </row>
    <row r="22" spans="1:15" x14ac:dyDescent="0.25">
      <c r="A22" t="s">
        <v>1573</v>
      </c>
      <c r="B22" s="8992" t="n">
        <v>21.0</v>
      </c>
      <c r="C22" s="8993" t="s">
        <v>1176</v>
      </c>
      <c r="D22" s="8994" t="s">
        <v>1177</v>
      </c>
      <c r="E22" s="8995" t="s">
        <v>173</v>
      </c>
      <c r="F22" s="8996" t="s">
        <v>43</v>
      </c>
      <c r="G22" s="8997" t="s">
        <v>1178</v>
      </c>
      <c r="H22" s="8998" t="s">
        <v>1468</v>
      </c>
      <c r="I22" s="8999" t="s">
        <v>1013</v>
      </c>
      <c r="J22" s="9000" t="s">
        <v>1179</v>
      </c>
      <c r="K22" s="9001" t="s">
        <v>960</v>
      </c>
      <c r="L22" s="9002" t="s">
        <v>1180</v>
      </c>
      <c r="M22" s="206"/>
      <c r="N22" s="200"/>
      <c r="O22" s="159"/>
    </row>
    <row r="23" spans="1:15" x14ac:dyDescent="0.25">
      <c r="A23" t="s">
        <v>1573</v>
      </c>
      <c r="B23" s="9003" t="n">
        <v>22.0</v>
      </c>
      <c r="C23" s="9004" t="s">
        <v>1187</v>
      </c>
      <c r="D23" s="9005" t="s">
        <v>1188</v>
      </c>
      <c r="E23" s="9006" t="s">
        <v>1189</v>
      </c>
      <c r="F23" s="9007" t="s">
        <v>43</v>
      </c>
      <c r="G23" s="9008" t="s">
        <v>1190</v>
      </c>
      <c r="H23" s="9009" t="s">
        <v>1468</v>
      </c>
      <c r="I23" s="9010" t="s">
        <v>1013</v>
      </c>
      <c r="J23" s="9011" t="s">
        <v>1191</v>
      </c>
      <c r="K23" s="9012" t="s">
        <v>960</v>
      </c>
      <c r="L23" s="9013" t="s">
        <v>1192</v>
      </c>
      <c r="M23" s="206"/>
      <c r="N23" s="200"/>
      <c r="O23" s="159"/>
    </row>
    <row r="24" spans="1:15" x14ac:dyDescent="0.25">
      <c r="A24" t="s">
        <v>1573</v>
      </c>
      <c r="B24" s="9014" t="n">
        <v>23.0</v>
      </c>
      <c r="C24" s="9015" t="s">
        <v>262</v>
      </c>
      <c r="D24" s="9016" t="s">
        <v>1141</v>
      </c>
      <c r="E24" s="9017" t="s">
        <v>1142</v>
      </c>
      <c r="F24" s="9018" t="s">
        <v>1</v>
      </c>
      <c r="G24" s="9019" t="s">
        <v>1143</v>
      </c>
      <c r="H24" s="9020" t="s">
        <v>1468</v>
      </c>
      <c r="I24" s="9021" t="s">
        <v>1013</v>
      </c>
      <c r="J24" s="9022" t="s">
        <v>1144</v>
      </c>
      <c r="K24" s="9023" t="s">
        <v>960</v>
      </c>
      <c r="L24" s="9024" t="s">
        <v>1145</v>
      </c>
      <c r="M24" s="206"/>
      <c r="N24" s="200"/>
      <c r="O24" s="159"/>
    </row>
    <row r="25" spans="1:15" x14ac:dyDescent="0.25">
      <c r="A25" t="s">
        <v>1573</v>
      </c>
      <c r="B25" s="9025" t="n">
        <v>24.0</v>
      </c>
      <c r="C25" s="9026" t="s">
        <v>1146</v>
      </c>
      <c r="D25" s="9027" t="s">
        <v>1147</v>
      </c>
      <c r="E25" s="9028" t="s">
        <v>1142</v>
      </c>
      <c r="F25" s="9029" t="s">
        <v>1</v>
      </c>
      <c r="G25" s="9030" t="s">
        <v>1148</v>
      </c>
      <c r="H25" s="9031" t="s">
        <v>1468</v>
      </c>
      <c r="I25" s="9032" t="s">
        <v>1013</v>
      </c>
      <c r="J25" s="9033" t="s">
        <v>1149</v>
      </c>
      <c r="K25" s="9034" t="s">
        <v>960</v>
      </c>
      <c r="L25" s="9035" t="s">
        <v>1150</v>
      </c>
      <c r="M25" s="206"/>
      <c r="N25" s="200"/>
      <c r="O25" s="159"/>
    </row>
    <row r="26" spans="1:15" x14ac:dyDescent="0.25">
      <c r="A26" t="s">
        <v>1573</v>
      </c>
      <c r="B26" s="9036" t="n">
        <v>25.0</v>
      </c>
      <c r="C26" s="9037" t="s">
        <v>50</v>
      </c>
      <c r="D26" s="9038" t="s">
        <v>51</v>
      </c>
      <c r="E26" s="9039" t="s">
        <v>52</v>
      </c>
      <c r="F26" s="9040" t="s">
        <v>43</v>
      </c>
      <c r="G26" s="9041" t="s">
        <v>1085</v>
      </c>
      <c r="H26" s="9042" t="s">
        <v>1468</v>
      </c>
      <c r="I26" s="9043" t="s">
        <v>1013</v>
      </c>
      <c r="J26" s="9044" t="s">
        <v>1086</v>
      </c>
      <c r="K26" s="9045" t="s">
        <v>960</v>
      </c>
      <c r="L26" s="9046" t="s">
        <v>1087</v>
      </c>
      <c r="M26" s="206"/>
      <c r="N26" s="200"/>
      <c r="O26" s="159"/>
    </row>
    <row r="27" spans="1:15" x14ac:dyDescent="0.25">
      <c r="A27" t="s">
        <v>1573</v>
      </c>
      <c r="B27" s="9047" t="n">
        <v>26.0</v>
      </c>
      <c r="C27" s="9048" t="s">
        <v>196</v>
      </c>
      <c r="D27" s="9049" t="s">
        <v>104</v>
      </c>
      <c r="E27" s="9050" t="s">
        <v>197</v>
      </c>
      <c r="F27" s="9051" t="s">
        <v>198</v>
      </c>
      <c r="G27" s="9052" t="s">
        <v>1107</v>
      </c>
      <c r="H27" s="9053" t="s">
        <v>1468</v>
      </c>
      <c r="I27" s="9054" t="s">
        <v>1013</v>
      </c>
      <c r="J27" s="9055" t="s">
        <v>1108</v>
      </c>
      <c r="K27" s="9056" t="s">
        <v>960</v>
      </c>
      <c r="L27" s="9057" t="s">
        <v>1109</v>
      </c>
      <c r="M27" s="206"/>
      <c r="N27" s="200"/>
      <c r="O27" s="159"/>
    </row>
    <row r="28" spans="1:15" x14ac:dyDescent="0.25">
      <c r="A28" t="s">
        <v>1573</v>
      </c>
      <c r="B28" s="9058" t="n">
        <v>27.0</v>
      </c>
      <c r="C28" s="9059" t="s">
        <v>1110</v>
      </c>
      <c r="D28" s="9060" t="s">
        <v>408</v>
      </c>
      <c r="E28" s="9061" t="s">
        <v>1111</v>
      </c>
      <c r="F28" s="9062" t="s">
        <v>912</v>
      </c>
      <c r="G28" s="9063" t="s">
        <v>1112</v>
      </c>
      <c r="H28" s="9064" t="s">
        <v>1468</v>
      </c>
      <c r="I28" s="9065" t="s">
        <v>1013</v>
      </c>
      <c r="J28" s="9066" t="s">
        <v>1113</v>
      </c>
      <c r="K28" s="9067" t="s">
        <v>960</v>
      </c>
      <c r="L28" s="9068" t="s">
        <v>1114</v>
      </c>
      <c r="M28" s="206"/>
      <c r="N28" s="200"/>
      <c r="O28" s="159"/>
    </row>
    <row r="29" spans="1:15" x14ac:dyDescent="0.25">
      <c r="A29" t="s">
        <v>1573</v>
      </c>
      <c r="B29" s="9069" t="n">
        <v>28.0</v>
      </c>
      <c r="C29" s="9070" t="s">
        <v>1072</v>
      </c>
      <c r="D29" s="9071" t="s">
        <v>1073</v>
      </c>
      <c r="E29" s="9072" t="s">
        <v>122</v>
      </c>
      <c r="F29" s="9073" t="s">
        <v>43</v>
      </c>
      <c r="G29" s="9074" t="s">
        <v>221</v>
      </c>
      <c r="H29" s="9075" t="s">
        <v>1131</v>
      </c>
      <c r="I29" s="9076" t="s">
        <v>3</v>
      </c>
      <c r="J29" s="9077" t="s">
        <v>222</v>
      </c>
      <c r="K29" s="9078" t="s">
        <v>53</v>
      </c>
      <c r="L29" s="9079" t="s">
        <v>1074</v>
      </c>
      <c r="M29" s="206"/>
      <c r="N29" s="200"/>
      <c r="O29" s="159"/>
    </row>
    <row r="30" spans="1:15" x14ac:dyDescent="0.25">
      <c r="A30" t="s">
        <v>1573</v>
      </c>
      <c r="B30" s="9080" t="n">
        <v>29.0</v>
      </c>
      <c r="C30" s="9081" t="s">
        <v>190</v>
      </c>
      <c r="D30" s="9082" t="s">
        <v>191</v>
      </c>
      <c r="E30" s="9083" t="s">
        <v>192</v>
      </c>
      <c r="F30" s="9084" t="s">
        <v>28</v>
      </c>
      <c r="G30" s="9085" t="s">
        <v>193</v>
      </c>
      <c r="H30" s="9086" t="s">
        <v>1019</v>
      </c>
      <c r="I30" s="9087" t="s">
        <v>30</v>
      </c>
      <c r="J30" s="9088" t="s">
        <v>194</v>
      </c>
      <c r="K30" s="9089" t="s">
        <v>32</v>
      </c>
      <c r="L30" s="9090" t="s">
        <v>1081</v>
      </c>
      <c r="M30" s="206"/>
      <c r="N30" s="200"/>
      <c r="O30" s="159"/>
    </row>
    <row r="31" spans="1:15" x14ac:dyDescent="0.25">
      <c r="A31" t="s">
        <v>1573</v>
      </c>
      <c r="B31" s="9091" t="n">
        <v>30.0</v>
      </c>
      <c r="C31" s="9092" t="s">
        <v>71</v>
      </c>
      <c r="D31" s="9093" t="s">
        <v>72</v>
      </c>
      <c r="E31" s="9094" t="s">
        <v>73</v>
      </c>
      <c r="F31" s="9095" t="s">
        <v>28</v>
      </c>
      <c r="G31" s="9096" t="s">
        <v>74</v>
      </c>
      <c r="H31" s="9097" t="s">
        <v>1019</v>
      </c>
      <c r="I31" s="9098" t="s">
        <v>30</v>
      </c>
      <c r="J31" s="9099" t="s">
        <v>75</v>
      </c>
      <c r="K31" s="9100" t="s">
        <v>32</v>
      </c>
      <c r="L31" s="9101" t="s">
        <v>1058</v>
      </c>
      <c r="M31" s="206"/>
      <c r="N31" s="200"/>
      <c r="O31" s="159"/>
    </row>
    <row r="32" spans="1:15" x14ac:dyDescent="0.25">
      <c r="A32" t="s">
        <v>1573</v>
      </c>
      <c r="B32" s="9102" t="n">
        <v>31.0</v>
      </c>
      <c r="C32" s="9103" t="s">
        <v>273</v>
      </c>
      <c r="D32" s="9104" t="s">
        <v>274</v>
      </c>
      <c r="E32" s="9105" t="s">
        <v>0</v>
      </c>
      <c r="F32" s="9106" t="s">
        <v>1</v>
      </c>
      <c r="G32" s="9107" t="s">
        <v>275</v>
      </c>
      <c r="H32" s="9108" t="s">
        <v>1019</v>
      </c>
      <c r="I32" s="9109" t="s">
        <v>3</v>
      </c>
      <c r="J32" s="9110" t="s">
        <v>276</v>
      </c>
      <c r="K32" s="9111" t="s">
        <v>53</v>
      </c>
      <c r="L32" s="9112" t="s">
        <v>1069</v>
      </c>
      <c r="M32" s="206"/>
      <c r="N32" s="200"/>
      <c r="O32" s="159"/>
    </row>
    <row r="33" spans="1:15" x14ac:dyDescent="0.25">
      <c r="A33" t="s">
        <v>1573</v>
      </c>
      <c r="B33" s="9113" t="n">
        <v>32.0</v>
      </c>
      <c r="C33" s="9114" t="s">
        <v>766</v>
      </c>
      <c r="D33" s="9115" t="s">
        <v>767</v>
      </c>
      <c r="E33" s="9116" t="s">
        <v>577</v>
      </c>
      <c r="F33" s="9117" t="s">
        <v>7</v>
      </c>
      <c r="G33" s="9118" t="s">
        <v>1040</v>
      </c>
      <c r="H33" s="9119" t="s">
        <v>1050</v>
      </c>
      <c r="I33" s="9120" t="s">
        <v>781</v>
      </c>
      <c r="J33" s="9121" t="s">
        <v>1042</v>
      </c>
      <c r="K33" s="9122" t="s">
        <v>1043</v>
      </c>
      <c r="L33" s="9123" t="s">
        <v>1044</v>
      </c>
      <c r="M33" s="206"/>
      <c r="N33" s="200"/>
      <c r="O33" s="159"/>
    </row>
    <row r="34" spans="1:15" x14ac:dyDescent="0.25">
      <c r="A34" t="s">
        <v>1573</v>
      </c>
      <c r="B34" s="9124" t="n">
        <v>33.0</v>
      </c>
      <c r="C34" s="9125" t="s">
        <v>145</v>
      </c>
      <c r="D34" s="9126" t="s">
        <v>97</v>
      </c>
      <c r="E34" s="9127" t="s">
        <v>1046</v>
      </c>
      <c r="F34" s="9128" t="s">
        <v>1</v>
      </c>
      <c r="G34" s="9129" t="s">
        <v>147</v>
      </c>
      <c r="H34" s="9130" t="s">
        <v>1019</v>
      </c>
      <c r="I34" s="9131" t="s">
        <v>3</v>
      </c>
      <c r="J34" s="9132" t="s">
        <v>148</v>
      </c>
      <c r="K34" s="9133" t="s">
        <v>53</v>
      </c>
      <c r="L34" s="9134" t="s">
        <v>1047</v>
      </c>
      <c r="M34" s="206"/>
      <c r="N34" s="200"/>
      <c r="O34" s="159"/>
    </row>
    <row r="35" spans="1:15" x14ac:dyDescent="0.25">
      <c r="A35" t="s">
        <v>1573</v>
      </c>
      <c r="B35" s="9135" t="n">
        <v>34.0</v>
      </c>
      <c r="C35" s="9136" t="s">
        <v>803</v>
      </c>
      <c r="D35" s="9137" t="s">
        <v>804</v>
      </c>
      <c r="E35" s="9138" t="s">
        <v>17</v>
      </c>
      <c r="F35" s="9139" t="s">
        <v>7</v>
      </c>
      <c r="G35" s="9140" t="s">
        <v>805</v>
      </c>
      <c r="H35" s="9141" t="s">
        <v>1468</v>
      </c>
      <c r="I35" s="9142" t="s">
        <v>5</v>
      </c>
      <c r="J35" s="9143" t="s">
        <v>806</v>
      </c>
      <c r="K35" s="9144" t="s">
        <v>6</v>
      </c>
      <c r="L35" s="9145" t="s">
        <v>996</v>
      </c>
      <c r="M35" s="206"/>
      <c r="N35" s="200"/>
      <c r="O35" s="159"/>
    </row>
    <row r="36" spans="1:15" x14ac:dyDescent="0.25">
      <c r="A36" t="s">
        <v>1573</v>
      </c>
      <c r="B36" s="9146" t="n">
        <v>35.0</v>
      </c>
      <c r="C36" s="9147" t="s">
        <v>982</v>
      </c>
      <c r="D36" s="9148" t="s">
        <v>292</v>
      </c>
      <c r="E36" s="9149" t="s">
        <v>462</v>
      </c>
      <c r="F36" s="9150" t="s">
        <v>1</v>
      </c>
      <c r="G36" s="9151" t="s">
        <v>422</v>
      </c>
      <c r="H36" s="9152" t="s">
        <v>1019</v>
      </c>
      <c r="I36" s="9153" t="s">
        <v>3</v>
      </c>
      <c r="J36" s="9154" t="s">
        <v>423</v>
      </c>
      <c r="K36" s="9155" t="s">
        <v>2</v>
      </c>
      <c r="L36" s="9156" t="s">
        <v>983</v>
      </c>
      <c r="M36" s="206"/>
      <c r="N36" s="200"/>
      <c r="O36" s="159"/>
    </row>
    <row r="37" spans="1:15" x14ac:dyDescent="0.25">
      <c r="A37" t="s">
        <v>1573</v>
      </c>
      <c r="B37" s="9157" t="n">
        <v>36.0</v>
      </c>
      <c r="C37" s="9158" t="s">
        <v>64</v>
      </c>
      <c r="D37" s="9159" t="s">
        <v>65</v>
      </c>
      <c r="E37" s="9160" t="s">
        <v>66</v>
      </c>
      <c r="F37" s="9161" t="s">
        <v>1</v>
      </c>
      <c r="G37" s="9162" t="s">
        <v>67</v>
      </c>
      <c r="H37" s="9163" t="s">
        <v>1019</v>
      </c>
      <c r="I37" s="9164" t="s">
        <v>30</v>
      </c>
      <c r="J37" s="9165" t="s">
        <v>68</v>
      </c>
      <c r="K37" s="9166" t="s">
        <v>32</v>
      </c>
      <c r="L37" s="9167" t="s">
        <v>959</v>
      </c>
      <c r="M37" s="206"/>
      <c r="N37" s="200"/>
      <c r="O37" s="159"/>
    </row>
    <row r="38" spans="1:15" x14ac:dyDescent="0.25">
      <c r="A38" t="s">
        <v>1573</v>
      </c>
      <c r="B38" s="9168" t="n">
        <v>37.0</v>
      </c>
      <c r="C38" s="9169" t="s">
        <v>242</v>
      </c>
      <c r="D38" s="9170" t="s">
        <v>243</v>
      </c>
      <c r="E38" s="9171" t="s">
        <v>957</v>
      </c>
      <c r="F38" s="9172" t="s">
        <v>43</v>
      </c>
      <c r="G38" s="9173" t="s">
        <v>244</v>
      </c>
      <c r="H38" s="9174" t="s">
        <v>1019</v>
      </c>
      <c r="I38" s="9175" t="s">
        <v>3</v>
      </c>
      <c r="J38" s="9176" t="s">
        <v>245</v>
      </c>
      <c r="K38" s="9177" t="s">
        <v>125</v>
      </c>
      <c r="L38" s="9178" t="s">
        <v>958</v>
      </c>
      <c r="M38" s="206"/>
      <c r="N38" s="200"/>
      <c r="O38" s="159"/>
    </row>
    <row r="39" spans="1:15" x14ac:dyDescent="0.25">
      <c r="A39" t="s">
        <v>1573</v>
      </c>
      <c r="B39" s="9179" t="n">
        <v>38.0</v>
      </c>
      <c r="C39" s="9180" t="s">
        <v>322</v>
      </c>
      <c r="D39" s="9181" t="s">
        <v>323</v>
      </c>
      <c r="E39" s="9182" t="s">
        <v>66</v>
      </c>
      <c r="F39" s="9183" t="s">
        <v>1</v>
      </c>
      <c r="G39" s="9184" t="s">
        <v>324</v>
      </c>
      <c r="H39" s="9185" t="s">
        <v>1019</v>
      </c>
      <c r="I39" s="9186" t="s">
        <v>287</v>
      </c>
      <c r="J39" s="9187" t="s">
        <v>325</v>
      </c>
      <c r="K39" s="9188" t="s">
        <v>289</v>
      </c>
      <c r="L39" s="9189" t="s">
        <v>956</v>
      </c>
      <c r="M39" s="206"/>
      <c r="N39" s="200"/>
      <c r="O39" s="159"/>
    </row>
    <row r="40" spans="1:15" x14ac:dyDescent="0.25">
      <c r="A40" t="s">
        <v>1573</v>
      </c>
      <c r="B40" s="9190" t="n">
        <v>39.0</v>
      </c>
      <c r="C40" s="9191" t="s">
        <v>49</v>
      </c>
      <c r="D40" s="9192" t="s">
        <v>97</v>
      </c>
      <c r="E40" s="9193" t="s">
        <v>66</v>
      </c>
      <c r="F40" s="9194" t="s">
        <v>1</v>
      </c>
      <c r="G40" s="9195" t="s">
        <v>391</v>
      </c>
      <c r="H40" s="9196" t="s">
        <v>1019</v>
      </c>
      <c r="I40" s="9197" t="s">
        <v>294</v>
      </c>
      <c r="J40" s="9198" t="s">
        <v>392</v>
      </c>
      <c r="K40" s="9199" t="s">
        <v>289</v>
      </c>
      <c r="L40" s="9200" t="s">
        <v>921</v>
      </c>
      <c r="M40" s="206"/>
      <c r="N40" s="200"/>
      <c r="O40" s="159"/>
    </row>
    <row r="41" spans="1:15" x14ac:dyDescent="0.25">
      <c r="A41" t="s">
        <v>1573</v>
      </c>
      <c r="B41" s="9201" t="n">
        <v>40.0</v>
      </c>
      <c r="C41" s="9202" t="s">
        <v>361</v>
      </c>
      <c r="D41" s="9203" t="s">
        <v>362</v>
      </c>
      <c r="E41" s="9204" t="s">
        <v>0</v>
      </c>
      <c r="F41" s="9205" t="s">
        <v>1</v>
      </c>
      <c r="G41" s="9206" t="s">
        <v>886</v>
      </c>
      <c r="H41" s="9207" t="s">
        <v>1019</v>
      </c>
      <c r="I41" s="9208" t="s">
        <v>3</v>
      </c>
      <c r="J41" s="9209" t="s">
        <v>861</v>
      </c>
      <c r="K41" s="9210" t="s">
        <v>516</v>
      </c>
      <c r="L41" s="9211" t="s">
        <v>896</v>
      </c>
      <c r="M41" s="206"/>
      <c r="N41" s="200"/>
      <c r="O41" s="159"/>
    </row>
    <row r="42" spans="1:15" x14ac:dyDescent="0.25">
      <c r="A42" t="s">
        <v>1573</v>
      </c>
      <c r="B42" s="9212" t="n">
        <v>41.0</v>
      </c>
      <c r="C42" s="9213" t="s">
        <v>845</v>
      </c>
      <c r="D42" s="9214" t="s">
        <v>846</v>
      </c>
      <c r="E42" s="9215" t="s">
        <v>27</v>
      </c>
      <c r="F42" s="9216" t="s">
        <v>28</v>
      </c>
      <c r="G42" s="9217" t="s">
        <v>847</v>
      </c>
      <c r="H42" s="9218" t="s">
        <v>1019</v>
      </c>
      <c r="I42" s="9219" t="s">
        <v>294</v>
      </c>
      <c r="J42" s="9220" t="s">
        <v>848</v>
      </c>
      <c r="K42" s="9221" t="s">
        <v>289</v>
      </c>
      <c r="L42" s="9222" t="s">
        <v>849</v>
      </c>
      <c r="M42" s="206"/>
      <c r="N42" s="200"/>
      <c r="O42" s="159"/>
    </row>
    <row r="43" spans="1:15" x14ac:dyDescent="0.25">
      <c r="A43" t="s">
        <v>1573</v>
      </c>
      <c r="B43" s="9223" t="n">
        <v>42.0</v>
      </c>
      <c r="C43" s="9224" t="s">
        <v>766</v>
      </c>
      <c r="D43" s="9225" t="s">
        <v>767</v>
      </c>
      <c r="E43" s="9226" t="s">
        <v>577</v>
      </c>
      <c r="F43" s="9227" t="s">
        <v>7</v>
      </c>
      <c r="G43" s="9228" t="s">
        <v>768</v>
      </c>
      <c r="H43" s="9229" t="s">
        <v>1468</v>
      </c>
      <c r="I43" s="9230" t="s">
        <v>8</v>
      </c>
      <c r="J43" s="9231" t="s">
        <v>769</v>
      </c>
      <c r="K43" s="9232" t="s">
        <v>9</v>
      </c>
      <c r="L43" s="9233" t="s">
        <v>770</v>
      </c>
      <c r="M43" s="206"/>
      <c r="N43" s="200"/>
      <c r="O43" s="159"/>
    </row>
    <row r="44" spans="1:15" x14ac:dyDescent="0.25">
      <c r="A44" t="s">
        <v>1573</v>
      </c>
      <c r="B44" s="9234" t="n">
        <v>43.0</v>
      </c>
      <c r="C44" s="9235" t="s">
        <v>530</v>
      </c>
      <c r="D44" s="9236" t="s">
        <v>531</v>
      </c>
      <c r="E44" s="9237" t="s">
        <v>36</v>
      </c>
      <c r="F44" s="9238" t="s">
        <v>1</v>
      </c>
      <c r="G44" s="9239" t="s">
        <v>532</v>
      </c>
      <c r="H44" s="9240" t="s">
        <v>1019</v>
      </c>
      <c r="I44" s="9241" t="s">
        <v>294</v>
      </c>
      <c r="J44" s="9242" t="s">
        <v>533</v>
      </c>
      <c r="K44" s="9243" t="s">
        <v>516</v>
      </c>
      <c r="L44" s="9244" t="s">
        <v>764</v>
      </c>
      <c r="M44" s="206"/>
      <c r="N44" s="200"/>
      <c r="O44" s="159"/>
    </row>
    <row r="45" spans="1:15" x14ac:dyDescent="0.25">
      <c r="A45" t="s">
        <v>1573</v>
      </c>
      <c r="B45" s="9245" t="n">
        <v>44.0</v>
      </c>
      <c r="C45" s="9246" t="s">
        <v>651</v>
      </c>
      <c r="D45" s="9247" t="s">
        <v>652</v>
      </c>
      <c r="E45" s="9248" t="s">
        <v>653</v>
      </c>
      <c r="F45" s="9249" t="s">
        <v>1</v>
      </c>
      <c r="G45" s="9250" t="s">
        <v>654</v>
      </c>
      <c r="H45" s="9251" t="s">
        <v>1019</v>
      </c>
      <c r="I45" s="9252" t="s">
        <v>294</v>
      </c>
      <c r="J45" s="9253" t="s">
        <v>655</v>
      </c>
      <c r="K45" s="9254" t="s">
        <v>289</v>
      </c>
      <c r="L45" s="9255" t="s">
        <v>656</v>
      </c>
      <c r="M45" s="206"/>
      <c r="N45" s="200"/>
      <c r="O45" s="159"/>
    </row>
    <row r="46" spans="1:15" x14ac:dyDescent="0.25">
      <c r="A46" t="s">
        <v>1573</v>
      </c>
      <c r="B46" s="9256" t="n">
        <v>45.0</v>
      </c>
      <c r="C46" s="9257" t="s">
        <v>425</v>
      </c>
      <c r="D46" s="9258" t="s">
        <v>426</v>
      </c>
      <c r="E46" s="9259" t="s">
        <v>427</v>
      </c>
      <c r="F46" s="9260" t="s">
        <v>28</v>
      </c>
      <c r="G46" s="9261" t="s">
        <v>428</v>
      </c>
      <c r="H46" s="9262" t="s">
        <v>1019</v>
      </c>
      <c r="I46" s="9263" t="s">
        <v>287</v>
      </c>
      <c r="J46" s="9264" t="s">
        <v>429</v>
      </c>
      <c r="K46" s="9265" t="s">
        <v>289</v>
      </c>
      <c r="L46" s="9266" t="s">
        <v>659</v>
      </c>
      <c r="M46" s="206"/>
      <c r="N46" s="200"/>
      <c r="O46" s="159"/>
    </row>
    <row r="47" spans="1:15" x14ac:dyDescent="0.25">
      <c r="A47" t="s">
        <v>1573</v>
      </c>
      <c r="B47" s="9267" t="n">
        <v>46.0</v>
      </c>
      <c r="C47" s="9268" t="s">
        <v>608</v>
      </c>
      <c r="D47" s="9269" t="s">
        <v>378</v>
      </c>
      <c r="E47" s="9270" t="s">
        <v>27</v>
      </c>
      <c r="F47" s="9271" t="s">
        <v>28</v>
      </c>
      <c r="G47" s="9272" t="s">
        <v>609</v>
      </c>
      <c r="H47" s="9273" t="s">
        <v>1019</v>
      </c>
      <c r="I47" s="9274" t="s">
        <v>294</v>
      </c>
      <c r="J47" s="9275" t="s">
        <v>610</v>
      </c>
      <c r="K47" s="9276" t="s">
        <v>289</v>
      </c>
      <c r="L47" s="9277" t="s">
        <v>663</v>
      </c>
      <c r="M47" s="206"/>
      <c r="N47" s="200"/>
      <c r="O47" s="159"/>
    </row>
    <row r="48" spans="1:15" x14ac:dyDescent="0.25">
      <c r="A48" t="s">
        <v>1573</v>
      </c>
      <c r="B48" s="9278" t="n">
        <v>47.0</v>
      </c>
      <c r="C48" s="9279" t="s">
        <v>590</v>
      </c>
      <c r="D48" s="9280" t="s">
        <v>591</v>
      </c>
      <c r="E48" s="9281" t="s">
        <v>592</v>
      </c>
      <c r="F48" s="9282" t="s">
        <v>43</v>
      </c>
      <c r="G48" s="9283" t="s">
        <v>593</v>
      </c>
      <c r="H48" s="9284" t="s">
        <v>1131</v>
      </c>
      <c r="I48" s="9285" t="s">
        <v>30</v>
      </c>
      <c r="J48" s="9286" t="s">
        <v>594</v>
      </c>
      <c r="K48" s="9287" t="s">
        <v>32</v>
      </c>
      <c r="L48" s="9288" t="s">
        <v>669</v>
      </c>
      <c r="M48" s="206"/>
      <c r="N48" s="200"/>
      <c r="O48" s="159"/>
    </row>
    <row r="49" spans="1:15" x14ac:dyDescent="0.25">
      <c r="A49" t="s">
        <v>1573</v>
      </c>
      <c r="B49" s="9289" t="n">
        <v>48.0</v>
      </c>
      <c r="C49" s="9290" t="s">
        <v>566</v>
      </c>
      <c r="D49" s="9291" t="s">
        <v>556</v>
      </c>
      <c r="E49" s="9292" t="s">
        <v>0</v>
      </c>
      <c r="F49" s="9293" t="s">
        <v>1</v>
      </c>
      <c r="G49" s="9294" t="s">
        <v>557</v>
      </c>
      <c r="H49" s="9295" t="s">
        <v>1019</v>
      </c>
      <c r="I49" s="9296" t="s">
        <v>287</v>
      </c>
      <c r="J49" s="9297" t="s">
        <v>558</v>
      </c>
      <c r="K49" s="9298" t="s">
        <v>289</v>
      </c>
      <c r="L49" s="9299" t="s">
        <v>673</v>
      </c>
      <c r="M49" s="206"/>
      <c r="N49" s="200"/>
      <c r="O49" s="159"/>
    </row>
    <row r="50" spans="1:15" x14ac:dyDescent="0.25">
      <c r="A50" t="s">
        <v>1573</v>
      </c>
      <c r="B50" s="9300" t="n">
        <v>49.0</v>
      </c>
      <c r="C50" s="9301" t="s">
        <v>1467</v>
      </c>
      <c r="D50" s="9302" t="s">
        <v>97</v>
      </c>
      <c r="E50" s="9303" t="s">
        <v>1561</v>
      </c>
      <c r="F50" s="9304" t="s">
        <v>1561</v>
      </c>
      <c r="G50" s="9305" t="s">
        <v>540</v>
      </c>
      <c r="H50" s="9306" t="s">
        <v>1019</v>
      </c>
      <c r="I50" s="9307" t="s">
        <v>294</v>
      </c>
      <c r="J50" s="9308" t="s">
        <v>541</v>
      </c>
      <c r="K50" s="9309" t="s">
        <v>289</v>
      </c>
      <c r="L50" s="9310" t="s">
        <v>677</v>
      </c>
      <c r="M50" s="206"/>
      <c r="N50" s="200"/>
      <c r="O50" s="159"/>
    </row>
    <row r="51" spans="1:15" x14ac:dyDescent="0.25">
      <c r="A51" t="s">
        <v>1573</v>
      </c>
      <c r="B51" s="9311" t="n">
        <v>50.0</v>
      </c>
      <c r="C51" s="9312" t="s">
        <v>291</v>
      </c>
      <c r="D51" s="9313" t="s">
        <v>292</v>
      </c>
      <c r="E51" s="9314" t="s">
        <v>0</v>
      </c>
      <c r="F51" s="9315" t="s">
        <v>1</v>
      </c>
      <c r="G51" s="9316" t="s">
        <v>293</v>
      </c>
      <c r="H51" s="9317" t="s">
        <v>1019</v>
      </c>
      <c r="I51" s="9318" t="s">
        <v>294</v>
      </c>
      <c r="J51" s="9319" t="s">
        <v>295</v>
      </c>
      <c r="K51" s="9320" t="s">
        <v>289</v>
      </c>
      <c r="L51" s="9321" t="s">
        <v>679</v>
      </c>
      <c r="M51" s="206"/>
      <c r="N51" s="200"/>
      <c r="O51" s="159"/>
    </row>
    <row r="52" spans="1:15" x14ac:dyDescent="0.25">
      <c r="A52" t="s">
        <v>1573</v>
      </c>
      <c r="B52" s="9322" t="n">
        <v>51.0</v>
      </c>
      <c r="C52" s="9323" t="s">
        <v>311</v>
      </c>
      <c r="D52" s="9324" t="s">
        <v>312</v>
      </c>
      <c r="E52" s="9325" t="s">
        <v>313</v>
      </c>
      <c r="F52" s="9326" t="s">
        <v>43</v>
      </c>
      <c r="G52" s="9327" t="s">
        <v>314</v>
      </c>
      <c r="H52" s="9328" t="s">
        <v>1019</v>
      </c>
      <c r="I52" s="9329" t="s">
        <v>294</v>
      </c>
      <c r="J52" s="9330" t="s">
        <v>315</v>
      </c>
      <c r="K52" s="9331" t="s">
        <v>289</v>
      </c>
      <c r="L52" s="9332" t="s">
        <v>683</v>
      </c>
      <c r="M52" s="206"/>
      <c r="N52" s="200"/>
      <c r="O52" s="159"/>
    </row>
    <row r="53" spans="1:15" x14ac:dyDescent="0.25">
      <c r="A53" t="s">
        <v>1573</v>
      </c>
      <c r="B53" s="9333" t="n">
        <v>52.0</v>
      </c>
      <c r="C53" s="9334" t="s">
        <v>317</v>
      </c>
      <c r="D53" s="9335" t="s">
        <v>279</v>
      </c>
      <c r="E53" s="9336" t="s">
        <v>318</v>
      </c>
      <c r="F53" s="9337" t="s">
        <v>28</v>
      </c>
      <c r="G53" s="9338" t="s">
        <v>319</v>
      </c>
      <c r="H53" s="9339" t="s">
        <v>1019</v>
      </c>
      <c r="I53" s="9340" t="s">
        <v>287</v>
      </c>
      <c r="J53" s="9341" t="s">
        <v>320</v>
      </c>
      <c r="K53" s="9342" t="s">
        <v>289</v>
      </c>
      <c r="L53" s="9343" t="s">
        <v>758</v>
      </c>
      <c r="M53" s="206"/>
      <c r="N53" s="200"/>
      <c r="O53" s="159"/>
    </row>
    <row r="54" spans="1:15" x14ac:dyDescent="0.25">
      <c r="A54" t="s">
        <v>1573</v>
      </c>
      <c r="B54" s="9344" t="n">
        <v>53.0</v>
      </c>
      <c r="C54" s="9345" t="s">
        <v>137</v>
      </c>
      <c r="D54" s="9346" t="s">
        <v>138</v>
      </c>
      <c r="E54" s="9347" t="s">
        <v>0</v>
      </c>
      <c r="F54" s="9348" t="s">
        <v>1</v>
      </c>
      <c r="G54" s="9349" t="s">
        <v>139</v>
      </c>
      <c r="H54" s="9350" t="s">
        <v>1019</v>
      </c>
      <c r="I54" s="9351" t="s">
        <v>3</v>
      </c>
      <c r="J54" s="9352" t="s">
        <v>140</v>
      </c>
      <c r="K54" s="9353" t="s">
        <v>53</v>
      </c>
      <c r="L54" s="9354" t="s">
        <v>699</v>
      </c>
      <c r="M54" s="206"/>
      <c r="N54" s="200"/>
      <c r="O54" s="159"/>
    </row>
    <row r="55" spans="1:15" x14ac:dyDescent="0.25">
      <c r="A55" t="s">
        <v>1573</v>
      </c>
      <c r="B55" s="9355" t="n">
        <v>54.0</v>
      </c>
      <c r="C55" s="9356" t="s">
        <v>262</v>
      </c>
      <c r="D55" s="9357" t="s">
        <v>399</v>
      </c>
      <c r="E55" s="9358" t="s">
        <v>0</v>
      </c>
      <c r="F55" s="9359" t="s">
        <v>1</v>
      </c>
      <c r="G55" s="9360" t="s">
        <v>400</v>
      </c>
      <c r="H55" s="9361" t="s">
        <v>1019</v>
      </c>
      <c r="I55" s="9362" t="s">
        <v>294</v>
      </c>
      <c r="J55" s="9363" t="s">
        <v>401</v>
      </c>
      <c r="K55" s="9364" t="s">
        <v>289</v>
      </c>
      <c r="L55" s="9365" t="s">
        <v>700</v>
      </c>
      <c r="M55" s="206"/>
      <c r="N55" s="200"/>
      <c r="O55" s="159"/>
    </row>
    <row r="56" spans="1:15" x14ac:dyDescent="0.25">
      <c r="A56" t="s">
        <v>1573</v>
      </c>
      <c r="B56" s="9366" t="n">
        <v>55.0</v>
      </c>
      <c r="C56" s="9367" t="s">
        <v>403</v>
      </c>
      <c r="D56" s="9368" t="s">
        <v>60</v>
      </c>
      <c r="E56" s="9369" t="s">
        <v>27</v>
      </c>
      <c r="F56" s="9370" t="s">
        <v>28</v>
      </c>
      <c r="G56" s="9371" t="s">
        <v>404</v>
      </c>
      <c r="H56" s="9372" t="s">
        <v>1019</v>
      </c>
      <c r="I56" s="9373" t="s">
        <v>287</v>
      </c>
      <c r="J56" s="9374" t="s">
        <v>405</v>
      </c>
      <c r="K56" s="9375" t="s">
        <v>289</v>
      </c>
      <c r="L56" s="9376" t="s">
        <v>701</v>
      </c>
      <c r="M56" s="206"/>
      <c r="N56" s="200"/>
      <c r="O56" s="159"/>
    </row>
    <row r="57" spans="1:15" x14ac:dyDescent="0.25">
      <c r="A57" t="s">
        <v>1573</v>
      </c>
      <c r="B57" s="9377" t="n">
        <v>56.0</v>
      </c>
      <c r="C57" s="9378" t="s">
        <v>431</v>
      </c>
      <c r="D57" s="9379" t="s">
        <v>172</v>
      </c>
      <c r="E57" s="9380" t="s">
        <v>432</v>
      </c>
      <c r="F57" s="9381" t="s">
        <v>28</v>
      </c>
      <c r="G57" s="9382" t="s">
        <v>433</v>
      </c>
      <c r="H57" s="9383" t="s">
        <v>1019</v>
      </c>
      <c r="I57" s="9384" t="s">
        <v>294</v>
      </c>
      <c r="J57" s="9385" t="s">
        <v>434</v>
      </c>
      <c r="K57" s="9386" t="s">
        <v>289</v>
      </c>
      <c r="L57" s="9387" t="s">
        <v>704</v>
      </c>
      <c r="M57" s="206"/>
      <c r="N57" s="200"/>
      <c r="O57" s="159"/>
    </row>
    <row r="58" spans="1:15" x14ac:dyDescent="0.25">
      <c r="A58" t="s">
        <v>1573</v>
      </c>
      <c r="B58" s="9388" t="n">
        <v>57.0</v>
      </c>
      <c r="C58" s="9389" t="s">
        <v>165</v>
      </c>
      <c r="D58" s="9390" t="s">
        <v>166</v>
      </c>
      <c r="E58" s="9391" t="s">
        <v>27</v>
      </c>
      <c r="F58" s="9392" t="s">
        <v>28</v>
      </c>
      <c r="G58" s="9393" t="s">
        <v>167</v>
      </c>
      <c r="H58" s="9394" t="s">
        <v>1019</v>
      </c>
      <c r="I58" s="9395" t="s">
        <v>30</v>
      </c>
      <c r="J58" s="9396" t="s">
        <v>168</v>
      </c>
      <c r="K58" s="9397" t="s">
        <v>32</v>
      </c>
      <c r="L58" s="9398" t="s">
        <v>712</v>
      </c>
      <c r="M58" s="206"/>
      <c r="N58" s="200"/>
      <c r="O58" s="159"/>
    </row>
    <row r="59" spans="1:15" x14ac:dyDescent="0.25">
      <c r="A59" t="s">
        <v>1573</v>
      </c>
      <c r="B59" s="9399" t="n">
        <v>58.0</v>
      </c>
      <c r="C59" s="9400" t="s">
        <v>25</v>
      </c>
      <c r="D59" s="9401" t="s">
        <v>26</v>
      </c>
      <c r="E59" s="9402" t="s">
        <v>27</v>
      </c>
      <c r="F59" s="9403" t="s">
        <v>28</v>
      </c>
      <c r="G59" s="9404" t="s">
        <v>29</v>
      </c>
      <c r="H59" s="9405" t="s">
        <v>1019</v>
      </c>
      <c r="I59" s="9406" t="s">
        <v>30</v>
      </c>
      <c r="J59" s="9407" t="s">
        <v>31</v>
      </c>
      <c r="K59" s="9408" t="s">
        <v>32</v>
      </c>
      <c r="L59" s="9409" t="s">
        <v>714</v>
      </c>
      <c r="M59" s="206"/>
      <c r="N59" s="200"/>
      <c r="O59" s="159"/>
    </row>
    <row r="60" spans="1:15" x14ac:dyDescent="0.25">
      <c r="A60" t="s">
        <v>1573</v>
      </c>
      <c r="B60" s="9410" t="n">
        <v>59.0</v>
      </c>
      <c r="C60" s="9411" t="s">
        <v>40</v>
      </c>
      <c r="D60" s="9412" t="s">
        <v>41</v>
      </c>
      <c r="E60" s="9413" t="s">
        <v>42</v>
      </c>
      <c r="F60" s="9414" t="s">
        <v>43</v>
      </c>
      <c r="G60" s="9415" t="s">
        <v>44</v>
      </c>
      <c r="H60" s="9416" t="s">
        <v>1257</v>
      </c>
      <c r="I60" s="9417" t="s">
        <v>5</v>
      </c>
      <c r="J60" s="9418" t="s">
        <v>45</v>
      </c>
      <c r="K60" s="9419" t="s">
        <v>6</v>
      </c>
      <c r="L60" s="9420" t="s">
        <v>716</v>
      </c>
      <c r="M60" s="206"/>
      <c r="N60" s="200"/>
      <c r="O60" s="159"/>
    </row>
    <row r="61" spans="1:15" x14ac:dyDescent="0.25">
      <c r="A61" t="s">
        <v>1573</v>
      </c>
      <c r="B61" s="9421" t="n">
        <v>60.0</v>
      </c>
      <c r="C61" s="9422" t="s">
        <v>49</v>
      </c>
      <c r="D61" s="9423" t="s">
        <v>1528</v>
      </c>
      <c r="E61" s="9424" t="s">
        <v>17</v>
      </c>
      <c r="F61" s="9425" t="s">
        <v>7</v>
      </c>
      <c r="G61" s="9426" t="s">
        <v>1445</v>
      </c>
      <c r="H61" s="9427" t="s">
        <v>788</v>
      </c>
      <c r="I61" s="9428" t="s">
        <v>5</v>
      </c>
      <c r="J61" s="9429" t="s">
        <v>1451</v>
      </c>
      <c r="K61" s="9430" t="s">
        <v>6</v>
      </c>
      <c r="L61" s="9431" t="s">
        <v>1529</v>
      </c>
      <c r="M61" s="206"/>
      <c r="N61" s="200"/>
      <c r="O61" s="159"/>
    </row>
    <row r="62" spans="1:15" x14ac:dyDescent="0.25">
      <c r="A62" t="s">
        <v>1573</v>
      </c>
      <c r="B62" s="9432" t="n">
        <v>61.0</v>
      </c>
      <c r="C62" s="9433" t="s">
        <v>54</v>
      </c>
      <c r="D62" s="9434" t="s">
        <v>55</v>
      </c>
      <c r="E62" s="9435" t="s">
        <v>0</v>
      </c>
      <c r="F62" s="9436" t="s">
        <v>1</v>
      </c>
      <c r="G62" s="9437" t="s">
        <v>56</v>
      </c>
      <c r="H62" s="9438" t="s">
        <v>1468</v>
      </c>
      <c r="I62" s="9439" t="s">
        <v>5</v>
      </c>
      <c r="J62" s="9440" t="s">
        <v>57</v>
      </c>
      <c r="K62" s="9441" t="s">
        <v>6</v>
      </c>
      <c r="L62" s="9442" t="s">
        <v>717</v>
      </c>
      <c r="M62" s="206"/>
      <c r="N62" s="200"/>
      <c r="O62" s="159"/>
    </row>
    <row r="63" spans="1:15" x14ac:dyDescent="0.25">
      <c r="A63" t="s">
        <v>1573</v>
      </c>
      <c r="B63" s="9443" t="n">
        <v>62.0</v>
      </c>
      <c r="C63" s="9444" t="s">
        <v>110</v>
      </c>
      <c r="D63" s="9445" t="s">
        <v>111</v>
      </c>
      <c r="E63" s="9446" t="s">
        <v>112</v>
      </c>
      <c r="F63" s="9447" t="s">
        <v>43</v>
      </c>
      <c r="G63" s="9448" t="s">
        <v>113</v>
      </c>
      <c r="H63" s="9449" t="s">
        <v>1019</v>
      </c>
      <c r="I63" s="9450" t="s">
        <v>3</v>
      </c>
      <c r="J63" s="9451" t="s">
        <v>114</v>
      </c>
      <c r="K63" s="9452" t="s">
        <v>53</v>
      </c>
      <c r="L63" s="9453" t="s">
        <v>727</v>
      </c>
      <c r="M63" s="206"/>
      <c r="N63" s="200"/>
      <c r="O63" s="159"/>
    </row>
    <row r="64" spans="1:15" x14ac:dyDescent="0.25">
      <c r="A64" t="s">
        <v>1573</v>
      </c>
      <c r="B64" s="9454" t="n">
        <v>63.0</v>
      </c>
      <c r="C64" s="9455" t="s">
        <v>120</v>
      </c>
      <c r="D64" s="9456" t="s">
        <v>121</v>
      </c>
      <c r="E64" s="9457" t="s">
        <v>122</v>
      </c>
      <c r="F64" s="9458" t="s">
        <v>43</v>
      </c>
      <c r="G64" s="9459" t="s">
        <v>123</v>
      </c>
      <c r="H64" s="9460" t="s">
        <v>1019</v>
      </c>
      <c r="I64" s="9461" t="s">
        <v>3</v>
      </c>
      <c r="J64" s="9462" t="s">
        <v>124</v>
      </c>
      <c r="K64" s="9463" t="s">
        <v>125</v>
      </c>
      <c r="L64" s="9464" t="s">
        <v>728</v>
      </c>
      <c r="M64" s="206"/>
      <c r="N64" s="200"/>
      <c r="O64" s="159"/>
    </row>
    <row r="65" spans="1:15" x14ac:dyDescent="0.25">
      <c r="A65" t="s">
        <v>1573</v>
      </c>
      <c r="B65" s="9465" t="n">
        <v>64.0</v>
      </c>
      <c r="C65" s="9466" t="s">
        <v>925</v>
      </c>
      <c r="D65" s="9467" t="s">
        <v>926</v>
      </c>
      <c r="E65" s="9468" t="s">
        <v>821</v>
      </c>
      <c r="F65" s="9469" t="s">
        <v>822</v>
      </c>
      <c r="G65" s="9470" t="s">
        <v>927</v>
      </c>
      <c r="H65" s="9471" t="s">
        <v>1468</v>
      </c>
      <c r="I65" s="9472" t="s">
        <v>8</v>
      </c>
      <c r="J65" s="9473" t="s">
        <v>928</v>
      </c>
      <c r="K65" s="9474" t="s">
        <v>9</v>
      </c>
      <c r="L65" s="9475" t="s">
        <v>929</v>
      </c>
      <c r="M65" s="206"/>
      <c r="N65" s="200"/>
      <c r="O65" s="159"/>
    </row>
    <row r="66" spans="1:15" x14ac:dyDescent="0.25">
      <c r="A66" t="s">
        <v>1573</v>
      </c>
      <c r="B66" s="9476" t="n">
        <v>65.0</v>
      </c>
      <c r="C66" s="9477" t="s">
        <v>811</v>
      </c>
      <c r="D66" s="9478" t="s">
        <v>812</v>
      </c>
      <c r="E66" s="9479" t="s">
        <v>813</v>
      </c>
      <c r="F66" s="9480" t="s">
        <v>814</v>
      </c>
      <c r="G66" s="9481" t="s">
        <v>815</v>
      </c>
      <c r="H66" s="9482" t="s">
        <v>1468</v>
      </c>
      <c r="I66" s="9483" t="s">
        <v>8</v>
      </c>
      <c r="J66" s="9484" t="s">
        <v>817</v>
      </c>
      <c r="K66" s="9485" t="s">
        <v>9</v>
      </c>
      <c r="L66" s="9486" t="s">
        <v>818</v>
      </c>
      <c r="M66" s="206"/>
      <c r="N66" s="200"/>
      <c r="O66" s="159"/>
    </row>
    <row r="67" spans="1:15" x14ac:dyDescent="0.25">
      <c r="A67" t="s">
        <v>1573</v>
      </c>
      <c r="B67" s="9487" t="n">
        <v>66.0</v>
      </c>
      <c r="C67" s="9488" t="s">
        <v>869</v>
      </c>
      <c r="D67" s="9489" t="s">
        <v>870</v>
      </c>
      <c r="E67" s="9490" t="s">
        <v>871</v>
      </c>
      <c r="F67" s="9491" t="s">
        <v>198</v>
      </c>
      <c r="G67" s="9492" t="s">
        <v>872</v>
      </c>
      <c r="H67" s="9493" t="s">
        <v>1468</v>
      </c>
      <c r="I67" s="9494" t="s">
        <v>8</v>
      </c>
      <c r="J67" s="9495" t="s">
        <v>873</v>
      </c>
      <c r="K67" s="9496" t="s">
        <v>9</v>
      </c>
      <c r="L67" s="9497" t="s">
        <v>874</v>
      </c>
      <c r="M67" s="206"/>
      <c r="N67" s="200"/>
      <c r="O67" s="159"/>
    </row>
    <row r="68" spans="1:15" x14ac:dyDescent="0.25">
      <c r="A68" t="s">
        <v>1573</v>
      </c>
      <c r="B68" s="9498" t="n">
        <v>67.0</v>
      </c>
      <c r="C68" s="9499" t="s">
        <v>819</v>
      </c>
      <c r="D68" s="9500" t="s">
        <v>820</v>
      </c>
      <c r="E68" s="9501" t="s">
        <v>821</v>
      </c>
      <c r="F68" s="9502" t="s">
        <v>822</v>
      </c>
      <c r="G68" s="9503" t="s">
        <v>823</v>
      </c>
      <c r="H68" s="9504" t="s">
        <v>1468</v>
      </c>
      <c r="I68" s="9505" t="s">
        <v>8</v>
      </c>
      <c r="J68" s="9506" t="s">
        <v>824</v>
      </c>
      <c r="K68" s="9507" t="s">
        <v>9</v>
      </c>
      <c r="L68" s="9508" t="s">
        <v>825</v>
      </c>
      <c r="M68" s="206"/>
      <c r="N68" s="200"/>
      <c r="O68" s="159"/>
    </row>
    <row r="69" spans="1:15" x14ac:dyDescent="0.25">
      <c r="A69" t="s">
        <v>1573</v>
      </c>
      <c r="B69" s="9509" t="n">
        <v>68.0</v>
      </c>
      <c r="C69" s="9510" t="s">
        <v>875</v>
      </c>
      <c r="D69" s="9511" t="s">
        <v>876</v>
      </c>
      <c r="E69" s="9512" t="s">
        <v>877</v>
      </c>
      <c r="F69" s="9513" t="s">
        <v>878</v>
      </c>
      <c r="G69" s="9514" t="s">
        <v>879</v>
      </c>
      <c r="H69" s="9515" t="s">
        <v>1468</v>
      </c>
      <c r="I69" s="9516" t="s">
        <v>8</v>
      </c>
      <c r="J69" s="9517" t="s">
        <v>880</v>
      </c>
      <c r="K69" s="9518" t="s">
        <v>9</v>
      </c>
      <c r="L69" s="9519" t="s">
        <v>881</v>
      </c>
      <c r="M69" s="206"/>
      <c r="N69" s="200"/>
      <c r="O69" s="159"/>
    </row>
    <row r="70" spans="1:15" x14ac:dyDescent="0.25">
      <c r="A70" t="s">
        <v>1573</v>
      </c>
      <c r="B70" s="9520" t="n">
        <v>69.0</v>
      </c>
      <c r="C70" s="9521" t="s">
        <v>930</v>
      </c>
      <c r="D70" s="9522" t="s">
        <v>931</v>
      </c>
      <c r="E70" s="9523" t="s">
        <v>932</v>
      </c>
      <c r="F70" s="9524" t="s">
        <v>933</v>
      </c>
      <c r="G70" s="9525" t="s">
        <v>934</v>
      </c>
      <c r="H70" s="9526" t="s">
        <v>1468</v>
      </c>
      <c r="I70" s="9527" t="s">
        <v>8</v>
      </c>
      <c r="J70" s="9528" t="s">
        <v>935</v>
      </c>
      <c r="K70" s="9529" t="s">
        <v>9</v>
      </c>
      <c r="L70" s="9530" t="s">
        <v>936</v>
      </c>
      <c r="M70" s="206"/>
      <c r="N70" s="200"/>
      <c r="O70" s="159"/>
    </row>
    <row r="71" spans="1:15" x14ac:dyDescent="0.25">
      <c r="A71" t="s">
        <v>1573</v>
      </c>
      <c r="B71" s="9531" t="n">
        <v>70.0</v>
      </c>
      <c r="C71" s="9532" t="s">
        <v>179</v>
      </c>
      <c r="D71" s="9533" t="s">
        <v>180</v>
      </c>
      <c r="E71" s="9534" t="s">
        <v>181</v>
      </c>
      <c r="F71" s="9535" t="s">
        <v>43</v>
      </c>
      <c r="G71" s="9536" t="s">
        <v>182</v>
      </c>
      <c r="H71" s="9537" t="s">
        <v>1468</v>
      </c>
      <c r="I71" s="9538" t="s">
        <v>8</v>
      </c>
      <c r="J71" s="9539" t="s">
        <v>183</v>
      </c>
      <c r="K71" s="9540" t="s">
        <v>9</v>
      </c>
      <c r="L71" s="9541" t="s">
        <v>738</v>
      </c>
      <c r="M71" s="206"/>
      <c r="N71" s="200"/>
      <c r="O71" s="159"/>
    </row>
    <row r="72" spans="1:15" x14ac:dyDescent="0.25">
      <c r="A72" t="s">
        <v>1573</v>
      </c>
      <c r="B72" s="9542" t="n">
        <v>71.0</v>
      </c>
      <c r="C72" s="9543" t="s">
        <v>467</v>
      </c>
      <c r="D72" s="9544" t="s">
        <v>468</v>
      </c>
      <c r="E72" s="9545" t="s">
        <v>0</v>
      </c>
      <c r="F72" s="9546" t="s">
        <v>1</v>
      </c>
      <c r="G72" s="9547" t="s">
        <v>477</v>
      </c>
      <c r="H72" s="9548" t="s">
        <v>1019</v>
      </c>
      <c r="I72" s="9549" t="s">
        <v>30</v>
      </c>
      <c r="J72" s="9550" t="s">
        <v>478</v>
      </c>
      <c r="K72" s="9551" t="s">
        <v>32</v>
      </c>
      <c r="L72" s="9552" t="s">
        <v>740</v>
      </c>
      <c r="M72" s="206"/>
      <c r="N72" s="200"/>
      <c r="O72" s="159"/>
    </row>
    <row r="73" spans="1:15" x14ac:dyDescent="0.25">
      <c r="A73" t="s">
        <v>1573</v>
      </c>
      <c r="B73" s="9553" t="n">
        <v>72.0</v>
      </c>
      <c r="C73" s="9554" t="s">
        <v>54</v>
      </c>
      <c r="D73" s="9555" t="s">
        <v>55</v>
      </c>
      <c r="E73" s="9556" t="s">
        <v>0</v>
      </c>
      <c r="F73" s="9557" t="s">
        <v>1</v>
      </c>
      <c r="G73" s="9558" t="s">
        <v>480</v>
      </c>
      <c r="H73" s="9559" t="s">
        <v>1050</v>
      </c>
      <c r="I73" s="9560" t="s">
        <v>473</v>
      </c>
      <c r="J73" s="9561" t="s">
        <v>481</v>
      </c>
      <c r="K73" s="9562" t="s">
        <v>475</v>
      </c>
      <c r="L73" s="9563" t="s">
        <v>744</v>
      </c>
      <c r="M73" s="206"/>
      <c r="N73" s="200"/>
      <c r="O73" s="159"/>
    </row>
    <row r="74" spans="1:15" x14ac:dyDescent="0.25">
      <c r="A74" t="s">
        <v>1573</v>
      </c>
      <c r="B74" s="9564" t="n">
        <v>73.0</v>
      </c>
      <c r="C74" s="9565" t="s">
        <v>206</v>
      </c>
      <c r="D74" s="9566" t="s">
        <v>207</v>
      </c>
      <c r="E74" s="9567" t="s">
        <v>173</v>
      </c>
      <c r="F74" s="9568" t="s">
        <v>43</v>
      </c>
      <c r="G74" s="9569" t="s">
        <v>208</v>
      </c>
      <c r="H74" s="9570" t="s">
        <v>1019</v>
      </c>
      <c r="I74" s="9571" t="s">
        <v>3</v>
      </c>
      <c r="J74" s="9572" t="s">
        <v>209</v>
      </c>
      <c r="K74" s="9573" t="s">
        <v>53</v>
      </c>
      <c r="L74" s="9574" t="s">
        <v>745</v>
      </c>
      <c r="M74" s="206"/>
      <c r="N74" s="200"/>
      <c r="O74" s="159"/>
    </row>
    <row r="75" spans="1:15" x14ac:dyDescent="0.25">
      <c r="A75" t="s">
        <v>1573</v>
      </c>
      <c r="B75" s="9575" t="n">
        <v>74.0</v>
      </c>
      <c r="C75" s="9576" t="s">
        <v>224</v>
      </c>
      <c r="D75" s="9577" t="s">
        <v>225</v>
      </c>
      <c r="E75" s="9578" t="s">
        <v>0</v>
      </c>
      <c r="F75" s="9579" t="s">
        <v>1</v>
      </c>
      <c r="G75" s="9580" t="s">
        <v>226</v>
      </c>
      <c r="H75" s="9581" t="s">
        <v>1019</v>
      </c>
      <c r="I75" s="9582" t="s">
        <v>3</v>
      </c>
      <c r="J75" s="9583" t="s">
        <v>227</v>
      </c>
      <c r="K75" s="9584" t="s">
        <v>53</v>
      </c>
      <c r="L75" s="9585" t="s">
        <v>748</v>
      </c>
      <c r="M75" s="206"/>
      <c r="N75" s="200"/>
      <c r="O75" s="159"/>
    </row>
    <row r="76" spans="1:15" x14ac:dyDescent="0.25">
      <c r="A76" t="s">
        <v>1573</v>
      </c>
      <c r="B76" s="9586" t="n">
        <v>75.0</v>
      </c>
      <c r="C76" s="9587" t="s">
        <v>54</v>
      </c>
      <c r="D76" s="9588" t="s">
        <v>55</v>
      </c>
      <c r="E76" s="9589" t="s">
        <v>0</v>
      </c>
      <c r="F76" s="9590" t="s">
        <v>1</v>
      </c>
      <c r="G76" s="9591" t="s">
        <v>229</v>
      </c>
      <c r="H76" s="9592" t="s">
        <v>1019</v>
      </c>
      <c r="I76" s="9593" t="s">
        <v>3</v>
      </c>
      <c r="J76" s="9594" t="s">
        <v>230</v>
      </c>
      <c r="K76" s="9595" t="s">
        <v>53</v>
      </c>
      <c r="L76" s="9596" t="s">
        <v>749</v>
      </c>
      <c r="M76" s="206"/>
      <c r="N76" s="200"/>
      <c r="O76" s="159"/>
    </row>
    <row r="77" spans="1:15" x14ac:dyDescent="0.25">
      <c r="A77" t="s">
        <v>1573</v>
      </c>
      <c r="B77" s="9597" t="n">
        <v>76.0</v>
      </c>
      <c r="C77" s="9598" t="s">
        <v>278</v>
      </c>
      <c r="D77" s="9599" t="s">
        <v>279</v>
      </c>
      <c r="E77" s="9600" t="s">
        <v>66</v>
      </c>
      <c r="F77" s="9601" t="s">
        <v>1</v>
      </c>
      <c r="G77" s="9602" t="s">
        <v>280</v>
      </c>
      <c r="H77" s="9603" t="s">
        <v>1019</v>
      </c>
      <c r="I77" s="9604" t="s">
        <v>3</v>
      </c>
      <c r="J77" s="9605" t="s">
        <v>281</v>
      </c>
      <c r="K77" s="9606" t="s">
        <v>53</v>
      </c>
      <c r="L77" s="9607" t="s">
        <v>756</v>
      </c>
      <c r="M77" s="206"/>
      <c r="N77" s="200"/>
      <c r="O77" s="159"/>
    </row>
    <row r="78" spans="1:15" x14ac:dyDescent="0.25">
      <c r="A78" s="30" t="s">
        <v>1561</v>
      </c>
      <c r="M78" s="206"/>
      <c r="N78" s="200"/>
      <c r="O78" s="159"/>
    </row>
    <row r="79" spans="1:15" x14ac:dyDescent="0.25">
      <c r="M79" s="206"/>
      <c r="N79" s="200"/>
      <c r="O79" s="159"/>
    </row>
    <row r="84" spans="13:13" x14ac:dyDescent="0.25">
      <c r="M84" s="47"/>
    </row>
    <row r="85" spans="13:13" x14ac:dyDescent="0.25">
      <c r="M85" s="47"/>
    </row>
    <row r="86" spans="13:13" x14ac:dyDescent="0.25">
      <c r="M86" s="47"/>
    </row>
    <row r="87" spans="13:13" x14ac:dyDescent="0.25">
      <c r="M87" s="47"/>
    </row>
    <row r="88" spans="13:13" x14ac:dyDescent="0.25">
      <c r="M88" s="47"/>
    </row>
    <row r="89" spans="13:13" x14ac:dyDescent="0.25">
      <c r="M89" s="47"/>
    </row>
    <row r="90" spans="13:13" x14ac:dyDescent="0.25">
      <c r="M90" s="47"/>
    </row>
    <row r="91" spans="13:13" x14ac:dyDescent="0.25">
      <c r="M91" s="47"/>
    </row>
    <row r="92" spans="13:13" x14ac:dyDescent="0.25">
      <c r="M92" s="47"/>
    </row>
    <row r="93" spans="13:13" x14ac:dyDescent="0.25">
      <c r="M93" s="47"/>
    </row>
    <row r="94" spans="13:13" x14ac:dyDescent="0.25">
      <c r="M94" s="47"/>
    </row>
    <row r="95" spans="13:13" x14ac:dyDescent="0.25">
      <c r="M95" s="47"/>
    </row>
    <row r="96" spans="13:13" x14ac:dyDescent="0.25">
      <c r="M96" s="47"/>
    </row>
    <row r="97" spans="13:13" x14ac:dyDescent="0.25">
      <c r="M97" s="47"/>
    </row>
    <row r="98" spans="13:13" x14ac:dyDescent="0.25">
      <c r="M98" s="47"/>
    </row>
    <row r="99" spans="13:13" x14ac:dyDescent="0.25">
      <c r="M99" s="47"/>
    </row>
    <row r="100" spans="13:13" x14ac:dyDescent="0.25">
      <c r="M100" s="47"/>
    </row>
    <row r="101" spans="13:13" x14ac:dyDescent="0.25">
      <c r="M101" s="47"/>
    </row>
    <row r="102" spans="13:13" x14ac:dyDescent="0.25">
      <c r="M102" s="47"/>
    </row>
    <row r="103" spans="13:13" x14ac:dyDescent="0.25">
      <c r="M103" s="47"/>
    </row>
    <row r="104" spans="13:13" x14ac:dyDescent="0.25">
      <c r="M104" s="47"/>
    </row>
    <row r="105" spans="13:13" x14ac:dyDescent="0.25">
      <c r="M105" s="47"/>
    </row>
  </sheetData>
  <sortState ref="A2:L105">
    <sortCondition ref="I1"/>
  </sortState>
  <conditionalFormatting sqref="N7">
    <cfRule dxfId="19" priority="4" type="expression">
      <formula>ifs(U34,"Yes",T34,"No")</formula>
    </cfRule>
  </conditionalFormatting>
  <conditionalFormatting sqref="S2">
    <cfRule dxfId="18" operator="equal" priority="2" type="cellIs">
      <formula>"PW1MA076"</formula>
    </cfRule>
  </conditionalFormatting>
  <conditionalFormatting sqref="N2">
    <cfRule dxfId="17" priority="3" type="expression">
      <formula>ifs(X29,"Yes",W29,"No")</formula>
    </cfRule>
  </conditionalFormatting>
  <conditionalFormatting sqref="O9">
    <cfRule dxfId="16" priority="1" type="expression">
      <formula>ifs(V36,"Yes",U36,"No")</formula>
    </cfRule>
  </conditionalFormatting>
  <pageMargins bottom="0.75" footer="0.3" header="0.3" left="0.7" right="0.7" top="0.75"/>
  <pageSetup orientation="portrait" r:id="rId1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7"/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40" t="s">
        <v>623</v>
      </c>
      <c r="C2" s="140" t="s">
        <v>624</v>
      </c>
      <c r="D2" s="140" t="s">
        <v>625</v>
      </c>
      <c r="E2" s="140" t="s">
        <v>48</v>
      </c>
      <c r="F2" s="140" t="s">
        <v>626</v>
      </c>
      <c r="G2" s="140" t="s">
        <v>666</v>
      </c>
      <c r="H2" s="140" t="s">
        <v>294</v>
      </c>
      <c r="I2" s="140" t="s">
        <v>627</v>
      </c>
      <c r="J2" s="140" t="s">
        <v>289</v>
      </c>
      <c r="K2" s="140" t="s">
        <v>1221</v>
      </c>
    </row>
    <row r="3" spans="1:11" x14ac:dyDescent="0.25">
      <c r="A3">
        <v>55</v>
      </c>
      <c r="B3" s="140" t="s">
        <v>377</v>
      </c>
      <c r="C3" s="140" t="s">
        <v>378</v>
      </c>
      <c r="D3" s="140" t="s">
        <v>256</v>
      </c>
      <c r="E3" s="140" t="s">
        <v>1</v>
      </c>
      <c r="F3" s="140" t="s">
        <v>379</v>
      </c>
      <c r="G3" s="140" t="s">
        <v>666</v>
      </c>
      <c r="H3" s="140" t="s">
        <v>294</v>
      </c>
      <c r="I3" s="140" t="s">
        <v>380</v>
      </c>
      <c r="J3" s="140" t="s">
        <v>289</v>
      </c>
      <c r="K3" s="140" t="s">
        <v>695</v>
      </c>
    </row>
    <row r="4" spans="1:11" x14ac:dyDescent="0.25">
      <c r="A4" s="140">
        <v>52</v>
      </c>
      <c r="B4" s="140" t="s">
        <v>333</v>
      </c>
      <c r="C4" s="140" t="s">
        <v>334</v>
      </c>
      <c r="D4" s="140" t="s">
        <v>335</v>
      </c>
      <c r="E4" s="140" t="s">
        <v>48</v>
      </c>
      <c r="F4" s="140" t="s">
        <v>336</v>
      </c>
      <c r="G4" s="140" t="s">
        <v>666</v>
      </c>
      <c r="H4" s="140" t="s">
        <v>287</v>
      </c>
      <c r="I4" s="140" t="s">
        <v>337</v>
      </c>
      <c r="J4" s="140" t="s">
        <v>289</v>
      </c>
      <c r="K4" s="140" t="s">
        <v>686</v>
      </c>
    </row>
    <row r="5" spans="1:11" x14ac:dyDescent="0.25">
      <c r="A5" s="140">
        <v>36</v>
      </c>
      <c r="B5" s="140" t="s">
        <v>567</v>
      </c>
      <c r="C5" s="140" t="s">
        <v>561</v>
      </c>
      <c r="D5" s="140" t="s">
        <v>0</v>
      </c>
      <c r="E5" s="140" t="s">
        <v>1</v>
      </c>
      <c r="F5" s="140" t="s">
        <v>61</v>
      </c>
      <c r="G5" s="140" t="s">
        <v>666</v>
      </c>
      <c r="H5" s="140" t="s">
        <v>3</v>
      </c>
      <c r="I5" s="140" t="s">
        <v>62</v>
      </c>
      <c r="J5" s="140" t="s">
        <v>53</v>
      </c>
      <c r="K5" s="140" t="s">
        <v>919</v>
      </c>
    </row>
    <row r="6" spans="1:11" x14ac:dyDescent="0.25">
      <c r="A6" s="140">
        <v>80</v>
      </c>
      <c r="B6" s="140" t="s">
        <v>232</v>
      </c>
      <c r="C6" s="140" t="s">
        <v>233</v>
      </c>
      <c r="D6" s="140" t="s">
        <v>234</v>
      </c>
      <c r="E6" s="140" t="s">
        <v>1</v>
      </c>
      <c r="F6" s="140" t="s">
        <v>235</v>
      </c>
      <c r="G6" s="140" t="s">
        <v>666</v>
      </c>
      <c r="H6" s="140" t="s">
        <v>3</v>
      </c>
      <c r="I6" s="140" t="s">
        <v>236</v>
      </c>
      <c r="J6" s="140" t="s">
        <v>53</v>
      </c>
      <c r="K6" s="140" t="s">
        <v>750</v>
      </c>
    </row>
    <row r="7" spans="1:11" x14ac:dyDescent="0.25">
      <c r="A7" s="140">
        <v>26</v>
      </c>
      <c r="B7" s="140" t="s">
        <v>71</v>
      </c>
      <c r="C7" s="140" t="s">
        <v>72</v>
      </c>
      <c r="D7" s="140" t="s">
        <v>73</v>
      </c>
      <c r="E7" s="140" t="s">
        <v>28</v>
      </c>
      <c r="F7" s="140" t="s">
        <v>74</v>
      </c>
      <c r="G7" s="140" t="s">
        <v>1019</v>
      </c>
      <c r="H7" s="140" t="s">
        <v>30</v>
      </c>
      <c r="I7" s="140" t="s">
        <v>75</v>
      </c>
      <c r="J7" s="140" t="s">
        <v>32</v>
      </c>
      <c r="K7" s="140" t="s">
        <v>1058</v>
      </c>
    </row>
    <row r="8" spans="1:11" x14ac:dyDescent="0.25">
      <c r="A8" s="140">
        <v>33</v>
      </c>
      <c r="B8" s="140" t="s">
        <v>64</v>
      </c>
      <c r="C8" s="140" t="s">
        <v>65</v>
      </c>
      <c r="D8" s="140" t="s">
        <v>66</v>
      </c>
      <c r="E8" s="140" t="s">
        <v>1</v>
      </c>
      <c r="F8" s="140" t="s">
        <v>67</v>
      </c>
      <c r="G8" s="140" t="s">
        <v>1019</v>
      </c>
      <c r="H8" s="140" t="s">
        <v>30</v>
      </c>
      <c r="I8" s="140" t="s">
        <v>68</v>
      </c>
      <c r="J8" s="140" t="s">
        <v>32</v>
      </c>
      <c r="K8" s="140" t="s">
        <v>959</v>
      </c>
    </row>
    <row r="9" spans="1:11" x14ac:dyDescent="0.25">
      <c r="A9" s="140">
        <v>61</v>
      </c>
      <c r="B9" s="140" t="s">
        <v>460</v>
      </c>
      <c r="C9" s="140" t="s">
        <v>461</v>
      </c>
      <c r="D9" s="140" t="s">
        <v>462</v>
      </c>
      <c r="E9" s="140" t="s">
        <v>1</v>
      </c>
      <c r="F9" s="140" t="s">
        <v>463</v>
      </c>
      <c r="G9" s="140" t="s">
        <v>1019</v>
      </c>
      <c r="H9" s="140" t="s">
        <v>30</v>
      </c>
      <c r="I9" s="140" t="s">
        <v>464</v>
      </c>
      <c r="J9" s="140" t="s">
        <v>32</v>
      </c>
      <c r="K9" s="140" t="s">
        <v>711</v>
      </c>
    </row>
    <row r="10" spans="1:11" x14ac:dyDescent="0.25">
      <c r="A10" s="140">
        <v>62</v>
      </c>
      <c r="B10" s="140" t="s">
        <v>165</v>
      </c>
      <c r="C10" s="140" t="s">
        <v>166</v>
      </c>
      <c r="D10" s="140" t="s">
        <v>27</v>
      </c>
      <c r="E10" s="140" t="s">
        <v>28</v>
      </c>
      <c r="F10" s="140" t="s">
        <v>167</v>
      </c>
      <c r="G10" s="140" t="s">
        <v>1019</v>
      </c>
      <c r="H10" s="140" t="s">
        <v>30</v>
      </c>
      <c r="I10" s="140" t="s">
        <v>168</v>
      </c>
      <c r="J10" s="140" t="s">
        <v>32</v>
      </c>
      <c r="K10" s="140" t="s">
        <v>712</v>
      </c>
    </row>
    <row r="11" spans="1:11" x14ac:dyDescent="0.25">
      <c r="A11" s="140">
        <v>63</v>
      </c>
      <c r="B11" s="140" t="s">
        <v>25</v>
      </c>
      <c r="C11" s="140" t="s">
        <v>26</v>
      </c>
      <c r="D11" s="140" t="s">
        <v>27</v>
      </c>
      <c r="E11" s="140" t="s">
        <v>28</v>
      </c>
      <c r="F11" s="140" t="s">
        <v>29</v>
      </c>
      <c r="G11" s="140" t="s">
        <v>1019</v>
      </c>
      <c r="H11" s="140" t="s">
        <v>30</v>
      </c>
      <c r="I11" s="140" t="s">
        <v>31</v>
      </c>
      <c r="J11" s="140" t="s">
        <v>32</v>
      </c>
      <c r="K11" s="140" t="s">
        <v>714</v>
      </c>
    </row>
    <row r="12" spans="1:11" x14ac:dyDescent="0.25">
      <c r="A12" s="140">
        <v>75</v>
      </c>
      <c r="B12" s="140" t="s">
        <v>467</v>
      </c>
      <c r="C12" s="140" t="s">
        <v>468</v>
      </c>
      <c r="D12" s="140" t="s">
        <v>0</v>
      </c>
      <c r="E12" s="140" t="s">
        <v>1</v>
      </c>
      <c r="F12" s="140" t="s">
        <v>477</v>
      </c>
      <c r="G12" s="140" t="s">
        <v>1019</v>
      </c>
      <c r="H12" s="140" t="s">
        <v>30</v>
      </c>
      <c r="I12" s="140" t="s">
        <v>478</v>
      </c>
      <c r="J12" s="140" t="s">
        <v>32</v>
      </c>
      <c r="K12" s="140" t="s">
        <v>740</v>
      </c>
    </row>
    <row r="13" spans="1:11" x14ac:dyDescent="0.25">
      <c r="A13" s="140">
        <v>3</v>
      </c>
      <c r="B13" s="140" t="s">
        <v>366</v>
      </c>
      <c r="C13" s="140" t="s">
        <v>367</v>
      </c>
      <c r="D13" s="140" t="s">
        <v>368</v>
      </c>
      <c r="E13" s="140" t="s">
        <v>43</v>
      </c>
      <c r="F13" s="140" t="s">
        <v>369</v>
      </c>
      <c r="G13" s="140" t="s">
        <v>1019</v>
      </c>
      <c r="H13" s="140" t="s">
        <v>294</v>
      </c>
      <c r="I13" s="140" t="s">
        <v>370</v>
      </c>
      <c r="J13" s="140" t="s">
        <v>289</v>
      </c>
      <c r="K13" s="140" t="s">
        <v>1240</v>
      </c>
    </row>
    <row r="14" spans="1:11" x14ac:dyDescent="0.25">
      <c r="A14" s="140">
        <v>37</v>
      </c>
      <c r="B14" s="140" t="s">
        <v>49</v>
      </c>
      <c r="C14" s="140" t="s">
        <v>97</v>
      </c>
      <c r="D14" s="140" t="s">
        <v>66</v>
      </c>
      <c r="E14" s="140" t="s">
        <v>1</v>
      </c>
      <c r="F14" s="140" t="s">
        <v>391</v>
      </c>
      <c r="G14" s="140" t="s">
        <v>1019</v>
      </c>
      <c r="H14" s="140" t="s">
        <v>294</v>
      </c>
      <c r="I14" s="140" t="s">
        <v>392</v>
      </c>
      <c r="J14" s="140" t="s">
        <v>289</v>
      </c>
      <c r="K14" s="140" t="s">
        <v>921</v>
      </c>
    </row>
    <row r="15" spans="1:11" x14ac:dyDescent="0.25">
      <c r="A15" s="140">
        <v>39</v>
      </c>
      <c r="B15" s="140" t="s">
        <v>845</v>
      </c>
      <c r="C15" s="140" t="s">
        <v>846</v>
      </c>
      <c r="D15" s="140" t="s">
        <v>27</v>
      </c>
      <c r="E15" s="140" t="s">
        <v>28</v>
      </c>
      <c r="F15" s="140" t="s">
        <v>847</v>
      </c>
      <c r="G15" s="140" t="s">
        <v>1019</v>
      </c>
      <c r="H15" s="140" t="s">
        <v>294</v>
      </c>
      <c r="I15" s="140" t="s">
        <v>848</v>
      </c>
      <c r="J15" s="140" t="s">
        <v>289</v>
      </c>
      <c r="K15" s="140" t="s">
        <v>849</v>
      </c>
    </row>
    <row r="16" spans="1:11" x14ac:dyDescent="0.25">
      <c r="A16" s="140">
        <v>40</v>
      </c>
      <c r="B16" s="140" t="s">
        <v>651</v>
      </c>
      <c r="C16" s="140" t="s">
        <v>652</v>
      </c>
      <c r="D16" s="140" t="s">
        <v>653</v>
      </c>
      <c r="E16" s="140" t="s">
        <v>1</v>
      </c>
      <c r="F16" s="140" t="s">
        <v>654</v>
      </c>
      <c r="G16" s="140" t="s">
        <v>1019</v>
      </c>
      <c r="H16" s="140" t="s">
        <v>294</v>
      </c>
      <c r="I16" s="140" t="s">
        <v>655</v>
      </c>
      <c r="J16" s="140" t="s">
        <v>289</v>
      </c>
      <c r="K16" s="140" t="s">
        <v>656</v>
      </c>
    </row>
    <row r="17" spans="1:11" x14ac:dyDescent="0.25">
      <c r="A17" s="140">
        <v>42</v>
      </c>
      <c r="B17" s="140" t="s">
        <v>608</v>
      </c>
      <c r="C17" s="140" t="s">
        <v>378</v>
      </c>
      <c r="D17" s="140" t="s">
        <v>27</v>
      </c>
      <c r="E17" s="140" t="s">
        <v>28</v>
      </c>
      <c r="F17" s="140" t="s">
        <v>609</v>
      </c>
      <c r="G17" s="140" t="s">
        <v>1019</v>
      </c>
      <c r="H17" s="140" t="s">
        <v>294</v>
      </c>
      <c r="I17" s="140" t="s">
        <v>610</v>
      </c>
      <c r="J17" s="140" t="s">
        <v>289</v>
      </c>
      <c r="K17" s="140" t="s">
        <v>663</v>
      </c>
    </row>
    <row r="18" spans="1:11" x14ac:dyDescent="0.25">
      <c r="A18" s="140">
        <v>46</v>
      </c>
      <c r="B18" s="140"/>
      <c r="C18" s="140"/>
      <c r="D18" s="140"/>
      <c r="E18" s="140"/>
      <c r="F18" s="140" t="s">
        <v>540</v>
      </c>
      <c r="G18" s="140" t="s">
        <v>1019</v>
      </c>
      <c r="H18" s="140" t="s">
        <v>294</v>
      </c>
      <c r="I18" s="140" t="s">
        <v>541</v>
      </c>
      <c r="J18" s="140" t="s">
        <v>289</v>
      </c>
      <c r="K18" s="140" t="s">
        <v>677</v>
      </c>
    </row>
    <row r="19" spans="1:11" x14ac:dyDescent="0.25">
      <c r="A19" s="140">
        <v>47</v>
      </c>
      <c r="B19" s="140" t="s">
        <v>291</v>
      </c>
      <c r="C19" s="140" t="s">
        <v>292</v>
      </c>
      <c r="D19" s="140" t="s">
        <v>0</v>
      </c>
      <c r="E19" s="140" t="s">
        <v>1</v>
      </c>
      <c r="F19" s="140" t="s">
        <v>293</v>
      </c>
      <c r="G19" s="140" t="s">
        <v>1019</v>
      </c>
      <c r="H19" s="140" t="s">
        <v>294</v>
      </c>
      <c r="I19" s="140" t="s">
        <v>295</v>
      </c>
      <c r="J19" s="140" t="s">
        <v>289</v>
      </c>
      <c r="K19" s="140" t="s">
        <v>679</v>
      </c>
    </row>
    <row r="20" spans="1:11" x14ac:dyDescent="0.25">
      <c r="A20" s="140">
        <v>48</v>
      </c>
      <c r="B20" s="140" t="s">
        <v>297</v>
      </c>
      <c r="C20" s="140" t="s">
        <v>255</v>
      </c>
      <c r="D20" s="140" t="s">
        <v>0</v>
      </c>
      <c r="E20" s="140" t="s">
        <v>1</v>
      </c>
      <c r="F20" s="140" t="s">
        <v>298</v>
      </c>
      <c r="G20" s="140" t="s">
        <v>1019</v>
      </c>
      <c r="H20" s="140" t="s">
        <v>294</v>
      </c>
      <c r="I20" s="140" t="s">
        <v>299</v>
      </c>
      <c r="J20" s="140" t="s">
        <v>289</v>
      </c>
      <c r="K20" s="140" t="s">
        <v>680</v>
      </c>
    </row>
    <row r="21" spans="1:11" x14ac:dyDescent="0.25">
      <c r="A21" s="140">
        <v>49</v>
      </c>
      <c r="B21" s="140" t="s">
        <v>311</v>
      </c>
      <c r="C21" s="140" t="s">
        <v>312</v>
      </c>
      <c r="D21" s="140" t="s">
        <v>313</v>
      </c>
      <c r="E21" s="140" t="s">
        <v>43</v>
      </c>
      <c r="F21" s="140" t="s">
        <v>314</v>
      </c>
      <c r="G21" s="140" t="s">
        <v>1019</v>
      </c>
      <c r="H21" s="140" t="s">
        <v>294</v>
      </c>
      <c r="I21" s="140" t="s">
        <v>315</v>
      </c>
      <c r="J21" s="140" t="s">
        <v>289</v>
      </c>
      <c r="K21" s="140" t="s">
        <v>683</v>
      </c>
    </row>
    <row r="22" spans="1:11" x14ac:dyDescent="0.25">
      <c r="A22" s="140">
        <v>53</v>
      </c>
      <c r="B22" s="140" t="s">
        <v>355</v>
      </c>
      <c r="C22" s="140" t="s">
        <v>356</v>
      </c>
      <c r="D22" s="140" t="s">
        <v>0</v>
      </c>
      <c r="E22" s="140" t="s">
        <v>1</v>
      </c>
      <c r="F22" s="140" t="s">
        <v>357</v>
      </c>
      <c r="G22" s="140" t="s">
        <v>1019</v>
      </c>
      <c r="H22" s="140" t="s">
        <v>294</v>
      </c>
      <c r="I22" s="140" t="s">
        <v>358</v>
      </c>
      <c r="J22" s="140" t="s">
        <v>289</v>
      </c>
      <c r="K22" s="140" t="s">
        <v>690</v>
      </c>
    </row>
    <row r="23" spans="1:11" x14ac:dyDescent="0.25">
      <c r="A23" s="140">
        <v>57</v>
      </c>
      <c r="B23" s="140" t="s">
        <v>262</v>
      </c>
      <c r="C23" s="140" t="s">
        <v>399</v>
      </c>
      <c r="D23" s="140" t="s">
        <v>0</v>
      </c>
      <c r="E23" s="140" t="s">
        <v>1</v>
      </c>
      <c r="F23" s="140" t="s">
        <v>400</v>
      </c>
      <c r="G23" s="140" t="s">
        <v>1019</v>
      </c>
      <c r="H23" s="140" t="s">
        <v>294</v>
      </c>
      <c r="I23" s="140" t="s">
        <v>401</v>
      </c>
      <c r="J23" s="140" t="s">
        <v>289</v>
      </c>
      <c r="K23" s="140" t="s">
        <v>700</v>
      </c>
    </row>
    <row r="24" spans="1:11" x14ac:dyDescent="0.25">
      <c r="A24" s="140">
        <v>59</v>
      </c>
      <c r="B24" s="140" t="s">
        <v>431</v>
      </c>
      <c r="C24" s="140" t="s">
        <v>172</v>
      </c>
      <c r="D24" s="140" t="s">
        <v>432</v>
      </c>
      <c r="E24" s="140" t="s">
        <v>28</v>
      </c>
      <c r="F24" s="140" t="s">
        <v>433</v>
      </c>
      <c r="G24" s="140" t="s">
        <v>1019</v>
      </c>
      <c r="H24" s="140" t="s">
        <v>294</v>
      </c>
      <c r="I24" s="140" t="s">
        <v>434</v>
      </c>
      <c r="J24" s="140" t="s">
        <v>289</v>
      </c>
      <c r="K24" s="140" t="s">
        <v>704</v>
      </c>
    </row>
    <row r="25" spans="1:11" x14ac:dyDescent="0.25">
      <c r="A25" s="140">
        <v>35</v>
      </c>
      <c r="B25" s="140" t="s">
        <v>322</v>
      </c>
      <c r="C25" s="140" t="s">
        <v>323</v>
      </c>
      <c r="D25" s="140" t="s">
        <v>66</v>
      </c>
      <c r="E25" s="140" t="s">
        <v>1</v>
      </c>
      <c r="F25" s="140" t="s">
        <v>324</v>
      </c>
      <c r="G25" s="140" t="s">
        <v>1019</v>
      </c>
      <c r="H25" s="140" t="s">
        <v>287</v>
      </c>
      <c r="I25" s="140" t="s">
        <v>325</v>
      </c>
      <c r="J25" s="140" t="s">
        <v>289</v>
      </c>
      <c r="K25" s="140" t="s">
        <v>956</v>
      </c>
    </row>
    <row r="26" spans="1:11" x14ac:dyDescent="0.25">
      <c r="A26" s="140">
        <v>41</v>
      </c>
      <c r="B26" s="140" t="s">
        <v>425</v>
      </c>
      <c r="C26" s="140" t="s">
        <v>426</v>
      </c>
      <c r="D26" s="140" t="s">
        <v>427</v>
      </c>
      <c r="E26" s="140" t="s">
        <v>28</v>
      </c>
      <c r="F26" s="140" t="s">
        <v>428</v>
      </c>
      <c r="G26" s="140" t="s">
        <v>1019</v>
      </c>
      <c r="H26" s="140" t="s">
        <v>287</v>
      </c>
      <c r="I26" s="140" t="s">
        <v>429</v>
      </c>
      <c r="J26" s="140" t="s">
        <v>289</v>
      </c>
      <c r="K26" s="140" t="s">
        <v>659</v>
      </c>
    </row>
    <row r="27" spans="1:11" x14ac:dyDescent="0.25">
      <c r="A27" s="140">
        <v>43</v>
      </c>
      <c r="B27" s="140"/>
      <c r="C27" s="140"/>
      <c r="D27" s="140"/>
      <c r="E27" s="140"/>
      <c r="F27" s="140" t="s">
        <v>572</v>
      </c>
      <c r="G27" s="140" t="s">
        <v>1019</v>
      </c>
      <c r="H27" s="140" t="s">
        <v>287</v>
      </c>
      <c r="I27" s="140" t="s">
        <v>573</v>
      </c>
      <c r="J27" s="140" t="s">
        <v>289</v>
      </c>
      <c r="K27" s="140" t="s">
        <v>665</v>
      </c>
    </row>
    <row r="28" spans="1:11" x14ac:dyDescent="0.25">
      <c r="A28" s="140">
        <v>45</v>
      </c>
      <c r="B28" s="140" t="s">
        <v>566</v>
      </c>
      <c r="C28" s="140" t="s">
        <v>556</v>
      </c>
      <c r="D28" s="140" t="s">
        <v>0</v>
      </c>
      <c r="E28" s="140" t="s">
        <v>1</v>
      </c>
      <c r="F28" s="140" t="s">
        <v>557</v>
      </c>
      <c r="G28" s="140" t="s">
        <v>1019</v>
      </c>
      <c r="H28" s="140" t="s">
        <v>287</v>
      </c>
      <c r="I28" s="140" t="s">
        <v>558</v>
      </c>
      <c r="J28" s="140" t="s">
        <v>289</v>
      </c>
      <c r="K28" s="140" t="s">
        <v>673</v>
      </c>
    </row>
    <row r="29" spans="1:11" x14ac:dyDescent="0.25">
      <c r="A29" s="140">
        <v>50</v>
      </c>
      <c r="B29" s="140" t="s">
        <v>317</v>
      </c>
      <c r="C29" s="140" t="s">
        <v>279</v>
      </c>
      <c r="D29" s="140" t="s">
        <v>318</v>
      </c>
      <c r="E29" s="140" t="s">
        <v>28</v>
      </c>
      <c r="F29" s="140" t="s">
        <v>319</v>
      </c>
      <c r="G29" s="140" t="s">
        <v>1019</v>
      </c>
      <c r="H29" s="140" t="s">
        <v>287</v>
      </c>
      <c r="I29" s="140" t="s">
        <v>320</v>
      </c>
      <c r="J29" s="140" t="s">
        <v>289</v>
      </c>
      <c r="K29" s="140" t="s">
        <v>758</v>
      </c>
    </row>
    <row r="30" spans="1:11" x14ac:dyDescent="0.25">
      <c r="A30" s="140">
        <v>58</v>
      </c>
      <c r="B30" s="140" t="s">
        <v>403</v>
      </c>
      <c r="C30" s="140" t="s">
        <v>60</v>
      </c>
      <c r="D30" s="140" t="s">
        <v>27</v>
      </c>
      <c r="E30" s="140" t="s">
        <v>28</v>
      </c>
      <c r="F30" s="140" t="s">
        <v>404</v>
      </c>
      <c r="G30" s="140" t="s">
        <v>1019</v>
      </c>
      <c r="H30" s="140" t="s">
        <v>287</v>
      </c>
      <c r="I30" s="140" t="s">
        <v>405</v>
      </c>
      <c r="J30" s="140" t="s">
        <v>289</v>
      </c>
      <c r="K30" s="140" t="s">
        <v>701</v>
      </c>
    </row>
    <row r="31" spans="1:11" x14ac:dyDescent="0.25">
      <c r="A31" s="140">
        <v>9</v>
      </c>
      <c r="B31" s="140" t="s">
        <v>117</v>
      </c>
      <c r="C31" s="140" t="s">
        <v>1210</v>
      </c>
      <c r="D31" s="140" t="s">
        <v>648</v>
      </c>
      <c r="E31" s="140" t="s">
        <v>1</v>
      </c>
      <c r="F31" s="140" t="s">
        <v>1211</v>
      </c>
      <c r="G31" s="140" t="s">
        <v>1019</v>
      </c>
      <c r="H31" s="140" t="s">
        <v>3</v>
      </c>
      <c r="I31" s="140" t="s">
        <v>1212</v>
      </c>
      <c r="J31" s="140" t="s">
        <v>53</v>
      </c>
      <c r="K31" s="140" t="s">
        <v>1213</v>
      </c>
    </row>
    <row r="32" spans="1:11" x14ac:dyDescent="0.25">
      <c r="A32" s="140">
        <v>11</v>
      </c>
      <c r="B32" s="140" t="s">
        <v>116</v>
      </c>
      <c r="C32" s="140" t="s">
        <v>117</v>
      </c>
      <c r="D32" s="140" t="s">
        <v>648</v>
      </c>
      <c r="E32" s="140" t="s">
        <v>1</v>
      </c>
      <c r="F32" s="140" t="s">
        <v>118</v>
      </c>
      <c r="G32" s="140" t="s">
        <v>1019</v>
      </c>
      <c r="H32" s="140" t="s">
        <v>3</v>
      </c>
      <c r="I32" s="140" t="s">
        <v>119</v>
      </c>
      <c r="J32" s="140" t="s">
        <v>53</v>
      </c>
      <c r="K32" s="140" t="s">
        <v>1167</v>
      </c>
    </row>
    <row r="33" spans="1:11" x14ac:dyDescent="0.25">
      <c r="A33" s="140">
        <v>23</v>
      </c>
      <c r="B33" s="140" t="s">
        <v>50</v>
      </c>
      <c r="C33" s="140" t="s">
        <v>51</v>
      </c>
      <c r="D33" s="140" t="s">
        <v>52</v>
      </c>
      <c r="E33" s="140" t="s">
        <v>43</v>
      </c>
      <c r="F33" s="140" t="s">
        <v>246</v>
      </c>
      <c r="G33" s="140" t="s">
        <v>1019</v>
      </c>
      <c r="H33" s="140" t="s">
        <v>3</v>
      </c>
      <c r="I33" s="140" t="s">
        <v>247</v>
      </c>
      <c r="J33" s="140" t="s">
        <v>125</v>
      </c>
      <c r="K33" s="140" t="s">
        <v>1127</v>
      </c>
    </row>
    <row r="34" spans="1:11" x14ac:dyDescent="0.25">
      <c r="A34" s="140">
        <v>25</v>
      </c>
      <c r="B34" s="140" t="s">
        <v>262</v>
      </c>
      <c r="C34" s="140" t="s">
        <v>263</v>
      </c>
      <c r="D34" s="140" t="s">
        <v>264</v>
      </c>
      <c r="E34" s="140" t="s">
        <v>1</v>
      </c>
      <c r="F34" s="140" t="s">
        <v>265</v>
      </c>
      <c r="G34" s="140" t="s">
        <v>1019</v>
      </c>
      <c r="H34" s="140" t="s">
        <v>3</v>
      </c>
      <c r="I34" s="140" t="s">
        <v>266</v>
      </c>
      <c r="J34" s="140" t="s">
        <v>53</v>
      </c>
      <c r="K34" s="140" t="s">
        <v>1057</v>
      </c>
    </row>
    <row r="35" spans="1:11" x14ac:dyDescent="0.25">
      <c r="A35" s="140">
        <v>27</v>
      </c>
      <c r="B35" s="140" t="s">
        <v>273</v>
      </c>
      <c r="C35" s="140" t="s">
        <v>274</v>
      </c>
      <c r="D35" s="140" t="s">
        <v>0</v>
      </c>
      <c r="E35" s="140" t="s">
        <v>1</v>
      </c>
      <c r="F35" s="140" t="s">
        <v>275</v>
      </c>
      <c r="G35" s="140" t="s">
        <v>1019</v>
      </c>
      <c r="H35" s="140" t="s">
        <v>3</v>
      </c>
      <c r="I35" s="140" t="s">
        <v>276</v>
      </c>
      <c r="J35" s="140" t="s">
        <v>53</v>
      </c>
      <c r="K35" s="140" t="s">
        <v>1069</v>
      </c>
    </row>
    <row r="36" spans="1:11" x14ac:dyDescent="0.25">
      <c r="A36" s="140">
        <v>28</v>
      </c>
      <c r="B36" s="140" t="s">
        <v>102</v>
      </c>
      <c r="C36" s="140" t="s">
        <v>141</v>
      </c>
      <c r="D36" s="140" t="s">
        <v>42</v>
      </c>
      <c r="E36" s="140" t="s">
        <v>43</v>
      </c>
      <c r="F36" s="140" t="s">
        <v>142</v>
      </c>
      <c r="G36" s="140" t="s">
        <v>1019</v>
      </c>
      <c r="H36" s="140" t="s">
        <v>3</v>
      </c>
      <c r="I36" s="140" t="s">
        <v>143</v>
      </c>
      <c r="J36" s="140" t="s">
        <v>53</v>
      </c>
      <c r="K36" s="140" t="s">
        <v>1070</v>
      </c>
    </row>
    <row r="37" spans="1:11" x14ac:dyDescent="0.25">
      <c r="A37" s="140">
        <v>30</v>
      </c>
      <c r="B37" s="140" t="s">
        <v>145</v>
      </c>
      <c r="C37" s="140" t="s">
        <v>97</v>
      </c>
      <c r="D37" s="140" t="s">
        <v>1046</v>
      </c>
      <c r="E37" s="140" t="s">
        <v>1</v>
      </c>
      <c r="F37" s="140" t="s">
        <v>147</v>
      </c>
      <c r="G37" s="140" t="s">
        <v>1019</v>
      </c>
      <c r="H37" s="140" t="s">
        <v>3</v>
      </c>
      <c r="I37" s="140" t="s">
        <v>148</v>
      </c>
      <c r="J37" s="140" t="s">
        <v>53</v>
      </c>
      <c r="K37" s="140" t="s">
        <v>1047</v>
      </c>
    </row>
    <row r="38" spans="1:11" x14ac:dyDescent="0.25">
      <c r="A38" s="140">
        <v>32</v>
      </c>
      <c r="B38" s="140" t="s">
        <v>982</v>
      </c>
      <c r="C38" s="140" t="s">
        <v>292</v>
      </c>
      <c r="D38" s="140" t="s">
        <v>462</v>
      </c>
      <c r="E38" s="140" t="s">
        <v>1</v>
      </c>
      <c r="F38" s="140" t="s">
        <v>422</v>
      </c>
      <c r="G38" s="140" t="s">
        <v>1019</v>
      </c>
      <c r="H38" s="140" t="s">
        <v>3</v>
      </c>
      <c r="I38" s="140" t="s">
        <v>423</v>
      </c>
      <c r="J38" s="140" t="s">
        <v>2</v>
      </c>
      <c r="K38" s="140" t="s">
        <v>983</v>
      </c>
    </row>
    <row r="39" spans="1:11" x14ac:dyDescent="0.25">
      <c r="A39" s="140">
        <v>34</v>
      </c>
      <c r="B39" s="140" t="s">
        <v>242</v>
      </c>
      <c r="C39" s="140" t="s">
        <v>243</v>
      </c>
      <c r="D39" s="140" t="s">
        <v>957</v>
      </c>
      <c r="E39" s="140" t="s">
        <v>43</v>
      </c>
      <c r="F39" s="140" t="s">
        <v>244</v>
      </c>
      <c r="G39" s="140" t="s">
        <v>1019</v>
      </c>
      <c r="H39" s="140" t="s">
        <v>3</v>
      </c>
      <c r="I39" s="140" t="s">
        <v>245</v>
      </c>
      <c r="J39" s="140" t="s">
        <v>125</v>
      </c>
      <c r="K39" s="140" t="s">
        <v>958</v>
      </c>
    </row>
    <row r="40" spans="1:11" x14ac:dyDescent="0.25">
      <c r="A40" s="140">
        <v>38</v>
      </c>
      <c r="B40" s="140" t="s">
        <v>361</v>
      </c>
      <c r="C40" s="140" t="s">
        <v>362</v>
      </c>
      <c r="D40" s="140" t="s">
        <v>0</v>
      </c>
      <c r="E40" s="140" t="s">
        <v>1</v>
      </c>
      <c r="F40" s="140" t="s">
        <v>886</v>
      </c>
      <c r="G40" s="140" t="s">
        <v>1019</v>
      </c>
      <c r="H40" s="140" t="s">
        <v>3</v>
      </c>
      <c r="I40" s="140" t="s">
        <v>861</v>
      </c>
      <c r="J40" s="140" t="s">
        <v>516</v>
      </c>
      <c r="K40" s="140" t="s">
        <v>896</v>
      </c>
    </row>
    <row r="41" spans="1:11" x14ac:dyDescent="0.25">
      <c r="A41" s="140">
        <v>54</v>
      </c>
      <c r="B41" s="140" t="s">
        <v>238</v>
      </c>
      <c r="C41" s="140" t="s">
        <v>239</v>
      </c>
      <c r="D41" s="140" t="s">
        <v>0</v>
      </c>
      <c r="E41" s="140" t="s">
        <v>1</v>
      </c>
      <c r="F41" s="140" t="s">
        <v>240</v>
      </c>
      <c r="G41" s="140" t="s">
        <v>1019</v>
      </c>
      <c r="H41" s="140" t="s">
        <v>3</v>
      </c>
      <c r="I41" s="140" t="s">
        <v>241</v>
      </c>
      <c r="J41" s="140" t="s">
        <v>53</v>
      </c>
      <c r="K41" s="140" t="s">
        <v>691</v>
      </c>
    </row>
    <row r="42" spans="1:11" x14ac:dyDescent="0.25">
      <c r="A42" s="140">
        <v>56</v>
      </c>
      <c r="B42" s="140" t="s">
        <v>137</v>
      </c>
      <c r="C42" s="140" t="s">
        <v>138</v>
      </c>
      <c r="D42" s="140" t="s">
        <v>0</v>
      </c>
      <c r="E42" s="140" t="s">
        <v>1</v>
      </c>
      <c r="F42" s="140" t="s">
        <v>139</v>
      </c>
      <c r="G42" s="140" t="s">
        <v>1019</v>
      </c>
      <c r="H42" s="140" t="s">
        <v>3</v>
      </c>
      <c r="I42" s="140" t="s">
        <v>140</v>
      </c>
      <c r="J42" s="140" t="s">
        <v>53</v>
      </c>
      <c r="K42" s="140" t="s">
        <v>699</v>
      </c>
    </row>
    <row r="43" spans="1:11" x14ac:dyDescent="0.25">
      <c r="A43" s="140">
        <v>67</v>
      </c>
      <c r="B43" s="140" t="s">
        <v>110</v>
      </c>
      <c r="C43" s="140" t="s">
        <v>111</v>
      </c>
      <c r="D43" s="140" t="s">
        <v>112</v>
      </c>
      <c r="E43" s="140" t="s">
        <v>43</v>
      </c>
      <c r="F43" s="140" t="s">
        <v>113</v>
      </c>
      <c r="G43" s="140" t="s">
        <v>1019</v>
      </c>
      <c r="H43" s="140" t="s">
        <v>3</v>
      </c>
      <c r="I43" s="140" t="s">
        <v>114</v>
      </c>
      <c r="J43" s="140" t="s">
        <v>53</v>
      </c>
      <c r="K43" s="140" t="s">
        <v>727</v>
      </c>
    </row>
    <row r="44" spans="1:11" x14ac:dyDescent="0.25">
      <c r="A44" s="140">
        <v>68</v>
      </c>
      <c r="B44" s="140" t="s">
        <v>120</v>
      </c>
      <c r="C44" s="140" t="s">
        <v>121</v>
      </c>
      <c r="D44" s="140" t="s">
        <v>122</v>
      </c>
      <c r="E44" s="140" t="s">
        <v>43</v>
      </c>
      <c r="F44" s="140" t="s">
        <v>123</v>
      </c>
      <c r="G44" s="140" t="s">
        <v>1019</v>
      </c>
      <c r="H44" s="140" t="s">
        <v>3</v>
      </c>
      <c r="I44" s="140" t="s">
        <v>124</v>
      </c>
      <c r="J44" s="140" t="s">
        <v>125</v>
      </c>
      <c r="K44" s="140" t="s">
        <v>728</v>
      </c>
    </row>
    <row r="45" spans="1:11" x14ac:dyDescent="0.25">
      <c r="A45" s="140">
        <v>77</v>
      </c>
      <c r="B45" s="140" t="s">
        <v>206</v>
      </c>
      <c r="C45" s="140" t="s">
        <v>207</v>
      </c>
      <c r="D45" s="140" t="s">
        <v>173</v>
      </c>
      <c r="E45" s="140" t="s">
        <v>43</v>
      </c>
      <c r="F45" s="140" t="s">
        <v>208</v>
      </c>
      <c r="G45" s="140" t="s">
        <v>1019</v>
      </c>
      <c r="H45" s="140" t="s">
        <v>3</v>
      </c>
      <c r="I45" s="140" t="s">
        <v>209</v>
      </c>
      <c r="J45" s="140" t="s">
        <v>53</v>
      </c>
      <c r="K45" s="140" t="s">
        <v>745</v>
      </c>
    </row>
    <row r="46" spans="1:11" x14ac:dyDescent="0.25">
      <c r="A46" s="140">
        <v>78</v>
      </c>
      <c r="B46" s="140" t="s">
        <v>224</v>
      </c>
      <c r="C46" s="140" t="s">
        <v>225</v>
      </c>
      <c r="D46" s="140" t="s">
        <v>0</v>
      </c>
      <c r="E46" s="140" t="s">
        <v>1</v>
      </c>
      <c r="F46" s="140" t="s">
        <v>226</v>
      </c>
      <c r="G46" s="140" t="s">
        <v>1019</v>
      </c>
      <c r="H46" s="140" t="s">
        <v>3</v>
      </c>
      <c r="I46" s="140" t="s">
        <v>227</v>
      </c>
      <c r="J46" s="140" t="s">
        <v>53</v>
      </c>
      <c r="K46" s="140" t="s">
        <v>748</v>
      </c>
    </row>
    <row r="47" spans="1:11" x14ac:dyDescent="0.25">
      <c r="A47" s="140">
        <v>79</v>
      </c>
      <c r="B47" s="140" t="s">
        <v>54</v>
      </c>
      <c r="C47" s="140" t="s">
        <v>55</v>
      </c>
      <c r="D47" s="140" t="s">
        <v>0</v>
      </c>
      <c r="E47" s="140" t="s">
        <v>1</v>
      </c>
      <c r="F47" s="140" t="s">
        <v>229</v>
      </c>
      <c r="G47" s="140" t="s">
        <v>1019</v>
      </c>
      <c r="H47" s="140" t="s">
        <v>3</v>
      </c>
      <c r="I47" s="140" t="s">
        <v>230</v>
      </c>
      <c r="J47" s="140" t="s">
        <v>53</v>
      </c>
      <c r="K47" s="140" t="s">
        <v>749</v>
      </c>
    </row>
    <row r="48" spans="1:11" x14ac:dyDescent="0.25">
      <c r="A48" s="140">
        <v>81</v>
      </c>
      <c r="B48" s="140" t="s">
        <v>278</v>
      </c>
      <c r="C48" s="140" t="s">
        <v>279</v>
      </c>
      <c r="D48" s="140" t="s">
        <v>66</v>
      </c>
      <c r="E48" s="140" t="s">
        <v>1</v>
      </c>
      <c r="F48" s="140" t="s">
        <v>280</v>
      </c>
      <c r="G48" s="140" t="s">
        <v>1019</v>
      </c>
      <c r="H48" s="140" t="s">
        <v>3</v>
      </c>
      <c r="I48" s="140" t="s">
        <v>281</v>
      </c>
      <c r="J48" s="140" t="s">
        <v>53</v>
      </c>
      <c r="K48" s="140" t="s">
        <v>756</v>
      </c>
    </row>
    <row r="49" spans="1:11" x14ac:dyDescent="0.25">
      <c r="A49" s="140">
        <v>44</v>
      </c>
      <c r="B49" s="140" t="s">
        <v>590</v>
      </c>
      <c r="C49" s="140" t="s">
        <v>591</v>
      </c>
      <c r="D49" s="140" t="s">
        <v>592</v>
      </c>
      <c r="E49" s="140" t="s">
        <v>43</v>
      </c>
      <c r="F49" s="140" t="s">
        <v>593</v>
      </c>
      <c r="G49" s="140" t="s">
        <v>1131</v>
      </c>
      <c r="H49" s="140" t="s">
        <v>30</v>
      </c>
      <c r="I49" s="140" t="s">
        <v>594</v>
      </c>
      <c r="J49" s="140" t="s">
        <v>32</v>
      </c>
      <c r="K49" s="140" t="s">
        <v>669</v>
      </c>
    </row>
    <row r="50" spans="1:11" x14ac:dyDescent="0.25">
      <c r="A50" s="140">
        <v>24</v>
      </c>
      <c r="B50" s="140" t="s">
        <v>1072</v>
      </c>
      <c r="C50" s="140" t="s">
        <v>1073</v>
      </c>
      <c r="D50" s="140" t="s">
        <v>122</v>
      </c>
      <c r="E50" s="140" t="s">
        <v>43</v>
      </c>
      <c r="F50" s="140" t="s">
        <v>221</v>
      </c>
      <c r="G50" s="140" t="s">
        <v>1131</v>
      </c>
      <c r="H50" s="140" t="s">
        <v>3</v>
      </c>
      <c r="I50" s="140" t="s">
        <v>222</v>
      </c>
      <c r="J50" s="140" t="s">
        <v>53</v>
      </c>
      <c r="K50" s="140" t="s">
        <v>1074</v>
      </c>
    </row>
    <row r="51" spans="1:11" x14ac:dyDescent="0.25">
      <c r="A51" s="140">
        <v>29</v>
      </c>
      <c r="B51" s="140" t="s">
        <v>766</v>
      </c>
      <c r="C51" s="140" t="s">
        <v>767</v>
      </c>
      <c r="D51" s="140" t="s">
        <v>577</v>
      </c>
      <c r="E51" s="140" t="s">
        <v>7</v>
      </c>
      <c r="F51" s="140" t="s">
        <v>1040</v>
      </c>
      <c r="G51" s="140" t="s">
        <v>1050</v>
      </c>
      <c r="H51" s="140" t="s">
        <v>781</v>
      </c>
      <c r="I51" s="140" t="s">
        <v>1042</v>
      </c>
      <c r="J51" s="140" t="s">
        <v>1043</v>
      </c>
      <c r="K51" s="140" t="s">
        <v>1044</v>
      </c>
    </row>
    <row r="52" spans="1:11" x14ac:dyDescent="0.25">
      <c r="A52" s="140">
        <v>73</v>
      </c>
      <c r="B52" s="140" t="s">
        <v>174</v>
      </c>
      <c r="C52" s="140" t="s">
        <v>175</v>
      </c>
      <c r="D52" s="140" t="s">
        <v>0</v>
      </c>
      <c r="E52" s="140" t="s">
        <v>1</v>
      </c>
      <c r="F52" s="140" t="s">
        <v>472</v>
      </c>
      <c r="G52" s="140" t="s">
        <v>1050</v>
      </c>
      <c r="H52" s="140" t="s">
        <v>473</v>
      </c>
      <c r="I52" s="140" t="s">
        <v>474</v>
      </c>
      <c r="J52" s="140" t="s">
        <v>475</v>
      </c>
      <c r="K52" s="140" t="s">
        <v>737</v>
      </c>
    </row>
    <row r="53" spans="1:11" x14ac:dyDescent="0.25">
      <c r="A53" s="140">
        <v>76</v>
      </c>
      <c r="B53" s="140" t="s">
        <v>54</v>
      </c>
      <c r="C53" s="140" t="s">
        <v>55</v>
      </c>
      <c r="D53" s="140" t="s">
        <v>0</v>
      </c>
      <c r="E53" s="140" t="s">
        <v>1</v>
      </c>
      <c r="F53" s="140" t="s">
        <v>480</v>
      </c>
      <c r="G53" s="140" t="s">
        <v>1050</v>
      </c>
      <c r="H53" s="140" t="s">
        <v>473</v>
      </c>
      <c r="I53" s="140" t="s">
        <v>481</v>
      </c>
      <c r="J53" s="140" t="s">
        <v>475</v>
      </c>
      <c r="K53" s="140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40">
        <v>2</v>
      </c>
      <c r="B55" s="140" t="s">
        <v>1457</v>
      </c>
      <c r="C55" s="140" t="s">
        <v>1458</v>
      </c>
      <c r="D55" s="140" t="s">
        <v>42</v>
      </c>
      <c r="E55" s="140" t="s">
        <v>43</v>
      </c>
      <c r="F55" s="140" t="s">
        <v>1459</v>
      </c>
      <c r="G55" s="140" t="s">
        <v>1136</v>
      </c>
      <c r="H55" s="140" t="s">
        <v>1013</v>
      </c>
      <c r="I55" s="140" t="s">
        <v>1460</v>
      </c>
      <c r="J55" s="140" t="s">
        <v>960</v>
      </c>
      <c r="K55" s="140" t="s">
        <v>1461</v>
      </c>
    </row>
    <row r="56" spans="1:11" x14ac:dyDescent="0.25">
      <c r="A56" s="140">
        <v>10</v>
      </c>
      <c r="B56" s="140" t="s">
        <v>262</v>
      </c>
      <c r="C56" s="140" t="s">
        <v>399</v>
      </c>
      <c r="D56" s="140" t="s">
        <v>0</v>
      </c>
      <c r="E56" s="140" t="s">
        <v>1</v>
      </c>
      <c r="F56" s="140" t="s">
        <v>1103</v>
      </c>
      <c r="G56" s="140" t="s">
        <v>1136</v>
      </c>
      <c r="H56" s="140" t="s">
        <v>1013</v>
      </c>
      <c r="I56" s="140" t="s">
        <v>1104</v>
      </c>
      <c r="J56" s="140" t="s">
        <v>960</v>
      </c>
      <c r="K56" s="140" t="s">
        <v>1206</v>
      </c>
    </row>
    <row r="57" spans="1:11" x14ac:dyDescent="0.25">
      <c r="A57" s="140">
        <v>12</v>
      </c>
      <c r="B57" s="140" t="s">
        <v>196</v>
      </c>
      <c r="C57" s="140" t="s">
        <v>104</v>
      </c>
      <c r="D57" s="140" t="s">
        <v>197</v>
      </c>
      <c r="E57" s="140" t="s">
        <v>198</v>
      </c>
      <c r="F57" s="140" t="s">
        <v>1168</v>
      </c>
      <c r="G57" s="140" t="s">
        <v>1136</v>
      </c>
      <c r="H57" s="140" t="s">
        <v>1013</v>
      </c>
      <c r="I57" s="140" t="s">
        <v>1169</v>
      </c>
      <c r="J57" s="140" t="s">
        <v>960</v>
      </c>
      <c r="K57" s="140" t="s">
        <v>1170</v>
      </c>
    </row>
    <row r="58" spans="1:11" x14ac:dyDescent="0.25">
      <c r="A58" s="140">
        <v>13</v>
      </c>
      <c r="B58" s="140" t="s">
        <v>1181</v>
      </c>
      <c r="C58" s="140" t="s">
        <v>1182</v>
      </c>
      <c r="D58" s="140" t="s">
        <v>1183</v>
      </c>
      <c r="E58" s="140" t="s">
        <v>48</v>
      </c>
      <c r="F58" s="140" t="s">
        <v>1184</v>
      </c>
      <c r="G58" s="140" t="s">
        <v>1136</v>
      </c>
      <c r="H58" s="140" t="s">
        <v>1013</v>
      </c>
      <c r="I58" s="140" t="s">
        <v>1185</v>
      </c>
      <c r="J58" s="140" t="s">
        <v>960</v>
      </c>
      <c r="K58" s="140" t="s">
        <v>1186</v>
      </c>
    </row>
    <row r="59" spans="1:11" x14ac:dyDescent="0.25">
      <c r="A59" s="140">
        <v>14</v>
      </c>
      <c r="B59" s="140" t="s">
        <v>1187</v>
      </c>
      <c r="C59" s="140" t="s">
        <v>1188</v>
      </c>
      <c r="D59" s="140" t="s">
        <v>1189</v>
      </c>
      <c r="E59" s="140" t="s">
        <v>43</v>
      </c>
      <c r="F59" s="140" t="s">
        <v>1190</v>
      </c>
      <c r="G59" s="140" t="s">
        <v>1136</v>
      </c>
      <c r="H59" s="140" t="s">
        <v>1013</v>
      </c>
      <c r="I59" s="140" t="s">
        <v>1191</v>
      </c>
      <c r="J59" s="140" t="s">
        <v>960</v>
      </c>
      <c r="K59" s="140" t="s">
        <v>1192</v>
      </c>
    </row>
    <row r="60" spans="1:11" x14ac:dyDescent="0.25">
      <c r="A60" s="140">
        <v>15</v>
      </c>
      <c r="B60" s="140" t="s">
        <v>64</v>
      </c>
      <c r="C60" s="140" t="s">
        <v>65</v>
      </c>
      <c r="D60" s="140" t="s">
        <v>66</v>
      </c>
      <c r="E60" s="140" t="s">
        <v>1</v>
      </c>
      <c r="F60" s="140" t="s">
        <v>1133</v>
      </c>
      <c r="G60" s="140" t="s">
        <v>1136</v>
      </c>
      <c r="H60" s="140" t="s">
        <v>1013</v>
      </c>
      <c r="I60" s="140" t="s">
        <v>1134</v>
      </c>
      <c r="J60" s="140" t="s">
        <v>960</v>
      </c>
      <c r="K60" s="140" t="s">
        <v>1135</v>
      </c>
    </row>
    <row r="61" spans="1:11" x14ac:dyDescent="0.25">
      <c r="A61" s="140">
        <v>16</v>
      </c>
      <c r="B61" s="140" t="s">
        <v>262</v>
      </c>
      <c r="C61" s="140" t="s">
        <v>1141</v>
      </c>
      <c r="D61" s="140" t="s">
        <v>1142</v>
      </c>
      <c r="E61" s="140" t="s">
        <v>1</v>
      </c>
      <c r="F61" s="140" t="s">
        <v>1143</v>
      </c>
      <c r="G61" s="140" t="s">
        <v>1136</v>
      </c>
      <c r="H61" s="140" t="s">
        <v>1013</v>
      </c>
      <c r="I61" s="140" t="s">
        <v>1144</v>
      </c>
      <c r="J61" s="140" t="s">
        <v>960</v>
      </c>
      <c r="K61" s="140" t="s">
        <v>1145</v>
      </c>
    </row>
    <row r="62" spans="1:11" x14ac:dyDescent="0.25">
      <c r="A62" s="140">
        <v>17</v>
      </c>
      <c r="B62" s="140" t="s">
        <v>1146</v>
      </c>
      <c r="C62" s="140" t="s">
        <v>1147</v>
      </c>
      <c r="D62" s="140" t="s">
        <v>1142</v>
      </c>
      <c r="E62" s="140" t="s">
        <v>1</v>
      </c>
      <c r="F62" s="140" t="s">
        <v>1148</v>
      </c>
      <c r="G62" s="140" t="s">
        <v>1136</v>
      </c>
      <c r="H62" s="140" t="s">
        <v>1013</v>
      </c>
      <c r="I62" s="140" t="s">
        <v>1149</v>
      </c>
      <c r="J62" s="140" t="s">
        <v>960</v>
      </c>
      <c r="K62" s="140" t="s">
        <v>1150</v>
      </c>
    </row>
    <row r="63" spans="1:11" x14ac:dyDescent="0.25">
      <c r="A63" s="140">
        <v>18</v>
      </c>
      <c r="B63" s="140" t="s">
        <v>50</v>
      </c>
      <c r="C63" s="140" t="s">
        <v>51</v>
      </c>
      <c r="D63" s="140" t="s">
        <v>52</v>
      </c>
      <c r="E63" s="140" t="s">
        <v>43</v>
      </c>
      <c r="F63" s="140" t="s">
        <v>1085</v>
      </c>
      <c r="G63" s="140" t="s">
        <v>1136</v>
      </c>
      <c r="H63" s="140" t="s">
        <v>1013</v>
      </c>
      <c r="I63" s="140" t="s">
        <v>1086</v>
      </c>
      <c r="J63" s="140" t="s">
        <v>960</v>
      </c>
      <c r="K63" s="140" t="s">
        <v>1087</v>
      </c>
    </row>
    <row r="64" spans="1:11" x14ac:dyDescent="0.25">
      <c r="A64" s="140">
        <v>19</v>
      </c>
      <c r="B64" s="140" t="s">
        <v>196</v>
      </c>
      <c r="C64" s="140" t="s">
        <v>104</v>
      </c>
      <c r="D64" s="140" t="s">
        <v>197</v>
      </c>
      <c r="E64" s="140" t="s">
        <v>198</v>
      </c>
      <c r="F64" s="140" t="s">
        <v>1107</v>
      </c>
      <c r="G64" s="140" t="s">
        <v>1136</v>
      </c>
      <c r="H64" s="140" t="s">
        <v>1013</v>
      </c>
      <c r="I64" s="140" t="s">
        <v>1108</v>
      </c>
      <c r="J64" s="140" t="s">
        <v>960</v>
      </c>
      <c r="K64" s="140" t="s">
        <v>1109</v>
      </c>
    </row>
    <row r="65" spans="1:11" x14ac:dyDescent="0.25">
      <c r="A65" s="140">
        <v>20</v>
      </c>
      <c r="B65" s="140" t="s">
        <v>1110</v>
      </c>
      <c r="C65" s="140" t="s">
        <v>408</v>
      </c>
      <c r="D65" s="140" t="s">
        <v>1111</v>
      </c>
      <c r="E65" s="140" t="s">
        <v>912</v>
      </c>
      <c r="F65" s="140" t="s">
        <v>1112</v>
      </c>
      <c r="G65" s="140" t="s">
        <v>1136</v>
      </c>
      <c r="H65" s="140" t="s">
        <v>1013</v>
      </c>
      <c r="I65" s="140" t="s">
        <v>1113</v>
      </c>
      <c r="J65" s="140" t="s">
        <v>960</v>
      </c>
      <c r="K65" s="140" t="s">
        <v>1114</v>
      </c>
    </row>
    <row r="66" spans="1:11" x14ac:dyDescent="0.25">
      <c r="A66" s="140">
        <v>21</v>
      </c>
      <c r="B66" s="140" t="s">
        <v>1115</v>
      </c>
      <c r="C66" s="140" t="s">
        <v>1116</v>
      </c>
      <c r="D66" s="140" t="s">
        <v>1117</v>
      </c>
      <c r="E66" s="140" t="s">
        <v>1</v>
      </c>
      <c r="F66" s="140" t="s">
        <v>1118</v>
      </c>
      <c r="G66" s="140" t="s">
        <v>1136</v>
      </c>
      <c r="H66" s="140" t="s">
        <v>1013</v>
      </c>
      <c r="I66" s="140" t="s">
        <v>1119</v>
      </c>
      <c r="J66" s="140" t="s">
        <v>960</v>
      </c>
      <c r="K66" s="140" t="s">
        <v>1120</v>
      </c>
    </row>
    <row r="67" spans="1:11" x14ac:dyDescent="0.25">
      <c r="A67" s="140">
        <v>22</v>
      </c>
      <c r="B67" s="140" t="s">
        <v>803</v>
      </c>
      <c r="C67" s="140" t="s">
        <v>804</v>
      </c>
      <c r="D67" s="140" t="s">
        <v>17</v>
      </c>
      <c r="E67" s="140" t="s">
        <v>7</v>
      </c>
      <c r="F67" s="140" t="s">
        <v>1121</v>
      </c>
      <c r="G67" s="140" t="s">
        <v>1136</v>
      </c>
      <c r="H67" s="140" t="s">
        <v>1013</v>
      </c>
      <c r="I67" s="140" t="s">
        <v>1122</v>
      </c>
      <c r="J67" s="140" t="s">
        <v>960</v>
      </c>
      <c r="K67" s="140" t="s">
        <v>1123</v>
      </c>
    </row>
    <row r="68" spans="1:11" x14ac:dyDescent="0.25">
      <c r="A68" s="140">
        <v>31</v>
      </c>
      <c r="B68" s="140" t="s">
        <v>803</v>
      </c>
      <c r="C68" s="140" t="s">
        <v>804</v>
      </c>
      <c r="D68" s="140" t="s">
        <v>17</v>
      </c>
      <c r="E68" s="140" t="s">
        <v>7</v>
      </c>
      <c r="F68" s="140" t="s">
        <v>805</v>
      </c>
      <c r="G68" s="140" t="s">
        <v>1136</v>
      </c>
      <c r="H68" s="140" t="s">
        <v>5</v>
      </c>
      <c r="I68" s="140" t="s">
        <v>806</v>
      </c>
      <c r="J68" s="140" t="s">
        <v>6</v>
      </c>
      <c r="K68" s="140" t="s">
        <v>996</v>
      </c>
    </row>
    <row r="69" spans="1:11" x14ac:dyDescent="0.25">
      <c r="A69" s="140">
        <v>51</v>
      </c>
      <c r="B69" s="140" t="s">
        <v>15</v>
      </c>
      <c r="C69" s="140" t="s">
        <v>16</v>
      </c>
      <c r="D69" s="140" t="s">
        <v>17</v>
      </c>
      <c r="E69" s="140" t="s">
        <v>7</v>
      </c>
      <c r="F69" s="140" t="s">
        <v>18</v>
      </c>
      <c r="G69" s="140" t="s">
        <v>1136</v>
      </c>
      <c r="H69" s="140" t="s">
        <v>5</v>
      </c>
      <c r="I69" s="140" t="s">
        <v>19</v>
      </c>
      <c r="J69" s="140" t="s">
        <v>6</v>
      </c>
      <c r="K69" s="140" t="s">
        <v>685</v>
      </c>
    </row>
    <row r="70" spans="1:11" x14ac:dyDescent="0.25">
      <c r="A70" s="140">
        <v>66</v>
      </c>
      <c r="B70" s="140" t="s">
        <v>50</v>
      </c>
      <c r="C70" s="140" t="s">
        <v>51</v>
      </c>
      <c r="D70" s="140" t="s">
        <v>52</v>
      </c>
      <c r="E70" s="140" t="s">
        <v>43</v>
      </c>
      <c r="F70" s="140" t="s">
        <v>94</v>
      </c>
      <c r="G70" s="140" t="s">
        <v>1136</v>
      </c>
      <c r="H70" s="140" t="s">
        <v>5</v>
      </c>
      <c r="I70" s="140" t="s">
        <v>95</v>
      </c>
      <c r="J70" s="140" t="s">
        <v>6</v>
      </c>
      <c r="K70" s="140" t="s">
        <v>724</v>
      </c>
    </row>
    <row r="71" spans="1:11" x14ac:dyDescent="0.25">
      <c r="A71" s="140">
        <v>70</v>
      </c>
      <c r="B71" s="140" t="s">
        <v>101</v>
      </c>
      <c r="C71" s="140" t="s">
        <v>102</v>
      </c>
      <c r="D71" s="140" t="s">
        <v>103</v>
      </c>
      <c r="E71" s="140" t="s">
        <v>43</v>
      </c>
      <c r="F71" s="140" t="s">
        <v>169</v>
      </c>
      <c r="G71" s="140" t="s">
        <v>1136</v>
      </c>
      <c r="H71" s="140" t="s">
        <v>8</v>
      </c>
      <c r="I71" s="140" t="s">
        <v>170</v>
      </c>
      <c r="J71" s="140" t="s">
        <v>9</v>
      </c>
      <c r="K71" s="140" t="s">
        <v>735</v>
      </c>
    </row>
    <row r="72" spans="1:11" x14ac:dyDescent="0.25">
      <c r="A72" s="140">
        <v>74</v>
      </c>
      <c r="B72" s="140" t="s">
        <v>179</v>
      </c>
      <c r="C72" s="140" t="s">
        <v>180</v>
      </c>
      <c r="D72" s="140" t="s">
        <v>181</v>
      </c>
      <c r="E72" s="140" t="s">
        <v>43</v>
      </c>
      <c r="F72" s="140" t="s">
        <v>182</v>
      </c>
      <c r="G72" s="140" t="s">
        <v>1136</v>
      </c>
      <c r="H72" s="140" t="s">
        <v>8</v>
      </c>
      <c r="I72" s="140" t="s">
        <v>183</v>
      </c>
      <c r="J72" s="140" t="s">
        <v>9</v>
      </c>
      <c r="K72" s="140" t="s">
        <v>738</v>
      </c>
    </row>
    <row r="73" spans="1:11" x14ac:dyDescent="0.25">
      <c r="A73" s="140">
        <v>1</v>
      </c>
      <c r="B73" s="140" t="s">
        <v>174</v>
      </c>
      <c r="C73" s="140" t="s">
        <v>175</v>
      </c>
      <c r="D73" s="140" t="s">
        <v>0</v>
      </c>
      <c r="E73" s="140" t="s">
        <v>1</v>
      </c>
      <c r="F73" s="140" t="s">
        <v>1232</v>
      </c>
      <c r="G73" s="140" t="s">
        <v>1257</v>
      </c>
      <c r="H73" s="140" t="s">
        <v>1013</v>
      </c>
      <c r="I73" s="140" t="s">
        <v>1234</v>
      </c>
      <c r="J73" s="140" t="s">
        <v>960</v>
      </c>
      <c r="K73" s="140" t="s">
        <v>1456</v>
      </c>
    </row>
    <row r="74" spans="1:11" x14ac:dyDescent="0.25">
      <c r="A74" s="140">
        <v>5</v>
      </c>
      <c r="B74" s="140" t="s">
        <v>366</v>
      </c>
      <c r="C74" s="140" t="s">
        <v>367</v>
      </c>
      <c r="D74" s="140" t="s">
        <v>368</v>
      </c>
      <c r="E74" s="140" t="s">
        <v>43</v>
      </c>
      <c r="F74" s="140" t="s">
        <v>1100</v>
      </c>
      <c r="G74" s="140" t="s">
        <v>1257</v>
      </c>
      <c r="H74" s="140" t="s">
        <v>1013</v>
      </c>
      <c r="I74" s="140" t="s">
        <v>1101</v>
      </c>
      <c r="J74" s="140" t="s">
        <v>960</v>
      </c>
      <c r="K74" s="140" t="s">
        <v>1258</v>
      </c>
    </row>
    <row r="75" spans="1:11" x14ac:dyDescent="0.25">
      <c r="A75" s="140">
        <v>6</v>
      </c>
      <c r="B75" s="140" t="s">
        <v>1215</v>
      </c>
      <c r="C75" s="140" t="s">
        <v>1216</v>
      </c>
      <c r="D75" s="140" t="s">
        <v>0</v>
      </c>
      <c r="E75" s="140" t="s">
        <v>1</v>
      </c>
      <c r="F75" s="140" t="s">
        <v>1218</v>
      </c>
      <c r="G75" s="140" t="s">
        <v>1257</v>
      </c>
      <c r="H75" s="140" t="s">
        <v>1013</v>
      </c>
      <c r="I75" s="140" t="s">
        <v>1219</v>
      </c>
      <c r="J75" s="140" t="s">
        <v>960</v>
      </c>
      <c r="K75" s="140" t="s">
        <v>1242</v>
      </c>
    </row>
    <row r="76" spans="1:11" x14ac:dyDescent="0.25">
      <c r="A76" s="140">
        <v>8</v>
      </c>
      <c r="B76" s="140" t="s">
        <v>1194</v>
      </c>
      <c r="C76" s="140" t="s">
        <v>1195</v>
      </c>
      <c r="D76" s="140" t="s">
        <v>1196</v>
      </c>
      <c r="E76" s="140" t="s">
        <v>28</v>
      </c>
      <c r="F76" s="140" t="s">
        <v>1197</v>
      </c>
      <c r="G76" s="140" t="s">
        <v>1257</v>
      </c>
      <c r="H76" s="140" t="s">
        <v>1013</v>
      </c>
      <c r="I76" s="140" t="s">
        <v>1198</v>
      </c>
      <c r="J76" s="140" t="s">
        <v>960</v>
      </c>
      <c r="K76" s="140" t="s">
        <v>1214</v>
      </c>
    </row>
    <row r="77" spans="1:11" x14ac:dyDescent="0.25">
      <c r="A77" s="140">
        <v>4</v>
      </c>
      <c r="B77" s="140" t="s">
        <v>366</v>
      </c>
      <c r="C77" s="140" t="s">
        <v>367</v>
      </c>
      <c r="D77" s="140" t="s">
        <v>368</v>
      </c>
      <c r="E77" s="140" t="s">
        <v>43</v>
      </c>
      <c r="F77" s="140" t="s">
        <v>395</v>
      </c>
      <c r="G77" s="140" t="s">
        <v>1257</v>
      </c>
      <c r="H77" s="140" t="s">
        <v>5</v>
      </c>
      <c r="I77" s="140" t="s">
        <v>396</v>
      </c>
      <c r="J77" s="140" t="s">
        <v>6</v>
      </c>
      <c r="K77" s="140" t="s">
        <v>1241</v>
      </c>
    </row>
    <row r="78" spans="1:11" x14ac:dyDescent="0.25">
      <c r="A78" s="140">
        <v>60</v>
      </c>
      <c r="B78" s="140" t="s">
        <v>443</v>
      </c>
      <c r="C78" s="140" t="s">
        <v>444</v>
      </c>
      <c r="D78" s="140" t="s">
        <v>0</v>
      </c>
      <c r="E78" s="140" t="s">
        <v>1</v>
      </c>
      <c r="F78" s="140" t="s">
        <v>445</v>
      </c>
      <c r="G78" s="140" t="s">
        <v>1257</v>
      </c>
      <c r="H78" s="140" t="s">
        <v>5</v>
      </c>
      <c r="I78" s="140" t="s">
        <v>446</v>
      </c>
      <c r="J78" s="140" t="s">
        <v>6</v>
      </c>
      <c r="K78" s="140" t="s">
        <v>708</v>
      </c>
    </row>
    <row r="79" spans="1:11" x14ac:dyDescent="0.25">
      <c r="A79" s="140">
        <v>64</v>
      </c>
      <c r="B79" s="140" t="s">
        <v>54</v>
      </c>
      <c r="C79" s="140" t="s">
        <v>55</v>
      </c>
      <c r="D79" s="140" t="s">
        <v>0</v>
      </c>
      <c r="E79" s="140" t="s">
        <v>1</v>
      </c>
      <c r="F79" s="140" t="s">
        <v>56</v>
      </c>
      <c r="G79" s="140" t="s">
        <v>1257</v>
      </c>
      <c r="H79" s="140" t="s">
        <v>5</v>
      </c>
      <c r="I79" s="140" t="s">
        <v>57</v>
      </c>
      <c r="J79" s="140" t="s">
        <v>6</v>
      </c>
      <c r="K79" s="140" t="s">
        <v>717</v>
      </c>
    </row>
    <row r="80" spans="1:11" x14ac:dyDescent="0.25">
      <c r="A80" s="140">
        <v>65</v>
      </c>
      <c r="B80" s="140" t="s">
        <v>467</v>
      </c>
      <c r="C80" s="140" t="s">
        <v>468</v>
      </c>
      <c r="D80" s="140" t="s">
        <v>0</v>
      </c>
      <c r="E80" s="140" t="s">
        <v>1</v>
      </c>
      <c r="F80" s="140" t="s">
        <v>469</v>
      </c>
      <c r="G80" s="140" t="s">
        <v>1257</v>
      </c>
      <c r="H80" s="140" t="s">
        <v>5</v>
      </c>
      <c r="I80" s="140" t="s">
        <v>470</v>
      </c>
      <c r="J80" s="140" t="s">
        <v>6</v>
      </c>
      <c r="K80" s="140" t="s">
        <v>720</v>
      </c>
    </row>
    <row r="81" spans="1:11" x14ac:dyDescent="0.25">
      <c r="A81" s="140">
        <v>69</v>
      </c>
      <c r="B81" s="140" t="s">
        <v>797</v>
      </c>
      <c r="C81" s="140" t="s">
        <v>798</v>
      </c>
      <c r="D81" s="140" t="s">
        <v>799</v>
      </c>
      <c r="E81" s="140" t="s">
        <v>1</v>
      </c>
      <c r="F81" s="140" t="s">
        <v>800</v>
      </c>
      <c r="G81" s="140" t="s">
        <v>1257</v>
      </c>
      <c r="H81" s="140" t="s">
        <v>8</v>
      </c>
      <c r="I81" s="140" t="s">
        <v>801</v>
      </c>
      <c r="J81" s="140" t="s">
        <v>9</v>
      </c>
      <c r="K81" s="140" t="s">
        <v>802</v>
      </c>
    </row>
    <row r="82" spans="1:11" x14ac:dyDescent="0.25">
      <c r="A82" s="140">
        <v>72</v>
      </c>
      <c r="B82" s="140" t="s">
        <v>174</v>
      </c>
      <c r="C82" s="140" t="s">
        <v>175</v>
      </c>
      <c r="D82" s="140" t="s">
        <v>0</v>
      </c>
      <c r="E82" s="140" t="s">
        <v>1</v>
      </c>
      <c r="F82" s="140" t="s">
        <v>176</v>
      </c>
      <c r="G82" s="140" t="s">
        <v>1257</v>
      </c>
      <c r="H82" s="140" t="s">
        <v>8</v>
      </c>
      <c r="I82" s="140" t="s">
        <v>177</v>
      </c>
      <c r="J82" s="140" t="s">
        <v>9</v>
      </c>
      <c r="K82" s="140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8"/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38">
        <v>26</v>
      </c>
      <c r="B7" s="138" t="s">
        <v>71</v>
      </c>
      <c r="C7" s="138" t="s">
        <v>72</v>
      </c>
      <c r="D7" s="138" t="s">
        <v>73</v>
      </c>
      <c r="E7" s="138" t="s">
        <v>28</v>
      </c>
      <c r="F7" s="138" t="s">
        <v>74</v>
      </c>
      <c r="G7" s="138" t="s">
        <v>1019</v>
      </c>
      <c r="H7" s="138" t="s">
        <v>30</v>
      </c>
      <c r="I7" s="138" t="s">
        <v>75</v>
      </c>
      <c r="J7" s="138" t="s">
        <v>32</v>
      </c>
      <c r="K7" s="138" t="s">
        <v>1058</v>
      </c>
    </row>
    <row r="8" spans="1:11" x14ac:dyDescent="0.25">
      <c r="A8" s="138">
        <v>32</v>
      </c>
      <c r="B8" s="138" t="s">
        <v>64</v>
      </c>
      <c r="C8" s="138" t="s">
        <v>65</v>
      </c>
      <c r="D8" s="138" t="s">
        <v>66</v>
      </c>
      <c r="E8" s="138" t="s">
        <v>1</v>
      </c>
      <c r="F8" s="138" t="s">
        <v>67</v>
      </c>
      <c r="G8" s="138" t="s">
        <v>1019</v>
      </c>
      <c r="H8" s="138" t="s">
        <v>30</v>
      </c>
      <c r="I8" s="138" t="s">
        <v>68</v>
      </c>
      <c r="J8" s="138" t="s">
        <v>32</v>
      </c>
      <c r="K8" s="138" t="s">
        <v>959</v>
      </c>
    </row>
    <row r="9" spans="1:11" x14ac:dyDescent="0.25">
      <c r="A9" s="138">
        <v>59</v>
      </c>
      <c r="B9" s="138" t="s">
        <v>460</v>
      </c>
      <c r="C9" s="138" t="s">
        <v>461</v>
      </c>
      <c r="D9" s="138" t="s">
        <v>462</v>
      </c>
      <c r="E9" s="138" t="s">
        <v>1</v>
      </c>
      <c r="F9" s="138" t="s">
        <v>463</v>
      </c>
      <c r="G9" s="138" t="s">
        <v>1019</v>
      </c>
      <c r="H9" s="138" t="s">
        <v>30</v>
      </c>
      <c r="I9" s="138" t="s">
        <v>464</v>
      </c>
      <c r="J9" s="138" t="s">
        <v>32</v>
      </c>
      <c r="K9" s="138" t="s">
        <v>711</v>
      </c>
    </row>
    <row r="10" spans="1:11" x14ac:dyDescent="0.25">
      <c r="A10" s="138">
        <v>60</v>
      </c>
      <c r="B10" s="138" t="s">
        <v>165</v>
      </c>
      <c r="C10" s="138" t="s">
        <v>166</v>
      </c>
      <c r="D10" s="138" t="s">
        <v>27</v>
      </c>
      <c r="E10" s="138" t="s">
        <v>28</v>
      </c>
      <c r="F10" s="138" t="s">
        <v>167</v>
      </c>
      <c r="G10" s="138" t="s">
        <v>1019</v>
      </c>
      <c r="H10" s="138" t="s">
        <v>30</v>
      </c>
      <c r="I10" s="138" t="s">
        <v>168</v>
      </c>
      <c r="J10" s="138" t="s">
        <v>32</v>
      </c>
      <c r="K10" s="138" t="s">
        <v>712</v>
      </c>
    </row>
    <row r="11" spans="1:11" x14ac:dyDescent="0.25">
      <c r="A11" s="138">
        <v>61</v>
      </c>
      <c r="B11" s="138" t="s">
        <v>25</v>
      </c>
      <c r="C11" s="138" t="s">
        <v>26</v>
      </c>
      <c r="D11" s="138" t="s">
        <v>27</v>
      </c>
      <c r="E11" s="138" t="s">
        <v>28</v>
      </c>
      <c r="F11" s="138" t="s">
        <v>29</v>
      </c>
      <c r="G11" s="138" t="s">
        <v>1019</v>
      </c>
      <c r="H11" s="138" t="s">
        <v>30</v>
      </c>
      <c r="I11" s="138" t="s">
        <v>31</v>
      </c>
      <c r="J11" s="138" t="s">
        <v>32</v>
      </c>
      <c r="K11" s="138" t="s">
        <v>714</v>
      </c>
    </row>
    <row r="12" spans="1:11" x14ac:dyDescent="0.25">
      <c r="A12" s="138">
        <v>71</v>
      </c>
      <c r="B12" s="138" t="s">
        <v>467</v>
      </c>
      <c r="C12" s="138" t="s">
        <v>468</v>
      </c>
      <c r="D12" s="138" t="s">
        <v>0</v>
      </c>
      <c r="E12" s="138" t="s">
        <v>1</v>
      </c>
      <c r="F12" s="138" t="s">
        <v>477</v>
      </c>
      <c r="G12" s="138" t="s">
        <v>1019</v>
      </c>
      <c r="H12" s="138" t="s">
        <v>30</v>
      </c>
      <c r="I12" s="138" t="s">
        <v>478</v>
      </c>
      <c r="J12" s="138" t="s">
        <v>32</v>
      </c>
      <c r="K12" s="138" t="s">
        <v>740</v>
      </c>
    </row>
    <row r="13" spans="1:11" x14ac:dyDescent="0.25">
      <c r="A13" s="138">
        <v>3</v>
      </c>
      <c r="B13" s="138" t="s">
        <v>366</v>
      </c>
      <c r="C13" s="138" t="s">
        <v>367</v>
      </c>
      <c r="D13" s="138" t="s">
        <v>368</v>
      </c>
      <c r="E13" s="138" t="s">
        <v>43</v>
      </c>
      <c r="F13" s="138" t="s">
        <v>369</v>
      </c>
      <c r="G13" s="138" t="s">
        <v>1019</v>
      </c>
      <c r="H13" s="138" t="s">
        <v>294</v>
      </c>
      <c r="I13" s="138" t="s">
        <v>370</v>
      </c>
      <c r="J13" s="138" t="s">
        <v>289</v>
      </c>
      <c r="K13" s="138" t="s">
        <v>1240</v>
      </c>
    </row>
    <row r="14" spans="1:11" x14ac:dyDescent="0.25">
      <c r="A14" s="138">
        <v>36</v>
      </c>
      <c r="B14" s="138" t="s">
        <v>49</v>
      </c>
      <c r="C14" s="138" t="s">
        <v>97</v>
      </c>
      <c r="D14" s="138" t="s">
        <v>66</v>
      </c>
      <c r="E14" s="138" t="s">
        <v>1</v>
      </c>
      <c r="F14" s="138" t="s">
        <v>391</v>
      </c>
      <c r="G14" s="138" t="s">
        <v>1019</v>
      </c>
      <c r="H14" s="138" t="s">
        <v>294</v>
      </c>
      <c r="I14" s="138" t="s">
        <v>392</v>
      </c>
      <c r="J14" s="138" t="s">
        <v>289</v>
      </c>
      <c r="K14" s="138" t="s">
        <v>921</v>
      </c>
    </row>
    <row r="15" spans="1:11" x14ac:dyDescent="0.25">
      <c r="A15" s="138">
        <v>38</v>
      </c>
      <c r="B15" s="138" t="s">
        <v>845</v>
      </c>
      <c r="C15" s="138" t="s">
        <v>846</v>
      </c>
      <c r="D15" s="138" t="s">
        <v>27</v>
      </c>
      <c r="E15" s="138" t="s">
        <v>28</v>
      </c>
      <c r="F15" s="138" t="s">
        <v>847</v>
      </c>
      <c r="G15" s="138" t="s">
        <v>1019</v>
      </c>
      <c r="H15" s="138" t="s">
        <v>294</v>
      </c>
      <c r="I15" s="138" t="s">
        <v>848</v>
      </c>
      <c r="J15" s="138" t="s">
        <v>289</v>
      </c>
      <c r="K15" s="138" t="s">
        <v>849</v>
      </c>
    </row>
    <row r="16" spans="1:11" x14ac:dyDescent="0.25">
      <c r="A16" s="138">
        <v>39</v>
      </c>
      <c r="B16" s="138" t="s">
        <v>651</v>
      </c>
      <c r="C16" s="138" t="s">
        <v>652</v>
      </c>
      <c r="D16" s="138" t="s">
        <v>653</v>
      </c>
      <c r="E16" s="138" t="s">
        <v>1</v>
      </c>
      <c r="F16" s="138" t="s">
        <v>654</v>
      </c>
      <c r="G16" s="138" t="s">
        <v>1019</v>
      </c>
      <c r="H16" s="138" t="s">
        <v>294</v>
      </c>
      <c r="I16" s="138" t="s">
        <v>655</v>
      </c>
      <c r="J16" s="138" t="s">
        <v>289</v>
      </c>
      <c r="K16" s="138" t="s">
        <v>656</v>
      </c>
    </row>
    <row r="17" spans="1:11" x14ac:dyDescent="0.25">
      <c r="A17" s="138">
        <v>41</v>
      </c>
      <c r="B17" s="138" t="s">
        <v>608</v>
      </c>
      <c r="C17" s="138" t="s">
        <v>378</v>
      </c>
      <c r="D17" s="138" t="s">
        <v>27</v>
      </c>
      <c r="E17" s="138" t="s">
        <v>28</v>
      </c>
      <c r="F17" s="138" t="s">
        <v>609</v>
      </c>
      <c r="G17" s="138" t="s">
        <v>1019</v>
      </c>
      <c r="H17" s="138" t="s">
        <v>294</v>
      </c>
      <c r="I17" s="138" t="s">
        <v>610</v>
      </c>
      <c r="J17" s="138" t="s">
        <v>289</v>
      </c>
      <c r="K17" s="138" t="s">
        <v>663</v>
      </c>
    </row>
    <row r="18" spans="1:11" x14ac:dyDescent="0.25">
      <c r="A18" s="138">
        <v>45</v>
      </c>
      <c r="B18" s="138"/>
      <c r="C18" s="138"/>
      <c r="D18" s="138"/>
      <c r="E18" s="138"/>
      <c r="F18" s="138" t="s">
        <v>540</v>
      </c>
      <c r="G18" s="138" t="s">
        <v>1019</v>
      </c>
      <c r="H18" s="138" t="s">
        <v>294</v>
      </c>
      <c r="I18" s="138" t="s">
        <v>541</v>
      </c>
      <c r="J18" s="138" t="s">
        <v>289</v>
      </c>
      <c r="K18" s="138" t="s">
        <v>677</v>
      </c>
    </row>
    <row r="19" spans="1:11" x14ac:dyDescent="0.25">
      <c r="A19" s="138">
        <v>46</v>
      </c>
      <c r="B19" s="138" t="s">
        <v>291</v>
      </c>
      <c r="C19" s="138" t="s">
        <v>292</v>
      </c>
      <c r="D19" s="138" t="s">
        <v>0</v>
      </c>
      <c r="E19" s="138" t="s">
        <v>1</v>
      </c>
      <c r="F19" s="138" t="s">
        <v>293</v>
      </c>
      <c r="G19" s="138" t="s">
        <v>1019</v>
      </c>
      <c r="H19" s="138" t="s">
        <v>294</v>
      </c>
      <c r="I19" s="138" t="s">
        <v>295</v>
      </c>
      <c r="J19" s="138" t="s">
        <v>289</v>
      </c>
      <c r="K19" s="138" t="s">
        <v>679</v>
      </c>
    </row>
    <row r="20" spans="1:11" x14ac:dyDescent="0.25">
      <c r="A20" s="138">
        <v>47</v>
      </c>
      <c r="B20" s="138" t="s">
        <v>297</v>
      </c>
      <c r="C20" s="138" t="s">
        <v>255</v>
      </c>
      <c r="D20" s="138" t="s">
        <v>0</v>
      </c>
      <c r="E20" s="138" t="s">
        <v>1</v>
      </c>
      <c r="F20" s="138" t="s">
        <v>298</v>
      </c>
      <c r="G20" s="138" t="s">
        <v>1019</v>
      </c>
      <c r="H20" s="138" t="s">
        <v>294</v>
      </c>
      <c r="I20" s="138" t="s">
        <v>299</v>
      </c>
      <c r="J20" s="138" t="s">
        <v>289</v>
      </c>
      <c r="K20" s="138" t="s">
        <v>680</v>
      </c>
    </row>
    <row r="21" spans="1:11" x14ac:dyDescent="0.25">
      <c r="A21" s="138">
        <v>48</v>
      </c>
      <c r="B21" s="138" t="s">
        <v>311</v>
      </c>
      <c r="C21" s="138" t="s">
        <v>312</v>
      </c>
      <c r="D21" s="138" t="s">
        <v>313</v>
      </c>
      <c r="E21" s="138" t="s">
        <v>43</v>
      </c>
      <c r="F21" s="138" t="s">
        <v>314</v>
      </c>
      <c r="G21" s="138" t="s">
        <v>1019</v>
      </c>
      <c r="H21" s="138" t="s">
        <v>294</v>
      </c>
      <c r="I21" s="138" t="s">
        <v>315</v>
      </c>
      <c r="J21" s="138" t="s">
        <v>289</v>
      </c>
      <c r="K21" s="138" t="s">
        <v>683</v>
      </c>
    </row>
    <row r="22" spans="1:11" x14ac:dyDescent="0.25">
      <c r="A22" s="138">
        <v>55</v>
      </c>
      <c r="B22" s="138" t="s">
        <v>262</v>
      </c>
      <c r="C22" s="138" t="s">
        <v>399</v>
      </c>
      <c r="D22" s="138" t="s">
        <v>0</v>
      </c>
      <c r="E22" s="138" t="s">
        <v>1</v>
      </c>
      <c r="F22" s="138" t="s">
        <v>400</v>
      </c>
      <c r="G22" s="138" t="s">
        <v>1019</v>
      </c>
      <c r="H22" s="138" t="s">
        <v>294</v>
      </c>
      <c r="I22" s="138" t="s">
        <v>401</v>
      </c>
      <c r="J22" s="138" t="s">
        <v>289</v>
      </c>
      <c r="K22" s="138" t="s">
        <v>700</v>
      </c>
    </row>
    <row r="23" spans="1:11" x14ac:dyDescent="0.25">
      <c r="A23" s="138">
        <v>57</v>
      </c>
      <c r="B23" s="138" t="s">
        <v>431</v>
      </c>
      <c r="C23" s="138" t="s">
        <v>172</v>
      </c>
      <c r="D23" s="138" t="s">
        <v>432</v>
      </c>
      <c r="E23" s="138" t="s">
        <v>28</v>
      </c>
      <c r="F23" s="138" t="s">
        <v>433</v>
      </c>
      <c r="G23" s="138" t="s">
        <v>1019</v>
      </c>
      <c r="H23" s="138" t="s">
        <v>294</v>
      </c>
      <c r="I23" s="138" t="s">
        <v>434</v>
      </c>
      <c r="J23" s="138" t="s">
        <v>289</v>
      </c>
      <c r="K23" s="138" t="s">
        <v>704</v>
      </c>
    </row>
    <row r="24" spans="1:11" x14ac:dyDescent="0.25">
      <c r="A24" s="138">
        <v>34</v>
      </c>
      <c r="B24" s="138" t="s">
        <v>322</v>
      </c>
      <c r="C24" s="138" t="s">
        <v>323</v>
      </c>
      <c r="D24" s="138" t="s">
        <v>66</v>
      </c>
      <c r="E24" s="138" t="s">
        <v>1</v>
      </c>
      <c r="F24" s="138" t="s">
        <v>324</v>
      </c>
      <c r="G24" s="138" t="s">
        <v>1019</v>
      </c>
      <c r="H24" s="138" t="s">
        <v>287</v>
      </c>
      <c r="I24" s="138" t="s">
        <v>325</v>
      </c>
      <c r="J24" s="138" t="s">
        <v>289</v>
      </c>
      <c r="K24" s="138" t="s">
        <v>956</v>
      </c>
    </row>
    <row r="25" spans="1:11" x14ac:dyDescent="0.25">
      <c r="A25" s="138">
        <v>40</v>
      </c>
      <c r="B25" s="138" t="s">
        <v>425</v>
      </c>
      <c r="C25" s="138" t="s">
        <v>426</v>
      </c>
      <c r="D25" s="138" t="s">
        <v>427</v>
      </c>
      <c r="E25" s="138" t="s">
        <v>28</v>
      </c>
      <c r="F25" s="138" t="s">
        <v>428</v>
      </c>
      <c r="G25" s="138" t="s">
        <v>1019</v>
      </c>
      <c r="H25" s="138" t="s">
        <v>287</v>
      </c>
      <c r="I25" s="138" t="s">
        <v>429</v>
      </c>
      <c r="J25" s="138" t="s">
        <v>289</v>
      </c>
      <c r="K25" s="138" t="s">
        <v>659</v>
      </c>
    </row>
    <row r="26" spans="1:11" x14ac:dyDescent="0.25">
      <c r="A26" s="138">
        <v>42</v>
      </c>
      <c r="B26" s="138"/>
      <c r="C26" s="138"/>
      <c r="D26" s="138"/>
      <c r="E26" s="138"/>
      <c r="F26" s="138" t="s">
        <v>572</v>
      </c>
      <c r="G26" s="138" t="s">
        <v>1019</v>
      </c>
      <c r="H26" s="138" t="s">
        <v>287</v>
      </c>
      <c r="I26" s="138" t="s">
        <v>573</v>
      </c>
      <c r="J26" s="138" t="s">
        <v>289</v>
      </c>
      <c r="K26" s="138" t="s">
        <v>665</v>
      </c>
    </row>
    <row r="27" spans="1:11" x14ac:dyDescent="0.25">
      <c r="A27" s="138">
        <v>44</v>
      </c>
      <c r="B27" s="138" t="s">
        <v>566</v>
      </c>
      <c r="C27" s="138" t="s">
        <v>556</v>
      </c>
      <c r="D27" s="138" t="s">
        <v>0</v>
      </c>
      <c r="E27" s="138" t="s">
        <v>1</v>
      </c>
      <c r="F27" s="138" t="s">
        <v>557</v>
      </c>
      <c r="G27" s="138" t="s">
        <v>1019</v>
      </c>
      <c r="H27" s="138" t="s">
        <v>287</v>
      </c>
      <c r="I27" s="138" t="s">
        <v>558</v>
      </c>
      <c r="J27" s="138" t="s">
        <v>289</v>
      </c>
      <c r="K27" s="138" t="s">
        <v>673</v>
      </c>
    </row>
    <row r="28" spans="1:11" x14ac:dyDescent="0.25">
      <c r="A28" s="138">
        <v>49</v>
      </c>
      <c r="B28" s="138" t="s">
        <v>317</v>
      </c>
      <c r="C28" s="138" t="s">
        <v>279</v>
      </c>
      <c r="D28" s="138" t="s">
        <v>318</v>
      </c>
      <c r="E28" s="138" t="s">
        <v>28</v>
      </c>
      <c r="F28" s="138" t="s">
        <v>319</v>
      </c>
      <c r="G28" s="138" t="s">
        <v>1019</v>
      </c>
      <c r="H28" s="138" t="s">
        <v>287</v>
      </c>
      <c r="I28" s="138" t="s">
        <v>320</v>
      </c>
      <c r="J28" s="138" t="s">
        <v>289</v>
      </c>
      <c r="K28" s="138" t="s">
        <v>758</v>
      </c>
    </row>
    <row r="29" spans="1:11" x14ac:dyDescent="0.25">
      <c r="A29" s="138">
        <v>56</v>
      </c>
      <c r="B29" s="138" t="s">
        <v>403</v>
      </c>
      <c r="C29" s="138" t="s">
        <v>60</v>
      </c>
      <c r="D29" s="138" t="s">
        <v>27</v>
      </c>
      <c r="E29" s="138" t="s">
        <v>28</v>
      </c>
      <c r="F29" s="138" t="s">
        <v>404</v>
      </c>
      <c r="G29" s="138" t="s">
        <v>1019</v>
      </c>
      <c r="H29" s="138" t="s">
        <v>287</v>
      </c>
      <c r="I29" s="138" t="s">
        <v>405</v>
      </c>
      <c r="J29" s="138" t="s">
        <v>289</v>
      </c>
      <c r="K29" s="138" t="s">
        <v>701</v>
      </c>
    </row>
    <row r="30" spans="1:11" x14ac:dyDescent="0.25">
      <c r="A30" s="138">
        <v>9</v>
      </c>
      <c r="B30" s="138" t="s">
        <v>117</v>
      </c>
      <c r="C30" s="138" t="s">
        <v>1210</v>
      </c>
      <c r="D30" s="138" t="s">
        <v>648</v>
      </c>
      <c r="E30" s="138" t="s">
        <v>1</v>
      </c>
      <c r="F30" s="138" t="s">
        <v>1211</v>
      </c>
      <c r="G30" s="138" t="s">
        <v>1019</v>
      </c>
      <c r="H30" s="138" t="s">
        <v>3</v>
      </c>
      <c r="I30" s="138" t="s">
        <v>1212</v>
      </c>
      <c r="J30" s="138" t="s">
        <v>53</v>
      </c>
      <c r="K30" s="138" t="s">
        <v>1213</v>
      </c>
    </row>
    <row r="31" spans="1:11" x14ac:dyDescent="0.25">
      <c r="A31" s="138">
        <v>11</v>
      </c>
      <c r="B31" s="138" t="s">
        <v>116</v>
      </c>
      <c r="C31" s="138" t="s">
        <v>117</v>
      </c>
      <c r="D31" s="138" t="s">
        <v>648</v>
      </c>
      <c r="E31" s="138" t="s">
        <v>1</v>
      </c>
      <c r="F31" s="138" t="s">
        <v>118</v>
      </c>
      <c r="G31" s="138" t="s">
        <v>1019</v>
      </c>
      <c r="H31" s="138" t="s">
        <v>3</v>
      </c>
      <c r="I31" s="138" t="s">
        <v>119</v>
      </c>
      <c r="J31" s="138" t="s">
        <v>53</v>
      </c>
      <c r="K31" s="138" t="s">
        <v>1167</v>
      </c>
    </row>
    <row r="32" spans="1:11" x14ac:dyDescent="0.25">
      <c r="A32" s="138">
        <v>23</v>
      </c>
      <c r="B32" s="138" t="s">
        <v>50</v>
      </c>
      <c r="C32" s="138" t="s">
        <v>51</v>
      </c>
      <c r="D32" s="138" t="s">
        <v>52</v>
      </c>
      <c r="E32" s="138" t="s">
        <v>43</v>
      </c>
      <c r="F32" s="138" t="s">
        <v>246</v>
      </c>
      <c r="G32" s="138" t="s">
        <v>1019</v>
      </c>
      <c r="H32" s="138" t="s">
        <v>3</v>
      </c>
      <c r="I32" s="138" t="s">
        <v>247</v>
      </c>
      <c r="J32" s="138" t="s">
        <v>125</v>
      </c>
      <c r="K32" s="138" t="s">
        <v>1127</v>
      </c>
    </row>
    <row r="33" spans="1:11" x14ac:dyDescent="0.25">
      <c r="A33" s="138">
        <v>25</v>
      </c>
      <c r="B33" s="138" t="s">
        <v>262</v>
      </c>
      <c r="C33" s="138" t="s">
        <v>263</v>
      </c>
      <c r="D33" s="138" t="s">
        <v>264</v>
      </c>
      <c r="E33" s="138" t="s">
        <v>1</v>
      </c>
      <c r="F33" s="138" t="s">
        <v>265</v>
      </c>
      <c r="G33" s="138" t="s">
        <v>1019</v>
      </c>
      <c r="H33" s="138" t="s">
        <v>3</v>
      </c>
      <c r="I33" s="138" t="s">
        <v>266</v>
      </c>
      <c r="J33" s="138" t="s">
        <v>53</v>
      </c>
      <c r="K33" s="138" t="s">
        <v>1057</v>
      </c>
    </row>
    <row r="34" spans="1:11" x14ac:dyDescent="0.25">
      <c r="A34" s="138">
        <v>27</v>
      </c>
      <c r="B34" s="138" t="s">
        <v>273</v>
      </c>
      <c r="C34" s="138" t="s">
        <v>274</v>
      </c>
      <c r="D34" s="138" t="s">
        <v>0</v>
      </c>
      <c r="E34" s="138" t="s">
        <v>1</v>
      </c>
      <c r="F34" s="138" t="s">
        <v>275</v>
      </c>
      <c r="G34" s="138" t="s">
        <v>1019</v>
      </c>
      <c r="H34" s="138" t="s">
        <v>3</v>
      </c>
      <c r="I34" s="138" t="s">
        <v>276</v>
      </c>
      <c r="J34" s="138" t="s">
        <v>53</v>
      </c>
      <c r="K34" s="138" t="s">
        <v>1069</v>
      </c>
    </row>
    <row r="35" spans="1:11" x14ac:dyDescent="0.25">
      <c r="A35" s="138">
        <v>28</v>
      </c>
      <c r="B35" s="138" t="s">
        <v>102</v>
      </c>
      <c r="C35" s="138" t="s">
        <v>141</v>
      </c>
      <c r="D35" s="138" t="s">
        <v>42</v>
      </c>
      <c r="E35" s="138" t="s">
        <v>43</v>
      </c>
      <c r="F35" s="138" t="s">
        <v>142</v>
      </c>
      <c r="G35" s="138" t="s">
        <v>1019</v>
      </c>
      <c r="H35" s="138" t="s">
        <v>3</v>
      </c>
      <c r="I35" s="138" t="s">
        <v>143</v>
      </c>
      <c r="J35" s="138" t="s">
        <v>53</v>
      </c>
      <c r="K35" s="138" t="s">
        <v>1070</v>
      </c>
    </row>
    <row r="36" spans="1:11" x14ac:dyDescent="0.25">
      <c r="A36" s="138">
        <v>29</v>
      </c>
      <c r="B36" s="138" t="s">
        <v>145</v>
      </c>
      <c r="C36" s="138" t="s">
        <v>97</v>
      </c>
      <c r="D36" s="138" t="s">
        <v>1046</v>
      </c>
      <c r="E36" s="138" t="s">
        <v>1</v>
      </c>
      <c r="F36" s="138" t="s">
        <v>147</v>
      </c>
      <c r="G36" s="138" t="s">
        <v>1019</v>
      </c>
      <c r="H36" s="138" t="s">
        <v>3</v>
      </c>
      <c r="I36" s="138" t="s">
        <v>148</v>
      </c>
      <c r="J36" s="138" t="s">
        <v>53</v>
      </c>
      <c r="K36" s="138" t="s">
        <v>1047</v>
      </c>
    </row>
    <row r="37" spans="1:11" x14ac:dyDescent="0.25">
      <c r="A37" s="138">
        <v>31</v>
      </c>
      <c r="B37" s="138" t="s">
        <v>982</v>
      </c>
      <c r="C37" s="138" t="s">
        <v>292</v>
      </c>
      <c r="D37" s="138" t="s">
        <v>462</v>
      </c>
      <c r="E37" s="138" t="s">
        <v>1</v>
      </c>
      <c r="F37" s="138" t="s">
        <v>422</v>
      </c>
      <c r="G37" s="138" t="s">
        <v>1019</v>
      </c>
      <c r="H37" s="138" t="s">
        <v>3</v>
      </c>
      <c r="I37" s="138" t="s">
        <v>423</v>
      </c>
      <c r="J37" s="138" t="s">
        <v>2</v>
      </c>
      <c r="K37" s="138" t="s">
        <v>983</v>
      </c>
    </row>
    <row r="38" spans="1:11" x14ac:dyDescent="0.25">
      <c r="A38" s="138">
        <v>33</v>
      </c>
      <c r="B38" s="138" t="s">
        <v>242</v>
      </c>
      <c r="C38" s="138" t="s">
        <v>243</v>
      </c>
      <c r="D38" s="138" t="s">
        <v>957</v>
      </c>
      <c r="E38" s="138" t="s">
        <v>43</v>
      </c>
      <c r="F38" s="138" t="s">
        <v>244</v>
      </c>
      <c r="G38" s="138" t="s">
        <v>1019</v>
      </c>
      <c r="H38" s="138" t="s">
        <v>3</v>
      </c>
      <c r="I38" s="138" t="s">
        <v>245</v>
      </c>
      <c r="J38" s="138" t="s">
        <v>125</v>
      </c>
      <c r="K38" s="138" t="s">
        <v>958</v>
      </c>
    </row>
    <row r="39" spans="1:11" x14ac:dyDescent="0.25">
      <c r="A39" s="138">
        <v>37</v>
      </c>
      <c r="B39" s="138" t="s">
        <v>361</v>
      </c>
      <c r="C39" s="138" t="s">
        <v>362</v>
      </c>
      <c r="D39" s="138" t="s">
        <v>0</v>
      </c>
      <c r="E39" s="138" t="s">
        <v>1</v>
      </c>
      <c r="F39" s="138" t="s">
        <v>886</v>
      </c>
      <c r="G39" s="138" t="s">
        <v>1019</v>
      </c>
      <c r="H39" s="138" t="s">
        <v>3</v>
      </c>
      <c r="I39" s="138" t="s">
        <v>861</v>
      </c>
      <c r="J39" s="138" t="s">
        <v>516</v>
      </c>
      <c r="K39" s="138" t="s">
        <v>896</v>
      </c>
    </row>
    <row r="40" spans="1:11" x14ac:dyDescent="0.25">
      <c r="A40" s="138">
        <v>52</v>
      </c>
      <c r="B40" s="138" t="s">
        <v>238</v>
      </c>
      <c r="C40" s="138" t="s">
        <v>239</v>
      </c>
      <c r="D40" s="138" t="s">
        <v>0</v>
      </c>
      <c r="E40" s="138" t="s">
        <v>1</v>
      </c>
      <c r="F40" s="138" t="s">
        <v>240</v>
      </c>
      <c r="G40" s="138" t="s">
        <v>1019</v>
      </c>
      <c r="H40" s="138" t="s">
        <v>3</v>
      </c>
      <c r="I40" s="138" t="s">
        <v>241</v>
      </c>
      <c r="J40" s="138" t="s">
        <v>53</v>
      </c>
      <c r="K40" s="138" t="s">
        <v>691</v>
      </c>
    </row>
    <row r="41" spans="1:11" x14ac:dyDescent="0.25">
      <c r="A41" s="138">
        <v>54</v>
      </c>
      <c r="B41" s="138" t="s">
        <v>137</v>
      </c>
      <c r="C41" s="138" t="s">
        <v>138</v>
      </c>
      <c r="D41" s="138" t="s">
        <v>0</v>
      </c>
      <c r="E41" s="138" t="s">
        <v>1</v>
      </c>
      <c r="F41" s="138" t="s">
        <v>139</v>
      </c>
      <c r="G41" s="138" t="s">
        <v>1019</v>
      </c>
      <c r="H41" s="138" t="s">
        <v>3</v>
      </c>
      <c r="I41" s="138" t="s">
        <v>140</v>
      </c>
      <c r="J41" s="138" t="s">
        <v>53</v>
      </c>
      <c r="K41" s="138" t="s">
        <v>699</v>
      </c>
    </row>
    <row r="42" spans="1:11" x14ac:dyDescent="0.25">
      <c r="A42" s="138">
        <v>64</v>
      </c>
      <c r="B42" s="138" t="s">
        <v>110</v>
      </c>
      <c r="C42" s="138" t="s">
        <v>111</v>
      </c>
      <c r="D42" s="138" t="s">
        <v>112</v>
      </c>
      <c r="E42" s="138" t="s">
        <v>43</v>
      </c>
      <c r="F42" s="138" t="s">
        <v>113</v>
      </c>
      <c r="G42" s="138" t="s">
        <v>1019</v>
      </c>
      <c r="H42" s="138" t="s">
        <v>3</v>
      </c>
      <c r="I42" s="138" t="s">
        <v>114</v>
      </c>
      <c r="J42" s="138" t="s">
        <v>53</v>
      </c>
      <c r="K42" s="138" t="s">
        <v>727</v>
      </c>
    </row>
    <row r="43" spans="1:11" x14ac:dyDescent="0.25">
      <c r="A43" s="138">
        <v>65</v>
      </c>
      <c r="B43" s="138" t="s">
        <v>120</v>
      </c>
      <c r="C43" s="138" t="s">
        <v>121</v>
      </c>
      <c r="D43" s="138" t="s">
        <v>122</v>
      </c>
      <c r="E43" s="138" t="s">
        <v>43</v>
      </c>
      <c r="F43" s="138" t="s">
        <v>123</v>
      </c>
      <c r="G43" s="138" t="s">
        <v>1019</v>
      </c>
      <c r="H43" s="138" t="s">
        <v>3</v>
      </c>
      <c r="I43" s="138" t="s">
        <v>124</v>
      </c>
      <c r="J43" s="138" t="s">
        <v>125</v>
      </c>
      <c r="K43" s="138" t="s">
        <v>728</v>
      </c>
    </row>
    <row r="44" spans="1:11" x14ac:dyDescent="0.25">
      <c r="A44" s="138">
        <v>73</v>
      </c>
      <c r="B44" s="138" t="s">
        <v>206</v>
      </c>
      <c r="C44" s="138" t="s">
        <v>207</v>
      </c>
      <c r="D44" s="138" t="s">
        <v>173</v>
      </c>
      <c r="E44" s="138" t="s">
        <v>43</v>
      </c>
      <c r="F44" s="138" t="s">
        <v>208</v>
      </c>
      <c r="G44" s="138" t="s">
        <v>1019</v>
      </c>
      <c r="H44" s="138" t="s">
        <v>3</v>
      </c>
      <c r="I44" s="138" t="s">
        <v>209</v>
      </c>
      <c r="J44" s="138" t="s">
        <v>53</v>
      </c>
      <c r="K44" s="138" t="s">
        <v>745</v>
      </c>
    </row>
    <row r="45" spans="1:11" x14ac:dyDescent="0.25">
      <c r="A45" s="138">
        <v>74</v>
      </c>
      <c r="B45" s="138" t="s">
        <v>224</v>
      </c>
      <c r="C45" s="138" t="s">
        <v>225</v>
      </c>
      <c r="D45" s="138" t="s">
        <v>0</v>
      </c>
      <c r="E45" s="138" t="s">
        <v>1</v>
      </c>
      <c r="F45" s="138" t="s">
        <v>226</v>
      </c>
      <c r="G45" s="138" t="s">
        <v>1019</v>
      </c>
      <c r="H45" s="138" t="s">
        <v>3</v>
      </c>
      <c r="I45" s="138" t="s">
        <v>227</v>
      </c>
      <c r="J45" s="138" t="s">
        <v>53</v>
      </c>
      <c r="K45" s="138" t="s">
        <v>748</v>
      </c>
    </row>
    <row r="46" spans="1:11" x14ac:dyDescent="0.25">
      <c r="A46" s="138">
        <v>75</v>
      </c>
      <c r="B46" s="138" t="s">
        <v>54</v>
      </c>
      <c r="C46" s="138" t="s">
        <v>55</v>
      </c>
      <c r="D46" s="138" t="s">
        <v>0</v>
      </c>
      <c r="E46" s="138" t="s">
        <v>1</v>
      </c>
      <c r="F46" s="138" t="s">
        <v>229</v>
      </c>
      <c r="G46" s="138" t="s">
        <v>1019</v>
      </c>
      <c r="H46" s="138" t="s">
        <v>3</v>
      </c>
      <c r="I46" s="138" t="s">
        <v>230</v>
      </c>
      <c r="J46" s="138" t="s">
        <v>53</v>
      </c>
      <c r="K46" s="138" t="s">
        <v>749</v>
      </c>
    </row>
    <row r="47" spans="1:11" x14ac:dyDescent="0.25">
      <c r="A47" s="138">
        <v>77</v>
      </c>
      <c r="B47" s="138" t="s">
        <v>278</v>
      </c>
      <c r="C47" s="138" t="s">
        <v>279</v>
      </c>
      <c r="D47" s="138" t="s">
        <v>66</v>
      </c>
      <c r="E47" s="138" t="s">
        <v>1</v>
      </c>
      <c r="F47" s="138" t="s">
        <v>280</v>
      </c>
      <c r="G47" s="138" t="s">
        <v>1019</v>
      </c>
      <c r="H47" s="138" t="s">
        <v>3</v>
      </c>
      <c r="I47" s="138" t="s">
        <v>281</v>
      </c>
      <c r="J47" s="138" t="s">
        <v>53</v>
      </c>
      <c r="K47" s="138" t="s">
        <v>756</v>
      </c>
    </row>
    <row r="48" spans="1:11" x14ac:dyDescent="0.25">
      <c r="A48" s="138">
        <v>43</v>
      </c>
      <c r="B48" s="138" t="s">
        <v>590</v>
      </c>
      <c r="C48" s="138" t="s">
        <v>591</v>
      </c>
      <c r="D48" s="138" t="s">
        <v>592</v>
      </c>
      <c r="E48" s="138" t="s">
        <v>43</v>
      </c>
      <c r="F48" s="138" t="s">
        <v>593</v>
      </c>
      <c r="G48" s="138" t="s">
        <v>1131</v>
      </c>
      <c r="H48" s="138" t="s">
        <v>30</v>
      </c>
      <c r="I48" s="138" t="s">
        <v>594</v>
      </c>
      <c r="J48" s="138" t="s">
        <v>32</v>
      </c>
      <c r="K48" s="138" t="s">
        <v>669</v>
      </c>
    </row>
    <row r="49" spans="1:11" x14ac:dyDescent="0.25">
      <c r="A49" s="138">
        <v>24</v>
      </c>
      <c r="B49" s="138" t="s">
        <v>1072</v>
      </c>
      <c r="C49" s="138" t="s">
        <v>1073</v>
      </c>
      <c r="D49" s="138" t="s">
        <v>122</v>
      </c>
      <c r="E49" s="138" t="s">
        <v>43</v>
      </c>
      <c r="F49" s="138" t="s">
        <v>221</v>
      </c>
      <c r="G49" s="138" t="s">
        <v>1131</v>
      </c>
      <c r="H49" s="138" t="s">
        <v>3</v>
      </c>
      <c r="I49" s="138" t="s">
        <v>222</v>
      </c>
      <c r="J49" s="138" t="s">
        <v>53</v>
      </c>
      <c r="K49" s="138" t="s">
        <v>1074</v>
      </c>
    </row>
    <row r="50" spans="1:11" x14ac:dyDescent="0.25">
      <c r="A50" s="138">
        <v>69</v>
      </c>
      <c r="B50" s="138" t="s">
        <v>174</v>
      </c>
      <c r="C50" s="138" t="s">
        <v>175</v>
      </c>
      <c r="D50" s="138" t="s">
        <v>0</v>
      </c>
      <c r="E50" s="138" t="s">
        <v>1</v>
      </c>
      <c r="F50" s="138" t="s">
        <v>472</v>
      </c>
      <c r="G50" s="138" t="s">
        <v>1050</v>
      </c>
      <c r="H50" s="138" t="s">
        <v>473</v>
      </c>
      <c r="I50" s="138" t="s">
        <v>474</v>
      </c>
      <c r="J50" s="138" t="s">
        <v>475</v>
      </c>
      <c r="K50" s="138" t="s">
        <v>737</v>
      </c>
    </row>
    <row r="51" spans="1:11" x14ac:dyDescent="0.25">
      <c r="A51" s="138">
        <v>72</v>
      </c>
      <c r="B51" s="138" t="s">
        <v>54</v>
      </c>
      <c r="C51" s="138" t="s">
        <v>55</v>
      </c>
      <c r="D51" s="138" t="s">
        <v>0</v>
      </c>
      <c r="E51" s="138" t="s">
        <v>1</v>
      </c>
      <c r="F51" s="138" t="s">
        <v>480</v>
      </c>
      <c r="G51" s="138" t="s">
        <v>1050</v>
      </c>
      <c r="H51" s="138" t="s">
        <v>473</v>
      </c>
      <c r="I51" s="138" t="s">
        <v>481</v>
      </c>
      <c r="J51" s="138" t="s">
        <v>475</v>
      </c>
      <c r="K51" s="138" t="s">
        <v>744</v>
      </c>
    </row>
    <row r="52" spans="1:11" x14ac:dyDescent="0.25">
      <c r="A52" s="138">
        <v>2</v>
      </c>
      <c r="B52" s="138" t="s">
        <v>1457</v>
      </c>
      <c r="C52" s="138" t="s">
        <v>1458</v>
      </c>
      <c r="D52" s="138" t="s">
        <v>42</v>
      </c>
      <c r="E52" s="138" t="s">
        <v>43</v>
      </c>
      <c r="F52" s="138" t="s">
        <v>1459</v>
      </c>
      <c r="G52" s="138" t="s">
        <v>1136</v>
      </c>
      <c r="H52" s="138" t="s">
        <v>1013</v>
      </c>
      <c r="I52" s="138" t="s">
        <v>1460</v>
      </c>
      <c r="J52" s="138" t="s">
        <v>960</v>
      </c>
      <c r="K52" s="138" t="s">
        <v>1461</v>
      </c>
    </row>
    <row r="53" spans="1:11" x14ac:dyDescent="0.25">
      <c r="A53" s="138">
        <v>10</v>
      </c>
      <c r="B53" s="138" t="s">
        <v>262</v>
      </c>
      <c r="C53" s="138" t="s">
        <v>399</v>
      </c>
      <c r="D53" s="138" t="s">
        <v>0</v>
      </c>
      <c r="E53" s="138" t="s">
        <v>1</v>
      </c>
      <c r="F53" s="138" t="s">
        <v>1103</v>
      </c>
      <c r="G53" s="138" t="s">
        <v>1136</v>
      </c>
      <c r="H53" s="138" t="s">
        <v>1013</v>
      </c>
      <c r="I53" s="138" t="s">
        <v>1104</v>
      </c>
      <c r="J53" s="138" t="s">
        <v>960</v>
      </c>
      <c r="K53" s="138" t="s">
        <v>1206</v>
      </c>
    </row>
    <row r="54" spans="1:11" x14ac:dyDescent="0.25">
      <c r="A54" s="138">
        <v>12</v>
      </c>
      <c r="B54" s="138" t="s">
        <v>196</v>
      </c>
      <c r="C54" s="138" t="s">
        <v>104</v>
      </c>
      <c r="D54" s="138" t="s">
        <v>197</v>
      </c>
      <c r="E54" s="138" t="s">
        <v>198</v>
      </c>
      <c r="F54" s="138" t="s">
        <v>1168</v>
      </c>
      <c r="G54" s="138" t="s">
        <v>1136</v>
      </c>
      <c r="H54" s="138" t="s">
        <v>1013</v>
      </c>
      <c r="I54" s="138" t="s">
        <v>1169</v>
      </c>
      <c r="J54" s="138" t="s">
        <v>960</v>
      </c>
      <c r="K54" s="138" t="s">
        <v>1170</v>
      </c>
    </row>
    <row r="55" spans="1:11" x14ac:dyDescent="0.25">
      <c r="A55" s="138">
        <v>13</v>
      </c>
      <c r="B55" s="138" t="s">
        <v>1181</v>
      </c>
      <c r="C55" s="138" t="s">
        <v>1182</v>
      </c>
      <c r="D55" s="138" t="s">
        <v>1183</v>
      </c>
      <c r="E55" s="138" t="s">
        <v>48</v>
      </c>
      <c r="F55" s="138" t="s">
        <v>1184</v>
      </c>
      <c r="G55" s="138" t="s">
        <v>1136</v>
      </c>
      <c r="H55" s="138" t="s">
        <v>1013</v>
      </c>
      <c r="I55" s="138" t="s">
        <v>1185</v>
      </c>
      <c r="J55" s="138" t="s">
        <v>960</v>
      </c>
      <c r="K55" s="138" t="s">
        <v>1186</v>
      </c>
    </row>
    <row r="56" spans="1:11" x14ac:dyDescent="0.25">
      <c r="A56" s="138">
        <v>14</v>
      </c>
      <c r="B56" s="138" t="s">
        <v>1187</v>
      </c>
      <c r="C56" s="138" t="s">
        <v>1188</v>
      </c>
      <c r="D56" s="138" t="s">
        <v>1189</v>
      </c>
      <c r="E56" s="138" t="s">
        <v>43</v>
      </c>
      <c r="F56" s="138" t="s">
        <v>1190</v>
      </c>
      <c r="G56" s="138" t="s">
        <v>1136</v>
      </c>
      <c r="H56" s="138" t="s">
        <v>1013</v>
      </c>
      <c r="I56" s="138" t="s">
        <v>1191</v>
      </c>
      <c r="J56" s="138" t="s">
        <v>960</v>
      </c>
      <c r="K56" s="138" t="s">
        <v>1192</v>
      </c>
    </row>
    <row r="57" spans="1:11" x14ac:dyDescent="0.25">
      <c r="A57" s="138">
        <v>15</v>
      </c>
      <c r="B57" s="138" t="s">
        <v>64</v>
      </c>
      <c r="C57" s="138" t="s">
        <v>65</v>
      </c>
      <c r="D57" s="138" t="s">
        <v>66</v>
      </c>
      <c r="E57" s="138" t="s">
        <v>1</v>
      </c>
      <c r="F57" s="138" t="s">
        <v>1133</v>
      </c>
      <c r="G57" s="138" t="s">
        <v>1136</v>
      </c>
      <c r="H57" s="138" t="s">
        <v>1013</v>
      </c>
      <c r="I57" s="138" t="s">
        <v>1134</v>
      </c>
      <c r="J57" s="138" t="s">
        <v>960</v>
      </c>
      <c r="K57" s="138" t="s">
        <v>1135</v>
      </c>
    </row>
    <row r="58" spans="1:11" x14ac:dyDescent="0.25">
      <c r="A58" s="138">
        <v>16</v>
      </c>
      <c r="B58" s="138" t="s">
        <v>262</v>
      </c>
      <c r="C58" s="138" t="s">
        <v>1141</v>
      </c>
      <c r="D58" s="138" t="s">
        <v>1142</v>
      </c>
      <c r="E58" s="138" t="s">
        <v>1</v>
      </c>
      <c r="F58" s="138" t="s">
        <v>1143</v>
      </c>
      <c r="G58" s="138" t="s">
        <v>1136</v>
      </c>
      <c r="H58" s="138" t="s">
        <v>1013</v>
      </c>
      <c r="I58" s="138" t="s">
        <v>1144</v>
      </c>
      <c r="J58" s="138" t="s">
        <v>960</v>
      </c>
      <c r="K58" s="138" t="s">
        <v>1145</v>
      </c>
    </row>
    <row r="59" spans="1:11" x14ac:dyDescent="0.25">
      <c r="A59" s="138">
        <v>17</v>
      </c>
      <c r="B59" s="138" t="s">
        <v>1146</v>
      </c>
      <c r="C59" s="138" t="s">
        <v>1147</v>
      </c>
      <c r="D59" s="138" t="s">
        <v>1142</v>
      </c>
      <c r="E59" s="138" t="s">
        <v>1</v>
      </c>
      <c r="F59" s="138" t="s">
        <v>1148</v>
      </c>
      <c r="G59" s="138" t="s">
        <v>1136</v>
      </c>
      <c r="H59" s="138" t="s">
        <v>1013</v>
      </c>
      <c r="I59" s="138" t="s">
        <v>1149</v>
      </c>
      <c r="J59" s="138" t="s">
        <v>960</v>
      </c>
      <c r="K59" s="138" t="s">
        <v>1150</v>
      </c>
    </row>
    <row r="60" spans="1:11" x14ac:dyDescent="0.25">
      <c r="A60" s="138">
        <v>18</v>
      </c>
      <c r="B60" s="138" t="s">
        <v>50</v>
      </c>
      <c r="C60" s="138" t="s">
        <v>51</v>
      </c>
      <c r="D60" s="138" t="s">
        <v>52</v>
      </c>
      <c r="E60" s="138" t="s">
        <v>43</v>
      </c>
      <c r="F60" s="138" t="s">
        <v>1085</v>
      </c>
      <c r="G60" s="138" t="s">
        <v>1136</v>
      </c>
      <c r="H60" s="138" t="s">
        <v>1013</v>
      </c>
      <c r="I60" s="138" t="s">
        <v>1086</v>
      </c>
      <c r="J60" s="138" t="s">
        <v>960</v>
      </c>
      <c r="K60" s="138" t="s">
        <v>1087</v>
      </c>
    </row>
    <row r="61" spans="1:11" x14ac:dyDescent="0.25">
      <c r="A61" s="138">
        <v>19</v>
      </c>
      <c r="B61" s="138" t="s">
        <v>196</v>
      </c>
      <c r="C61" s="138" t="s">
        <v>104</v>
      </c>
      <c r="D61" s="138" t="s">
        <v>197</v>
      </c>
      <c r="E61" s="138" t="s">
        <v>198</v>
      </c>
      <c r="F61" s="138" t="s">
        <v>1107</v>
      </c>
      <c r="G61" s="138" t="s">
        <v>1136</v>
      </c>
      <c r="H61" s="138" t="s">
        <v>1013</v>
      </c>
      <c r="I61" s="138" t="s">
        <v>1108</v>
      </c>
      <c r="J61" s="138" t="s">
        <v>960</v>
      </c>
      <c r="K61" s="138" t="s">
        <v>1109</v>
      </c>
    </row>
    <row r="62" spans="1:11" x14ac:dyDescent="0.25">
      <c r="A62" s="138">
        <v>20</v>
      </c>
      <c r="B62" s="138" t="s">
        <v>1110</v>
      </c>
      <c r="C62" s="138" t="s">
        <v>408</v>
      </c>
      <c r="D62" s="138" t="s">
        <v>1111</v>
      </c>
      <c r="E62" s="138" t="s">
        <v>912</v>
      </c>
      <c r="F62" s="138" t="s">
        <v>1112</v>
      </c>
      <c r="G62" s="138" t="s">
        <v>1136</v>
      </c>
      <c r="H62" s="138" t="s">
        <v>1013</v>
      </c>
      <c r="I62" s="138" t="s">
        <v>1113</v>
      </c>
      <c r="J62" s="138" t="s">
        <v>960</v>
      </c>
      <c r="K62" s="138" t="s">
        <v>1114</v>
      </c>
    </row>
    <row r="63" spans="1:11" x14ac:dyDescent="0.25">
      <c r="A63" s="138">
        <v>21</v>
      </c>
      <c r="B63" s="138" t="s">
        <v>1115</v>
      </c>
      <c r="C63" s="138" t="s">
        <v>1116</v>
      </c>
      <c r="D63" s="138" t="s">
        <v>1117</v>
      </c>
      <c r="E63" s="138" t="s">
        <v>1</v>
      </c>
      <c r="F63" s="138" t="s">
        <v>1118</v>
      </c>
      <c r="G63" s="138" t="s">
        <v>1136</v>
      </c>
      <c r="H63" s="138" t="s">
        <v>1013</v>
      </c>
      <c r="I63" s="138" t="s">
        <v>1119</v>
      </c>
      <c r="J63" s="138" t="s">
        <v>960</v>
      </c>
      <c r="K63" s="138" t="s">
        <v>1120</v>
      </c>
    </row>
    <row r="64" spans="1:11" x14ac:dyDescent="0.25">
      <c r="A64" s="138">
        <v>22</v>
      </c>
      <c r="B64" s="138" t="s">
        <v>803</v>
      </c>
      <c r="C64" s="138" t="s">
        <v>804</v>
      </c>
      <c r="D64" s="138" t="s">
        <v>17</v>
      </c>
      <c r="E64" s="138" t="s">
        <v>7</v>
      </c>
      <c r="F64" s="138" t="s">
        <v>1121</v>
      </c>
      <c r="G64" s="138" t="s">
        <v>1136</v>
      </c>
      <c r="H64" s="138" t="s">
        <v>1013</v>
      </c>
      <c r="I64" s="138" t="s">
        <v>1122</v>
      </c>
      <c r="J64" s="138" t="s">
        <v>960</v>
      </c>
      <c r="K64" s="138" t="s">
        <v>1123</v>
      </c>
    </row>
    <row r="65" spans="1:11" x14ac:dyDescent="0.25">
      <c r="A65" s="138">
        <v>30</v>
      </c>
      <c r="B65" s="138" t="s">
        <v>803</v>
      </c>
      <c r="C65" s="138" t="s">
        <v>804</v>
      </c>
      <c r="D65" s="138" t="s">
        <v>17</v>
      </c>
      <c r="E65" s="138" t="s">
        <v>7</v>
      </c>
      <c r="F65" s="138" t="s">
        <v>805</v>
      </c>
      <c r="G65" s="138" t="s">
        <v>1136</v>
      </c>
      <c r="H65" s="138" t="s">
        <v>5</v>
      </c>
      <c r="I65" s="138" t="s">
        <v>806</v>
      </c>
      <c r="J65" s="138" t="s">
        <v>6</v>
      </c>
      <c r="K65" s="138" t="s">
        <v>996</v>
      </c>
    </row>
    <row r="66" spans="1:11" x14ac:dyDescent="0.25">
      <c r="A66" s="138">
        <v>50</v>
      </c>
      <c r="B66" s="138" t="s">
        <v>15</v>
      </c>
      <c r="C66" s="138" t="s">
        <v>16</v>
      </c>
      <c r="D66" s="138" t="s">
        <v>17</v>
      </c>
      <c r="E66" s="138" t="s">
        <v>7</v>
      </c>
      <c r="F66" s="138" t="s">
        <v>18</v>
      </c>
      <c r="G66" s="138" t="s">
        <v>1136</v>
      </c>
      <c r="H66" s="138" t="s">
        <v>5</v>
      </c>
      <c r="I66" s="138" t="s">
        <v>19</v>
      </c>
      <c r="J66" s="138" t="s">
        <v>6</v>
      </c>
      <c r="K66" s="138" t="s">
        <v>685</v>
      </c>
    </row>
    <row r="67" spans="1:11" x14ac:dyDescent="0.25">
      <c r="A67" s="138">
        <v>63</v>
      </c>
      <c r="B67" s="138" t="s">
        <v>50</v>
      </c>
      <c r="C67" s="138" t="s">
        <v>51</v>
      </c>
      <c r="D67" s="138" t="s">
        <v>52</v>
      </c>
      <c r="E67" s="138" t="s">
        <v>43</v>
      </c>
      <c r="F67" s="138" t="s">
        <v>94</v>
      </c>
      <c r="G67" s="138" t="s">
        <v>1136</v>
      </c>
      <c r="H67" s="138" t="s">
        <v>5</v>
      </c>
      <c r="I67" s="138" t="s">
        <v>95</v>
      </c>
      <c r="J67" s="138" t="s">
        <v>6</v>
      </c>
      <c r="K67" s="138" t="s">
        <v>724</v>
      </c>
    </row>
    <row r="68" spans="1:11" x14ac:dyDescent="0.25">
      <c r="A68" s="138">
        <v>67</v>
      </c>
      <c r="B68" s="138" t="s">
        <v>101</v>
      </c>
      <c r="C68" s="138" t="s">
        <v>102</v>
      </c>
      <c r="D68" s="138" t="s">
        <v>103</v>
      </c>
      <c r="E68" s="138" t="s">
        <v>43</v>
      </c>
      <c r="F68" s="138" t="s">
        <v>169</v>
      </c>
      <c r="G68" s="138" t="s">
        <v>1136</v>
      </c>
      <c r="H68" s="138" t="s">
        <v>8</v>
      </c>
      <c r="I68" s="138" t="s">
        <v>170</v>
      </c>
      <c r="J68" s="138" t="s">
        <v>9</v>
      </c>
      <c r="K68" s="138" t="s">
        <v>735</v>
      </c>
    </row>
    <row r="69" spans="1:11" x14ac:dyDescent="0.25">
      <c r="A69" s="138">
        <v>70</v>
      </c>
      <c r="B69" s="138" t="s">
        <v>179</v>
      </c>
      <c r="C69" s="138" t="s">
        <v>180</v>
      </c>
      <c r="D69" s="138" t="s">
        <v>181</v>
      </c>
      <c r="E69" s="138" t="s">
        <v>43</v>
      </c>
      <c r="F69" s="138" t="s">
        <v>182</v>
      </c>
      <c r="G69" s="138" t="s">
        <v>1136</v>
      </c>
      <c r="H69" s="138" t="s">
        <v>8</v>
      </c>
      <c r="I69" s="138" t="s">
        <v>183</v>
      </c>
      <c r="J69" s="138" t="s">
        <v>9</v>
      </c>
      <c r="K69" s="138" t="s">
        <v>738</v>
      </c>
    </row>
    <row r="70" spans="1:11" x14ac:dyDescent="0.25">
      <c r="A70" s="138">
        <v>1</v>
      </c>
      <c r="B70" s="138" t="s">
        <v>174</v>
      </c>
      <c r="C70" s="138" t="s">
        <v>175</v>
      </c>
      <c r="D70" s="138" t="s">
        <v>0</v>
      </c>
      <c r="E70" s="138" t="s">
        <v>1</v>
      </c>
      <c r="F70" s="138" t="s">
        <v>1232</v>
      </c>
      <c r="G70" s="138" t="s">
        <v>1257</v>
      </c>
      <c r="H70" s="138" t="s">
        <v>1013</v>
      </c>
      <c r="I70" s="138" t="s">
        <v>1234</v>
      </c>
      <c r="J70" s="138" t="s">
        <v>960</v>
      </c>
      <c r="K70" s="138" t="s">
        <v>1456</v>
      </c>
    </row>
    <row r="71" spans="1:11" x14ac:dyDescent="0.25">
      <c r="A71" s="138">
        <v>5</v>
      </c>
      <c r="B71" s="138" t="s">
        <v>366</v>
      </c>
      <c r="C71" s="138" t="s">
        <v>367</v>
      </c>
      <c r="D71" s="138" t="s">
        <v>368</v>
      </c>
      <c r="E71" s="138" t="s">
        <v>43</v>
      </c>
      <c r="F71" s="138" t="s">
        <v>1100</v>
      </c>
      <c r="G71" s="138" t="s">
        <v>1257</v>
      </c>
      <c r="H71" s="138" t="s">
        <v>1013</v>
      </c>
      <c r="I71" s="138" t="s">
        <v>1101</v>
      </c>
      <c r="J71" s="138" t="s">
        <v>960</v>
      </c>
      <c r="K71" s="138" t="s">
        <v>1258</v>
      </c>
    </row>
    <row r="72" spans="1:11" x14ac:dyDescent="0.25">
      <c r="A72" s="138">
        <v>6</v>
      </c>
      <c r="B72" s="138" t="s">
        <v>1215</v>
      </c>
      <c r="C72" s="138" t="s">
        <v>1216</v>
      </c>
      <c r="D72" s="138" t="s">
        <v>0</v>
      </c>
      <c r="E72" s="138" t="s">
        <v>1</v>
      </c>
      <c r="F72" s="138" t="s">
        <v>1218</v>
      </c>
      <c r="G72" s="138" t="s">
        <v>1257</v>
      </c>
      <c r="H72" s="138" t="s">
        <v>1013</v>
      </c>
      <c r="I72" s="138" t="s">
        <v>1219</v>
      </c>
      <c r="J72" s="138" t="s">
        <v>960</v>
      </c>
      <c r="K72" s="138" t="s">
        <v>1242</v>
      </c>
    </row>
    <row r="73" spans="1:11" x14ac:dyDescent="0.25">
      <c r="A73" s="138">
        <v>8</v>
      </c>
      <c r="B73" s="138" t="s">
        <v>1194</v>
      </c>
      <c r="C73" s="138" t="s">
        <v>1195</v>
      </c>
      <c r="D73" s="138" t="s">
        <v>1196</v>
      </c>
      <c r="E73" s="138" t="s">
        <v>28</v>
      </c>
      <c r="F73" s="138" t="s">
        <v>1197</v>
      </c>
      <c r="G73" s="138" t="s">
        <v>1257</v>
      </c>
      <c r="H73" s="138" t="s">
        <v>1013</v>
      </c>
      <c r="I73" s="138" t="s">
        <v>1198</v>
      </c>
      <c r="J73" s="138" t="s">
        <v>960</v>
      </c>
      <c r="K73" s="138" t="s">
        <v>1214</v>
      </c>
    </row>
    <row r="74" spans="1:11" x14ac:dyDescent="0.25">
      <c r="A74" s="138">
        <v>4</v>
      </c>
      <c r="B74" s="138" t="s">
        <v>366</v>
      </c>
      <c r="C74" s="138" t="s">
        <v>367</v>
      </c>
      <c r="D74" s="138" t="s">
        <v>368</v>
      </c>
      <c r="E74" s="138" t="s">
        <v>43</v>
      </c>
      <c r="F74" s="138" t="s">
        <v>395</v>
      </c>
      <c r="G74" s="138" t="s">
        <v>1257</v>
      </c>
      <c r="H74" s="138" t="s">
        <v>5</v>
      </c>
      <c r="I74" s="138" t="s">
        <v>396</v>
      </c>
      <c r="J74" s="138" t="s">
        <v>6</v>
      </c>
      <c r="K74" s="138" t="s">
        <v>1241</v>
      </c>
    </row>
    <row r="75" spans="1:11" x14ac:dyDescent="0.25">
      <c r="A75" s="138">
        <v>58</v>
      </c>
      <c r="B75" s="138" t="s">
        <v>443</v>
      </c>
      <c r="C75" s="138" t="s">
        <v>444</v>
      </c>
      <c r="D75" s="138" t="s">
        <v>0</v>
      </c>
      <c r="E75" s="138" t="s">
        <v>1</v>
      </c>
      <c r="F75" s="138" t="s">
        <v>445</v>
      </c>
      <c r="G75" s="138" t="s">
        <v>1257</v>
      </c>
      <c r="H75" s="138" t="s">
        <v>5</v>
      </c>
      <c r="I75" s="138" t="s">
        <v>446</v>
      </c>
      <c r="J75" s="138" t="s">
        <v>6</v>
      </c>
      <c r="K75" s="138" t="s">
        <v>708</v>
      </c>
    </row>
    <row r="76" spans="1:11" x14ac:dyDescent="0.25">
      <c r="A76" s="138">
        <v>62</v>
      </c>
      <c r="B76" s="138" t="s">
        <v>467</v>
      </c>
      <c r="C76" s="138" t="s">
        <v>468</v>
      </c>
      <c r="D76" s="138" t="s">
        <v>0</v>
      </c>
      <c r="E76" s="138" t="s">
        <v>1</v>
      </c>
      <c r="F76" s="138" t="s">
        <v>469</v>
      </c>
      <c r="G76" s="138" t="s">
        <v>1257</v>
      </c>
      <c r="H76" s="138" t="s">
        <v>5</v>
      </c>
      <c r="I76" s="138" t="s">
        <v>470</v>
      </c>
      <c r="J76" s="138" t="s">
        <v>6</v>
      </c>
      <c r="K76" s="138" t="s">
        <v>720</v>
      </c>
    </row>
    <row r="77" spans="1:11" x14ac:dyDescent="0.25">
      <c r="A77" s="138">
        <v>66</v>
      </c>
      <c r="B77" s="138" t="s">
        <v>797</v>
      </c>
      <c r="C77" s="138" t="s">
        <v>798</v>
      </c>
      <c r="D77" s="138" t="s">
        <v>799</v>
      </c>
      <c r="E77" s="138" t="s">
        <v>1</v>
      </c>
      <c r="F77" s="138" t="s">
        <v>800</v>
      </c>
      <c r="G77" s="138" t="s">
        <v>1257</v>
      </c>
      <c r="H77" s="138" t="s">
        <v>8</v>
      </c>
      <c r="I77" s="138" t="s">
        <v>801</v>
      </c>
      <c r="J77" s="138" t="s">
        <v>9</v>
      </c>
      <c r="K77" s="138" t="s">
        <v>802</v>
      </c>
    </row>
    <row r="78" spans="1:11" x14ac:dyDescent="0.25">
      <c r="A78" s="138">
        <v>68</v>
      </c>
      <c r="B78" s="138" t="s">
        <v>174</v>
      </c>
      <c r="C78" s="138" t="s">
        <v>175</v>
      </c>
      <c r="D78" s="138" t="s">
        <v>0</v>
      </c>
      <c r="E78" s="138" t="s">
        <v>1</v>
      </c>
      <c r="F78" s="138" t="s">
        <v>176</v>
      </c>
      <c r="G78" s="138" t="s">
        <v>1257</v>
      </c>
      <c r="H78" s="138" t="s">
        <v>8</v>
      </c>
      <c r="I78" s="138" t="s">
        <v>177</v>
      </c>
      <c r="J78" s="138" t="s">
        <v>9</v>
      </c>
      <c r="K78" s="138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9"/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37">
        <v>26</v>
      </c>
      <c r="B8" s="137" t="s">
        <v>190</v>
      </c>
      <c r="C8" s="137" t="s">
        <v>191</v>
      </c>
      <c r="D8" s="137" t="s">
        <v>192</v>
      </c>
      <c r="E8" s="137" t="s">
        <v>28</v>
      </c>
      <c r="F8" s="137" t="s">
        <v>193</v>
      </c>
      <c r="G8" s="137" t="s">
        <v>1019</v>
      </c>
      <c r="H8" s="137" t="s">
        <v>30</v>
      </c>
      <c r="I8" s="137" t="s">
        <v>194</v>
      </c>
      <c r="J8" s="137" t="s">
        <v>32</v>
      </c>
      <c r="K8" s="137" t="s">
        <v>1081</v>
      </c>
    </row>
    <row r="9" spans="1:11" x14ac:dyDescent="0.25">
      <c r="A9" s="137">
        <v>28</v>
      </c>
      <c r="B9" s="137" t="s">
        <v>71</v>
      </c>
      <c r="C9" s="137" t="s">
        <v>72</v>
      </c>
      <c r="D9" s="137" t="s">
        <v>73</v>
      </c>
      <c r="E9" s="137" t="s">
        <v>28</v>
      </c>
      <c r="F9" s="137" t="s">
        <v>74</v>
      </c>
      <c r="G9" s="137" t="s">
        <v>1019</v>
      </c>
      <c r="H9" s="137" t="s">
        <v>30</v>
      </c>
      <c r="I9" s="137" t="s">
        <v>75</v>
      </c>
      <c r="J9" s="137" t="s">
        <v>32</v>
      </c>
      <c r="K9" s="137" t="s">
        <v>1058</v>
      </c>
    </row>
    <row r="10" spans="1:11" x14ac:dyDescent="0.25">
      <c r="A10" s="137">
        <v>34</v>
      </c>
      <c r="B10" s="137" t="s">
        <v>64</v>
      </c>
      <c r="C10" s="137" t="s">
        <v>65</v>
      </c>
      <c r="D10" s="137" t="s">
        <v>66</v>
      </c>
      <c r="E10" s="137" t="s">
        <v>1</v>
      </c>
      <c r="F10" s="137" t="s">
        <v>67</v>
      </c>
      <c r="G10" s="137" t="s">
        <v>1019</v>
      </c>
      <c r="H10" s="137" t="s">
        <v>30</v>
      </c>
      <c r="I10" s="137" t="s">
        <v>68</v>
      </c>
      <c r="J10" s="137" t="s">
        <v>32</v>
      </c>
      <c r="K10" s="137" t="s">
        <v>959</v>
      </c>
    </row>
    <row r="11" spans="1:11" x14ac:dyDescent="0.25">
      <c r="A11" s="137">
        <v>62</v>
      </c>
      <c r="B11" s="137" t="s">
        <v>460</v>
      </c>
      <c r="C11" s="137" t="s">
        <v>461</v>
      </c>
      <c r="D11" s="137" t="s">
        <v>462</v>
      </c>
      <c r="E11" s="137" t="s">
        <v>1</v>
      </c>
      <c r="F11" s="137" t="s">
        <v>463</v>
      </c>
      <c r="G11" s="137" t="s">
        <v>1019</v>
      </c>
      <c r="H11" s="137" t="s">
        <v>30</v>
      </c>
      <c r="I11" s="137" t="s">
        <v>464</v>
      </c>
      <c r="J11" s="137" t="s">
        <v>32</v>
      </c>
      <c r="K11" s="137" t="s">
        <v>711</v>
      </c>
    </row>
    <row r="12" spans="1:11" x14ac:dyDescent="0.25">
      <c r="A12" s="137">
        <v>63</v>
      </c>
      <c r="B12" s="137" t="s">
        <v>165</v>
      </c>
      <c r="C12" s="137" t="s">
        <v>166</v>
      </c>
      <c r="D12" s="137" t="s">
        <v>27</v>
      </c>
      <c r="E12" s="137" t="s">
        <v>28</v>
      </c>
      <c r="F12" s="137" t="s">
        <v>167</v>
      </c>
      <c r="G12" s="137" t="s">
        <v>1019</v>
      </c>
      <c r="H12" s="137" t="s">
        <v>30</v>
      </c>
      <c r="I12" s="137" t="s">
        <v>168</v>
      </c>
      <c r="J12" s="137" t="s">
        <v>32</v>
      </c>
      <c r="K12" s="137" t="s">
        <v>712</v>
      </c>
    </row>
    <row r="13" spans="1:11" x14ac:dyDescent="0.25">
      <c r="A13" s="137">
        <v>64</v>
      </c>
      <c r="B13" s="137" t="s">
        <v>25</v>
      </c>
      <c r="C13" s="137" t="s">
        <v>26</v>
      </c>
      <c r="D13" s="137" t="s">
        <v>27</v>
      </c>
      <c r="E13" s="137" t="s">
        <v>28</v>
      </c>
      <c r="F13" s="137" t="s">
        <v>29</v>
      </c>
      <c r="G13" s="137" t="s">
        <v>1019</v>
      </c>
      <c r="H13" s="137" t="s">
        <v>30</v>
      </c>
      <c r="I13" s="137" t="s">
        <v>31</v>
      </c>
      <c r="J13" s="137" t="s">
        <v>32</v>
      </c>
      <c r="K13" s="137" t="s">
        <v>714</v>
      </c>
    </row>
    <row r="14" spans="1:11" x14ac:dyDescent="0.25">
      <c r="A14" s="137">
        <v>76</v>
      </c>
      <c r="B14" s="137" t="s">
        <v>467</v>
      </c>
      <c r="C14" s="137" t="s">
        <v>468</v>
      </c>
      <c r="D14" s="137" t="s">
        <v>0</v>
      </c>
      <c r="E14" s="137" t="s">
        <v>1</v>
      </c>
      <c r="F14" s="137" t="s">
        <v>477</v>
      </c>
      <c r="G14" s="137" t="s">
        <v>1019</v>
      </c>
      <c r="H14" s="137" t="s">
        <v>30</v>
      </c>
      <c r="I14" s="137" t="s">
        <v>478</v>
      </c>
      <c r="J14" s="137" t="s">
        <v>32</v>
      </c>
      <c r="K14" s="137" t="s">
        <v>740</v>
      </c>
    </row>
    <row r="15" spans="1:11" x14ac:dyDescent="0.25">
      <c r="A15" s="137">
        <v>3</v>
      </c>
      <c r="B15" s="137" t="s">
        <v>366</v>
      </c>
      <c r="C15" s="137" t="s">
        <v>367</v>
      </c>
      <c r="D15" s="137" t="s">
        <v>368</v>
      </c>
      <c r="E15" s="137" t="s">
        <v>43</v>
      </c>
      <c r="F15" s="137" t="s">
        <v>369</v>
      </c>
      <c r="G15" s="137" t="s">
        <v>1019</v>
      </c>
      <c r="H15" s="137" t="s">
        <v>294</v>
      </c>
      <c r="I15" s="137" t="s">
        <v>370</v>
      </c>
      <c r="J15" s="137" t="s">
        <v>289</v>
      </c>
      <c r="K15" s="137" t="s">
        <v>1240</v>
      </c>
    </row>
    <row r="16" spans="1:11" x14ac:dyDescent="0.25">
      <c r="A16" s="137">
        <v>38</v>
      </c>
      <c r="B16" s="137" t="s">
        <v>49</v>
      </c>
      <c r="C16" s="137" t="s">
        <v>97</v>
      </c>
      <c r="D16" s="137" t="s">
        <v>66</v>
      </c>
      <c r="E16" s="137" t="s">
        <v>1</v>
      </c>
      <c r="F16" s="137" t="s">
        <v>391</v>
      </c>
      <c r="G16" s="137" t="s">
        <v>1019</v>
      </c>
      <c r="H16" s="137" t="s">
        <v>294</v>
      </c>
      <c r="I16" s="137" t="s">
        <v>392</v>
      </c>
      <c r="J16" s="137" t="s">
        <v>289</v>
      </c>
      <c r="K16" s="137" t="s">
        <v>921</v>
      </c>
    </row>
    <row r="17" spans="1:11" x14ac:dyDescent="0.25">
      <c r="A17" s="137">
        <v>40</v>
      </c>
      <c r="B17" s="137" t="s">
        <v>845</v>
      </c>
      <c r="C17" s="137" t="s">
        <v>846</v>
      </c>
      <c r="D17" s="137" t="s">
        <v>27</v>
      </c>
      <c r="E17" s="137" t="s">
        <v>28</v>
      </c>
      <c r="F17" s="137" t="s">
        <v>847</v>
      </c>
      <c r="G17" s="137" t="s">
        <v>1019</v>
      </c>
      <c r="H17" s="137" t="s">
        <v>294</v>
      </c>
      <c r="I17" s="137" t="s">
        <v>848</v>
      </c>
      <c r="J17" s="137" t="s">
        <v>289</v>
      </c>
      <c r="K17" s="137" t="s">
        <v>849</v>
      </c>
    </row>
    <row r="18" spans="1:11" x14ac:dyDescent="0.25">
      <c r="A18" s="137">
        <v>42</v>
      </c>
      <c r="B18" s="137" t="s">
        <v>651</v>
      </c>
      <c r="C18" s="137" t="s">
        <v>652</v>
      </c>
      <c r="D18" s="137" t="s">
        <v>653</v>
      </c>
      <c r="E18" s="137" t="s">
        <v>1</v>
      </c>
      <c r="F18" s="137" t="s">
        <v>654</v>
      </c>
      <c r="G18" s="137" t="s">
        <v>1019</v>
      </c>
      <c r="H18" s="137" t="s">
        <v>294</v>
      </c>
      <c r="I18" s="137" t="s">
        <v>655</v>
      </c>
      <c r="J18" s="137" t="s">
        <v>289</v>
      </c>
      <c r="K18" s="137" t="s">
        <v>656</v>
      </c>
    </row>
    <row r="19" spans="1:11" x14ac:dyDescent="0.25">
      <c r="A19" s="137">
        <v>44</v>
      </c>
      <c r="B19" s="137" t="s">
        <v>608</v>
      </c>
      <c r="C19" s="137" t="s">
        <v>378</v>
      </c>
      <c r="D19" s="137" t="s">
        <v>27</v>
      </c>
      <c r="E19" s="137" t="s">
        <v>28</v>
      </c>
      <c r="F19" s="137" t="s">
        <v>609</v>
      </c>
      <c r="G19" s="137" t="s">
        <v>1019</v>
      </c>
      <c r="H19" s="137" t="s">
        <v>294</v>
      </c>
      <c r="I19" s="137" t="s">
        <v>610</v>
      </c>
      <c r="J19" s="137" t="s">
        <v>289</v>
      </c>
      <c r="K19" s="137" t="s">
        <v>663</v>
      </c>
    </row>
    <row r="20" spans="1:11" x14ac:dyDescent="0.25">
      <c r="A20" s="137">
        <v>48</v>
      </c>
      <c r="B20" s="137"/>
      <c r="C20" s="137"/>
      <c r="D20" s="137"/>
      <c r="E20" s="137"/>
      <c r="F20" s="137" t="s">
        <v>540</v>
      </c>
      <c r="G20" s="137" t="s">
        <v>1019</v>
      </c>
      <c r="H20" s="137" t="s">
        <v>294</v>
      </c>
      <c r="I20" s="137" t="s">
        <v>541</v>
      </c>
      <c r="J20" s="137" t="s">
        <v>289</v>
      </c>
      <c r="K20" s="137" t="s">
        <v>677</v>
      </c>
    </row>
    <row r="21" spans="1:11" x14ac:dyDescent="0.25">
      <c r="A21" s="137">
        <v>49</v>
      </c>
      <c r="B21" s="137" t="s">
        <v>291</v>
      </c>
      <c r="C21" s="137" t="s">
        <v>292</v>
      </c>
      <c r="D21" s="137" t="s">
        <v>0</v>
      </c>
      <c r="E21" s="137" t="s">
        <v>1</v>
      </c>
      <c r="F21" s="137" t="s">
        <v>293</v>
      </c>
      <c r="G21" s="137" t="s">
        <v>1019</v>
      </c>
      <c r="H21" s="137" t="s">
        <v>294</v>
      </c>
      <c r="I21" s="137" t="s">
        <v>295</v>
      </c>
      <c r="J21" s="137" t="s">
        <v>289</v>
      </c>
      <c r="K21" s="137" t="s">
        <v>679</v>
      </c>
    </row>
    <row r="22" spans="1:11" x14ac:dyDescent="0.25">
      <c r="A22" s="137">
        <v>50</v>
      </c>
      <c r="B22" s="137" t="s">
        <v>297</v>
      </c>
      <c r="C22" s="137" t="s">
        <v>255</v>
      </c>
      <c r="D22" s="137" t="s">
        <v>0</v>
      </c>
      <c r="E22" s="137" t="s">
        <v>1</v>
      </c>
      <c r="F22" s="137" t="s">
        <v>298</v>
      </c>
      <c r="G22" s="137" t="s">
        <v>1019</v>
      </c>
      <c r="H22" s="137" t="s">
        <v>294</v>
      </c>
      <c r="I22" s="137" t="s">
        <v>299</v>
      </c>
      <c r="J22" s="137" t="s">
        <v>289</v>
      </c>
      <c r="K22" s="137" t="s">
        <v>680</v>
      </c>
    </row>
    <row r="23" spans="1:11" x14ac:dyDescent="0.25">
      <c r="A23" s="137">
        <v>51</v>
      </c>
      <c r="B23" s="137" t="s">
        <v>311</v>
      </c>
      <c r="C23" s="137" t="s">
        <v>312</v>
      </c>
      <c r="D23" s="137" t="s">
        <v>313</v>
      </c>
      <c r="E23" s="137" t="s">
        <v>43</v>
      </c>
      <c r="F23" s="137" t="s">
        <v>314</v>
      </c>
      <c r="G23" s="137" t="s">
        <v>1019</v>
      </c>
      <c r="H23" s="137" t="s">
        <v>294</v>
      </c>
      <c r="I23" s="137" t="s">
        <v>315</v>
      </c>
      <c r="J23" s="137" t="s">
        <v>289</v>
      </c>
      <c r="K23" s="137" t="s">
        <v>683</v>
      </c>
    </row>
    <row r="24" spans="1:11" x14ac:dyDescent="0.25">
      <c r="A24" s="137">
        <v>58</v>
      </c>
      <c r="B24" s="137" t="s">
        <v>262</v>
      </c>
      <c r="C24" s="137" t="s">
        <v>399</v>
      </c>
      <c r="D24" s="137" t="s">
        <v>0</v>
      </c>
      <c r="E24" s="137" t="s">
        <v>1</v>
      </c>
      <c r="F24" s="137" t="s">
        <v>400</v>
      </c>
      <c r="G24" s="137" t="s">
        <v>1019</v>
      </c>
      <c r="H24" s="137" t="s">
        <v>294</v>
      </c>
      <c r="I24" s="137" t="s">
        <v>401</v>
      </c>
      <c r="J24" s="137" t="s">
        <v>289</v>
      </c>
      <c r="K24" s="137" t="s">
        <v>700</v>
      </c>
    </row>
    <row r="25" spans="1:11" x14ac:dyDescent="0.25">
      <c r="A25" s="137">
        <v>60</v>
      </c>
      <c r="B25" s="137" t="s">
        <v>431</v>
      </c>
      <c r="C25" s="137" t="s">
        <v>172</v>
      </c>
      <c r="D25" s="137" t="s">
        <v>432</v>
      </c>
      <c r="E25" s="137" t="s">
        <v>28</v>
      </c>
      <c r="F25" s="137" t="s">
        <v>433</v>
      </c>
      <c r="G25" s="137" t="s">
        <v>1019</v>
      </c>
      <c r="H25" s="137" t="s">
        <v>294</v>
      </c>
      <c r="I25" s="137" t="s">
        <v>434</v>
      </c>
      <c r="J25" s="137" t="s">
        <v>289</v>
      </c>
      <c r="K25" s="137" t="s">
        <v>704</v>
      </c>
    </row>
    <row r="26" spans="1:11" x14ac:dyDescent="0.25">
      <c r="A26" s="137">
        <v>36</v>
      </c>
      <c r="B26" s="137" t="s">
        <v>322</v>
      </c>
      <c r="C26" s="137" t="s">
        <v>323</v>
      </c>
      <c r="D26" s="137" t="s">
        <v>66</v>
      </c>
      <c r="E26" s="137" t="s">
        <v>1</v>
      </c>
      <c r="F26" s="137" t="s">
        <v>324</v>
      </c>
      <c r="G26" s="137" t="s">
        <v>1019</v>
      </c>
      <c r="H26" s="137" t="s">
        <v>287</v>
      </c>
      <c r="I26" s="137" t="s">
        <v>325</v>
      </c>
      <c r="J26" s="137" t="s">
        <v>289</v>
      </c>
      <c r="K26" s="137" t="s">
        <v>956</v>
      </c>
    </row>
    <row r="27" spans="1:11" x14ac:dyDescent="0.25">
      <c r="A27" s="137">
        <v>43</v>
      </c>
      <c r="B27" s="137" t="s">
        <v>425</v>
      </c>
      <c r="C27" s="137" t="s">
        <v>426</v>
      </c>
      <c r="D27" s="137" t="s">
        <v>427</v>
      </c>
      <c r="E27" s="137" t="s">
        <v>28</v>
      </c>
      <c r="F27" s="137" t="s">
        <v>428</v>
      </c>
      <c r="G27" s="137" t="s">
        <v>1019</v>
      </c>
      <c r="H27" s="137" t="s">
        <v>287</v>
      </c>
      <c r="I27" s="137" t="s">
        <v>429</v>
      </c>
      <c r="J27" s="137" t="s">
        <v>289</v>
      </c>
      <c r="K27" s="137" t="s">
        <v>659</v>
      </c>
    </row>
    <row r="28" spans="1:11" x14ac:dyDescent="0.25">
      <c r="A28" s="137">
        <v>45</v>
      </c>
      <c r="B28" s="137"/>
      <c r="C28" s="137"/>
      <c r="D28" s="137"/>
      <c r="E28" s="137"/>
      <c r="F28" s="137" t="s">
        <v>572</v>
      </c>
      <c r="G28" s="137" t="s">
        <v>1019</v>
      </c>
      <c r="H28" s="137" t="s">
        <v>287</v>
      </c>
      <c r="I28" s="137" t="s">
        <v>573</v>
      </c>
      <c r="J28" s="137" t="s">
        <v>289</v>
      </c>
      <c r="K28" s="137" t="s">
        <v>665</v>
      </c>
    </row>
    <row r="29" spans="1:11" x14ac:dyDescent="0.25">
      <c r="A29" s="137">
        <v>47</v>
      </c>
      <c r="B29" s="137" t="s">
        <v>566</v>
      </c>
      <c r="C29" s="137" t="s">
        <v>556</v>
      </c>
      <c r="D29" s="137" t="s">
        <v>0</v>
      </c>
      <c r="E29" s="137" t="s">
        <v>1</v>
      </c>
      <c r="F29" s="137" t="s">
        <v>557</v>
      </c>
      <c r="G29" s="137" t="s">
        <v>1019</v>
      </c>
      <c r="H29" s="137" t="s">
        <v>287</v>
      </c>
      <c r="I29" s="137" t="s">
        <v>558</v>
      </c>
      <c r="J29" s="137" t="s">
        <v>289</v>
      </c>
      <c r="K29" s="137" t="s">
        <v>673</v>
      </c>
    </row>
    <row r="30" spans="1:11" x14ac:dyDescent="0.25">
      <c r="A30" s="137">
        <v>52</v>
      </c>
      <c r="B30" s="137" t="s">
        <v>317</v>
      </c>
      <c r="C30" s="137" t="s">
        <v>279</v>
      </c>
      <c r="D30" s="137" t="s">
        <v>318</v>
      </c>
      <c r="E30" s="137" t="s">
        <v>28</v>
      </c>
      <c r="F30" s="137" t="s">
        <v>319</v>
      </c>
      <c r="G30" s="137" t="s">
        <v>1019</v>
      </c>
      <c r="H30" s="137" t="s">
        <v>287</v>
      </c>
      <c r="I30" s="137" t="s">
        <v>320</v>
      </c>
      <c r="J30" s="137" t="s">
        <v>289</v>
      </c>
      <c r="K30" s="137" t="s">
        <v>758</v>
      </c>
    </row>
    <row r="31" spans="1:11" x14ac:dyDescent="0.25">
      <c r="A31" s="137">
        <v>59</v>
      </c>
      <c r="B31" s="137" t="s">
        <v>403</v>
      </c>
      <c r="C31" s="137" t="s">
        <v>60</v>
      </c>
      <c r="D31" s="137" t="s">
        <v>27</v>
      </c>
      <c r="E31" s="137" t="s">
        <v>28</v>
      </c>
      <c r="F31" s="137" t="s">
        <v>404</v>
      </c>
      <c r="G31" s="137" t="s">
        <v>1019</v>
      </c>
      <c r="H31" s="137" t="s">
        <v>287</v>
      </c>
      <c r="I31" s="137" t="s">
        <v>405</v>
      </c>
      <c r="J31" s="137" t="s">
        <v>289</v>
      </c>
      <c r="K31" s="137" t="s">
        <v>701</v>
      </c>
    </row>
    <row r="32" spans="1:11" x14ac:dyDescent="0.25">
      <c r="A32" s="137">
        <v>9</v>
      </c>
      <c r="B32" s="137" t="s">
        <v>117</v>
      </c>
      <c r="C32" s="137" t="s">
        <v>1210</v>
      </c>
      <c r="D32" s="137" t="s">
        <v>648</v>
      </c>
      <c r="E32" s="137" t="s">
        <v>1</v>
      </c>
      <c r="F32" s="137" t="s">
        <v>1211</v>
      </c>
      <c r="G32" s="137" t="s">
        <v>1019</v>
      </c>
      <c r="H32" s="137" t="s">
        <v>3</v>
      </c>
      <c r="I32" s="137" t="s">
        <v>1212</v>
      </c>
      <c r="J32" s="137" t="s">
        <v>53</v>
      </c>
      <c r="K32" s="137" t="s">
        <v>1213</v>
      </c>
    </row>
    <row r="33" spans="1:11" x14ac:dyDescent="0.25">
      <c r="A33" s="137">
        <v>11</v>
      </c>
      <c r="B33" s="137" t="s">
        <v>116</v>
      </c>
      <c r="C33" s="137" t="s">
        <v>117</v>
      </c>
      <c r="D33" s="137" t="s">
        <v>648</v>
      </c>
      <c r="E33" s="137" t="s">
        <v>1</v>
      </c>
      <c r="F33" s="137" t="s">
        <v>118</v>
      </c>
      <c r="G33" s="137" t="s">
        <v>1019</v>
      </c>
      <c r="H33" s="137" t="s">
        <v>3</v>
      </c>
      <c r="I33" s="137" t="s">
        <v>119</v>
      </c>
      <c r="J33" s="137" t="s">
        <v>53</v>
      </c>
      <c r="K33" s="137" t="s">
        <v>1167</v>
      </c>
    </row>
    <row r="34" spans="1:11" x14ac:dyDescent="0.25">
      <c r="A34" s="137">
        <v>24</v>
      </c>
      <c r="B34" s="137" t="s">
        <v>50</v>
      </c>
      <c r="C34" s="137" t="s">
        <v>51</v>
      </c>
      <c r="D34" s="137" t="s">
        <v>52</v>
      </c>
      <c r="E34" s="137" t="s">
        <v>43</v>
      </c>
      <c r="F34" s="137" t="s">
        <v>246</v>
      </c>
      <c r="G34" s="137" t="s">
        <v>1019</v>
      </c>
      <c r="H34" s="137" t="s">
        <v>3</v>
      </c>
      <c r="I34" s="137" t="s">
        <v>247</v>
      </c>
      <c r="J34" s="137" t="s">
        <v>125</v>
      </c>
      <c r="K34" s="137" t="s">
        <v>1127</v>
      </c>
    </row>
    <row r="35" spans="1:11" x14ac:dyDescent="0.25">
      <c r="A35" s="137">
        <v>27</v>
      </c>
      <c r="B35" s="137" t="s">
        <v>262</v>
      </c>
      <c r="C35" s="137" t="s">
        <v>263</v>
      </c>
      <c r="D35" s="137" t="s">
        <v>264</v>
      </c>
      <c r="E35" s="137" t="s">
        <v>1</v>
      </c>
      <c r="F35" s="137" t="s">
        <v>265</v>
      </c>
      <c r="G35" s="137" t="s">
        <v>1019</v>
      </c>
      <c r="H35" s="137" t="s">
        <v>3</v>
      </c>
      <c r="I35" s="137" t="s">
        <v>266</v>
      </c>
      <c r="J35" s="137" t="s">
        <v>53</v>
      </c>
      <c r="K35" s="137" t="s">
        <v>1057</v>
      </c>
    </row>
    <row r="36" spans="1:11" x14ac:dyDescent="0.25">
      <c r="A36" s="137">
        <v>29</v>
      </c>
      <c r="B36" s="137" t="s">
        <v>273</v>
      </c>
      <c r="C36" s="137" t="s">
        <v>274</v>
      </c>
      <c r="D36" s="137" t="s">
        <v>0</v>
      </c>
      <c r="E36" s="137" t="s">
        <v>1</v>
      </c>
      <c r="F36" s="137" t="s">
        <v>275</v>
      </c>
      <c r="G36" s="137" t="s">
        <v>1019</v>
      </c>
      <c r="H36" s="137" t="s">
        <v>3</v>
      </c>
      <c r="I36" s="137" t="s">
        <v>276</v>
      </c>
      <c r="J36" s="137" t="s">
        <v>53</v>
      </c>
      <c r="K36" s="137" t="s">
        <v>1069</v>
      </c>
    </row>
    <row r="37" spans="1:11" x14ac:dyDescent="0.25">
      <c r="A37" s="137">
        <v>30</v>
      </c>
      <c r="B37" s="137" t="s">
        <v>102</v>
      </c>
      <c r="C37" s="137" t="s">
        <v>141</v>
      </c>
      <c r="D37" s="137" t="s">
        <v>42</v>
      </c>
      <c r="E37" s="137" t="s">
        <v>43</v>
      </c>
      <c r="F37" s="137" t="s">
        <v>142</v>
      </c>
      <c r="G37" s="137" t="s">
        <v>1019</v>
      </c>
      <c r="H37" s="137" t="s">
        <v>3</v>
      </c>
      <c r="I37" s="137" t="s">
        <v>143</v>
      </c>
      <c r="J37" s="137" t="s">
        <v>53</v>
      </c>
      <c r="K37" s="137" t="s">
        <v>1070</v>
      </c>
    </row>
    <row r="38" spans="1:11" x14ac:dyDescent="0.25">
      <c r="A38" s="137">
        <v>31</v>
      </c>
      <c r="B38" s="137" t="s">
        <v>145</v>
      </c>
      <c r="C38" s="137" t="s">
        <v>97</v>
      </c>
      <c r="D38" s="137" t="s">
        <v>1046</v>
      </c>
      <c r="E38" s="137" t="s">
        <v>1</v>
      </c>
      <c r="F38" s="137" t="s">
        <v>147</v>
      </c>
      <c r="G38" s="137" t="s">
        <v>1019</v>
      </c>
      <c r="H38" s="137" t="s">
        <v>3</v>
      </c>
      <c r="I38" s="137" t="s">
        <v>148</v>
      </c>
      <c r="J38" s="137" t="s">
        <v>53</v>
      </c>
      <c r="K38" s="137" t="s">
        <v>1047</v>
      </c>
    </row>
    <row r="39" spans="1:11" x14ac:dyDescent="0.25">
      <c r="A39" s="137">
        <v>33</v>
      </c>
      <c r="B39" s="137" t="s">
        <v>982</v>
      </c>
      <c r="C39" s="137" t="s">
        <v>292</v>
      </c>
      <c r="D39" s="137" t="s">
        <v>462</v>
      </c>
      <c r="E39" s="137" t="s">
        <v>1</v>
      </c>
      <c r="F39" s="137" t="s">
        <v>422</v>
      </c>
      <c r="G39" s="137" t="s">
        <v>1019</v>
      </c>
      <c r="H39" s="137" t="s">
        <v>3</v>
      </c>
      <c r="I39" s="137" t="s">
        <v>423</v>
      </c>
      <c r="J39" s="137" t="s">
        <v>2</v>
      </c>
      <c r="K39" s="137" t="s">
        <v>983</v>
      </c>
    </row>
    <row r="40" spans="1:11" x14ac:dyDescent="0.25">
      <c r="A40" s="137">
        <v>35</v>
      </c>
      <c r="B40" s="137" t="s">
        <v>242</v>
      </c>
      <c r="C40" s="137" t="s">
        <v>243</v>
      </c>
      <c r="D40" s="137" t="s">
        <v>957</v>
      </c>
      <c r="E40" s="137" t="s">
        <v>43</v>
      </c>
      <c r="F40" s="137" t="s">
        <v>244</v>
      </c>
      <c r="G40" s="137" t="s">
        <v>1019</v>
      </c>
      <c r="H40" s="137" t="s">
        <v>3</v>
      </c>
      <c r="I40" s="137" t="s">
        <v>245</v>
      </c>
      <c r="J40" s="137" t="s">
        <v>125</v>
      </c>
      <c r="K40" s="137" t="s">
        <v>958</v>
      </c>
    </row>
    <row r="41" spans="1:11" x14ac:dyDescent="0.25">
      <c r="A41" s="137">
        <v>39</v>
      </c>
      <c r="B41" s="137" t="s">
        <v>361</v>
      </c>
      <c r="C41" s="137" t="s">
        <v>362</v>
      </c>
      <c r="D41" s="137" t="s">
        <v>0</v>
      </c>
      <c r="E41" s="137" t="s">
        <v>1</v>
      </c>
      <c r="F41" s="137" t="s">
        <v>886</v>
      </c>
      <c r="G41" s="137" t="s">
        <v>1019</v>
      </c>
      <c r="H41" s="137" t="s">
        <v>3</v>
      </c>
      <c r="I41" s="137" t="s">
        <v>861</v>
      </c>
      <c r="J41" s="137" t="s">
        <v>516</v>
      </c>
      <c r="K41" s="137" t="s">
        <v>896</v>
      </c>
    </row>
    <row r="42" spans="1:11" x14ac:dyDescent="0.25">
      <c r="A42" s="137">
        <v>55</v>
      </c>
      <c r="B42" s="137" t="s">
        <v>238</v>
      </c>
      <c r="C42" s="137" t="s">
        <v>239</v>
      </c>
      <c r="D42" s="137" t="s">
        <v>0</v>
      </c>
      <c r="E42" s="137" t="s">
        <v>1</v>
      </c>
      <c r="F42" s="137" t="s">
        <v>240</v>
      </c>
      <c r="G42" s="137" t="s">
        <v>1019</v>
      </c>
      <c r="H42" s="137" t="s">
        <v>3</v>
      </c>
      <c r="I42" s="137" t="s">
        <v>241</v>
      </c>
      <c r="J42" s="137" t="s">
        <v>53</v>
      </c>
      <c r="K42" s="137" t="s">
        <v>691</v>
      </c>
    </row>
    <row r="43" spans="1:11" x14ac:dyDescent="0.25">
      <c r="A43" s="137">
        <v>57</v>
      </c>
      <c r="B43" s="137" t="s">
        <v>137</v>
      </c>
      <c r="C43" s="137" t="s">
        <v>138</v>
      </c>
      <c r="D43" s="137" t="s">
        <v>0</v>
      </c>
      <c r="E43" s="137" t="s">
        <v>1</v>
      </c>
      <c r="F43" s="137" t="s">
        <v>139</v>
      </c>
      <c r="G43" s="137" t="s">
        <v>1019</v>
      </c>
      <c r="H43" s="137" t="s">
        <v>3</v>
      </c>
      <c r="I43" s="137" t="s">
        <v>140</v>
      </c>
      <c r="J43" s="137" t="s">
        <v>53</v>
      </c>
      <c r="K43" s="137" t="s">
        <v>699</v>
      </c>
    </row>
    <row r="44" spans="1:11" x14ac:dyDescent="0.25">
      <c r="A44" s="137">
        <v>68</v>
      </c>
      <c r="B44" s="137" t="s">
        <v>110</v>
      </c>
      <c r="C44" s="137" t="s">
        <v>111</v>
      </c>
      <c r="D44" s="137" t="s">
        <v>112</v>
      </c>
      <c r="E44" s="137" t="s">
        <v>43</v>
      </c>
      <c r="F44" s="137" t="s">
        <v>113</v>
      </c>
      <c r="G44" s="137" t="s">
        <v>1019</v>
      </c>
      <c r="H44" s="137" t="s">
        <v>3</v>
      </c>
      <c r="I44" s="137" t="s">
        <v>114</v>
      </c>
      <c r="J44" s="137" t="s">
        <v>53</v>
      </c>
      <c r="K44" s="137" t="s">
        <v>727</v>
      </c>
    </row>
    <row r="45" spans="1:11" x14ac:dyDescent="0.25">
      <c r="A45" s="137">
        <v>69</v>
      </c>
      <c r="B45" s="137" t="s">
        <v>120</v>
      </c>
      <c r="C45" s="137" t="s">
        <v>121</v>
      </c>
      <c r="D45" s="137" t="s">
        <v>122</v>
      </c>
      <c r="E45" s="137" t="s">
        <v>43</v>
      </c>
      <c r="F45" s="137" t="s">
        <v>123</v>
      </c>
      <c r="G45" s="137" t="s">
        <v>1019</v>
      </c>
      <c r="H45" s="137" t="s">
        <v>3</v>
      </c>
      <c r="I45" s="137" t="s">
        <v>124</v>
      </c>
      <c r="J45" s="137" t="s">
        <v>125</v>
      </c>
      <c r="K45" s="137" t="s">
        <v>728</v>
      </c>
    </row>
    <row r="46" spans="1:11" x14ac:dyDescent="0.25">
      <c r="A46" s="137">
        <v>78</v>
      </c>
      <c r="B46" s="137" t="s">
        <v>206</v>
      </c>
      <c r="C46" s="137" t="s">
        <v>207</v>
      </c>
      <c r="D46" s="137" t="s">
        <v>173</v>
      </c>
      <c r="E46" s="137" t="s">
        <v>43</v>
      </c>
      <c r="F46" s="137" t="s">
        <v>208</v>
      </c>
      <c r="G46" s="137" t="s">
        <v>1019</v>
      </c>
      <c r="H46" s="137" t="s">
        <v>3</v>
      </c>
      <c r="I46" s="137" t="s">
        <v>209</v>
      </c>
      <c r="J46" s="137" t="s">
        <v>53</v>
      </c>
      <c r="K46" s="137" t="s">
        <v>745</v>
      </c>
    </row>
    <row r="47" spans="1:11" x14ac:dyDescent="0.25">
      <c r="A47" s="137">
        <v>79</v>
      </c>
      <c r="B47" s="137" t="s">
        <v>224</v>
      </c>
      <c r="C47" s="137" t="s">
        <v>225</v>
      </c>
      <c r="D47" s="137" t="s">
        <v>0</v>
      </c>
      <c r="E47" s="137" t="s">
        <v>1</v>
      </c>
      <c r="F47" s="137" t="s">
        <v>226</v>
      </c>
      <c r="G47" s="137" t="s">
        <v>1019</v>
      </c>
      <c r="H47" s="137" t="s">
        <v>3</v>
      </c>
      <c r="I47" s="137" t="s">
        <v>227</v>
      </c>
      <c r="J47" s="137" t="s">
        <v>53</v>
      </c>
      <c r="K47" s="137" t="s">
        <v>748</v>
      </c>
    </row>
    <row r="48" spans="1:11" x14ac:dyDescent="0.25">
      <c r="A48" s="137">
        <v>80</v>
      </c>
      <c r="B48" s="137" t="s">
        <v>54</v>
      </c>
      <c r="C48" s="137" t="s">
        <v>55</v>
      </c>
      <c r="D48" s="137" t="s">
        <v>0</v>
      </c>
      <c r="E48" s="137" t="s">
        <v>1</v>
      </c>
      <c r="F48" s="137" t="s">
        <v>229</v>
      </c>
      <c r="G48" s="137" t="s">
        <v>1019</v>
      </c>
      <c r="H48" s="137" t="s">
        <v>3</v>
      </c>
      <c r="I48" s="137" t="s">
        <v>230</v>
      </c>
      <c r="J48" s="137" t="s">
        <v>53</v>
      </c>
      <c r="K48" s="137" t="s">
        <v>749</v>
      </c>
    </row>
    <row r="49" spans="1:11" x14ac:dyDescent="0.25">
      <c r="A49" s="137">
        <v>82</v>
      </c>
      <c r="B49" s="137" t="s">
        <v>278</v>
      </c>
      <c r="C49" s="137" t="s">
        <v>279</v>
      </c>
      <c r="D49" s="137" t="s">
        <v>66</v>
      </c>
      <c r="E49" s="137" t="s">
        <v>1</v>
      </c>
      <c r="F49" s="137" t="s">
        <v>280</v>
      </c>
      <c r="G49" s="137" t="s">
        <v>1019</v>
      </c>
      <c r="H49" s="137" t="s">
        <v>3</v>
      </c>
      <c r="I49" s="137" t="s">
        <v>281</v>
      </c>
      <c r="J49" s="137" t="s">
        <v>53</v>
      </c>
      <c r="K49" s="137" t="s">
        <v>756</v>
      </c>
    </row>
    <row r="50" spans="1:11" x14ac:dyDescent="0.25">
      <c r="A50" s="137">
        <v>46</v>
      </c>
      <c r="B50" s="137" t="s">
        <v>590</v>
      </c>
      <c r="C50" s="137" t="s">
        <v>591</v>
      </c>
      <c r="D50" s="137" t="s">
        <v>592</v>
      </c>
      <c r="E50" s="137" t="s">
        <v>43</v>
      </c>
      <c r="F50" s="137" t="s">
        <v>593</v>
      </c>
      <c r="G50" s="137" t="s">
        <v>1131</v>
      </c>
      <c r="H50" s="137" t="s">
        <v>30</v>
      </c>
      <c r="I50" s="137" t="s">
        <v>594</v>
      </c>
      <c r="J50" s="137" t="s">
        <v>32</v>
      </c>
      <c r="K50" s="137" t="s">
        <v>669</v>
      </c>
    </row>
    <row r="51" spans="1:11" x14ac:dyDescent="0.25">
      <c r="A51" s="137">
        <v>25</v>
      </c>
      <c r="B51" s="137" t="s">
        <v>1072</v>
      </c>
      <c r="C51" s="137" t="s">
        <v>1073</v>
      </c>
      <c r="D51" s="137" t="s">
        <v>122</v>
      </c>
      <c r="E51" s="137" t="s">
        <v>43</v>
      </c>
      <c r="F51" s="137" t="s">
        <v>221</v>
      </c>
      <c r="G51" s="137" t="s">
        <v>1131</v>
      </c>
      <c r="H51" s="137" t="s">
        <v>3</v>
      </c>
      <c r="I51" s="137" t="s">
        <v>222</v>
      </c>
      <c r="J51" s="137" t="s">
        <v>53</v>
      </c>
      <c r="K51" s="137" t="s">
        <v>1074</v>
      </c>
    </row>
    <row r="52" spans="1:11" x14ac:dyDescent="0.25">
      <c r="A52" s="137">
        <v>74</v>
      </c>
      <c r="B52" s="137" t="s">
        <v>174</v>
      </c>
      <c r="C52" s="137" t="s">
        <v>175</v>
      </c>
      <c r="D52" s="137" t="s">
        <v>0</v>
      </c>
      <c r="E52" s="137" t="s">
        <v>1</v>
      </c>
      <c r="F52" s="137" t="s">
        <v>472</v>
      </c>
      <c r="G52" s="137" t="s">
        <v>1050</v>
      </c>
      <c r="H52" s="137" t="s">
        <v>473</v>
      </c>
      <c r="I52" s="137" t="s">
        <v>474</v>
      </c>
      <c r="J52" s="137" t="s">
        <v>475</v>
      </c>
      <c r="K52" s="137" t="s">
        <v>737</v>
      </c>
    </row>
    <row r="53" spans="1:11" x14ac:dyDescent="0.25">
      <c r="A53" s="137">
        <v>77</v>
      </c>
      <c r="B53" s="137" t="s">
        <v>54</v>
      </c>
      <c r="C53" s="137" t="s">
        <v>55</v>
      </c>
      <c r="D53" s="137" t="s">
        <v>0</v>
      </c>
      <c r="E53" s="137" t="s">
        <v>1</v>
      </c>
      <c r="F53" s="137" t="s">
        <v>480</v>
      </c>
      <c r="G53" s="137" t="s">
        <v>1050</v>
      </c>
      <c r="H53" s="137" t="s">
        <v>473</v>
      </c>
      <c r="I53" s="137" t="s">
        <v>481</v>
      </c>
      <c r="J53" s="137" t="s">
        <v>475</v>
      </c>
      <c r="K53" s="137" t="s">
        <v>744</v>
      </c>
    </row>
    <row customFormat="1" r="54" s="139" spans="1:11" x14ac:dyDescent="0.25">
      <c r="A54" s="139">
        <v>2</v>
      </c>
      <c r="B54" s="139" t="s">
        <v>1457</v>
      </c>
      <c r="C54" s="139" t="s">
        <v>1458</v>
      </c>
      <c r="D54" s="139" t="s">
        <v>42</v>
      </c>
      <c r="E54" s="139" t="s">
        <v>43</v>
      </c>
      <c r="F54" s="139" t="s">
        <v>1459</v>
      </c>
      <c r="G54" s="139" t="s">
        <v>960</v>
      </c>
      <c r="H54" s="139" t="s">
        <v>1013</v>
      </c>
      <c r="I54" s="139" t="s">
        <v>1460</v>
      </c>
      <c r="J54" s="139" t="s">
        <v>960</v>
      </c>
      <c r="K54" s="139" t="s">
        <v>1461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37">
        <v>10</v>
      </c>
      <c r="B56" s="137" t="s">
        <v>262</v>
      </c>
      <c r="C56" s="137" t="s">
        <v>399</v>
      </c>
      <c r="D56" s="137" t="s">
        <v>0</v>
      </c>
      <c r="E56" s="137" t="s">
        <v>1</v>
      </c>
      <c r="F56" s="137" t="s">
        <v>1103</v>
      </c>
      <c r="G56" s="137" t="s">
        <v>1136</v>
      </c>
      <c r="H56" s="137" t="s">
        <v>1013</v>
      </c>
      <c r="I56" s="137" t="s">
        <v>1104</v>
      </c>
      <c r="J56" s="137" t="s">
        <v>960</v>
      </c>
      <c r="K56" s="137" t="s">
        <v>1206</v>
      </c>
    </row>
    <row r="57" spans="1:11" x14ac:dyDescent="0.25">
      <c r="A57" s="137">
        <v>12</v>
      </c>
      <c r="B57" s="137" t="s">
        <v>196</v>
      </c>
      <c r="C57" s="137" t="s">
        <v>104</v>
      </c>
      <c r="D57" s="137" t="s">
        <v>197</v>
      </c>
      <c r="E57" s="137" t="s">
        <v>198</v>
      </c>
      <c r="F57" s="137" t="s">
        <v>1168</v>
      </c>
      <c r="G57" s="137" t="s">
        <v>1136</v>
      </c>
      <c r="H57" s="137" t="s">
        <v>1013</v>
      </c>
      <c r="I57" s="137" t="s">
        <v>1169</v>
      </c>
      <c r="J57" s="137" t="s">
        <v>960</v>
      </c>
      <c r="K57" s="137" t="s">
        <v>1170</v>
      </c>
    </row>
    <row r="58" spans="1:11" x14ac:dyDescent="0.25">
      <c r="A58" s="137">
        <v>13</v>
      </c>
      <c r="B58" s="137" t="s">
        <v>1176</v>
      </c>
      <c r="C58" s="137" t="s">
        <v>1177</v>
      </c>
      <c r="D58" s="137" t="s">
        <v>173</v>
      </c>
      <c r="E58" s="137" t="s">
        <v>43</v>
      </c>
      <c r="F58" s="137" t="s">
        <v>1178</v>
      </c>
      <c r="G58" s="137" t="s">
        <v>1136</v>
      </c>
      <c r="H58" s="137" t="s">
        <v>1013</v>
      </c>
      <c r="I58" s="137" t="s">
        <v>1179</v>
      </c>
      <c r="J58" s="137" t="s">
        <v>960</v>
      </c>
      <c r="K58" s="137" t="s">
        <v>1180</v>
      </c>
    </row>
    <row r="59" spans="1:11" x14ac:dyDescent="0.25">
      <c r="A59" s="137">
        <v>14</v>
      </c>
      <c r="B59" s="137" t="s">
        <v>1181</v>
      </c>
      <c r="C59" s="137" t="s">
        <v>1182</v>
      </c>
      <c r="D59" s="137" t="s">
        <v>1183</v>
      </c>
      <c r="E59" s="137" t="s">
        <v>48</v>
      </c>
      <c r="F59" s="137" t="s">
        <v>1184</v>
      </c>
      <c r="G59" s="137" t="s">
        <v>1136</v>
      </c>
      <c r="H59" s="137" t="s">
        <v>1013</v>
      </c>
      <c r="I59" s="137" t="s">
        <v>1185</v>
      </c>
      <c r="J59" s="137" t="s">
        <v>960</v>
      </c>
      <c r="K59" s="137" t="s">
        <v>1186</v>
      </c>
    </row>
    <row r="60" spans="1:11" x14ac:dyDescent="0.25">
      <c r="A60" s="137">
        <v>15</v>
      </c>
      <c r="B60" s="137" t="s">
        <v>1187</v>
      </c>
      <c r="C60" s="137" t="s">
        <v>1188</v>
      </c>
      <c r="D60" s="137" t="s">
        <v>1189</v>
      </c>
      <c r="E60" s="137" t="s">
        <v>43</v>
      </c>
      <c r="F60" s="137" t="s">
        <v>1190</v>
      </c>
      <c r="G60" s="137" t="s">
        <v>1136</v>
      </c>
      <c r="H60" s="137" t="s">
        <v>1013</v>
      </c>
      <c r="I60" s="137" t="s">
        <v>1191</v>
      </c>
      <c r="J60" s="137" t="s">
        <v>960</v>
      </c>
      <c r="K60" s="137" t="s">
        <v>1192</v>
      </c>
    </row>
    <row r="61" spans="1:11" x14ac:dyDescent="0.25">
      <c r="A61" s="137">
        <v>16</v>
      </c>
      <c r="B61" s="137" t="s">
        <v>64</v>
      </c>
      <c r="C61" s="137" t="s">
        <v>65</v>
      </c>
      <c r="D61" s="137" t="s">
        <v>66</v>
      </c>
      <c r="E61" s="137" t="s">
        <v>1</v>
      </c>
      <c r="F61" s="137" t="s">
        <v>1133</v>
      </c>
      <c r="G61" s="137" t="s">
        <v>1136</v>
      </c>
      <c r="H61" s="137" t="s">
        <v>1013</v>
      </c>
      <c r="I61" s="137" t="s">
        <v>1134</v>
      </c>
      <c r="J61" s="137" t="s">
        <v>960</v>
      </c>
      <c r="K61" s="137" t="s">
        <v>1135</v>
      </c>
    </row>
    <row r="62" spans="1:11" x14ac:dyDescent="0.25">
      <c r="A62" s="137">
        <v>17</v>
      </c>
      <c r="B62" s="137" t="s">
        <v>262</v>
      </c>
      <c r="C62" s="137" t="s">
        <v>1141</v>
      </c>
      <c r="D62" s="137" t="s">
        <v>1142</v>
      </c>
      <c r="E62" s="137" t="s">
        <v>1</v>
      </c>
      <c r="F62" s="137" t="s">
        <v>1143</v>
      </c>
      <c r="G62" s="137" t="s">
        <v>1136</v>
      </c>
      <c r="H62" s="137" t="s">
        <v>1013</v>
      </c>
      <c r="I62" s="137" t="s">
        <v>1144</v>
      </c>
      <c r="J62" s="137" t="s">
        <v>960</v>
      </c>
      <c r="K62" s="137" t="s">
        <v>1145</v>
      </c>
    </row>
    <row r="63" spans="1:11" x14ac:dyDescent="0.25">
      <c r="A63" s="137">
        <v>18</v>
      </c>
      <c r="B63" s="137" t="s">
        <v>1146</v>
      </c>
      <c r="C63" s="137" t="s">
        <v>1147</v>
      </c>
      <c r="D63" s="137" t="s">
        <v>1142</v>
      </c>
      <c r="E63" s="137" t="s">
        <v>1</v>
      </c>
      <c r="F63" s="137" t="s">
        <v>1148</v>
      </c>
      <c r="G63" s="137" t="s">
        <v>1136</v>
      </c>
      <c r="H63" s="137" t="s">
        <v>1013</v>
      </c>
      <c r="I63" s="137" t="s">
        <v>1149</v>
      </c>
      <c r="J63" s="137" t="s">
        <v>960</v>
      </c>
      <c r="K63" s="137" t="s">
        <v>1150</v>
      </c>
    </row>
    <row r="64" spans="1:11" x14ac:dyDescent="0.25">
      <c r="A64" s="137">
        <v>19</v>
      </c>
      <c r="B64" s="137" t="s">
        <v>50</v>
      </c>
      <c r="C64" s="137" t="s">
        <v>51</v>
      </c>
      <c r="D64" s="137" t="s">
        <v>52</v>
      </c>
      <c r="E64" s="137" t="s">
        <v>43</v>
      </c>
      <c r="F64" s="137" t="s">
        <v>1085</v>
      </c>
      <c r="G64" s="137" t="s">
        <v>1136</v>
      </c>
      <c r="H64" s="137" t="s">
        <v>1013</v>
      </c>
      <c r="I64" s="137" t="s">
        <v>1086</v>
      </c>
      <c r="J64" s="137" t="s">
        <v>960</v>
      </c>
      <c r="K64" s="137" t="s">
        <v>1087</v>
      </c>
    </row>
    <row r="65" spans="1:11" x14ac:dyDescent="0.25">
      <c r="A65" s="137">
        <v>20</v>
      </c>
      <c r="B65" s="137" t="s">
        <v>196</v>
      </c>
      <c r="C65" s="137" t="s">
        <v>104</v>
      </c>
      <c r="D65" s="137" t="s">
        <v>197</v>
      </c>
      <c r="E65" s="137" t="s">
        <v>198</v>
      </c>
      <c r="F65" s="137" t="s">
        <v>1107</v>
      </c>
      <c r="G65" s="137" t="s">
        <v>1136</v>
      </c>
      <c r="H65" s="137" t="s">
        <v>1013</v>
      </c>
      <c r="I65" s="137" t="s">
        <v>1108</v>
      </c>
      <c r="J65" s="137" t="s">
        <v>960</v>
      </c>
      <c r="K65" s="137" t="s">
        <v>1109</v>
      </c>
    </row>
    <row r="66" spans="1:11" x14ac:dyDescent="0.25">
      <c r="A66" s="137">
        <v>21</v>
      </c>
      <c r="B66" s="137" t="s">
        <v>1110</v>
      </c>
      <c r="C66" s="137" t="s">
        <v>408</v>
      </c>
      <c r="D66" s="137" t="s">
        <v>1111</v>
      </c>
      <c r="E66" s="137" t="s">
        <v>912</v>
      </c>
      <c r="F66" s="137" t="s">
        <v>1112</v>
      </c>
      <c r="G66" s="137" t="s">
        <v>1136</v>
      </c>
      <c r="H66" s="137" t="s">
        <v>1013</v>
      </c>
      <c r="I66" s="137" t="s">
        <v>1113</v>
      </c>
      <c r="J66" s="137" t="s">
        <v>960</v>
      </c>
      <c r="K66" s="137" t="s">
        <v>1114</v>
      </c>
    </row>
    <row r="67" spans="1:11" x14ac:dyDescent="0.25">
      <c r="A67" s="137">
        <v>22</v>
      </c>
      <c r="B67" s="137" t="s">
        <v>1115</v>
      </c>
      <c r="C67" s="137" t="s">
        <v>1116</v>
      </c>
      <c r="D67" s="137" t="s">
        <v>1117</v>
      </c>
      <c r="E67" s="137" t="s">
        <v>1</v>
      </c>
      <c r="F67" s="137" t="s">
        <v>1118</v>
      </c>
      <c r="G67" s="137" t="s">
        <v>1136</v>
      </c>
      <c r="H67" s="137" t="s">
        <v>1013</v>
      </c>
      <c r="I67" s="137" t="s">
        <v>1119</v>
      </c>
      <c r="J67" s="137" t="s">
        <v>960</v>
      </c>
      <c r="K67" s="137" t="s">
        <v>1120</v>
      </c>
    </row>
    <row r="68" spans="1:11" x14ac:dyDescent="0.25">
      <c r="A68" s="137">
        <v>23</v>
      </c>
      <c r="B68" s="137" t="s">
        <v>803</v>
      </c>
      <c r="C68" s="137" t="s">
        <v>804</v>
      </c>
      <c r="D68" s="137" t="s">
        <v>17</v>
      </c>
      <c r="E68" s="137" t="s">
        <v>7</v>
      </c>
      <c r="F68" s="137" t="s">
        <v>1121</v>
      </c>
      <c r="G68" s="137" t="s">
        <v>1136</v>
      </c>
      <c r="H68" s="137" t="s">
        <v>1013</v>
      </c>
      <c r="I68" s="137" t="s">
        <v>1122</v>
      </c>
      <c r="J68" s="137" t="s">
        <v>960</v>
      </c>
      <c r="K68" s="137" t="s">
        <v>1123</v>
      </c>
    </row>
    <row r="69" spans="1:11" x14ac:dyDescent="0.25">
      <c r="A69" s="137">
        <v>32</v>
      </c>
      <c r="B69" s="137" t="s">
        <v>803</v>
      </c>
      <c r="C69" s="137" t="s">
        <v>804</v>
      </c>
      <c r="D69" s="137" t="s">
        <v>17</v>
      </c>
      <c r="E69" s="137" t="s">
        <v>7</v>
      </c>
      <c r="F69" s="137" t="s">
        <v>805</v>
      </c>
      <c r="G69" s="137" t="s">
        <v>1136</v>
      </c>
      <c r="H69" s="137" t="s">
        <v>5</v>
      </c>
      <c r="I69" s="137" t="s">
        <v>806</v>
      </c>
      <c r="J69" s="137" t="s">
        <v>6</v>
      </c>
      <c r="K69" s="137" t="s">
        <v>996</v>
      </c>
    </row>
    <row r="70" spans="1:11" x14ac:dyDescent="0.25">
      <c r="A70" s="137">
        <v>53</v>
      </c>
      <c r="B70" s="137" t="s">
        <v>15</v>
      </c>
      <c r="C70" s="137" t="s">
        <v>16</v>
      </c>
      <c r="D70" s="137" t="s">
        <v>17</v>
      </c>
      <c r="E70" s="137" t="s">
        <v>7</v>
      </c>
      <c r="F70" s="137" t="s">
        <v>18</v>
      </c>
      <c r="G70" s="137" t="s">
        <v>1136</v>
      </c>
      <c r="H70" s="137" t="s">
        <v>5</v>
      </c>
      <c r="I70" s="137" t="s">
        <v>19</v>
      </c>
      <c r="J70" s="137" t="s">
        <v>6</v>
      </c>
      <c r="K70" s="137" t="s">
        <v>685</v>
      </c>
    </row>
    <row r="71" spans="1:11" x14ac:dyDescent="0.25">
      <c r="A71" s="137">
        <v>67</v>
      </c>
      <c r="B71" s="137" t="s">
        <v>50</v>
      </c>
      <c r="C71" s="137" t="s">
        <v>51</v>
      </c>
      <c r="D71" s="137" t="s">
        <v>52</v>
      </c>
      <c r="E71" s="137" t="s">
        <v>43</v>
      </c>
      <c r="F71" s="137" t="s">
        <v>94</v>
      </c>
      <c r="G71" s="137" t="s">
        <v>1136</v>
      </c>
      <c r="H71" s="137" t="s">
        <v>5</v>
      </c>
      <c r="I71" s="137" t="s">
        <v>95</v>
      </c>
      <c r="J71" s="137" t="s">
        <v>6</v>
      </c>
      <c r="K71" s="137" t="s">
        <v>724</v>
      </c>
    </row>
    <row r="72" spans="1:11" x14ac:dyDescent="0.25">
      <c r="A72" s="137">
        <v>72</v>
      </c>
      <c r="B72" s="137" t="s">
        <v>101</v>
      </c>
      <c r="C72" s="137" t="s">
        <v>102</v>
      </c>
      <c r="D72" s="137" t="s">
        <v>103</v>
      </c>
      <c r="E72" s="137" t="s">
        <v>43</v>
      </c>
      <c r="F72" s="137" t="s">
        <v>169</v>
      </c>
      <c r="G72" s="137" t="s">
        <v>1136</v>
      </c>
      <c r="H72" s="137" t="s">
        <v>8</v>
      </c>
      <c r="I72" s="137" t="s">
        <v>170</v>
      </c>
      <c r="J72" s="137" t="s">
        <v>9</v>
      </c>
      <c r="K72" s="137" t="s">
        <v>735</v>
      </c>
    </row>
    <row r="73" spans="1:11" x14ac:dyDescent="0.25">
      <c r="A73" s="137">
        <v>75</v>
      </c>
      <c r="B73" s="137" t="s">
        <v>179</v>
      </c>
      <c r="C73" s="137" t="s">
        <v>180</v>
      </c>
      <c r="D73" s="137" t="s">
        <v>181</v>
      </c>
      <c r="E73" s="137" t="s">
        <v>43</v>
      </c>
      <c r="F73" s="137" t="s">
        <v>182</v>
      </c>
      <c r="G73" s="137" t="s">
        <v>1136</v>
      </c>
      <c r="H73" s="137" t="s">
        <v>8</v>
      </c>
      <c r="I73" s="137" t="s">
        <v>183</v>
      </c>
      <c r="J73" s="137" t="s">
        <v>9</v>
      </c>
      <c r="K73" s="137" t="s">
        <v>738</v>
      </c>
    </row>
    <row r="74" spans="1:11" x14ac:dyDescent="0.25">
      <c r="A74" s="137">
        <v>1</v>
      </c>
      <c r="B74" s="137" t="s">
        <v>174</v>
      </c>
      <c r="C74" s="137" t="s">
        <v>175</v>
      </c>
      <c r="D74" s="137" t="s">
        <v>0</v>
      </c>
      <c r="E74" s="137" t="s">
        <v>1</v>
      </c>
      <c r="F74" s="137" t="s">
        <v>1232</v>
      </c>
      <c r="G74" s="137" t="s">
        <v>1257</v>
      </c>
      <c r="H74" s="137" t="s">
        <v>1013</v>
      </c>
      <c r="I74" s="137" t="s">
        <v>1234</v>
      </c>
      <c r="J74" s="137" t="s">
        <v>960</v>
      </c>
      <c r="K74" s="137" t="s">
        <v>1456</v>
      </c>
    </row>
    <row r="75" spans="1:11" x14ac:dyDescent="0.25">
      <c r="A75" s="137">
        <v>5</v>
      </c>
      <c r="B75" s="137" t="s">
        <v>366</v>
      </c>
      <c r="C75" s="137" t="s">
        <v>367</v>
      </c>
      <c r="D75" s="137" t="s">
        <v>368</v>
      </c>
      <c r="E75" s="137" t="s">
        <v>43</v>
      </c>
      <c r="F75" s="137" t="s">
        <v>1100</v>
      </c>
      <c r="G75" s="137" t="s">
        <v>1257</v>
      </c>
      <c r="H75" s="137" t="s">
        <v>1013</v>
      </c>
      <c r="I75" s="137" t="s">
        <v>1101</v>
      </c>
      <c r="J75" s="137" t="s">
        <v>960</v>
      </c>
      <c r="K75" s="137" t="s">
        <v>1258</v>
      </c>
    </row>
    <row r="76" spans="1:11" x14ac:dyDescent="0.25">
      <c r="A76" s="137">
        <v>6</v>
      </c>
      <c r="B76" s="137" t="s">
        <v>1215</v>
      </c>
      <c r="C76" s="137" t="s">
        <v>1216</v>
      </c>
      <c r="D76" s="137" t="s">
        <v>0</v>
      </c>
      <c r="E76" s="137" t="s">
        <v>1</v>
      </c>
      <c r="F76" s="137" t="s">
        <v>1218</v>
      </c>
      <c r="G76" s="137" t="s">
        <v>1257</v>
      </c>
      <c r="H76" s="137" t="s">
        <v>1013</v>
      </c>
      <c r="I76" s="137" t="s">
        <v>1219</v>
      </c>
      <c r="J76" s="137" t="s">
        <v>960</v>
      </c>
      <c r="K76" s="137" t="s">
        <v>1242</v>
      </c>
    </row>
    <row r="77" spans="1:11" x14ac:dyDescent="0.25">
      <c r="A77" s="137">
        <v>8</v>
      </c>
      <c r="B77" s="137" t="s">
        <v>1194</v>
      </c>
      <c r="C77" s="137" t="s">
        <v>1195</v>
      </c>
      <c r="D77" s="137" t="s">
        <v>1196</v>
      </c>
      <c r="E77" s="137" t="s">
        <v>28</v>
      </c>
      <c r="F77" s="137" t="s">
        <v>1197</v>
      </c>
      <c r="G77" s="137" t="s">
        <v>1257</v>
      </c>
      <c r="H77" s="137" t="s">
        <v>1013</v>
      </c>
      <c r="I77" s="137" t="s">
        <v>1198</v>
      </c>
      <c r="J77" s="137" t="s">
        <v>960</v>
      </c>
      <c r="K77" s="137" t="s">
        <v>1214</v>
      </c>
    </row>
    <row r="78" spans="1:11" x14ac:dyDescent="0.25">
      <c r="A78" s="137">
        <v>4</v>
      </c>
      <c r="B78" s="137" t="s">
        <v>366</v>
      </c>
      <c r="C78" s="137" t="s">
        <v>367</v>
      </c>
      <c r="D78" s="137" t="s">
        <v>368</v>
      </c>
      <c r="E78" s="137" t="s">
        <v>43</v>
      </c>
      <c r="F78" s="137" t="s">
        <v>395</v>
      </c>
      <c r="G78" s="137" t="s">
        <v>1257</v>
      </c>
      <c r="H78" s="137" t="s">
        <v>5</v>
      </c>
      <c r="I78" s="137" t="s">
        <v>396</v>
      </c>
      <c r="J78" s="137" t="s">
        <v>6</v>
      </c>
      <c r="K78" s="137" t="s">
        <v>1241</v>
      </c>
    </row>
    <row r="79" spans="1:11" x14ac:dyDescent="0.25">
      <c r="A79" s="137">
        <v>61</v>
      </c>
      <c r="B79" s="137" t="s">
        <v>443</v>
      </c>
      <c r="C79" s="137" t="s">
        <v>444</v>
      </c>
      <c r="D79" s="137" t="s">
        <v>0</v>
      </c>
      <c r="E79" s="137" t="s">
        <v>1</v>
      </c>
      <c r="F79" s="137" t="s">
        <v>445</v>
      </c>
      <c r="G79" s="137" t="s">
        <v>1257</v>
      </c>
      <c r="H79" s="137" t="s">
        <v>5</v>
      </c>
      <c r="I79" s="137" t="s">
        <v>446</v>
      </c>
      <c r="J79" s="137" t="s">
        <v>6</v>
      </c>
      <c r="K79" s="137" t="s">
        <v>708</v>
      </c>
    </row>
    <row r="80" spans="1:11" x14ac:dyDescent="0.25">
      <c r="A80" s="137">
        <v>65</v>
      </c>
      <c r="B80" s="137" t="s">
        <v>54</v>
      </c>
      <c r="C80" s="137" t="s">
        <v>55</v>
      </c>
      <c r="D80" s="137" t="s">
        <v>0</v>
      </c>
      <c r="E80" s="137" t="s">
        <v>1</v>
      </c>
      <c r="F80" s="137" t="s">
        <v>56</v>
      </c>
      <c r="G80" s="137" t="s">
        <v>1257</v>
      </c>
      <c r="H80" s="137" t="s">
        <v>5</v>
      </c>
      <c r="I80" s="137" t="s">
        <v>57</v>
      </c>
      <c r="J80" s="137" t="s">
        <v>6</v>
      </c>
      <c r="K80" s="137" t="s">
        <v>717</v>
      </c>
    </row>
    <row r="81" spans="1:11" x14ac:dyDescent="0.25">
      <c r="A81" s="137">
        <v>66</v>
      </c>
      <c r="B81" s="137" t="s">
        <v>467</v>
      </c>
      <c r="C81" s="137" t="s">
        <v>468</v>
      </c>
      <c r="D81" s="137" t="s">
        <v>0</v>
      </c>
      <c r="E81" s="137" t="s">
        <v>1</v>
      </c>
      <c r="F81" s="137" t="s">
        <v>469</v>
      </c>
      <c r="G81" s="137" t="s">
        <v>1257</v>
      </c>
      <c r="H81" s="137" t="s">
        <v>5</v>
      </c>
      <c r="I81" s="137" t="s">
        <v>470</v>
      </c>
      <c r="J81" s="137" t="s">
        <v>6</v>
      </c>
      <c r="K81" s="137" t="s">
        <v>720</v>
      </c>
    </row>
    <row r="82" spans="1:11" x14ac:dyDescent="0.25">
      <c r="A82" s="137">
        <v>71</v>
      </c>
      <c r="B82" s="137" t="s">
        <v>797</v>
      </c>
      <c r="C82" s="137" t="s">
        <v>798</v>
      </c>
      <c r="D82" s="137" t="s">
        <v>799</v>
      </c>
      <c r="E82" s="137" t="s">
        <v>1</v>
      </c>
      <c r="F82" s="137" t="s">
        <v>800</v>
      </c>
      <c r="G82" s="137" t="s">
        <v>1257</v>
      </c>
      <c r="H82" s="137" t="s">
        <v>8</v>
      </c>
      <c r="I82" s="137" t="s">
        <v>801</v>
      </c>
      <c r="J82" s="137" t="s">
        <v>9</v>
      </c>
      <c r="K82" s="137" t="s">
        <v>802</v>
      </c>
    </row>
    <row r="83" spans="1:11" x14ac:dyDescent="0.25">
      <c r="A83" s="137">
        <v>73</v>
      </c>
      <c r="B83" s="137" t="s">
        <v>174</v>
      </c>
      <c r="C83" s="137" t="s">
        <v>175</v>
      </c>
      <c r="D83" s="137" t="s">
        <v>0</v>
      </c>
      <c r="E83" s="137" t="s">
        <v>1</v>
      </c>
      <c r="F83" s="137" t="s">
        <v>176</v>
      </c>
      <c r="G83" s="137" t="s">
        <v>1257</v>
      </c>
      <c r="H83" s="137" t="s">
        <v>8</v>
      </c>
      <c r="I83" s="137" t="s">
        <v>177</v>
      </c>
      <c r="J83" s="137" t="s">
        <v>9</v>
      </c>
      <c r="K83" s="137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0"/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1454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34">
        <v>79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477</v>
      </c>
      <c r="G9" s="134" t="s">
        <v>1019</v>
      </c>
      <c r="H9" s="134" t="s">
        <v>30</v>
      </c>
      <c r="I9" s="134" t="s">
        <v>478</v>
      </c>
      <c r="J9" s="134" t="s">
        <v>32</v>
      </c>
      <c r="K9" s="134" t="s">
        <v>740</v>
      </c>
    </row>
    <row r="10" spans="1:11" x14ac:dyDescent="0.25">
      <c r="A10" s="134">
        <v>65</v>
      </c>
      <c r="B10" s="134" t="s">
        <v>460</v>
      </c>
      <c r="C10" s="134" t="s">
        <v>461</v>
      </c>
      <c r="D10" s="134" t="s">
        <v>462</v>
      </c>
      <c r="E10" s="134" t="s">
        <v>1</v>
      </c>
      <c r="F10" s="134" t="s">
        <v>463</v>
      </c>
      <c r="G10" s="134" t="s">
        <v>1019</v>
      </c>
      <c r="H10" s="134" t="s">
        <v>30</v>
      </c>
      <c r="I10" s="134" t="s">
        <v>464</v>
      </c>
      <c r="J10" s="134" t="s">
        <v>32</v>
      </c>
      <c r="K10" s="134" t="s">
        <v>711</v>
      </c>
    </row>
    <row r="11" spans="1:11" x14ac:dyDescent="0.25">
      <c r="A11" s="134">
        <v>29</v>
      </c>
      <c r="B11" s="134" t="s">
        <v>71</v>
      </c>
      <c r="C11" s="134" t="s">
        <v>72</v>
      </c>
      <c r="D11" s="134" t="s">
        <v>73</v>
      </c>
      <c r="E11" s="134" t="s">
        <v>28</v>
      </c>
      <c r="F11" s="134" t="s">
        <v>74</v>
      </c>
      <c r="G11" s="134" t="s">
        <v>1019</v>
      </c>
      <c r="H11" s="134" t="s">
        <v>30</v>
      </c>
      <c r="I11" s="134" t="s">
        <v>75</v>
      </c>
      <c r="J11" s="134" t="s">
        <v>32</v>
      </c>
      <c r="K11" s="134" t="s">
        <v>1058</v>
      </c>
    </row>
    <row r="12" spans="1:11" x14ac:dyDescent="0.25">
      <c r="A12" s="134">
        <v>66</v>
      </c>
      <c r="B12" s="134" t="s">
        <v>165</v>
      </c>
      <c r="C12" s="134" t="s">
        <v>166</v>
      </c>
      <c r="D12" s="134" t="s">
        <v>27</v>
      </c>
      <c r="E12" s="134" t="s">
        <v>28</v>
      </c>
      <c r="F12" s="134" t="s">
        <v>167</v>
      </c>
      <c r="G12" s="134" t="s">
        <v>1019</v>
      </c>
      <c r="H12" s="134" t="s">
        <v>30</v>
      </c>
      <c r="I12" s="134" t="s">
        <v>168</v>
      </c>
      <c r="J12" s="134" t="s">
        <v>32</v>
      </c>
      <c r="K12" s="134" t="s">
        <v>712</v>
      </c>
    </row>
    <row r="13" spans="1:11" x14ac:dyDescent="0.25">
      <c r="A13" s="134">
        <v>27</v>
      </c>
      <c r="B13" s="134" t="s">
        <v>190</v>
      </c>
      <c r="C13" s="134" t="s">
        <v>191</v>
      </c>
      <c r="D13" s="134" t="s">
        <v>192</v>
      </c>
      <c r="E13" s="134" t="s">
        <v>28</v>
      </c>
      <c r="F13" s="134" t="s">
        <v>193</v>
      </c>
      <c r="G13" s="134" t="s">
        <v>1019</v>
      </c>
      <c r="H13" s="134" t="s">
        <v>30</v>
      </c>
      <c r="I13" s="134" t="s">
        <v>194</v>
      </c>
      <c r="J13" s="134" t="s">
        <v>32</v>
      </c>
      <c r="K13" s="134" t="s">
        <v>1081</v>
      </c>
    </row>
    <row r="14" spans="1:11" x14ac:dyDescent="0.25">
      <c r="A14" s="134">
        <v>67</v>
      </c>
      <c r="B14" s="134" t="s">
        <v>25</v>
      </c>
      <c r="C14" s="134" t="s">
        <v>26</v>
      </c>
      <c r="D14" s="134" t="s">
        <v>27</v>
      </c>
      <c r="E14" s="134" t="s">
        <v>28</v>
      </c>
      <c r="F14" s="134" t="s">
        <v>29</v>
      </c>
      <c r="G14" s="134" t="s">
        <v>1019</v>
      </c>
      <c r="H14" s="134" t="s">
        <v>30</v>
      </c>
      <c r="I14" s="134" t="s">
        <v>31</v>
      </c>
      <c r="J14" s="134" t="s">
        <v>32</v>
      </c>
      <c r="K14" s="134" t="s">
        <v>714</v>
      </c>
    </row>
    <row r="15" spans="1:11" x14ac:dyDescent="0.25">
      <c r="A15" s="134">
        <v>36</v>
      </c>
      <c r="B15" s="134" t="s">
        <v>64</v>
      </c>
      <c r="C15" s="134" t="s">
        <v>65</v>
      </c>
      <c r="D15" s="134" t="s">
        <v>66</v>
      </c>
      <c r="E15" s="134" t="s">
        <v>1</v>
      </c>
      <c r="F15" s="134" t="s">
        <v>67</v>
      </c>
      <c r="G15" s="134" t="s">
        <v>1019</v>
      </c>
      <c r="H15" s="134" t="s">
        <v>30</v>
      </c>
      <c r="I15" s="134" t="s">
        <v>68</v>
      </c>
      <c r="J15" s="134" t="s">
        <v>32</v>
      </c>
      <c r="K15" s="134" t="s">
        <v>959</v>
      </c>
    </row>
    <row r="16" spans="1:11" x14ac:dyDescent="0.25">
      <c r="A16" s="134">
        <v>61</v>
      </c>
      <c r="B16" s="134" t="s">
        <v>262</v>
      </c>
      <c r="C16" s="134" t="s">
        <v>399</v>
      </c>
      <c r="D16" s="134" t="s">
        <v>0</v>
      </c>
      <c r="E16" s="134" t="s">
        <v>1</v>
      </c>
      <c r="F16" s="134" t="s">
        <v>400</v>
      </c>
      <c r="G16" s="134" t="s">
        <v>1019</v>
      </c>
      <c r="H16" s="134" t="s">
        <v>294</v>
      </c>
      <c r="I16" s="134" t="s">
        <v>401</v>
      </c>
      <c r="J16" s="134" t="s">
        <v>289</v>
      </c>
      <c r="K16" s="134" t="s">
        <v>700</v>
      </c>
    </row>
    <row r="17" spans="1:11" x14ac:dyDescent="0.25">
      <c r="A17" s="134">
        <v>63</v>
      </c>
      <c r="B17" s="134" t="s">
        <v>431</v>
      </c>
      <c r="C17" s="134" t="s">
        <v>172</v>
      </c>
      <c r="D17" s="134" t="s">
        <v>432</v>
      </c>
      <c r="E17" s="134" t="s">
        <v>28</v>
      </c>
      <c r="F17" s="134" t="s">
        <v>433</v>
      </c>
      <c r="G17" s="134" t="s">
        <v>1019</v>
      </c>
      <c r="H17" s="134" t="s">
        <v>294</v>
      </c>
      <c r="I17" s="134" t="s">
        <v>434</v>
      </c>
      <c r="J17" s="134" t="s">
        <v>289</v>
      </c>
      <c r="K17" s="134" t="s">
        <v>704</v>
      </c>
    </row>
    <row r="18" spans="1:11" x14ac:dyDescent="0.25">
      <c r="A18" s="134">
        <v>53</v>
      </c>
      <c r="B18" s="134" t="s">
        <v>297</v>
      </c>
      <c r="C18" s="134" t="s">
        <v>255</v>
      </c>
      <c r="D18" s="134" t="s">
        <v>0</v>
      </c>
      <c r="E18" s="134" t="s">
        <v>1</v>
      </c>
      <c r="F18" s="134" t="s">
        <v>298</v>
      </c>
      <c r="G18" s="134" t="s">
        <v>1019</v>
      </c>
      <c r="H18" s="134" t="s">
        <v>294</v>
      </c>
      <c r="I18" s="134" t="s">
        <v>299</v>
      </c>
      <c r="J18" s="134" t="s">
        <v>289</v>
      </c>
      <c r="K18" s="134" t="s">
        <v>680</v>
      </c>
    </row>
    <row r="19" spans="1:11" x14ac:dyDescent="0.25">
      <c r="A19" s="134">
        <v>51</v>
      </c>
      <c r="B19" s="134"/>
      <c r="C19" s="134"/>
      <c r="D19" s="134"/>
      <c r="E19" s="134"/>
      <c r="F19" s="134" t="s">
        <v>540</v>
      </c>
      <c r="G19" s="134" t="s">
        <v>1019</v>
      </c>
      <c r="H19" s="134" t="s">
        <v>294</v>
      </c>
      <c r="I19" s="134" t="s">
        <v>541</v>
      </c>
      <c r="J19" s="134" t="s">
        <v>289</v>
      </c>
      <c r="K19" s="134" t="s">
        <v>677</v>
      </c>
    </row>
    <row r="20" spans="1:11" x14ac:dyDescent="0.25">
      <c r="A20" s="134">
        <v>40</v>
      </c>
      <c r="B20" s="134" t="s">
        <v>49</v>
      </c>
      <c r="C20" s="134" t="s">
        <v>97</v>
      </c>
      <c r="D20" s="134" t="s">
        <v>66</v>
      </c>
      <c r="E20" s="134" t="s">
        <v>1</v>
      </c>
      <c r="F20" s="134" t="s">
        <v>391</v>
      </c>
      <c r="G20" s="134" t="s">
        <v>1019</v>
      </c>
      <c r="H20" s="134" t="s">
        <v>294</v>
      </c>
      <c r="I20" s="134" t="s">
        <v>392</v>
      </c>
      <c r="J20" s="134" t="s">
        <v>289</v>
      </c>
      <c r="K20" s="134" t="s">
        <v>921</v>
      </c>
    </row>
    <row r="21" spans="1:11" x14ac:dyDescent="0.25">
      <c r="A21" s="134">
        <v>54</v>
      </c>
      <c r="B21" s="134" t="s">
        <v>311</v>
      </c>
      <c r="C21" s="134" t="s">
        <v>312</v>
      </c>
      <c r="D21" s="134" t="s">
        <v>313</v>
      </c>
      <c r="E21" s="134" t="s">
        <v>43</v>
      </c>
      <c r="F21" s="134" t="s">
        <v>314</v>
      </c>
      <c r="G21" s="134" t="s">
        <v>1019</v>
      </c>
      <c r="H21" s="134" t="s">
        <v>294</v>
      </c>
      <c r="I21" s="134" t="s">
        <v>315</v>
      </c>
      <c r="J21" s="134" t="s">
        <v>289</v>
      </c>
      <c r="K21" s="134" t="s">
        <v>683</v>
      </c>
    </row>
    <row r="22" spans="1:11" x14ac:dyDescent="0.25">
      <c r="A22" s="134">
        <v>52</v>
      </c>
      <c r="B22" s="134" t="s">
        <v>291</v>
      </c>
      <c r="C22" s="134" t="s">
        <v>292</v>
      </c>
      <c r="D22" s="134" t="s">
        <v>0</v>
      </c>
      <c r="E22" s="134" t="s">
        <v>1</v>
      </c>
      <c r="F22" s="134" t="s">
        <v>293</v>
      </c>
      <c r="G22" s="134" t="s">
        <v>1019</v>
      </c>
      <c r="H22" s="134" t="s">
        <v>294</v>
      </c>
      <c r="I22" s="134" t="s">
        <v>295</v>
      </c>
      <c r="J22" s="134" t="s">
        <v>289</v>
      </c>
      <c r="K22" s="134" t="s">
        <v>679</v>
      </c>
    </row>
    <row r="23" spans="1:11" x14ac:dyDescent="0.25">
      <c r="A23" s="134">
        <v>47</v>
      </c>
      <c r="B23" s="134" t="s">
        <v>608</v>
      </c>
      <c r="C23" s="134" t="s">
        <v>378</v>
      </c>
      <c r="D23" s="134" t="s">
        <v>27</v>
      </c>
      <c r="E23" s="134" t="s">
        <v>28</v>
      </c>
      <c r="F23" s="134" t="s">
        <v>609</v>
      </c>
      <c r="G23" s="134" t="s">
        <v>1019</v>
      </c>
      <c r="H23" s="134" t="s">
        <v>294</v>
      </c>
      <c r="I23" s="134" t="s">
        <v>610</v>
      </c>
      <c r="J23" s="134" t="s">
        <v>289</v>
      </c>
      <c r="K23" s="134" t="s">
        <v>663</v>
      </c>
    </row>
    <row r="24" spans="1:11" x14ac:dyDescent="0.25">
      <c r="A24" s="134">
        <v>3</v>
      </c>
      <c r="B24" s="134" t="s">
        <v>366</v>
      </c>
      <c r="C24" s="134" t="s">
        <v>367</v>
      </c>
      <c r="D24" s="134" t="s">
        <v>368</v>
      </c>
      <c r="E24" s="134" t="s">
        <v>43</v>
      </c>
      <c r="F24" s="134" t="s">
        <v>369</v>
      </c>
      <c r="G24" s="134" t="s">
        <v>1019</v>
      </c>
      <c r="H24" s="134" t="s">
        <v>294</v>
      </c>
      <c r="I24" s="134" t="s">
        <v>370</v>
      </c>
      <c r="J24" s="134" t="s">
        <v>289</v>
      </c>
      <c r="K24" s="134" t="s">
        <v>1240</v>
      </c>
    </row>
    <row r="25" spans="1:11" x14ac:dyDescent="0.25">
      <c r="A25" s="134">
        <v>45</v>
      </c>
      <c r="B25" s="134" t="s">
        <v>651</v>
      </c>
      <c r="C25" s="134" t="s">
        <v>652</v>
      </c>
      <c r="D25" s="134" t="s">
        <v>653</v>
      </c>
      <c r="E25" s="134" t="s">
        <v>1</v>
      </c>
      <c r="F25" s="134" t="s">
        <v>654</v>
      </c>
      <c r="G25" s="134" t="s">
        <v>1019</v>
      </c>
      <c r="H25" s="134" t="s">
        <v>294</v>
      </c>
      <c r="I25" s="134" t="s">
        <v>655</v>
      </c>
      <c r="J25" s="134" t="s">
        <v>289</v>
      </c>
      <c r="K25" s="134" t="s">
        <v>656</v>
      </c>
    </row>
    <row r="26" spans="1:11" x14ac:dyDescent="0.25">
      <c r="A26" s="134">
        <v>42</v>
      </c>
      <c r="B26" s="134" t="s">
        <v>845</v>
      </c>
      <c r="C26" s="134" t="s">
        <v>846</v>
      </c>
      <c r="D26" s="134" t="s">
        <v>27</v>
      </c>
      <c r="E26" s="134" t="s">
        <v>28</v>
      </c>
      <c r="F26" s="134" t="s">
        <v>847</v>
      </c>
      <c r="G26" s="134" t="s">
        <v>1019</v>
      </c>
      <c r="H26" s="134" t="s">
        <v>294</v>
      </c>
      <c r="I26" s="134" t="s">
        <v>848</v>
      </c>
      <c r="J26" s="134" t="s">
        <v>289</v>
      </c>
      <c r="K26" s="134" t="s">
        <v>849</v>
      </c>
    </row>
    <row r="27" spans="1:11" x14ac:dyDescent="0.25">
      <c r="A27" s="134">
        <v>46</v>
      </c>
      <c r="B27" s="134" t="s">
        <v>425</v>
      </c>
      <c r="C27" s="134" t="s">
        <v>426</v>
      </c>
      <c r="D27" s="134" t="s">
        <v>427</v>
      </c>
      <c r="E27" s="134" t="s">
        <v>28</v>
      </c>
      <c r="F27" s="134" t="s">
        <v>428</v>
      </c>
      <c r="G27" s="134" t="s">
        <v>1019</v>
      </c>
      <c r="H27" s="134" t="s">
        <v>287</v>
      </c>
      <c r="I27" s="134" t="s">
        <v>429</v>
      </c>
      <c r="J27" s="134" t="s">
        <v>289</v>
      </c>
      <c r="K27" s="134" t="s">
        <v>659</v>
      </c>
    </row>
    <row r="28" spans="1:11" x14ac:dyDescent="0.25">
      <c r="A28" s="134">
        <v>55</v>
      </c>
      <c r="B28" s="134" t="s">
        <v>317</v>
      </c>
      <c r="C28" s="134" t="s">
        <v>279</v>
      </c>
      <c r="D28" s="134" t="s">
        <v>318</v>
      </c>
      <c r="E28" s="134" t="s">
        <v>28</v>
      </c>
      <c r="F28" s="134" t="s">
        <v>319</v>
      </c>
      <c r="G28" s="134" t="s">
        <v>1019</v>
      </c>
      <c r="H28" s="134" t="s">
        <v>287</v>
      </c>
      <c r="I28" s="134" t="s">
        <v>320</v>
      </c>
      <c r="J28" s="134" t="s">
        <v>289</v>
      </c>
      <c r="K28" s="134" t="s">
        <v>758</v>
      </c>
    </row>
    <row r="29" spans="1:11" x14ac:dyDescent="0.25">
      <c r="A29" s="134">
        <v>62</v>
      </c>
      <c r="B29" s="134" t="s">
        <v>403</v>
      </c>
      <c r="C29" s="134" t="s">
        <v>60</v>
      </c>
      <c r="D29" s="134" t="s">
        <v>27</v>
      </c>
      <c r="E29" s="134" t="s">
        <v>28</v>
      </c>
      <c r="F29" s="134" t="s">
        <v>404</v>
      </c>
      <c r="G29" s="134" t="s">
        <v>1019</v>
      </c>
      <c r="H29" s="134" t="s">
        <v>287</v>
      </c>
      <c r="I29" s="134" t="s">
        <v>405</v>
      </c>
      <c r="J29" s="134" t="s">
        <v>289</v>
      </c>
      <c r="K29" s="134" t="s">
        <v>701</v>
      </c>
    </row>
    <row r="30" spans="1:11" x14ac:dyDescent="0.25">
      <c r="A30" s="134">
        <v>50</v>
      </c>
      <c r="B30" s="134" t="s">
        <v>566</v>
      </c>
      <c r="C30" s="134" t="s">
        <v>556</v>
      </c>
      <c r="D30" s="134" t="s">
        <v>0</v>
      </c>
      <c r="E30" s="134" t="s">
        <v>1</v>
      </c>
      <c r="F30" s="134" t="s">
        <v>557</v>
      </c>
      <c r="G30" s="134" t="s">
        <v>1019</v>
      </c>
      <c r="H30" s="134" t="s">
        <v>287</v>
      </c>
      <c r="I30" s="134" t="s">
        <v>558</v>
      </c>
      <c r="J30" s="134" t="s">
        <v>289</v>
      </c>
      <c r="K30" s="134" t="s">
        <v>673</v>
      </c>
    </row>
    <row r="31" spans="1:11" x14ac:dyDescent="0.25">
      <c r="A31" s="134">
        <v>48</v>
      </c>
      <c r="B31" s="134"/>
      <c r="C31" s="134"/>
      <c r="D31" s="134"/>
      <c r="E31" s="134"/>
      <c r="F31" s="134" t="s">
        <v>572</v>
      </c>
      <c r="G31" s="134" t="s">
        <v>1019</v>
      </c>
      <c r="H31" s="134" t="s">
        <v>287</v>
      </c>
      <c r="I31" s="134" t="s">
        <v>573</v>
      </c>
      <c r="J31" s="134" t="s">
        <v>289</v>
      </c>
      <c r="K31" s="134" t="s">
        <v>665</v>
      </c>
    </row>
    <row r="32" spans="1:11" x14ac:dyDescent="0.25">
      <c r="A32" s="134">
        <v>38</v>
      </c>
      <c r="B32" s="134" t="s">
        <v>322</v>
      </c>
      <c r="C32" s="134" t="s">
        <v>323</v>
      </c>
      <c r="D32" s="134" t="s">
        <v>66</v>
      </c>
      <c r="E32" s="134" t="s">
        <v>1</v>
      </c>
      <c r="F32" s="134" t="s">
        <v>324</v>
      </c>
      <c r="G32" s="134" t="s">
        <v>1019</v>
      </c>
      <c r="H32" s="134" t="s">
        <v>287</v>
      </c>
      <c r="I32" s="134" t="s">
        <v>325</v>
      </c>
      <c r="J32" s="134" t="s">
        <v>289</v>
      </c>
      <c r="K32" s="134" t="s">
        <v>956</v>
      </c>
    </row>
    <row r="33" spans="1:11" x14ac:dyDescent="0.25">
      <c r="A33" s="134">
        <v>35</v>
      </c>
      <c r="B33" s="134" t="s">
        <v>982</v>
      </c>
      <c r="C33" s="134" t="s">
        <v>292</v>
      </c>
      <c r="D33" s="134" t="s">
        <v>462</v>
      </c>
      <c r="E33" s="134" t="s">
        <v>1</v>
      </c>
      <c r="F33" s="134" t="s">
        <v>422</v>
      </c>
      <c r="G33" s="134" t="s">
        <v>1019</v>
      </c>
      <c r="H33" s="134" t="s">
        <v>3</v>
      </c>
      <c r="I33" s="134" t="s">
        <v>423</v>
      </c>
      <c r="J33" s="134" t="s">
        <v>2</v>
      </c>
      <c r="K33" s="134" t="s">
        <v>983</v>
      </c>
    </row>
    <row r="34" spans="1:11" x14ac:dyDescent="0.25">
      <c r="A34" s="134">
        <v>41</v>
      </c>
      <c r="B34" s="134" t="s">
        <v>361</v>
      </c>
      <c r="C34" s="134" t="s">
        <v>362</v>
      </c>
      <c r="D34" s="134" t="s">
        <v>0</v>
      </c>
      <c r="E34" s="134" t="s">
        <v>1</v>
      </c>
      <c r="F34" s="134" t="s">
        <v>886</v>
      </c>
      <c r="G34" s="134" t="s">
        <v>1019</v>
      </c>
      <c r="H34" s="134" t="s">
        <v>3</v>
      </c>
      <c r="I34" s="134" t="s">
        <v>861</v>
      </c>
      <c r="J34" s="134" t="s">
        <v>516</v>
      </c>
      <c r="K34" s="134" t="s">
        <v>896</v>
      </c>
    </row>
    <row r="35" spans="1:11" x14ac:dyDescent="0.25">
      <c r="A35" s="134">
        <v>60</v>
      </c>
      <c r="B35" s="134" t="s">
        <v>137</v>
      </c>
      <c r="C35" s="134" t="s">
        <v>138</v>
      </c>
      <c r="D35" s="134" t="s">
        <v>0</v>
      </c>
      <c r="E35" s="134" t="s">
        <v>1</v>
      </c>
      <c r="F35" s="134" t="s">
        <v>139</v>
      </c>
      <c r="G35" s="134" t="s">
        <v>1019</v>
      </c>
      <c r="H35" s="134" t="s">
        <v>3</v>
      </c>
      <c r="I35" s="134" t="s">
        <v>140</v>
      </c>
      <c r="J35" s="134" t="s">
        <v>53</v>
      </c>
      <c r="K35" s="134" t="s">
        <v>699</v>
      </c>
    </row>
    <row r="36" spans="1:11" x14ac:dyDescent="0.25">
      <c r="A36" s="134">
        <v>82</v>
      </c>
      <c r="B36" s="134" t="s">
        <v>224</v>
      </c>
      <c r="C36" s="134" t="s">
        <v>225</v>
      </c>
      <c r="D36" s="134" t="s">
        <v>0</v>
      </c>
      <c r="E36" s="134" t="s">
        <v>1</v>
      </c>
      <c r="F36" s="134" t="s">
        <v>226</v>
      </c>
      <c r="G36" s="134" t="s">
        <v>1019</v>
      </c>
      <c r="H36" s="134" t="s">
        <v>3</v>
      </c>
      <c r="I36" s="134" t="s">
        <v>227</v>
      </c>
      <c r="J36" s="134" t="s">
        <v>53</v>
      </c>
      <c r="K36" s="134" t="s">
        <v>748</v>
      </c>
    </row>
    <row r="37" spans="1:11" x14ac:dyDescent="0.25">
      <c r="A37" s="134">
        <v>30</v>
      </c>
      <c r="B37" s="134" t="s">
        <v>273</v>
      </c>
      <c r="C37" s="134" t="s">
        <v>274</v>
      </c>
      <c r="D37" s="134" t="s">
        <v>0</v>
      </c>
      <c r="E37" s="134" t="s">
        <v>1</v>
      </c>
      <c r="F37" s="134" t="s">
        <v>275</v>
      </c>
      <c r="G37" s="134" t="s">
        <v>1019</v>
      </c>
      <c r="H37" s="134" t="s">
        <v>3</v>
      </c>
      <c r="I37" s="134" t="s">
        <v>276</v>
      </c>
      <c r="J37" s="134" t="s">
        <v>53</v>
      </c>
      <c r="K37" s="134" t="s">
        <v>1069</v>
      </c>
    </row>
    <row r="38" spans="1:11" x14ac:dyDescent="0.25">
      <c r="A38" s="134">
        <v>37</v>
      </c>
      <c r="B38" s="134" t="s">
        <v>242</v>
      </c>
      <c r="C38" s="134" t="s">
        <v>243</v>
      </c>
      <c r="D38" s="134" t="s">
        <v>957</v>
      </c>
      <c r="E38" s="134" t="s">
        <v>43</v>
      </c>
      <c r="F38" s="134" t="s">
        <v>244</v>
      </c>
      <c r="G38" s="134" t="s">
        <v>1019</v>
      </c>
      <c r="H38" s="134" t="s">
        <v>3</v>
      </c>
      <c r="I38" s="134" t="s">
        <v>245</v>
      </c>
      <c r="J38" s="134" t="s">
        <v>125</v>
      </c>
      <c r="K38" s="134" t="s">
        <v>958</v>
      </c>
    </row>
    <row r="39" spans="1:11" x14ac:dyDescent="0.25">
      <c r="A39" s="134">
        <v>9</v>
      </c>
      <c r="B39" s="134" t="s">
        <v>117</v>
      </c>
      <c r="C39" s="134" t="s">
        <v>1210</v>
      </c>
      <c r="D39" s="134" t="s">
        <v>648</v>
      </c>
      <c r="E39" s="134" t="s">
        <v>1</v>
      </c>
      <c r="F39" s="134" t="s">
        <v>1211</v>
      </c>
      <c r="G39" s="134" t="s">
        <v>1019</v>
      </c>
      <c r="H39" s="134" t="s">
        <v>3</v>
      </c>
      <c r="I39" s="134" t="s">
        <v>1212</v>
      </c>
      <c r="J39" s="134" t="s">
        <v>53</v>
      </c>
      <c r="K39" s="134" t="s">
        <v>1213</v>
      </c>
    </row>
    <row r="40" spans="1:11" x14ac:dyDescent="0.25">
      <c r="A40" s="134">
        <v>58</v>
      </c>
      <c r="B40" s="134" t="s">
        <v>238</v>
      </c>
      <c r="C40" s="134" t="s">
        <v>239</v>
      </c>
      <c r="D40" s="134" t="s">
        <v>0</v>
      </c>
      <c r="E40" s="134" t="s">
        <v>1</v>
      </c>
      <c r="F40" s="134" t="s">
        <v>240</v>
      </c>
      <c r="G40" s="134" t="s">
        <v>1019</v>
      </c>
      <c r="H40" s="134" t="s">
        <v>3</v>
      </c>
      <c r="I40" s="134" t="s">
        <v>241</v>
      </c>
      <c r="J40" s="134" t="s">
        <v>53</v>
      </c>
      <c r="K40" s="134" t="s">
        <v>691</v>
      </c>
    </row>
    <row r="41" spans="1:11" x14ac:dyDescent="0.25">
      <c r="A41" s="134">
        <v>28</v>
      </c>
      <c r="B41" s="134" t="s">
        <v>262</v>
      </c>
      <c r="C41" s="134" t="s">
        <v>263</v>
      </c>
      <c r="D41" s="134" t="s">
        <v>264</v>
      </c>
      <c r="E41" s="134" t="s">
        <v>1</v>
      </c>
      <c r="F41" s="134" t="s">
        <v>265</v>
      </c>
      <c r="G41" s="134" t="s">
        <v>1019</v>
      </c>
      <c r="H41" s="134" t="s">
        <v>3</v>
      </c>
      <c r="I41" s="134" t="s">
        <v>266</v>
      </c>
      <c r="J41" s="134" t="s">
        <v>53</v>
      </c>
      <c r="K41" s="134" t="s">
        <v>1057</v>
      </c>
    </row>
    <row r="42" spans="1:11" x14ac:dyDescent="0.25">
      <c r="A42" s="134">
        <v>72</v>
      </c>
      <c r="B42" s="134" t="s">
        <v>120</v>
      </c>
      <c r="C42" s="134" t="s">
        <v>121</v>
      </c>
      <c r="D42" s="134" t="s">
        <v>122</v>
      </c>
      <c r="E42" s="134" t="s">
        <v>43</v>
      </c>
      <c r="F42" s="134" t="s">
        <v>123</v>
      </c>
      <c r="G42" s="134" t="s">
        <v>1019</v>
      </c>
      <c r="H42" s="134" t="s">
        <v>3</v>
      </c>
      <c r="I42" s="134" t="s">
        <v>124</v>
      </c>
      <c r="J42" s="134" t="s">
        <v>125</v>
      </c>
      <c r="K42" s="134" t="s">
        <v>728</v>
      </c>
    </row>
    <row r="43" spans="1:11" x14ac:dyDescent="0.25">
      <c r="A43" s="134">
        <v>85</v>
      </c>
      <c r="B43" s="134" t="s">
        <v>278</v>
      </c>
      <c r="C43" s="134" t="s">
        <v>279</v>
      </c>
      <c r="D43" s="134" t="s">
        <v>66</v>
      </c>
      <c r="E43" s="134" t="s">
        <v>1</v>
      </c>
      <c r="F43" s="134" t="s">
        <v>280</v>
      </c>
      <c r="G43" s="134" t="s">
        <v>1019</v>
      </c>
      <c r="H43" s="134" t="s">
        <v>3</v>
      </c>
      <c r="I43" s="134" t="s">
        <v>281</v>
      </c>
      <c r="J43" s="134" t="s">
        <v>53</v>
      </c>
      <c r="K43" s="134" t="s">
        <v>756</v>
      </c>
    </row>
    <row r="44" spans="1:11" x14ac:dyDescent="0.25">
      <c r="A44" s="134">
        <v>83</v>
      </c>
      <c r="B44" s="134" t="s">
        <v>54</v>
      </c>
      <c r="C44" s="134" t="s">
        <v>55</v>
      </c>
      <c r="D44" s="134" t="s">
        <v>0</v>
      </c>
      <c r="E44" s="134" t="s">
        <v>1</v>
      </c>
      <c r="F44" s="134" t="s">
        <v>229</v>
      </c>
      <c r="G44" s="134" t="s">
        <v>1019</v>
      </c>
      <c r="H44" s="134" t="s">
        <v>3</v>
      </c>
      <c r="I44" s="134" t="s">
        <v>230</v>
      </c>
      <c r="J44" s="134" t="s">
        <v>53</v>
      </c>
      <c r="K44" s="134" t="s">
        <v>749</v>
      </c>
    </row>
    <row r="45" spans="1:11" x14ac:dyDescent="0.25">
      <c r="A45" s="134">
        <v>11</v>
      </c>
      <c r="B45" s="134" t="s">
        <v>116</v>
      </c>
      <c r="C45" s="134" t="s">
        <v>117</v>
      </c>
      <c r="D45" s="134" t="s">
        <v>648</v>
      </c>
      <c r="E45" s="134" t="s">
        <v>1</v>
      </c>
      <c r="F45" s="134" t="s">
        <v>118</v>
      </c>
      <c r="G45" s="134" t="s">
        <v>1019</v>
      </c>
      <c r="H45" s="134" t="s">
        <v>3</v>
      </c>
      <c r="I45" s="134" t="s">
        <v>119</v>
      </c>
      <c r="J45" s="134" t="s">
        <v>53</v>
      </c>
      <c r="K45" s="134" t="s">
        <v>1167</v>
      </c>
    </row>
    <row r="46" spans="1:11" x14ac:dyDescent="0.25">
      <c r="A46" s="134">
        <v>71</v>
      </c>
      <c r="B46" s="134" t="s">
        <v>110</v>
      </c>
      <c r="C46" s="134" t="s">
        <v>111</v>
      </c>
      <c r="D46" s="134" t="s">
        <v>112</v>
      </c>
      <c r="E46" s="134" t="s">
        <v>43</v>
      </c>
      <c r="F46" s="134" t="s">
        <v>113</v>
      </c>
      <c r="G46" s="134" t="s">
        <v>1019</v>
      </c>
      <c r="H46" s="134" t="s">
        <v>3</v>
      </c>
      <c r="I46" s="134" t="s">
        <v>114</v>
      </c>
      <c r="J46" s="134" t="s">
        <v>53</v>
      </c>
      <c r="K46" s="134" t="s">
        <v>727</v>
      </c>
    </row>
    <row r="47" spans="1:11" x14ac:dyDescent="0.25">
      <c r="A47" s="134">
        <v>25</v>
      </c>
      <c r="B47" s="134" t="s">
        <v>50</v>
      </c>
      <c r="C47" s="134" t="s">
        <v>51</v>
      </c>
      <c r="D47" s="134" t="s">
        <v>52</v>
      </c>
      <c r="E47" s="134" t="s">
        <v>43</v>
      </c>
      <c r="F47" s="134" t="s">
        <v>246</v>
      </c>
      <c r="G47" s="134" t="s">
        <v>1019</v>
      </c>
      <c r="H47" s="134" t="s">
        <v>3</v>
      </c>
      <c r="I47" s="134" t="s">
        <v>247</v>
      </c>
      <c r="J47" s="134" t="s">
        <v>125</v>
      </c>
      <c r="K47" s="134" t="s">
        <v>1127</v>
      </c>
    </row>
    <row r="48" spans="1:11" x14ac:dyDescent="0.25">
      <c r="A48" s="134">
        <v>81</v>
      </c>
      <c r="B48" s="134" t="s">
        <v>206</v>
      </c>
      <c r="C48" s="134" t="s">
        <v>207</v>
      </c>
      <c r="D48" s="134" t="s">
        <v>173</v>
      </c>
      <c r="E48" s="134" t="s">
        <v>43</v>
      </c>
      <c r="F48" s="134" t="s">
        <v>208</v>
      </c>
      <c r="G48" s="134" t="s">
        <v>1019</v>
      </c>
      <c r="H48" s="134" t="s">
        <v>3</v>
      </c>
      <c r="I48" s="134" t="s">
        <v>209</v>
      </c>
      <c r="J48" s="134" t="s">
        <v>53</v>
      </c>
      <c r="K48" s="134" t="s">
        <v>745</v>
      </c>
    </row>
    <row r="49" spans="1:11" x14ac:dyDescent="0.25">
      <c r="A49" s="134">
        <v>33</v>
      </c>
      <c r="B49" s="134" t="s">
        <v>145</v>
      </c>
      <c r="C49" s="134" t="s">
        <v>97</v>
      </c>
      <c r="D49" s="134" t="s">
        <v>1046</v>
      </c>
      <c r="E49" s="134" t="s">
        <v>1</v>
      </c>
      <c r="F49" s="134" t="s">
        <v>147</v>
      </c>
      <c r="G49" s="134" t="s">
        <v>1019</v>
      </c>
      <c r="H49" s="134" t="s">
        <v>3</v>
      </c>
      <c r="I49" s="134" t="s">
        <v>148</v>
      </c>
      <c r="J49" s="134" t="s">
        <v>53</v>
      </c>
      <c r="K49" s="134" t="s">
        <v>1047</v>
      </c>
    </row>
    <row r="50" spans="1:11" x14ac:dyDescent="0.25">
      <c r="A50" s="134">
        <v>31</v>
      </c>
      <c r="B50" s="134" t="s">
        <v>102</v>
      </c>
      <c r="C50" s="134" t="s">
        <v>141</v>
      </c>
      <c r="D50" s="134" t="s">
        <v>42</v>
      </c>
      <c r="E50" s="134" t="s">
        <v>43</v>
      </c>
      <c r="F50" s="134" t="s">
        <v>142</v>
      </c>
      <c r="G50" s="134" t="s">
        <v>1019</v>
      </c>
      <c r="H50" s="134" t="s">
        <v>3</v>
      </c>
      <c r="I50" s="134" t="s">
        <v>143</v>
      </c>
      <c r="J50" s="134" t="s">
        <v>53</v>
      </c>
      <c r="K50" s="134" t="s">
        <v>1070</v>
      </c>
    </row>
    <row r="51" spans="1:11" x14ac:dyDescent="0.25">
      <c r="A51" s="134">
        <v>49</v>
      </c>
      <c r="B51" s="134" t="s">
        <v>590</v>
      </c>
      <c r="C51" s="134" t="s">
        <v>591</v>
      </c>
      <c r="D51" s="134" t="s">
        <v>592</v>
      </c>
      <c r="E51" s="134" t="s">
        <v>43</v>
      </c>
      <c r="F51" s="134" t="s">
        <v>593</v>
      </c>
      <c r="G51" s="134" t="s">
        <v>1131</v>
      </c>
      <c r="H51" s="134" t="s">
        <v>30</v>
      </c>
      <c r="I51" s="134" t="s">
        <v>594</v>
      </c>
      <c r="J51" s="134" t="s">
        <v>32</v>
      </c>
      <c r="K51" s="134" t="s">
        <v>669</v>
      </c>
    </row>
    <row r="52" spans="1:11" x14ac:dyDescent="0.25">
      <c r="A52" s="134">
        <v>26</v>
      </c>
      <c r="B52" s="134" t="s">
        <v>1072</v>
      </c>
      <c r="C52" s="134" t="s">
        <v>1073</v>
      </c>
      <c r="D52" s="134" t="s">
        <v>122</v>
      </c>
      <c r="E52" s="134" t="s">
        <v>43</v>
      </c>
      <c r="F52" s="134" t="s">
        <v>221</v>
      </c>
      <c r="G52" s="134" t="s">
        <v>1131</v>
      </c>
      <c r="H52" s="134" t="s">
        <v>3</v>
      </c>
      <c r="I52" s="134" t="s">
        <v>222</v>
      </c>
      <c r="J52" s="134" t="s">
        <v>53</v>
      </c>
      <c r="K52" s="134" t="s">
        <v>1074</v>
      </c>
    </row>
    <row customFormat="1" r="53" s="135" spans="1:11" x14ac:dyDescent="0.25">
      <c r="A53" s="135">
        <v>32</v>
      </c>
      <c r="B53" s="135" t="s">
        <v>766</v>
      </c>
      <c r="C53" s="135" t="s">
        <v>767</v>
      </c>
      <c r="D53" s="135" t="s">
        <v>577</v>
      </c>
      <c r="E53" s="135" t="s">
        <v>7</v>
      </c>
      <c r="F53" s="135" t="s">
        <v>1040</v>
      </c>
      <c r="G53" s="135" t="s">
        <v>1050</v>
      </c>
      <c r="H53" s="135" t="s">
        <v>781</v>
      </c>
      <c r="I53" s="135" t="s">
        <v>1042</v>
      </c>
      <c r="J53" s="135" t="s">
        <v>1043</v>
      </c>
      <c r="K53" s="135" t="s">
        <v>1044</v>
      </c>
    </row>
    <row r="54" spans="1:11" x14ac:dyDescent="0.25">
      <c r="A54" s="134">
        <v>77</v>
      </c>
      <c r="B54" s="134" t="s">
        <v>174</v>
      </c>
      <c r="C54" s="134" t="s">
        <v>175</v>
      </c>
      <c r="D54" s="134" t="s">
        <v>0</v>
      </c>
      <c r="E54" s="134" t="s">
        <v>1</v>
      </c>
      <c r="F54" s="134" t="s">
        <v>472</v>
      </c>
      <c r="G54" s="134" t="s">
        <v>1050</v>
      </c>
      <c r="H54" s="134" t="s">
        <v>473</v>
      </c>
      <c r="I54" s="134" t="s">
        <v>474</v>
      </c>
      <c r="J54" s="134" t="s">
        <v>475</v>
      </c>
      <c r="K54" s="134" t="s">
        <v>737</v>
      </c>
    </row>
    <row r="55" spans="1:11" x14ac:dyDescent="0.25">
      <c r="A55" s="134">
        <v>80</v>
      </c>
      <c r="B55" s="134" t="s">
        <v>54</v>
      </c>
      <c r="C55" s="134" t="s">
        <v>55</v>
      </c>
      <c r="D55" s="134" t="s">
        <v>0</v>
      </c>
      <c r="E55" s="134" t="s">
        <v>1</v>
      </c>
      <c r="F55" s="134" t="s">
        <v>480</v>
      </c>
      <c r="G55" s="134" t="s">
        <v>1050</v>
      </c>
      <c r="H55" s="134" t="s">
        <v>473</v>
      </c>
      <c r="I55" s="134" t="s">
        <v>481</v>
      </c>
      <c r="J55" s="134" t="s">
        <v>475</v>
      </c>
      <c r="K55" s="134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34">
        <v>18</v>
      </c>
      <c r="B57" s="134" t="s">
        <v>1146</v>
      </c>
      <c r="C57" s="134" t="s">
        <v>1147</v>
      </c>
      <c r="D57" s="134" t="s">
        <v>1142</v>
      </c>
      <c r="E57" s="134" t="s">
        <v>1</v>
      </c>
      <c r="F57" s="134" t="s">
        <v>1148</v>
      </c>
      <c r="G57" s="134" t="s">
        <v>1136</v>
      </c>
      <c r="H57" s="134" t="s">
        <v>1013</v>
      </c>
      <c r="I57" s="134" t="s">
        <v>1149</v>
      </c>
      <c r="J57" s="134" t="s">
        <v>960</v>
      </c>
      <c r="K57" s="134" t="s">
        <v>1150</v>
      </c>
    </row>
    <row r="58" spans="1:11" x14ac:dyDescent="0.25">
      <c r="A58" s="134">
        <v>20</v>
      </c>
      <c r="B58" s="134" t="s">
        <v>50</v>
      </c>
      <c r="C58" s="134" t="s">
        <v>51</v>
      </c>
      <c r="D58" s="134" t="s">
        <v>52</v>
      </c>
      <c r="E58" s="134" t="s">
        <v>43</v>
      </c>
      <c r="F58" s="134" t="s">
        <v>1085</v>
      </c>
      <c r="G58" s="134" t="s">
        <v>1136</v>
      </c>
      <c r="H58" s="134" t="s">
        <v>1013</v>
      </c>
      <c r="I58" s="134" t="s">
        <v>1086</v>
      </c>
      <c r="J58" s="134" t="s">
        <v>960</v>
      </c>
      <c r="K58" s="134" t="s">
        <v>1087</v>
      </c>
    </row>
    <row r="59" spans="1:11" x14ac:dyDescent="0.25">
      <c r="A59" s="134">
        <v>17</v>
      </c>
      <c r="B59" s="134" t="s">
        <v>262</v>
      </c>
      <c r="C59" s="134" t="s">
        <v>1141</v>
      </c>
      <c r="D59" s="134" t="s">
        <v>1142</v>
      </c>
      <c r="E59" s="134" t="s">
        <v>1</v>
      </c>
      <c r="F59" s="134" t="s">
        <v>1143</v>
      </c>
      <c r="G59" s="134" t="s">
        <v>1136</v>
      </c>
      <c r="H59" s="134" t="s">
        <v>1013</v>
      </c>
      <c r="I59" s="134" t="s">
        <v>1144</v>
      </c>
      <c r="J59" s="134" t="s">
        <v>960</v>
      </c>
      <c r="K59" s="134" t="s">
        <v>1145</v>
      </c>
    </row>
    <row r="60" spans="1:11" x14ac:dyDescent="0.25">
      <c r="A60" s="134">
        <v>22</v>
      </c>
      <c r="B60" s="134" t="s">
        <v>1110</v>
      </c>
      <c r="C60" s="134" t="s">
        <v>408</v>
      </c>
      <c r="D60" s="134" t="s">
        <v>1111</v>
      </c>
      <c r="E60" s="134" t="s">
        <v>912</v>
      </c>
      <c r="F60" s="134" t="s">
        <v>1112</v>
      </c>
      <c r="G60" s="134" t="s">
        <v>1136</v>
      </c>
      <c r="H60" s="134" t="s">
        <v>1013</v>
      </c>
      <c r="I60" s="134" t="s">
        <v>1113</v>
      </c>
      <c r="J60" s="134" t="s">
        <v>960</v>
      </c>
      <c r="K60" s="134" t="s">
        <v>1114</v>
      </c>
    </row>
    <row r="61" spans="1:11" x14ac:dyDescent="0.25">
      <c r="A61" s="134">
        <v>14</v>
      </c>
      <c r="B61" s="134" t="s">
        <v>1181</v>
      </c>
      <c r="C61" s="134" t="s">
        <v>1182</v>
      </c>
      <c r="D61" s="134" t="s">
        <v>1183</v>
      </c>
      <c r="E61" s="134" t="s">
        <v>48</v>
      </c>
      <c r="F61" s="134" t="s">
        <v>1184</v>
      </c>
      <c r="G61" s="134" t="s">
        <v>1136</v>
      </c>
      <c r="H61" s="134" t="s">
        <v>1013</v>
      </c>
      <c r="I61" s="134" t="s">
        <v>1185</v>
      </c>
      <c r="J61" s="134" t="s">
        <v>960</v>
      </c>
      <c r="K61" s="134" t="s">
        <v>1186</v>
      </c>
    </row>
    <row r="62" spans="1:11" x14ac:dyDescent="0.25">
      <c r="A62" s="134">
        <v>15</v>
      </c>
      <c r="B62" s="134" t="s">
        <v>1187</v>
      </c>
      <c r="C62" s="134" t="s">
        <v>1188</v>
      </c>
      <c r="D62" s="134" t="s">
        <v>1189</v>
      </c>
      <c r="E62" s="134" t="s">
        <v>43</v>
      </c>
      <c r="F62" s="134" t="s">
        <v>1190</v>
      </c>
      <c r="G62" s="134" t="s">
        <v>1136</v>
      </c>
      <c r="H62" s="134" t="s">
        <v>1013</v>
      </c>
      <c r="I62" s="134" t="s">
        <v>1191</v>
      </c>
      <c r="J62" s="134" t="s">
        <v>960</v>
      </c>
      <c r="K62" s="134" t="s">
        <v>1192</v>
      </c>
    </row>
    <row r="63" spans="1:11" x14ac:dyDescent="0.25">
      <c r="A63" s="134">
        <v>16</v>
      </c>
      <c r="B63" s="134" t="s">
        <v>64</v>
      </c>
      <c r="C63" s="134" t="s">
        <v>65</v>
      </c>
      <c r="D63" s="134" t="s">
        <v>66</v>
      </c>
      <c r="E63" s="134" t="s">
        <v>1</v>
      </c>
      <c r="F63" s="134" t="s">
        <v>1133</v>
      </c>
      <c r="G63" s="134" t="s">
        <v>1136</v>
      </c>
      <c r="H63" s="134" t="s">
        <v>1013</v>
      </c>
      <c r="I63" s="134" t="s">
        <v>1134</v>
      </c>
      <c r="J63" s="134" t="s">
        <v>960</v>
      </c>
      <c r="K63" s="134" t="s">
        <v>1135</v>
      </c>
    </row>
    <row r="64" spans="1:11" x14ac:dyDescent="0.25">
      <c r="A64" s="134">
        <v>13</v>
      </c>
      <c r="B64" s="134" t="s">
        <v>1176</v>
      </c>
      <c r="C64" s="134" t="s">
        <v>1177</v>
      </c>
      <c r="D64" s="134" t="s">
        <v>173</v>
      </c>
      <c r="E64" s="134" t="s">
        <v>43</v>
      </c>
      <c r="F64" s="134" t="s">
        <v>1178</v>
      </c>
      <c r="G64" s="134" t="s">
        <v>1136</v>
      </c>
      <c r="H64" s="134" t="s">
        <v>1013</v>
      </c>
      <c r="I64" s="134" t="s">
        <v>1179</v>
      </c>
      <c r="J64" s="134" t="s">
        <v>960</v>
      </c>
      <c r="K64" s="134" t="s">
        <v>1180</v>
      </c>
    </row>
    <row r="65" spans="1:11" x14ac:dyDescent="0.25">
      <c r="A65" s="134">
        <v>24</v>
      </c>
      <c r="B65" s="134" t="s">
        <v>803</v>
      </c>
      <c r="C65" s="134" t="s">
        <v>804</v>
      </c>
      <c r="D65" s="134" t="s">
        <v>17</v>
      </c>
      <c r="E65" s="134" t="s">
        <v>7</v>
      </c>
      <c r="F65" s="134" t="s">
        <v>1121</v>
      </c>
      <c r="G65" s="134" t="s">
        <v>1136</v>
      </c>
      <c r="H65" s="134" t="s">
        <v>1013</v>
      </c>
      <c r="I65" s="134" t="s">
        <v>1122</v>
      </c>
      <c r="J65" s="134" t="s">
        <v>960</v>
      </c>
      <c r="K65" s="134" t="s">
        <v>1123</v>
      </c>
    </row>
    <row r="66" spans="1:11" x14ac:dyDescent="0.25">
      <c r="A66" s="134">
        <v>23</v>
      </c>
      <c r="B66" s="134" t="s">
        <v>1115</v>
      </c>
      <c r="C66" s="134" t="s">
        <v>1116</v>
      </c>
      <c r="D66" s="134" t="s">
        <v>1117</v>
      </c>
      <c r="E66" s="134" t="s">
        <v>1</v>
      </c>
      <c r="F66" s="134" t="s">
        <v>1118</v>
      </c>
      <c r="G66" s="134" t="s">
        <v>1136</v>
      </c>
      <c r="H66" s="134" t="s">
        <v>1013</v>
      </c>
      <c r="I66" s="134" t="s">
        <v>1119</v>
      </c>
      <c r="J66" s="134" t="s">
        <v>960</v>
      </c>
      <c r="K66" s="134" t="s">
        <v>1120</v>
      </c>
    </row>
    <row r="67" spans="1:11" x14ac:dyDescent="0.25">
      <c r="A67" s="134">
        <v>10</v>
      </c>
      <c r="B67" s="134" t="s">
        <v>262</v>
      </c>
      <c r="C67" s="134" t="s">
        <v>399</v>
      </c>
      <c r="D67" s="134" t="s">
        <v>0</v>
      </c>
      <c r="E67" s="134" t="s">
        <v>1</v>
      </c>
      <c r="F67" s="134" t="s">
        <v>1103</v>
      </c>
      <c r="G67" s="134" t="s">
        <v>1136</v>
      </c>
      <c r="H67" s="134" t="s">
        <v>1013</v>
      </c>
      <c r="I67" s="134" t="s">
        <v>1104</v>
      </c>
      <c r="J67" s="134" t="s">
        <v>960</v>
      </c>
      <c r="K67" s="134" t="s">
        <v>1206</v>
      </c>
    </row>
    <row r="68" spans="1:11" x14ac:dyDescent="0.25">
      <c r="A68" s="134">
        <v>12</v>
      </c>
      <c r="B68" s="134" t="s">
        <v>196</v>
      </c>
      <c r="C68" s="134" t="s">
        <v>104</v>
      </c>
      <c r="D68" s="134" t="s">
        <v>197</v>
      </c>
      <c r="E68" s="134" t="s">
        <v>198</v>
      </c>
      <c r="F68" s="134" t="s">
        <v>1168</v>
      </c>
      <c r="G68" s="134" t="s">
        <v>1136</v>
      </c>
      <c r="H68" s="134" t="s">
        <v>1013</v>
      </c>
      <c r="I68" s="134" t="s">
        <v>1169</v>
      </c>
      <c r="J68" s="134" t="s">
        <v>960</v>
      </c>
      <c r="K68" s="134" t="s">
        <v>1170</v>
      </c>
    </row>
    <row r="69" spans="1:11" x14ac:dyDescent="0.25">
      <c r="A69" s="134">
        <v>21</v>
      </c>
      <c r="B69" s="134" t="s">
        <v>196</v>
      </c>
      <c r="C69" s="134" t="s">
        <v>104</v>
      </c>
      <c r="D69" s="134" t="s">
        <v>197</v>
      </c>
      <c r="E69" s="134" t="s">
        <v>198</v>
      </c>
      <c r="F69" s="134" t="s">
        <v>1107</v>
      </c>
      <c r="G69" s="134" t="s">
        <v>1136</v>
      </c>
      <c r="H69" s="134" t="s">
        <v>1013</v>
      </c>
      <c r="I69" s="134" t="s">
        <v>1108</v>
      </c>
      <c r="J69" s="134" t="s">
        <v>960</v>
      </c>
      <c r="K69" s="134" t="s">
        <v>1109</v>
      </c>
    </row>
    <row r="70" spans="1:11" x14ac:dyDescent="0.25">
      <c r="A70" s="134">
        <v>56</v>
      </c>
      <c r="B70" s="134" t="s">
        <v>15</v>
      </c>
      <c r="C70" s="134" t="s">
        <v>16</v>
      </c>
      <c r="D70" s="134" t="s">
        <v>17</v>
      </c>
      <c r="E70" s="134" t="s">
        <v>7</v>
      </c>
      <c r="F70" s="134" t="s">
        <v>18</v>
      </c>
      <c r="G70" s="134" t="s">
        <v>1136</v>
      </c>
      <c r="H70" s="134" t="s">
        <v>5</v>
      </c>
      <c r="I70" s="134" t="s">
        <v>19</v>
      </c>
      <c r="J70" s="134" t="s">
        <v>6</v>
      </c>
      <c r="K70" s="134" t="s">
        <v>685</v>
      </c>
    </row>
    <row r="71" spans="1:11" x14ac:dyDescent="0.25">
      <c r="A71" s="134">
        <v>34</v>
      </c>
      <c r="B71" s="134" t="s">
        <v>803</v>
      </c>
      <c r="C71" s="134" t="s">
        <v>804</v>
      </c>
      <c r="D71" s="134" t="s">
        <v>17</v>
      </c>
      <c r="E71" s="134" t="s">
        <v>7</v>
      </c>
      <c r="F71" s="134" t="s">
        <v>805</v>
      </c>
      <c r="G71" s="134" t="s">
        <v>1136</v>
      </c>
      <c r="H71" s="134" t="s">
        <v>5</v>
      </c>
      <c r="I71" s="134" t="s">
        <v>806</v>
      </c>
      <c r="J71" s="134" t="s">
        <v>6</v>
      </c>
      <c r="K71" s="134" t="s">
        <v>996</v>
      </c>
    </row>
    <row r="72" spans="1:11" x14ac:dyDescent="0.25">
      <c r="A72" s="134">
        <v>70</v>
      </c>
      <c r="B72" s="134" t="s">
        <v>50</v>
      </c>
      <c r="C72" s="134" t="s">
        <v>51</v>
      </c>
      <c r="D72" s="134" t="s">
        <v>52</v>
      </c>
      <c r="E72" s="134" t="s">
        <v>43</v>
      </c>
      <c r="F72" s="134" t="s">
        <v>94</v>
      </c>
      <c r="G72" s="134" t="s">
        <v>1136</v>
      </c>
      <c r="H72" s="134" t="s">
        <v>5</v>
      </c>
      <c r="I72" s="134" t="s">
        <v>95</v>
      </c>
      <c r="J72" s="134" t="s">
        <v>6</v>
      </c>
      <c r="K72" s="134" t="s">
        <v>724</v>
      </c>
    </row>
    <row r="73" spans="1:11" x14ac:dyDescent="0.25">
      <c r="A73" s="134">
        <v>75</v>
      </c>
      <c r="B73" s="134" t="s">
        <v>101</v>
      </c>
      <c r="C73" s="134" t="s">
        <v>102</v>
      </c>
      <c r="D73" s="134" t="s">
        <v>103</v>
      </c>
      <c r="E73" s="134" t="s">
        <v>43</v>
      </c>
      <c r="F73" s="134" t="s">
        <v>169</v>
      </c>
      <c r="G73" s="134" t="s">
        <v>1136</v>
      </c>
      <c r="H73" s="134" t="s">
        <v>8</v>
      </c>
      <c r="I73" s="134" t="s">
        <v>170</v>
      </c>
      <c r="J73" s="134" t="s">
        <v>9</v>
      </c>
      <c r="K73" s="134" t="s">
        <v>735</v>
      </c>
    </row>
    <row r="74" spans="1:11" x14ac:dyDescent="0.25">
      <c r="A74" s="134">
        <v>78</v>
      </c>
      <c r="B74" s="134" t="s">
        <v>179</v>
      </c>
      <c r="C74" s="134" t="s">
        <v>180</v>
      </c>
      <c r="D74" s="134" t="s">
        <v>181</v>
      </c>
      <c r="E74" s="134" t="s">
        <v>43</v>
      </c>
      <c r="F74" s="134" t="s">
        <v>182</v>
      </c>
      <c r="G74" s="134" t="s">
        <v>1136</v>
      </c>
      <c r="H74" s="134" t="s">
        <v>8</v>
      </c>
      <c r="I74" s="134" t="s">
        <v>183</v>
      </c>
      <c r="J74" s="134" t="s">
        <v>9</v>
      </c>
      <c r="K74" s="134" t="s">
        <v>738</v>
      </c>
    </row>
    <row r="75" spans="1:11" x14ac:dyDescent="0.25">
      <c r="A75" s="134">
        <v>19</v>
      </c>
      <c r="B75" s="134" t="s">
        <v>530</v>
      </c>
      <c r="C75" s="134" t="s">
        <v>531</v>
      </c>
      <c r="D75" s="134" t="s">
        <v>36</v>
      </c>
      <c r="E75" s="134" t="s">
        <v>1</v>
      </c>
      <c r="F75" s="134" t="s">
        <v>1158</v>
      </c>
      <c r="G75" s="134" t="s">
        <v>1257</v>
      </c>
      <c r="H75" s="134" t="s">
        <v>1013</v>
      </c>
      <c r="I75" s="134" t="s">
        <v>1159</v>
      </c>
      <c r="J75" s="134" t="s">
        <v>960</v>
      </c>
      <c r="K75" s="134" t="s">
        <v>1160</v>
      </c>
    </row>
    <row r="76" spans="1:11" x14ac:dyDescent="0.25">
      <c r="A76" s="134">
        <v>5</v>
      </c>
      <c r="B76" s="134" t="s">
        <v>366</v>
      </c>
      <c r="C76" s="134" t="s">
        <v>367</v>
      </c>
      <c r="D76" s="134" t="s">
        <v>368</v>
      </c>
      <c r="E76" s="134" t="s">
        <v>43</v>
      </c>
      <c r="F76" s="134" t="s">
        <v>1100</v>
      </c>
      <c r="G76" s="134" t="s">
        <v>1257</v>
      </c>
      <c r="H76" s="134" t="s">
        <v>1013</v>
      </c>
      <c r="I76" s="134" t="s">
        <v>1101</v>
      </c>
      <c r="J76" s="134" t="s">
        <v>960</v>
      </c>
      <c r="K76" s="134" t="s">
        <v>1258</v>
      </c>
    </row>
    <row r="77" spans="1:11" x14ac:dyDescent="0.25">
      <c r="A77" s="134">
        <v>8</v>
      </c>
      <c r="B77" s="134" t="s">
        <v>1194</v>
      </c>
      <c r="C77" s="134" t="s">
        <v>1195</v>
      </c>
      <c r="D77" s="134" t="s">
        <v>1196</v>
      </c>
      <c r="E77" s="134" t="s">
        <v>28</v>
      </c>
      <c r="F77" s="134" t="s">
        <v>1197</v>
      </c>
      <c r="G77" s="134" t="s">
        <v>1257</v>
      </c>
      <c r="H77" s="134" t="s">
        <v>1013</v>
      </c>
      <c r="I77" s="134" t="s">
        <v>1198</v>
      </c>
      <c r="J77" s="134" t="s">
        <v>960</v>
      </c>
      <c r="K77" s="134" t="s">
        <v>1214</v>
      </c>
    </row>
    <row r="78" spans="1:11" x14ac:dyDescent="0.25">
      <c r="A78" s="134">
        <v>2</v>
      </c>
      <c r="B78" s="134" t="s">
        <v>174</v>
      </c>
      <c r="C78" s="134" t="s">
        <v>175</v>
      </c>
      <c r="D78" s="134" t="s">
        <v>0</v>
      </c>
      <c r="E78" s="134" t="s">
        <v>1</v>
      </c>
      <c r="F78" s="134" t="s">
        <v>1232</v>
      </c>
      <c r="G78" s="134" t="s">
        <v>1257</v>
      </c>
      <c r="H78" s="134" t="s">
        <v>1013</v>
      </c>
      <c r="I78" s="134" t="s">
        <v>1234</v>
      </c>
      <c r="J78" s="134" t="s">
        <v>960</v>
      </c>
      <c r="K78" s="134" t="s">
        <v>1455</v>
      </c>
    </row>
    <row r="79" spans="1:11" x14ac:dyDescent="0.25">
      <c r="A79" s="134">
        <v>6</v>
      </c>
      <c r="B79" s="134" t="s">
        <v>1215</v>
      </c>
      <c r="C79" s="134" t="s">
        <v>1216</v>
      </c>
      <c r="D79" s="134" t="s">
        <v>0</v>
      </c>
      <c r="E79" s="134" t="s">
        <v>1</v>
      </c>
      <c r="F79" s="134" t="s">
        <v>1218</v>
      </c>
      <c r="G79" s="134" t="s">
        <v>1257</v>
      </c>
      <c r="H79" s="134" t="s">
        <v>1013</v>
      </c>
      <c r="I79" s="134" t="s">
        <v>1219</v>
      </c>
      <c r="J79" s="134" t="s">
        <v>960</v>
      </c>
      <c r="K79" s="134" t="s">
        <v>1242</v>
      </c>
    </row>
    <row r="80" spans="1:11" x14ac:dyDescent="0.25">
      <c r="A80" s="134">
        <v>64</v>
      </c>
      <c r="B80" s="134" t="s">
        <v>443</v>
      </c>
      <c r="C80" s="134" t="s">
        <v>444</v>
      </c>
      <c r="D80" s="134" t="s">
        <v>0</v>
      </c>
      <c r="E80" s="134" t="s">
        <v>1</v>
      </c>
      <c r="F80" s="134" t="s">
        <v>445</v>
      </c>
      <c r="G80" s="134" t="s">
        <v>1257</v>
      </c>
      <c r="H80" s="134" t="s">
        <v>5</v>
      </c>
      <c r="I80" s="134" t="s">
        <v>446</v>
      </c>
      <c r="J80" s="134" t="s">
        <v>6</v>
      </c>
      <c r="K80" s="134" t="s">
        <v>708</v>
      </c>
    </row>
    <row r="81" spans="1:11" x14ac:dyDescent="0.25">
      <c r="A81" s="134">
        <v>68</v>
      </c>
      <c r="B81" s="134" t="s">
        <v>54</v>
      </c>
      <c r="C81" s="134" t="s">
        <v>55</v>
      </c>
      <c r="D81" s="134" t="s">
        <v>0</v>
      </c>
      <c r="E81" s="134" t="s">
        <v>1</v>
      </c>
      <c r="F81" s="134" t="s">
        <v>56</v>
      </c>
      <c r="G81" s="134" t="s">
        <v>1257</v>
      </c>
      <c r="H81" s="134" t="s">
        <v>5</v>
      </c>
      <c r="I81" s="134" t="s">
        <v>57</v>
      </c>
      <c r="J81" s="134" t="s">
        <v>6</v>
      </c>
      <c r="K81" s="134" t="s">
        <v>717</v>
      </c>
    </row>
    <row r="82" spans="1:11" x14ac:dyDescent="0.25">
      <c r="A82" s="134">
        <v>4</v>
      </c>
      <c r="B82" s="134" t="s">
        <v>366</v>
      </c>
      <c r="C82" s="134" t="s">
        <v>367</v>
      </c>
      <c r="D82" s="134" t="s">
        <v>368</v>
      </c>
      <c r="E82" s="134" t="s">
        <v>43</v>
      </c>
      <c r="F82" s="134" t="s">
        <v>395</v>
      </c>
      <c r="G82" s="134" t="s">
        <v>1257</v>
      </c>
      <c r="H82" s="134" t="s">
        <v>5</v>
      </c>
      <c r="I82" s="134" t="s">
        <v>396</v>
      </c>
      <c r="J82" s="134" t="s">
        <v>6</v>
      </c>
      <c r="K82" s="134" t="s">
        <v>1241</v>
      </c>
    </row>
    <row r="83" spans="1:11" x14ac:dyDescent="0.25">
      <c r="A83" s="134">
        <v>69</v>
      </c>
      <c r="B83" s="134" t="s">
        <v>467</v>
      </c>
      <c r="C83" s="134" t="s">
        <v>468</v>
      </c>
      <c r="D83" s="134" t="s">
        <v>0</v>
      </c>
      <c r="E83" s="134" t="s">
        <v>1</v>
      </c>
      <c r="F83" s="134" t="s">
        <v>469</v>
      </c>
      <c r="G83" s="134" t="s">
        <v>1257</v>
      </c>
      <c r="H83" s="134" t="s">
        <v>5</v>
      </c>
      <c r="I83" s="134" t="s">
        <v>470</v>
      </c>
      <c r="J83" s="134" t="s">
        <v>6</v>
      </c>
      <c r="K83" s="134" t="s">
        <v>720</v>
      </c>
    </row>
    <row r="84" spans="1:11" x14ac:dyDescent="0.25">
      <c r="A84" s="134">
        <v>74</v>
      </c>
      <c r="B84" s="134" t="s">
        <v>797</v>
      </c>
      <c r="C84" s="134" t="s">
        <v>798</v>
      </c>
      <c r="D84" s="134" t="s">
        <v>799</v>
      </c>
      <c r="E84" s="134" t="s">
        <v>1</v>
      </c>
      <c r="F84" s="134" t="s">
        <v>800</v>
      </c>
      <c r="G84" s="134" t="s">
        <v>1257</v>
      </c>
      <c r="H84" s="134" t="s">
        <v>8</v>
      </c>
      <c r="I84" s="134" t="s">
        <v>801</v>
      </c>
      <c r="J84" s="134" t="s">
        <v>9</v>
      </c>
      <c r="K84" s="134" t="s">
        <v>802</v>
      </c>
    </row>
    <row r="85" spans="1:11" x14ac:dyDescent="0.25">
      <c r="A85" s="134">
        <v>76</v>
      </c>
      <c r="B85" s="134" t="s">
        <v>174</v>
      </c>
      <c r="C85" s="134" t="s">
        <v>175</v>
      </c>
      <c r="D85" s="134" t="s">
        <v>0</v>
      </c>
      <c r="E85" s="134" t="s">
        <v>1</v>
      </c>
      <c r="F85" s="134" t="s">
        <v>176</v>
      </c>
      <c r="G85" s="134" t="s">
        <v>1257</v>
      </c>
      <c r="H85" s="134" t="s">
        <v>8</v>
      </c>
      <c r="I85" s="134" t="s">
        <v>177</v>
      </c>
      <c r="J85" s="134" t="s">
        <v>9</v>
      </c>
      <c r="K85" s="134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1"/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21" t="s">
        <v>982</v>
      </c>
      <c r="C2" s="121" t="s">
        <v>292</v>
      </c>
      <c r="D2" s="121" t="s">
        <v>462</v>
      </c>
      <c r="E2" s="121" t="s">
        <v>1</v>
      </c>
      <c r="F2" s="121" t="s">
        <v>422</v>
      </c>
      <c r="G2" s="121" t="s">
        <v>1019</v>
      </c>
      <c r="H2" s="121" t="s">
        <v>3</v>
      </c>
      <c r="I2" s="121" t="s">
        <v>423</v>
      </c>
      <c r="J2" s="121" t="s">
        <v>2</v>
      </c>
      <c r="K2" s="121" t="s">
        <v>983</v>
      </c>
    </row>
    <row r="3" spans="1:11" x14ac:dyDescent="0.25">
      <c r="A3">
        <v>38</v>
      </c>
      <c r="B3" s="121" t="s">
        <v>361</v>
      </c>
      <c r="C3" s="121" t="s">
        <v>362</v>
      </c>
      <c r="D3" s="121" t="s">
        <v>0</v>
      </c>
      <c r="E3" s="121" t="s">
        <v>1</v>
      </c>
      <c r="F3" s="121" t="s">
        <v>886</v>
      </c>
      <c r="G3" s="121" t="s">
        <v>1019</v>
      </c>
      <c r="H3" s="121" t="s">
        <v>3</v>
      </c>
      <c r="I3" s="121" t="s">
        <v>861</v>
      </c>
      <c r="J3" s="121" t="s">
        <v>516</v>
      </c>
      <c r="K3" s="121" t="s">
        <v>896</v>
      </c>
    </row>
    <row r="4" spans="1:11" x14ac:dyDescent="0.25">
      <c r="A4">
        <v>74</v>
      </c>
      <c r="B4" s="121" t="s">
        <v>174</v>
      </c>
      <c r="C4" s="121" t="s">
        <v>175</v>
      </c>
      <c r="D4" s="121" t="s">
        <v>0</v>
      </c>
      <c r="E4" s="121" t="s">
        <v>1</v>
      </c>
      <c r="F4" s="121" t="s">
        <v>472</v>
      </c>
      <c r="G4" s="121" t="s">
        <v>1050</v>
      </c>
      <c r="H4" s="121" t="s">
        <v>473</v>
      </c>
      <c r="I4" s="121" t="s">
        <v>474</v>
      </c>
      <c r="J4" s="121" t="s">
        <v>475</v>
      </c>
      <c r="K4" s="121" t="s">
        <v>737</v>
      </c>
    </row>
    <row r="5" spans="1:11" x14ac:dyDescent="0.25">
      <c r="A5" s="121">
        <v>77</v>
      </c>
      <c r="B5" s="121" t="s">
        <v>54</v>
      </c>
      <c r="C5" s="121" t="s">
        <v>55</v>
      </c>
      <c r="D5" s="121" t="s">
        <v>0</v>
      </c>
      <c r="E5" s="121" t="s">
        <v>1</v>
      </c>
      <c r="F5" s="121" t="s">
        <v>480</v>
      </c>
      <c r="G5" s="121" t="s">
        <v>1050</v>
      </c>
      <c r="H5" s="121" t="s">
        <v>473</v>
      </c>
      <c r="I5" s="121" t="s">
        <v>481</v>
      </c>
      <c r="J5" s="121" t="s">
        <v>475</v>
      </c>
      <c r="K5" s="121" t="s">
        <v>744</v>
      </c>
    </row>
    <row r="6" spans="1:11" x14ac:dyDescent="0.25">
      <c r="A6" s="121">
        <v>61</v>
      </c>
      <c r="B6" s="121" t="s">
        <v>443</v>
      </c>
      <c r="C6" s="121" t="s">
        <v>444</v>
      </c>
      <c r="D6" s="121" t="s">
        <v>0</v>
      </c>
      <c r="E6" s="121" t="s">
        <v>1</v>
      </c>
      <c r="F6" s="121" t="s">
        <v>445</v>
      </c>
      <c r="G6" s="121" t="s">
        <v>1257</v>
      </c>
      <c r="H6" s="121" t="s">
        <v>5</v>
      </c>
      <c r="I6" s="121" t="s">
        <v>446</v>
      </c>
      <c r="J6" s="121" t="s">
        <v>6</v>
      </c>
      <c r="K6" s="121" t="s">
        <v>708</v>
      </c>
    </row>
    <row r="7" spans="1:11" x14ac:dyDescent="0.25">
      <c r="A7" s="121">
        <v>52</v>
      </c>
      <c r="B7" s="121" t="s">
        <v>15</v>
      </c>
      <c r="C7" s="121" t="s">
        <v>16</v>
      </c>
      <c r="D7" s="121" t="s">
        <v>17</v>
      </c>
      <c r="E7" s="121" t="s">
        <v>7</v>
      </c>
      <c r="F7" s="121" t="s">
        <v>18</v>
      </c>
      <c r="G7" s="121" t="s">
        <v>1136</v>
      </c>
      <c r="H7" s="121" t="s">
        <v>5</v>
      </c>
      <c r="I7" s="121" t="s">
        <v>19</v>
      </c>
      <c r="J7" s="121" t="s">
        <v>6</v>
      </c>
      <c r="K7" s="121" t="s">
        <v>685</v>
      </c>
    </row>
    <row r="8" spans="1:11" x14ac:dyDescent="0.25">
      <c r="A8" s="121">
        <v>3</v>
      </c>
      <c r="B8" s="121" t="s">
        <v>366</v>
      </c>
      <c r="C8" s="121" t="s">
        <v>367</v>
      </c>
      <c r="D8" s="121" t="s">
        <v>368</v>
      </c>
      <c r="E8" s="121" t="s">
        <v>43</v>
      </c>
      <c r="F8" s="121" t="s">
        <v>395</v>
      </c>
      <c r="G8" s="121" t="s">
        <v>1257</v>
      </c>
      <c r="H8" s="121" t="s">
        <v>5</v>
      </c>
      <c r="I8" s="121" t="s">
        <v>396</v>
      </c>
      <c r="J8" s="121" t="s">
        <v>6</v>
      </c>
      <c r="K8" s="121" t="s">
        <v>1241</v>
      </c>
    </row>
    <row r="9" spans="1:11" x14ac:dyDescent="0.25">
      <c r="A9" s="121">
        <v>65</v>
      </c>
      <c r="B9" s="121" t="s">
        <v>467</v>
      </c>
      <c r="C9" s="121" t="s">
        <v>468</v>
      </c>
      <c r="D9" s="121" t="s">
        <v>0</v>
      </c>
      <c r="E9" s="121" t="s">
        <v>1</v>
      </c>
      <c r="F9" s="121" t="s">
        <v>469</v>
      </c>
      <c r="G9" s="121" t="s">
        <v>1257</v>
      </c>
      <c r="H9" s="121" t="s">
        <v>5</v>
      </c>
      <c r="I9" s="121" t="s">
        <v>470</v>
      </c>
      <c r="J9" s="121" t="s">
        <v>6</v>
      </c>
      <c r="K9" s="121" t="s">
        <v>720</v>
      </c>
    </row>
    <row r="10" spans="1:11" x14ac:dyDescent="0.25">
      <c r="A10" s="121">
        <v>31</v>
      </c>
      <c r="B10" s="121" t="s">
        <v>803</v>
      </c>
      <c r="C10" s="121" t="s">
        <v>804</v>
      </c>
      <c r="D10" s="121" t="s">
        <v>17</v>
      </c>
      <c r="E10" s="121" t="s">
        <v>7</v>
      </c>
      <c r="F10" s="121" t="s">
        <v>805</v>
      </c>
      <c r="G10" s="121" t="s">
        <v>1136</v>
      </c>
      <c r="H10" s="121" t="s">
        <v>5</v>
      </c>
      <c r="I10" s="121" t="s">
        <v>806</v>
      </c>
      <c r="J10" s="121" t="s">
        <v>6</v>
      </c>
      <c r="K10" s="121" t="s">
        <v>996</v>
      </c>
    </row>
    <row r="11" spans="1:11" x14ac:dyDescent="0.25">
      <c r="A11" s="121">
        <v>66</v>
      </c>
      <c r="B11" s="121" t="s">
        <v>50</v>
      </c>
      <c r="C11" s="121" t="s">
        <v>51</v>
      </c>
      <c r="D11" s="121" t="s">
        <v>52</v>
      </c>
      <c r="E11" s="121" t="s">
        <v>43</v>
      </c>
      <c r="F11" s="121" t="s">
        <v>94</v>
      </c>
      <c r="G11" s="121" t="s">
        <v>1136</v>
      </c>
      <c r="H11" s="121" t="s">
        <v>5</v>
      </c>
      <c r="I11" s="121" t="s">
        <v>95</v>
      </c>
      <c r="J11" s="121" t="s">
        <v>6</v>
      </c>
      <c r="K11" s="121" t="s">
        <v>724</v>
      </c>
    </row>
    <row r="12" spans="1:11" x14ac:dyDescent="0.25">
      <c r="A12" s="121">
        <v>72</v>
      </c>
      <c r="B12" s="121" t="s">
        <v>101</v>
      </c>
      <c r="C12" s="121" t="s">
        <v>102</v>
      </c>
      <c r="D12" s="121" t="s">
        <v>103</v>
      </c>
      <c r="E12" s="121" t="s">
        <v>43</v>
      </c>
      <c r="F12" s="121" t="s">
        <v>169</v>
      </c>
      <c r="G12" s="121" t="s">
        <v>1136</v>
      </c>
      <c r="H12" s="121" t="s">
        <v>8</v>
      </c>
      <c r="I12" s="121" t="s">
        <v>170</v>
      </c>
      <c r="J12" s="121" t="s">
        <v>9</v>
      </c>
      <c r="K12" s="121" t="s">
        <v>735</v>
      </c>
    </row>
    <row r="13" spans="1:11" x14ac:dyDescent="0.25">
      <c r="A13" s="121">
        <v>71</v>
      </c>
      <c r="B13" s="121" t="s">
        <v>797</v>
      </c>
      <c r="C13" s="121" t="s">
        <v>798</v>
      </c>
      <c r="D13" s="121" t="s">
        <v>799</v>
      </c>
      <c r="E13" s="121" t="s">
        <v>1</v>
      </c>
      <c r="F13" s="121" t="s">
        <v>800</v>
      </c>
      <c r="G13" s="121" t="s">
        <v>1257</v>
      </c>
      <c r="H13" s="121" t="s">
        <v>8</v>
      </c>
      <c r="I13" s="121" t="s">
        <v>801</v>
      </c>
      <c r="J13" s="121" t="s">
        <v>9</v>
      </c>
      <c r="K13" s="121" t="s">
        <v>802</v>
      </c>
    </row>
    <row r="14" spans="1:11" x14ac:dyDescent="0.25">
      <c r="A14" s="121">
        <v>75</v>
      </c>
      <c r="B14" s="121" t="s">
        <v>179</v>
      </c>
      <c r="C14" s="121" t="s">
        <v>180</v>
      </c>
      <c r="D14" s="121" t="s">
        <v>181</v>
      </c>
      <c r="E14" s="121" t="s">
        <v>43</v>
      </c>
      <c r="F14" s="121" t="s">
        <v>182</v>
      </c>
      <c r="G14" s="121" t="s">
        <v>1136</v>
      </c>
      <c r="H14" s="121" t="s">
        <v>8</v>
      </c>
      <c r="I14" s="121" t="s">
        <v>183</v>
      </c>
      <c r="J14" s="121" t="s">
        <v>9</v>
      </c>
      <c r="K14" s="121" t="s">
        <v>738</v>
      </c>
    </row>
    <row r="15" spans="1:11" x14ac:dyDescent="0.25">
      <c r="A15" s="121">
        <v>73</v>
      </c>
      <c r="B15" s="121" t="s">
        <v>174</v>
      </c>
      <c r="C15" s="121" t="s">
        <v>175</v>
      </c>
      <c r="D15" s="121" t="s">
        <v>0</v>
      </c>
      <c r="E15" s="121" t="s">
        <v>1</v>
      </c>
      <c r="F15" s="121" t="s">
        <v>176</v>
      </c>
      <c r="G15" s="121" t="s">
        <v>1257</v>
      </c>
      <c r="H15" s="121" t="s">
        <v>8</v>
      </c>
      <c r="I15" s="121" t="s">
        <v>177</v>
      </c>
      <c r="J15" s="121" t="s">
        <v>9</v>
      </c>
      <c r="K15" s="121" t="s">
        <v>736</v>
      </c>
    </row>
    <row r="16" spans="1:11" x14ac:dyDescent="0.25">
      <c r="A16" s="121">
        <v>17</v>
      </c>
      <c r="B16" s="121" t="s">
        <v>1146</v>
      </c>
      <c r="C16" s="121" t="s">
        <v>1147</v>
      </c>
      <c r="D16" s="121" t="s">
        <v>1142</v>
      </c>
      <c r="E16" s="121" t="s">
        <v>1</v>
      </c>
      <c r="F16" s="121" t="s">
        <v>1148</v>
      </c>
      <c r="G16" s="121" t="s">
        <v>1136</v>
      </c>
      <c r="H16" s="121" t="s">
        <v>1013</v>
      </c>
      <c r="I16" s="121" t="s">
        <v>1149</v>
      </c>
      <c r="J16" s="121" t="s">
        <v>960</v>
      </c>
      <c r="K16" s="121" t="s">
        <v>1150</v>
      </c>
    </row>
    <row r="17" spans="1:11" x14ac:dyDescent="0.25">
      <c r="A17" s="121">
        <v>18</v>
      </c>
      <c r="B17" s="121" t="s">
        <v>530</v>
      </c>
      <c r="C17" s="121" t="s">
        <v>531</v>
      </c>
      <c r="D17" s="121" t="s">
        <v>36</v>
      </c>
      <c r="E17" s="121" t="s">
        <v>1</v>
      </c>
      <c r="F17" s="121" t="s">
        <v>1158</v>
      </c>
      <c r="G17" s="121" t="s">
        <v>1257</v>
      </c>
      <c r="H17" s="121" t="s">
        <v>1013</v>
      </c>
      <c r="I17" s="121" t="s">
        <v>1159</v>
      </c>
      <c r="J17" s="121" t="s">
        <v>960</v>
      </c>
      <c r="K17" s="121" t="s">
        <v>1160</v>
      </c>
    </row>
    <row r="18" spans="1:11" x14ac:dyDescent="0.25">
      <c r="A18" s="121">
        <v>19</v>
      </c>
      <c r="B18" s="121" t="s">
        <v>50</v>
      </c>
      <c r="C18" s="121" t="s">
        <v>51</v>
      </c>
      <c r="D18" s="121" t="s">
        <v>52</v>
      </c>
      <c r="E18" s="121" t="s">
        <v>43</v>
      </c>
      <c r="F18" s="121" t="s">
        <v>1085</v>
      </c>
      <c r="G18" s="121" t="s">
        <v>1136</v>
      </c>
      <c r="H18" s="121" t="s">
        <v>1013</v>
      </c>
      <c r="I18" s="121" t="s">
        <v>1086</v>
      </c>
      <c r="J18" s="121" t="s">
        <v>960</v>
      </c>
      <c r="K18" s="121" t="s">
        <v>1087</v>
      </c>
    </row>
    <row r="19" spans="1:11" x14ac:dyDescent="0.25">
      <c r="A19" s="121">
        <v>16</v>
      </c>
      <c r="B19" s="121" t="s">
        <v>262</v>
      </c>
      <c r="C19" s="121" t="s">
        <v>1141</v>
      </c>
      <c r="D19" s="121" t="s">
        <v>1142</v>
      </c>
      <c r="E19" s="121" t="s">
        <v>1</v>
      </c>
      <c r="F19" s="121" t="s">
        <v>1143</v>
      </c>
      <c r="G19" s="121" t="s">
        <v>1136</v>
      </c>
      <c r="H19" s="121" t="s">
        <v>1013</v>
      </c>
      <c r="I19" s="121" t="s">
        <v>1144</v>
      </c>
      <c r="J19" s="121" t="s">
        <v>960</v>
      </c>
      <c r="K19" s="121" t="s">
        <v>1145</v>
      </c>
    </row>
    <row r="20" spans="1:11" x14ac:dyDescent="0.25">
      <c r="A20" s="121">
        <v>21</v>
      </c>
      <c r="B20" s="121" t="s">
        <v>1110</v>
      </c>
      <c r="C20" s="121" t="s">
        <v>408</v>
      </c>
      <c r="D20" s="121" t="s">
        <v>1111</v>
      </c>
      <c r="E20" s="121" t="s">
        <v>912</v>
      </c>
      <c r="F20" s="121" t="s">
        <v>1112</v>
      </c>
      <c r="G20" s="121" t="s">
        <v>1136</v>
      </c>
      <c r="H20" s="121" t="s">
        <v>1013</v>
      </c>
      <c r="I20" s="121" t="s">
        <v>1113</v>
      </c>
      <c r="J20" s="121" t="s">
        <v>960</v>
      </c>
      <c r="K20" s="121" t="s">
        <v>1114</v>
      </c>
    </row>
    <row r="21" spans="1:11" x14ac:dyDescent="0.25">
      <c r="A21" s="121">
        <v>13</v>
      </c>
      <c r="B21" s="121" t="s">
        <v>1181</v>
      </c>
      <c r="C21" s="121" t="s">
        <v>1182</v>
      </c>
      <c r="D21" s="121" t="s">
        <v>1183</v>
      </c>
      <c r="E21" s="121" t="s">
        <v>48</v>
      </c>
      <c r="F21" s="121" t="s">
        <v>1184</v>
      </c>
      <c r="G21" s="121" t="s">
        <v>1136</v>
      </c>
      <c r="H21" s="121" t="s">
        <v>1013</v>
      </c>
      <c r="I21" s="121" t="s">
        <v>1185</v>
      </c>
      <c r="J21" s="121" t="s">
        <v>960</v>
      </c>
      <c r="K21" s="121" t="s">
        <v>1186</v>
      </c>
    </row>
    <row r="22" spans="1:11" x14ac:dyDescent="0.25">
      <c r="A22" s="121">
        <v>14</v>
      </c>
      <c r="B22" s="121" t="s">
        <v>1187</v>
      </c>
      <c r="C22" s="121" t="s">
        <v>1188</v>
      </c>
      <c r="D22" s="121" t="s">
        <v>1189</v>
      </c>
      <c r="E22" s="121" t="s">
        <v>43</v>
      </c>
      <c r="F22" s="121" t="s">
        <v>1190</v>
      </c>
      <c r="G22" s="121" t="s">
        <v>1136</v>
      </c>
      <c r="H22" s="121" t="s">
        <v>1013</v>
      </c>
      <c r="I22" s="121" t="s">
        <v>1191</v>
      </c>
      <c r="J22" s="121" t="s">
        <v>960</v>
      </c>
      <c r="K22" s="121" t="s">
        <v>1192</v>
      </c>
    </row>
    <row r="23" spans="1:11" x14ac:dyDescent="0.25">
      <c r="A23" s="121">
        <v>4</v>
      </c>
      <c r="B23" s="121" t="s">
        <v>366</v>
      </c>
      <c r="C23" s="121" t="s">
        <v>367</v>
      </c>
      <c r="D23" s="121" t="s">
        <v>368</v>
      </c>
      <c r="E23" s="121" t="s">
        <v>43</v>
      </c>
      <c r="F23" s="121" t="s">
        <v>1100</v>
      </c>
      <c r="G23" s="121" t="s">
        <v>1257</v>
      </c>
      <c r="H23" s="121" t="s">
        <v>1013</v>
      </c>
      <c r="I23" s="121" t="s">
        <v>1101</v>
      </c>
      <c r="J23" s="121" t="s">
        <v>960</v>
      </c>
      <c r="K23" s="121" t="s">
        <v>1258</v>
      </c>
    </row>
    <row r="24" spans="1:11" x14ac:dyDescent="0.25">
      <c r="A24" s="121">
        <v>15</v>
      </c>
      <c r="B24" s="121" t="s">
        <v>64</v>
      </c>
      <c r="C24" s="121" t="s">
        <v>65</v>
      </c>
      <c r="D24" s="121" t="s">
        <v>66</v>
      </c>
      <c r="E24" s="121" t="s">
        <v>1</v>
      </c>
      <c r="F24" s="121" t="s">
        <v>1133</v>
      </c>
      <c r="G24" s="121" t="s">
        <v>1136</v>
      </c>
      <c r="H24" s="121" t="s">
        <v>1013</v>
      </c>
      <c r="I24" s="121" t="s">
        <v>1134</v>
      </c>
      <c r="J24" s="121" t="s">
        <v>960</v>
      </c>
      <c r="K24" s="121" t="s">
        <v>1135</v>
      </c>
    </row>
    <row r="25" spans="1:11" x14ac:dyDescent="0.25">
      <c r="A25" s="121">
        <v>12</v>
      </c>
      <c r="B25" s="121" t="s">
        <v>1176</v>
      </c>
      <c r="C25" s="121" t="s">
        <v>1177</v>
      </c>
      <c r="D25" s="121" t="s">
        <v>173</v>
      </c>
      <c r="E25" s="121" t="s">
        <v>43</v>
      </c>
      <c r="F25" s="121" t="s">
        <v>1178</v>
      </c>
      <c r="G25" s="121" t="s">
        <v>1136</v>
      </c>
      <c r="H25" s="121" t="s">
        <v>1013</v>
      </c>
      <c r="I25" s="121" t="s">
        <v>1179</v>
      </c>
      <c r="J25" s="121" t="s">
        <v>960</v>
      </c>
      <c r="K25" s="121" t="s">
        <v>1180</v>
      </c>
    </row>
    <row r="26" spans="1:11" x14ac:dyDescent="0.25">
      <c r="A26" s="121">
        <v>23</v>
      </c>
      <c r="B26" s="121" t="s">
        <v>803</v>
      </c>
      <c r="C26" s="121" t="s">
        <v>804</v>
      </c>
      <c r="D26" s="121" t="s">
        <v>17</v>
      </c>
      <c r="E26" s="121" t="s">
        <v>7</v>
      </c>
      <c r="F26" s="121" t="s">
        <v>1121</v>
      </c>
      <c r="G26" s="121" t="s">
        <v>1136</v>
      </c>
      <c r="H26" s="121" t="s">
        <v>1013</v>
      </c>
      <c r="I26" s="121" t="s">
        <v>1122</v>
      </c>
      <c r="J26" s="121" t="s">
        <v>960</v>
      </c>
      <c r="K26" s="121" t="s">
        <v>1123</v>
      </c>
    </row>
    <row r="27" spans="1:11" x14ac:dyDescent="0.25">
      <c r="A27" s="121">
        <v>22</v>
      </c>
      <c r="B27" s="121" t="s">
        <v>1115</v>
      </c>
      <c r="C27" s="121" t="s">
        <v>1116</v>
      </c>
      <c r="D27" s="121" t="s">
        <v>1117</v>
      </c>
      <c r="E27" s="121" t="s">
        <v>1</v>
      </c>
      <c r="F27" s="121" t="s">
        <v>1118</v>
      </c>
      <c r="G27" s="121" t="s">
        <v>1136</v>
      </c>
      <c r="H27" s="121" t="s">
        <v>1013</v>
      </c>
      <c r="I27" s="121" t="s">
        <v>1119</v>
      </c>
      <c r="J27" s="121" t="s">
        <v>960</v>
      </c>
      <c r="K27" s="121" t="s">
        <v>1120</v>
      </c>
    </row>
    <row r="28" spans="1:11" x14ac:dyDescent="0.25">
      <c r="A28" s="121">
        <v>11</v>
      </c>
      <c r="B28" s="121" t="s">
        <v>1171</v>
      </c>
      <c r="C28" s="121" t="s">
        <v>1172</v>
      </c>
      <c r="D28" s="121" t="s">
        <v>0</v>
      </c>
      <c r="E28" s="121" t="s">
        <v>1</v>
      </c>
      <c r="F28" s="121" t="s">
        <v>1173</v>
      </c>
      <c r="G28" s="121" t="s">
        <v>1136</v>
      </c>
      <c r="H28" s="121" t="s">
        <v>1013</v>
      </c>
      <c r="I28" s="121" t="s">
        <v>1174</v>
      </c>
      <c r="J28" s="121" t="s">
        <v>960</v>
      </c>
      <c r="K28" s="121" t="s">
        <v>1175</v>
      </c>
    </row>
    <row r="29" spans="1:11" x14ac:dyDescent="0.25">
      <c r="A29" s="121">
        <v>7</v>
      </c>
      <c r="B29" s="121" t="s">
        <v>1194</v>
      </c>
      <c r="C29" s="121" t="s">
        <v>1195</v>
      </c>
      <c r="D29" s="121" t="s">
        <v>1196</v>
      </c>
      <c r="E29" s="121" t="s">
        <v>28</v>
      </c>
      <c r="F29" s="121" t="s">
        <v>1197</v>
      </c>
      <c r="G29" s="121" t="s">
        <v>1257</v>
      </c>
      <c r="H29" s="121" t="s">
        <v>1013</v>
      </c>
      <c r="I29" s="121" t="s">
        <v>1198</v>
      </c>
      <c r="J29" s="121" t="s">
        <v>960</v>
      </c>
      <c r="K29" s="121" t="s">
        <v>1214</v>
      </c>
    </row>
    <row r="30" spans="1:11" x14ac:dyDescent="0.25">
      <c r="A30" s="121">
        <v>9</v>
      </c>
      <c r="B30" s="121" t="s">
        <v>262</v>
      </c>
      <c r="C30" s="121" t="s">
        <v>399</v>
      </c>
      <c r="D30" s="121" t="s">
        <v>0</v>
      </c>
      <c r="E30" s="121" t="s">
        <v>1</v>
      </c>
      <c r="F30" s="121" t="s">
        <v>1103</v>
      </c>
      <c r="G30" s="121" t="s">
        <v>1136</v>
      </c>
      <c r="H30" s="121" t="s">
        <v>1013</v>
      </c>
      <c r="I30" s="121" t="s">
        <v>1104</v>
      </c>
      <c r="J30" s="121" t="s">
        <v>960</v>
      </c>
      <c r="K30" s="121" t="s">
        <v>1206</v>
      </c>
    </row>
    <row r="31" spans="1:11" x14ac:dyDescent="0.25">
      <c r="A31" s="121">
        <v>5</v>
      </c>
      <c r="B31" s="121" t="s">
        <v>1215</v>
      </c>
      <c r="C31" s="121" t="s">
        <v>1216</v>
      </c>
      <c r="D31" s="121" t="s">
        <v>0</v>
      </c>
      <c r="E31" s="121" t="s">
        <v>1</v>
      </c>
      <c r="F31" s="121" t="s">
        <v>1218</v>
      </c>
      <c r="G31" s="121" t="s">
        <v>1257</v>
      </c>
      <c r="H31" s="121" t="s">
        <v>1013</v>
      </c>
      <c r="I31" s="121" t="s">
        <v>1219</v>
      </c>
      <c r="J31" s="121" t="s">
        <v>960</v>
      </c>
      <c r="K31" s="121" t="s">
        <v>1242</v>
      </c>
    </row>
    <row r="32" spans="1:11" x14ac:dyDescent="0.25">
      <c r="A32" s="121">
        <v>20</v>
      </c>
      <c r="B32" s="121" t="s">
        <v>196</v>
      </c>
      <c r="C32" s="121" t="s">
        <v>104</v>
      </c>
      <c r="D32" s="121" t="s">
        <v>197</v>
      </c>
      <c r="E32" s="121" t="s">
        <v>198</v>
      </c>
      <c r="F32" s="121" t="s">
        <v>1107</v>
      </c>
      <c r="G32" s="121" t="s">
        <v>1136</v>
      </c>
      <c r="H32" s="121" t="s">
        <v>1013</v>
      </c>
      <c r="I32" s="121" t="s">
        <v>1108</v>
      </c>
      <c r="J32" s="121" t="s">
        <v>960</v>
      </c>
      <c r="K32" s="121" t="s">
        <v>1109</v>
      </c>
    </row>
    <row r="33" spans="1:11" x14ac:dyDescent="0.25">
      <c r="A33" s="121">
        <v>57</v>
      </c>
      <c r="B33" s="121" t="s">
        <v>137</v>
      </c>
      <c r="C33" s="121" t="s">
        <v>138</v>
      </c>
      <c r="D33" s="121" t="s">
        <v>0</v>
      </c>
      <c r="E33" s="121" t="s">
        <v>1</v>
      </c>
      <c r="F33" s="121" t="s">
        <v>139</v>
      </c>
      <c r="G33" s="121" t="s">
        <v>1019</v>
      </c>
      <c r="H33" s="121" t="s">
        <v>3</v>
      </c>
      <c r="I33" s="121" t="s">
        <v>140</v>
      </c>
      <c r="J33" s="121" t="s">
        <v>53</v>
      </c>
      <c r="K33" s="121" t="s">
        <v>699</v>
      </c>
    </row>
    <row r="34" spans="1:11" x14ac:dyDescent="0.25">
      <c r="A34" s="121">
        <v>79</v>
      </c>
      <c r="B34" s="121" t="s">
        <v>224</v>
      </c>
      <c r="C34" s="121" t="s">
        <v>225</v>
      </c>
      <c r="D34" s="121" t="s">
        <v>0</v>
      </c>
      <c r="E34" s="121" t="s">
        <v>1</v>
      </c>
      <c r="F34" s="121" t="s">
        <v>226</v>
      </c>
      <c r="G34" s="121" t="s">
        <v>1019</v>
      </c>
      <c r="H34" s="121" t="s">
        <v>3</v>
      </c>
      <c r="I34" s="121" t="s">
        <v>227</v>
      </c>
      <c r="J34" s="121" t="s">
        <v>53</v>
      </c>
      <c r="K34" s="121" t="s">
        <v>748</v>
      </c>
    </row>
    <row r="35" spans="1:11" x14ac:dyDescent="0.25">
      <c r="A35" s="121">
        <v>28</v>
      </c>
      <c r="B35" s="121" t="s">
        <v>273</v>
      </c>
      <c r="C35" s="121" t="s">
        <v>274</v>
      </c>
      <c r="D35" s="121" t="s">
        <v>0</v>
      </c>
      <c r="E35" s="121" t="s">
        <v>1</v>
      </c>
      <c r="F35" s="121" t="s">
        <v>275</v>
      </c>
      <c r="G35" s="121" t="s">
        <v>1019</v>
      </c>
      <c r="H35" s="121" t="s">
        <v>3</v>
      </c>
      <c r="I35" s="121" t="s">
        <v>276</v>
      </c>
      <c r="J35" s="121" t="s">
        <v>53</v>
      </c>
      <c r="K35" s="121" t="s">
        <v>1069</v>
      </c>
    </row>
    <row r="36" spans="1:11" x14ac:dyDescent="0.25">
      <c r="A36" s="121">
        <v>34</v>
      </c>
      <c r="B36" s="121" t="s">
        <v>242</v>
      </c>
      <c r="C36" s="121" t="s">
        <v>243</v>
      </c>
      <c r="D36" s="121" t="s">
        <v>957</v>
      </c>
      <c r="E36" s="121" t="s">
        <v>43</v>
      </c>
      <c r="F36" s="121" t="s">
        <v>244</v>
      </c>
      <c r="G36" s="121" t="s">
        <v>1019</v>
      </c>
      <c r="H36" s="121" t="s">
        <v>3</v>
      </c>
      <c r="I36" s="121" t="s">
        <v>245</v>
      </c>
      <c r="J36" s="121" t="s">
        <v>125</v>
      </c>
      <c r="K36" s="121" t="s">
        <v>958</v>
      </c>
    </row>
    <row r="37" spans="1:11" x14ac:dyDescent="0.25">
      <c r="A37" s="121">
        <v>70</v>
      </c>
      <c r="B37" s="121" t="s">
        <v>54</v>
      </c>
      <c r="C37" s="121" t="s">
        <v>55</v>
      </c>
      <c r="D37" s="121" t="s">
        <v>0</v>
      </c>
      <c r="E37" s="121" t="s">
        <v>1</v>
      </c>
      <c r="F37" s="121" t="s">
        <v>156</v>
      </c>
      <c r="G37" s="121" t="s">
        <v>666</v>
      </c>
      <c r="H37" s="121" t="s">
        <v>157</v>
      </c>
      <c r="I37" s="121" t="s">
        <v>158</v>
      </c>
      <c r="J37" s="121" t="s">
        <v>159</v>
      </c>
      <c r="K37" s="121" t="s">
        <v>734</v>
      </c>
    </row>
    <row r="38" spans="1:11" x14ac:dyDescent="0.25">
      <c r="A38" s="121">
        <v>36</v>
      </c>
      <c r="B38" s="121" t="s">
        <v>567</v>
      </c>
      <c r="C38" s="121" t="s">
        <v>561</v>
      </c>
      <c r="D38" s="121" t="s">
        <v>0</v>
      </c>
      <c r="E38" s="121" t="s">
        <v>1</v>
      </c>
      <c r="F38" s="121" t="s">
        <v>61</v>
      </c>
      <c r="G38" s="121" t="s">
        <v>666</v>
      </c>
      <c r="H38" s="121" t="s">
        <v>3</v>
      </c>
      <c r="I38" s="121" t="s">
        <v>62</v>
      </c>
      <c r="J38" s="121" t="s">
        <v>53</v>
      </c>
      <c r="K38" s="121" t="s">
        <v>919</v>
      </c>
    </row>
    <row r="39" spans="1:11" x14ac:dyDescent="0.25">
      <c r="A39" s="121">
        <v>81</v>
      </c>
      <c r="B39" s="121" t="s">
        <v>232</v>
      </c>
      <c r="C39" s="121" t="s">
        <v>233</v>
      </c>
      <c r="D39" s="121" t="s">
        <v>234</v>
      </c>
      <c r="E39" s="121" t="s">
        <v>1</v>
      </c>
      <c r="F39" s="121" t="s">
        <v>235</v>
      </c>
      <c r="G39" s="121" t="s">
        <v>666</v>
      </c>
      <c r="H39" s="121" t="s">
        <v>3</v>
      </c>
      <c r="I39" s="121" t="s">
        <v>236</v>
      </c>
      <c r="J39" s="121" t="s">
        <v>53</v>
      </c>
      <c r="K39" s="121" t="s">
        <v>750</v>
      </c>
    </row>
    <row r="40" spans="1:11" x14ac:dyDescent="0.25">
      <c r="A40" s="121">
        <v>25</v>
      </c>
      <c r="B40" s="121" t="s">
        <v>1072</v>
      </c>
      <c r="C40" s="121" t="s">
        <v>1073</v>
      </c>
      <c r="D40" s="121" t="s">
        <v>122</v>
      </c>
      <c r="E40" s="121" t="s">
        <v>43</v>
      </c>
      <c r="F40" s="121" t="s">
        <v>221</v>
      </c>
      <c r="G40" s="121" t="s">
        <v>1131</v>
      </c>
      <c r="H40" s="121" t="s">
        <v>3</v>
      </c>
      <c r="I40" s="121" t="s">
        <v>222</v>
      </c>
      <c r="J40" s="121" t="s">
        <v>53</v>
      </c>
      <c r="K40" s="121" t="s">
        <v>1074</v>
      </c>
    </row>
    <row r="41" spans="1:11" x14ac:dyDescent="0.25">
      <c r="A41" s="121">
        <v>8</v>
      </c>
      <c r="B41" s="121" t="s">
        <v>117</v>
      </c>
      <c r="C41" s="121" t="s">
        <v>1210</v>
      </c>
      <c r="D41" s="121" t="s">
        <v>648</v>
      </c>
      <c r="E41" s="121" t="s">
        <v>1</v>
      </c>
      <c r="F41" s="121" t="s">
        <v>1211</v>
      </c>
      <c r="G41" s="121" t="s">
        <v>1019</v>
      </c>
      <c r="H41" s="121" t="s">
        <v>3</v>
      </c>
      <c r="I41" s="121" t="s">
        <v>1212</v>
      </c>
      <c r="J41" s="121" t="s">
        <v>53</v>
      </c>
      <c r="K41" s="121" t="s">
        <v>1213</v>
      </c>
    </row>
    <row r="42" spans="1:11" x14ac:dyDescent="0.25">
      <c r="A42" s="121">
        <v>54</v>
      </c>
      <c r="B42" s="121" t="s">
        <v>238</v>
      </c>
      <c r="C42" s="121" t="s">
        <v>239</v>
      </c>
      <c r="D42" s="121" t="s">
        <v>0</v>
      </c>
      <c r="E42" s="121" t="s">
        <v>1</v>
      </c>
      <c r="F42" s="121" t="s">
        <v>240</v>
      </c>
      <c r="G42" s="121" t="s">
        <v>1019</v>
      </c>
      <c r="H42" s="121" t="s">
        <v>3</v>
      </c>
      <c r="I42" s="121" t="s">
        <v>241</v>
      </c>
      <c r="J42" s="121" t="s">
        <v>53</v>
      </c>
      <c r="K42" s="121" t="s">
        <v>691</v>
      </c>
    </row>
    <row r="43" spans="1:11" x14ac:dyDescent="0.25">
      <c r="A43" s="121">
        <v>26</v>
      </c>
      <c r="B43" s="121" t="s">
        <v>262</v>
      </c>
      <c r="C43" s="121" t="s">
        <v>263</v>
      </c>
      <c r="D43" s="121" t="s">
        <v>264</v>
      </c>
      <c r="E43" s="121" t="s">
        <v>1</v>
      </c>
      <c r="F43" s="121" t="s">
        <v>265</v>
      </c>
      <c r="G43" s="121" t="s">
        <v>1019</v>
      </c>
      <c r="H43" s="121" t="s">
        <v>3</v>
      </c>
      <c r="I43" s="121" t="s">
        <v>266</v>
      </c>
      <c r="J43" s="121" t="s">
        <v>53</v>
      </c>
      <c r="K43" s="121" t="s">
        <v>1057</v>
      </c>
    </row>
    <row r="44" spans="1:11" x14ac:dyDescent="0.25">
      <c r="A44" s="121">
        <v>68</v>
      </c>
      <c r="B44" s="121" t="s">
        <v>120</v>
      </c>
      <c r="C44" s="121" t="s">
        <v>121</v>
      </c>
      <c r="D44" s="121" t="s">
        <v>122</v>
      </c>
      <c r="E44" s="121" t="s">
        <v>43</v>
      </c>
      <c r="F44" s="121" t="s">
        <v>123</v>
      </c>
      <c r="G44" s="121" t="s">
        <v>1019</v>
      </c>
      <c r="H44" s="121" t="s">
        <v>3</v>
      </c>
      <c r="I44" s="121" t="s">
        <v>124</v>
      </c>
      <c r="J44" s="121" t="s">
        <v>125</v>
      </c>
      <c r="K44" s="121" t="s">
        <v>728</v>
      </c>
    </row>
    <row r="45" spans="1:11" x14ac:dyDescent="0.25">
      <c r="A45" s="121">
        <v>82</v>
      </c>
      <c r="B45" s="121" t="s">
        <v>278</v>
      </c>
      <c r="C45" s="121" t="s">
        <v>279</v>
      </c>
      <c r="D45" s="121" t="s">
        <v>66</v>
      </c>
      <c r="E45" s="121" t="s">
        <v>1</v>
      </c>
      <c r="F45" s="121" t="s">
        <v>280</v>
      </c>
      <c r="G45" s="121" t="s">
        <v>1019</v>
      </c>
      <c r="H45" s="121" t="s">
        <v>3</v>
      </c>
      <c r="I45" s="121" t="s">
        <v>281</v>
      </c>
      <c r="J45" s="121" t="s">
        <v>53</v>
      </c>
      <c r="K45" s="121" t="s">
        <v>756</v>
      </c>
    </row>
    <row r="46" spans="1:11" x14ac:dyDescent="0.25">
      <c r="A46" s="121">
        <v>80</v>
      </c>
      <c r="B46" s="121" t="s">
        <v>54</v>
      </c>
      <c r="C46" s="121" t="s">
        <v>55</v>
      </c>
      <c r="D46" s="121" t="s">
        <v>0</v>
      </c>
      <c r="E46" s="121" t="s">
        <v>1</v>
      </c>
      <c r="F46" s="121" t="s">
        <v>229</v>
      </c>
      <c r="G46" s="121" t="s">
        <v>1019</v>
      </c>
      <c r="H46" s="121" t="s">
        <v>3</v>
      </c>
      <c r="I46" s="121" t="s">
        <v>230</v>
      </c>
      <c r="J46" s="121" t="s">
        <v>53</v>
      </c>
      <c r="K46" s="121" t="s">
        <v>749</v>
      </c>
    </row>
    <row r="47" spans="1:11" x14ac:dyDescent="0.25">
      <c r="A47" s="121">
        <v>10</v>
      </c>
      <c r="B47" s="121" t="s">
        <v>116</v>
      </c>
      <c r="C47" s="121" t="s">
        <v>117</v>
      </c>
      <c r="D47" s="121" t="s">
        <v>648</v>
      </c>
      <c r="E47" s="121" t="s">
        <v>1</v>
      </c>
      <c r="F47" s="121" t="s">
        <v>118</v>
      </c>
      <c r="G47" s="121" t="s">
        <v>1019</v>
      </c>
      <c r="H47" s="121" t="s">
        <v>3</v>
      </c>
      <c r="I47" s="121" t="s">
        <v>119</v>
      </c>
      <c r="J47" s="121" t="s">
        <v>53</v>
      </c>
      <c r="K47" s="121" t="s">
        <v>1167</v>
      </c>
    </row>
    <row r="48" spans="1:11" x14ac:dyDescent="0.25">
      <c r="A48" s="121">
        <v>67</v>
      </c>
      <c r="B48" s="121" t="s">
        <v>110</v>
      </c>
      <c r="C48" s="121" t="s">
        <v>111</v>
      </c>
      <c r="D48" s="121" t="s">
        <v>112</v>
      </c>
      <c r="E48" s="121" t="s">
        <v>43</v>
      </c>
      <c r="F48" s="121" t="s">
        <v>113</v>
      </c>
      <c r="G48" s="121" t="s">
        <v>1019</v>
      </c>
      <c r="H48" s="121" t="s">
        <v>3</v>
      </c>
      <c r="I48" s="121" t="s">
        <v>114</v>
      </c>
      <c r="J48" s="121" t="s">
        <v>53</v>
      </c>
      <c r="K48" s="121" t="s">
        <v>727</v>
      </c>
    </row>
    <row r="49" spans="1:11" x14ac:dyDescent="0.25">
      <c r="A49" s="121">
        <v>24</v>
      </c>
      <c r="B49" s="121" t="s">
        <v>50</v>
      </c>
      <c r="C49" s="121" t="s">
        <v>51</v>
      </c>
      <c r="D49" s="121" t="s">
        <v>52</v>
      </c>
      <c r="E49" s="121" t="s">
        <v>43</v>
      </c>
      <c r="F49" s="121" t="s">
        <v>246</v>
      </c>
      <c r="G49" s="121" t="s">
        <v>1019</v>
      </c>
      <c r="H49" s="121" t="s">
        <v>3</v>
      </c>
      <c r="I49" s="121" t="s">
        <v>247</v>
      </c>
      <c r="J49" s="121" t="s">
        <v>125</v>
      </c>
      <c r="K49" s="121" t="s">
        <v>1127</v>
      </c>
    </row>
    <row r="50" spans="1:11" x14ac:dyDescent="0.25">
      <c r="A50" s="121">
        <v>78</v>
      </c>
      <c r="B50" s="121" t="s">
        <v>206</v>
      </c>
      <c r="C50" s="121" t="s">
        <v>207</v>
      </c>
      <c r="D50" s="121" t="s">
        <v>173</v>
      </c>
      <c r="E50" s="121" t="s">
        <v>43</v>
      </c>
      <c r="F50" s="121" t="s">
        <v>208</v>
      </c>
      <c r="G50" s="121" t="s">
        <v>1019</v>
      </c>
      <c r="H50" s="121" t="s">
        <v>3</v>
      </c>
      <c r="I50" s="121" t="s">
        <v>209</v>
      </c>
      <c r="J50" s="121" t="s">
        <v>53</v>
      </c>
      <c r="K50" s="121" t="s">
        <v>745</v>
      </c>
    </row>
    <row r="51" spans="1:11" x14ac:dyDescent="0.25">
      <c r="A51" s="121">
        <v>30</v>
      </c>
      <c r="B51" s="121" t="s">
        <v>145</v>
      </c>
      <c r="C51" s="121" t="s">
        <v>97</v>
      </c>
      <c r="D51" s="121" t="s">
        <v>1046</v>
      </c>
      <c r="E51" s="121" t="s">
        <v>1</v>
      </c>
      <c r="F51" s="121" t="s">
        <v>147</v>
      </c>
      <c r="G51" s="121" t="s">
        <v>1019</v>
      </c>
      <c r="H51" s="121" t="s">
        <v>3</v>
      </c>
      <c r="I51" s="121" t="s">
        <v>148</v>
      </c>
      <c r="J51" s="121" t="s">
        <v>53</v>
      </c>
      <c r="K51" s="121" t="s">
        <v>1047</v>
      </c>
    </row>
    <row r="52" spans="1:11" x14ac:dyDescent="0.25">
      <c r="A52" s="121">
        <v>29</v>
      </c>
      <c r="B52" s="121" t="s">
        <v>102</v>
      </c>
      <c r="C52" s="121" t="s">
        <v>141</v>
      </c>
      <c r="D52" s="121" t="s">
        <v>42</v>
      </c>
      <c r="E52" s="121" t="s">
        <v>43</v>
      </c>
      <c r="F52" s="121" t="s">
        <v>142</v>
      </c>
      <c r="G52" s="121" t="s">
        <v>1019</v>
      </c>
      <c r="H52" s="121" t="s">
        <v>3</v>
      </c>
      <c r="I52" s="121" t="s">
        <v>143</v>
      </c>
      <c r="J52" s="121" t="s">
        <v>53</v>
      </c>
      <c r="K52" s="121" t="s">
        <v>1070</v>
      </c>
    </row>
    <row r="53" spans="1:11" x14ac:dyDescent="0.25">
      <c r="A53" s="121">
        <v>76</v>
      </c>
      <c r="B53" s="121" t="s">
        <v>467</v>
      </c>
      <c r="C53" s="121" t="s">
        <v>468</v>
      </c>
      <c r="D53" s="121" t="s">
        <v>0</v>
      </c>
      <c r="E53" s="121" t="s">
        <v>1</v>
      </c>
      <c r="F53" s="121" t="s">
        <v>477</v>
      </c>
      <c r="G53" s="121" t="s">
        <v>1019</v>
      </c>
      <c r="H53" s="121" t="s">
        <v>30</v>
      </c>
      <c r="I53" s="121" t="s">
        <v>478</v>
      </c>
      <c r="J53" s="121" t="s">
        <v>32</v>
      </c>
      <c r="K53" s="121" t="s">
        <v>740</v>
      </c>
    </row>
    <row r="54" spans="1:11" x14ac:dyDescent="0.25">
      <c r="A54" s="121">
        <v>45</v>
      </c>
      <c r="B54" s="121" t="s">
        <v>590</v>
      </c>
      <c r="C54" s="121" t="s">
        <v>591</v>
      </c>
      <c r="D54" s="121" t="s">
        <v>592</v>
      </c>
      <c r="E54" s="121" t="s">
        <v>43</v>
      </c>
      <c r="F54" s="121" t="s">
        <v>593</v>
      </c>
      <c r="G54" s="121" t="s">
        <v>1131</v>
      </c>
      <c r="H54" s="121" t="s">
        <v>30</v>
      </c>
      <c r="I54" s="121" t="s">
        <v>594</v>
      </c>
      <c r="J54" s="121" t="s">
        <v>32</v>
      </c>
      <c r="K54" s="121" t="s">
        <v>669</v>
      </c>
    </row>
    <row r="55" spans="1:11" x14ac:dyDescent="0.25">
      <c r="A55" s="121">
        <v>69</v>
      </c>
      <c r="B55" s="121" t="s">
        <v>131</v>
      </c>
      <c r="C55" s="121" t="s">
        <v>132</v>
      </c>
      <c r="D55" s="121" t="s">
        <v>133</v>
      </c>
      <c r="E55" s="121" t="s">
        <v>28</v>
      </c>
      <c r="F55" s="121" t="s">
        <v>134</v>
      </c>
      <c r="G55" s="121" t="s">
        <v>666</v>
      </c>
      <c r="H55" s="121" t="s">
        <v>30</v>
      </c>
      <c r="I55" s="121" t="s">
        <v>135</v>
      </c>
      <c r="J55" s="121" t="s">
        <v>32</v>
      </c>
      <c r="K55" s="121" t="s">
        <v>731</v>
      </c>
    </row>
    <row r="56" spans="1:11" x14ac:dyDescent="0.25">
      <c r="A56" s="121">
        <v>62</v>
      </c>
      <c r="B56" s="121" t="s">
        <v>460</v>
      </c>
      <c r="C56" s="121" t="s">
        <v>461</v>
      </c>
      <c r="D56" s="121" t="s">
        <v>462</v>
      </c>
      <c r="E56" s="121" t="s">
        <v>1</v>
      </c>
      <c r="F56" s="121" t="s">
        <v>463</v>
      </c>
      <c r="G56" s="121" t="s">
        <v>1019</v>
      </c>
      <c r="H56" s="121" t="s">
        <v>30</v>
      </c>
      <c r="I56" s="121" t="s">
        <v>464</v>
      </c>
      <c r="J56" s="121" t="s">
        <v>32</v>
      </c>
      <c r="K56" s="121" t="s">
        <v>711</v>
      </c>
    </row>
    <row r="57" spans="1:11" x14ac:dyDescent="0.25">
      <c r="A57" s="121">
        <v>27</v>
      </c>
      <c r="B57" s="121" t="s">
        <v>71</v>
      </c>
      <c r="C57" s="121" t="s">
        <v>72</v>
      </c>
      <c r="D57" s="121" t="s">
        <v>73</v>
      </c>
      <c r="E57" s="121" t="s">
        <v>28</v>
      </c>
      <c r="F57" s="121" t="s">
        <v>74</v>
      </c>
      <c r="G57" s="121" t="s">
        <v>1019</v>
      </c>
      <c r="H57" s="121" t="s">
        <v>30</v>
      </c>
      <c r="I57" s="121" t="s">
        <v>75</v>
      </c>
      <c r="J57" s="121" t="s">
        <v>32</v>
      </c>
      <c r="K57" s="121" t="s">
        <v>1058</v>
      </c>
    </row>
    <row r="58" spans="1:11" x14ac:dyDescent="0.25">
      <c r="A58" s="121">
        <v>63</v>
      </c>
      <c r="B58" s="121" t="s">
        <v>165</v>
      </c>
      <c r="C58" s="121" t="s">
        <v>166</v>
      </c>
      <c r="D58" s="121" t="s">
        <v>27</v>
      </c>
      <c r="E58" s="121" t="s">
        <v>28</v>
      </c>
      <c r="F58" s="121" t="s">
        <v>167</v>
      </c>
      <c r="G58" s="121" t="s">
        <v>1019</v>
      </c>
      <c r="H58" s="121" t="s">
        <v>30</v>
      </c>
      <c r="I58" s="121" t="s">
        <v>168</v>
      </c>
      <c r="J58" s="121" t="s">
        <v>32</v>
      </c>
      <c r="K58" s="121" t="s">
        <v>712</v>
      </c>
    </row>
    <row r="59" spans="1:11" x14ac:dyDescent="0.25">
      <c r="A59" s="121">
        <v>64</v>
      </c>
      <c r="B59" s="121" t="s">
        <v>25</v>
      </c>
      <c r="C59" s="121" t="s">
        <v>26</v>
      </c>
      <c r="D59" s="121" t="s">
        <v>27</v>
      </c>
      <c r="E59" s="121" t="s">
        <v>28</v>
      </c>
      <c r="F59" s="121" t="s">
        <v>29</v>
      </c>
      <c r="G59" s="121" t="s">
        <v>1019</v>
      </c>
      <c r="H59" s="121" t="s">
        <v>30</v>
      </c>
      <c r="I59" s="121" t="s">
        <v>31</v>
      </c>
      <c r="J59" s="121" t="s">
        <v>32</v>
      </c>
      <c r="K59" s="121" t="s">
        <v>714</v>
      </c>
    </row>
    <row r="60" spans="1:11" x14ac:dyDescent="0.25">
      <c r="A60" s="121">
        <v>33</v>
      </c>
      <c r="B60" s="121" t="s">
        <v>64</v>
      </c>
      <c r="C60" s="121" t="s">
        <v>65</v>
      </c>
      <c r="D60" s="121" t="s">
        <v>66</v>
      </c>
      <c r="E60" s="121" t="s">
        <v>1</v>
      </c>
      <c r="F60" s="121" t="s">
        <v>67</v>
      </c>
      <c r="G60" s="121" t="s">
        <v>1019</v>
      </c>
      <c r="H60" s="121" t="s">
        <v>30</v>
      </c>
      <c r="I60" s="121" t="s">
        <v>68</v>
      </c>
      <c r="J60" s="121" t="s">
        <v>32</v>
      </c>
      <c r="K60" s="121" t="s">
        <v>959</v>
      </c>
    </row>
    <row r="61" spans="1:11" x14ac:dyDescent="0.25">
      <c r="A61" s="121">
        <v>40</v>
      </c>
      <c r="B61" s="121" t="s">
        <v>453</v>
      </c>
      <c r="C61" s="121" t="s">
        <v>454</v>
      </c>
      <c r="D61" s="121" t="s">
        <v>455</v>
      </c>
      <c r="E61" s="121" t="s">
        <v>456</v>
      </c>
      <c r="F61" s="121" t="s">
        <v>457</v>
      </c>
      <c r="G61" s="121" t="s">
        <v>666</v>
      </c>
      <c r="H61" s="121" t="s">
        <v>30</v>
      </c>
      <c r="I61" s="121" t="s">
        <v>458</v>
      </c>
      <c r="J61" s="121" t="s">
        <v>32</v>
      </c>
      <c r="K61" s="121" t="s">
        <v>763</v>
      </c>
    </row>
    <row r="62" spans="1:11" x14ac:dyDescent="0.25">
      <c r="A62" s="121">
        <v>58</v>
      </c>
      <c r="B62" s="121" t="s">
        <v>262</v>
      </c>
      <c r="C62" s="121" t="s">
        <v>399</v>
      </c>
      <c r="D62" s="121" t="s">
        <v>0</v>
      </c>
      <c r="E62" s="121" t="s">
        <v>1</v>
      </c>
      <c r="F62" s="121" t="s">
        <v>400</v>
      </c>
      <c r="G62" s="121" t="s">
        <v>1019</v>
      </c>
      <c r="H62" s="121" t="s">
        <v>294</v>
      </c>
      <c r="I62" s="121" t="s">
        <v>401</v>
      </c>
      <c r="J62" s="121" t="s">
        <v>289</v>
      </c>
      <c r="K62" s="121" t="s">
        <v>700</v>
      </c>
    </row>
    <row r="63" spans="1:11" x14ac:dyDescent="0.25">
      <c r="A63" s="121">
        <v>60</v>
      </c>
      <c r="B63" s="121" t="s">
        <v>431</v>
      </c>
      <c r="C63" s="121" t="s">
        <v>172</v>
      </c>
      <c r="D63" s="121" t="s">
        <v>432</v>
      </c>
      <c r="E63" s="121" t="s">
        <v>28</v>
      </c>
      <c r="F63" s="121" t="s">
        <v>433</v>
      </c>
      <c r="G63" s="121" t="s">
        <v>1019</v>
      </c>
      <c r="H63" s="121" t="s">
        <v>294</v>
      </c>
      <c r="I63" s="121" t="s">
        <v>434</v>
      </c>
      <c r="J63" s="121" t="s">
        <v>289</v>
      </c>
      <c r="K63" s="121" t="s">
        <v>704</v>
      </c>
    </row>
    <row r="64" spans="1:11" x14ac:dyDescent="0.25">
      <c r="A64" s="121">
        <v>49</v>
      </c>
      <c r="B64" s="121" t="s">
        <v>297</v>
      </c>
      <c r="C64" s="121" t="s">
        <v>255</v>
      </c>
      <c r="D64" s="121" t="s">
        <v>0</v>
      </c>
      <c r="E64" s="121" t="s">
        <v>1</v>
      </c>
      <c r="F64" s="121" t="s">
        <v>298</v>
      </c>
      <c r="G64" s="121" t="s">
        <v>1019</v>
      </c>
      <c r="H64" s="121" t="s">
        <v>294</v>
      </c>
      <c r="I64" s="121" t="s">
        <v>299</v>
      </c>
      <c r="J64" s="121" t="s">
        <v>289</v>
      </c>
      <c r="K64" s="121" t="s">
        <v>680</v>
      </c>
    </row>
    <row r="65" spans="1:11" x14ac:dyDescent="0.25">
      <c r="A65" s="121">
        <v>1</v>
      </c>
      <c r="B65" s="121" t="s">
        <v>301</v>
      </c>
      <c r="C65" s="121" t="s">
        <v>302</v>
      </c>
      <c r="D65" s="121" t="s">
        <v>0</v>
      </c>
      <c r="E65" s="121" t="s">
        <v>1</v>
      </c>
      <c r="F65" s="121" t="s">
        <v>303</v>
      </c>
      <c r="G65" s="121" t="s">
        <v>1019</v>
      </c>
      <c r="H65" s="121" t="s">
        <v>294</v>
      </c>
      <c r="I65" s="121" t="s">
        <v>304</v>
      </c>
      <c r="J65" s="121" t="s">
        <v>289</v>
      </c>
      <c r="K65" s="121" t="s">
        <v>1256</v>
      </c>
    </row>
    <row r="66" spans="1:11" x14ac:dyDescent="0.25">
      <c r="A66" s="121">
        <v>47</v>
      </c>
      <c r="B66" s="121"/>
      <c r="C66" s="121"/>
      <c r="D66" s="121"/>
      <c r="E66" s="121"/>
      <c r="F66" s="121" t="s">
        <v>540</v>
      </c>
      <c r="G66" s="121" t="s">
        <v>1019</v>
      </c>
      <c r="H66" s="121" t="s">
        <v>294</v>
      </c>
      <c r="I66" s="121" t="s">
        <v>541</v>
      </c>
      <c r="J66" s="121" t="s">
        <v>289</v>
      </c>
      <c r="K66" s="121" t="s">
        <v>677</v>
      </c>
    </row>
    <row r="67" spans="1:11" x14ac:dyDescent="0.25">
      <c r="A67" s="121">
        <v>55</v>
      </c>
      <c r="B67" s="121" t="s">
        <v>377</v>
      </c>
      <c r="C67" s="121" t="s">
        <v>378</v>
      </c>
      <c r="D67" s="121" t="s">
        <v>256</v>
      </c>
      <c r="E67" s="121" t="s">
        <v>1</v>
      </c>
      <c r="F67" s="121" t="s">
        <v>379</v>
      </c>
      <c r="G67" s="121" t="s">
        <v>666</v>
      </c>
      <c r="H67" s="121" t="s">
        <v>294</v>
      </c>
      <c r="I67" s="121" t="s">
        <v>380</v>
      </c>
      <c r="J67" s="121" t="s">
        <v>289</v>
      </c>
      <c r="K67" s="121" t="s">
        <v>695</v>
      </c>
    </row>
    <row r="68" spans="1:11" x14ac:dyDescent="0.25">
      <c r="A68" s="121">
        <v>37</v>
      </c>
      <c r="B68" s="121" t="s">
        <v>49</v>
      </c>
      <c r="C68" s="121" t="s">
        <v>97</v>
      </c>
      <c r="D68" s="121" t="s">
        <v>66</v>
      </c>
      <c r="E68" s="121" t="s">
        <v>1</v>
      </c>
      <c r="F68" s="121" t="s">
        <v>391</v>
      </c>
      <c r="G68" s="121" t="s">
        <v>1019</v>
      </c>
      <c r="H68" s="121" t="s">
        <v>294</v>
      </c>
      <c r="I68" s="121" t="s">
        <v>392</v>
      </c>
      <c r="J68" s="121" t="s">
        <v>289</v>
      </c>
      <c r="K68" s="121" t="s">
        <v>921</v>
      </c>
    </row>
    <row r="69" spans="1:11" x14ac:dyDescent="0.25">
      <c r="A69" s="121">
        <v>50</v>
      </c>
      <c r="B69" s="121" t="s">
        <v>311</v>
      </c>
      <c r="C69" s="121" t="s">
        <v>312</v>
      </c>
      <c r="D69" s="121" t="s">
        <v>313</v>
      </c>
      <c r="E69" s="121" t="s">
        <v>43</v>
      </c>
      <c r="F69" s="121" t="s">
        <v>314</v>
      </c>
      <c r="G69" s="121" t="s">
        <v>1019</v>
      </c>
      <c r="H69" s="121" t="s">
        <v>294</v>
      </c>
      <c r="I69" s="121" t="s">
        <v>315</v>
      </c>
      <c r="J69" s="121" t="s">
        <v>289</v>
      </c>
      <c r="K69" s="121" t="s">
        <v>683</v>
      </c>
    </row>
    <row r="70" spans="1:11" x14ac:dyDescent="0.25">
      <c r="A70" s="121">
        <v>48</v>
      </c>
      <c r="B70" s="121" t="s">
        <v>291</v>
      </c>
      <c r="C70" s="121" t="s">
        <v>292</v>
      </c>
      <c r="D70" s="121" t="s">
        <v>0</v>
      </c>
      <c r="E70" s="121" t="s">
        <v>1</v>
      </c>
      <c r="F70" s="121" t="s">
        <v>293</v>
      </c>
      <c r="G70" s="121" t="s">
        <v>1019</v>
      </c>
      <c r="H70" s="121" t="s">
        <v>294</v>
      </c>
      <c r="I70" s="121" t="s">
        <v>295</v>
      </c>
      <c r="J70" s="121" t="s">
        <v>289</v>
      </c>
      <c r="K70" s="121" t="s">
        <v>679</v>
      </c>
    </row>
    <row r="71" spans="1:11" x14ac:dyDescent="0.25">
      <c r="A71" s="121">
        <v>43</v>
      </c>
      <c r="B71" s="121" t="s">
        <v>608</v>
      </c>
      <c r="C71" s="121" t="s">
        <v>378</v>
      </c>
      <c r="D71" s="121" t="s">
        <v>27</v>
      </c>
      <c r="E71" s="121" t="s">
        <v>28</v>
      </c>
      <c r="F71" s="121" t="s">
        <v>609</v>
      </c>
      <c r="G71" s="121" t="s">
        <v>1019</v>
      </c>
      <c r="H71" s="121" t="s">
        <v>294</v>
      </c>
      <c r="I71" s="121" t="s">
        <v>610</v>
      </c>
      <c r="J71" s="121" t="s">
        <v>289</v>
      </c>
      <c r="K71" s="121" t="s">
        <v>663</v>
      </c>
    </row>
    <row r="72" spans="1:11" x14ac:dyDescent="0.25">
      <c r="A72" s="121">
        <v>2</v>
      </c>
      <c r="B72" s="121" t="s">
        <v>366</v>
      </c>
      <c r="C72" s="121" t="s">
        <v>367</v>
      </c>
      <c r="D72" s="121" t="s">
        <v>368</v>
      </c>
      <c r="E72" s="121" t="s">
        <v>43</v>
      </c>
      <c r="F72" s="121" t="s">
        <v>369</v>
      </c>
      <c r="G72" s="121" t="s">
        <v>1019</v>
      </c>
      <c r="H72" s="121" t="s">
        <v>294</v>
      </c>
      <c r="I72" s="121" t="s">
        <v>370</v>
      </c>
      <c r="J72" s="121" t="s">
        <v>289</v>
      </c>
      <c r="K72" s="121" t="s">
        <v>1240</v>
      </c>
    </row>
    <row r="73" spans="1:11" x14ac:dyDescent="0.25">
      <c r="A73" s="121">
        <v>42</v>
      </c>
      <c r="B73" s="121" t="s">
        <v>425</v>
      </c>
      <c r="C73" s="121" t="s">
        <v>426</v>
      </c>
      <c r="D73" s="121" t="s">
        <v>427</v>
      </c>
      <c r="E73" s="121" t="s">
        <v>28</v>
      </c>
      <c r="F73" s="121" t="s">
        <v>428</v>
      </c>
      <c r="G73" s="121" t="s">
        <v>1019</v>
      </c>
      <c r="H73" s="121" t="s">
        <v>287</v>
      </c>
      <c r="I73" s="121" t="s">
        <v>429</v>
      </c>
      <c r="J73" s="121" t="s">
        <v>289</v>
      </c>
      <c r="K73" s="121" t="s">
        <v>659</v>
      </c>
    </row>
    <row r="74" spans="1:11" x14ac:dyDescent="0.25">
      <c r="A74" s="121">
        <v>51</v>
      </c>
      <c r="B74" s="121" t="s">
        <v>317</v>
      </c>
      <c r="C74" s="121" t="s">
        <v>279</v>
      </c>
      <c r="D74" s="121" t="s">
        <v>318</v>
      </c>
      <c r="E74" s="121" t="s">
        <v>28</v>
      </c>
      <c r="F74" s="121" t="s">
        <v>319</v>
      </c>
      <c r="G74" s="121" t="s">
        <v>1019</v>
      </c>
      <c r="H74" s="121" t="s">
        <v>287</v>
      </c>
      <c r="I74" s="121" t="s">
        <v>320</v>
      </c>
      <c r="J74" s="121" t="s">
        <v>289</v>
      </c>
      <c r="K74" s="121" t="s">
        <v>758</v>
      </c>
    </row>
    <row r="75" spans="1:11" x14ac:dyDescent="0.25">
      <c r="A75" s="121">
        <v>53</v>
      </c>
      <c r="B75" s="121" t="s">
        <v>333</v>
      </c>
      <c r="C75" s="121" t="s">
        <v>334</v>
      </c>
      <c r="D75" s="121" t="s">
        <v>335</v>
      </c>
      <c r="E75" s="121" t="s">
        <v>48</v>
      </c>
      <c r="F75" s="121" t="s">
        <v>336</v>
      </c>
      <c r="G75" s="121" t="s">
        <v>666</v>
      </c>
      <c r="H75" s="121" t="s">
        <v>287</v>
      </c>
      <c r="I75" s="121" t="s">
        <v>337</v>
      </c>
      <c r="J75" s="121" t="s">
        <v>289</v>
      </c>
      <c r="K75" s="121" t="s">
        <v>686</v>
      </c>
    </row>
    <row r="76" spans="1:11" x14ac:dyDescent="0.25">
      <c r="A76" s="121">
        <v>59</v>
      </c>
      <c r="B76" s="121" t="s">
        <v>403</v>
      </c>
      <c r="C76" s="121" t="s">
        <v>60</v>
      </c>
      <c r="D76" s="121" t="s">
        <v>27</v>
      </c>
      <c r="E76" s="121" t="s">
        <v>28</v>
      </c>
      <c r="F76" s="121" t="s">
        <v>404</v>
      </c>
      <c r="G76" s="121" t="s">
        <v>1019</v>
      </c>
      <c r="H76" s="121" t="s">
        <v>287</v>
      </c>
      <c r="I76" s="121" t="s">
        <v>405</v>
      </c>
      <c r="J76" s="121" t="s">
        <v>289</v>
      </c>
      <c r="K76" s="121" t="s">
        <v>701</v>
      </c>
    </row>
    <row r="77" spans="1:11" x14ac:dyDescent="0.25">
      <c r="A77" s="121">
        <v>56</v>
      </c>
      <c r="B77" s="121" t="s">
        <v>387</v>
      </c>
      <c r="C77" s="121" t="s">
        <v>279</v>
      </c>
      <c r="D77" s="121" t="s">
        <v>351</v>
      </c>
      <c r="E77" s="121" t="s">
        <v>48</v>
      </c>
      <c r="F77" s="121" t="s">
        <v>388</v>
      </c>
      <c r="G77" s="121" t="s">
        <v>666</v>
      </c>
      <c r="H77" s="121" t="s">
        <v>287</v>
      </c>
      <c r="I77" s="121" t="s">
        <v>389</v>
      </c>
      <c r="J77" s="121" t="s">
        <v>289</v>
      </c>
      <c r="K77" s="121" t="s">
        <v>696</v>
      </c>
    </row>
    <row r="78" spans="1:11" x14ac:dyDescent="0.25">
      <c r="A78" s="121">
        <v>46</v>
      </c>
      <c r="B78" s="121" t="s">
        <v>566</v>
      </c>
      <c r="C78" s="121" t="s">
        <v>556</v>
      </c>
      <c r="D78" s="121" t="s">
        <v>0</v>
      </c>
      <c r="E78" s="121" t="s">
        <v>1</v>
      </c>
      <c r="F78" s="121" t="s">
        <v>557</v>
      </c>
      <c r="G78" s="121" t="s">
        <v>1019</v>
      </c>
      <c r="H78" s="121" t="s">
        <v>287</v>
      </c>
      <c r="I78" s="121" t="s">
        <v>558</v>
      </c>
      <c r="J78" s="121" t="s">
        <v>289</v>
      </c>
      <c r="K78" s="121" t="s">
        <v>673</v>
      </c>
    </row>
    <row r="79" spans="1:11" x14ac:dyDescent="0.25">
      <c r="A79" s="121">
        <v>44</v>
      </c>
      <c r="B79" s="121"/>
      <c r="C79" s="121"/>
      <c r="D79" s="121"/>
      <c r="E79" s="121"/>
      <c r="F79" s="121" t="s">
        <v>572</v>
      </c>
      <c r="G79" s="121" t="s">
        <v>1019</v>
      </c>
      <c r="H79" s="121" t="s">
        <v>287</v>
      </c>
      <c r="I79" s="121" t="s">
        <v>573</v>
      </c>
      <c r="J79" s="121" t="s">
        <v>289</v>
      </c>
      <c r="K79" s="121" t="s">
        <v>665</v>
      </c>
    </row>
    <row r="80" spans="1:11" x14ac:dyDescent="0.25">
      <c r="A80" s="121">
        <v>35</v>
      </c>
      <c r="B80" s="121" t="s">
        <v>322</v>
      </c>
      <c r="C80" s="121" t="s">
        <v>323</v>
      </c>
      <c r="D80" s="121" t="s">
        <v>66</v>
      </c>
      <c r="E80" s="121" t="s">
        <v>1</v>
      </c>
      <c r="F80" s="121" t="s">
        <v>324</v>
      </c>
      <c r="G80" s="121" t="s">
        <v>1019</v>
      </c>
      <c r="H80" s="121" t="s">
        <v>287</v>
      </c>
      <c r="I80" s="121" t="s">
        <v>325</v>
      </c>
      <c r="J80" s="121" t="s">
        <v>289</v>
      </c>
      <c r="K80" s="121" t="s">
        <v>956</v>
      </c>
    </row>
    <row r="81" spans="1:11" x14ac:dyDescent="0.25">
      <c r="A81" s="121">
        <v>41</v>
      </c>
      <c r="B81" s="121" t="s">
        <v>651</v>
      </c>
      <c r="C81" s="121" t="s">
        <v>652</v>
      </c>
      <c r="D81" s="121" t="s">
        <v>653</v>
      </c>
      <c r="E81" s="121" t="s">
        <v>1</v>
      </c>
      <c r="F81" s="121" t="s">
        <v>654</v>
      </c>
      <c r="G81" s="121" t="s">
        <v>1019</v>
      </c>
      <c r="H81" s="121" t="s">
        <v>294</v>
      </c>
      <c r="I81" s="121" t="s">
        <v>655</v>
      </c>
      <c r="J81" s="121" t="s">
        <v>289</v>
      </c>
      <c r="K81" s="121" t="s">
        <v>656</v>
      </c>
    </row>
    <row r="82" spans="1:11" x14ac:dyDescent="0.25">
      <c r="A82" s="121">
        <v>39</v>
      </c>
      <c r="B82" s="121" t="s">
        <v>845</v>
      </c>
      <c r="C82" s="121" t="s">
        <v>846</v>
      </c>
      <c r="D82" s="121" t="s">
        <v>27</v>
      </c>
      <c r="E82" s="121" t="s">
        <v>28</v>
      </c>
      <c r="F82" s="121" t="s">
        <v>847</v>
      </c>
      <c r="G82" s="121" t="s">
        <v>1019</v>
      </c>
      <c r="H82" s="121" t="s">
        <v>294</v>
      </c>
      <c r="I82" s="121" t="s">
        <v>848</v>
      </c>
      <c r="J82" s="121" t="s">
        <v>289</v>
      </c>
      <c r="K82" s="121" t="s">
        <v>849</v>
      </c>
    </row>
    <row r="83" spans="1:11" x14ac:dyDescent="0.25">
      <c r="A83" s="121">
        <v>6</v>
      </c>
      <c r="B83" s="121" t="s">
        <v>623</v>
      </c>
      <c r="C83" s="121" t="s">
        <v>624</v>
      </c>
      <c r="D83" s="121" t="s">
        <v>625</v>
      </c>
      <c r="E83" s="121" t="s">
        <v>48</v>
      </c>
      <c r="F83" s="121" t="s">
        <v>626</v>
      </c>
      <c r="G83" s="121" t="s">
        <v>666</v>
      </c>
      <c r="H83" s="121" t="s">
        <v>294</v>
      </c>
      <c r="I83" s="121" t="s">
        <v>627</v>
      </c>
      <c r="J83" s="121" t="s">
        <v>289</v>
      </c>
      <c r="K83" s="121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2"/>
  <dimension ref="A1:L86"/>
  <sheetViews>
    <sheetView workbookViewId="0" zoomScaleNormal="10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19" t="s">
        <v>982</v>
      </c>
      <c r="C2" s="119" t="s">
        <v>292</v>
      </c>
      <c r="D2" s="119" t="s">
        <v>462</v>
      </c>
      <c r="E2" s="119" t="s">
        <v>1</v>
      </c>
      <c r="F2" s="119" t="s">
        <v>422</v>
      </c>
      <c r="G2" s="119" t="s">
        <v>1019</v>
      </c>
      <c r="H2" s="119" t="s">
        <v>3</v>
      </c>
      <c r="I2" s="119" t="s">
        <v>423</v>
      </c>
      <c r="J2" s="119" t="s">
        <v>2</v>
      </c>
      <c r="K2" s="119" t="s">
        <v>983</v>
      </c>
    </row>
    <row r="3" spans="1:11" x14ac:dyDescent="0.25">
      <c r="A3">
        <v>42</v>
      </c>
      <c r="B3" s="119" t="s">
        <v>361</v>
      </c>
      <c r="C3" s="119" t="s">
        <v>362</v>
      </c>
      <c r="D3" s="119" t="s">
        <v>0</v>
      </c>
      <c r="E3" s="119" t="s">
        <v>1</v>
      </c>
      <c r="F3" s="119" t="s">
        <v>886</v>
      </c>
      <c r="G3" s="119" t="s">
        <v>1019</v>
      </c>
      <c r="H3" s="119" t="s">
        <v>3</v>
      </c>
      <c r="I3" s="119" t="s">
        <v>861</v>
      </c>
      <c r="J3" s="119" t="s">
        <v>516</v>
      </c>
      <c r="K3" s="119" t="s">
        <v>896</v>
      </c>
    </row>
    <row r="4" spans="1:11" x14ac:dyDescent="0.25">
      <c r="A4">
        <v>78</v>
      </c>
      <c r="B4" s="119" t="s">
        <v>174</v>
      </c>
      <c r="C4" s="119" t="s">
        <v>175</v>
      </c>
      <c r="D4" s="119" t="s">
        <v>0</v>
      </c>
      <c r="E4" s="119" t="s">
        <v>1</v>
      </c>
      <c r="F4" s="119" t="s">
        <v>472</v>
      </c>
      <c r="G4" s="119" t="s">
        <v>1050</v>
      </c>
      <c r="H4" s="119" t="s">
        <v>473</v>
      </c>
      <c r="I4" s="119" t="s">
        <v>474</v>
      </c>
      <c r="J4" s="119" t="s">
        <v>475</v>
      </c>
      <c r="K4" s="119" t="s">
        <v>737</v>
      </c>
    </row>
    <row r="5" spans="1:11" x14ac:dyDescent="0.25">
      <c r="A5" s="119">
        <v>81</v>
      </c>
      <c r="B5" s="119" t="s">
        <v>54</v>
      </c>
      <c r="C5" s="119" t="s">
        <v>55</v>
      </c>
      <c r="D5" s="119" t="s">
        <v>0</v>
      </c>
      <c r="E5" s="119" t="s">
        <v>1</v>
      </c>
      <c r="F5" s="119" t="s">
        <v>480</v>
      </c>
      <c r="G5" s="119" t="s">
        <v>1050</v>
      </c>
      <c r="H5" s="119" t="s">
        <v>473</v>
      </c>
      <c r="I5" s="119" t="s">
        <v>481</v>
      </c>
      <c r="J5" s="119" t="s">
        <v>475</v>
      </c>
      <c r="K5" s="119" t="s">
        <v>744</v>
      </c>
    </row>
    <row r="6" spans="1:11" x14ac:dyDescent="0.25">
      <c r="A6" s="119">
        <v>65</v>
      </c>
      <c r="B6" s="119" t="s">
        <v>443</v>
      </c>
      <c r="C6" s="119" t="s">
        <v>444</v>
      </c>
      <c r="D6" s="119" t="s">
        <v>0</v>
      </c>
      <c r="E6" s="119" t="s">
        <v>1</v>
      </c>
      <c r="F6" s="119" t="s">
        <v>445</v>
      </c>
      <c r="G6" s="119" t="s">
        <v>1257</v>
      </c>
      <c r="H6" s="119" t="s">
        <v>5</v>
      </c>
      <c r="I6" s="119" t="s">
        <v>446</v>
      </c>
      <c r="J6" s="119" t="s">
        <v>6</v>
      </c>
      <c r="K6" s="119" t="s">
        <v>708</v>
      </c>
    </row>
    <row r="7" spans="1:11" x14ac:dyDescent="0.25">
      <c r="A7" s="119">
        <v>56</v>
      </c>
      <c r="B7" s="119" t="s">
        <v>15</v>
      </c>
      <c r="C7" s="119" t="s">
        <v>16</v>
      </c>
      <c r="D7" s="119" t="s">
        <v>17</v>
      </c>
      <c r="E7" s="119" t="s">
        <v>7</v>
      </c>
      <c r="F7" s="119" t="s">
        <v>18</v>
      </c>
      <c r="G7" s="119" t="s">
        <v>1136</v>
      </c>
      <c r="H7" s="119" t="s">
        <v>5</v>
      </c>
      <c r="I7" s="119" t="s">
        <v>19</v>
      </c>
      <c r="J7" s="119" t="s">
        <v>6</v>
      </c>
      <c r="K7" s="119" t="s">
        <v>685</v>
      </c>
    </row>
    <row r="8" spans="1:11" x14ac:dyDescent="0.25">
      <c r="A8" s="119">
        <v>4</v>
      </c>
      <c r="B8" s="119" t="s">
        <v>366</v>
      </c>
      <c r="C8" s="119" t="s">
        <v>367</v>
      </c>
      <c r="D8" s="119" t="s">
        <v>368</v>
      </c>
      <c r="E8" s="119" t="s">
        <v>43</v>
      </c>
      <c r="F8" s="119" t="s">
        <v>395</v>
      </c>
      <c r="G8" s="119" t="s">
        <v>1257</v>
      </c>
      <c r="H8" s="119" t="s">
        <v>5</v>
      </c>
      <c r="I8" s="119" t="s">
        <v>396</v>
      </c>
      <c r="J8" s="119" t="s">
        <v>6</v>
      </c>
      <c r="K8" s="119" t="s">
        <v>1241</v>
      </c>
    </row>
    <row r="9" spans="1:11" x14ac:dyDescent="0.25">
      <c r="A9" s="119">
        <v>69</v>
      </c>
      <c r="B9" s="119" t="s">
        <v>467</v>
      </c>
      <c r="C9" s="119" t="s">
        <v>468</v>
      </c>
      <c r="D9" s="119" t="s">
        <v>0</v>
      </c>
      <c r="E9" s="119" t="s">
        <v>1</v>
      </c>
      <c r="F9" s="119" t="s">
        <v>469</v>
      </c>
      <c r="G9" s="119" t="s">
        <v>1257</v>
      </c>
      <c r="H9" s="119" t="s">
        <v>5</v>
      </c>
      <c r="I9" s="119" t="s">
        <v>470</v>
      </c>
      <c r="J9" s="119" t="s">
        <v>6</v>
      </c>
      <c r="K9" s="119" t="s">
        <v>720</v>
      </c>
    </row>
    <row r="10" spans="1:11" x14ac:dyDescent="0.25">
      <c r="A10" s="119">
        <v>35</v>
      </c>
      <c r="B10" s="119" t="s">
        <v>803</v>
      </c>
      <c r="C10" s="119" t="s">
        <v>804</v>
      </c>
      <c r="D10" s="119" t="s">
        <v>17</v>
      </c>
      <c r="E10" s="119" t="s">
        <v>7</v>
      </c>
      <c r="F10" s="119" t="s">
        <v>805</v>
      </c>
      <c r="G10" s="119" t="s">
        <v>1136</v>
      </c>
      <c r="H10" s="119" t="s">
        <v>5</v>
      </c>
      <c r="I10" s="119" t="s">
        <v>806</v>
      </c>
      <c r="J10" s="119" t="s">
        <v>6</v>
      </c>
      <c r="K10" s="119" t="s">
        <v>996</v>
      </c>
    </row>
    <row r="11" spans="1:11" x14ac:dyDescent="0.25">
      <c r="A11" s="119">
        <v>70</v>
      </c>
      <c r="B11" s="119" t="s">
        <v>50</v>
      </c>
      <c r="C11" s="119" t="s">
        <v>51</v>
      </c>
      <c r="D11" s="119" t="s">
        <v>52</v>
      </c>
      <c r="E11" s="119" t="s">
        <v>43</v>
      </c>
      <c r="F11" s="119" t="s">
        <v>94</v>
      </c>
      <c r="G11" s="119" t="s">
        <v>1136</v>
      </c>
      <c r="H11" s="119" t="s">
        <v>5</v>
      </c>
      <c r="I11" s="119" t="s">
        <v>95</v>
      </c>
      <c r="J11" s="119" t="s">
        <v>6</v>
      </c>
      <c r="K11" s="119" t="s">
        <v>724</v>
      </c>
    </row>
    <row r="12" spans="1:11" x14ac:dyDescent="0.25">
      <c r="A12" s="119">
        <v>76</v>
      </c>
      <c r="B12" s="119" t="s">
        <v>101</v>
      </c>
      <c r="C12" s="119" t="s">
        <v>102</v>
      </c>
      <c r="D12" s="119" t="s">
        <v>103</v>
      </c>
      <c r="E12" s="119" t="s">
        <v>43</v>
      </c>
      <c r="F12" s="119" t="s">
        <v>169</v>
      </c>
      <c r="G12" s="119" t="s">
        <v>1136</v>
      </c>
      <c r="H12" s="119" t="s">
        <v>8</v>
      </c>
      <c r="I12" s="119" t="s">
        <v>170</v>
      </c>
      <c r="J12" s="119" t="s">
        <v>9</v>
      </c>
      <c r="K12" s="119" t="s">
        <v>735</v>
      </c>
    </row>
    <row r="13" spans="1:11" x14ac:dyDescent="0.25">
      <c r="A13" s="119">
        <v>75</v>
      </c>
      <c r="B13" s="119" t="s">
        <v>797</v>
      </c>
      <c r="C13" s="119" t="s">
        <v>798</v>
      </c>
      <c r="D13" s="119" t="s">
        <v>799</v>
      </c>
      <c r="E13" s="119" t="s">
        <v>1</v>
      </c>
      <c r="F13" s="119" t="s">
        <v>800</v>
      </c>
      <c r="G13" s="119" t="s">
        <v>1257</v>
      </c>
      <c r="H13" s="119" t="s">
        <v>8</v>
      </c>
      <c r="I13" s="119" t="s">
        <v>801</v>
      </c>
      <c r="J13" s="119" t="s">
        <v>9</v>
      </c>
      <c r="K13" s="119" t="s">
        <v>802</v>
      </c>
    </row>
    <row r="14" spans="1:11" x14ac:dyDescent="0.25">
      <c r="A14" s="119">
        <v>79</v>
      </c>
      <c r="B14" s="119" t="s">
        <v>179</v>
      </c>
      <c r="C14" s="119" t="s">
        <v>180</v>
      </c>
      <c r="D14" s="119" t="s">
        <v>181</v>
      </c>
      <c r="E14" s="119" t="s">
        <v>43</v>
      </c>
      <c r="F14" s="119" t="s">
        <v>182</v>
      </c>
      <c r="G14" s="119" t="s">
        <v>1136</v>
      </c>
      <c r="H14" s="119" t="s">
        <v>8</v>
      </c>
      <c r="I14" s="119" t="s">
        <v>183</v>
      </c>
      <c r="J14" s="119" t="s">
        <v>9</v>
      </c>
      <c r="K14" s="119" t="s">
        <v>738</v>
      </c>
    </row>
    <row r="15" spans="1:11" x14ac:dyDescent="0.25">
      <c r="A15" s="119">
        <v>77</v>
      </c>
      <c r="B15" s="119" t="s">
        <v>174</v>
      </c>
      <c r="C15" s="119" t="s">
        <v>175</v>
      </c>
      <c r="D15" s="119" t="s">
        <v>0</v>
      </c>
      <c r="E15" s="119" t="s">
        <v>1</v>
      </c>
      <c r="F15" s="119" t="s">
        <v>176</v>
      </c>
      <c r="G15" s="119" t="s">
        <v>1257</v>
      </c>
      <c r="H15" s="119" t="s">
        <v>8</v>
      </c>
      <c r="I15" s="119" t="s">
        <v>177</v>
      </c>
      <c r="J15" s="119" t="s">
        <v>9</v>
      </c>
      <c r="K15" s="119" t="s">
        <v>736</v>
      </c>
    </row>
    <row r="16" spans="1:11" x14ac:dyDescent="0.25">
      <c r="A16" s="119">
        <v>19</v>
      </c>
      <c r="B16" s="119" t="s">
        <v>1146</v>
      </c>
      <c r="C16" s="119" t="s">
        <v>1147</v>
      </c>
      <c r="D16" s="119" t="s">
        <v>1142</v>
      </c>
      <c r="E16" s="119" t="s">
        <v>1</v>
      </c>
      <c r="F16" s="119" t="s">
        <v>1148</v>
      </c>
      <c r="G16" s="119" t="s">
        <v>1136</v>
      </c>
      <c r="H16" s="119" t="s">
        <v>1013</v>
      </c>
      <c r="I16" s="119" t="s">
        <v>1149</v>
      </c>
      <c r="J16" s="119" t="s">
        <v>960</v>
      </c>
      <c r="K16" s="119" t="s">
        <v>1150</v>
      </c>
    </row>
    <row r="17" spans="1:11" x14ac:dyDescent="0.25">
      <c r="A17" s="119">
        <v>20</v>
      </c>
      <c r="B17" s="119" t="s">
        <v>530</v>
      </c>
      <c r="C17" s="119" t="s">
        <v>531</v>
      </c>
      <c r="D17" s="119" t="s">
        <v>36</v>
      </c>
      <c r="E17" s="119" t="s">
        <v>1</v>
      </c>
      <c r="F17" s="119" t="s">
        <v>1158</v>
      </c>
      <c r="G17" s="119" t="s">
        <v>1257</v>
      </c>
      <c r="H17" s="119" t="s">
        <v>1013</v>
      </c>
      <c r="I17" s="119" t="s">
        <v>1159</v>
      </c>
      <c r="J17" s="119" t="s">
        <v>960</v>
      </c>
      <c r="K17" s="119" t="s">
        <v>1160</v>
      </c>
    </row>
    <row r="18" spans="1:11" x14ac:dyDescent="0.25">
      <c r="A18" s="119">
        <v>21</v>
      </c>
      <c r="B18" s="119" t="s">
        <v>50</v>
      </c>
      <c r="C18" s="119" t="s">
        <v>51</v>
      </c>
      <c r="D18" s="119" t="s">
        <v>52</v>
      </c>
      <c r="E18" s="119" t="s">
        <v>43</v>
      </c>
      <c r="F18" s="119" t="s">
        <v>1085</v>
      </c>
      <c r="G18" s="119" t="s">
        <v>1136</v>
      </c>
      <c r="H18" s="119" t="s">
        <v>1013</v>
      </c>
      <c r="I18" s="119" t="s">
        <v>1086</v>
      </c>
      <c r="J18" s="119" t="s">
        <v>960</v>
      </c>
      <c r="K18" s="119" t="s">
        <v>1087</v>
      </c>
    </row>
    <row r="19" spans="1:11" x14ac:dyDescent="0.25">
      <c r="A19" s="119">
        <v>18</v>
      </c>
      <c r="B19" s="119" t="s">
        <v>262</v>
      </c>
      <c r="C19" s="119" t="s">
        <v>1141</v>
      </c>
      <c r="D19" s="119" t="s">
        <v>1142</v>
      </c>
      <c r="E19" s="119" t="s">
        <v>1</v>
      </c>
      <c r="F19" s="119" t="s">
        <v>1143</v>
      </c>
      <c r="G19" s="119" t="s">
        <v>1136</v>
      </c>
      <c r="H19" s="119" t="s">
        <v>1013</v>
      </c>
      <c r="I19" s="119" t="s">
        <v>1144</v>
      </c>
      <c r="J19" s="119" t="s">
        <v>960</v>
      </c>
      <c r="K19" s="119" t="s">
        <v>1145</v>
      </c>
    </row>
    <row r="20" spans="1:11" x14ac:dyDescent="0.25">
      <c r="A20" s="119">
        <v>24</v>
      </c>
      <c r="B20" s="119" t="s">
        <v>1110</v>
      </c>
      <c r="C20" s="119" t="s">
        <v>408</v>
      </c>
      <c r="D20" s="119" t="s">
        <v>1111</v>
      </c>
      <c r="E20" s="119" t="s">
        <v>912</v>
      </c>
      <c r="F20" s="119" t="s">
        <v>1112</v>
      </c>
      <c r="G20" s="119" t="s">
        <v>1136</v>
      </c>
      <c r="H20" s="119" t="s">
        <v>1013</v>
      </c>
      <c r="I20" s="119" t="s">
        <v>1113</v>
      </c>
      <c r="J20" s="119" t="s">
        <v>960</v>
      </c>
      <c r="K20" s="119" t="s">
        <v>1114</v>
      </c>
    </row>
    <row r="21" spans="1:11" x14ac:dyDescent="0.25">
      <c r="A21" s="119">
        <v>15</v>
      </c>
      <c r="B21" s="119" t="s">
        <v>1181</v>
      </c>
      <c r="C21" s="119" t="s">
        <v>1182</v>
      </c>
      <c r="D21" s="119" t="s">
        <v>1183</v>
      </c>
      <c r="E21" s="119" t="s">
        <v>48</v>
      </c>
      <c r="F21" s="119" t="s">
        <v>1184</v>
      </c>
      <c r="G21" s="119" t="s">
        <v>1136</v>
      </c>
      <c r="H21" s="119" t="s">
        <v>1013</v>
      </c>
      <c r="I21" s="119" t="s">
        <v>1185</v>
      </c>
      <c r="J21" s="119" t="s">
        <v>960</v>
      </c>
      <c r="K21" s="119" t="s">
        <v>1186</v>
      </c>
    </row>
    <row r="22" spans="1:11" x14ac:dyDescent="0.25">
      <c r="A22" s="119">
        <v>16</v>
      </c>
      <c r="B22" s="119" t="s">
        <v>1187</v>
      </c>
      <c r="C22" s="119" t="s">
        <v>1188</v>
      </c>
      <c r="D22" s="119" t="s">
        <v>1189</v>
      </c>
      <c r="E22" s="119" t="s">
        <v>43</v>
      </c>
      <c r="F22" s="119" t="s">
        <v>1190</v>
      </c>
      <c r="G22" s="119" t="s">
        <v>1136</v>
      </c>
      <c r="H22" s="119" t="s">
        <v>1013</v>
      </c>
      <c r="I22" s="119" t="s">
        <v>1191</v>
      </c>
      <c r="J22" s="119" t="s">
        <v>960</v>
      </c>
      <c r="K22" s="119" t="s">
        <v>1192</v>
      </c>
    </row>
    <row r="23" spans="1:11" x14ac:dyDescent="0.25">
      <c r="A23" s="119">
        <v>5</v>
      </c>
      <c r="B23" s="119" t="s">
        <v>366</v>
      </c>
      <c r="C23" s="119" t="s">
        <v>367</v>
      </c>
      <c r="D23" s="119" t="s">
        <v>368</v>
      </c>
      <c r="E23" s="119" t="s">
        <v>43</v>
      </c>
      <c r="F23" s="119" t="s">
        <v>1100</v>
      </c>
      <c r="G23" s="119" t="s">
        <v>1257</v>
      </c>
      <c r="H23" s="119" t="s">
        <v>1013</v>
      </c>
      <c r="I23" s="119" t="s">
        <v>1101</v>
      </c>
      <c r="J23" s="119" t="s">
        <v>960</v>
      </c>
      <c r="K23" s="119" t="s">
        <v>1258</v>
      </c>
    </row>
    <row r="24" spans="1:11" x14ac:dyDescent="0.25">
      <c r="A24" s="119">
        <v>17</v>
      </c>
      <c r="B24" s="119" t="s">
        <v>64</v>
      </c>
      <c r="C24" s="119" t="s">
        <v>65</v>
      </c>
      <c r="D24" s="119" t="s">
        <v>66</v>
      </c>
      <c r="E24" s="119" t="s">
        <v>1</v>
      </c>
      <c r="F24" s="119" t="s">
        <v>1133</v>
      </c>
      <c r="G24" s="119" t="s">
        <v>1136</v>
      </c>
      <c r="H24" s="119" t="s">
        <v>1013</v>
      </c>
      <c r="I24" s="119" t="s">
        <v>1134</v>
      </c>
      <c r="J24" s="119" t="s">
        <v>960</v>
      </c>
      <c r="K24" s="119" t="s">
        <v>1135</v>
      </c>
    </row>
    <row r="25" spans="1:11" x14ac:dyDescent="0.25">
      <c r="A25" s="119">
        <v>22</v>
      </c>
      <c r="B25" s="119" t="s">
        <v>1094</v>
      </c>
      <c r="C25" s="119" t="s">
        <v>1095</v>
      </c>
      <c r="D25" s="119" t="s">
        <v>173</v>
      </c>
      <c r="E25" s="119" t="s">
        <v>43</v>
      </c>
      <c r="F25" s="119" t="s">
        <v>1096</v>
      </c>
      <c r="G25" s="119" t="s">
        <v>1136</v>
      </c>
      <c r="H25" s="119" t="s">
        <v>1013</v>
      </c>
      <c r="I25" s="119" t="s">
        <v>1097</v>
      </c>
      <c r="J25" s="119" t="s">
        <v>960</v>
      </c>
      <c r="K25" s="119" t="s">
        <v>1098</v>
      </c>
    </row>
    <row r="26" spans="1:11" x14ac:dyDescent="0.25">
      <c r="A26" s="119">
        <v>14</v>
      </c>
      <c r="B26" s="119" t="s">
        <v>1176</v>
      </c>
      <c r="C26" s="119" t="s">
        <v>1177</v>
      </c>
      <c r="D26" s="119" t="s">
        <v>173</v>
      </c>
      <c r="E26" s="119" t="s">
        <v>43</v>
      </c>
      <c r="F26" s="119" t="s">
        <v>1178</v>
      </c>
      <c r="G26" s="119" t="s">
        <v>1136</v>
      </c>
      <c r="H26" s="119" t="s">
        <v>1013</v>
      </c>
      <c r="I26" s="119" t="s">
        <v>1179</v>
      </c>
      <c r="J26" s="119" t="s">
        <v>960</v>
      </c>
      <c r="K26" s="119" t="s">
        <v>1180</v>
      </c>
    </row>
    <row r="27" spans="1:11" x14ac:dyDescent="0.25">
      <c r="A27" s="119">
        <v>26</v>
      </c>
      <c r="B27" s="119" t="s">
        <v>803</v>
      </c>
      <c r="C27" s="119" t="s">
        <v>804</v>
      </c>
      <c r="D27" s="119" t="s">
        <v>17</v>
      </c>
      <c r="E27" s="119" t="s">
        <v>7</v>
      </c>
      <c r="F27" s="119" t="s">
        <v>1121</v>
      </c>
      <c r="G27" s="119" t="s">
        <v>1136</v>
      </c>
      <c r="H27" s="119" t="s">
        <v>1013</v>
      </c>
      <c r="I27" s="119" t="s">
        <v>1122</v>
      </c>
      <c r="J27" s="119" t="s">
        <v>960</v>
      </c>
      <c r="K27" s="119" t="s">
        <v>1123</v>
      </c>
    </row>
    <row r="28" spans="1:11" x14ac:dyDescent="0.25">
      <c r="A28" s="119">
        <v>25</v>
      </c>
      <c r="B28" s="119" t="s">
        <v>1115</v>
      </c>
      <c r="C28" s="119" t="s">
        <v>1116</v>
      </c>
      <c r="D28" s="119" t="s">
        <v>1117</v>
      </c>
      <c r="E28" s="119" t="s">
        <v>1</v>
      </c>
      <c r="F28" s="119" t="s">
        <v>1118</v>
      </c>
      <c r="G28" s="119" t="s">
        <v>1136</v>
      </c>
      <c r="H28" s="119" t="s">
        <v>1013</v>
      </c>
      <c r="I28" s="119" t="s">
        <v>1119</v>
      </c>
      <c r="J28" s="119" t="s">
        <v>960</v>
      </c>
      <c r="K28" s="119" t="s">
        <v>1120</v>
      </c>
    </row>
    <row r="29" spans="1:11" x14ac:dyDescent="0.25">
      <c r="A29" s="119">
        <v>13</v>
      </c>
      <c r="B29" s="119" t="s">
        <v>1171</v>
      </c>
      <c r="C29" s="119" t="s">
        <v>1172</v>
      </c>
      <c r="D29" s="119" t="s">
        <v>0</v>
      </c>
      <c r="E29" s="119" t="s">
        <v>1</v>
      </c>
      <c r="F29" s="119" t="s">
        <v>1173</v>
      </c>
      <c r="G29" s="119" t="s">
        <v>1136</v>
      </c>
      <c r="H29" s="119" t="s">
        <v>1013</v>
      </c>
      <c r="I29" s="119" t="s">
        <v>1174</v>
      </c>
      <c r="J29" s="119" t="s">
        <v>960</v>
      </c>
      <c r="K29" s="119" t="s">
        <v>1175</v>
      </c>
    </row>
    <row r="30" spans="1:11" x14ac:dyDescent="0.25">
      <c r="A30" s="119">
        <v>8</v>
      </c>
      <c r="B30" s="119" t="s">
        <v>1194</v>
      </c>
      <c r="C30" s="119" t="s">
        <v>1195</v>
      </c>
      <c r="D30" s="119" t="s">
        <v>1196</v>
      </c>
      <c r="E30" s="119" t="s">
        <v>28</v>
      </c>
      <c r="F30" s="119" t="s">
        <v>1197</v>
      </c>
      <c r="G30" s="119" t="s">
        <v>1257</v>
      </c>
      <c r="H30" s="119" t="s">
        <v>1013</v>
      </c>
      <c r="I30" s="119" t="s">
        <v>1198</v>
      </c>
      <c r="J30" s="119" t="s">
        <v>960</v>
      </c>
      <c r="K30" s="119" t="s">
        <v>1214</v>
      </c>
    </row>
    <row r="31" spans="1:11" x14ac:dyDescent="0.25">
      <c r="A31" s="119">
        <v>10</v>
      </c>
      <c r="B31" s="119" t="s">
        <v>262</v>
      </c>
      <c r="C31" s="119" t="s">
        <v>399</v>
      </c>
      <c r="D31" s="119" t="s">
        <v>0</v>
      </c>
      <c r="E31" s="119" t="s">
        <v>1</v>
      </c>
      <c r="F31" s="119" t="s">
        <v>1103</v>
      </c>
      <c r="G31" s="119" t="s">
        <v>1136</v>
      </c>
      <c r="H31" s="119" t="s">
        <v>1013</v>
      </c>
      <c r="I31" s="119" t="s">
        <v>1104</v>
      </c>
      <c r="J31" s="119" t="s">
        <v>960</v>
      </c>
      <c r="K31" s="119" t="s">
        <v>1206</v>
      </c>
    </row>
    <row r="32" spans="1:11" x14ac:dyDescent="0.25">
      <c r="A32" s="119">
        <v>2</v>
      </c>
      <c r="B32" s="119" t="s">
        <v>174</v>
      </c>
      <c r="C32" s="119" t="s">
        <v>175</v>
      </c>
      <c r="D32" s="119" t="s">
        <v>0</v>
      </c>
      <c r="E32" s="119" t="s">
        <v>1</v>
      </c>
      <c r="F32" s="119" t="s">
        <v>1232</v>
      </c>
      <c r="G32" s="119" t="s">
        <v>1257</v>
      </c>
      <c r="H32" s="119" t="s">
        <v>1013</v>
      </c>
      <c r="I32" s="119" t="s">
        <v>1234</v>
      </c>
      <c r="J32" s="119" t="s">
        <v>960</v>
      </c>
      <c r="K32" s="119" t="s">
        <v>1235</v>
      </c>
    </row>
    <row r="33" spans="1:11" x14ac:dyDescent="0.25">
      <c r="A33" s="119">
        <v>6</v>
      </c>
      <c r="B33" s="119" t="s">
        <v>1215</v>
      </c>
      <c r="C33" s="119" t="s">
        <v>1216</v>
      </c>
      <c r="D33" s="119" t="s">
        <v>0</v>
      </c>
      <c r="E33" s="119" t="s">
        <v>1</v>
      </c>
      <c r="F33" s="119" t="s">
        <v>1218</v>
      </c>
      <c r="G33" s="119" t="s">
        <v>1257</v>
      </c>
      <c r="H33" s="119" t="s">
        <v>1013</v>
      </c>
      <c r="I33" s="119" t="s">
        <v>1219</v>
      </c>
      <c r="J33" s="119" t="s">
        <v>960</v>
      </c>
      <c r="K33" s="119" t="s">
        <v>1242</v>
      </c>
    </row>
    <row r="34" spans="1:11" x14ac:dyDescent="0.25">
      <c r="A34" s="119">
        <v>12</v>
      </c>
      <c r="B34" s="119" t="s">
        <v>196</v>
      </c>
      <c r="C34" s="119" t="s">
        <v>104</v>
      </c>
      <c r="D34" s="119" t="s">
        <v>197</v>
      </c>
      <c r="E34" s="119" t="s">
        <v>198</v>
      </c>
      <c r="F34" s="119" t="s">
        <v>1168</v>
      </c>
      <c r="G34" s="119" t="s">
        <v>1136</v>
      </c>
      <c r="H34" s="119" t="s">
        <v>1013</v>
      </c>
      <c r="I34" s="119" t="s">
        <v>1169</v>
      </c>
      <c r="J34" s="119" t="s">
        <v>960</v>
      </c>
      <c r="K34" s="119" t="s">
        <v>1170</v>
      </c>
    </row>
    <row r="35" spans="1:11" x14ac:dyDescent="0.25">
      <c r="A35" s="119">
        <v>23</v>
      </c>
      <c r="B35" s="119" t="s">
        <v>196</v>
      </c>
      <c r="C35" s="119" t="s">
        <v>104</v>
      </c>
      <c r="D35" s="119" t="s">
        <v>197</v>
      </c>
      <c r="E35" s="119" t="s">
        <v>198</v>
      </c>
      <c r="F35" s="119" t="s">
        <v>1107</v>
      </c>
      <c r="G35" s="119" t="s">
        <v>1136</v>
      </c>
      <c r="H35" s="119" t="s">
        <v>1013</v>
      </c>
      <c r="I35" s="119" t="s">
        <v>1108</v>
      </c>
      <c r="J35" s="119" t="s">
        <v>960</v>
      </c>
      <c r="K35" s="119" t="s">
        <v>1109</v>
      </c>
    </row>
    <row r="36" spans="1:11" x14ac:dyDescent="0.25">
      <c r="A36" s="119">
        <v>61</v>
      </c>
      <c r="B36" s="119" t="s">
        <v>137</v>
      </c>
      <c r="C36" s="119" t="s">
        <v>138</v>
      </c>
      <c r="D36" s="119" t="s">
        <v>0</v>
      </c>
      <c r="E36" s="119" t="s">
        <v>1</v>
      </c>
      <c r="F36" s="119" t="s">
        <v>139</v>
      </c>
      <c r="G36" s="119" t="s">
        <v>1019</v>
      </c>
      <c r="H36" s="119" t="s">
        <v>3</v>
      </c>
      <c r="I36" s="119" t="s">
        <v>140</v>
      </c>
      <c r="J36" s="119" t="s">
        <v>53</v>
      </c>
      <c r="K36" s="119" t="s">
        <v>699</v>
      </c>
    </row>
    <row r="37" spans="1:11" x14ac:dyDescent="0.25">
      <c r="A37" s="119">
        <v>83</v>
      </c>
      <c r="B37" s="119" t="s">
        <v>224</v>
      </c>
      <c r="C37" s="119" t="s">
        <v>225</v>
      </c>
      <c r="D37" s="119" t="s">
        <v>0</v>
      </c>
      <c r="E37" s="119" t="s">
        <v>1</v>
      </c>
      <c r="F37" s="119" t="s">
        <v>226</v>
      </c>
      <c r="G37" s="119" t="s">
        <v>1019</v>
      </c>
      <c r="H37" s="119" t="s">
        <v>3</v>
      </c>
      <c r="I37" s="119" t="s">
        <v>227</v>
      </c>
      <c r="J37" s="119" t="s">
        <v>53</v>
      </c>
      <c r="K37" s="119" t="s">
        <v>748</v>
      </c>
    </row>
    <row r="38" spans="1:11" x14ac:dyDescent="0.25">
      <c r="A38" s="119">
        <v>32</v>
      </c>
      <c r="B38" s="119" t="s">
        <v>273</v>
      </c>
      <c r="C38" s="119" t="s">
        <v>274</v>
      </c>
      <c r="D38" s="119" t="s">
        <v>0</v>
      </c>
      <c r="E38" s="119" t="s">
        <v>1</v>
      </c>
      <c r="F38" s="119" t="s">
        <v>275</v>
      </c>
      <c r="G38" s="119" t="s">
        <v>1019</v>
      </c>
      <c r="H38" s="119" t="s">
        <v>3</v>
      </c>
      <c r="I38" s="119" t="s">
        <v>276</v>
      </c>
      <c r="J38" s="119" t="s">
        <v>53</v>
      </c>
      <c r="K38" s="119" t="s">
        <v>1069</v>
      </c>
    </row>
    <row r="39" spans="1:11" x14ac:dyDescent="0.25">
      <c r="A39" s="119">
        <v>38</v>
      </c>
      <c r="B39" s="119" t="s">
        <v>242</v>
      </c>
      <c r="C39" s="119" t="s">
        <v>243</v>
      </c>
      <c r="D39" s="119" t="s">
        <v>957</v>
      </c>
      <c r="E39" s="119" t="s">
        <v>43</v>
      </c>
      <c r="F39" s="119" t="s">
        <v>244</v>
      </c>
      <c r="G39" s="119" t="s">
        <v>1019</v>
      </c>
      <c r="H39" s="119" t="s">
        <v>3</v>
      </c>
      <c r="I39" s="119" t="s">
        <v>245</v>
      </c>
      <c r="J39" s="119" t="s">
        <v>125</v>
      </c>
      <c r="K39" s="119" t="s">
        <v>958</v>
      </c>
    </row>
    <row r="40" spans="1:11" x14ac:dyDescent="0.25">
      <c r="A40" s="119">
        <v>74</v>
      </c>
      <c r="B40" s="119" t="s">
        <v>54</v>
      </c>
      <c r="C40" s="119" t="s">
        <v>55</v>
      </c>
      <c r="D40" s="119" t="s">
        <v>0</v>
      </c>
      <c r="E40" s="119" t="s">
        <v>1</v>
      </c>
      <c r="F40" s="119" t="s">
        <v>156</v>
      </c>
      <c r="G40" s="119" t="s">
        <v>666</v>
      </c>
      <c r="H40" s="119" t="s">
        <v>157</v>
      </c>
      <c r="I40" s="119" t="s">
        <v>158</v>
      </c>
      <c r="J40" s="119" t="s">
        <v>159</v>
      </c>
      <c r="K40" s="119" t="s">
        <v>734</v>
      </c>
    </row>
    <row r="41" spans="1:11" x14ac:dyDescent="0.25">
      <c r="A41" s="119">
        <v>40</v>
      </c>
      <c r="B41" s="119" t="s">
        <v>567</v>
      </c>
      <c r="C41" s="119" t="s">
        <v>561</v>
      </c>
      <c r="D41" s="119" t="s">
        <v>0</v>
      </c>
      <c r="E41" s="119" t="s">
        <v>1</v>
      </c>
      <c r="F41" s="119" t="s">
        <v>61</v>
      </c>
      <c r="G41" s="119" t="s">
        <v>666</v>
      </c>
      <c r="H41" s="119" t="s">
        <v>3</v>
      </c>
      <c r="I41" s="119" t="s">
        <v>62</v>
      </c>
      <c r="J41" s="119" t="s">
        <v>53</v>
      </c>
      <c r="K41" s="119" t="s">
        <v>919</v>
      </c>
    </row>
    <row r="42" spans="1:11" x14ac:dyDescent="0.25">
      <c r="A42" s="119">
        <v>85</v>
      </c>
      <c r="B42" s="119" t="s">
        <v>232</v>
      </c>
      <c r="C42" s="119" t="s">
        <v>233</v>
      </c>
      <c r="D42" s="119" t="s">
        <v>234</v>
      </c>
      <c r="E42" s="119" t="s">
        <v>1</v>
      </c>
      <c r="F42" s="119" t="s">
        <v>235</v>
      </c>
      <c r="G42" s="119" t="s">
        <v>666</v>
      </c>
      <c r="H42" s="119" t="s">
        <v>3</v>
      </c>
      <c r="I42" s="119" t="s">
        <v>236</v>
      </c>
      <c r="J42" s="119" t="s">
        <v>53</v>
      </c>
      <c r="K42" s="119" t="s">
        <v>750</v>
      </c>
    </row>
    <row r="43" spans="1:11" x14ac:dyDescent="0.25">
      <c r="A43" s="119">
        <v>28</v>
      </c>
      <c r="B43" s="119" t="s">
        <v>1072</v>
      </c>
      <c r="C43" s="119" t="s">
        <v>1073</v>
      </c>
      <c r="D43" s="119" t="s">
        <v>122</v>
      </c>
      <c r="E43" s="119" t="s">
        <v>43</v>
      </c>
      <c r="F43" s="119" t="s">
        <v>221</v>
      </c>
      <c r="G43" s="119" t="s">
        <v>1131</v>
      </c>
      <c r="H43" s="119" t="s">
        <v>3</v>
      </c>
      <c r="I43" s="119" t="s">
        <v>222</v>
      </c>
      <c r="J43" s="119" t="s">
        <v>53</v>
      </c>
      <c r="K43" s="119" t="s">
        <v>1074</v>
      </c>
    </row>
    <row r="44" spans="1:11" x14ac:dyDescent="0.25">
      <c r="A44" s="119">
        <v>9</v>
      </c>
      <c r="B44" s="119" t="s">
        <v>117</v>
      </c>
      <c r="C44" s="119" t="s">
        <v>1210</v>
      </c>
      <c r="D44" s="119" t="s">
        <v>648</v>
      </c>
      <c r="E44" s="119" t="s">
        <v>1</v>
      </c>
      <c r="F44" s="119" t="s">
        <v>1211</v>
      </c>
      <c r="G44" s="119" t="s">
        <v>1019</v>
      </c>
      <c r="H44" s="119" t="s">
        <v>3</v>
      </c>
      <c r="I44" s="119" t="s">
        <v>1212</v>
      </c>
      <c r="J44" s="119" t="s">
        <v>53</v>
      </c>
      <c r="K44" s="119" t="s">
        <v>1213</v>
      </c>
    </row>
    <row r="45" spans="1:11" x14ac:dyDescent="0.25">
      <c r="A45" s="119">
        <v>58</v>
      </c>
      <c r="B45" s="119" t="s">
        <v>238</v>
      </c>
      <c r="C45" s="119" t="s">
        <v>239</v>
      </c>
      <c r="D45" s="119" t="s">
        <v>0</v>
      </c>
      <c r="E45" s="119" t="s">
        <v>1</v>
      </c>
      <c r="F45" s="119" t="s">
        <v>240</v>
      </c>
      <c r="G45" s="119" t="s">
        <v>1019</v>
      </c>
      <c r="H45" s="119" t="s">
        <v>3</v>
      </c>
      <c r="I45" s="119" t="s">
        <v>241</v>
      </c>
      <c r="J45" s="119" t="s">
        <v>53</v>
      </c>
      <c r="K45" s="119" t="s">
        <v>691</v>
      </c>
    </row>
    <row r="46" spans="1:11" x14ac:dyDescent="0.25">
      <c r="A46" s="119">
        <v>30</v>
      </c>
      <c r="B46" s="119" t="s">
        <v>262</v>
      </c>
      <c r="C46" s="119" t="s">
        <v>263</v>
      </c>
      <c r="D46" s="119" t="s">
        <v>264</v>
      </c>
      <c r="E46" s="119" t="s">
        <v>1</v>
      </c>
      <c r="F46" s="119" t="s">
        <v>265</v>
      </c>
      <c r="G46" s="119" t="s">
        <v>1019</v>
      </c>
      <c r="H46" s="119" t="s">
        <v>3</v>
      </c>
      <c r="I46" s="119" t="s">
        <v>266</v>
      </c>
      <c r="J46" s="119" t="s">
        <v>53</v>
      </c>
      <c r="K46" s="119" t="s">
        <v>1057</v>
      </c>
    </row>
    <row r="47" spans="1:11" x14ac:dyDescent="0.25">
      <c r="A47" s="119">
        <v>72</v>
      </c>
      <c r="B47" s="119" t="s">
        <v>120</v>
      </c>
      <c r="C47" s="119" t="s">
        <v>121</v>
      </c>
      <c r="D47" s="119" t="s">
        <v>122</v>
      </c>
      <c r="E47" s="119" t="s">
        <v>43</v>
      </c>
      <c r="F47" s="119" t="s">
        <v>123</v>
      </c>
      <c r="G47" s="119" t="s">
        <v>1019</v>
      </c>
      <c r="H47" s="119" t="s">
        <v>3</v>
      </c>
      <c r="I47" s="119" t="s">
        <v>124</v>
      </c>
      <c r="J47" s="119" t="s">
        <v>125</v>
      </c>
      <c r="K47" s="119" t="s">
        <v>728</v>
      </c>
    </row>
    <row r="48" spans="1:11" x14ac:dyDescent="0.25">
      <c r="A48" s="119">
        <v>86</v>
      </c>
      <c r="B48" s="119" t="s">
        <v>278</v>
      </c>
      <c r="C48" s="119" t="s">
        <v>279</v>
      </c>
      <c r="D48" s="119" t="s">
        <v>66</v>
      </c>
      <c r="E48" s="119" t="s">
        <v>1</v>
      </c>
      <c r="F48" s="119" t="s">
        <v>280</v>
      </c>
      <c r="G48" s="119" t="s">
        <v>1019</v>
      </c>
      <c r="H48" s="119" t="s">
        <v>3</v>
      </c>
      <c r="I48" s="119" t="s">
        <v>281</v>
      </c>
      <c r="J48" s="119" t="s">
        <v>53</v>
      </c>
      <c r="K48" s="119" t="s">
        <v>756</v>
      </c>
    </row>
    <row r="49" spans="1:11" x14ac:dyDescent="0.25">
      <c r="A49" s="119">
        <v>84</v>
      </c>
      <c r="B49" s="119" t="s">
        <v>54</v>
      </c>
      <c r="C49" s="119" t="s">
        <v>55</v>
      </c>
      <c r="D49" s="119" t="s">
        <v>0</v>
      </c>
      <c r="E49" s="119" t="s">
        <v>1</v>
      </c>
      <c r="F49" s="119" t="s">
        <v>229</v>
      </c>
      <c r="G49" s="119" t="s">
        <v>1019</v>
      </c>
      <c r="H49" s="119" t="s">
        <v>3</v>
      </c>
      <c r="I49" s="119" t="s">
        <v>230</v>
      </c>
      <c r="J49" s="119" t="s">
        <v>53</v>
      </c>
      <c r="K49" s="119" t="s">
        <v>749</v>
      </c>
    </row>
    <row r="50" spans="1:11" x14ac:dyDescent="0.25">
      <c r="A50" s="119">
        <v>11</v>
      </c>
      <c r="B50" s="119" t="s">
        <v>116</v>
      </c>
      <c r="C50" s="119" t="s">
        <v>117</v>
      </c>
      <c r="D50" s="119" t="s">
        <v>648</v>
      </c>
      <c r="E50" s="119" t="s">
        <v>1</v>
      </c>
      <c r="F50" s="119" t="s">
        <v>118</v>
      </c>
      <c r="G50" s="119" t="s">
        <v>1019</v>
      </c>
      <c r="H50" s="119" t="s">
        <v>3</v>
      </c>
      <c r="I50" s="119" t="s">
        <v>119</v>
      </c>
      <c r="J50" s="119" t="s">
        <v>53</v>
      </c>
      <c r="K50" s="119" t="s">
        <v>1167</v>
      </c>
    </row>
    <row r="51" spans="1:11" x14ac:dyDescent="0.25">
      <c r="A51" s="119">
        <v>71</v>
      </c>
      <c r="B51" s="119" t="s">
        <v>110</v>
      </c>
      <c r="C51" s="119" t="s">
        <v>111</v>
      </c>
      <c r="D51" s="119" t="s">
        <v>112</v>
      </c>
      <c r="E51" s="119" t="s">
        <v>43</v>
      </c>
      <c r="F51" s="119" t="s">
        <v>113</v>
      </c>
      <c r="G51" s="119" t="s">
        <v>1019</v>
      </c>
      <c r="H51" s="119" t="s">
        <v>3</v>
      </c>
      <c r="I51" s="119" t="s">
        <v>114</v>
      </c>
      <c r="J51" s="119" t="s">
        <v>53</v>
      </c>
      <c r="K51" s="119" t="s">
        <v>727</v>
      </c>
    </row>
    <row r="52" spans="1:11" x14ac:dyDescent="0.25">
      <c r="A52" s="119">
        <v>27</v>
      </c>
      <c r="B52" s="119" t="s">
        <v>50</v>
      </c>
      <c r="C52" s="119" t="s">
        <v>51</v>
      </c>
      <c r="D52" s="119" t="s">
        <v>52</v>
      </c>
      <c r="E52" s="119" t="s">
        <v>43</v>
      </c>
      <c r="F52" s="119" t="s">
        <v>246</v>
      </c>
      <c r="G52" s="119" t="s">
        <v>1019</v>
      </c>
      <c r="H52" s="119" t="s">
        <v>3</v>
      </c>
      <c r="I52" s="119" t="s">
        <v>247</v>
      </c>
      <c r="J52" s="119" t="s">
        <v>125</v>
      </c>
      <c r="K52" s="119" t="s">
        <v>1127</v>
      </c>
    </row>
    <row r="53" spans="1:11" x14ac:dyDescent="0.25">
      <c r="A53" s="119">
        <v>82</v>
      </c>
      <c r="B53" s="119" t="s">
        <v>206</v>
      </c>
      <c r="C53" s="119" t="s">
        <v>207</v>
      </c>
      <c r="D53" s="119" t="s">
        <v>173</v>
      </c>
      <c r="E53" s="119" t="s">
        <v>43</v>
      </c>
      <c r="F53" s="119" t="s">
        <v>208</v>
      </c>
      <c r="G53" s="119" t="s">
        <v>1019</v>
      </c>
      <c r="H53" s="119" t="s">
        <v>3</v>
      </c>
      <c r="I53" s="119" t="s">
        <v>209</v>
      </c>
      <c r="J53" s="119" t="s">
        <v>53</v>
      </c>
      <c r="K53" s="119" t="s">
        <v>745</v>
      </c>
    </row>
    <row r="54" spans="1:11" x14ac:dyDescent="0.25">
      <c r="A54" s="119">
        <v>34</v>
      </c>
      <c r="B54" s="119" t="s">
        <v>145</v>
      </c>
      <c r="C54" s="119" t="s">
        <v>97</v>
      </c>
      <c r="D54" s="119" t="s">
        <v>1046</v>
      </c>
      <c r="E54" s="119" t="s">
        <v>1</v>
      </c>
      <c r="F54" s="119" t="s">
        <v>147</v>
      </c>
      <c r="G54" s="119" t="s">
        <v>1019</v>
      </c>
      <c r="H54" s="119" t="s">
        <v>3</v>
      </c>
      <c r="I54" s="119" t="s">
        <v>148</v>
      </c>
      <c r="J54" s="119" t="s">
        <v>53</v>
      </c>
      <c r="K54" s="119" t="s">
        <v>1047</v>
      </c>
    </row>
    <row r="55" spans="1:11" x14ac:dyDescent="0.25">
      <c r="A55" s="119">
        <v>33</v>
      </c>
      <c r="B55" s="119" t="s">
        <v>102</v>
      </c>
      <c r="C55" s="119" t="s">
        <v>141</v>
      </c>
      <c r="D55" s="119" t="s">
        <v>42</v>
      </c>
      <c r="E55" s="119" t="s">
        <v>43</v>
      </c>
      <c r="F55" s="119" t="s">
        <v>142</v>
      </c>
      <c r="G55" s="119" t="s">
        <v>1019</v>
      </c>
      <c r="H55" s="119" t="s">
        <v>3</v>
      </c>
      <c r="I55" s="119" t="s">
        <v>143</v>
      </c>
      <c r="J55" s="119" t="s">
        <v>53</v>
      </c>
      <c r="K55" s="119" t="s">
        <v>1070</v>
      </c>
    </row>
    <row r="56" spans="1:11" x14ac:dyDescent="0.25">
      <c r="A56" s="119">
        <v>80</v>
      </c>
      <c r="B56" s="119" t="s">
        <v>467</v>
      </c>
      <c r="C56" s="119" t="s">
        <v>468</v>
      </c>
      <c r="D56" s="119" t="s">
        <v>0</v>
      </c>
      <c r="E56" s="119" t="s">
        <v>1</v>
      </c>
      <c r="F56" s="119" t="s">
        <v>477</v>
      </c>
      <c r="G56" s="119" t="s">
        <v>1019</v>
      </c>
      <c r="H56" s="119" t="s">
        <v>30</v>
      </c>
      <c r="I56" s="119" t="s">
        <v>478</v>
      </c>
      <c r="J56" s="119" t="s">
        <v>32</v>
      </c>
      <c r="K56" s="119" t="s">
        <v>740</v>
      </c>
    </row>
    <row r="57" spans="1:11" x14ac:dyDescent="0.25">
      <c r="A57" s="119">
        <v>49</v>
      </c>
      <c r="B57" s="119" t="s">
        <v>590</v>
      </c>
      <c r="C57" s="119" t="s">
        <v>591</v>
      </c>
      <c r="D57" s="119" t="s">
        <v>592</v>
      </c>
      <c r="E57" s="119" t="s">
        <v>43</v>
      </c>
      <c r="F57" s="119" t="s">
        <v>593</v>
      </c>
      <c r="G57" s="119" t="s">
        <v>1131</v>
      </c>
      <c r="H57" s="119" t="s">
        <v>30</v>
      </c>
      <c r="I57" s="119" t="s">
        <v>594</v>
      </c>
      <c r="J57" s="119" t="s">
        <v>32</v>
      </c>
      <c r="K57" s="119" t="s">
        <v>669</v>
      </c>
    </row>
    <row r="58" spans="1:11" x14ac:dyDescent="0.25">
      <c r="A58" s="119">
        <v>73</v>
      </c>
      <c r="B58" s="119" t="s">
        <v>131</v>
      </c>
      <c r="C58" s="119" t="s">
        <v>132</v>
      </c>
      <c r="D58" s="119" t="s">
        <v>133</v>
      </c>
      <c r="E58" s="119" t="s">
        <v>28</v>
      </c>
      <c r="F58" s="119" t="s">
        <v>134</v>
      </c>
      <c r="G58" s="119" t="s">
        <v>666</v>
      </c>
      <c r="H58" s="119" t="s">
        <v>30</v>
      </c>
      <c r="I58" s="119" t="s">
        <v>135</v>
      </c>
      <c r="J58" s="119" t="s">
        <v>32</v>
      </c>
      <c r="K58" s="119" t="s">
        <v>731</v>
      </c>
    </row>
    <row r="59" spans="1:11" x14ac:dyDescent="0.25">
      <c r="A59" s="119">
        <v>66</v>
      </c>
      <c r="B59" s="119" t="s">
        <v>460</v>
      </c>
      <c r="C59" s="119" t="s">
        <v>461</v>
      </c>
      <c r="D59" s="119" t="s">
        <v>462</v>
      </c>
      <c r="E59" s="119" t="s">
        <v>1</v>
      </c>
      <c r="F59" s="119" t="s">
        <v>463</v>
      </c>
      <c r="G59" s="119" t="s">
        <v>1019</v>
      </c>
      <c r="H59" s="119" t="s">
        <v>30</v>
      </c>
      <c r="I59" s="119" t="s">
        <v>464</v>
      </c>
      <c r="J59" s="119" t="s">
        <v>32</v>
      </c>
      <c r="K59" s="119" t="s">
        <v>711</v>
      </c>
    </row>
    <row r="60" spans="1:11" x14ac:dyDescent="0.25">
      <c r="A60" s="119">
        <v>31</v>
      </c>
      <c r="B60" s="119" t="s">
        <v>71</v>
      </c>
      <c r="C60" s="119" t="s">
        <v>72</v>
      </c>
      <c r="D60" s="119" t="s">
        <v>73</v>
      </c>
      <c r="E60" s="119" t="s">
        <v>28</v>
      </c>
      <c r="F60" s="119" t="s">
        <v>74</v>
      </c>
      <c r="G60" s="119" t="s">
        <v>1019</v>
      </c>
      <c r="H60" s="119" t="s">
        <v>30</v>
      </c>
      <c r="I60" s="119" t="s">
        <v>75</v>
      </c>
      <c r="J60" s="119" t="s">
        <v>32</v>
      </c>
      <c r="K60" s="119" t="s">
        <v>1058</v>
      </c>
    </row>
    <row r="61" spans="1:11" x14ac:dyDescent="0.25">
      <c r="A61" s="119">
        <v>67</v>
      </c>
      <c r="B61" s="119" t="s">
        <v>165</v>
      </c>
      <c r="C61" s="119" t="s">
        <v>166</v>
      </c>
      <c r="D61" s="119" t="s">
        <v>27</v>
      </c>
      <c r="E61" s="119" t="s">
        <v>28</v>
      </c>
      <c r="F61" s="119" t="s">
        <v>167</v>
      </c>
      <c r="G61" s="119" t="s">
        <v>1019</v>
      </c>
      <c r="H61" s="119" t="s">
        <v>30</v>
      </c>
      <c r="I61" s="119" t="s">
        <v>168</v>
      </c>
      <c r="J61" s="119" t="s">
        <v>32</v>
      </c>
      <c r="K61" s="119" t="s">
        <v>712</v>
      </c>
    </row>
    <row r="62" spans="1:11" x14ac:dyDescent="0.25">
      <c r="A62" s="119">
        <v>29</v>
      </c>
      <c r="B62" s="119" t="s">
        <v>190</v>
      </c>
      <c r="C62" s="119" t="s">
        <v>191</v>
      </c>
      <c r="D62" s="119" t="s">
        <v>192</v>
      </c>
      <c r="E62" s="119" t="s">
        <v>28</v>
      </c>
      <c r="F62" s="119" t="s">
        <v>193</v>
      </c>
      <c r="G62" s="119" t="s">
        <v>1019</v>
      </c>
      <c r="H62" s="119" t="s">
        <v>30</v>
      </c>
      <c r="I62" s="119" t="s">
        <v>194</v>
      </c>
      <c r="J62" s="119" t="s">
        <v>32</v>
      </c>
      <c r="K62" s="119" t="s">
        <v>1081</v>
      </c>
    </row>
    <row r="63" spans="1:11" x14ac:dyDescent="0.25">
      <c r="A63" s="119">
        <v>68</v>
      </c>
      <c r="B63" s="119" t="s">
        <v>25</v>
      </c>
      <c r="C63" s="119" t="s">
        <v>26</v>
      </c>
      <c r="D63" s="119" t="s">
        <v>27</v>
      </c>
      <c r="E63" s="119" t="s">
        <v>28</v>
      </c>
      <c r="F63" s="119" t="s">
        <v>29</v>
      </c>
      <c r="G63" s="119" t="s">
        <v>1019</v>
      </c>
      <c r="H63" s="119" t="s">
        <v>30</v>
      </c>
      <c r="I63" s="119" t="s">
        <v>31</v>
      </c>
      <c r="J63" s="119" t="s">
        <v>32</v>
      </c>
      <c r="K63" s="119" t="s">
        <v>714</v>
      </c>
    </row>
    <row r="64" spans="1:11" x14ac:dyDescent="0.25">
      <c r="A64" s="119">
        <v>37</v>
      </c>
      <c r="B64" s="119" t="s">
        <v>64</v>
      </c>
      <c r="C64" s="119" t="s">
        <v>65</v>
      </c>
      <c r="D64" s="119" t="s">
        <v>66</v>
      </c>
      <c r="E64" s="119" t="s">
        <v>1</v>
      </c>
      <c r="F64" s="119" t="s">
        <v>67</v>
      </c>
      <c r="G64" s="119" t="s">
        <v>1019</v>
      </c>
      <c r="H64" s="119" t="s">
        <v>30</v>
      </c>
      <c r="I64" s="119" t="s">
        <v>68</v>
      </c>
      <c r="J64" s="119" t="s">
        <v>32</v>
      </c>
      <c r="K64" s="119" t="s">
        <v>959</v>
      </c>
    </row>
    <row r="65" spans="1:11" x14ac:dyDescent="0.25">
      <c r="A65" s="119">
        <v>44</v>
      </c>
      <c r="B65" s="119" t="s">
        <v>453</v>
      </c>
      <c r="C65" s="119" t="s">
        <v>454</v>
      </c>
      <c r="D65" s="119" t="s">
        <v>455</v>
      </c>
      <c r="E65" s="119" t="s">
        <v>456</v>
      </c>
      <c r="F65" s="119" t="s">
        <v>457</v>
      </c>
      <c r="G65" s="119" t="s">
        <v>666</v>
      </c>
      <c r="H65" s="119" t="s">
        <v>30</v>
      </c>
      <c r="I65" s="119" t="s">
        <v>458</v>
      </c>
      <c r="J65" s="119" t="s">
        <v>32</v>
      </c>
      <c r="K65" s="119" t="s">
        <v>763</v>
      </c>
    </row>
    <row r="66" spans="1:11" x14ac:dyDescent="0.25">
      <c r="A66" s="119">
        <v>62</v>
      </c>
      <c r="B66" s="119" t="s">
        <v>262</v>
      </c>
      <c r="C66" s="119" t="s">
        <v>399</v>
      </c>
      <c r="D66" s="119" t="s">
        <v>0</v>
      </c>
      <c r="E66" s="119" t="s">
        <v>1</v>
      </c>
      <c r="F66" s="119" t="s">
        <v>400</v>
      </c>
      <c r="G66" s="119" t="s">
        <v>1019</v>
      </c>
      <c r="H66" s="119" t="s">
        <v>294</v>
      </c>
      <c r="I66" s="119" t="s">
        <v>401</v>
      </c>
      <c r="J66" s="119" t="s">
        <v>289</v>
      </c>
      <c r="K66" s="119" t="s">
        <v>700</v>
      </c>
    </row>
    <row r="67" spans="1:11" x14ac:dyDescent="0.25">
      <c r="A67" s="119">
        <v>64</v>
      </c>
      <c r="B67" s="119" t="s">
        <v>431</v>
      </c>
      <c r="C67" s="119" t="s">
        <v>172</v>
      </c>
      <c r="D67" s="119" t="s">
        <v>432</v>
      </c>
      <c r="E67" s="119" t="s">
        <v>28</v>
      </c>
      <c r="F67" s="119" t="s">
        <v>433</v>
      </c>
      <c r="G67" s="119" t="s">
        <v>1019</v>
      </c>
      <c r="H67" s="119" t="s">
        <v>294</v>
      </c>
      <c r="I67" s="119" t="s">
        <v>434</v>
      </c>
      <c r="J67" s="119" t="s">
        <v>289</v>
      </c>
      <c r="K67" s="119" t="s">
        <v>704</v>
      </c>
    </row>
    <row r="68" spans="1:11" x14ac:dyDescent="0.25">
      <c r="A68" s="119">
        <v>53</v>
      </c>
      <c r="B68" s="119" t="s">
        <v>297</v>
      </c>
      <c r="C68" s="119" t="s">
        <v>255</v>
      </c>
      <c r="D68" s="119" t="s">
        <v>0</v>
      </c>
      <c r="E68" s="119" t="s">
        <v>1</v>
      </c>
      <c r="F68" s="119" t="s">
        <v>298</v>
      </c>
      <c r="G68" s="119" t="s">
        <v>1019</v>
      </c>
      <c r="H68" s="119" t="s">
        <v>294</v>
      </c>
      <c r="I68" s="119" t="s">
        <v>299</v>
      </c>
      <c r="J68" s="119" t="s">
        <v>289</v>
      </c>
      <c r="K68" s="119" t="s">
        <v>680</v>
      </c>
    </row>
    <row r="69" spans="1:11" x14ac:dyDescent="0.25">
      <c r="A69" s="119">
        <v>51</v>
      </c>
      <c r="B69" s="119"/>
      <c r="C69" s="119"/>
      <c r="D69" s="119"/>
      <c r="E69" s="119"/>
      <c r="F69" s="119" t="s">
        <v>540</v>
      </c>
      <c r="G69" s="119" t="s">
        <v>1019</v>
      </c>
      <c r="H69" s="119" t="s">
        <v>294</v>
      </c>
      <c r="I69" s="119" t="s">
        <v>541</v>
      </c>
      <c r="J69" s="119" t="s">
        <v>289</v>
      </c>
      <c r="K69" s="119" t="s">
        <v>677</v>
      </c>
    </row>
    <row r="70" spans="1:11" x14ac:dyDescent="0.25">
      <c r="A70" s="119">
        <v>59</v>
      </c>
      <c r="B70" s="119" t="s">
        <v>377</v>
      </c>
      <c r="C70" s="119" t="s">
        <v>378</v>
      </c>
      <c r="D70" s="119" t="s">
        <v>256</v>
      </c>
      <c r="E70" s="119" t="s">
        <v>1</v>
      </c>
      <c r="F70" s="119" t="s">
        <v>379</v>
      </c>
      <c r="G70" s="119" t="s">
        <v>666</v>
      </c>
      <c r="H70" s="119" t="s">
        <v>294</v>
      </c>
      <c r="I70" s="119" t="s">
        <v>380</v>
      </c>
      <c r="J70" s="119" t="s">
        <v>289</v>
      </c>
      <c r="K70" s="119" t="s">
        <v>695</v>
      </c>
    </row>
    <row r="71" spans="1:11" x14ac:dyDescent="0.25">
      <c r="A71" s="119">
        <v>41</v>
      </c>
      <c r="B71" s="119" t="s">
        <v>49</v>
      </c>
      <c r="C71" s="119" t="s">
        <v>97</v>
      </c>
      <c r="D71" s="119" t="s">
        <v>66</v>
      </c>
      <c r="E71" s="119" t="s">
        <v>1</v>
      </c>
      <c r="F71" s="119" t="s">
        <v>391</v>
      </c>
      <c r="G71" s="119" t="s">
        <v>1019</v>
      </c>
      <c r="H71" s="119" t="s">
        <v>294</v>
      </c>
      <c r="I71" s="119" t="s">
        <v>392</v>
      </c>
      <c r="J71" s="119" t="s">
        <v>289</v>
      </c>
      <c r="K71" s="119" t="s">
        <v>921</v>
      </c>
    </row>
    <row r="72" spans="1:11" x14ac:dyDescent="0.25">
      <c r="A72" s="119">
        <v>54</v>
      </c>
      <c r="B72" s="119" t="s">
        <v>311</v>
      </c>
      <c r="C72" s="119" t="s">
        <v>312</v>
      </c>
      <c r="D72" s="119" t="s">
        <v>313</v>
      </c>
      <c r="E72" s="119" t="s">
        <v>43</v>
      </c>
      <c r="F72" s="119" t="s">
        <v>314</v>
      </c>
      <c r="G72" s="119" t="s">
        <v>1019</v>
      </c>
      <c r="H72" s="119" t="s">
        <v>294</v>
      </c>
      <c r="I72" s="119" t="s">
        <v>315</v>
      </c>
      <c r="J72" s="119" t="s">
        <v>289</v>
      </c>
      <c r="K72" s="119" t="s">
        <v>683</v>
      </c>
    </row>
    <row r="73" spans="1:11" x14ac:dyDescent="0.25">
      <c r="A73" s="119">
        <v>52</v>
      </c>
      <c r="B73" s="119" t="s">
        <v>291</v>
      </c>
      <c r="C73" s="119" t="s">
        <v>292</v>
      </c>
      <c r="D73" s="119" t="s">
        <v>0</v>
      </c>
      <c r="E73" s="119" t="s">
        <v>1</v>
      </c>
      <c r="F73" s="119" t="s">
        <v>293</v>
      </c>
      <c r="G73" s="119" t="s">
        <v>1019</v>
      </c>
      <c r="H73" s="119" t="s">
        <v>294</v>
      </c>
      <c r="I73" s="119" t="s">
        <v>295</v>
      </c>
      <c r="J73" s="119" t="s">
        <v>289</v>
      </c>
      <c r="K73" s="119" t="s">
        <v>679</v>
      </c>
    </row>
    <row r="74" spans="1:11" x14ac:dyDescent="0.25">
      <c r="A74" s="119">
        <v>47</v>
      </c>
      <c r="B74" s="119" t="s">
        <v>608</v>
      </c>
      <c r="C74" s="119" t="s">
        <v>378</v>
      </c>
      <c r="D74" s="119" t="s">
        <v>27</v>
      </c>
      <c r="E74" s="119" t="s">
        <v>28</v>
      </c>
      <c r="F74" s="119" t="s">
        <v>609</v>
      </c>
      <c r="G74" s="119" t="s">
        <v>1019</v>
      </c>
      <c r="H74" s="119" t="s">
        <v>294</v>
      </c>
      <c r="I74" s="119" t="s">
        <v>610</v>
      </c>
      <c r="J74" s="119" t="s">
        <v>289</v>
      </c>
      <c r="K74" s="119" t="s">
        <v>663</v>
      </c>
    </row>
    <row r="75" spans="1:11" x14ac:dyDescent="0.25">
      <c r="A75" s="119">
        <v>3</v>
      </c>
      <c r="B75" s="119" t="s">
        <v>366</v>
      </c>
      <c r="C75" s="119" t="s">
        <v>367</v>
      </c>
      <c r="D75" s="119" t="s">
        <v>368</v>
      </c>
      <c r="E75" s="119" t="s">
        <v>43</v>
      </c>
      <c r="F75" s="119" t="s">
        <v>369</v>
      </c>
      <c r="G75" s="119" t="s">
        <v>1019</v>
      </c>
      <c r="H75" s="119" t="s">
        <v>294</v>
      </c>
      <c r="I75" s="119" t="s">
        <v>370</v>
      </c>
      <c r="J75" s="119" t="s">
        <v>289</v>
      </c>
      <c r="K75" s="119" t="s">
        <v>1240</v>
      </c>
    </row>
    <row r="76" spans="1:11" x14ac:dyDescent="0.25">
      <c r="A76" s="119">
        <v>46</v>
      </c>
      <c r="B76" s="119" t="s">
        <v>425</v>
      </c>
      <c r="C76" s="119" t="s">
        <v>426</v>
      </c>
      <c r="D76" s="119" t="s">
        <v>427</v>
      </c>
      <c r="E76" s="119" t="s">
        <v>28</v>
      </c>
      <c r="F76" s="119" t="s">
        <v>428</v>
      </c>
      <c r="G76" s="119" t="s">
        <v>1019</v>
      </c>
      <c r="H76" s="119" t="s">
        <v>287</v>
      </c>
      <c r="I76" s="119" t="s">
        <v>429</v>
      </c>
      <c r="J76" s="119" t="s">
        <v>289</v>
      </c>
      <c r="K76" s="119" t="s">
        <v>659</v>
      </c>
    </row>
    <row r="77" spans="1:11" x14ac:dyDescent="0.25">
      <c r="A77" s="119">
        <v>55</v>
      </c>
      <c r="B77" s="119" t="s">
        <v>317</v>
      </c>
      <c r="C77" s="119" t="s">
        <v>279</v>
      </c>
      <c r="D77" s="119" t="s">
        <v>318</v>
      </c>
      <c r="E77" s="119" t="s">
        <v>28</v>
      </c>
      <c r="F77" s="119" t="s">
        <v>319</v>
      </c>
      <c r="G77" s="119" t="s">
        <v>1019</v>
      </c>
      <c r="H77" s="119" t="s">
        <v>287</v>
      </c>
      <c r="I77" s="119" t="s">
        <v>320</v>
      </c>
      <c r="J77" s="119" t="s">
        <v>289</v>
      </c>
      <c r="K77" s="119" t="s">
        <v>758</v>
      </c>
    </row>
    <row r="78" spans="1:11" x14ac:dyDescent="0.25">
      <c r="A78" s="119">
        <v>57</v>
      </c>
      <c r="B78" s="119" t="s">
        <v>333</v>
      </c>
      <c r="C78" s="119" t="s">
        <v>334</v>
      </c>
      <c r="D78" s="119" t="s">
        <v>335</v>
      </c>
      <c r="E78" s="119" t="s">
        <v>48</v>
      </c>
      <c r="F78" s="119" t="s">
        <v>336</v>
      </c>
      <c r="G78" s="119" t="s">
        <v>666</v>
      </c>
      <c r="H78" s="119" t="s">
        <v>287</v>
      </c>
      <c r="I78" s="119" t="s">
        <v>337</v>
      </c>
      <c r="J78" s="119" t="s">
        <v>289</v>
      </c>
      <c r="K78" s="119" t="s">
        <v>686</v>
      </c>
    </row>
    <row r="79" spans="1:11" x14ac:dyDescent="0.25">
      <c r="A79" s="119">
        <v>63</v>
      </c>
      <c r="B79" s="119" t="s">
        <v>403</v>
      </c>
      <c r="C79" s="119" t="s">
        <v>60</v>
      </c>
      <c r="D79" s="119" t="s">
        <v>27</v>
      </c>
      <c r="E79" s="119" t="s">
        <v>28</v>
      </c>
      <c r="F79" s="119" t="s">
        <v>404</v>
      </c>
      <c r="G79" s="119" t="s">
        <v>1019</v>
      </c>
      <c r="H79" s="119" t="s">
        <v>287</v>
      </c>
      <c r="I79" s="119" t="s">
        <v>405</v>
      </c>
      <c r="J79" s="119" t="s">
        <v>289</v>
      </c>
      <c r="K79" s="119" t="s">
        <v>701</v>
      </c>
    </row>
    <row r="80" spans="1:11" x14ac:dyDescent="0.25">
      <c r="A80" s="119">
        <v>60</v>
      </c>
      <c r="B80" s="119" t="s">
        <v>387</v>
      </c>
      <c r="C80" s="119" t="s">
        <v>279</v>
      </c>
      <c r="D80" s="119" t="s">
        <v>351</v>
      </c>
      <c r="E80" s="119" t="s">
        <v>48</v>
      </c>
      <c r="F80" s="119" t="s">
        <v>388</v>
      </c>
      <c r="G80" s="119" t="s">
        <v>666</v>
      </c>
      <c r="H80" s="119" t="s">
        <v>287</v>
      </c>
      <c r="I80" s="119" t="s">
        <v>389</v>
      </c>
      <c r="J80" s="119" t="s">
        <v>289</v>
      </c>
      <c r="K80" s="119" t="s">
        <v>696</v>
      </c>
    </row>
    <row r="81" spans="1:11" x14ac:dyDescent="0.25">
      <c r="A81" s="119">
        <v>50</v>
      </c>
      <c r="B81" s="119" t="s">
        <v>566</v>
      </c>
      <c r="C81" s="119" t="s">
        <v>556</v>
      </c>
      <c r="D81" s="119" t="s">
        <v>0</v>
      </c>
      <c r="E81" s="119" t="s">
        <v>1</v>
      </c>
      <c r="F81" s="119" t="s">
        <v>557</v>
      </c>
      <c r="G81" s="119" t="s">
        <v>1019</v>
      </c>
      <c r="H81" s="119" t="s">
        <v>287</v>
      </c>
      <c r="I81" s="119" t="s">
        <v>558</v>
      </c>
      <c r="J81" s="119" t="s">
        <v>289</v>
      </c>
      <c r="K81" s="119" t="s">
        <v>673</v>
      </c>
    </row>
    <row r="82" spans="1:11" x14ac:dyDescent="0.25">
      <c r="A82" s="119">
        <v>48</v>
      </c>
      <c r="B82" s="119"/>
      <c r="C82" s="119"/>
      <c r="D82" s="119"/>
      <c r="E82" s="119"/>
      <c r="F82" s="119" t="s">
        <v>572</v>
      </c>
      <c r="G82" s="119" t="s">
        <v>1019</v>
      </c>
      <c r="H82" s="119" t="s">
        <v>287</v>
      </c>
      <c r="I82" s="119" t="s">
        <v>573</v>
      </c>
      <c r="J82" s="119" t="s">
        <v>289</v>
      </c>
      <c r="K82" s="119" t="s">
        <v>665</v>
      </c>
    </row>
    <row r="83" spans="1:11" x14ac:dyDescent="0.25">
      <c r="A83" s="119">
        <v>39</v>
      </c>
      <c r="B83" s="119" t="s">
        <v>322</v>
      </c>
      <c r="C83" s="119" t="s">
        <v>323</v>
      </c>
      <c r="D83" s="119" t="s">
        <v>66</v>
      </c>
      <c r="E83" s="119" t="s">
        <v>1</v>
      </c>
      <c r="F83" s="119" t="s">
        <v>324</v>
      </c>
      <c r="G83" s="119" t="s">
        <v>1019</v>
      </c>
      <c r="H83" s="119" t="s">
        <v>287</v>
      </c>
      <c r="I83" s="119" t="s">
        <v>325</v>
      </c>
      <c r="J83" s="119" t="s">
        <v>289</v>
      </c>
      <c r="K83" s="119" t="s">
        <v>956</v>
      </c>
    </row>
    <row r="84" spans="1:11" x14ac:dyDescent="0.25">
      <c r="A84" s="119">
        <v>45</v>
      </c>
      <c r="B84" s="119" t="s">
        <v>651</v>
      </c>
      <c r="C84" s="119" t="s">
        <v>652</v>
      </c>
      <c r="D84" s="119" t="s">
        <v>653</v>
      </c>
      <c r="E84" s="119" t="s">
        <v>1</v>
      </c>
      <c r="F84" s="119" t="s">
        <v>654</v>
      </c>
      <c r="G84" s="119" t="s">
        <v>1019</v>
      </c>
      <c r="H84" s="119" t="s">
        <v>294</v>
      </c>
      <c r="I84" s="119" t="s">
        <v>655</v>
      </c>
      <c r="J84" s="119" t="s">
        <v>289</v>
      </c>
      <c r="K84" s="119" t="s">
        <v>656</v>
      </c>
    </row>
    <row r="85" spans="1:11" x14ac:dyDescent="0.25">
      <c r="A85" s="119">
        <v>43</v>
      </c>
      <c r="B85" s="119" t="s">
        <v>845</v>
      </c>
      <c r="C85" s="119" t="s">
        <v>846</v>
      </c>
      <c r="D85" s="119" t="s">
        <v>27</v>
      </c>
      <c r="E85" s="119" t="s">
        <v>28</v>
      </c>
      <c r="F85" s="119" t="s">
        <v>847</v>
      </c>
      <c r="G85" s="119" t="s">
        <v>1019</v>
      </c>
      <c r="H85" s="119" t="s">
        <v>294</v>
      </c>
      <c r="I85" s="119" t="s">
        <v>848</v>
      </c>
      <c r="J85" s="119" t="s">
        <v>289</v>
      </c>
      <c r="K85" s="119" t="s">
        <v>849</v>
      </c>
    </row>
    <row r="86" spans="1:11" x14ac:dyDescent="0.25">
      <c r="A86" s="119">
        <v>7</v>
      </c>
      <c r="B86" s="119" t="s">
        <v>623</v>
      </c>
      <c r="C86" s="119" t="s">
        <v>624</v>
      </c>
      <c r="D86" s="119" t="s">
        <v>625</v>
      </c>
      <c r="E86" s="119" t="s">
        <v>48</v>
      </c>
      <c r="F86" s="119" t="s">
        <v>626</v>
      </c>
      <c r="G86" s="119" t="s">
        <v>666</v>
      </c>
      <c r="H86" s="119" t="s">
        <v>294</v>
      </c>
      <c r="I86" s="119" t="s">
        <v>627</v>
      </c>
      <c r="J86" s="119" t="s">
        <v>289</v>
      </c>
      <c r="K86" s="119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3"/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15">
        <v>83</v>
      </c>
      <c r="B11" s="115" t="s">
        <v>467</v>
      </c>
      <c r="C11" s="115" t="s">
        <v>468</v>
      </c>
      <c r="D11" s="115" t="s">
        <v>0</v>
      </c>
      <c r="E11" s="115" t="s">
        <v>1</v>
      </c>
      <c r="F11" s="115" t="s">
        <v>477</v>
      </c>
      <c r="G11" s="115" t="s">
        <v>1019</v>
      </c>
      <c r="H11" s="115" t="s">
        <v>30</v>
      </c>
      <c r="I11" s="115" t="s">
        <v>478</v>
      </c>
      <c r="J11" s="115" t="s">
        <v>32</v>
      </c>
      <c r="K11" s="115" t="s">
        <v>740</v>
      </c>
    </row>
    <row r="12" spans="1:11" x14ac:dyDescent="0.25">
      <c r="A12" s="115">
        <v>68</v>
      </c>
      <c r="B12" s="115" t="s">
        <v>460</v>
      </c>
      <c r="C12" s="115" t="s">
        <v>461</v>
      </c>
      <c r="D12" s="115" t="s">
        <v>462</v>
      </c>
      <c r="E12" s="115" t="s">
        <v>1</v>
      </c>
      <c r="F12" s="115" t="s">
        <v>463</v>
      </c>
      <c r="G12" s="115" t="s">
        <v>1019</v>
      </c>
      <c r="H12" s="115" t="s">
        <v>30</v>
      </c>
      <c r="I12" s="115" t="s">
        <v>464</v>
      </c>
      <c r="J12" s="115" t="s">
        <v>32</v>
      </c>
      <c r="K12" s="115" t="s">
        <v>711</v>
      </c>
    </row>
    <row r="13" spans="1:11" x14ac:dyDescent="0.25">
      <c r="A13" s="115">
        <v>32</v>
      </c>
      <c r="B13" s="115" t="s">
        <v>71</v>
      </c>
      <c r="C13" s="115" t="s">
        <v>72</v>
      </c>
      <c r="D13" s="115" t="s">
        <v>73</v>
      </c>
      <c r="E13" s="115" t="s">
        <v>28</v>
      </c>
      <c r="F13" s="115" t="s">
        <v>74</v>
      </c>
      <c r="G13" s="115" t="s">
        <v>1019</v>
      </c>
      <c r="H13" s="115" t="s">
        <v>30</v>
      </c>
      <c r="I13" s="115" t="s">
        <v>75</v>
      </c>
      <c r="J13" s="115" t="s">
        <v>32</v>
      </c>
      <c r="K13" s="115" t="s">
        <v>1058</v>
      </c>
    </row>
    <row r="14" spans="1:11" x14ac:dyDescent="0.25">
      <c r="A14" s="115">
        <v>69</v>
      </c>
      <c r="B14" s="115" t="s">
        <v>165</v>
      </c>
      <c r="C14" s="115" t="s">
        <v>166</v>
      </c>
      <c r="D14" s="115" t="s">
        <v>27</v>
      </c>
      <c r="E14" s="115" t="s">
        <v>28</v>
      </c>
      <c r="F14" s="115" t="s">
        <v>167</v>
      </c>
      <c r="G14" s="115" t="s">
        <v>1019</v>
      </c>
      <c r="H14" s="115" t="s">
        <v>30</v>
      </c>
      <c r="I14" s="115" t="s">
        <v>168</v>
      </c>
      <c r="J14" s="115" t="s">
        <v>32</v>
      </c>
      <c r="K14" s="115" t="s">
        <v>712</v>
      </c>
    </row>
    <row r="15" spans="1:11" x14ac:dyDescent="0.25">
      <c r="A15" s="115">
        <v>30</v>
      </c>
      <c r="B15" s="115" t="s">
        <v>190</v>
      </c>
      <c r="C15" s="115" t="s">
        <v>191</v>
      </c>
      <c r="D15" s="115" t="s">
        <v>192</v>
      </c>
      <c r="E15" s="115" t="s">
        <v>28</v>
      </c>
      <c r="F15" s="115" t="s">
        <v>193</v>
      </c>
      <c r="G15" s="115" t="s">
        <v>1019</v>
      </c>
      <c r="H15" s="115" t="s">
        <v>30</v>
      </c>
      <c r="I15" s="115" t="s">
        <v>194</v>
      </c>
      <c r="J15" s="115" t="s">
        <v>32</v>
      </c>
      <c r="K15" s="115" t="s">
        <v>1081</v>
      </c>
    </row>
    <row r="16" spans="1:11" x14ac:dyDescent="0.25">
      <c r="A16" s="115">
        <v>70</v>
      </c>
      <c r="B16" s="115" t="s">
        <v>25</v>
      </c>
      <c r="C16" s="115" t="s">
        <v>26</v>
      </c>
      <c r="D16" s="115" t="s">
        <v>27</v>
      </c>
      <c r="E16" s="115" t="s">
        <v>28</v>
      </c>
      <c r="F16" s="115" t="s">
        <v>29</v>
      </c>
      <c r="G16" s="115" t="s">
        <v>1019</v>
      </c>
      <c r="H16" s="115" t="s">
        <v>30</v>
      </c>
      <c r="I16" s="115" t="s">
        <v>31</v>
      </c>
      <c r="J16" s="115" t="s">
        <v>32</v>
      </c>
      <c r="K16" s="115" t="s">
        <v>714</v>
      </c>
    </row>
    <row r="17" spans="1:11" x14ac:dyDescent="0.25">
      <c r="A17" s="115">
        <v>38</v>
      </c>
      <c r="B17" s="115" t="s">
        <v>64</v>
      </c>
      <c r="C17" s="115" t="s">
        <v>65</v>
      </c>
      <c r="D17" s="115" t="s">
        <v>66</v>
      </c>
      <c r="E17" s="115" t="s">
        <v>1</v>
      </c>
      <c r="F17" s="115" t="s">
        <v>67</v>
      </c>
      <c r="G17" s="115" t="s">
        <v>1019</v>
      </c>
      <c r="H17" s="115" t="s">
        <v>30</v>
      </c>
      <c r="I17" s="115" t="s">
        <v>68</v>
      </c>
      <c r="J17" s="115" t="s">
        <v>32</v>
      </c>
      <c r="K17" s="115" t="s">
        <v>959</v>
      </c>
    </row>
    <row r="18" spans="1:11" x14ac:dyDescent="0.25">
      <c r="A18" s="115">
        <v>64</v>
      </c>
      <c r="B18" s="115" t="s">
        <v>262</v>
      </c>
      <c r="C18" s="115" t="s">
        <v>399</v>
      </c>
      <c r="D18" s="115" t="s">
        <v>0</v>
      </c>
      <c r="E18" s="115" t="s">
        <v>1</v>
      </c>
      <c r="F18" s="115" t="s">
        <v>400</v>
      </c>
      <c r="G18" s="115" t="s">
        <v>1019</v>
      </c>
      <c r="H18" s="115" t="s">
        <v>294</v>
      </c>
      <c r="I18" s="115" t="s">
        <v>401</v>
      </c>
      <c r="J18" s="115" t="s">
        <v>289</v>
      </c>
      <c r="K18" s="115" t="s">
        <v>700</v>
      </c>
    </row>
    <row r="19" spans="1:11" x14ac:dyDescent="0.25">
      <c r="A19" s="115">
        <v>66</v>
      </c>
      <c r="B19" s="115" t="s">
        <v>431</v>
      </c>
      <c r="C19" s="115" t="s">
        <v>172</v>
      </c>
      <c r="D19" s="115" t="s">
        <v>432</v>
      </c>
      <c r="E19" s="115" t="s">
        <v>28</v>
      </c>
      <c r="F19" s="115" t="s">
        <v>433</v>
      </c>
      <c r="G19" s="115" t="s">
        <v>1019</v>
      </c>
      <c r="H19" s="115" t="s">
        <v>294</v>
      </c>
      <c r="I19" s="115" t="s">
        <v>434</v>
      </c>
      <c r="J19" s="115" t="s">
        <v>289</v>
      </c>
      <c r="K19" s="115" t="s">
        <v>704</v>
      </c>
    </row>
    <row r="20" spans="1:11" x14ac:dyDescent="0.25">
      <c r="A20" s="115">
        <v>55</v>
      </c>
      <c r="B20" s="115" t="s">
        <v>297</v>
      </c>
      <c r="C20" s="115" t="s">
        <v>255</v>
      </c>
      <c r="D20" s="115" t="s">
        <v>0</v>
      </c>
      <c r="E20" s="115" t="s">
        <v>1</v>
      </c>
      <c r="F20" s="115" t="s">
        <v>298</v>
      </c>
      <c r="G20" s="115" t="s">
        <v>1019</v>
      </c>
      <c r="H20" s="115" t="s">
        <v>294</v>
      </c>
      <c r="I20" s="115" t="s">
        <v>299</v>
      </c>
      <c r="J20" s="115" t="s">
        <v>289</v>
      </c>
      <c r="K20" s="115" t="s">
        <v>680</v>
      </c>
    </row>
    <row r="21" spans="1:11" x14ac:dyDescent="0.25">
      <c r="A21" s="115">
        <v>1</v>
      </c>
      <c r="B21" s="115" t="s">
        <v>301</v>
      </c>
      <c r="C21" s="115" t="s">
        <v>302</v>
      </c>
      <c r="D21" s="115" t="s">
        <v>0</v>
      </c>
      <c r="E21" s="115" t="s">
        <v>1</v>
      </c>
      <c r="F21" s="115" t="s">
        <v>303</v>
      </c>
      <c r="G21" s="115" t="s">
        <v>1019</v>
      </c>
      <c r="H21" s="115" t="s">
        <v>294</v>
      </c>
      <c r="I21" s="115" t="s">
        <v>304</v>
      </c>
      <c r="J21" s="115" t="s">
        <v>289</v>
      </c>
      <c r="K21" s="115" t="s">
        <v>1256</v>
      </c>
    </row>
    <row r="22" spans="1:11" x14ac:dyDescent="0.25">
      <c r="A22" s="115">
        <v>53</v>
      </c>
      <c r="B22" s="115"/>
      <c r="C22" s="115"/>
      <c r="D22" s="115"/>
      <c r="E22" s="115"/>
      <c r="F22" s="115" t="s">
        <v>540</v>
      </c>
      <c r="G22" s="115" t="s">
        <v>1019</v>
      </c>
      <c r="H22" s="115" t="s">
        <v>294</v>
      </c>
      <c r="I22" s="115" t="s">
        <v>541</v>
      </c>
      <c r="J22" s="115" t="s">
        <v>289</v>
      </c>
      <c r="K22" s="115" t="s">
        <v>677</v>
      </c>
    </row>
    <row r="23" spans="1:11" x14ac:dyDescent="0.25">
      <c r="A23" s="115">
        <v>42</v>
      </c>
      <c r="B23" s="115" t="s">
        <v>49</v>
      </c>
      <c r="C23" s="115" t="s">
        <v>97</v>
      </c>
      <c r="D23" s="115" t="s">
        <v>66</v>
      </c>
      <c r="E23" s="115" t="s">
        <v>1</v>
      </c>
      <c r="F23" s="115" t="s">
        <v>391</v>
      </c>
      <c r="G23" s="115" t="s">
        <v>1019</v>
      </c>
      <c r="H23" s="115" t="s">
        <v>294</v>
      </c>
      <c r="I23" s="115" t="s">
        <v>392</v>
      </c>
      <c r="J23" s="115" t="s">
        <v>289</v>
      </c>
      <c r="K23" s="115" t="s">
        <v>921</v>
      </c>
    </row>
    <row r="24" spans="1:11" x14ac:dyDescent="0.25">
      <c r="A24" s="115">
        <v>56</v>
      </c>
      <c r="B24" s="115" t="s">
        <v>311</v>
      </c>
      <c r="C24" s="115" t="s">
        <v>312</v>
      </c>
      <c r="D24" s="115" t="s">
        <v>313</v>
      </c>
      <c r="E24" s="115" t="s">
        <v>43</v>
      </c>
      <c r="F24" s="115" t="s">
        <v>314</v>
      </c>
      <c r="G24" s="115" t="s">
        <v>1019</v>
      </c>
      <c r="H24" s="115" t="s">
        <v>294</v>
      </c>
      <c r="I24" s="115" t="s">
        <v>315</v>
      </c>
      <c r="J24" s="115" t="s">
        <v>289</v>
      </c>
      <c r="K24" s="115" t="s">
        <v>683</v>
      </c>
    </row>
    <row r="25" spans="1:11" x14ac:dyDescent="0.25">
      <c r="A25" s="115">
        <v>54</v>
      </c>
      <c r="B25" s="115" t="s">
        <v>291</v>
      </c>
      <c r="C25" s="115" t="s">
        <v>292</v>
      </c>
      <c r="D25" s="115" t="s">
        <v>0</v>
      </c>
      <c r="E25" s="115" t="s">
        <v>1</v>
      </c>
      <c r="F25" s="115" t="s">
        <v>293</v>
      </c>
      <c r="G25" s="115" t="s">
        <v>1019</v>
      </c>
      <c r="H25" s="115" t="s">
        <v>294</v>
      </c>
      <c r="I25" s="115" t="s">
        <v>295</v>
      </c>
      <c r="J25" s="115" t="s">
        <v>289</v>
      </c>
      <c r="K25" s="115" t="s">
        <v>679</v>
      </c>
    </row>
    <row r="26" spans="1:11" x14ac:dyDescent="0.25">
      <c r="A26" s="115">
        <v>49</v>
      </c>
      <c r="B26" s="115" t="s">
        <v>608</v>
      </c>
      <c r="C26" s="115" t="s">
        <v>378</v>
      </c>
      <c r="D26" s="115" t="s">
        <v>27</v>
      </c>
      <c r="E26" s="115" t="s">
        <v>28</v>
      </c>
      <c r="F26" s="115" t="s">
        <v>609</v>
      </c>
      <c r="G26" s="115" t="s">
        <v>1019</v>
      </c>
      <c r="H26" s="115" t="s">
        <v>294</v>
      </c>
      <c r="I26" s="115" t="s">
        <v>610</v>
      </c>
      <c r="J26" s="115" t="s">
        <v>289</v>
      </c>
      <c r="K26" s="115" t="s">
        <v>663</v>
      </c>
    </row>
    <row r="27" spans="1:11" x14ac:dyDescent="0.25">
      <c r="A27" s="115">
        <v>3</v>
      </c>
      <c r="B27" s="115" t="s">
        <v>366</v>
      </c>
      <c r="C27" s="115" t="s">
        <v>367</v>
      </c>
      <c r="D27" s="115" t="s">
        <v>368</v>
      </c>
      <c r="E27" s="115" t="s">
        <v>43</v>
      </c>
      <c r="F27" s="115" t="s">
        <v>369</v>
      </c>
      <c r="G27" s="115" t="s">
        <v>1019</v>
      </c>
      <c r="H27" s="115" t="s">
        <v>294</v>
      </c>
      <c r="I27" s="115" t="s">
        <v>370</v>
      </c>
      <c r="J27" s="115" t="s">
        <v>289</v>
      </c>
      <c r="K27" s="115" t="s">
        <v>1240</v>
      </c>
    </row>
    <row r="28" spans="1:11" x14ac:dyDescent="0.25">
      <c r="A28" s="115">
        <v>47</v>
      </c>
      <c r="B28" s="115" t="s">
        <v>651</v>
      </c>
      <c r="C28" s="115" t="s">
        <v>652</v>
      </c>
      <c r="D28" s="115" t="s">
        <v>653</v>
      </c>
      <c r="E28" s="115" t="s">
        <v>1</v>
      </c>
      <c r="F28" s="115" t="s">
        <v>654</v>
      </c>
      <c r="G28" s="115" t="s">
        <v>1019</v>
      </c>
      <c r="H28" s="115" t="s">
        <v>294</v>
      </c>
      <c r="I28" s="115" t="s">
        <v>655</v>
      </c>
      <c r="J28" s="115" t="s">
        <v>289</v>
      </c>
      <c r="K28" s="115" t="s">
        <v>656</v>
      </c>
    </row>
    <row r="29" spans="1:11" x14ac:dyDescent="0.25">
      <c r="A29" s="115">
        <v>44</v>
      </c>
      <c r="B29" s="115" t="s">
        <v>845</v>
      </c>
      <c r="C29" s="115" t="s">
        <v>846</v>
      </c>
      <c r="D29" s="115" t="s">
        <v>27</v>
      </c>
      <c r="E29" s="115" t="s">
        <v>28</v>
      </c>
      <c r="F29" s="115" t="s">
        <v>847</v>
      </c>
      <c r="G29" s="115" t="s">
        <v>1019</v>
      </c>
      <c r="H29" s="115" t="s">
        <v>294</v>
      </c>
      <c r="I29" s="115" t="s">
        <v>848</v>
      </c>
      <c r="J29" s="115" t="s">
        <v>289</v>
      </c>
      <c r="K29" s="115" t="s">
        <v>849</v>
      </c>
    </row>
    <row r="30" spans="1:11" x14ac:dyDescent="0.25">
      <c r="A30" s="115">
        <v>48</v>
      </c>
      <c r="B30" s="115" t="s">
        <v>425</v>
      </c>
      <c r="C30" s="115" t="s">
        <v>426</v>
      </c>
      <c r="D30" s="115" t="s">
        <v>427</v>
      </c>
      <c r="E30" s="115" t="s">
        <v>28</v>
      </c>
      <c r="F30" s="115" t="s">
        <v>428</v>
      </c>
      <c r="G30" s="115" t="s">
        <v>1019</v>
      </c>
      <c r="H30" s="115" t="s">
        <v>287</v>
      </c>
      <c r="I30" s="115" t="s">
        <v>429</v>
      </c>
      <c r="J30" s="115" t="s">
        <v>289</v>
      </c>
      <c r="K30" s="115" t="s">
        <v>659</v>
      </c>
    </row>
    <row r="31" spans="1:11" x14ac:dyDescent="0.25">
      <c r="A31" s="115">
        <v>57</v>
      </c>
      <c r="B31" s="115" t="s">
        <v>317</v>
      </c>
      <c r="C31" s="115" t="s">
        <v>279</v>
      </c>
      <c r="D31" s="115" t="s">
        <v>318</v>
      </c>
      <c r="E31" s="115" t="s">
        <v>28</v>
      </c>
      <c r="F31" s="115" t="s">
        <v>319</v>
      </c>
      <c r="G31" s="115" t="s">
        <v>1019</v>
      </c>
      <c r="H31" s="115" t="s">
        <v>287</v>
      </c>
      <c r="I31" s="115" t="s">
        <v>320</v>
      </c>
      <c r="J31" s="115" t="s">
        <v>289</v>
      </c>
      <c r="K31" s="115" t="s">
        <v>758</v>
      </c>
    </row>
    <row r="32" spans="1:11" x14ac:dyDescent="0.25">
      <c r="A32" s="115">
        <v>65</v>
      </c>
      <c r="B32" s="115" t="s">
        <v>403</v>
      </c>
      <c r="C32" s="115" t="s">
        <v>60</v>
      </c>
      <c r="D32" s="115" t="s">
        <v>27</v>
      </c>
      <c r="E32" s="115" t="s">
        <v>28</v>
      </c>
      <c r="F32" s="115" t="s">
        <v>404</v>
      </c>
      <c r="G32" s="115" t="s">
        <v>1019</v>
      </c>
      <c r="H32" s="115" t="s">
        <v>287</v>
      </c>
      <c r="I32" s="115" t="s">
        <v>405</v>
      </c>
      <c r="J32" s="115" t="s">
        <v>289</v>
      </c>
      <c r="K32" s="115" t="s">
        <v>701</v>
      </c>
    </row>
    <row r="33" spans="1:11" x14ac:dyDescent="0.25">
      <c r="A33" s="115">
        <v>52</v>
      </c>
      <c r="B33" s="115" t="s">
        <v>566</v>
      </c>
      <c r="C33" s="115" t="s">
        <v>556</v>
      </c>
      <c r="D33" s="115" t="s">
        <v>0</v>
      </c>
      <c r="E33" s="115" t="s">
        <v>1</v>
      </c>
      <c r="F33" s="115" t="s">
        <v>557</v>
      </c>
      <c r="G33" s="115" t="s">
        <v>1019</v>
      </c>
      <c r="H33" s="115" t="s">
        <v>287</v>
      </c>
      <c r="I33" s="115" t="s">
        <v>558</v>
      </c>
      <c r="J33" s="115" t="s">
        <v>289</v>
      </c>
      <c r="K33" s="115" t="s">
        <v>673</v>
      </c>
    </row>
    <row r="34" spans="1:11" x14ac:dyDescent="0.25">
      <c r="A34" s="115">
        <v>50</v>
      </c>
      <c r="B34" s="115"/>
      <c r="C34" s="115"/>
      <c r="D34" s="115"/>
      <c r="E34" s="115"/>
      <c r="F34" s="115" t="s">
        <v>572</v>
      </c>
      <c r="G34" s="115" t="s">
        <v>1019</v>
      </c>
      <c r="H34" s="115" t="s">
        <v>287</v>
      </c>
      <c r="I34" s="115" t="s">
        <v>573</v>
      </c>
      <c r="J34" s="115" t="s">
        <v>289</v>
      </c>
      <c r="K34" s="115" t="s">
        <v>665</v>
      </c>
    </row>
    <row r="35" spans="1:11" x14ac:dyDescent="0.25">
      <c r="A35" s="115">
        <v>40</v>
      </c>
      <c r="B35" s="115" t="s">
        <v>322</v>
      </c>
      <c r="C35" s="115" t="s">
        <v>323</v>
      </c>
      <c r="D35" s="115" t="s">
        <v>66</v>
      </c>
      <c r="E35" s="115" t="s">
        <v>1</v>
      </c>
      <c r="F35" s="115" t="s">
        <v>324</v>
      </c>
      <c r="G35" s="115" t="s">
        <v>1019</v>
      </c>
      <c r="H35" s="115" t="s">
        <v>287</v>
      </c>
      <c r="I35" s="115" t="s">
        <v>325</v>
      </c>
      <c r="J35" s="115" t="s">
        <v>289</v>
      </c>
      <c r="K35" s="115" t="s">
        <v>956</v>
      </c>
    </row>
    <row r="36" spans="1:11" x14ac:dyDescent="0.25">
      <c r="A36" s="115">
        <v>37</v>
      </c>
      <c r="B36" s="115" t="s">
        <v>982</v>
      </c>
      <c r="C36" s="115" t="s">
        <v>292</v>
      </c>
      <c r="D36" s="115" t="s">
        <v>462</v>
      </c>
      <c r="E36" s="115" t="s">
        <v>1</v>
      </c>
      <c r="F36" s="115" t="s">
        <v>422</v>
      </c>
      <c r="G36" s="115" t="s">
        <v>1019</v>
      </c>
      <c r="H36" s="115" t="s">
        <v>3</v>
      </c>
      <c r="I36" s="115" t="s">
        <v>423</v>
      </c>
      <c r="J36" s="115" t="s">
        <v>2</v>
      </c>
      <c r="K36" s="115" t="s">
        <v>983</v>
      </c>
    </row>
    <row r="37" spans="1:11" x14ac:dyDescent="0.25">
      <c r="A37" s="115">
        <v>43</v>
      </c>
      <c r="B37" s="115" t="s">
        <v>361</v>
      </c>
      <c r="C37" s="115" t="s">
        <v>362</v>
      </c>
      <c r="D37" s="115" t="s">
        <v>0</v>
      </c>
      <c r="E37" s="115" t="s">
        <v>1</v>
      </c>
      <c r="F37" s="115" t="s">
        <v>886</v>
      </c>
      <c r="G37" s="115" t="s">
        <v>1019</v>
      </c>
      <c r="H37" s="115" t="s">
        <v>3</v>
      </c>
      <c r="I37" s="115" t="s">
        <v>861</v>
      </c>
      <c r="J37" s="115" t="s">
        <v>516</v>
      </c>
      <c r="K37" s="115" t="s">
        <v>896</v>
      </c>
    </row>
    <row r="38" spans="1:11" x14ac:dyDescent="0.25">
      <c r="A38" s="115">
        <v>63</v>
      </c>
      <c r="B38" s="115" t="s">
        <v>137</v>
      </c>
      <c r="C38" s="115" t="s">
        <v>138</v>
      </c>
      <c r="D38" s="115" t="s">
        <v>0</v>
      </c>
      <c r="E38" s="115" t="s">
        <v>1</v>
      </c>
      <c r="F38" s="115" t="s">
        <v>139</v>
      </c>
      <c r="G38" s="115" t="s">
        <v>1019</v>
      </c>
      <c r="H38" s="115" t="s">
        <v>3</v>
      </c>
      <c r="I38" s="115" t="s">
        <v>140</v>
      </c>
      <c r="J38" s="115" t="s">
        <v>53</v>
      </c>
      <c r="K38" s="115" t="s">
        <v>699</v>
      </c>
    </row>
    <row r="39" spans="1:11" x14ac:dyDescent="0.25">
      <c r="A39" s="115">
        <v>86</v>
      </c>
      <c r="B39" s="115" t="s">
        <v>224</v>
      </c>
      <c r="C39" s="115" t="s">
        <v>225</v>
      </c>
      <c r="D39" s="115" t="s">
        <v>0</v>
      </c>
      <c r="E39" s="115" t="s">
        <v>1</v>
      </c>
      <c r="F39" s="115" t="s">
        <v>226</v>
      </c>
      <c r="G39" s="115" t="s">
        <v>1019</v>
      </c>
      <c r="H39" s="115" t="s">
        <v>3</v>
      </c>
      <c r="I39" s="115" t="s">
        <v>227</v>
      </c>
      <c r="J39" s="115" t="s">
        <v>53</v>
      </c>
      <c r="K39" s="115" t="s">
        <v>748</v>
      </c>
    </row>
    <row r="40" spans="1:11" x14ac:dyDescent="0.25">
      <c r="A40" s="115">
        <v>33</v>
      </c>
      <c r="B40" s="115" t="s">
        <v>273</v>
      </c>
      <c r="C40" s="115" t="s">
        <v>274</v>
      </c>
      <c r="D40" s="115" t="s">
        <v>0</v>
      </c>
      <c r="E40" s="115" t="s">
        <v>1</v>
      </c>
      <c r="F40" s="115" t="s">
        <v>275</v>
      </c>
      <c r="G40" s="115" t="s">
        <v>1019</v>
      </c>
      <c r="H40" s="115" t="s">
        <v>3</v>
      </c>
      <c r="I40" s="115" t="s">
        <v>276</v>
      </c>
      <c r="J40" s="115" t="s">
        <v>53</v>
      </c>
      <c r="K40" s="115" t="s">
        <v>1069</v>
      </c>
    </row>
    <row r="41" spans="1:11" x14ac:dyDescent="0.25">
      <c r="A41" s="115">
        <v>39</v>
      </c>
      <c r="B41" s="115" t="s">
        <v>242</v>
      </c>
      <c r="C41" s="115" t="s">
        <v>243</v>
      </c>
      <c r="D41" s="115" t="s">
        <v>957</v>
      </c>
      <c r="E41" s="115" t="s">
        <v>43</v>
      </c>
      <c r="F41" s="115" t="s">
        <v>244</v>
      </c>
      <c r="G41" s="115" t="s">
        <v>1019</v>
      </c>
      <c r="H41" s="115" t="s">
        <v>3</v>
      </c>
      <c r="I41" s="115" t="s">
        <v>245</v>
      </c>
      <c r="J41" s="115" t="s">
        <v>125</v>
      </c>
      <c r="K41" s="115" t="s">
        <v>958</v>
      </c>
    </row>
    <row r="42" spans="1:11" x14ac:dyDescent="0.25">
      <c r="A42" s="115">
        <v>9</v>
      </c>
      <c r="B42" s="115" t="s">
        <v>117</v>
      </c>
      <c r="C42" s="115" t="s">
        <v>1210</v>
      </c>
      <c r="D42" s="115" t="s">
        <v>648</v>
      </c>
      <c r="E42" s="115" t="s">
        <v>1</v>
      </c>
      <c r="F42" s="115" t="s">
        <v>1211</v>
      </c>
      <c r="G42" s="115" t="s">
        <v>1019</v>
      </c>
      <c r="H42" s="115" t="s">
        <v>3</v>
      </c>
      <c r="I42" s="115" t="s">
        <v>1212</v>
      </c>
      <c r="J42" s="115" t="s">
        <v>53</v>
      </c>
      <c r="K42" s="115" t="s">
        <v>1213</v>
      </c>
    </row>
    <row r="43" spans="1:11" x14ac:dyDescent="0.25">
      <c r="A43" s="115">
        <v>60</v>
      </c>
      <c r="B43" s="115" t="s">
        <v>238</v>
      </c>
      <c r="C43" s="115" t="s">
        <v>239</v>
      </c>
      <c r="D43" s="115" t="s">
        <v>0</v>
      </c>
      <c r="E43" s="115" t="s">
        <v>1</v>
      </c>
      <c r="F43" s="115" t="s">
        <v>240</v>
      </c>
      <c r="G43" s="115" t="s">
        <v>1019</v>
      </c>
      <c r="H43" s="115" t="s">
        <v>3</v>
      </c>
      <c r="I43" s="115" t="s">
        <v>241</v>
      </c>
      <c r="J43" s="115" t="s">
        <v>53</v>
      </c>
      <c r="K43" s="115" t="s">
        <v>691</v>
      </c>
    </row>
    <row r="44" spans="1:11" x14ac:dyDescent="0.25">
      <c r="A44" s="115">
        <v>31</v>
      </c>
      <c r="B44" s="115" t="s">
        <v>262</v>
      </c>
      <c r="C44" s="115" t="s">
        <v>263</v>
      </c>
      <c r="D44" s="115" t="s">
        <v>264</v>
      </c>
      <c r="E44" s="115" t="s">
        <v>1</v>
      </c>
      <c r="F44" s="115" t="s">
        <v>265</v>
      </c>
      <c r="G44" s="115" t="s">
        <v>1019</v>
      </c>
      <c r="H44" s="115" t="s">
        <v>3</v>
      </c>
      <c r="I44" s="115" t="s">
        <v>266</v>
      </c>
      <c r="J44" s="115" t="s">
        <v>53</v>
      </c>
      <c r="K44" s="115" t="s">
        <v>1057</v>
      </c>
    </row>
    <row r="45" spans="1:11" x14ac:dyDescent="0.25">
      <c r="A45" s="115">
        <v>75</v>
      </c>
      <c r="B45" s="115" t="s">
        <v>120</v>
      </c>
      <c r="C45" s="115" t="s">
        <v>121</v>
      </c>
      <c r="D45" s="115" t="s">
        <v>122</v>
      </c>
      <c r="E45" s="115" t="s">
        <v>43</v>
      </c>
      <c r="F45" s="115" t="s">
        <v>123</v>
      </c>
      <c r="G45" s="115" t="s">
        <v>1019</v>
      </c>
      <c r="H45" s="115" t="s">
        <v>3</v>
      </c>
      <c r="I45" s="115" t="s">
        <v>124</v>
      </c>
      <c r="J45" s="115" t="s">
        <v>125</v>
      </c>
      <c r="K45" s="115" t="s">
        <v>728</v>
      </c>
    </row>
    <row r="46" spans="1:11" x14ac:dyDescent="0.25">
      <c r="A46" s="115">
        <v>90</v>
      </c>
      <c r="B46" s="115" t="s">
        <v>278</v>
      </c>
      <c r="C46" s="115" t="s">
        <v>279</v>
      </c>
      <c r="D46" s="115" t="s">
        <v>66</v>
      </c>
      <c r="E46" s="115" t="s">
        <v>1</v>
      </c>
      <c r="F46" s="115" t="s">
        <v>280</v>
      </c>
      <c r="G46" s="115" t="s">
        <v>1019</v>
      </c>
      <c r="H46" s="115" t="s">
        <v>3</v>
      </c>
      <c r="I46" s="115" t="s">
        <v>281</v>
      </c>
      <c r="J46" s="115" t="s">
        <v>53</v>
      </c>
      <c r="K46" s="115" t="s">
        <v>756</v>
      </c>
    </row>
    <row r="47" spans="1:11" x14ac:dyDescent="0.25">
      <c r="A47" s="115">
        <v>87</v>
      </c>
      <c r="B47" s="115" t="s">
        <v>54</v>
      </c>
      <c r="C47" s="115" t="s">
        <v>55</v>
      </c>
      <c r="D47" s="115" t="s">
        <v>0</v>
      </c>
      <c r="E47" s="115" t="s">
        <v>1</v>
      </c>
      <c r="F47" s="115" t="s">
        <v>229</v>
      </c>
      <c r="G47" s="115" t="s">
        <v>1019</v>
      </c>
      <c r="H47" s="115" t="s">
        <v>3</v>
      </c>
      <c r="I47" s="115" t="s">
        <v>230</v>
      </c>
      <c r="J47" s="115" t="s">
        <v>53</v>
      </c>
      <c r="K47" s="115" t="s">
        <v>749</v>
      </c>
    </row>
    <row r="48" spans="1:11" x14ac:dyDescent="0.25">
      <c r="A48" s="115">
        <v>89</v>
      </c>
      <c r="B48" s="115" t="s">
        <v>268</v>
      </c>
      <c r="C48" s="115" t="s">
        <v>269</v>
      </c>
      <c r="D48" s="115" t="s">
        <v>66</v>
      </c>
      <c r="E48" s="115" t="s">
        <v>1</v>
      </c>
      <c r="F48" s="115" t="s">
        <v>270</v>
      </c>
      <c r="G48" s="115" t="s">
        <v>1019</v>
      </c>
      <c r="H48" s="115" t="s">
        <v>3</v>
      </c>
      <c r="I48" s="115" t="s">
        <v>271</v>
      </c>
      <c r="J48" s="115" t="s">
        <v>53</v>
      </c>
      <c r="K48" s="115" t="s">
        <v>754</v>
      </c>
    </row>
    <row r="49" spans="1:11" x14ac:dyDescent="0.25">
      <c r="A49" s="115">
        <v>12</v>
      </c>
      <c r="B49" s="115" t="s">
        <v>116</v>
      </c>
      <c r="C49" s="115" t="s">
        <v>117</v>
      </c>
      <c r="D49" s="115" t="s">
        <v>648</v>
      </c>
      <c r="E49" s="115" t="s">
        <v>1</v>
      </c>
      <c r="F49" s="115" t="s">
        <v>118</v>
      </c>
      <c r="G49" s="115" t="s">
        <v>1019</v>
      </c>
      <c r="H49" s="115" t="s">
        <v>3</v>
      </c>
      <c r="I49" s="115" t="s">
        <v>119</v>
      </c>
      <c r="J49" s="115" t="s">
        <v>53</v>
      </c>
      <c r="K49" s="115" t="s">
        <v>1167</v>
      </c>
    </row>
    <row r="50" spans="1:11" x14ac:dyDescent="0.25">
      <c r="A50" s="115">
        <v>74</v>
      </c>
      <c r="B50" s="115" t="s">
        <v>110</v>
      </c>
      <c r="C50" s="115" t="s">
        <v>111</v>
      </c>
      <c r="D50" s="115" t="s">
        <v>112</v>
      </c>
      <c r="E50" s="115" t="s">
        <v>43</v>
      </c>
      <c r="F50" s="115" t="s">
        <v>113</v>
      </c>
      <c r="G50" s="115" t="s">
        <v>1019</v>
      </c>
      <c r="H50" s="115" t="s">
        <v>3</v>
      </c>
      <c r="I50" s="115" t="s">
        <v>114</v>
      </c>
      <c r="J50" s="115" t="s">
        <v>53</v>
      </c>
      <c r="K50" s="115" t="s">
        <v>727</v>
      </c>
    </row>
    <row r="51" spans="1:11" x14ac:dyDescent="0.25">
      <c r="A51" s="115">
        <v>28</v>
      </c>
      <c r="B51" s="115" t="s">
        <v>50</v>
      </c>
      <c r="C51" s="115" t="s">
        <v>51</v>
      </c>
      <c r="D51" s="115" t="s">
        <v>52</v>
      </c>
      <c r="E51" s="115" t="s">
        <v>43</v>
      </c>
      <c r="F51" s="115" t="s">
        <v>246</v>
      </c>
      <c r="G51" s="115" t="s">
        <v>1019</v>
      </c>
      <c r="H51" s="115" t="s">
        <v>3</v>
      </c>
      <c r="I51" s="115" t="s">
        <v>247</v>
      </c>
      <c r="J51" s="115" t="s">
        <v>125</v>
      </c>
      <c r="K51" s="115" t="s">
        <v>1127</v>
      </c>
    </row>
    <row r="52" spans="1:11" x14ac:dyDescent="0.25">
      <c r="A52" s="115">
        <v>85</v>
      </c>
      <c r="B52" s="115" t="s">
        <v>206</v>
      </c>
      <c r="C52" s="115" t="s">
        <v>207</v>
      </c>
      <c r="D52" s="115" t="s">
        <v>173</v>
      </c>
      <c r="E52" s="115" t="s">
        <v>43</v>
      </c>
      <c r="F52" s="115" t="s">
        <v>208</v>
      </c>
      <c r="G52" s="115" t="s">
        <v>1019</v>
      </c>
      <c r="H52" s="115" t="s">
        <v>3</v>
      </c>
      <c r="I52" s="115" t="s">
        <v>209</v>
      </c>
      <c r="J52" s="115" t="s">
        <v>53</v>
      </c>
      <c r="K52" s="115" t="s">
        <v>745</v>
      </c>
    </row>
    <row r="53" spans="1:11" x14ac:dyDescent="0.25">
      <c r="A53" s="115">
        <v>35</v>
      </c>
      <c r="B53" s="115" t="s">
        <v>145</v>
      </c>
      <c r="C53" s="115" t="s">
        <v>97</v>
      </c>
      <c r="D53" s="115" t="s">
        <v>1046</v>
      </c>
      <c r="E53" s="115" t="s">
        <v>1</v>
      </c>
      <c r="F53" s="115" t="s">
        <v>147</v>
      </c>
      <c r="G53" s="115" t="s">
        <v>1019</v>
      </c>
      <c r="H53" s="115" t="s">
        <v>3</v>
      </c>
      <c r="I53" s="115" t="s">
        <v>148</v>
      </c>
      <c r="J53" s="115" t="s">
        <v>53</v>
      </c>
      <c r="K53" s="115" t="s">
        <v>1047</v>
      </c>
    </row>
    <row r="54" spans="1:11" x14ac:dyDescent="0.25">
      <c r="A54" s="115">
        <v>34</v>
      </c>
      <c r="B54" s="115" t="s">
        <v>102</v>
      </c>
      <c r="C54" s="115" t="s">
        <v>141</v>
      </c>
      <c r="D54" s="115" t="s">
        <v>42</v>
      </c>
      <c r="E54" s="115" t="s">
        <v>43</v>
      </c>
      <c r="F54" s="115" t="s">
        <v>142</v>
      </c>
      <c r="G54" s="115" t="s">
        <v>1019</v>
      </c>
      <c r="H54" s="115" t="s">
        <v>3</v>
      </c>
      <c r="I54" s="115" t="s">
        <v>143</v>
      </c>
      <c r="J54" s="115" t="s">
        <v>53</v>
      </c>
      <c r="K54" s="115" t="s">
        <v>1070</v>
      </c>
    </row>
    <row r="55" spans="1:11" x14ac:dyDescent="0.25">
      <c r="A55" s="115">
        <v>51</v>
      </c>
      <c r="B55" s="115" t="s">
        <v>590</v>
      </c>
      <c r="C55" s="115" t="s">
        <v>591</v>
      </c>
      <c r="D55" s="115" t="s">
        <v>592</v>
      </c>
      <c r="E55" s="115" t="s">
        <v>43</v>
      </c>
      <c r="F55" s="115" t="s">
        <v>593</v>
      </c>
      <c r="G55" s="115" t="s">
        <v>1131</v>
      </c>
      <c r="H55" s="115" t="s">
        <v>30</v>
      </c>
      <c r="I55" s="115" t="s">
        <v>594</v>
      </c>
      <c r="J55" s="115" t="s">
        <v>32</v>
      </c>
      <c r="K55" s="115" t="s">
        <v>669</v>
      </c>
    </row>
    <row r="56" spans="1:11" x14ac:dyDescent="0.25">
      <c r="A56" s="115">
        <v>29</v>
      </c>
      <c r="B56" s="115" t="s">
        <v>1072</v>
      </c>
      <c r="C56" s="115" t="s">
        <v>1073</v>
      </c>
      <c r="D56" s="115" t="s">
        <v>122</v>
      </c>
      <c r="E56" s="115" t="s">
        <v>43</v>
      </c>
      <c r="F56" s="115" t="s">
        <v>221</v>
      </c>
      <c r="G56" s="115" t="s">
        <v>1131</v>
      </c>
      <c r="H56" s="115" t="s">
        <v>3</v>
      </c>
      <c r="I56" s="115" t="s">
        <v>222</v>
      </c>
      <c r="J56" s="115" t="s">
        <v>53</v>
      </c>
      <c r="K56" s="115" t="s">
        <v>1074</v>
      </c>
    </row>
    <row r="57" spans="1:11" x14ac:dyDescent="0.25">
      <c r="A57" s="115">
        <v>81</v>
      </c>
      <c r="B57" s="115" t="s">
        <v>174</v>
      </c>
      <c r="C57" s="115" t="s">
        <v>175</v>
      </c>
      <c r="D57" s="115" t="s">
        <v>0</v>
      </c>
      <c r="E57" s="115" t="s">
        <v>1</v>
      </c>
      <c r="F57" s="115" t="s">
        <v>472</v>
      </c>
      <c r="G57" s="115" t="s">
        <v>1050</v>
      </c>
      <c r="H57" s="115" t="s">
        <v>473</v>
      </c>
      <c r="I57" s="115" t="s">
        <v>474</v>
      </c>
      <c r="J57" s="115" t="s">
        <v>475</v>
      </c>
      <c r="K57" s="115" t="s">
        <v>737</v>
      </c>
    </row>
    <row r="58" spans="1:11" x14ac:dyDescent="0.25">
      <c r="A58" s="115">
        <v>84</v>
      </c>
      <c r="B58" s="115" t="s">
        <v>54</v>
      </c>
      <c r="C58" s="115" t="s">
        <v>55</v>
      </c>
      <c r="D58" s="115" t="s">
        <v>0</v>
      </c>
      <c r="E58" s="115" t="s">
        <v>1</v>
      </c>
      <c r="F58" s="115" t="s">
        <v>480</v>
      </c>
      <c r="G58" s="115" t="s">
        <v>1050</v>
      </c>
      <c r="H58" s="115" t="s">
        <v>473</v>
      </c>
      <c r="I58" s="115" t="s">
        <v>481</v>
      </c>
      <c r="J58" s="115" t="s">
        <v>475</v>
      </c>
      <c r="K58" s="115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15">
        <v>19</v>
      </c>
      <c r="B60" s="115" t="s">
        <v>1146</v>
      </c>
      <c r="C60" s="115" t="s">
        <v>1147</v>
      </c>
      <c r="D60" s="115" t="s">
        <v>1142</v>
      </c>
      <c r="E60" s="115" t="s">
        <v>1</v>
      </c>
      <c r="F60" s="115" t="s">
        <v>1148</v>
      </c>
      <c r="G60" s="115" t="s">
        <v>1136</v>
      </c>
      <c r="H60" s="115" t="s">
        <v>1013</v>
      </c>
      <c r="I60" s="115" t="s">
        <v>1149</v>
      </c>
      <c r="J60" s="115" t="s">
        <v>960</v>
      </c>
      <c r="K60" s="115" t="s">
        <v>1150</v>
      </c>
    </row>
    <row r="61" spans="1:11" x14ac:dyDescent="0.25">
      <c r="A61" s="115">
        <v>22</v>
      </c>
      <c r="B61" s="115" t="s">
        <v>50</v>
      </c>
      <c r="C61" s="115" t="s">
        <v>51</v>
      </c>
      <c r="D61" s="115" t="s">
        <v>52</v>
      </c>
      <c r="E61" s="115" t="s">
        <v>43</v>
      </c>
      <c r="F61" s="115" t="s">
        <v>1085</v>
      </c>
      <c r="G61" s="115" t="s">
        <v>1136</v>
      </c>
      <c r="H61" s="115" t="s">
        <v>1013</v>
      </c>
      <c r="I61" s="115" t="s">
        <v>1086</v>
      </c>
      <c r="J61" s="115" t="s">
        <v>960</v>
      </c>
      <c r="K61" s="115" t="s">
        <v>1087</v>
      </c>
    </row>
    <row r="62" spans="1:11" x14ac:dyDescent="0.25">
      <c r="A62" s="115">
        <v>20</v>
      </c>
      <c r="B62" s="115" t="s">
        <v>1151</v>
      </c>
      <c r="C62" s="115" t="s">
        <v>1152</v>
      </c>
      <c r="D62" s="115" t="s">
        <v>1153</v>
      </c>
      <c r="E62" s="115" t="s">
        <v>48</v>
      </c>
      <c r="F62" s="115" t="s">
        <v>1154</v>
      </c>
      <c r="G62" s="115" t="s">
        <v>1136</v>
      </c>
      <c r="H62" s="115" t="s">
        <v>1013</v>
      </c>
      <c r="I62" s="115" t="s">
        <v>1155</v>
      </c>
      <c r="J62" s="115" t="s">
        <v>960</v>
      </c>
      <c r="K62" s="115" t="s">
        <v>1156</v>
      </c>
    </row>
    <row r="63" spans="1:11" x14ac:dyDescent="0.25">
      <c r="A63" s="115">
        <v>25</v>
      </c>
      <c r="B63" s="115" t="s">
        <v>1110</v>
      </c>
      <c r="C63" s="115" t="s">
        <v>408</v>
      </c>
      <c r="D63" s="115" t="s">
        <v>1111</v>
      </c>
      <c r="E63" s="115" t="s">
        <v>912</v>
      </c>
      <c r="F63" s="115" t="s">
        <v>1112</v>
      </c>
      <c r="G63" s="115" t="s">
        <v>1136</v>
      </c>
      <c r="H63" s="115" t="s">
        <v>1013</v>
      </c>
      <c r="I63" s="115" t="s">
        <v>1113</v>
      </c>
      <c r="J63" s="115" t="s">
        <v>960</v>
      </c>
      <c r="K63" s="115" t="s">
        <v>1114</v>
      </c>
    </row>
    <row r="64" spans="1:11" x14ac:dyDescent="0.25">
      <c r="A64" s="115">
        <v>16</v>
      </c>
      <c r="B64" s="115" t="s">
        <v>1181</v>
      </c>
      <c r="C64" s="115" t="s">
        <v>1182</v>
      </c>
      <c r="D64" s="115" t="s">
        <v>1183</v>
      </c>
      <c r="E64" s="115" t="s">
        <v>48</v>
      </c>
      <c r="F64" s="115" t="s">
        <v>1184</v>
      </c>
      <c r="G64" s="115" t="s">
        <v>1136</v>
      </c>
      <c r="H64" s="115" t="s">
        <v>1013</v>
      </c>
      <c r="I64" s="115" t="s">
        <v>1185</v>
      </c>
      <c r="J64" s="115" t="s">
        <v>960</v>
      </c>
      <c r="K64" s="115" t="s">
        <v>1186</v>
      </c>
    </row>
    <row r="65" spans="1:11" x14ac:dyDescent="0.25">
      <c r="A65" s="115">
        <v>17</v>
      </c>
      <c r="B65" s="115" t="s">
        <v>1187</v>
      </c>
      <c r="C65" s="115" t="s">
        <v>1188</v>
      </c>
      <c r="D65" s="115" t="s">
        <v>1189</v>
      </c>
      <c r="E65" s="115" t="s">
        <v>43</v>
      </c>
      <c r="F65" s="115" t="s">
        <v>1190</v>
      </c>
      <c r="G65" s="115" t="s">
        <v>1136</v>
      </c>
      <c r="H65" s="115" t="s">
        <v>1013</v>
      </c>
      <c r="I65" s="115" t="s">
        <v>1191</v>
      </c>
      <c r="J65" s="115" t="s">
        <v>960</v>
      </c>
      <c r="K65" s="115" t="s">
        <v>1192</v>
      </c>
    </row>
    <row r="66" spans="1:11" x14ac:dyDescent="0.25">
      <c r="A66" s="115">
        <v>18</v>
      </c>
      <c r="B66" s="115" t="s">
        <v>64</v>
      </c>
      <c r="C66" s="115" t="s">
        <v>65</v>
      </c>
      <c r="D66" s="115" t="s">
        <v>66</v>
      </c>
      <c r="E66" s="115" t="s">
        <v>1</v>
      </c>
      <c r="F66" s="115" t="s">
        <v>1133</v>
      </c>
      <c r="G66" s="115" t="s">
        <v>1136</v>
      </c>
      <c r="H66" s="115" t="s">
        <v>1013</v>
      </c>
      <c r="I66" s="115" t="s">
        <v>1134</v>
      </c>
      <c r="J66" s="115" t="s">
        <v>960</v>
      </c>
      <c r="K66" s="115" t="s">
        <v>1135</v>
      </c>
    </row>
    <row r="67" spans="1:11" x14ac:dyDescent="0.25">
      <c r="A67" s="115">
        <v>23</v>
      </c>
      <c r="B67" s="115" t="s">
        <v>1094</v>
      </c>
      <c r="C67" s="115" t="s">
        <v>1095</v>
      </c>
      <c r="D67" s="115" t="s">
        <v>173</v>
      </c>
      <c r="E67" s="115" t="s">
        <v>43</v>
      </c>
      <c r="F67" s="115" t="s">
        <v>1096</v>
      </c>
      <c r="G67" s="115" t="s">
        <v>1136</v>
      </c>
      <c r="H67" s="115" t="s">
        <v>1013</v>
      </c>
      <c r="I67" s="115" t="s">
        <v>1097</v>
      </c>
      <c r="J67" s="115" t="s">
        <v>960</v>
      </c>
      <c r="K67" s="115" t="s">
        <v>1098</v>
      </c>
    </row>
    <row r="68" spans="1:11" x14ac:dyDescent="0.25">
      <c r="A68" s="115">
        <v>15</v>
      </c>
      <c r="B68" s="115" t="s">
        <v>1176</v>
      </c>
      <c r="C68" s="115" t="s">
        <v>1177</v>
      </c>
      <c r="D68" s="115" t="s">
        <v>173</v>
      </c>
      <c r="E68" s="115" t="s">
        <v>43</v>
      </c>
      <c r="F68" s="115" t="s">
        <v>1178</v>
      </c>
      <c r="G68" s="115" t="s">
        <v>1136</v>
      </c>
      <c r="H68" s="115" t="s">
        <v>1013</v>
      </c>
      <c r="I68" s="115" t="s">
        <v>1179</v>
      </c>
      <c r="J68" s="115" t="s">
        <v>960</v>
      </c>
      <c r="K68" s="115" t="s">
        <v>1180</v>
      </c>
    </row>
    <row r="69" spans="1:11" x14ac:dyDescent="0.25">
      <c r="A69" s="115">
        <v>27</v>
      </c>
      <c r="B69" s="115" t="s">
        <v>803</v>
      </c>
      <c r="C69" s="115" t="s">
        <v>804</v>
      </c>
      <c r="D69" s="115" t="s">
        <v>17</v>
      </c>
      <c r="E69" s="115" t="s">
        <v>7</v>
      </c>
      <c r="F69" s="115" t="s">
        <v>1121</v>
      </c>
      <c r="G69" s="115" t="s">
        <v>1136</v>
      </c>
      <c r="H69" s="115" t="s">
        <v>1013</v>
      </c>
      <c r="I69" s="115" t="s">
        <v>1122</v>
      </c>
      <c r="J69" s="115" t="s">
        <v>960</v>
      </c>
      <c r="K69" s="115" t="s">
        <v>1123</v>
      </c>
    </row>
    <row r="70" spans="1:11" x14ac:dyDescent="0.25">
      <c r="A70" s="115">
        <v>26</v>
      </c>
      <c r="B70" s="115" t="s">
        <v>1115</v>
      </c>
      <c r="C70" s="115" t="s">
        <v>1116</v>
      </c>
      <c r="D70" s="115" t="s">
        <v>1117</v>
      </c>
      <c r="E70" s="115" t="s">
        <v>1</v>
      </c>
      <c r="F70" s="115" t="s">
        <v>1118</v>
      </c>
      <c r="G70" s="115" t="s">
        <v>1136</v>
      </c>
      <c r="H70" s="115" t="s">
        <v>1013</v>
      </c>
      <c r="I70" s="115" t="s">
        <v>1119</v>
      </c>
      <c r="J70" s="115" t="s">
        <v>960</v>
      </c>
      <c r="K70" s="115" t="s">
        <v>1120</v>
      </c>
    </row>
    <row r="71" spans="1:11" x14ac:dyDescent="0.25">
      <c r="A71" s="115">
        <v>14</v>
      </c>
      <c r="B71" s="115" t="s">
        <v>1171</v>
      </c>
      <c r="C71" s="115" t="s">
        <v>1172</v>
      </c>
      <c r="D71" s="115" t="s">
        <v>0</v>
      </c>
      <c r="E71" s="115" t="s">
        <v>1</v>
      </c>
      <c r="F71" s="115" t="s">
        <v>1173</v>
      </c>
      <c r="G71" s="115" t="s">
        <v>1136</v>
      </c>
      <c r="H71" s="115" t="s">
        <v>1013</v>
      </c>
      <c r="I71" s="115" t="s">
        <v>1174</v>
      </c>
      <c r="J71" s="115" t="s">
        <v>960</v>
      </c>
      <c r="K71" s="115" t="s">
        <v>1175</v>
      </c>
    </row>
    <row r="72" spans="1:11" x14ac:dyDescent="0.25">
      <c r="A72" s="115">
        <v>10</v>
      </c>
      <c r="B72" s="115" t="s">
        <v>262</v>
      </c>
      <c r="C72" s="115" t="s">
        <v>399</v>
      </c>
      <c r="D72" s="115" t="s">
        <v>0</v>
      </c>
      <c r="E72" s="115" t="s">
        <v>1</v>
      </c>
      <c r="F72" s="115" t="s">
        <v>1103</v>
      </c>
      <c r="G72" s="115" t="s">
        <v>1136</v>
      </c>
      <c r="H72" s="115" t="s">
        <v>1013</v>
      </c>
      <c r="I72" s="115" t="s">
        <v>1104</v>
      </c>
      <c r="J72" s="115" t="s">
        <v>960</v>
      </c>
      <c r="K72" s="115" t="s">
        <v>1206</v>
      </c>
    </row>
    <row r="73" spans="1:11" x14ac:dyDescent="0.25">
      <c r="A73" s="115">
        <v>13</v>
      </c>
      <c r="B73" s="115" t="s">
        <v>196</v>
      </c>
      <c r="C73" s="115" t="s">
        <v>104</v>
      </c>
      <c r="D73" s="115" t="s">
        <v>197</v>
      </c>
      <c r="E73" s="115" t="s">
        <v>198</v>
      </c>
      <c r="F73" s="115" t="s">
        <v>1168</v>
      </c>
      <c r="G73" s="115" t="s">
        <v>1136</v>
      </c>
      <c r="H73" s="115" t="s">
        <v>1013</v>
      </c>
      <c r="I73" s="115" t="s">
        <v>1169</v>
      </c>
      <c r="J73" s="115" t="s">
        <v>960</v>
      </c>
      <c r="K73" s="115" t="s">
        <v>1170</v>
      </c>
    </row>
    <row r="74" spans="1:11" x14ac:dyDescent="0.25">
      <c r="A74" s="115">
        <v>24</v>
      </c>
      <c r="B74" s="115" t="s">
        <v>196</v>
      </c>
      <c r="C74" s="115" t="s">
        <v>104</v>
      </c>
      <c r="D74" s="115" t="s">
        <v>197</v>
      </c>
      <c r="E74" s="115" t="s">
        <v>198</v>
      </c>
      <c r="F74" s="115" t="s">
        <v>1107</v>
      </c>
      <c r="G74" s="115" t="s">
        <v>1136</v>
      </c>
      <c r="H74" s="115" t="s">
        <v>1013</v>
      </c>
      <c r="I74" s="115" t="s">
        <v>1108</v>
      </c>
      <c r="J74" s="115" t="s">
        <v>960</v>
      </c>
      <c r="K74" s="115" t="s">
        <v>1109</v>
      </c>
    </row>
    <row r="75" spans="1:11" x14ac:dyDescent="0.25">
      <c r="A75" s="115">
        <v>58</v>
      </c>
      <c r="B75" s="115" t="s">
        <v>15</v>
      </c>
      <c r="C75" s="115" t="s">
        <v>16</v>
      </c>
      <c r="D75" s="115" t="s">
        <v>17</v>
      </c>
      <c r="E75" s="115" t="s">
        <v>7</v>
      </c>
      <c r="F75" s="115" t="s">
        <v>18</v>
      </c>
      <c r="G75" s="115" t="s">
        <v>1136</v>
      </c>
      <c r="H75" s="115" t="s">
        <v>5</v>
      </c>
      <c r="I75" s="115" t="s">
        <v>19</v>
      </c>
      <c r="J75" s="115" t="s">
        <v>6</v>
      </c>
      <c r="K75" s="115" t="s">
        <v>685</v>
      </c>
    </row>
    <row r="76" spans="1:11" x14ac:dyDescent="0.25">
      <c r="A76" s="115">
        <v>36</v>
      </c>
      <c r="B76" s="115" t="s">
        <v>803</v>
      </c>
      <c r="C76" s="115" t="s">
        <v>804</v>
      </c>
      <c r="D76" s="115" t="s">
        <v>17</v>
      </c>
      <c r="E76" s="115" t="s">
        <v>7</v>
      </c>
      <c r="F76" s="115" t="s">
        <v>805</v>
      </c>
      <c r="G76" s="115" t="s">
        <v>1136</v>
      </c>
      <c r="H76" s="115" t="s">
        <v>5</v>
      </c>
      <c r="I76" s="115" t="s">
        <v>806</v>
      </c>
      <c r="J76" s="115" t="s">
        <v>6</v>
      </c>
      <c r="K76" s="115" t="s">
        <v>996</v>
      </c>
    </row>
    <row r="77" spans="1:11" x14ac:dyDescent="0.25">
      <c r="A77" s="115">
        <v>73</v>
      </c>
      <c r="B77" s="115" t="s">
        <v>50</v>
      </c>
      <c r="C77" s="115" t="s">
        <v>51</v>
      </c>
      <c r="D77" s="115" t="s">
        <v>52</v>
      </c>
      <c r="E77" s="115" t="s">
        <v>43</v>
      </c>
      <c r="F77" s="115" t="s">
        <v>94</v>
      </c>
      <c r="G77" s="115" t="s">
        <v>1136</v>
      </c>
      <c r="H77" s="115" t="s">
        <v>5</v>
      </c>
      <c r="I77" s="115" t="s">
        <v>95</v>
      </c>
      <c r="J77" s="115" t="s">
        <v>6</v>
      </c>
      <c r="K77" s="115" t="s">
        <v>724</v>
      </c>
    </row>
    <row r="78" spans="1:11" x14ac:dyDescent="0.25">
      <c r="A78" s="115">
        <v>79</v>
      </c>
      <c r="B78" s="115" t="s">
        <v>101</v>
      </c>
      <c r="C78" s="115" t="s">
        <v>102</v>
      </c>
      <c r="D78" s="115" t="s">
        <v>103</v>
      </c>
      <c r="E78" s="115" t="s">
        <v>43</v>
      </c>
      <c r="F78" s="115" t="s">
        <v>169</v>
      </c>
      <c r="G78" s="115" t="s">
        <v>1136</v>
      </c>
      <c r="H78" s="115" t="s">
        <v>8</v>
      </c>
      <c r="I78" s="115" t="s">
        <v>170</v>
      </c>
      <c r="J78" s="115" t="s">
        <v>9</v>
      </c>
      <c r="K78" s="115" t="s">
        <v>735</v>
      </c>
    </row>
    <row r="79" spans="1:11" x14ac:dyDescent="0.25">
      <c r="A79" s="115">
        <v>82</v>
      </c>
      <c r="B79" s="115" t="s">
        <v>179</v>
      </c>
      <c r="C79" s="115" t="s">
        <v>180</v>
      </c>
      <c r="D79" s="115" t="s">
        <v>181</v>
      </c>
      <c r="E79" s="115" t="s">
        <v>43</v>
      </c>
      <c r="F79" s="115" t="s">
        <v>182</v>
      </c>
      <c r="G79" s="115" t="s">
        <v>1136</v>
      </c>
      <c r="H79" s="115" t="s">
        <v>8</v>
      </c>
      <c r="I79" s="115" t="s">
        <v>183</v>
      </c>
      <c r="J79" s="115" t="s">
        <v>9</v>
      </c>
      <c r="K79" s="115" t="s">
        <v>738</v>
      </c>
    </row>
    <row r="80" spans="1:11" x14ac:dyDescent="0.25">
      <c r="A80" s="115">
        <v>21</v>
      </c>
      <c r="B80" s="115" t="s">
        <v>530</v>
      </c>
      <c r="C80" s="115" t="s">
        <v>531</v>
      </c>
      <c r="D80" s="115" t="s">
        <v>36</v>
      </c>
      <c r="E80" s="115" t="s">
        <v>1</v>
      </c>
      <c r="F80" s="115" t="s">
        <v>1158</v>
      </c>
      <c r="G80" s="115" t="s">
        <v>1257</v>
      </c>
      <c r="H80" s="115" t="s">
        <v>1013</v>
      </c>
      <c r="I80" s="115" t="s">
        <v>1159</v>
      </c>
      <c r="J80" s="115" t="s">
        <v>960</v>
      </c>
      <c r="K80" s="115" t="s">
        <v>1160</v>
      </c>
    </row>
    <row r="81" spans="1:11" x14ac:dyDescent="0.25">
      <c r="A81" s="115">
        <v>5</v>
      </c>
      <c r="B81" s="115" t="s">
        <v>366</v>
      </c>
      <c r="C81" s="115" t="s">
        <v>367</v>
      </c>
      <c r="D81" s="115" t="s">
        <v>368</v>
      </c>
      <c r="E81" s="115" t="s">
        <v>43</v>
      </c>
      <c r="F81" s="115" t="s">
        <v>1100</v>
      </c>
      <c r="G81" s="115" t="s">
        <v>1257</v>
      </c>
      <c r="H81" s="115" t="s">
        <v>1013</v>
      </c>
      <c r="I81" s="115" t="s">
        <v>1101</v>
      </c>
      <c r="J81" s="115" t="s">
        <v>960</v>
      </c>
      <c r="K81" s="115" t="s">
        <v>1258</v>
      </c>
    </row>
    <row r="82" spans="1:11" x14ac:dyDescent="0.25">
      <c r="A82" s="115">
        <v>8</v>
      </c>
      <c r="B82" s="115" t="s">
        <v>1194</v>
      </c>
      <c r="C82" s="115" t="s">
        <v>1195</v>
      </c>
      <c r="D82" s="115" t="s">
        <v>1196</v>
      </c>
      <c r="E82" s="115" t="s">
        <v>28</v>
      </c>
      <c r="F82" s="115" t="s">
        <v>1197</v>
      </c>
      <c r="G82" s="115" t="s">
        <v>1257</v>
      </c>
      <c r="H82" s="115" t="s">
        <v>1013</v>
      </c>
      <c r="I82" s="115" t="s">
        <v>1198</v>
      </c>
      <c r="J82" s="115" t="s">
        <v>960</v>
      </c>
      <c r="K82" s="115" t="s">
        <v>1214</v>
      </c>
    </row>
    <row r="83" spans="1:11" x14ac:dyDescent="0.25">
      <c r="A83" s="115">
        <v>2</v>
      </c>
      <c r="B83" s="115" t="s">
        <v>174</v>
      </c>
      <c r="C83" s="115" t="s">
        <v>175</v>
      </c>
      <c r="D83" s="115" t="s">
        <v>0</v>
      </c>
      <c r="E83" s="115" t="s">
        <v>1</v>
      </c>
      <c r="F83" s="115" t="s">
        <v>1232</v>
      </c>
      <c r="G83" s="115" t="s">
        <v>1257</v>
      </c>
      <c r="H83" s="115" t="s">
        <v>1013</v>
      </c>
      <c r="I83" s="115" t="s">
        <v>1234</v>
      </c>
      <c r="J83" s="115" t="s">
        <v>960</v>
      </c>
      <c r="K83" s="115" t="s">
        <v>1235</v>
      </c>
    </row>
    <row r="84" spans="1:11" x14ac:dyDescent="0.25">
      <c r="A84" s="115">
        <v>6</v>
      </c>
      <c r="B84" s="115" t="s">
        <v>1215</v>
      </c>
      <c r="C84" s="115" t="s">
        <v>1216</v>
      </c>
      <c r="D84" s="115" t="s">
        <v>0</v>
      </c>
      <c r="E84" s="115" t="s">
        <v>1</v>
      </c>
      <c r="F84" s="115" t="s">
        <v>1218</v>
      </c>
      <c r="G84" s="115" t="s">
        <v>1257</v>
      </c>
      <c r="H84" s="115" t="s">
        <v>1013</v>
      </c>
      <c r="I84" s="115" t="s">
        <v>1219</v>
      </c>
      <c r="J84" s="115" t="s">
        <v>960</v>
      </c>
      <c r="K84" s="115" t="s">
        <v>1242</v>
      </c>
    </row>
    <row r="85" spans="1:11" x14ac:dyDescent="0.25">
      <c r="A85" s="115">
        <v>67</v>
      </c>
      <c r="B85" s="115" t="s">
        <v>443</v>
      </c>
      <c r="C85" s="115" t="s">
        <v>444</v>
      </c>
      <c r="D85" s="115" t="s">
        <v>0</v>
      </c>
      <c r="E85" s="115" t="s">
        <v>1</v>
      </c>
      <c r="F85" s="115" t="s">
        <v>445</v>
      </c>
      <c r="G85" s="115" t="s">
        <v>1257</v>
      </c>
      <c r="H85" s="115" t="s">
        <v>5</v>
      </c>
      <c r="I85" s="115" t="s">
        <v>446</v>
      </c>
      <c r="J85" s="115" t="s">
        <v>6</v>
      </c>
      <c r="K85" s="115" t="s">
        <v>708</v>
      </c>
    </row>
    <row r="86" spans="1:11" x14ac:dyDescent="0.25">
      <c r="A86" s="115">
        <v>4</v>
      </c>
      <c r="B86" s="115" t="s">
        <v>366</v>
      </c>
      <c r="C86" s="115" t="s">
        <v>367</v>
      </c>
      <c r="D86" s="115" t="s">
        <v>368</v>
      </c>
      <c r="E86" s="115" t="s">
        <v>43</v>
      </c>
      <c r="F86" s="115" t="s">
        <v>395</v>
      </c>
      <c r="G86" s="115" t="s">
        <v>1257</v>
      </c>
      <c r="H86" s="115" t="s">
        <v>5</v>
      </c>
      <c r="I86" s="115" t="s">
        <v>396</v>
      </c>
      <c r="J86" s="115" t="s">
        <v>6</v>
      </c>
      <c r="K86" s="115" t="s">
        <v>1241</v>
      </c>
    </row>
    <row r="87" spans="1:11" x14ac:dyDescent="0.25">
      <c r="A87" s="115">
        <v>72</v>
      </c>
      <c r="B87" s="115" t="s">
        <v>467</v>
      </c>
      <c r="C87" s="115" t="s">
        <v>468</v>
      </c>
      <c r="D87" s="115" t="s">
        <v>0</v>
      </c>
      <c r="E87" s="115" t="s">
        <v>1</v>
      </c>
      <c r="F87" s="115" t="s">
        <v>469</v>
      </c>
      <c r="G87" s="115" t="s">
        <v>1257</v>
      </c>
      <c r="H87" s="115" t="s">
        <v>5</v>
      </c>
      <c r="I87" s="115" t="s">
        <v>470</v>
      </c>
      <c r="J87" s="115" t="s">
        <v>6</v>
      </c>
      <c r="K87" s="115" t="s">
        <v>720</v>
      </c>
    </row>
    <row r="88" spans="1:11" x14ac:dyDescent="0.25">
      <c r="A88" s="115">
        <v>78</v>
      </c>
      <c r="B88" s="115" t="s">
        <v>797</v>
      </c>
      <c r="C88" s="115" t="s">
        <v>798</v>
      </c>
      <c r="D88" s="115" t="s">
        <v>799</v>
      </c>
      <c r="E88" s="115" t="s">
        <v>1</v>
      </c>
      <c r="F88" s="115" t="s">
        <v>800</v>
      </c>
      <c r="G88" s="115" t="s">
        <v>1257</v>
      </c>
      <c r="H88" s="115" t="s">
        <v>8</v>
      </c>
      <c r="I88" s="115" t="s">
        <v>801</v>
      </c>
      <c r="J88" s="115" t="s">
        <v>9</v>
      </c>
      <c r="K88" s="115" t="s">
        <v>802</v>
      </c>
    </row>
    <row r="89" spans="1:11" x14ac:dyDescent="0.25">
      <c r="A89" s="115">
        <v>80</v>
      </c>
      <c r="B89" s="115" t="s">
        <v>174</v>
      </c>
      <c r="C89" s="115" t="s">
        <v>175</v>
      </c>
      <c r="D89" s="115" t="s">
        <v>0</v>
      </c>
      <c r="E89" s="115" t="s">
        <v>1</v>
      </c>
      <c r="F89" s="115" t="s">
        <v>176</v>
      </c>
      <c r="G89" s="115" t="s">
        <v>1257</v>
      </c>
      <c r="H89" s="115" t="s">
        <v>8</v>
      </c>
      <c r="I89" s="115" t="s">
        <v>177</v>
      </c>
      <c r="J89" s="115" t="s">
        <v>9</v>
      </c>
      <c r="K89" s="115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4"/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5"/>
  <dimension ref="A1:L93"/>
  <sheetViews>
    <sheetView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6"/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BK222"/>
  <sheetViews>
    <sheetView tabSelected="1" topLeftCell="A184" workbookViewId="0" zoomScale="80" zoomScaleNormal="80">
      <pane activePane="topRight" state="frozen" topLeftCell="E1" xSplit="4"/>
      <selection activeCell="A29" sqref="A29"/>
      <selection activeCell="B198" pane="topRight" sqref="B198:G198"/>
    </sheetView>
  </sheetViews>
  <sheetFormatPr defaultRowHeight="15" x14ac:dyDescent="0.25"/>
  <cols>
    <col min="2" max="2" customWidth="true" width="32.5703125" collapsed="false"/>
    <col min="3" max="3" bestFit="true" customWidth="true" width="15.0" collapsed="false"/>
    <col min="4" max="4" bestFit="true" customWidth="true" width="17.28515625" collapsed="false"/>
    <col min="5" max="5" customWidth="true" width="19.7109375" collapsed="false"/>
    <col min="6" max="6" customWidth="true" hidden="true" width="20.7109375" collapsed="false"/>
    <col min="7" max="7" bestFit="true" customWidth="true" width="12.140625" collapsed="false"/>
    <col min="8" max="8" customWidth="true" style="208" width="12.140625" collapsed="false"/>
    <col min="9" max="9" customWidth="true" style="207" width="12.140625" collapsed="false"/>
    <col min="10" max="10" customWidth="true" style="206" width="12.140625" collapsed="false"/>
    <col min="11" max="11" customWidth="true" style="203" width="12.140625" collapsed="false"/>
    <col min="12" max="12" customWidth="true" style="200" width="12.140625" collapsed="false"/>
    <col min="13" max="13" customWidth="true" style="176" width="12.140625" collapsed="false"/>
    <col min="14" max="14" customWidth="true" style="159" width="12.140625" collapsed="false"/>
    <col min="15" max="15" customWidth="true" style="158" width="12.140625" collapsed="false"/>
    <col min="16" max="16" customWidth="true" style="155" width="12.140625" collapsed="false"/>
    <col min="17" max="17" customWidth="true" style="150" width="12.140625" collapsed="false"/>
    <col min="18" max="18" customWidth="true" style="149" width="12.140625" collapsed="false"/>
    <col min="19" max="19" customWidth="true" style="147" width="21.42578125" collapsed="false"/>
    <col min="20" max="20" customWidth="true" style="150" width="21.42578125" collapsed="false"/>
    <col min="21" max="21" customWidth="true" style="146" width="21.42578125" collapsed="false"/>
    <col min="22" max="22" customWidth="true" style="145" width="27.7109375" collapsed="false"/>
    <col min="23" max="23" customWidth="true" style="144" width="29.7109375" collapsed="false"/>
    <col min="24" max="24" customWidth="true" style="140" width="37.7109375" collapsed="false"/>
    <col min="25" max="25" customWidth="true" style="138" width="32.5703125" collapsed="false"/>
    <col min="26" max="26" customWidth="true" style="137" width="32.5703125" collapsed="false"/>
    <col min="27" max="28" customWidth="true" style="134" width="32.5703125" collapsed="false"/>
    <col min="29" max="29" customWidth="true" style="121" width="32.5703125" collapsed="false"/>
    <col min="30" max="30" customWidth="true" style="119" width="32.5703125" collapsed="false"/>
    <col min="31" max="31" customWidth="true" style="120" width="32.5703125" collapsed="false"/>
    <col min="32" max="32" customWidth="true" style="103" width="33.5703125" collapsed="false"/>
    <col min="33" max="33" customWidth="true" width="39.42578125" collapsed="false"/>
    <col min="34" max="38" customWidth="true" width="23.7109375" collapsed="false"/>
    <col min="40" max="40" customWidth="true" width="34.42578125" collapsed="false"/>
    <col min="41" max="45" customWidth="true" width="27.42578125" collapsed="false"/>
    <col min="47" max="53" customWidth="true" width="33.0" collapsed="false"/>
  </cols>
  <sheetData>
    <row customFormat="1" ht="15.75" r="1" s="171" spans="3:32" thickBot="1" x14ac:dyDescent="0.3">
      <c r="D1" s="8771" t="s">
        <v>1514</v>
      </c>
      <c r="E1" s="8771"/>
      <c r="F1" s="8771"/>
      <c r="G1" s="8771"/>
      <c r="H1" s="208"/>
      <c r="I1" s="207"/>
      <c r="J1" s="206"/>
      <c r="K1" s="203"/>
      <c r="L1" s="200"/>
      <c r="M1" s="176"/>
      <c r="AE1" s="120"/>
      <c r="AF1" s="103"/>
    </row>
    <row customFormat="1" ht="18.75" r="2" s="171" spans="3:32" x14ac:dyDescent="0.25">
      <c r="D2" s="223"/>
      <c r="E2" s="224" t="s">
        <v>1511</v>
      </c>
      <c r="F2" s="224" t="s">
        <v>1512</v>
      </c>
      <c r="G2" s="225" t="s">
        <v>1513</v>
      </c>
      <c r="H2" s="208"/>
      <c r="I2" s="207"/>
      <c r="J2" s="206"/>
      <c r="K2" s="203"/>
      <c r="L2" s="200"/>
      <c r="M2" s="176"/>
      <c r="AE2" s="120"/>
      <c r="AF2" s="103"/>
    </row>
    <row customFormat="1" ht="15.75" r="3" s="171" spans="3:32" x14ac:dyDescent="0.25">
      <c r="D3" s="226" t="s">
        <v>513</v>
      </c>
      <c r="E3" s="227">
        <f ca="1">INDIRECT("I17")</f>
        <v>76</v>
      </c>
      <c r="F3" s="227" t="str">
        <f ca="1">"+("&amp;G3-E3&amp;")"</f>
        <v>+(0)</v>
      </c>
      <c r="G3" s="228">
        <f ca="1">INDIRECT("H17")</f>
        <v>76</v>
      </c>
      <c r="H3" s="208"/>
      <c r="I3" s="207"/>
      <c r="J3" s="206"/>
      <c r="K3" s="203"/>
      <c r="L3" s="200"/>
      <c r="M3" s="176"/>
      <c r="AE3" s="120"/>
      <c r="AF3" s="103"/>
    </row>
    <row customFormat="1" ht="15.75" r="4" s="171" spans="3:32" x14ac:dyDescent="0.25">
      <c r="D4" s="229" t="s">
        <v>1452</v>
      </c>
      <c r="E4" s="128">
        <f ca="1">INDIRECT("I19")</f>
        <v>1</v>
      </c>
      <c r="F4" s="128"/>
      <c r="G4" s="230">
        <f ca="1">INDIRECT("H19")</f>
        <v>1</v>
      </c>
      <c r="H4" s="208"/>
      <c r="I4" s="207"/>
      <c r="J4" s="206"/>
      <c r="K4" s="203"/>
      <c r="L4" s="200"/>
      <c r="M4" s="176"/>
      <c r="AE4" s="120"/>
      <c r="AF4" s="103"/>
    </row>
    <row customFormat="1" ht="15.75" r="5" s="171" spans="3:32" x14ac:dyDescent="0.25">
      <c r="D5" s="231" t="s">
        <v>1453</v>
      </c>
      <c r="E5" s="232">
        <f ca="1">INDIRECT("I20")</f>
        <v>1</v>
      </c>
      <c r="F5" s="232"/>
      <c r="G5" s="233">
        <f ca="1">INDIRECT("H20")</f>
        <v>1</v>
      </c>
      <c r="H5" s="208"/>
      <c r="I5" s="207"/>
      <c r="J5" s="206"/>
      <c r="K5" s="203"/>
      <c r="L5" s="200"/>
      <c r="M5" s="176"/>
      <c r="AE5" s="120"/>
      <c r="AF5" s="103"/>
    </row>
    <row customFormat="1" ht="15.75" r="6" s="171" spans="3:32" x14ac:dyDescent="0.25">
      <c r="D6" s="229" t="s">
        <v>486</v>
      </c>
      <c r="E6" s="128">
        <f ca="1">INDIRECT("I12")</f>
        <v>41</v>
      </c>
      <c r="F6" s="128" t="str">
        <f ca="1">"+("&amp;G6-E6&amp;")"</f>
        <v>+(-1)</v>
      </c>
      <c r="G6" s="129">
        <f ca="1">INDIRECT("H12")</f>
        <v>40</v>
      </c>
      <c r="H6" s="208"/>
      <c r="I6" s="207"/>
      <c r="J6" s="206"/>
      <c r="K6" s="203"/>
      <c r="L6" s="200"/>
      <c r="M6" s="176"/>
      <c r="AE6" s="120"/>
      <c r="AF6" s="103"/>
    </row>
    <row customFormat="1" ht="15.75" r="7" s="171" spans="3:32" x14ac:dyDescent="0.25">
      <c r="D7" s="229" t="s">
        <v>488</v>
      </c>
      <c r="E7" s="128">
        <f ca="1">INDIRECT("I13")</f>
        <v>13</v>
      </c>
      <c r="F7" s="128" t="str">
        <f ca="1">"+("&amp;G7-E7&amp;")"</f>
        <v>+(0)</v>
      </c>
      <c r="G7" s="129">
        <f ca="1">INDIRECT("H13")</f>
        <v>13</v>
      </c>
      <c r="H7" s="208"/>
      <c r="I7" s="207"/>
      <c r="J7" s="206"/>
      <c r="K7" s="203"/>
      <c r="L7" s="200"/>
      <c r="M7" s="176"/>
      <c r="AE7" s="120"/>
      <c r="AF7" s="103"/>
    </row>
    <row customFormat="1" ht="15.75" r="8" s="171" spans="3:32" x14ac:dyDescent="0.25">
      <c r="D8" s="229" t="s">
        <v>1347</v>
      </c>
      <c r="E8" s="128">
        <f ca="1">INDIRECT("I14")</f>
        <v>7</v>
      </c>
      <c r="F8" s="128" t="str">
        <f ca="1">"+("&amp;G8-E8&amp;")"</f>
        <v>+(0)</v>
      </c>
      <c r="G8" s="129">
        <f ca="1">INDIRECT("H14")</f>
        <v>7</v>
      </c>
      <c r="H8" s="208"/>
      <c r="I8" s="207"/>
      <c r="J8" s="206"/>
      <c r="K8" s="203"/>
      <c r="L8" s="200"/>
      <c r="M8" s="176"/>
      <c r="AE8" s="120"/>
      <c r="AF8" s="103"/>
    </row>
    <row customFormat="1" ht="16.5" r="9" s="171" spans="3:32" thickBot="1" x14ac:dyDescent="0.3">
      <c r="D9" s="234" t="s">
        <v>1200</v>
      </c>
      <c r="E9" s="132">
        <f ca="1">INDIRECT("I15")</f>
        <v>15</v>
      </c>
      <c r="F9" s="132" t="str">
        <f ca="1">"+("&amp;G9-E9&amp;")"</f>
        <v>+(1)</v>
      </c>
      <c r="G9" s="133">
        <f ca="1">INDIRECT("H15")</f>
        <v>16</v>
      </c>
      <c r="H9" s="208"/>
      <c r="I9" s="207"/>
      <c r="J9" s="206"/>
      <c r="K9" s="203"/>
      <c r="L9" s="200"/>
      <c r="M9" s="176"/>
      <c r="AE9" s="120"/>
      <c r="AF9" s="103"/>
    </row>
    <row customFormat="1" r="10" s="171" spans="3:32" x14ac:dyDescent="0.25">
      <c r="H10" s="208"/>
      <c r="I10" s="207"/>
      <c r="J10" s="206"/>
      <c r="K10" s="203"/>
      <c r="L10" s="200"/>
      <c r="M10" s="176"/>
      <c r="AE10" s="120"/>
      <c r="AF10" s="103"/>
    </row>
    <row customFormat="1" ht="15.75" r="11" s="99" spans="3:32" thickBot="1" x14ac:dyDescent="0.3">
      <c r="C11" s="155"/>
      <c r="D11" s="155"/>
      <c r="H11" s="208"/>
      <c r="I11" s="207"/>
      <c r="J11" s="206"/>
      <c r="K11" s="203"/>
      <c r="L11" s="200"/>
      <c r="M11" s="176"/>
      <c r="N11" s="159"/>
      <c r="O11" s="158"/>
      <c r="P11" s="155"/>
      <c r="Q11" s="150"/>
      <c r="R11" s="149"/>
      <c r="S11" s="147"/>
      <c r="T11" s="150"/>
      <c r="U11" s="146"/>
      <c r="V11" s="145"/>
      <c r="W11" s="144"/>
      <c r="X11" s="140"/>
      <c r="Y11" s="138"/>
      <c r="Z11" s="137"/>
      <c r="AA11" s="134"/>
      <c r="AB11" s="134"/>
      <c r="AC11" s="121"/>
      <c r="AD11" s="119"/>
      <c r="AE11" s="120"/>
      <c r="AF11" s="103"/>
    </row>
    <row customFormat="1" ht="15.75" r="12" s="99" spans="3:32" x14ac:dyDescent="0.25">
      <c r="C12" s="155"/>
      <c r="D12" s="122" t="s">
        <v>486</v>
      </c>
      <c r="E12" s="123"/>
      <c r="F12" s="123"/>
      <c r="G12" s="123"/>
      <c r="H12" s="124">
        <f ref="H12" si="0" t="shared">COUNTIF(H25:H107,"Yes")</f>
        <v>40</v>
      </c>
      <c r="I12" s="124">
        <f ref="I12:J12" si="1" t="shared">COUNTIF(I25:I107,"Yes")</f>
        <v>41</v>
      </c>
      <c r="J12" s="124">
        <f si="1" t="shared"/>
        <v>40</v>
      </c>
      <c r="K12" s="124">
        <f ref="K12:P12" si="2" t="shared">COUNTIF(K25:K107,"Yes")</f>
        <v>40</v>
      </c>
      <c r="L12" s="124">
        <f si="2" t="shared"/>
        <v>41</v>
      </c>
      <c r="M12" s="124">
        <f si="2" t="shared"/>
        <v>43</v>
      </c>
      <c r="N12" s="124">
        <f si="2" t="shared"/>
        <v>43</v>
      </c>
      <c r="O12" s="124">
        <f si="2" t="shared"/>
        <v>43</v>
      </c>
      <c r="P12" s="124">
        <f si="2" t="shared"/>
        <v>43</v>
      </c>
      <c r="Q12" s="124">
        <f ref="Q12:R12" si="3" t="shared">COUNTIF(Q25:Q107,"Yes")</f>
        <v>43</v>
      </c>
      <c r="R12" s="124">
        <f si="3" t="shared"/>
        <v>44</v>
      </c>
      <c r="S12" s="124">
        <f ref="S12:U12" si="4" t="shared">COUNTIF(S25:S107,"Yes")</f>
        <v>45</v>
      </c>
      <c r="T12" s="124">
        <f ref="T12" si="5" t="shared">COUNTIF(T25:T107,"Yes")</f>
        <v>44</v>
      </c>
      <c r="U12" s="124">
        <f si="4" t="shared"/>
        <v>44</v>
      </c>
      <c r="V12" s="124">
        <f ref="V12:W12" si="6" t="shared">COUNTIF(V25:V107,"Yes")</f>
        <v>45</v>
      </c>
      <c r="W12" s="124">
        <f si="6" t="shared"/>
        <v>45</v>
      </c>
      <c r="X12" s="124">
        <f ref="X12:AF12" si="7" t="shared">COUNTIF(X25:X107,"Yes")</f>
        <v>44</v>
      </c>
      <c r="Y12" s="124">
        <f si="7" t="shared"/>
        <v>47</v>
      </c>
      <c r="Z12" s="124">
        <f si="7" t="shared"/>
        <v>46</v>
      </c>
      <c r="AA12" s="124">
        <f si="7" t="shared"/>
        <v>43</v>
      </c>
      <c r="AB12" s="124">
        <f si="7" t="shared"/>
        <v>46</v>
      </c>
      <c r="AC12" s="124">
        <f si="7" t="shared"/>
        <v>46</v>
      </c>
      <c r="AD12" s="124">
        <f si="7" t="shared"/>
        <v>45</v>
      </c>
      <c r="AE12" s="124">
        <f si="7" t="shared"/>
        <v>47</v>
      </c>
      <c r="AF12" s="125">
        <f si="7" t="shared"/>
        <v>48</v>
      </c>
    </row>
    <row customFormat="1" ht="15.75" r="13" s="99" spans="3:32" x14ac:dyDescent="0.25">
      <c r="C13" s="155"/>
      <c r="D13" s="126" t="s">
        <v>488</v>
      </c>
      <c r="E13" s="127"/>
      <c r="F13" s="127"/>
      <c r="G13" s="127"/>
      <c r="H13" s="128">
        <f ref="H13" si="8" t="shared">COUNTIF(H108:H142,"Yes")</f>
        <v>13</v>
      </c>
      <c r="I13" s="128">
        <f ref="I13:AF13" si="9" t="shared">COUNTIF(I108:I142,"Yes")</f>
        <v>13</v>
      </c>
      <c r="J13" s="128">
        <f si="9" t="shared"/>
        <v>13</v>
      </c>
      <c r="K13" s="128">
        <f si="9" t="shared"/>
        <v>13</v>
      </c>
      <c r="L13" s="128">
        <f si="9" t="shared"/>
        <v>13</v>
      </c>
      <c r="M13" s="128">
        <f si="9" t="shared"/>
        <v>11</v>
      </c>
      <c r="N13" s="128">
        <f si="9" t="shared"/>
        <v>10</v>
      </c>
      <c r="O13" s="128">
        <f si="9" t="shared"/>
        <v>11</v>
      </c>
      <c r="P13" s="128">
        <f si="9" t="shared"/>
        <v>13</v>
      </c>
      <c r="Q13" s="128">
        <f si="9" t="shared"/>
        <v>14</v>
      </c>
      <c r="R13" s="128">
        <f si="9" t="shared"/>
        <v>13</v>
      </c>
      <c r="S13" s="128">
        <f si="9" t="shared"/>
        <v>13</v>
      </c>
      <c r="T13" s="128">
        <f si="9" t="shared"/>
        <v>12</v>
      </c>
      <c r="U13" s="128">
        <f si="9" t="shared"/>
        <v>12</v>
      </c>
      <c r="V13" s="128">
        <f si="9" t="shared"/>
        <v>14</v>
      </c>
      <c r="W13" s="128">
        <f si="9" t="shared"/>
        <v>14</v>
      </c>
      <c r="X13" s="128">
        <f si="9" t="shared"/>
        <v>13</v>
      </c>
      <c r="Y13" s="128">
        <f si="9" t="shared"/>
        <v>12</v>
      </c>
      <c r="Z13" s="128">
        <f si="9" t="shared"/>
        <v>12</v>
      </c>
      <c r="AA13" s="128">
        <f si="9" t="shared"/>
        <v>7</v>
      </c>
      <c r="AB13" s="128">
        <f si="9" t="shared"/>
        <v>8</v>
      </c>
      <c r="AC13" s="128">
        <f si="9" t="shared"/>
        <v>8</v>
      </c>
      <c r="AD13" s="128">
        <f si="9" t="shared"/>
        <v>7</v>
      </c>
      <c r="AE13" s="128">
        <f si="9" t="shared"/>
        <v>8</v>
      </c>
      <c r="AF13" s="129">
        <f si="9" t="shared"/>
        <v>7</v>
      </c>
    </row>
    <row customFormat="1" ht="15.75" r="14" s="99" spans="3:32" x14ac:dyDescent="0.25">
      <c r="C14" s="155"/>
      <c r="D14" s="126" t="s">
        <v>1347</v>
      </c>
      <c r="E14" s="127"/>
      <c r="F14" s="127"/>
      <c r="G14" s="127"/>
      <c r="H14" s="128">
        <f ref="H14" si="10" t="shared">COUNTIF(H143:H181,"Yes")</f>
        <v>7</v>
      </c>
      <c r="I14" s="128">
        <f ref="I14:AF14" si="11" t="shared">COUNTIF(I143:I181,"Yes")</f>
        <v>7</v>
      </c>
      <c r="J14" s="128">
        <f si="11" t="shared"/>
        <v>7</v>
      </c>
      <c r="K14" s="128">
        <f si="11" t="shared"/>
        <v>7</v>
      </c>
      <c r="L14" s="128">
        <f si="11" t="shared"/>
        <v>6</v>
      </c>
      <c r="M14" s="128">
        <f si="11" t="shared"/>
        <v>6</v>
      </c>
      <c r="N14" s="128">
        <f si="11" t="shared"/>
        <v>5</v>
      </c>
      <c r="O14" s="128">
        <f si="11" t="shared"/>
        <v>5</v>
      </c>
      <c r="P14" s="128">
        <f si="11" t="shared"/>
        <v>5</v>
      </c>
      <c r="Q14" s="128">
        <f si="11" t="shared"/>
        <v>5</v>
      </c>
      <c r="R14" s="128">
        <f si="11" t="shared"/>
        <v>6</v>
      </c>
      <c r="S14" s="128">
        <f si="11" t="shared"/>
        <v>7</v>
      </c>
      <c r="T14" s="128">
        <f si="11" t="shared"/>
        <v>6</v>
      </c>
      <c r="U14" s="128">
        <f si="11" t="shared"/>
        <v>6</v>
      </c>
      <c r="V14" s="128">
        <f si="11" t="shared"/>
        <v>7</v>
      </c>
      <c r="W14" s="128">
        <f si="11" t="shared"/>
        <v>6</v>
      </c>
      <c r="X14" s="128">
        <f si="11" t="shared"/>
        <v>4</v>
      </c>
      <c r="Y14" s="128">
        <f si="11" t="shared"/>
        <v>3</v>
      </c>
      <c r="Z14" s="128">
        <f si="11" t="shared"/>
        <v>4</v>
      </c>
      <c r="AA14" s="128">
        <f si="11" t="shared"/>
        <v>4</v>
      </c>
      <c r="AB14" s="128">
        <f si="11" t="shared"/>
        <v>4</v>
      </c>
      <c r="AC14" s="128">
        <f si="11" t="shared"/>
        <v>4</v>
      </c>
      <c r="AD14" s="128">
        <f si="11" t="shared"/>
        <v>4</v>
      </c>
      <c r="AE14" s="128">
        <f si="11" t="shared"/>
        <v>7</v>
      </c>
      <c r="AF14" s="129">
        <f si="11" t="shared"/>
        <v>7</v>
      </c>
    </row>
    <row customFormat="1" ht="15.75" r="15" s="99" spans="3:32" x14ac:dyDescent="0.25">
      <c r="C15" s="155"/>
      <c r="D15" s="126" t="s">
        <v>1200</v>
      </c>
      <c r="E15" s="127"/>
      <c r="F15" s="127"/>
      <c r="G15" s="127"/>
      <c r="H15" s="128">
        <f ref="H15:AF15" si="12" t="shared">COUNTIF(H182:H213,"Yes")</f>
        <v>16</v>
      </c>
      <c r="I15" s="128">
        <f si="12" t="shared"/>
        <v>15</v>
      </c>
      <c r="J15" s="128">
        <f si="12" t="shared"/>
        <v>16</v>
      </c>
      <c r="K15" s="128">
        <f si="12" t="shared"/>
        <v>15</v>
      </c>
      <c r="L15" s="128">
        <f si="12" t="shared"/>
        <v>17</v>
      </c>
      <c r="M15" s="128">
        <f si="12" t="shared"/>
        <v>17</v>
      </c>
      <c r="N15" s="128">
        <f si="12" t="shared"/>
        <v>17</v>
      </c>
      <c r="O15" s="128">
        <f si="12" t="shared"/>
        <v>17</v>
      </c>
      <c r="P15" s="128">
        <f si="12" t="shared"/>
        <v>18</v>
      </c>
      <c r="Q15" s="128">
        <f si="12" t="shared"/>
        <v>16</v>
      </c>
      <c r="R15" s="128">
        <f si="12" t="shared"/>
        <v>16</v>
      </c>
      <c r="S15" s="128">
        <f si="12" t="shared"/>
        <v>13</v>
      </c>
      <c r="T15" s="128">
        <f si="12" t="shared"/>
        <v>17</v>
      </c>
      <c r="U15" s="128">
        <f si="12" t="shared"/>
        <v>16</v>
      </c>
      <c r="V15" s="128">
        <f si="12" t="shared"/>
        <v>17</v>
      </c>
      <c r="W15" s="128">
        <f si="12" t="shared"/>
        <v>18</v>
      </c>
      <c r="X15" s="128">
        <f si="12" t="shared"/>
        <v>17</v>
      </c>
      <c r="Y15" s="128">
        <f si="12" t="shared"/>
        <v>17</v>
      </c>
      <c r="Z15" s="128">
        <f si="12" t="shared"/>
        <v>16</v>
      </c>
      <c r="AA15" s="128">
        <f si="12" t="shared"/>
        <v>17</v>
      </c>
      <c r="AB15" s="128">
        <f si="12" t="shared"/>
        <v>16</v>
      </c>
      <c r="AC15" s="128">
        <f si="12" t="shared"/>
        <v>16</v>
      </c>
      <c r="AD15" s="128">
        <f si="12" t="shared"/>
        <v>17</v>
      </c>
      <c r="AE15" s="128">
        <f si="12" t="shared"/>
        <v>17</v>
      </c>
      <c r="AF15" s="129">
        <f si="12" t="shared"/>
        <v>15</v>
      </c>
    </row>
    <row customFormat="1" ht="15.75" r="16" s="99" spans="3:32" x14ac:dyDescent="0.25">
      <c r="C16" s="155"/>
      <c r="D16" s="126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9"/>
    </row>
    <row customFormat="1" ht="15.75" r="17" s="99" spans="1:61" x14ac:dyDescent="0.25">
      <c r="C17" s="155"/>
      <c r="D17" s="126" t="s">
        <v>513</v>
      </c>
      <c r="E17" s="127"/>
      <c r="F17" s="127"/>
      <c r="G17" s="127"/>
      <c r="H17" s="128">
        <f ref="H17:N17" si="13" t="shared">COUNTIF(H24:H519,"Yes")</f>
        <v>76</v>
      </c>
      <c r="I17" s="128">
        <f si="13" t="shared"/>
        <v>76</v>
      </c>
      <c r="J17" s="128">
        <f si="13" t="shared"/>
        <v>76</v>
      </c>
      <c r="K17" s="128">
        <f si="13" t="shared"/>
        <v>75</v>
      </c>
      <c r="L17" s="128">
        <f si="13" t="shared"/>
        <v>77</v>
      </c>
      <c r="M17" s="128">
        <f si="13" t="shared"/>
        <v>77</v>
      </c>
      <c r="N17" s="128">
        <f si="13" t="shared"/>
        <v>75</v>
      </c>
      <c r="O17" s="128">
        <f>COUNTIF(O24:O526,"Yes")</f>
        <v>76</v>
      </c>
      <c r="P17" s="128">
        <f ref="P17:AF17" si="14" t="shared">COUNTIF(P24:P528,"Yes")</f>
        <v>79</v>
      </c>
      <c r="Q17" s="128">
        <f si="14" t="shared"/>
        <v>78</v>
      </c>
      <c r="R17" s="128">
        <f si="14" t="shared"/>
        <v>79</v>
      </c>
      <c r="S17" s="128">
        <f si="14" t="shared"/>
        <v>78</v>
      </c>
      <c r="T17" s="128">
        <f si="14" t="shared"/>
        <v>79</v>
      </c>
      <c r="U17" s="128">
        <f si="14" t="shared"/>
        <v>78</v>
      </c>
      <c r="V17" s="128">
        <f si="14" t="shared"/>
        <v>83</v>
      </c>
      <c r="W17" s="128">
        <f si="14" t="shared"/>
        <v>83</v>
      </c>
      <c r="X17" s="128">
        <f si="14" t="shared"/>
        <v>78</v>
      </c>
      <c r="Y17" s="128">
        <f si="14" t="shared"/>
        <v>79</v>
      </c>
      <c r="Z17" s="128">
        <f si="14" t="shared"/>
        <v>78</v>
      </c>
      <c r="AA17" s="128">
        <f si="14" t="shared"/>
        <v>71</v>
      </c>
      <c r="AB17" s="128">
        <f si="14" t="shared"/>
        <v>74</v>
      </c>
      <c r="AC17" s="128">
        <f si="14" t="shared"/>
        <v>74</v>
      </c>
      <c r="AD17" s="128">
        <f si="14" t="shared"/>
        <v>73</v>
      </c>
      <c r="AE17" s="128">
        <f si="14" t="shared"/>
        <v>79</v>
      </c>
      <c r="AF17" s="129">
        <f si="14" t="shared"/>
        <v>77</v>
      </c>
    </row>
    <row customFormat="1" ht="15.75" r="18" s="119" spans="1:61" x14ac:dyDescent="0.25">
      <c r="C18" s="155"/>
      <c r="D18" s="126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8"/>
      <c r="AE18" s="128"/>
      <c r="AF18" s="129"/>
    </row>
    <row customFormat="1" ht="15.75" r="19" s="99" spans="1:61" x14ac:dyDescent="0.25">
      <c r="C19" s="155"/>
      <c r="D19" s="126" t="s">
        <v>1452</v>
      </c>
      <c r="E19" s="127"/>
      <c r="F19" s="127"/>
      <c r="G19" s="127"/>
      <c r="H19" s="128">
        <f ref="H19:R19" si="15" t="shared">COUNTIFS(I:I,"No",H:H,"Yes")</f>
        <v>1</v>
      </c>
      <c r="I19" s="128">
        <f si="15" t="shared"/>
        <v>1</v>
      </c>
      <c r="J19" s="128">
        <f si="15" t="shared"/>
        <v>1</v>
      </c>
      <c r="K19" s="128">
        <f si="15" t="shared"/>
        <v>1</v>
      </c>
      <c r="L19" s="128">
        <f si="15" t="shared"/>
        <v>2</v>
      </c>
      <c r="M19" s="128">
        <f si="15" t="shared"/>
        <v>2</v>
      </c>
      <c r="N19" s="128">
        <f si="15" t="shared"/>
        <v>0</v>
      </c>
      <c r="O19" s="128">
        <f si="15" t="shared"/>
        <v>1</v>
      </c>
      <c r="P19" s="128">
        <f si="15" t="shared"/>
        <v>4</v>
      </c>
      <c r="Q19" s="128">
        <f si="15" t="shared"/>
        <v>1</v>
      </c>
      <c r="R19" s="128">
        <f si="15" t="shared"/>
        <v>5</v>
      </c>
      <c r="S19" s="128">
        <f>COUNTIFS(U:U,"No",S:S,"Yes")</f>
        <v>6</v>
      </c>
      <c r="T19" s="128">
        <f ref="T19:Z19" si="16" t="shared">COUNTIFS(U:U,"No",T:T,"Yes")</f>
        <v>4</v>
      </c>
      <c r="U19" s="128">
        <f si="16" t="shared"/>
        <v>2</v>
      </c>
      <c r="V19" s="128">
        <f si="16" t="shared"/>
        <v>2</v>
      </c>
      <c r="W19" s="128">
        <f si="16" t="shared"/>
        <v>7</v>
      </c>
      <c r="X19" s="128">
        <f si="16" t="shared"/>
        <v>4</v>
      </c>
      <c r="Y19" s="128">
        <f si="16" t="shared"/>
        <v>5</v>
      </c>
      <c r="Z19" s="128">
        <f si="16" t="shared"/>
        <v>12</v>
      </c>
      <c r="AA19" s="128">
        <v>5</v>
      </c>
      <c r="AB19" s="128">
        <v>1</v>
      </c>
      <c r="AC19" s="128">
        <v>1</v>
      </c>
      <c r="AD19" s="128">
        <v>1</v>
      </c>
      <c r="AE19" s="128"/>
      <c r="AF19" s="129"/>
    </row>
    <row customFormat="1" ht="16.5" r="20" s="99" spans="1:61" thickBot="1" x14ac:dyDescent="0.3">
      <c r="C20" s="155"/>
      <c r="D20" s="130" t="s">
        <v>1453</v>
      </c>
      <c r="E20" s="131"/>
      <c r="F20" s="131"/>
      <c r="G20" s="131"/>
      <c r="H20" s="132">
        <f ref="H20:R20" si="17" t="shared">COUNTIFS(I:I,"Yes",H:H,"No")</f>
        <v>1</v>
      </c>
      <c r="I20" s="132">
        <f si="17" t="shared"/>
        <v>1</v>
      </c>
      <c r="J20" s="132">
        <f si="17" t="shared"/>
        <v>0</v>
      </c>
      <c r="K20" s="132">
        <f si="17" t="shared"/>
        <v>3</v>
      </c>
      <c r="L20" s="132">
        <f si="17" t="shared"/>
        <v>2</v>
      </c>
      <c r="M20" s="132">
        <f si="17" t="shared"/>
        <v>0</v>
      </c>
      <c r="N20" s="132">
        <f si="17" t="shared"/>
        <v>1</v>
      </c>
      <c r="O20" s="132">
        <f si="17" t="shared"/>
        <v>4</v>
      </c>
      <c r="P20" s="132">
        <f si="17" t="shared"/>
        <v>3</v>
      </c>
      <c r="Q20" s="132">
        <f si="17" t="shared"/>
        <v>2</v>
      </c>
      <c r="R20" s="132">
        <f si="17" t="shared"/>
        <v>4</v>
      </c>
      <c r="S20" s="132">
        <f>COUNTIFS(U:U,"Yes",S:S,"No")</f>
        <v>6</v>
      </c>
      <c r="T20" s="132">
        <f ref="T20:Z20" si="18" t="shared">COUNTIFS(U:U,"Yes",T:T,"No")</f>
        <v>3</v>
      </c>
      <c r="U20" s="132">
        <f si="18" t="shared"/>
        <v>7</v>
      </c>
      <c r="V20" s="132">
        <f si="18" t="shared"/>
        <v>2</v>
      </c>
      <c r="W20" s="132">
        <f si="18" t="shared"/>
        <v>2</v>
      </c>
      <c r="X20" s="132">
        <f si="18" t="shared"/>
        <v>5</v>
      </c>
      <c r="Y20" s="132">
        <f si="18" t="shared"/>
        <v>4</v>
      </c>
      <c r="Z20" s="132">
        <f si="18" t="shared"/>
        <v>5</v>
      </c>
      <c r="AA20" s="132">
        <v>4</v>
      </c>
      <c r="AB20" s="132">
        <v>4</v>
      </c>
      <c r="AC20" s="132">
        <v>4</v>
      </c>
      <c r="AD20" s="132">
        <v>4</v>
      </c>
      <c r="AE20" s="132">
        <v>3</v>
      </c>
      <c r="AF20" s="133"/>
    </row>
    <row customFormat="1" r="21" s="99" spans="1:61" x14ac:dyDescent="0.25">
      <c r="C21" s="155"/>
      <c r="D21" s="155"/>
      <c r="H21" s="208"/>
      <c r="I21" s="207"/>
      <c r="J21" s="206"/>
      <c r="K21" s="203"/>
      <c r="L21" s="200"/>
      <c r="M21" s="176"/>
      <c r="N21" s="159"/>
      <c r="O21" s="158"/>
      <c r="P21" s="155"/>
      <c r="Q21" s="150"/>
      <c r="R21" s="149"/>
      <c r="S21" s="147"/>
      <c r="T21" s="150"/>
      <c r="U21" s="146"/>
      <c r="V21" s="145"/>
      <c r="W21" s="144"/>
      <c r="X21" s="140"/>
      <c r="Y21" s="138"/>
      <c r="Z21" s="137"/>
      <c r="AA21" s="134"/>
      <c r="AB21" s="134"/>
      <c r="AC21" s="121"/>
      <c r="AD21" s="103"/>
      <c r="AE21" s="103"/>
      <c r="AF21" s="103"/>
    </row>
    <row customFormat="1" r="22" s="99" spans="1:61" x14ac:dyDescent="0.25">
      <c r="C22" s="155"/>
      <c r="D22" s="155"/>
      <c r="H22" s="208"/>
      <c r="I22" s="207"/>
      <c r="J22" s="206"/>
      <c r="K22" s="203"/>
      <c r="L22" s="200"/>
      <c r="M22" s="176"/>
      <c r="N22" s="159"/>
      <c r="O22" s="158"/>
      <c r="P22" s="155"/>
      <c r="Q22" s="150"/>
      <c r="R22" s="149"/>
      <c r="S22" s="147"/>
      <c r="T22" s="150"/>
      <c r="U22" s="146"/>
      <c r="V22" s="145"/>
      <c r="W22" s="144"/>
      <c r="X22" s="140"/>
      <c r="Y22" s="138"/>
      <c r="Z22" s="137"/>
      <c r="AA22" s="134"/>
      <c r="AB22" s="134"/>
      <c r="AC22" s="121"/>
      <c r="AD22" s="119"/>
      <c r="AE22" s="103"/>
      <c r="AF22" s="103"/>
    </row>
    <row customFormat="1" r="23" s="98" spans="1:61" x14ac:dyDescent="0.25">
      <c r="C23" s="155"/>
      <c r="D23" s="155"/>
      <c r="H23" s="208"/>
      <c r="I23" s="207"/>
      <c r="J23" s="206"/>
      <c r="K23" s="203"/>
      <c r="L23" s="200"/>
      <c r="M23" s="176"/>
      <c r="N23" s="159"/>
      <c r="O23" s="158"/>
      <c r="P23" s="155"/>
      <c r="Q23" s="150"/>
      <c r="R23" s="149"/>
      <c r="S23" s="147"/>
      <c r="T23" s="150"/>
      <c r="U23" s="146"/>
      <c r="V23" s="145"/>
      <c r="W23" s="144"/>
      <c r="X23" s="140"/>
      <c r="Y23" s="138"/>
      <c r="Z23" s="137"/>
      <c r="AA23" s="134"/>
      <c r="AB23" s="134"/>
      <c r="AC23" s="121"/>
      <c r="AD23" s="119"/>
      <c r="AE23" s="103"/>
      <c r="AF23" s="103"/>
    </row>
    <row ht="18.75" r="24" spans="1:61" x14ac:dyDescent="0.25">
      <c r="A24" t="s">
        <v>1485</v>
      </c>
      <c r="B24" s="100" t="s">
        <v>1265</v>
      </c>
      <c r="C24" s="100" t="s">
        <v>484</v>
      </c>
      <c r="D24" s="100" t="s">
        <v>495</v>
      </c>
      <c r="E24" s="100" t="s">
        <v>1266</v>
      </c>
      <c r="F24" s="100" t="s">
        <v>1267</v>
      </c>
      <c r="G24" s="100" t="s">
        <v>1268</v>
      </c>
      <c r="H24" s="117" t="s">
        <v>1573</v>
      </c>
      <c r="I24" s="9661" t="s">
        <v>1571</v>
      </c>
      <c r="J24" s="9660" t="s">
        <v>1570</v>
      </c>
      <c r="K24" s="9659" t="s">
        <v>1569</v>
      </c>
      <c r="L24" s="9658" t="s">
        <v>1566</v>
      </c>
      <c r="M24" s="9657" t="s">
        <v>1565</v>
      </c>
      <c r="N24" s="9656" t="s">
        <v>1564</v>
      </c>
      <c r="O24" s="9655" t="s">
        <v>1563</v>
      </c>
      <c r="P24" s="9654" t="s">
        <v>1562</v>
      </c>
      <c r="Q24" s="9653" t="s">
        <v>1559</v>
      </c>
      <c r="R24" s="9652" t="n">
        <v>43290.0</v>
      </c>
      <c r="S24" s="9651" t="n">
        <v>43283.0</v>
      </c>
      <c r="T24" s="9650" t="n">
        <v>43276.0</v>
      </c>
      <c r="U24" s="9649" t="n">
        <v>43269.0</v>
      </c>
      <c r="V24" s="9648" t="n">
        <v>43262.0</v>
      </c>
      <c r="W24" s="9647" t="n">
        <v>43255.0</v>
      </c>
      <c r="X24" s="9646" t="n">
        <v>43248.0</v>
      </c>
      <c r="Y24" s="9645" t="n">
        <v>43241.0</v>
      </c>
      <c r="Z24" s="9644" t="n">
        <v>43234.0</v>
      </c>
      <c r="AA24" s="9643" t="n">
        <v>43229.0</v>
      </c>
      <c r="AB24" s="9642" t="n">
        <v>43222.0</v>
      </c>
      <c r="AC24" s="9641" t="n">
        <v>43213.0</v>
      </c>
      <c r="AD24" s="9640" t="n">
        <v>43206.0</v>
      </c>
      <c r="AE24" s="9639" t="n">
        <v>43199.0</v>
      </c>
      <c r="AF24" s="9638" t="n">
        <v>43192.0</v>
      </c>
      <c r="AG24" s="9637" t="n">
        <v>43185.0</v>
      </c>
      <c r="AH24" s="9636" t="n">
        <v>43178.0</v>
      </c>
      <c r="AI24" s="9635" t="n">
        <v>43171.0</v>
      </c>
      <c r="AJ24" s="9634" t="n">
        <v>43164.0</v>
      </c>
      <c r="AK24" s="9633" t="n">
        <v>43157.0</v>
      </c>
      <c r="AL24" s="9632" t="n">
        <v>43150.0</v>
      </c>
      <c r="AM24" s="9631" t="n">
        <v>43143.0</v>
      </c>
      <c r="AN24" s="9630" t="n">
        <v>43136.0</v>
      </c>
      <c r="AO24" s="9629" t="n">
        <v>43129.0</v>
      </c>
      <c r="AP24" s="9628" t="n">
        <v>43122.0</v>
      </c>
      <c r="AQ24" s="9627"/>
      <c r="AR24" s="9626"/>
      <c r="AS24" s="9625"/>
      <c r="AT24" s="9624"/>
      <c r="AU24" s="9623"/>
      <c r="AV24" s="9622"/>
      <c r="AW24" s="9621"/>
      <c r="AX24" s="9620"/>
      <c r="AY24" s="9619"/>
      <c r="AZ24" s="9618"/>
      <c r="BA24" s="9617"/>
      <c r="BB24" s="9616"/>
      <c r="BC24" s="9615"/>
      <c r="BD24" s="9614"/>
      <c r="BE24" s="9613"/>
      <c r="BF24" s="9612"/>
      <c r="BG24" s="9611"/>
      <c r="BH24" s="9610"/>
      <c r="BI24" s="9609"/>
      <c r="BJ24" s="9608"/>
    </row>
    <row customHeight="1" ht="15" r="25" spans="1:61" x14ac:dyDescent="0.25">
      <c r="A25" s="8767" t="s">
        <v>486</v>
      </c>
      <c r="B25" s="246" t="s">
        <v>1269</v>
      </c>
      <c r="C25" s="106" t="s">
        <v>3</v>
      </c>
      <c r="D25" s="213" t="s">
        <v>422</v>
      </c>
      <c r="E25" s="216" t="s">
        <v>423</v>
      </c>
      <c r="F25" s="216" t="s">
        <v>2</v>
      </c>
      <c r="G25" s="238" t="s">
        <v>1019</v>
      </c>
      <c r="H25" s="116" t="str">
        <f>IF(ISNA(VLOOKUP($D25,'Sep 17'!$F:$F,1,0)),"No","Yes")</f>
      </c>
      <c r="I25" s="9701">
        <f>IF(ISNA(VLOOKUP($D25,'Sep 10'!$F:$F,1,0)),"No","Yes")</f>
      </c>
      <c r="J25" s="9700">
        <f>IF(ISNA(VLOOKUP($D25,'Sep 05'!$F:$F,1,0)),"No","Yes")</f>
      </c>
      <c r="K25" s="9699">
        <f>IF(ISNA(VLOOKUP($D25,'Aug 27'!$F:$F,1,0)),"No","Yes")</f>
      </c>
      <c r="L25" s="9698">
        <f>IF(ISNA(VLOOKUP($D25,'Aug 20'!$F:$F,1,0)),"No","Yes")</f>
      </c>
      <c r="M25" s="9697">
        <f>IF(ISNA(VLOOKUP($D25,'Aug 13'!$F:$F,1,0)),"No","Yes")</f>
      </c>
      <c r="N25" s="9696">
        <f>IF(ISNA(VLOOKUP($D25,'Aug 07'!$F:$F,1,0)),"No","Yes")</f>
      </c>
      <c r="O25" s="9695">
        <f>IF(ISNA(VLOOKUP($D25,'Jul 30'!$F:$F,1,0)),"No","Yes")</f>
      </c>
      <c r="P25" s="9694">
        <f>IF(ISNA(VLOOKUP($D25,'Jul 23'!$F:$F,1,0)),"No","Yes")</f>
      </c>
      <c r="Q25" s="9693">
        <f>IF(ISNA(VLOOKUP($D25,'Jul 16'!$F:$F,1,0)),"No","Yes")</f>
      </c>
      <c r="R25" s="9692">
        <f>IF(ISNA(VLOOKUP($D25,'Jul 9'!$F:$F,1,0)),"No","Yes")</f>
      </c>
      <c r="S25" s="9691">
        <f>IF(ISNA(VLOOKUP($D25,'Jul 2'!$F:$F,1,0)),"No","Yes")</f>
      </c>
      <c r="T25" s="9690">
        <f>IF(ISNA(VLOOKUP($D25,'Jun 25'!$F:$F,1,0)),"No","Yes")</f>
      </c>
      <c r="U25" s="9689">
        <f>IF(ISNA(VLOOKUP($D25,'Jun 18'!$F:$F,1,0)),"No","Yes")</f>
      </c>
      <c r="V25" s="9688">
        <f>IF(ISNA(VLOOKUP($D25,'Jun 11'!$F:$F,1,0)),"No","Yes")</f>
      </c>
      <c r="W25" s="9687">
        <f>IF(ISNA(VLOOKUP($D25,'Jun 4'!$F:$F,1,0)),"No","Yes")</f>
      </c>
      <c r="X25" s="9686">
        <f>IF(ISNA(VLOOKUP($D25,'May 28'!$F:$F,1,0)),"No","Yes")</f>
      </c>
      <c r="Y25" s="9685">
        <f>IF(ISNA(VLOOKUP($D25,'May 21'!$F:$F,1,0)),"No","Yes")</f>
      </c>
      <c r="Z25" s="9684">
        <f>IF(ISNA(VLOOKUP($D25,'May 14'!$F:$F,1,0)),"No","Yes")</f>
      </c>
      <c r="AA25" s="9683">
        <f>IF(ISNA(VLOOKUP($D25,'May 9'!$F:$F,1,0)),"No","Yes")</f>
      </c>
      <c r="AB25" s="9682">
        <f>IF(ISNA(VLOOKUP($D25,'May 2'!$F:$F,1,0)),"No","Yes")</f>
      </c>
      <c r="AC25" s="9681">
        <f>IF(ISNA(VLOOKUP($D25,'Apr 23'!$F:$F,1,0)),"No","Yes")</f>
      </c>
      <c r="AD25" s="9680">
        <f>IF(ISNA(VLOOKUP($D25,'Apr 16'!$F:$F,1,0)),"No","Yes")</f>
      </c>
      <c r="AE25" s="9679">
        <f>IF(ISNA(VLOOKUP($D25,'Apr 9'!$F:$F,1,0)),"No","Yes")</f>
      </c>
      <c r="AF25" s="9678">
        <f>IF(ISNA(VLOOKUP($D25,'Apr 2'!$F:$F,1,0)),"No","Yes")</f>
      </c>
      <c r="AG25" s="9677">
        <f>IF(ISNA(VLOOKUP($D25,'Mar 26'!$F:$F,1,0)),"No","Yes")</f>
      </c>
      <c r="AH25" s="9676">
        <f>IF(ISNA(VLOOKUP($D25,'Mar 19'!$F:$F,1,0)),"No","Yes")</f>
      </c>
      <c r="AI25" s="9675">
        <f>IF(ISNA(VLOOKUP($D25,'Mar 12'!$F:$F,1,0)),"No","Yes")</f>
      </c>
      <c r="AJ25" s="9674">
        <f>IF(ISNA(VLOOKUP($D25,'Mar 5'!$F:$F,1,0)),"No","Yes")</f>
      </c>
      <c r="AK25" s="9673">
        <f>IF(ISNA(VLOOKUP($D25,'Feb 26'!$F:$F,1,0)),"No","Yes")</f>
      </c>
      <c r="AL25" s="9672">
        <f>IF(ISNA(VLOOKUP($D25,'Feb 26'!$F:$F,1,0)),"No","Yes")</f>
      </c>
      <c r="AM25" s="9671">
        <f>IF(ISNA(VLOOKUP($D25,'Feb 12'!$F:$F,1,0)),"No","Yes")</f>
      </c>
      <c r="AN25" s="9670">
        <f>IF(ISNA(VLOOKUP($D25,'Feb 5'!$F:$F,1,0)),"No","Yes")</f>
      </c>
      <c r="AO25" s="9669">
        <f>IF(ISNA(VLOOKUP($D25,'Jan 29'!$F:$F,1,0)),"No","Yes")</f>
      </c>
      <c r="AP25" s="9668">
        <f>IF(ISNA(VLOOKUP(D25,'Jan 22'!F:F,1,0)),"No","Yes")</f>
      </c>
      <c r="AQ25" s="9667"/>
      <c r="AR25" s="9666"/>
      <c r="AS25" s="9665"/>
      <c r="AT25" s="9664"/>
      <c r="AU25" s="9663"/>
      <c r="AV25" s="9662"/>
    </row>
    <row r="26" spans="1:61" x14ac:dyDescent="0.25">
      <c r="A26" s="8767"/>
      <c r="B26" s="249" t="s">
        <v>1270</v>
      </c>
      <c r="C26" s="106" t="s">
        <v>287</v>
      </c>
      <c r="D26" s="214" t="s">
        <v>886</v>
      </c>
      <c r="E26" s="216" t="s">
        <v>861</v>
      </c>
      <c r="F26" s="216" t="s">
        <v>516</v>
      </c>
      <c r="G26" s="238" t="s">
        <v>1019</v>
      </c>
      <c r="H26" s="116" t="str">
        <f>IF(ISNA(VLOOKUP($D26,'Sep 17'!$F:$F,1,0)),"No","Yes")</f>
      </c>
      <c r="I26" s="9741">
        <f>IF(ISNA(VLOOKUP($D26,'Sep 10'!$F:$F,1,0)),"No","Yes")</f>
      </c>
      <c r="J26" s="9740">
        <f>IF(ISNA(VLOOKUP($D26,'Sep 05'!$F:$F,1,0)),"No","Yes")</f>
      </c>
      <c r="K26" s="9739">
        <f>IF(ISNA(VLOOKUP($D26,'Aug 27'!$F:$F,1,0)),"No","Yes")</f>
      </c>
      <c r="L26" s="9738">
        <f>IF(ISNA(VLOOKUP($D26,'Aug 20'!$F:$F,1,0)),"No","Yes")</f>
      </c>
      <c r="M26" s="9737">
        <f>IF(ISNA(VLOOKUP($D26,'Aug 13'!$F:$F,1,0)),"No","Yes")</f>
      </c>
      <c r="N26" s="9736">
        <f>IF(ISNA(VLOOKUP($D26,'Aug 07'!$F:$F,1,0)),"No","Yes")</f>
      </c>
      <c r="O26" s="9735">
        <f>IF(ISNA(VLOOKUP($D26,'Jul 30'!$F:$F,1,0)),"No","Yes")</f>
      </c>
      <c r="P26" s="9734">
        <f>IF(ISNA(VLOOKUP($D26,'Jul 23'!$F:$F,1,0)),"No","Yes")</f>
      </c>
      <c r="Q26" s="9733">
        <f>IF(ISNA(VLOOKUP($D26,'Jul 16'!$F:$F,1,0)),"No","Yes")</f>
      </c>
      <c r="R26" s="9732">
        <f>IF(ISNA(VLOOKUP($D26,'Jul 9'!$F:$F,1,0)),"No","Yes")</f>
      </c>
      <c r="S26" s="9731">
        <f>IF(ISNA(VLOOKUP($D26,'Jul 2'!$F:$F,1,0)),"No","Yes")</f>
      </c>
      <c r="T26" s="9730">
        <f>IF(ISNA(VLOOKUP($D26,'Jun 25'!$F:$F,1,0)),"No","Yes")</f>
      </c>
      <c r="U26" s="9729">
        <f>IF(ISNA(VLOOKUP($D26,'Jun 18'!$F:$F,1,0)),"No","Yes")</f>
      </c>
      <c r="V26" s="9728">
        <f>IF(ISNA(VLOOKUP($D26,'Jun 11'!$F:$F,1,0)),"No","Yes")</f>
      </c>
      <c r="W26" s="9727">
        <f>IF(ISNA(VLOOKUP($D26,'Jun 4'!$F:$F,1,0)),"No","Yes")</f>
      </c>
      <c r="X26" s="9726">
        <f>IF(ISNA(VLOOKUP($D26,'May 28'!$F:$F,1,0)),"No","Yes")</f>
      </c>
      <c r="Y26" s="9725">
        <f>IF(ISNA(VLOOKUP($D26,'May 21'!$F:$F,1,0)),"No","Yes")</f>
      </c>
      <c r="Z26" s="9724">
        <f>IF(ISNA(VLOOKUP($D26,'May 14'!$F:$F,1,0)),"No","Yes")</f>
      </c>
      <c r="AA26" s="9723">
        <f>IF(ISNA(VLOOKUP($D26,'May 9'!$F:$F,1,0)),"No","Yes")</f>
      </c>
      <c r="AB26" s="9722">
        <f>IF(ISNA(VLOOKUP($D26,'May 2'!$F:$F,1,0)),"No","Yes")</f>
      </c>
      <c r="AC26" s="9721">
        <f>IF(ISNA(VLOOKUP($D26,'Apr 23'!$F:$F,1,0)),"No","Yes")</f>
      </c>
      <c r="AD26" s="9720">
        <f>IF(ISNA(VLOOKUP($D26,'Apr 16'!$F:$F,1,0)),"No","Yes")</f>
      </c>
      <c r="AE26" s="9719">
        <f>IF(ISNA(VLOOKUP($D26,'Apr 9'!$F:$F,1,0)),"No","Yes")</f>
      </c>
      <c r="AF26" s="9718">
        <f>IF(ISNA(VLOOKUP($D26,'Apr 2'!$F:$F,1,0)),"No","Yes")</f>
      </c>
      <c r="AG26" s="9717">
        <f>IF(ISNA(VLOOKUP($D26,'Mar 26'!$F:$F,1,0)),"No","Yes")</f>
      </c>
      <c r="AH26" s="9716">
        <f>IF(ISNA(VLOOKUP($D26,'Mar 19'!$F:$F,1,0)),"No","Yes")</f>
      </c>
      <c r="AI26" s="9715">
        <f>IF(ISNA(VLOOKUP($D26,'Mar 12'!$F:$F,1,0)),"No","Yes")</f>
      </c>
      <c r="AJ26" s="9714">
        <f>IF(ISNA(VLOOKUP($D26,'Mar 5'!$F:$F,1,0)),"No","Yes")</f>
      </c>
      <c r="AK26" s="9713">
        <f>IF(ISNA(VLOOKUP($D26,'Feb 26'!$F:$F,1,0)),"No","Yes")</f>
      </c>
      <c r="AL26" s="9712">
        <f>IF(ISNA(VLOOKUP($D26,'Feb 26'!$F:$F,1,0)),"No","Yes")</f>
      </c>
      <c r="AM26" s="9711">
        <f>IF(ISNA(VLOOKUP($D26,'Feb 12'!$F:$F,1,0)),"No","Yes")</f>
      </c>
      <c r="AN26" s="9710">
        <f>IF(ISNA(VLOOKUP($D26,'Feb 5'!$F:$F,1,0)),"No","Yes")</f>
      </c>
      <c r="AO26" s="9709">
        <f>IF(ISNA(VLOOKUP($D26,'Jan 29'!$F:$F,1,0)),"No","Yes")</f>
      </c>
      <c r="AP26" s="9708">
        <f>IF(ISNA(VLOOKUP(D26,'Jan 22'!F:F,1,0)),"No","Yes")</f>
      </c>
      <c r="AQ26" s="9707"/>
      <c r="AR26" s="9706"/>
      <c r="AS26" s="9705"/>
      <c r="AT26" s="9704"/>
      <c r="AU26" s="9703"/>
      <c r="AV26" s="9702"/>
    </row>
    <row r="27" spans="1:61" x14ac:dyDescent="0.25">
      <c r="A27" s="8767"/>
      <c r="B27" s="249" t="s">
        <v>1271</v>
      </c>
      <c r="C27" s="106" t="s">
        <v>3</v>
      </c>
      <c r="D27" s="106" t="s">
        <v>139</v>
      </c>
      <c r="E27" s="216" t="s">
        <v>140</v>
      </c>
      <c r="F27" s="216" t="s">
        <v>53</v>
      </c>
      <c r="G27" s="238" t="s">
        <v>1019</v>
      </c>
      <c r="H27" s="116" t="str">
        <f>IF(ISNA(VLOOKUP($D27,'Sep 17'!$F:$F,1,0)),"No","Yes")</f>
      </c>
      <c r="I27" s="9781">
        <f>IF(ISNA(VLOOKUP($D27,'Sep 10'!$F:$F,1,0)),"No","Yes")</f>
      </c>
      <c r="J27" s="9780">
        <f>IF(ISNA(VLOOKUP($D27,'Sep 05'!$F:$F,1,0)),"No","Yes")</f>
      </c>
      <c r="K27" s="9779">
        <f>IF(ISNA(VLOOKUP($D27,'Aug 27'!$F:$F,1,0)),"No","Yes")</f>
      </c>
      <c r="L27" s="9778">
        <f>IF(ISNA(VLOOKUP($D27,'Aug 20'!$F:$F,1,0)),"No","Yes")</f>
      </c>
      <c r="M27" s="9777">
        <f>IF(ISNA(VLOOKUP($D27,'Aug 13'!$F:$F,1,0)),"No","Yes")</f>
      </c>
      <c r="N27" s="9776">
        <f>IF(ISNA(VLOOKUP($D27,'Aug 07'!$F:$F,1,0)),"No","Yes")</f>
      </c>
      <c r="O27" s="9775">
        <f>IF(ISNA(VLOOKUP($D27,'Jul 30'!$F:$F,1,0)),"No","Yes")</f>
      </c>
      <c r="P27" s="9774">
        <f>IF(ISNA(VLOOKUP($D27,'Jul 23'!$F:$F,1,0)),"No","Yes")</f>
      </c>
      <c r="Q27" s="9773">
        <f>IF(ISNA(VLOOKUP($D27,'Jul 16'!$F:$F,1,0)),"No","Yes")</f>
      </c>
      <c r="R27" s="9772">
        <f>IF(ISNA(VLOOKUP($D27,'Jul 9'!$F:$F,1,0)),"No","Yes")</f>
      </c>
      <c r="S27" s="9771">
        <f>IF(ISNA(VLOOKUP($D27,'Jul 2'!$F:$F,1,0)),"No","Yes")</f>
      </c>
      <c r="T27" s="9770">
        <f>IF(ISNA(VLOOKUP($D27,'Jun 25'!$F:$F,1,0)),"No","Yes")</f>
      </c>
      <c r="U27" s="9769">
        <f>IF(ISNA(VLOOKUP($D27,'Jun 18'!$F:$F,1,0)),"No","Yes")</f>
      </c>
      <c r="V27" s="9768">
        <f>IF(ISNA(VLOOKUP($D27,'Jun 11'!$F:$F,1,0)),"No","Yes")</f>
      </c>
      <c r="W27" s="9767">
        <f>IF(ISNA(VLOOKUP($D27,'Jun 4'!$F:$F,1,0)),"No","Yes")</f>
      </c>
      <c r="X27" s="9766">
        <f>IF(ISNA(VLOOKUP($D27,'May 28'!$F:$F,1,0)),"No","Yes")</f>
      </c>
      <c r="Y27" s="9765">
        <f>IF(ISNA(VLOOKUP($D27,'May 21'!$F:$F,1,0)),"No","Yes")</f>
      </c>
      <c r="Z27" s="9764">
        <f>IF(ISNA(VLOOKUP($D27,'May 14'!$F:$F,1,0)),"No","Yes")</f>
      </c>
      <c r="AA27" s="9763">
        <f>IF(ISNA(VLOOKUP($D27,'May 9'!$F:$F,1,0)),"No","Yes")</f>
      </c>
      <c r="AB27" s="9762">
        <f>IF(ISNA(VLOOKUP($D27,'May 2'!$F:$F,1,0)),"No","Yes")</f>
      </c>
      <c r="AC27" s="9761">
        <f>IF(ISNA(VLOOKUP($D27,'Apr 23'!$F:$F,1,0)),"No","Yes")</f>
      </c>
      <c r="AD27" s="9760">
        <f>IF(ISNA(VLOOKUP($D27,'Apr 16'!$F:$F,1,0)),"No","Yes")</f>
      </c>
      <c r="AE27" s="9759">
        <f>IF(ISNA(VLOOKUP($D27,'Apr 9'!$F:$F,1,0)),"No","Yes")</f>
      </c>
      <c r="AF27" s="9758">
        <f>IF(ISNA(VLOOKUP($D27,'Apr 2'!$F:$F,1,0)),"No","Yes")</f>
      </c>
      <c r="AG27" s="9757">
        <f>IF(ISNA(VLOOKUP($D27,'Mar 26'!$F:$F,1,0)),"No","Yes")</f>
      </c>
      <c r="AH27" s="9756">
        <f>IF(ISNA(VLOOKUP($D27,'Mar 19'!$F:$F,1,0)),"No","Yes")</f>
      </c>
      <c r="AI27" s="9755">
        <f>IF(ISNA(VLOOKUP($D27,'Mar 12'!$F:$F,1,0)),"No","Yes")</f>
      </c>
      <c r="AJ27" s="9754">
        <f>IF(ISNA(VLOOKUP($D27,'Mar 5'!$F:$F,1,0)),"No","Yes")</f>
      </c>
      <c r="AK27" s="9753">
        <f>IF(ISNA(VLOOKUP($D27,'Feb 26'!$F:$F,1,0)),"No","Yes")</f>
      </c>
      <c r="AL27" s="9752">
        <f>IF(ISNA(VLOOKUP($D27,'Feb 26'!$F:$F,1,0)),"No","Yes")</f>
      </c>
      <c r="AM27" s="9751">
        <f>IF(ISNA(VLOOKUP($D27,'Feb 12'!$F:$F,1,0)),"No","Yes")</f>
      </c>
      <c r="AN27" s="9750">
        <f>IF(ISNA(VLOOKUP($D27,'Feb 5'!$F:$F,1,0)),"No","Yes")</f>
      </c>
      <c r="AO27" s="9749">
        <f>IF(ISNA(VLOOKUP($D27,'Jan 29'!$F:$F,1,0)),"No","Yes")</f>
      </c>
      <c r="AP27" s="9748">
        <f>IF(ISNA(VLOOKUP(D27,'Jan 22'!F:F,1,0)),"No","Yes")</f>
      </c>
      <c r="AQ27" s="9747"/>
      <c r="AR27" s="9746"/>
      <c r="AS27" s="9745"/>
      <c r="AT27" s="9744"/>
      <c r="AU27" s="9743"/>
      <c r="AV27" s="9742"/>
    </row>
    <row r="28" spans="1:61" x14ac:dyDescent="0.25">
      <c r="A28" s="8767"/>
      <c r="B28" s="249" t="s">
        <v>1272</v>
      </c>
      <c r="C28" s="106" t="s">
        <v>3</v>
      </c>
      <c r="D28" s="106" t="s">
        <v>226</v>
      </c>
      <c r="E28" s="216" t="s">
        <v>227</v>
      </c>
      <c r="F28" s="216" t="s">
        <v>53</v>
      </c>
      <c r="G28" s="238" t="s">
        <v>1019</v>
      </c>
      <c r="H28" s="116" t="str">
        <f>IF(ISNA(VLOOKUP($D28,'Sep 17'!$F:$F,1,0)),"No","Yes")</f>
      </c>
      <c r="I28" s="9821">
        <f>IF(ISNA(VLOOKUP($D28,'Sep 10'!$F:$F,1,0)),"No","Yes")</f>
      </c>
      <c r="J28" s="9820">
        <f>IF(ISNA(VLOOKUP($D28,'Sep 05'!$F:$F,1,0)),"No","Yes")</f>
      </c>
      <c r="K28" s="9819">
        <f>IF(ISNA(VLOOKUP($D28,'Aug 27'!$F:$F,1,0)),"No","Yes")</f>
      </c>
      <c r="L28" s="9818">
        <f>IF(ISNA(VLOOKUP($D28,'Aug 20'!$F:$F,1,0)),"No","Yes")</f>
      </c>
      <c r="M28" s="9817">
        <f>IF(ISNA(VLOOKUP($D28,'Aug 13'!$F:$F,1,0)),"No","Yes")</f>
      </c>
      <c r="N28" s="9816">
        <f>IF(ISNA(VLOOKUP($D28,'Aug 07'!$F:$F,1,0)),"No","Yes")</f>
      </c>
      <c r="O28" s="9815">
        <f>IF(ISNA(VLOOKUP($D28,'Jul 30'!$F:$F,1,0)),"No","Yes")</f>
      </c>
      <c r="P28" s="9814">
        <f>IF(ISNA(VLOOKUP($D28,'Jul 23'!$F:$F,1,0)),"No","Yes")</f>
      </c>
      <c r="Q28" s="9813">
        <f>IF(ISNA(VLOOKUP($D28,'Jul 16'!$F:$F,1,0)),"No","Yes")</f>
      </c>
      <c r="R28" s="9812">
        <f>IF(ISNA(VLOOKUP($D28,'Jul 9'!$F:$F,1,0)),"No","Yes")</f>
      </c>
      <c r="S28" s="9811">
        <f>IF(ISNA(VLOOKUP($D28,'Jul 2'!$F:$F,1,0)),"No","Yes")</f>
      </c>
      <c r="T28" s="9810">
        <f>IF(ISNA(VLOOKUP($D28,'Jun 25'!$F:$F,1,0)),"No","Yes")</f>
      </c>
      <c r="U28" s="9809">
        <f>IF(ISNA(VLOOKUP($D28,'Jun 18'!$F:$F,1,0)),"No","Yes")</f>
      </c>
      <c r="V28" s="9808">
        <f>IF(ISNA(VLOOKUP($D28,'Jun 11'!$F:$F,1,0)),"No","Yes")</f>
      </c>
      <c r="W28" s="9807">
        <f>IF(ISNA(VLOOKUP($D28,'Jun 4'!$F:$F,1,0)),"No","Yes")</f>
      </c>
      <c r="X28" s="9806">
        <f>IF(ISNA(VLOOKUP($D28,'May 28'!$F:$F,1,0)),"No","Yes")</f>
      </c>
      <c r="Y28" s="9805">
        <f>IF(ISNA(VLOOKUP($D28,'May 21'!$F:$F,1,0)),"No","Yes")</f>
      </c>
      <c r="Z28" s="9804">
        <f>IF(ISNA(VLOOKUP($D28,'May 14'!$F:$F,1,0)),"No","Yes")</f>
      </c>
      <c r="AA28" s="9803">
        <f>IF(ISNA(VLOOKUP($D28,'May 9'!$F:$F,1,0)),"No","Yes")</f>
      </c>
      <c r="AB28" s="9802">
        <f>IF(ISNA(VLOOKUP($D28,'May 2'!$F:$F,1,0)),"No","Yes")</f>
      </c>
      <c r="AC28" s="9801">
        <f>IF(ISNA(VLOOKUP($D28,'Apr 23'!$F:$F,1,0)),"No","Yes")</f>
      </c>
      <c r="AD28" s="9800">
        <f>IF(ISNA(VLOOKUP($D28,'Apr 16'!$F:$F,1,0)),"No","Yes")</f>
      </c>
      <c r="AE28" s="9799">
        <f>IF(ISNA(VLOOKUP($D28,'Apr 9'!$F:$F,1,0)),"No","Yes")</f>
      </c>
      <c r="AF28" s="9798">
        <f>IF(ISNA(VLOOKUP($D28,'Apr 2'!$F:$F,1,0)),"No","Yes")</f>
      </c>
      <c r="AG28" s="9797">
        <f>IF(ISNA(VLOOKUP($D28,'Mar 26'!$F:$F,1,0)),"No","Yes")</f>
      </c>
      <c r="AH28" s="9796">
        <f>IF(ISNA(VLOOKUP($D28,'Mar 19'!$F:$F,1,0)),"No","Yes")</f>
      </c>
      <c r="AI28" s="9795">
        <f>IF(ISNA(VLOOKUP($D28,'Mar 12'!$F:$F,1,0)),"No","Yes")</f>
      </c>
      <c r="AJ28" s="9794">
        <f>IF(ISNA(VLOOKUP($D28,'Mar 5'!$F:$F,1,0)),"No","Yes")</f>
      </c>
      <c r="AK28" s="9793">
        <f>IF(ISNA(VLOOKUP($D28,'Feb 26'!$F:$F,1,0)),"No","Yes")</f>
      </c>
      <c r="AL28" s="9792">
        <f>IF(ISNA(VLOOKUP($D28,'Feb 26'!$F:$F,1,0)),"No","Yes")</f>
      </c>
      <c r="AM28" s="9791">
        <f>IF(ISNA(VLOOKUP($D28,'Feb 12'!$F:$F,1,0)),"No","Yes")</f>
      </c>
      <c r="AN28" s="9790">
        <f>IF(ISNA(VLOOKUP($D28,'Feb 5'!$F:$F,1,0)),"No","Yes")</f>
      </c>
      <c r="AO28" s="9789">
        <f>IF(ISNA(VLOOKUP($D28,'Jan 29'!$F:$F,1,0)),"No","Yes")</f>
      </c>
      <c r="AP28" s="9788">
        <f>IF(ISNA(VLOOKUP(D28,'Jan 22'!F:F,1,0)),"No","Yes")</f>
      </c>
      <c r="AQ28" s="9787"/>
      <c r="AR28" s="9786"/>
      <c r="AS28" s="9785"/>
      <c r="AT28" s="9784"/>
      <c r="AU28" s="9783"/>
      <c r="AV28" s="9782"/>
    </row>
    <row r="29" spans="1:61" x14ac:dyDescent="0.25">
      <c r="A29" s="8767"/>
      <c r="B29" s="249" t="s">
        <v>1273</v>
      </c>
      <c r="C29" s="106" t="s">
        <v>3</v>
      </c>
      <c r="D29" s="213" t="s">
        <v>275</v>
      </c>
      <c r="E29" s="216" t="s">
        <v>276</v>
      </c>
      <c r="F29" s="216" t="s">
        <v>53</v>
      </c>
      <c r="G29" s="238" t="s">
        <v>1019</v>
      </c>
      <c r="H29" s="116" t="str">
        <f>IF(ISNA(VLOOKUP($D29,'Sep 17'!$F:$F,1,0)),"No","Yes")</f>
      </c>
      <c r="I29" s="9861">
        <f>IF(ISNA(VLOOKUP($D29,'Sep 10'!$F:$F,1,0)),"No","Yes")</f>
      </c>
      <c r="J29" s="9860">
        <f>IF(ISNA(VLOOKUP($D29,'Sep 05'!$F:$F,1,0)),"No","Yes")</f>
      </c>
      <c r="K29" s="9859">
        <f>IF(ISNA(VLOOKUP($D29,'Aug 27'!$F:$F,1,0)),"No","Yes")</f>
      </c>
      <c r="L29" s="9858">
        <f>IF(ISNA(VLOOKUP($D29,'Aug 20'!$F:$F,1,0)),"No","Yes")</f>
      </c>
      <c r="M29" s="9857">
        <f>IF(ISNA(VLOOKUP($D29,'Aug 13'!$F:$F,1,0)),"No","Yes")</f>
      </c>
      <c r="N29" s="9856">
        <f>IF(ISNA(VLOOKUP($D29,'Aug 07'!$F:$F,1,0)),"No","Yes")</f>
      </c>
      <c r="O29" s="9855">
        <f>IF(ISNA(VLOOKUP($D29,'Jul 30'!$F:$F,1,0)),"No","Yes")</f>
      </c>
      <c r="P29" s="9854">
        <f>IF(ISNA(VLOOKUP($D29,'Jul 23'!$F:$F,1,0)),"No","Yes")</f>
      </c>
      <c r="Q29" s="9853">
        <f>IF(ISNA(VLOOKUP($D29,'Jul 16'!$F:$F,1,0)),"No","Yes")</f>
      </c>
      <c r="R29" s="9852">
        <f>IF(ISNA(VLOOKUP($D29,'Jul 9'!$F:$F,1,0)),"No","Yes")</f>
      </c>
      <c r="S29" s="9851">
        <f>IF(ISNA(VLOOKUP($D29,'Jul 2'!$F:$F,1,0)),"No","Yes")</f>
      </c>
      <c r="T29" s="9850">
        <f>IF(ISNA(VLOOKUP($D29,'Jun 25'!$F:$F,1,0)),"No","Yes")</f>
      </c>
      <c r="U29" s="9849">
        <f>IF(ISNA(VLOOKUP($D29,'Jun 18'!$F:$F,1,0)),"No","Yes")</f>
      </c>
      <c r="V29" s="9848">
        <f>IF(ISNA(VLOOKUP($D29,'Jun 11'!$F:$F,1,0)),"No","Yes")</f>
      </c>
      <c r="W29" s="9847">
        <f>IF(ISNA(VLOOKUP($D29,'Jun 4'!$F:$F,1,0)),"No","Yes")</f>
      </c>
      <c r="X29" s="9846">
        <f>IF(ISNA(VLOOKUP($D29,'May 28'!$F:$F,1,0)),"No","Yes")</f>
      </c>
      <c r="Y29" s="9845">
        <f>IF(ISNA(VLOOKUP($D29,'May 21'!$F:$F,1,0)),"No","Yes")</f>
      </c>
      <c r="Z29" s="9844">
        <f>IF(ISNA(VLOOKUP($D29,'May 14'!$F:$F,1,0)),"No","Yes")</f>
      </c>
      <c r="AA29" s="9843">
        <f>IF(ISNA(VLOOKUP($D29,'May 9'!$F:$F,1,0)),"No","Yes")</f>
      </c>
      <c r="AB29" s="9842">
        <f>IF(ISNA(VLOOKUP($D29,'May 2'!$F:$F,1,0)),"No","Yes")</f>
      </c>
      <c r="AC29" s="9841">
        <f>IF(ISNA(VLOOKUP($D29,'Apr 23'!$F:$F,1,0)),"No","Yes")</f>
      </c>
      <c r="AD29" s="9840">
        <f>IF(ISNA(VLOOKUP($D29,'Apr 16'!$F:$F,1,0)),"No","Yes")</f>
      </c>
      <c r="AE29" s="9839">
        <f>IF(ISNA(VLOOKUP($D29,'Apr 9'!$F:$F,1,0)),"No","Yes")</f>
      </c>
      <c r="AF29" s="9838">
        <f>IF(ISNA(VLOOKUP($D29,'Apr 2'!$F:$F,1,0)),"No","Yes")</f>
      </c>
      <c r="AG29" s="9837">
        <f>IF(ISNA(VLOOKUP($D29,'Mar 26'!$F:$F,1,0)),"No","Yes")</f>
      </c>
      <c r="AH29" s="9836">
        <f>IF(ISNA(VLOOKUP($D29,'Mar 19'!$F:$F,1,0)),"No","Yes")</f>
      </c>
      <c r="AI29" s="9835">
        <f>IF(ISNA(VLOOKUP($D29,'Mar 12'!$F:$F,1,0)),"No","Yes")</f>
      </c>
      <c r="AJ29" s="9834">
        <f>IF(ISNA(VLOOKUP($D29,'Mar 5'!$F:$F,1,0)),"No","Yes")</f>
      </c>
      <c r="AK29" s="9833">
        <f>IF(ISNA(VLOOKUP($D29,'Feb 26'!$F:$F,1,0)),"No","Yes")</f>
      </c>
      <c r="AL29" s="9832">
        <f>IF(ISNA(VLOOKUP($D29,'Feb 26'!$F:$F,1,0)),"No","Yes")</f>
      </c>
      <c r="AM29" s="9831">
        <f>IF(ISNA(VLOOKUP($D29,'Feb 12'!$F:$F,1,0)),"No","Yes")</f>
      </c>
      <c r="AN29" s="9830">
        <f>IF(ISNA(VLOOKUP($D29,'Feb 5'!$F:$F,1,0)),"No","Yes")</f>
      </c>
      <c r="AO29" s="9829">
        <f>IF(ISNA(VLOOKUP($D29,'Jan 29'!$F:$F,1,0)),"No","Yes")</f>
      </c>
      <c r="AP29" s="9828">
        <f>IF(ISNA(VLOOKUP(D29,'Jan 22'!F:F,1,0)),"No","Yes")</f>
      </c>
      <c r="AQ29" s="9827"/>
      <c r="AR29" s="9826"/>
      <c r="AS29" s="9825"/>
      <c r="AT29" s="9824"/>
      <c r="AU29" s="9823"/>
      <c r="AV29" s="9822"/>
    </row>
    <row r="30" spans="1:61" x14ac:dyDescent="0.25">
      <c r="A30" s="8767"/>
      <c r="B30" s="249" t="s">
        <v>1274</v>
      </c>
      <c r="C30" s="106" t="s">
        <v>3</v>
      </c>
      <c r="D30" s="213" t="s">
        <v>244</v>
      </c>
      <c r="E30" s="216" t="s">
        <v>245</v>
      </c>
      <c r="F30" s="216" t="s">
        <v>125</v>
      </c>
      <c r="G30" s="238" t="s">
        <v>1019</v>
      </c>
      <c r="H30" s="116" t="str">
        <f>IF(ISNA(VLOOKUP($D30,'Sep 17'!$F:$F,1,0)),"No","Yes")</f>
      </c>
      <c r="I30" s="9901">
        <f>IF(ISNA(VLOOKUP($D30,'Sep 10'!$F:$F,1,0)),"No","Yes")</f>
      </c>
      <c r="J30" s="9900">
        <f>IF(ISNA(VLOOKUP($D30,'Sep 05'!$F:$F,1,0)),"No","Yes")</f>
      </c>
      <c r="K30" s="9899">
        <f>IF(ISNA(VLOOKUP($D30,'Aug 27'!$F:$F,1,0)),"No","Yes")</f>
      </c>
      <c r="L30" s="9898">
        <f>IF(ISNA(VLOOKUP($D30,'Aug 20'!$F:$F,1,0)),"No","Yes")</f>
      </c>
      <c r="M30" s="9897">
        <f>IF(ISNA(VLOOKUP($D30,'Aug 13'!$F:$F,1,0)),"No","Yes")</f>
      </c>
      <c r="N30" s="9896">
        <f>IF(ISNA(VLOOKUP($D30,'Aug 07'!$F:$F,1,0)),"No","Yes")</f>
      </c>
      <c r="O30" s="9895">
        <f>IF(ISNA(VLOOKUP($D30,'Jul 30'!$F:$F,1,0)),"No","Yes")</f>
      </c>
      <c r="P30" s="9894">
        <f>IF(ISNA(VLOOKUP($D30,'Jul 23'!$F:$F,1,0)),"No","Yes")</f>
      </c>
      <c r="Q30" s="9893">
        <f>IF(ISNA(VLOOKUP($D30,'Jul 16'!$F:$F,1,0)),"No","Yes")</f>
      </c>
      <c r="R30" s="9892">
        <f>IF(ISNA(VLOOKUP($D30,'Jul 9'!$F:$F,1,0)),"No","Yes")</f>
      </c>
      <c r="S30" s="9891">
        <f>IF(ISNA(VLOOKUP($D30,'Jul 2'!$F:$F,1,0)),"No","Yes")</f>
      </c>
      <c r="T30" s="9890">
        <f>IF(ISNA(VLOOKUP($D30,'Jun 25'!$F:$F,1,0)),"No","Yes")</f>
      </c>
      <c r="U30" s="9889">
        <f>IF(ISNA(VLOOKUP($D30,'Jun 18'!$F:$F,1,0)),"No","Yes")</f>
      </c>
      <c r="V30" s="9888">
        <f>IF(ISNA(VLOOKUP($D30,'Jun 11'!$F:$F,1,0)),"No","Yes")</f>
      </c>
      <c r="W30" s="9887">
        <f>IF(ISNA(VLOOKUP($D30,'Jun 4'!$F:$F,1,0)),"No","Yes")</f>
      </c>
      <c r="X30" s="9886">
        <f>IF(ISNA(VLOOKUP($D30,'May 28'!$F:$F,1,0)),"No","Yes")</f>
      </c>
      <c r="Y30" s="9885">
        <f>IF(ISNA(VLOOKUP($D30,'May 21'!$F:$F,1,0)),"No","Yes")</f>
      </c>
      <c r="Z30" s="9884">
        <f>IF(ISNA(VLOOKUP($D30,'May 14'!$F:$F,1,0)),"No","Yes")</f>
      </c>
      <c r="AA30" s="9883">
        <f>IF(ISNA(VLOOKUP($D30,'May 9'!$F:$F,1,0)),"No","Yes")</f>
      </c>
      <c r="AB30" s="9882">
        <f>IF(ISNA(VLOOKUP($D30,'May 2'!$F:$F,1,0)),"No","Yes")</f>
      </c>
      <c r="AC30" s="9881">
        <f>IF(ISNA(VLOOKUP($D30,'Apr 23'!$F:$F,1,0)),"No","Yes")</f>
      </c>
      <c r="AD30" s="9880">
        <f>IF(ISNA(VLOOKUP($D30,'Apr 16'!$F:$F,1,0)),"No","Yes")</f>
      </c>
      <c r="AE30" s="9879">
        <f>IF(ISNA(VLOOKUP($D30,'Apr 9'!$F:$F,1,0)),"No","Yes")</f>
      </c>
      <c r="AF30" s="9878">
        <f>IF(ISNA(VLOOKUP($D30,'Apr 2'!$F:$F,1,0)),"No","Yes")</f>
      </c>
      <c r="AG30" s="9877">
        <f>IF(ISNA(VLOOKUP($D30,'Mar 26'!$F:$F,1,0)),"No","Yes")</f>
      </c>
      <c r="AH30" s="9876">
        <f>IF(ISNA(VLOOKUP($D30,'Mar 19'!$F:$F,1,0)),"No","Yes")</f>
      </c>
      <c r="AI30" s="9875">
        <f>IF(ISNA(VLOOKUP($D30,'Mar 12'!$F:$F,1,0)),"No","Yes")</f>
      </c>
      <c r="AJ30" s="9874">
        <f>IF(ISNA(VLOOKUP($D30,'Mar 5'!$F:$F,1,0)),"No","Yes")</f>
      </c>
      <c r="AK30" s="9873">
        <f>IF(ISNA(VLOOKUP($D30,'Feb 26'!$F:$F,1,0)),"No","Yes")</f>
      </c>
      <c r="AL30" s="9872">
        <f>IF(ISNA(VLOOKUP($D30,'Feb 26'!$F:$F,1,0)),"No","Yes")</f>
      </c>
      <c r="AM30" s="9871">
        <f>IF(ISNA(VLOOKUP($D30,'Feb 12'!$F:$F,1,0)),"No","Yes")</f>
      </c>
      <c r="AN30" s="9870">
        <f>IF(ISNA(VLOOKUP($D30,'Feb 5'!$F:$F,1,0)),"No","Yes")</f>
      </c>
      <c r="AO30" s="9869">
        <f>IF(ISNA(VLOOKUP($D30,'Jan 29'!$F:$F,1,0)),"No","Yes")</f>
      </c>
      <c r="AP30" s="9868">
        <f>IF(ISNA(VLOOKUP(D30,'Jan 22'!F:F,1,0)),"No","Yes")</f>
      </c>
      <c r="AQ30" s="9867"/>
      <c r="AR30" s="9866"/>
      <c r="AS30" s="9865"/>
      <c r="AT30" s="9864"/>
      <c r="AU30" s="9863"/>
      <c r="AV30" s="9862"/>
    </row>
    <row customFormat="1" r="31" s="143" spans="1:61" x14ac:dyDescent="0.25">
      <c r="A31" s="8767"/>
      <c r="B31" s="219" t="s">
        <v>1275</v>
      </c>
      <c r="C31" s="142" t="s">
        <v>3</v>
      </c>
      <c r="D31" s="142" t="s">
        <v>156</v>
      </c>
      <c r="E31" s="215" t="s">
        <v>158</v>
      </c>
      <c r="F31" s="215" t="s">
        <v>159</v>
      </c>
      <c r="G31" s="237" t="s">
        <v>666</v>
      </c>
      <c r="H31" s="116" t="str">
        <f>IF(ISNA(VLOOKUP($D31,'Sep 17'!$F:$F,1,0)),"No","Yes")</f>
      </c>
      <c r="I31" s="9941">
        <f>IF(ISNA(VLOOKUP($D31,'Sep 10'!$F:$F,1,0)),"No","Yes")</f>
      </c>
      <c r="J31" s="9940">
        <f>IF(ISNA(VLOOKUP($D31,'Sep 05'!$F:$F,1,0)),"No","Yes")</f>
      </c>
      <c r="K31" s="9939">
        <f>IF(ISNA(VLOOKUP($D31,'Aug 27'!$F:$F,1,0)),"No","Yes")</f>
      </c>
      <c r="L31" s="9938">
        <f>IF(ISNA(VLOOKUP($D31,'Aug 20'!$F:$F,1,0)),"No","Yes")</f>
      </c>
      <c r="M31" s="9937">
        <f>IF(ISNA(VLOOKUP($D31,'Aug 13'!$F:$F,1,0)),"No","Yes")</f>
      </c>
      <c r="N31" s="9936">
        <f>IF(ISNA(VLOOKUP($D31,'Aug 07'!$F:$F,1,0)),"No","Yes")</f>
      </c>
      <c r="O31" s="9935">
        <f>IF(ISNA(VLOOKUP($D31,'Jul 30'!$F:$F,1,0)),"No","Yes")</f>
      </c>
      <c r="P31" s="9934">
        <f>IF(ISNA(VLOOKUP($D31,'Jul 23'!$F:$F,1,0)),"No","Yes")</f>
      </c>
      <c r="Q31" s="9933">
        <f>IF(ISNA(VLOOKUP($D31,'Jul 16'!$F:$F,1,0)),"No","Yes")</f>
      </c>
      <c r="R31" s="9932">
        <f>IF(ISNA(VLOOKUP($D31,'Jul 9'!$F:$F,1,0)),"No","Yes")</f>
      </c>
      <c r="S31" s="9931">
        <f>IF(ISNA(VLOOKUP($D31,'Jul 2'!$F:$F,1,0)),"No","Yes")</f>
      </c>
      <c r="T31" s="9930">
        <f>IF(ISNA(VLOOKUP($D31,'Jun 25'!$F:$F,1,0)),"No","Yes")</f>
      </c>
      <c r="U31" s="9929">
        <f>IF(ISNA(VLOOKUP($D31,'Jun 18'!$F:$F,1,0)),"No","Yes")</f>
      </c>
      <c r="V31" s="9928">
        <f>IF(ISNA(VLOOKUP($D31,'Jun 11'!$F:$F,1,0)),"No","Yes")</f>
      </c>
      <c r="W31" s="9927">
        <f>IF(ISNA(VLOOKUP($D31,'Jun 4'!$F:$F,1,0)),"No","Yes")</f>
      </c>
      <c r="X31" s="9926">
        <f>IF(ISNA(VLOOKUP($D31,'May 28'!$F:$F,1,0)),"No","Yes")</f>
      </c>
      <c r="Y31" s="9925">
        <f>IF(ISNA(VLOOKUP($D31,'May 21'!$F:$F,1,0)),"No","Yes")</f>
      </c>
      <c r="Z31" s="9924">
        <f>IF(ISNA(VLOOKUP($D31,'May 14'!$F:$F,1,0)),"No","Yes")</f>
      </c>
      <c r="AA31" s="9923">
        <f>IF(ISNA(VLOOKUP($D31,'May 9'!$F:$F,1,0)),"No","Yes")</f>
      </c>
      <c r="AB31" s="9922">
        <f>IF(ISNA(VLOOKUP($D31,'May 2'!$F:$F,1,0)),"No","Yes")</f>
      </c>
      <c r="AC31" s="9921">
        <f>IF(ISNA(VLOOKUP($D31,'Apr 23'!$F:$F,1,0)),"No","Yes")</f>
      </c>
      <c r="AD31" s="9920">
        <f>IF(ISNA(VLOOKUP($D31,'Apr 16'!$F:$F,1,0)),"No","Yes")</f>
      </c>
      <c r="AE31" s="9919">
        <f>IF(ISNA(VLOOKUP($D31,'Apr 9'!$F:$F,1,0)),"No","Yes")</f>
      </c>
      <c r="AF31" s="9918">
        <f>IF(ISNA(VLOOKUP($D31,'Apr 2'!$F:$F,1,0)),"No","Yes")</f>
      </c>
      <c r="AG31" s="9917">
        <f>IF(ISNA(VLOOKUP($D31,'Mar 26'!$F:$F,1,0)),"No","Yes")</f>
      </c>
      <c r="AH31" s="9916">
        <f>IF(ISNA(VLOOKUP($D31,'Mar 19'!$F:$F,1,0)),"No","Yes")</f>
      </c>
      <c r="AI31" s="9915">
        <f>IF(ISNA(VLOOKUP($D31,'Mar 12'!$F:$F,1,0)),"No","Yes")</f>
      </c>
      <c r="AJ31" s="9914">
        <f>IF(ISNA(VLOOKUP($D31,'Mar 5'!$F:$F,1,0)),"No","Yes")</f>
      </c>
      <c r="AK31" s="9913">
        <f>IF(ISNA(VLOOKUP($D31,'Feb 26'!$F:$F,1,0)),"No","Yes")</f>
      </c>
      <c r="AL31" s="9912">
        <f>IF(ISNA(VLOOKUP($D31,'Feb 26'!$F:$F,1,0)),"No","Yes")</f>
      </c>
      <c r="AM31" s="9911">
        <f>IF(ISNA(VLOOKUP($D31,'Feb 12'!$F:$F,1,0)),"No","Yes")</f>
      </c>
      <c r="AN31" s="9910">
        <f>IF(ISNA(VLOOKUP($D31,'Feb 5'!$F:$F,1,0)),"No","Yes")</f>
      </c>
      <c r="AO31" s="9909">
        <f>IF(ISNA(VLOOKUP($D31,'Jan 29'!$F:$F,1,0)),"No","Yes")</f>
      </c>
      <c r="AP31" s="9908">
        <f>IF(ISNA(VLOOKUP(D31,'Jan 22'!F:F,1,0)),"No","Yes")</f>
      </c>
      <c r="AQ31" s="9907"/>
      <c r="AR31" s="9906"/>
      <c r="AS31" s="9905"/>
      <c r="AT31" s="9904"/>
      <c r="AU31" s="9903"/>
      <c r="AV31" s="9902"/>
    </row>
    <row r="32" spans="1:61" x14ac:dyDescent="0.25">
      <c r="A32" s="8767"/>
      <c r="B32" s="113" t="s">
        <v>1276</v>
      </c>
      <c r="C32" s="106" t="s">
        <v>3</v>
      </c>
      <c r="D32" s="213" t="s">
        <v>252</v>
      </c>
      <c r="E32" s="216"/>
      <c r="F32" s="111"/>
      <c r="G32" s="111"/>
      <c r="H32" s="116" t="str">
        <f>IF(ISNA(VLOOKUP($D32,'Sep 17'!$F:$F,1,0)),"No","Yes")</f>
      </c>
      <c r="I32" s="9981">
        <f>IF(ISNA(VLOOKUP($D32,'Sep 10'!$F:$F,1,0)),"No","Yes")</f>
      </c>
      <c r="J32" s="9980">
        <f>IF(ISNA(VLOOKUP($D32,'Sep 05'!$F:$F,1,0)),"No","Yes")</f>
      </c>
      <c r="K32" s="9979">
        <f>IF(ISNA(VLOOKUP($D32,'Aug 27'!$F:$F,1,0)),"No","Yes")</f>
      </c>
      <c r="L32" s="9978">
        <f>IF(ISNA(VLOOKUP($D32,'Aug 20'!$F:$F,1,0)),"No","Yes")</f>
      </c>
      <c r="M32" s="9977">
        <f>IF(ISNA(VLOOKUP($D32,'Aug 13'!$F:$F,1,0)),"No","Yes")</f>
      </c>
      <c r="N32" s="9976">
        <f>IF(ISNA(VLOOKUP($D32,'Aug 07'!$F:$F,1,0)),"No","Yes")</f>
      </c>
      <c r="O32" s="9975">
        <f>IF(ISNA(VLOOKUP($D32,'Jul 30'!$F:$F,1,0)),"No","Yes")</f>
      </c>
      <c r="P32" s="9974">
        <f>IF(ISNA(VLOOKUP($D32,'Jul 23'!$F:$F,1,0)),"No","Yes")</f>
      </c>
      <c r="Q32" s="9973">
        <f>IF(ISNA(VLOOKUP($D32,'Jul 16'!$F:$F,1,0)),"No","Yes")</f>
      </c>
      <c r="R32" s="9972">
        <f>IF(ISNA(VLOOKUP($D32,'Jul 9'!$F:$F,1,0)),"No","Yes")</f>
      </c>
      <c r="S32" s="9971">
        <f>IF(ISNA(VLOOKUP($D32,'Jul 2'!$F:$F,1,0)),"No","Yes")</f>
      </c>
      <c r="T32" s="9970">
        <f>IF(ISNA(VLOOKUP($D32,'Jun 25'!$F:$F,1,0)),"No","Yes")</f>
      </c>
      <c r="U32" s="9969">
        <f>IF(ISNA(VLOOKUP($D32,'Jun 18'!$F:$F,1,0)),"No","Yes")</f>
      </c>
      <c r="V32" s="9968">
        <f>IF(ISNA(VLOOKUP($D32,'Jun 11'!$F:$F,1,0)),"No","Yes")</f>
      </c>
      <c r="W32" s="9967">
        <f>IF(ISNA(VLOOKUP($D32,'Jun 4'!$F:$F,1,0)),"No","Yes")</f>
      </c>
      <c r="X32" s="9966">
        <f>IF(ISNA(VLOOKUP($D32,'May 28'!$F:$F,1,0)),"No","Yes")</f>
      </c>
      <c r="Y32" s="9965">
        <f>IF(ISNA(VLOOKUP($D32,'May 21'!$F:$F,1,0)),"No","Yes")</f>
      </c>
      <c r="Z32" s="9964">
        <f>IF(ISNA(VLOOKUP($D32,'May 14'!$F:$F,1,0)),"No","Yes")</f>
      </c>
      <c r="AA32" s="9963">
        <f>IF(ISNA(VLOOKUP($D32,'May 9'!$F:$F,1,0)),"No","Yes")</f>
      </c>
      <c r="AB32" s="9962">
        <f>IF(ISNA(VLOOKUP($D32,'May 2'!$F:$F,1,0)),"No","Yes")</f>
      </c>
      <c r="AC32" s="9961">
        <f>IF(ISNA(VLOOKUP($D32,'Apr 23'!$F:$F,1,0)),"No","Yes")</f>
      </c>
      <c r="AD32" s="9960">
        <f>IF(ISNA(VLOOKUP($D32,'Apr 16'!$F:$F,1,0)),"No","Yes")</f>
      </c>
      <c r="AE32" s="9959">
        <f>IF(ISNA(VLOOKUP($D32,'Apr 9'!$F:$F,1,0)),"No","Yes")</f>
      </c>
      <c r="AF32" s="9958">
        <f>IF(ISNA(VLOOKUP($D32,'Apr 2'!$F:$F,1,0)),"No","Yes")</f>
      </c>
      <c r="AG32" s="9957">
        <f>IF(ISNA(VLOOKUP($D32,'Mar 26'!$F:$F,1,0)),"No","Yes")</f>
      </c>
      <c r="AH32" s="9956">
        <f>IF(ISNA(VLOOKUP($D32,'Mar 19'!$F:$F,1,0)),"No","Yes")</f>
      </c>
      <c r="AI32" s="9955">
        <f>IF(ISNA(VLOOKUP($D32,'Mar 12'!$F:$F,1,0)),"No","Yes")</f>
      </c>
      <c r="AJ32" s="9954">
        <f>IF(ISNA(VLOOKUP($D32,'Mar 5'!$F:$F,1,0)),"No","Yes")</f>
      </c>
      <c r="AK32" s="9953">
        <f>IF(ISNA(VLOOKUP($D32,'Feb 26'!$F:$F,1,0)),"No","Yes")</f>
      </c>
      <c r="AL32" s="9952">
        <f>IF(ISNA(VLOOKUP($D32,'Feb 26'!$F:$F,1,0)),"No","Yes")</f>
      </c>
      <c r="AM32" s="9951">
        <f>IF(ISNA(VLOOKUP($D32,'Feb 12'!$F:$F,1,0)),"No","Yes")</f>
      </c>
      <c r="AN32" s="9950">
        <f>IF(ISNA(VLOOKUP($D32,'Feb 5'!$F:$F,1,0)),"No","Yes")</f>
      </c>
      <c r="AO32" s="9949">
        <f>IF(ISNA(VLOOKUP($D32,'Jan 29'!$F:$F,1,0)),"No","Yes")</f>
      </c>
      <c r="AP32" s="9948">
        <f>IF(ISNA(VLOOKUP(D32,'Jan 22'!F:F,1,0)),"No","Yes")</f>
      </c>
      <c r="AQ32" s="9947"/>
      <c r="AR32" s="9946"/>
      <c r="AS32" s="9945"/>
      <c r="AT32" s="9944"/>
      <c r="AU32" s="9943"/>
      <c r="AV32" s="9942"/>
    </row>
    <row r="33" spans="1:47" x14ac:dyDescent="0.25">
      <c r="A33" s="8767"/>
      <c r="B33" s="249" t="s">
        <v>1277</v>
      </c>
      <c r="C33" s="106" t="s">
        <v>3</v>
      </c>
      <c r="D33" s="106" t="s">
        <v>61</v>
      </c>
      <c r="E33" s="112" t="s">
        <v>62</v>
      </c>
      <c r="F33" s="112" t="s">
        <v>53</v>
      </c>
      <c r="G33" s="112" t="s">
        <v>666</v>
      </c>
      <c r="H33" s="116" t="str">
        <f>IF(ISNA(VLOOKUP($D33,'Sep 17'!$F:$F,1,0)),"No","Yes")</f>
      </c>
      <c r="I33" s="10021">
        <f>IF(ISNA(VLOOKUP($D33,'Sep 10'!$F:$F,1,0)),"No","Yes")</f>
      </c>
      <c r="J33" s="10020">
        <f>IF(ISNA(VLOOKUP($D33,'Sep 05'!$F:$F,1,0)),"No","Yes")</f>
      </c>
      <c r="K33" s="10019">
        <f>IF(ISNA(VLOOKUP($D33,'Aug 27'!$F:$F,1,0)),"No","Yes")</f>
      </c>
      <c r="L33" s="10018">
        <f>IF(ISNA(VLOOKUP($D33,'Aug 20'!$F:$F,1,0)),"No","Yes")</f>
      </c>
      <c r="M33" s="10017">
        <f>IF(ISNA(VLOOKUP($D33,'Aug 13'!$F:$F,1,0)),"No","Yes")</f>
      </c>
      <c r="N33" s="10016">
        <f>IF(ISNA(VLOOKUP($D33,'Aug 07'!$F:$F,1,0)),"No","Yes")</f>
      </c>
      <c r="O33" s="10015">
        <f>IF(ISNA(VLOOKUP($D33,'Jul 30'!$F:$F,1,0)),"No","Yes")</f>
      </c>
      <c r="P33" s="10014">
        <f>IF(ISNA(VLOOKUP($D33,'Jul 23'!$F:$F,1,0)),"No","Yes")</f>
      </c>
      <c r="Q33" s="10013">
        <f>IF(ISNA(VLOOKUP($D33,'Jul 16'!$F:$F,1,0)),"No","Yes")</f>
      </c>
      <c r="R33" s="10012">
        <f>IF(ISNA(VLOOKUP($D33,'Jul 9'!$F:$F,1,0)),"No","Yes")</f>
      </c>
      <c r="S33" s="10011">
        <f>IF(ISNA(VLOOKUP($D33,'Jul 2'!$F:$F,1,0)),"No","Yes")</f>
      </c>
      <c r="T33" s="10010">
        <f>IF(ISNA(VLOOKUP($D33,'Jun 25'!$F:$F,1,0)),"No","Yes")</f>
      </c>
      <c r="U33" s="10009">
        <f>IF(ISNA(VLOOKUP($D33,'Jun 18'!$F:$F,1,0)),"No","Yes")</f>
      </c>
      <c r="V33" s="10008">
        <f>IF(ISNA(VLOOKUP($D33,'Jun 11'!$F:$F,1,0)),"No","Yes")</f>
      </c>
      <c r="W33" s="10007">
        <f>IF(ISNA(VLOOKUP($D33,'Jun 4'!$F:$F,1,0)),"No","Yes")</f>
      </c>
      <c r="X33" s="10006">
        <f>IF(ISNA(VLOOKUP($D33,'May 28'!$F:$F,1,0)),"No","Yes")</f>
      </c>
      <c r="Y33" s="10005">
        <f>IF(ISNA(VLOOKUP($D33,'May 21'!$F:$F,1,0)),"No","Yes")</f>
      </c>
      <c r="Z33" s="10004">
        <f>IF(ISNA(VLOOKUP($D33,'May 14'!$F:$F,1,0)),"No","Yes")</f>
      </c>
      <c r="AA33" s="10003">
        <f>IF(ISNA(VLOOKUP($D33,'May 9'!$F:$F,1,0)),"No","Yes")</f>
      </c>
      <c r="AB33" s="10002">
        <f>IF(ISNA(VLOOKUP($D33,'May 2'!$F:$F,1,0)),"No","Yes")</f>
      </c>
      <c r="AC33" s="10001">
        <f>IF(ISNA(VLOOKUP($D33,'Apr 23'!$F:$F,1,0)),"No","Yes")</f>
      </c>
      <c r="AD33" s="10000">
        <f>IF(ISNA(VLOOKUP($D33,'Apr 16'!$F:$F,1,0)),"No","Yes")</f>
      </c>
      <c r="AE33" s="9999">
        <f>IF(ISNA(VLOOKUP($D33,'Apr 9'!$F:$F,1,0)),"No","Yes")</f>
      </c>
      <c r="AF33" s="9998">
        <f>IF(ISNA(VLOOKUP($D33,'Apr 2'!$F:$F,1,0)),"No","Yes")</f>
      </c>
      <c r="AG33" s="9997">
        <f>IF(ISNA(VLOOKUP($D33,'Mar 26'!$F:$F,1,0)),"No","Yes")</f>
      </c>
      <c r="AH33" s="9996">
        <f>IF(ISNA(VLOOKUP($D33,'Mar 19'!$F:$F,1,0)),"No","Yes")</f>
      </c>
      <c r="AI33" s="9995">
        <f>IF(ISNA(VLOOKUP($D33,'Mar 12'!$F:$F,1,0)),"No","Yes")</f>
      </c>
      <c r="AJ33" s="9994">
        <f>IF(ISNA(VLOOKUP($D33,'Mar 5'!$F:$F,1,0)),"No","Yes")</f>
      </c>
      <c r="AK33" s="9993">
        <f>IF(ISNA(VLOOKUP($D33,'Feb 26'!$F:$F,1,0)),"No","Yes")</f>
      </c>
      <c r="AL33" s="9992">
        <f>IF(ISNA(VLOOKUP($D33,'Feb 26'!$F:$F,1,0)),"No","Yes")</f>
      </c>
      <c r="AM33" s="9991">
        <f>IF(ISNA(VLOOKUP($D33,'Feb 12'!$F:$F,1,0)),"No","Yes")</f>
      </c>
      <c r="AN33" s="9990">
        <f>IF(ISNA(VLOOKUP($D33,'Feb 5'!$F:$F,1,0)),"No","Yes")</f>
      </c>
      <c r="AO33" s="9989">
        <f>IF(ISNA(VLOOKUP($D33,'Jan 29'!$F:$F,1,0)),"No","Yes")</f>
      </c>
      <c r="AP33" s="9988">
        <f>IF(ISNA(VLOOKUP(D33,'Jan 22'!F:F,1,0)),"No","Yes")</f>
      </c>
      <c r="AQ33" s="9987"/>
      <c r="AR33" s="9986"/>
      <c r="AS33" s="9985"/>
      <c r="AT33" s="9984"/>
      <c r="AU33" s="9983"/>
      <c r="AV33" s="9982"/>
    </row>
    <row r="34" spans="1:47" x14ac:dyDescent="0.25">
      <c r="A34" s="8767"/>
      <c r="B34" s="249" t="s">
        <v>1278</v>
      </c>
      <c r="C34" s="106" t="s">
        <v>3</v>
      </c>
      <c r="D34" s="213" t="s">
        <v>259</v>
      </c>
      <c r="E34" s="216"/>
      <c r="F34" s="111"/>
      <c r="G34" s="111"/>
      <c r="H34" s="116" t="str">
        <f>IF(ISNA(VLOOKUP($D34,'Sep 17'!$F:$F,1,0)),"No","Yes")</f>
      </c>
      <c r="I34" s="10061">
        <f>IF(ISNA(VLOOKUP($D34,'Sep 10'!$F:$F,1,0)),"No","Yes")</f>
      </c>
      <c r="J34" s="10060">
        <f>IF(ISNA(VLOOKUP($D34,'Sep 05'!$F:$F,1,0)),"No","Yes")</f>
      </c>
      <c r="K34" s="10059">
        <f>IF(ISNA(VLOOKUP($D34,'Aug 27'!$F:$F,1,0)),"No","Yes")</f>
      </c>
      <c r="L34" s="10058">
        <f>IF(ISNA(VLOOKUP($D34,'Aug 20'!$F:$F,1,0)),"No","Yes")</f>
      </c>
      <c r="M34" s="10057">
        <f>IF(ISNA(VLOOKUP($D34,'Aug 13'!$F:$F,1,0)),"No","Yes")</f>
      </c>
      <c r="N34" s="10056">
        <f>IF(ISNA(VLOOKUP($D34,'Aug 07'!$F:$F,1,0)),"No","Yes")</f>
      </c>
      <c r="O34" s="10055">
        <f>IF(ISNA(VLOOKUP($D34,'Jul 30'!$F:$F,1,0)),"No","Yes")</f>
      </c>
      <c r="P34" s="10054">
        <f>IF(ISNA(VLOOKUP($D34,'Jul 23'!$F:$F,1,0)),"No","Yes")</f>
      </c>
      <c r="Q34" s="10053">
        <f>IF(ISNA(VLOOKUP($D34,'Jul 16'!$F:$F,1,0)),"No","Yes")</f>
      </c>
      <c r="R34" s="10052">
        <f>IF(ISNA(VLOOKUP($D34,'Jul 9'!$F:$F,1,0)),"No","Yes")</f>
      </c>
      <c r="S34" s="10051">
        <f>IF(ISNA(VLOOKUP($D34,'Jul 2'!$F:$F,1,0)),"No","Yes")</f>
      </c>
      <c r="T34" s="10050">
        <f>IF(ISNA(VLOOKUP($D34,'Jun 25'!$F:$F,1,0)),"No","Yes")</f>
      </c>
      <c r="U34" s="10049">
        <f>IF(ISNA(VLOOKUP($D34,'Jun 18'!$F:$F,1,0)),"No","Yes")</f>
      </c>
      <c r="V34" s="10048">
        <f>IF(ISNA(VLOOKUP($D34,'Jun 11'!$F:$F,1,0)),"No","Yes")</f>
      </c>
      <c r="W34" s="10047">
        <f>IF(ISNA(VLOOKUP($D34,'Jun 4'!$F:$F,1,0)),"No","Yes")</f>
      </c>
      <c r="X34" s="10046">
        <f>IF(ISNA(VLOOKUP($D34,'May 28'!$F:$F,1,0)),"No","Yes")</f>
      </c>
      <c r="Y34" s="10045">
        <f>IF(ISNA(VLOOKUP($D34,'May 21'!$F:$F,1,0)),"No","Yes")</f>
      </c>
      <c r="Z34" s="10044">
        <f>IF(ISNA(VLOOKUP($D34,'May 14'!$F:$F,1,0)),"No","Yes")</f>
      </c>
      <c r="AA34" s="10043">
        <f>IF(ISNA(VLOOKUP($D34,'May 9'!$F:$F,1,0)),"No","Yes")</f>
      </c>
      <c r="AB34" s="10042">
        <f>IF(ISNA(VLOOKUP($D34,'May 2'!$F:$F,1,0)),"No","Yes")</f>
      </c>
      <c r="AC34" s="10041">
        <f>IF(ISNA(VLOOKUP($D34,'Apr 23'!$F:$F,1,0)),"No","Yes")</f>
      </c>
      <c r="AD34" s="10040">
        <f>IF(ISNA(VLOOKUP($D34,'Apr 16'!$F:$F,1,0)),"No","Yes")</f>
      </c>
      <c r="AE34" s="10039">
        <f>IF(ISNA(VLOOKUP($D34,'Apr 9'!$F:$F,1,0)),"No","Yes")</f>
      </c>
      <c r="AF34" s="10038">
        <f>IF(ISNA(VLOOKUP($D34,'Apr 2'!$F:$F,1,0)),"No","Yes")</f>
      </c>
      <c r="AG34" s="10037">
        <f>IF(ISNA(VLOOKUP($D34,'Mar 26'!$F:$F,1,0)),"No","Yes")</f>
      </c>
      <c r="AH34" s="10036">
        <f>IF(ISNA(VLOOKUP($D34,'Mar 19'!$F:$F,1,0)),"No","Yes")</f>
      </c>
      <c r="AI34" s="10035">
        <f>IF(ISNA(VLOOKUP($D34,'Mar 12'!$F:$F,1,0)),"No","Yes")</f>
      </c>
      <c r="AJ34" s="10034">
        <f>IF(ISNA(VLOOKUP($D34,'Mar 5'!$F:$F,1,0)),"No","Yes")</f>
      </c>
      <c r="AK34" s="10033">
        <f>IF(ISNA(VLOOKUP($D34,'Feb 26'!$F:$F,1,0)),"No","Yes")</f>
      </c>
      <c r="AL34" s="10032">
        <f>IF(ISNA(VLOOKUP($D34,'Feb 26'!$F:$F,1,0)),"No","Yes")</f>
      </c>
      <c r="AM34" s="10031">
        <f>IF(ISNA(VLOOKUP($D34,'Feb 12'!$F:$F,1,0)),"No","Yes")</f>
      </c>
      <c r="AN34" s="10030">
        <f>IF(ISNA(VLOOKUP($D34,'Feb 5'!$F:$F,1,0)),"No","Yes")</f>
      </c>
      <c r="AO34" s="10029">
        <f>IF(ISNA(VLOOKUP($D34,'Jan 29'!$F:$F,1,0)),"No","Yes")</f>
      </c>
      <c r="AP34" s="10028">
        <f>IF(ISNA(VLOOKUP(D34,'Jan 22'!F:F,1,0)),"No","Yes")</f>
      </c>
      <c r="AQ34" s="10027"/>
      <c r="AR34" s="10026"/>
      <c r="AS34" s="10025"/>
      <c r="AT34" s="10024"/>
      <c r="AU34" s="10023"/>
      <c r="AV34" s="10022"/>
    </row>
    <row r="35" spans="1:47" x14ac:dyDescent="0.25">
      <c r="A35" s="8767"/>
      <c r="B35" s="249" t="s">
        <v>1279</v>
      </c>
      <c r="C35" s="106" t="s">
        <v>3</v>
      </c>
      <c r="D35" s="213" t="s">
        <v>235</v>
      </c>
      <c r="E35" s="112" t="s">
        <v>236</v>
      </c>
      <c r="F35" s="112" t="s">
        <v>53</v>
      </c>
      <c r="G35" s="112" t="s">
        <v>666</v>
      </c>
      <c r="H35" s="116" t="str">
        <f>IF(ISNA(VLOOKUP($D35,'Sep 17'!$F:$F,1,0)),"No","Yes")</f>
      </c>
      <c r="I35" s="10101">
        <f>IF(ISNA(VLOOKUP($D35,'Sep 10'!$F:$F,1,0)),"No","Yes")</f>
      </c>
      <c r="J35" s="10100">
        <f>IF(ISNA(VLOOKUP($D35,'Sep 05'!$F:$F,1,0)),"No","Yes")</f>
      </c>
      <c r="K35" s="10099">
        <f>IF(ISNA(VLOOKUP($D35,'Aug 27'!$F:$F,1,0)),"No","Yes")</f>
      </c>
      <c r="L35" s="10098">
        <f>IF(ISNA(VLOOKUP($D35,'Aug 20'!$F:$F,1,0)),"No","Yes")</f>
      </c>
      <c r="M35" s="10097">
        <f>IF(ISNA(VLOOKUP($D35,'Aug 13'!$F:$F,1,0)),"No","Yes")</f>
      </c>
      <c r="N35" s="10096">
        <f>IF(ISNA(VLOOKUP($D35,'Aug 07'!$F:$F,1,0)),"No","Yes")</f>
      </c>
      <c r="O35" s="10095">
        <f>IF(ISNA(VLOOKUP($D35,'Jul 30'!$F:$F,1,0)),"No","Yes")</f>
      </c>
      <c r="P35" s="10094">
        <f>IF(ISNA(VLOOKUP($D35,'Jul 23'!$F:$F,1,0)),"No","Yes")</f>
      </c>
      <c r="Q35" s="10093">
        <f>IF(ISNA(VLOOKUP($D35,'Jul 16'!$F:$F,1,0)),"No","Yes")</f>
      </c>
      <c r="R35" s="10092">
        <f>IF(ISNA(VLOOKUP($D35,'Jul 9'!$F:$F,1,0)),"No","Yes")</f>
      </c>
      <c r="S35" s="10091">
        <f>IF(ISNA(VLOOKUP($D35,'Jul 2'!$F:$F,1,0)),"No","Yes")</f>
      </c>
      <c r="T35" s="10090">
        <f>IF(ISNA(VLOOKUP($D35,'Jun 25'!$F:$F,1,0)),"No","Yes")</f>
      </c>
      <c r="U35" s="10089">
        <f>IF(ISNA(VLOOKUP($D35,'Jun 18'!$F:$F,1,0)),"No","Yes")</f>
      </c>
      <c r="V35" s="10088">
        <f>IF(ISNA(VLOOKUP($D35,'Jun 11'!$F:$F,1,0)),"No","Yes")</f>
      </c>
      <c r="W35" s="10087">
        <f>IF(ISNA(VLOOKUP($D35,'Jun 4'!$F:$F,1,0)),"No","Yes")</f>
      </c>
      <c r="X35" s="10086">
        <f>IF(ISNA(VLOOKUP($D35,'May 28'!$F:$F,1,0)),"No","Yes")</f>
      </c>
      <c r="Y35" s="10085">
        <f>IF(ISNA(VLOOKUP($D35,'May 21'!$F:$F,1,0)),"No","Yes")</f>
      </c>
      <c r="Z35" s="10084">
        <f>IF(ISNA(VLOOKUP($D35,'May 14'!$F:$F,1,0)),"No","Yes")</f>
      </c>
      <c r="AA35" s="10083">
        <f>IF(ISNA(VLOOKUP($D35,'May 9'!$F:$F,1,0)),"No","Yes")</f>
      </c>
      <c r="AB35" s="10082">
        <f>IF(ISNA(VLOOKUP($D35,'May 2'!$F:$F,1,0)),"No","Yes")</f>
      </c>
      <c r="AC35" s="10081">
        <f>IF(ISNA(VLOOKUP($D35,'Apr 23'!$F:$F,1,0)),"No","Yes")</f>
      </c>
      <c r="AD35" s="10080">
        <f>IF(ISNA(VLOOKUP($D35,'Apr 16'!$F:$F,1,0)),"No","Yes")</f>
      </c>
      <c r="AE35" s="10079">
        <f>IF(ISNA(VLOOKUP($D35,'Apr 9'!$F:$F,1,0)),"No","Yes")</f>
      </c>
      <c r="AF35" s="10078">
        <f>IF(ISNA(VLOOKUP($D35,'Apr 2'!$F:$F,1,0)),"No","Yes")</f>
      </c>
      <c r="AG35" s="10077">
        <f>IF(ISNA(VLOOKUP($D35,'Mar 26'!$F:$F,1,0)),"No","Yes")</f>
      </c>
      <c r="AH35" s="10076">
        <f>IF(ISNA(VLOOKUP($D35,'Mar 19'!$F:$F,1,0)),"No","Yes")</f>
      </c>
      <c r="AI35" s="10075">
        <f>IF(ISNA(VLOOKUP($D35,'Mar 12'!$F:$F,1,0)),"No","Yes")</f>
      </c>
      <c r="AJ35" s="10074">
        <f>IF(ISNA(VLOOKUP($D35,'Mar 5'!$F:$F,1,0)),"No","Yes")</f>
      </c>
      <c r="AK35" s="10073">
        <f>IF(ISNA(VLOOKUP($D35,'Feb 26'!$F:$F,1,0)),"No","Yes")</f>
      </c>
      <c r="AL35" s="10072">
        <f>IF(ISNA(VLOOKUP($D35,'Feb 26'!$F:$F,1,0)),"No","Yes")</f>
      </c>
      <c r="AM35" s="10071">
        <f>IF(ISNA(VLOOKUP($D35,'Feb 12'!$F:$F,1,0)),"No","Yes")</f>
      </c>
      <c r="AN35" s="10070">
        <f>IF(ISNA(VLOOKUP($D35,'Feb 5'!$F:$F,1,0)),"No","Yes")</f>
      </c>
      <c r="AO35" s="10069">
        <f>IF(ISNA(VLOOKUP($D35,'Jan 29'!$F:$F,1,0)),"No","Yes")</f>
      </c>
      <c r="AP35" s="10068">
        <f>IF(ISNA(VLOOKUP(D35,'Jan 22'!F:F,1,0)),"No","Yes")</f>
      </c>
      <c r="AQ35" s="10067"/>
      <c r="AR35" s="10066"/>
      <c r="AS35" s="10065"/>
      <c r="AT35" s="10064"/>
      <c r="AU35" s="10063"/>
      <c r="AV35" s="10062"/>
    </row>
    <row r="36" spans="1:47" x14ac:dyDescent="0.25">
      <c r="A36" s="8767"/>
      <c r="B36" s="249" t="s">
        <v>1280</v>
      </c>
      <c r="C36" s="106" t="s">
        <v>3</v>
      </c>
      <c r="D36" s="106" t="s">
        <v>221</v>
      </c>
      <c r="E36" s="216" t="s">
        <v>222</v>
      </c>
      <c r="F36" s="216" t="s">
        <v>53</v>
      </c>
      <c r="G36" s="238" t="s">
        <v>1131</v>
      </c>
      <c r="H36" s="116" t="str">
        <f>IF(ISNA(VLOOKUP($D36,'Sep 17'!$F:$F,1,0)),"No","Yes")</f>
      </c>
      <c r="I36" s="10141">
        <f>IF(ISNA(VLOOKUP($D36,'Sep 10'!$F:$F,1,0)),"No","Yes")</f>
      </c>
      <c r="J36" s="10140">
        <f>IF(ISNA(VLOOKUP($D36,'Sep 05'!$F:$F,1,0)),"No","Yes")</f>
      </c>
      <c r="K36" s="10139">
        <f>IF(ISNA(VLOOKUP($D36,'Aug 27'!$F:$F,1,0)),"No","Yes")</f>
      </c>
      <c r="L36" s="10138">
        <f>IF(ISNA(VLOOKUP($D36,'Aug 20'!$F:$F,1,0)),"No","Yes")</f>
      </c>
      <c r="M36" s="10137">
        <f>IF(ISNA(VLOOKUP($D36,'Aug 13'!$F:$F,1,0)),"No","Yes")</f>
      </c>
      <c r="N36" s="10136">
        <f>IF(ISNA(VLOOKUP($D36,'Aug 07'!$F:$F,1,0)),"No","Yes")</f>
      </c>
      <c r="O36" s="10135">
        <f>IF(ISNA(VLOOKUP($D36,'Jul 30'!$F:$F,1,0)),"No","Yes")</f>
      </c>
      <c r="P36" s="10134">
        <f>IF(ISNA(VLOOKUP($D36,'Jul 23'!$F:$F,1,0)),"No","Yes")</f>
      </c>
      <c r="Q36" s="10133">
        <f>IF(ISNA(VLOOKUP($D36,'Jul 16'!$F:$F,1,0)),"No","Yes")</f>
      </c>
      <c r="R36" s="10132">
        <f>IF(ISNA(VLOOKUP($D36,'Jul 9'!$F:$F,1,0)),"No","Yes")</f>
      </c>
      <c r="S36" s="10131">
        <f>IF(ISNA(VLOOKUP($D36,'Jul 2'!$F:$F,1,0)),"No","Yes")</f>
      </c>
      <c r="T36" s="10130">
        <f>IF(ISNA(VLOOKUP($D36,'Jun 25'!$F:$F,1,0)),"No","Yes")</f>
      </c>
      <c r="U36" s="10129">
        <f>IF(ISNA(VLOOKUP($D36,'Jun 18'!$F:$F,1,0)),"No","Yes")</f>
      </c>
      <c r="V36" s="10128">
        <f>IF(ISNA(VLOOKUP($D36,'Jun 11'!$F:$F,1,0)),"No","Yes")</f>
      </c>
      <c r="W36" s="10127">
        <f>IF(ISNA(VLOOKUP($D36,'Jun 4'!$F:$F,1,0)),"No","Yes")</f>
      </c>
      <c r="X36" s="10126">
        <f>IF(ISNA(VLOOKUP($D36,'May 28'!$F:$F,1,0)),"No","Yes")</f>
      </c>
      <c r="Y36" s="10125">
        <f>IF(ISNA(VLOOKUP($D36,'May 21'!$F:$F,1,0)),"No","Yes")</f>
      </c>
      <c r="Z36" s="10124">
        <f>IF(ISNA(VLOOKUP($D36,'May 14'!$F:$F,1,0)),"No","Yes")</f>
      </c>
      <c r="AA36" s="10123">
        <f>IF(ISNA(VLOOKUP($D36,'May 9'!$F:$F,1,0)),"No","Yes")</f>
      </c>
      <c r="AB36" s="10122">
        <f>IF(ISNA(VLOOKUP($D36,'May 2'!$F:$F,1,0)),"No","Yes")</f>
      </c>
      <c r="AC36" s="10121">
        <f>IF(ISNA(VLOOKUP($D36,'Apr 23'!$F:$F,1,0)),"No","Yes")</f>
      </c>
      <c r="AD36" s="10120">
        <f>IF(ISNA(VLOOKUP($D36,'Apr 16'!$F:$F,1,0)),"No","Yes")</f>
      </c>
      <c r="AE36" s="10119">
        <f>IF(ISNA(VLOOKUP($D36,'Apr 9'!$F:$F,1,0)),"No","Yes")</f>
      </c>
      <c r="AF36" s="10118">
        <f>IF(ISNA(VLOOKUP($D36,'Apr 2'!$F:$F,1,0)),"No","Yes")</f>
      </c>
      <c r="AG36" s="10117">
        <f>IF(ISNA(VLOOKUP($D36,'Mar 26'!$F:$F,1,0)),"No","Yes")</f>
      </c>
      <c r="AH36" s="10116">
        <f>IF(ISNA(VLOOKUP($D36,'Mar 19'!$F:$F,1,0)),"No","Yes")</f>
      </c>
      <c r="AI36" s="10115">
        <f>IF(ISNA(VLOOKUP($D36,'Mar 12'!$F:$F,1,0)),"No","Yes")</f>
      </c>
      <c r="AJ36" s="10114">
        <f>IF(ISNA(VLOOKUP($D36,'Mar 5'!$F:$F,1,0)),"No","Yes")</f>
      </c>
      <c r="AK36" s="10113">
        <f>IF(ISNA(VLOOKUP($D36,'Feb 26'!$F:$F,1,0)),"No","Yes")</f>
      </c>
      <c r="AL36" s="10112">
        <f>IF(ISNA(VLOOKUP($D36,'Feb 26'!$F:$F,1,0)),"No","Yes")</f>
      </c>
      <c r="AM36" s="10111">
        <f>IF(ISNA(VLOOKUP($D36,'Feb 12'!$F:$F,1,0)),"No","Yes")</f>
      </c>
      <c r="AN36" s="10110">
        <f>IF(ISNA(VLOOKUP($D36,'Feb 5'!$F:$F,1,0)),"No","Yes")</f>
      </c>
      <c r="AO36" s="10109">
        <f>IF(ISNA(VLOOKUP($D36,'Jan 29'!$F:$F,1,0)),"No","Yes")</f>
      </c>
      <c r="AP36" s="10108">
        <f>IF(ISNA(VLOOKUP(D36,'Jan 22'!F:F,1,0)),"No","Yes")</f>
      </c>
      <c r="AQ36" s="10107"/>
      <c r="AR36" s="10106"/>
      <c r="AS36" s="10105"/>
      <c r="AT36" s="10104"/>
      <c r="AU36" s="10103"/>
      <c r="AV36" s="10102"/>
    </row>
    <row r="37" spans="1:47" x14ac:dyDescent="0.25">
      <c r="A37" s="8767"/>
      <c r="B37" s="249" t="s">
        <v>1428</v>
      </c>
      <c r="C37" s="106" t="s">
        <v>3</v>
      </c>
      <c r="D37" s="213" t="s">
        <v>1211</v>
      </c>
      <c r="E37" s="216" t="s">
        <v>1212</v>
      </c>
      <c r="F37" s="216" t="s">
        <v>53</v>
      </c>
      <c r="G37" s="238" t="s">
        <v>1019</v>
      </c>
      <c r="H37" s="116" t="str">
        <f>IF(ISNA(VLOOKUP($D37,'Sep 17'!$F:$F,1,0)),"No","Yes")</f>
      </c>
      <c r="I37" s="10181">
        <f>IF(ISNA(VLOOKUP($D37,'Sep 10'!$F:$F,1,0)),"No","Yes")</f>
      </c>
      <c r="J37" s="10180">
        <f>IF(ISNA(VLOOKUP($D37,'Sep 05'!$F:$F,1,0)),"No","Yes")</f>
      </c>
      <c r="K37" s="10179">
        <f>IF(ISNA(VLOOKUP($D37,'Aug 27'!$F:$F,1,0)),"No","Yes")</f>
      </c>
      <c r="L37" s="10178">
        <f>IF(ISNA(VLOOKUP($D37,'Aug 20'!$F:$F,1,0)),"No","Yes")</f>
      </c>
      <c r="M37" s="10177">
        <f>IF(ISNA(VLOOKUP($D37,'Aug 13'!$F:$F,1,0)),"No","Yes")</f>
      </c>
      <c r="N37" s="10176">
        <f>IF(ISNA(VLOOKUP($D37,'Aug 07'!$F:$F,1,0)),"No","Yes")</f>
      </c>
      <c r="O37" s="10175">
        <f>IF(ISNA(VLOOKUP($D37,'Jul 30'!$F:$F,1,0)),"No","Yes")</f>
      </c>
      <c r="P37" s="10174">
        <f>IF(ISNA(VLOOKUP($D37,'Jul 23'!$F:$F,1,0)),"No","Yes")</f>
      </c>
      <c r="Q37" s="10173">
        <f>IF(ISNA(VLOOKUP($D37,'Jul 16'!$F:$F,1,0)),"No","Yes")</f>
      </c>
      <c r="R37" s="10172">
        <f>IF(ISNA(VLOOKUP($D37,'Jul 9'!$F:$F,1,0)),"No","Yes")</f>
      </c>
      <c r="S37" s="10171">
        <f>IF(ISNA(VLOOKUP($D37,'Jul 2'!$F:$F,1,0)),"No","Yes")</f>
      </c>
      <c r="T37" s="10170">
        <f>IF(ISNA(VLOOKUP($D37,'Jun 25'!$F:$F,1,0)),"No","Yes")</f>
      </c>
      <c r="U37" s="10169">
        <f>IF(ISNA(VLOOKUP($D37,'Jun 18'!$F:$F,1,0)),"No","Yes")</f>
      </c>
      <c r="V37" s="10168">
        <f>IF(ISNA(VLOOKUP($D37,'Jun 11'!$F:$F,1,0)),"No","Yes")</f>
      </c>
      <c r="W37" s="10167">
        <f>IF(ISNA(VLOOKUP($D37,'Jun 4'!$F:$F,1,0)),"No","Yes")</f>
      </c>
      <c r="X37" s="10166">
        <f>IF(ISNA(VLOOKUP($D37,'May 28'!$F:$F,1,0)),"No","Yes")</f>
      </c>
      <c r="Y37" s="10165">
        <f>IF(ISNA(VLOOKUP($D37,'May 21'!$F:$F,1,0)),"No","Yes")</f>
      </c>
      <c r="Z37" s="10164">
        <f>IF(ISNA(VLOOKUP($D37,'May 14'!$F:$F,1,0)),"No","Yes")</f>
      </c>
      <c r="AA37" s="10163">
        <f>IF(ISNA(VLOOKUP($D37,'May 9'!$F:$F,1,0)),"No","Yes")</f>
      </c>
      <c r="AB37" s="10162">
        <f>IF(ISNA(VLOOKUP($D37,'May 2'!$F:$F,1,0)),"No","Yes")</f>
      </c>
      <c r="AC37" s="10161">
        <f>IF(ISNA(VLOOKUP($D37,'Apr 23'!$F:$F,1,0)),"No","Yes")</f>
      </c>
      <c r="AD37" s="10160">
        <f>IF(ISNA(VLOOKUP($D37,'Apr 16'!$F:$F,1,0)),"No","Yes")</f>
      </c>
      <c r="AE37" s="10159">
        <f>IF(ISNA(VLOOKUP($D37,'Apr 9'!$F:$F,1,0)),"No","Yes")</f>
      </c>
      <c r="AF37" s="10158">
        <f>IF(ISNA(VLOOKUP($D37,'Apr 2'!$F:$F,1,0)),"No","Yes")</f>
      </c>
      <c r="AG37" s="10157">
        <f>IF(ISNA(VLOOKUP($D37,'Mar 26'!$F:$F,1,0)),"No","Yes")</f>
      </c>
      <c r="AH37" s="10156">
        <f>IF(ISNA(VLOOKUP($D37,'Mar 19'!$F:$F,1,0)),"No","Yes")</f>
      </c>
      <c r="AI37" s="10155">
        <f>IF(ISNA(VLOOKUP($D37,'Mar 12'!$F:$F,1,0)),"No","Yes")</f>
      </c>
      <c r="AJ37" s="10154">
        <f>IF(ISNA(VLOOKUP($D37,'Mar 5'!$F:$F,1,0)),"No","Yes")</f>
      </c>
      <c r="AK37" s="10153">
        <f>IF(ISNA(VLOOKUP($D37,'Feb 26'!$F:$F,1,0)),"No","Yes")</f>
      </c>
      <c r="AL37" s="10152">
        <f>IF(ISNA(VLOOKUP($D37,'Feb 26'!$F:$F,1,0)),"No","Yes")</f>
      </c>
      <c r="AM37" s="10151">
        <f>IF(ISNA(VLOOKUP($D37,'Feb 12'!$F:$F,1,0)),"No","Yes")</f>
      </c>
      <c r="AN37" s="10150">
        <f>IF(ISNA(VLOOKUP($D37,'Feb 5'!$F:$F,1,0)),"No","Yes")</f>
      </c>
      <c r="AO37" s="10149">
        <f>IF(ISNA(VLOOKUP($D37,'Jan 29'!$F:$F,1,0)),"No","Yes")</f>
      </c>
      <c r="AP37" s="10148">
        <f>IF(ISNA(VLOOKUP(D37,'Jan 22'!F:F,1,0)),"No","Yes")</f>
      </c>
      <c r="AQ37" s="10147"/>
      <c r="AR37" s="10146"/>
      <c r="AS37" s="10145"/>
      <c r="AT37" s="10144"/>
      <c r="AU37" s="10143"/>
      <c r="AV37" s="10142"/>
    </row>
    <row r="38" spans="1:47" x14ac:dyDescent="0.25">
      <c r="A38" s="8767"/>
      <c r="B38" s="240" t="s">
        <v>1281</v>
      </c>
      <c r="C38" s="106" t="s">
        <v>3</v>
      </c>
      <c r="D38" s="106" t="s">
        <v>240</v>
      </c>
      <c r="E38" s="216" t="s">
        <v>241</v>
      </c>
      <c r="F38" s="216" t="s">
        <v>53</v>
      </c>
      <c r="G38" s="238" t="s">
        <v>1019</v>
      </c>
      <c r="H38" s="116" t="str">
        <f>IF(ISNA(VLOOKUP($D38,'Sep 17'!$F:$F,1,0)),"No","Yes")</f>
      </c>
      <c r="I38" s="10221">
        <f>IF(ISNA(VLOOKUP($D38,'Sep 10'!$F:$F,1,0)),"No","Yes")</f>
      </c>
      <c r="J38" s="10220">
        <f>IF(ISNA(VLOOKUP($D38,'Sep 05'!$F:$F,1,0)),"No","Yes")</f>
      </c>
      <c r="K38" s="10219">
        <f>IF(ISNA(VLOOKUP($D38,'Aug 27'!$F:$F,1,0)),"No","Yes")</f>
      </c>
      <c r="L38" s="10218">
        <f>IF(ISNA(VLOOKUP($D38,'Aug 20'!$F:$F,1,0)),"No","Yes")</f>
      </c>
      <c r="M38" s="10217">
        <f>IF(ISNA(VLOOKUP($D38,'Aug 13'!$F:$F,1,0)),"No","Yes")</f>
      </c>
      <c r="N38" s="10216">
        <f>IF(ISNA(VLOOKUP($D38,'Aug 07'!$F:$F,1,0)),"No","Yes")</f>
      </c>
      <c r="O38" s="10215">
        <f>IF(ISNA(VLOOKUP($D38,'Jul 30'!$F:$F,1,0)),"No","Yes")</f>
      </c>
      <c r="P38" s="10214">
        <f>IF(ISNA(VLOOKUP($D38,'Jul 23'!$F:$F,1,0)),"No","Yes")</f>
      </c>
      <c r="Q38" s="10213">
        <f>IF(ISNA(VLOOKUP($D38,'Jul 16'!$F:$F,1,0)),"No","Yes")</f>
      </c>
      <c r="R38" s="10212">
        <f>IF(ISNA(VLOOKUP($D38,'Jul 9'!$F:$F,1,0)),"No","Yes")</f>
      </c>
      <c r="S38" s="10211">
        <f>IF(ISNA(VLOOKUP($D38,'Jul 2'!$F:$F,1,0)),"No","Yes")</f>
      </c>
      <c r="T38" s="10210">
        <f>IF(ISNA(VLOOKUP($D38,'Jun 25'!$F:$F,1,0)),"No","Yes")</f>
      </c>
      <c r="U38" s="10209">
        <f>IF(ISNA(VLOOKUP($D38,'Jun 18'!$F:$F,1,0)),"No","Yes")</f>
      </c>
      <c r="V38" s="10208">
        <f>IF(ISNA(VLOOKUP($D38,'Jun 11'!$F:$F,1,0)),"No","Yes")</f>
      </c>
      <c r="W38" s="10207">
        <f>IF(ISNA(VLOOKUP($D38,'Jun 4'!$F:$F,1,0)),"No","Yes")</f>
      </c>
      <c r="X38" s="10206">
        <f>IF(ISNA(VLOOKUP($D38,'May 28'!$F:$F,1,0)),"No","Yes")</f>
      </c>
      <c r="Y38" s="10205">
        <f>IF(ISNA(VLOOKUP($D38,'May 21'!$F:$F,1,0)),"No","Yes")</f>
      </c>
      <c r="Z38" s="10204">
        <f>IF(ISNA(VLOOKUP($D38,'May 14'!$F:$F,1,0)),"No","Yes")</f>
      </c>
      <c r="AA38" s="10203">
        <f>IF(ISNA(VLOOKUP($D38,'May 9'!$F:$F,1,0)),"No","Yes")</f>
      </c>
      <c r="AB38" s="10202">
        <f>IF(ISNA(VLOOKUP($D38,'May 2'!$F:$F,1,0)),"No","Yes")</f>
      </c>
      <c r="AC38" s="10201">
        <f>IF(ISNA(VLOOKUP($D38,'Apr 23'!$F:$F,1,0)),"No","Yes")</f>
      </c>
      <c r="AD38" s="10200">
        <f>IF(ISNA(VLOOKUP($D38,'Apr 16'!$F:$F,1,0)),"No","Yes")</f>
      </c>
      <c r="AE38" s="10199">
        <f>IF(ISNA(VLOOKUP($D38,'Apr 9'!$F:$F,1,0)),"No","Yes")</f>
      </c>
      <c r="AF38" s="10198">
        <f>IF(ISNA(VLOOKUP($D38,'Apr 2'!$F:$F,1,0)),"No","Yes")</f>
      </c>
      <c r="AG38" s="10197">
        <f>IF(ISNA(VLOOKUP($D38,'Mar 26'!$F:$F,1,0)),"No","Yes")</f>
      </c>
      <c r="AH38" s="10196">
        <f>IF(ISNA(VLOOKUP($D38,'Mar 19'!$F:$F,1,0)),"No","Yes")</f>
      </c>
      <c r="AI38" s="10195">
        <f>IF(ISNA(VLOOKUP($D38,'Mar 12'!$F:$F,1,0)),"No","Yes")</f>
      </c>
      <c r="AJ38" s="10194">
        <f>IF(ISNA(VLOOKUP($D38,'Mar 5'!$F:$F,1,0)),"No","Yes")</f>
      </c>
      <c r="AK38" s="10193">
        <f>IF(ISNA(VLOOKUP($D38,'Feb 26'!$F:$F,1,0)),"No","Yes")</f>
      </c>
      <c r="AL38" s="10192">
        <f>IF(ISNA(VLOOKUP($D38,'Feb 26'!$F:$F,1,0)),"No","Yes")</f>
      </c>
      <c r="AM38" s="10191">
        <f>IF(ISNA(VLOOKUP($D38,'Feb 12'!$F:$F,1,0)),"No","Yes")</f>
      </c>
      <c r="AN38" s="10190">
        <f>IF(ISNA(VLOOKUP($D38,'Feb 5'!$F:$F,1,0)),"No","Yes")</f>
      </c>
      <c r="AO38" s="10189">
        <f>IF(ISNA(VLOOKUP($D38,'Jan 29'!$F:$F,1,0)),"No","Yes")</f>
      </c>
      <c r="AP38" s="10188">
        <f>IF(ISNA(VLOOKUP(D38,'Jan 22'!F:F,1,0)),"No","Yes")</f>
      </c>
      <c r="AQ38" s="10187"/>
      <c r="AR38" s="10186"/>
      <c r="AS38" s="10185"/>
      <c r="AT38" s="10184"/>
      <c r="AU38" s="10183"/>
      <c r="AV38" s="10182"/>
    </row>
    <row r="39" spans="1:47" x14ac:dyDescent="0.25">
      <c r="A39" s="8767"/>
      <c r="B39" s="199" t="s">
        <v>1282</v>
      </c>
      <c r="C39" s="106" t="s">
        <v>3</v>
      </c>
      <c r="D39" s="213" t="s">
        <v>265</v>
      </c>
      <c r="E39" s="216" t="s">
        <v>266</v>
      </c>
      <c r="F39" s="216" t="s">
        <v>53</v>
      </c>
      <c r="G39" s="238" t="s">
        <v>1019</v>
      </c>
      <c r="H39" s="116" t="str">
        <f>IF(ISNA(VLOOKUP($D39,'Sep 17'!$F:$F,1,0)),"No","Yes")</f>
      </c>
      <c r="I39" s="10261">
        <f>IF(ISNA(VLOOKUP($D39,'Sep 10'!$F:$F,1,0)),"No","Yes")</f>
      </c>
      <c r="J39" s="10260">
        <f>IF(ISNA(VLOOKUP($D39,'Sep 05'!$F:$F,1,0)),"No","Yes")</f>
      </c>
      <c r="K39" s="10259">
        <f>IF(ISNA(VLOOKUP($D39,'Aug 27'!$F:$F,1,0)),"No","Yes")</f>
      </c>
      <c r="L39" s="10258">
        <f>IF(ISNA(VLOOKUP($D39,'Aug 20'!$F:$F,1,0)),"No","Yes")</f>
      </c>
      <c r="M39" s="10257">
        <f>IF(ISNA(VLOOKUP($D39,'Aug 13'!$F:$F,1,0)),"No","Yes")</f>
      </c>
      <c r="N39" s="10256">
        <f>IF(ISNA(VLOOKUP($D39,'Aug 07'!$F:$F,1,0)),"No","Yes")</f>
      </c>
      <c r="O39" s="10255">
        <f>IF(ISNA(VLOOKUP($D39,'Jul 30'!$F:$F,1,0)),"No","Yes")</f>
      </c>
      <c r="P39" s="10254">
        <f>IF(ISNA(VLOOKUP($D39,'Jul 23'!$F:$F,1,0)),"No","Yes")</f>
      </c>
      <c r="Q39" s="10253">
        <f>IF(ISNA(VLOOKUP($D39,'Jul 16'!$F:$F,1,0)),"No","Yes")</f>
      </c>
      <c r="R39" s="10252">
        <f>IF(ISNA(VLOOKUP($D39,'Jul 9'!$F:$F,1,0)),"No","Yes")</f>
      </c>
      <c r="S39" s="10251">
        <f>IF(ISNA(VLOOKUP($D39,'Jul 2'!$F:$F,1,0)),"No","Yes")</f>
      </c>
      <c r="T39" s="10250">
        <f>IF(ISNA(VLOOKUP($D39,'Jun 25'!$F:$F,1,0)),"No","Yes")</f>
      </c>
      <c r="U39" s="10249">
        <f>IF(ISNA(VLOOKUP($D39,'Jun 18'!$F:$F,1,0)),"No","Yes")</f>
      </c>
      <c r="V39" s="10248">
        <f>IF(ISNA(VLOOKUP($D39,'Jun 11'!$F:$F,1,0)),"No","Yes")</f>
      </c>
      <c r="W39" s="10247">
        <f>IF(ISNA(VLOOKUP($D39,'Jun 4'!$F:$F,1,0)),"No","Yes")</f>
      </c>
      <c r="X39" s="10246">
        <f>IF(ISNA(VLOOKUP($D39,'May 28'!$F:$F,1,0)),"No","Yes")</f>
      </c>
      <c r="Y39" s="10245">
        <f>IF(ISNA(VLOOKUP($D39,'May 21'!$F:$F,1,0)),"No","Yes")</f>
      </c>
      <c r="Z39" s="10244">
        <f>IF(ISNA(VLOOKUP($D39,'May 14'!$F:$F,1,0)),"No","Yes")</f>
      </c>
      <c r="AA39" s="10243">
        <f>IF(ISNA(VLOOKUP($D39,'May 9'!$F:$F,1,0)),"No","Yes")</f>
      </c>
      <c r="AB39" s="10242">
        <f>IF(ISNA(VLOOKUP($D39,'May 2'!$F:$F,1,0)),"No","Yes")</f>
      </c>
      <c r="AC39" s="10241">
        <f>IF(ISNA(VLOOKUP($D39,'Apr 23'!$F:$F,1,0)),"No","Yes")</f>
      </c>
      <c r="AD39" s="10240">
        <f>IF(ISNA(VLOOKUP($D39,'Apr 16'!$F:$F,1,0)),"No","Yes")</f>
      </c>
      <c r="AE39" s="10239">
        <f>IF(ISNA(VLOOKUP($D39,'Apr 9'!$F:$F,1,0)),"No","Yes")</f>
      </c>
      <c r="AF39" s="10238">
        <f>IF(ISNA(VLOOKUP($D39,'Apr 2'!$F:$F,1,0)),"No","Yes")</f>
      </c>
      <c r="AG39" s="10237">
        <f>IF(ISNA(VLOOKUP($D39,'Mar 26'!$F:$F,1,0)),"No","Yes")</f>
      </c>
      <c r="AH39" s="10236">
        <f>IF(ISNA(VLOOKUP($D39,'Mar 19'!$F:$F,1,0)),"No","Yes")</f>
      </c>
      <c r="AI39" s="10235">
        <f>IF(ISNA(VLOOKUP($D39,'Mar 12'!$F:$F,1,0)),"No","Yes")</f>
      </c>
      <c r="AJ39" s="10234">
        <f>IF(ISNA(VLOOKUP($D39,'Mar 5'!$F:$F,1,0)),"No","Yes")</f>
      </c>
      <c r="AK39" s="10233">
        <f>IF(ISNA(VLOOKUP($D39,'Feb 26'!$F:$F,1,0)),"No","Yes")</f>
      </c>
      <c r="AL39" s="10232">
        <f>IF(ISNA(VLOOKUP($D39,'Feb 26'!$F:$F,1,0)),"No","Yes")</f>
      </c>
      <c r="AM39" s="10231">
        <f>IF(ISNA(VLOOKUP($D39,'Feb 12'!$F:$F,1,0)),"No","Yes")</f>
      </c>
      <c r="AN39" s="10230">
        <f>IF(ISNA(VLOOKUP($D39,'Feb 5'!$F:$F,1,0)),"No","Yes")</f>
      </c>
      <c r="AO39" s="10229">
        <f>IF(ISNA(VLOOKUP($D39,'Jan 29'!$F:$F,1,0)),"No","Yes")</f>
      </c>
      <c r="AP39" s="10228">
        <f>IF(ISNA(VLOOKUP(D39,'Jan 22'!F:F,1,0)),"No","Yes")</f>
      </c>
      <c r="AQ39" s="10227"/>
      <c r="AR39" s="10226"/>
      <c r="AS39" s="10225"/>
      <c r="AT39" s="10224"/>
      <c r="AU39" s="10223"/>
      <c r="AV39" s="10222"/>
    </row>
    <row r="40" spans="1:47" x14ac:dyDescent="0.25">
      <c r="A40" s="8767"/>
      <c r="B40" s="249" t="s">
        <v>1283</v>
      </c>
      <c r="C40" s="106" t="s">
        <v>3</v>
      </c>
      <c r="D40" s="213" t="s">
        <v>123</v>
      </c>
      <c r="E40" s="216" t="s">
        <v>124</v>
      </c>
      <c r="F40" s="216" t="s">
        <v>125</v>
      </c>
      <c r="G40" s="238" t="s">
        <v>1019</v>
      </c>
      <c r="H40" s="116" t="str">
        <f>IF(ISNA(VLOOKUP($D40,'Sep 17'!$F:$F,1,0)),"No","Yes")</f>
      </c>
      <c r="I40" s="10301">
        <f>IF(ISNA(VLOOKUP($D40,'Sep 10'!$F:$F,1,0)),"No","Yes")</f>
      </c>
      <c r="J40" s="10300">
        <f>IF(ISNA(VLOOKUP($D40,'Sep 05'!$F:$F,1,0)),"No","Yes")</f>
      </c>
      <c r="K40" s="10299">
        <f>IF(ISNA(VLOOKUP($D40,'Aug 27'!$F:$F,1,0)),"No","Yes")</f>
      </c>
      <c r="L40" s="10298">
        <f>IF(ISNA(VLOOKUP($D40,'Aug 20'!$F:$F,1,0)),"No","Yes")</f>
      </c>
      <c r="M40" s="10297">
        <f>IF(ISNA(VLOOKUP($D40,'Aug 13'!$F:$F,1,0)),"No","Yes")</f>
      </c>
      <c r="N40" s="10296">
        <f>IF(ISNA(VLOOKUP($D40,'Aug 07'!$F:$F,1,0)),"No","Yes")</f>
      </c>
      <c r="O40" s="10295">
        <f>IF(ISNA(VLOOKUP($D40,'Jul 30'!$F:$F,1,0)),"No","Yes")</f>
      </c>
      <c r="P40" s="10294">
        <f>IF(ISNA(VLOOKUP($D40,'Jul 23'!$F:$F,1,0)),"No","Yes")</f>
      </c>
      <c r="Q40" s="10293">
        <f>IF(ISNA(VLOOKUP($D40,'Jul 16'!$F:$F,1,0)),"No","Yes")</f>
      </c>
      <c r="R40" s="10292">
        <f>IF(ISNA(VLOOKUP($D40,'Jul 9'!$F:$F,1,0)),"No","Yes")</f>
      </c>
      <c r="S40" s="10291">
        <f>IF(ISNA(VLOOKUP($D40,'Jul 2'!$F:$F,1,0)),"No","Yes")</f>
      </c>
      <c r="T40" s="10290">
        <f>IF(ISNA(VLOOKUP($D40,'Jun 25'!$F:$F,1,0)),"No","Yes")</f>
      </c>
      <c r="U40" s="10289">
        <f>IF(ISNA(VLOOKUP($D40,'Jun 18'!$F:$F,1,0)),"No","Yes")</f>
      </c>
      <c r="V40" s="10288">
        <f>IF(ISNA(VLOOKUP($D40,'Jun 11'!$F:$F,1,0)),"No","Yes")</f>
      </c>
      <c r="W40" s="10287">
        <f>IF(ISNA(VLOOKUP($D40,'Jun 4'!$F:$F,1,0)),"No","Yes")</f>
      </c>
      <c r="X40" s="10286">
        <f>IF(ISNA(VLOOKUP($D40,'May 28'!$F:$F,1,0)),"No","Yes")</f>
      </c>
      <c r="Y40" s="10285">
        <f>IF(ISNA(VLOOKUP($D40,'May 21'!$F:$F,1,0)),"No","Yes")</f>
      </c>
      <c r="Z40" s="10284">
        <f>IF(ISNA(VLOOKUP($D40,'May 14'!$F:$F,1,0)),"No","Yes")</f>
      </c>
      <c r="AA40" s="10283">
        <f>IF(ISNA(VLOOKUP($D40,'May 9'!$F:$F,1,0)),"No","Yes")</f>
      </c>
      <c r="AB40" s="10282">
        <f>IF(ISNA(VLOOKUP($D40,'May 2'!$F:$F,1,0)),"No","Yes")</f>
      </c>
      <c r="AC40" s="10281">
        <f>IF(ISNA(VLOOKUP($D40,'Apr 23'!$F:$F,1,0)),"No","Yes")</f>
      </c>
      <c r="AD40" s="10280">
        <f>IF(ISNA(VLOOKUP($D40,'Apr 16'!$F:$F,1,0)),"No","Yes")</f>
      </c>
      <c r="AE40" s="10279">
        <f>IF(ISNA(VLOOKUP($D40,'Apr 9'!$F:$F,1,0)),"No","Yes")</f>
      </c>
      <c r="AF40" s="10278">
        <f>IF(ISNA(VLOOKUP($D40,'Apr 2'!$F:$F,1,0)),"No","Yes")</f>
      </c>
      <c r="AG40" s="10277">
        <f>IF(ISNA(VLOOKUP($D40,'Mar 26'!$F:$F,1,0)),"No","Yes")</f>
      </c>
      <c r="AH40" s="10276">
        <f>IF(ISNA(VLOOKUP($D40,'Mar 19'!$F:$F,1,0)),"No","Yes")</f>
      </c>
      <c r="AI40" s="10275">
        <f>IF(ISNA(VLOOKUP($D40,'Mar 12'!$F:$F,1,0)),"No","Yes")</f>
      </c>
      <c r="AJ40" s="10274">
        <f>IF(ISNA(VLOOKUP($D40,'Mar 5'!$F:$F,1,0)),"No","Yes")</f>
      </c>
      <c r="AK40" s="10273">
        <f>IF(ISNA(VLOOKUP($D40,'Feb 26'!$F:$F,1,0)),"No","Yes")</f>
      </c>
      <c r="AL40" s="10272">
        <f>IF(ISNA(VLOOKUP($D40,'Feb 26'!$F:$F,1,0)),"No","Yes")</f>
      </c>
      <c r="AM40" s="10271">
        <f>IF(ISNA(VLOOKUP($D40,'Feb 12'!$F:$F,1,0)),"No","Yes")</f>
      </c>
      <c r="AN40" s="10270">
        <f>IF(ISNA(VLOOKUP($D40,'Feb 5'!$F:$F,1,0)),"No","Yes")</f>
      </c>
      <c r="AO40" s="10269">
        <f>IF(ISNA(VLOOKUP($D40,'Jan 29'!$F:$F,1,0)),"No","Yes")</f>
      </c>
      <c r="AP40" s="10268">
        <f>IF(ISNA(VLOOKUP(D40,'Jan 22'!F:F,1,0)),"No","Yes")</f>
      </c>
      <c r="AQ40" s="10267"/>
      <c r="AR40" s="10266"/>
      <c r="AS40" s="10265"/>
      <c r="AT40" s="10264"/>
      <c r="AU40" s="10263"/>
      <c r="AV40" s="10262"/>
    </row>
    <row r="41" spans="1:47" x14ac:dyDescent="0.25">
      <c r="A41" s="8767"/>
      <c r="B41" s="249" t="s">
        <v>1284</v>
      </c>
      <c r="C41" s="106" t="s">
        <v>3</v>
      </c>
      <c r="D41" s="106" t="s">
        <v>280</v>
      </c>
      <c r="E41" s="216" t="s">
        <v>281</v>
      </c>
      <c r="F41" s="216" t="s">
        <v>53</v>
      </c>
      <c r="G41" s="238" t="s">
        <v>1019</v>
      </c>
      <c r="H41" s="116" t="str">
        <f>IF(ISNA(VLOOKUP($D41,'Sep 17'!$F:$F,1,0)),"No","Yes")</f>
      </c>
      <c r="I41" s="10341">
        <f>IF(ISNA(VLOOKUP($D41,'Sep 10'!$F:$F,1,0)),"No","Yes")</f>
      </c>
      <c r="J41" s="10340">
        <f>IF(ISNA(VLOOKUP($D41,'Sep 05'!$F:$F,1,0)),"No","Yes")</f>
      </c>
      <c r="K41" s="10339">
        <f>IF(ISNA(VLOOKUP($D41,'Aug 27'!$F:$F,1,0)),"No","Yes")</f>
      </c>
      <c r="L41" s="10338">
        <f>IF(ISNA(VLOOKUP($D41,'Aug 20'!$F:$F,1,0)),"No","Yes")</f>
      </c>
      <c r="M41" s="10337">
        <f>IF(ISNA(VLOOKUP($D41,'Aug 13'!$F:$F,1,0)),"No","Yes")</f>
      </c>
      <c r="N41" s="10336">
        <f>IF(ISNA(VLOOKUP($D41,'Aug 07'!$F:$F,1,0)),"No","Yes")</f>
      </c>
      <c r="O41" s="10335">
        <f>IF(ISNA(VLOOKUP($D41,'Jul 30'!$F:$F,1,0)),"No","Yes")</f>
      </c>
      <c r="P41" s="10334">
        <f>IF(ISNA(VLOOKUP($D41,'Jul 23'!$F:$F,1,0)),"No","Yes")</f>
      </c>
      <c r="Q41" s="10333">
        <f>IF(ISNA(VLOOKUP($D41,'Jul 16'!$F:$F,1,0)),"No","Yes")</f>
      </c>
      <c r="R41" s="10332">
        <f>IF(ISNA(VLOOKUP($D41,'Jul 9'!$F:$F,1,0)),"No","Yes")</f>
      </c>
      <c r="S41" s="10331">
        <f>IF(ISNA(VLOOKUP($D41,'Jul 2'!$F:$F,1,0)),"No","Yes")</f>
      </c>
      <c r="T41" s="10330">
        <f>IF(ISNA(VLOOKUP($D41,'Jun 25'!$F:$F,1,0)),"No","Yes")</f>
      </c>
      <c r="U41" s="10329">
        <f>IF(ISNA(VLOOKUP($D41,'Jun 18'!$F:$F,1,0)),"No","Yes")</f>
      </c>
      <c r="V41" s="10328">
        <f>IF(ISNA(VLOOKUP($D41,'Jun 11'!$F:$F,1,0)),"No","Yes")</f>
      </c>
      <c r="W41" s="10327">
        <f>IF(ISNA(VLOOKUP($D41,'Jun 4'!$F:$F,1,0)),"No","Yes")</f>
      </c>
      <c r="X41" s="10326">
        <f>IF(ISNA(VLOOKUP($D41,'May 28'!$F:$F,1,0)),"No","Yes")</f>
      </c>
      <c r="Y41" s="10325">
        <f>IF(ISNA(VLOOKUP($D41,'May 21'!$F:$F,1,0)),"No","Yes")</f>
      </c>
      <c r="Z41" s="10324">
        <f>IF(ISNA(VLOOKUP($D41,'May 14'!$F:$F,1,0)),"No","Yes")</f>
      </c>
      <c r="AA41" s="10323">
        <f>IF(ISNA(VLOOKUP($D41,'May 9'!$F:$F,1,0)),"No","Yes")</f>
      </c>
      <c r="AB41" s="10322">
        <f>IF(ISNA(VLOOKUP($D41,'May 2'!$F:$F,1,0)),"No","Yes")</f>
      </c>
      <c r="AC41" s="10321">
        <f>IF(ISNA(VLOOKUP($D41,'Apr 23'!$F:$F,1,0)),"No","Yes")</f>
      </c>
      <c r="AD41" s="10320">
        <f>IF(ISNA(VLOOKUP($D41,'Apr 16'!$F:$F,1,0)),"No","Yes")</f>
      </c>
      <c r="AE41" s="10319">
        <f>IF(ISNA(VLOOKUP($D41,'Apr 9'!$F:$F,1,0)),"No","Yes")</f>
      </c>
      <c r="AF41" s="10318">
        <f>IF(ISNA(VLOOKUP($D41,'Apr 2'!$F:$F,1,0)),"No","Yes")</f>
      </c>
      <c r="AG41" s="10317">
        <f>IF(ISNA(VLOOKUP($D41,'Mar 26'!$F:$F,1,0)),"No","Yes")</f>
      </c>
      <c r="AH41" s="10316">
        <f>IF(ISNA(VLOOKUP($D41,'Mar 19'!$F:$F,1,0)),"No","Yes")</f>
      </c>
      <c r="AI41" s="10315">
        <f>IF(ISNA(VLOOKUP($D41,'Mar 12'!$F:$F,1,0)),"No","Yes")</f>
      </c>
      <c r="AJ41" s="10314">
        <f>IF(ISNA(VLOOKUP($D41,'Mar 5'!$F:$F,1,0)),"No","Yes")</f>
      </c>
      <c r="AK41" s="10313">
        <f>IF(ISNA(VLOOKUP($D41,'Feb 26'!$F:$F,1,0)),"No","Yes")</f>
      </c>
      <c r="AL41" s="10312">
        <f>IF(ISNA(VLOOKUP($D41,'Feb 26'!$F:$F,1,0)),"No","Yes")</f>
      </c>
      <c r="AM41" s="10311">
        <f>IF(ISNA(VLOOKUP($D41,'Feb 12'!$F:$F,1,0)),"No","Yes")</f>
      </c>
      <c r="AN41" s="10310">
        <f>IF(ISNA(VLOOKUP($D41,'Feb 5'!$F:$F,1,0)),"No","Yes")</f>
      </c>
      <c r="AO41" s="10309">
        <f>IF(ISNA(VLOOKUP($D41,'Jan 29'!$F:$F,1,0)),"No","Yes")</f>
      </c>
      <c r="AP41" s="10308">
        <f>IF(ISNA(VLOOKUP(D41,'Jan 22'!F:F,1,0)),"No","Yes")</f>
      </c>
      <c r="AQ41" s="10307"/>
      <c r="AR41" s="10306"/>
      <c r="AS41" s="10305"/>
      <c r="AT41" s="10304"/>
      <c r="AU41" s="10303"/>
      <c r="AV41" s="10302"/>
    </row>
    <row r="42" spans="1:47" x14ac:dyDescent="0.25">
      <c r="A42" s="8767"/>
      <c r="B42" s="249" t="s">
        <v>1275</v>
      </c>
      <c r="C42" s="106" t="s">
        <v>3</v>
      </c>
      <c r="D42" s="213" t="s">
        <v>229</v>
      </c>
      <c r="E42" s="216" t="s">
        <v>230</v>
      </c>
      <c r="F42" s="216" t="s">
        <v>53</v>
      </c>
      <c r="G42" s="238" t="s">
        <v>1019</v>
      </c>
      <c r="H42" s="116" t="str">
        <f>IF(ISNA(VLOOKUP($D42,'Sep 17'!$F:$F,1,0)),"No","Yes")</f>
      </c>
      <c r="I42" s="10381">
        <f>IF(ISNA(VLOOKUP($D42,'Sep 10'!$F:$F,1,0)),"No","Yes")</f>
      </c>
      <c r="J42" s="10380">
        <f>IF(ISNA(VLOOKUP($D42,'Sep 05'!$F:$F,1,0)),"No","Yes")</f>
      </c>
      <c r="K42" s="10379">
        <f>IF(ISNA(VLOOKUP($D42,'Aug 27'!$F:$F,1,0)),"No","Yes")</f>
      </c>
      <c r="L42" s="10378">
        <f>IF(ISNA(VLOOKUP($D42,'Aug 20'!$F:$F,1,0)),"No","Yes")</f>
      </c>
      <c r="M42" s="10377">
        <f>IF(ISNA(VLOOKUP($D42,'Aug 13'!$F:$F,1,0)),"No","Yes")</f>
      </c>
      <c r="N42" s="10376">
        <f>IF(ISNA(VLOOKUP($D42,'Aug 07'!$F:$F,1,0)),"No","Yes")</f>
      </c>
      <c r="O42" s="10375">
        <f>IF(ISNA(VLOOKUP($D42,'Jul 30'!$F:$F,1,0)),"No","Yes")</f>
      </c>
      <c r="P42" s="10374">
        <f>IF(ISNA(VLOOKUP($D42,'Jul 23'!$F:$F,1,0)),"No","Yes")</f>
      </c>
      <c r="Q42" s="10373">
        <f>IF(ISNA(VLOOKUP($D42,'Jul 16'!$F:$F,1,0)),"No","Yes")</f>
      </c>
      <c r="R42" s="10372">
        <f>IF(ISNA(VLOOKUP($D42,'Jul 9'!$F:$F,1,0)),"No","Yes")</f>
      </c>
      <c r="S42" s="10371">
        <f>IF(ISNA(VLOOKUP($D42,'Jul 2'!$F:$F,1,0)),"No","Yes")</f>
      </c>
      <c r="T42" s="10370">
        <f>IF(ISNA(VLOOKUP($D42,'Jun 25'!$F:$F,1,0)),"No","Yes")</f>
      </c>
      <c r="U42" s="10369">
        <f>IF(ISNA(VLOOKUP($D42,'Jun 18'!$F:$F,1,0)),"No","Yes")</f>
      </c>
      <c r="V42" s="10368">
        <f>IF(ISNA(VLOOKUP($D42,'Jun 11'!$F:$F,1,0)),"No","Yes")</f>
      </c>
      <c r="W42" s="10367">
        <f>IF(ISNA(VLOOKUP($D42,'Jun 4'!$F:$F,1,0)),"No","Yes")</f>
      </c>
      <c r="X42" s="10366">
        <f>IF(ISNA(VLOOKUP($D42,'May 28'!$F:$F,1,0)),"No","Yes")</f>
      </c>
      <c r="Y42" s="10365">
        <f>IF(ISNA(VLOOKUP($D42,'May 21'!$F:$F,1,0)),"No","Yes")</f>
      </c>
      <c r="Z42" s="10364">
        <f>IF(ISNA(VLOOKUP($D42,'May 14'!$F:$F,1,0)),"No","Yes")</f>
      </c>
      <c r="AA42" s="10363">
        <f>IF(ISNA(VLOOKUP($D42,'May 9'!$F:$F,1,0)),"No","Yes")</f>
      </c>
      <c r="AB42" s="10362">
        <f>IF(ISNA(VLOOKUP($D42,'May 2'!$F:$F,1,0)),"No","Yes")</f>
      </c>
      <c r="AC42" s="10361">
        <f>IF(ISNA(VLOOKUP($D42,'Apr 23'!$F:$F,1,0)),"No","Yes")</f>
      </c>
      <c r="AD42" s="10360">
        <f>IF(ISNA(VLOOKUP($D42,'Apr 16'!$F:$F,1,0)),"No","Yes")</f>
      </c>
      <c r="AE42" s="10359">
        <f>IF(ISNA(VLOOKUP($D42,'Apr 9'!$F:$F,1,0)),"No","Yes")</f>
      </c>
      <c r="AF42" s="10358">
        <f>IF(ISNA(VLOOKUP($D42,'Apr 2'!$F:$F,1,0)),"No","Yes")</f>
      </c>
      <c r="AG42" s="10357">
        <f>IF(ISNA(VLOOKUP($D42,'Mar 26'!$F:$F,1,0)),"No","Yes")</f>
      </c>
      <c r="AH42" s="10356">
        <f>IF(ISNA(VLOOKUP($D42,'Mar 19'!$F:$F,1,0)),"No","Yes")</f>
      </c>
      <c r="AI42" s="10355">
        <f>IF(ISNA(VLOOKUP($D42,'Mar 12'!$F:$F,1,0)),"No","Yes")</f>
      </c>
      <c r="AJ42" s="10354">
        <f>IF(ISNA(VLOOKUP($D42,'Mar 5'!$F:$F,1,0)),"No","Yes")</f>
      </c>
      <c r="AK42" s="10353">
        <f>IF(ISNA(VLOOKUP($D42,'Feb 26'!$F:$F,1,0)),"No","Yes")</f>
      </c>
      <c r="AL42" s="10352">
        <f>IF(ISNA(VLOOKUP($D42,'Feb 26'!$F:$F,1,0)),"No","Yes")</f>
      </c>
      <c r="AM42" s="10351">
        <f>IF(ISNA(VLOOKUP($D42,'Feb 12'!$F:$F,1,0)),"No","Yes")</f>
      </c>
      <c r="AN42" s="10350">
        <f>IF(ISNA(VLOOKUP($D42,'Feb 5'!$F:$F,1,0)),"No","Yes")</f>
      </c>
      <c r="AO42" s="10349">
        <f>IF(ISNA(VLOOKUP($D42,'Jan 29'!$F:$F,1,0)),"No","Yes")</f>
      </c>
      <c r="AP42" s="10348">
        <f>IF(ISNA(VLOOKUP(D42,'Jan 22'!F:F,1,0)),"No","Yes")</f>
      </c>
      <c r="AQ42" s="10347"/>
      <c r="AR42" s="10346"/>
      <c r="AS42" s="10345"/>
      <c r="AT42" s="10344"/>
      <c r="AU42" s="10343"/>
      <c r="AV42" s="10342"/>
    </row>
    <row r="43" spans="1:47" x14ac:dyDescent="0.25">
      <c r="A43" s="8767"/>
      <c r="B43" s="249" t="s">
        <v>1489</v>
      </c>
      <c r="C43" s="106" t="s">
        <v>3</v>
      </c>
      <c r="D43" s="106" t="s">
        <v>270</v>
      </c>
      <c r="E43" s="216" t="s">
        <v>271</v>
      </c>
      <c r="F43" s="216" t="s">
        <v>53</v>
      </c>
      <c r="G43" s="238" t="s">
        <v>1019</v>
      </c>
      <c r="H43" s="116" t="str">
        <f>IF(ISNA(VLOOKUP($D43,'Sep 17'!$F:$F,1,0)),"No","Yes")</f>
      </c>
      <c r="I43" s="10421">
        <f>IF(ISNA(VLOOKUP($D43,'Sep 10'!$F:$F,1,0)),"No","Yes")</f>
      </c>
      <c r="J43" s="10420">
        <f>IF(ISNA(VLOOKUP($D43,'Sep 05'!$F:$F,1,0)),"No","Yes")</f>
      </c>
      <c r="K43" s="10419">
        <f>IF(ISNA(VLOOKUP($D43,'Aug 27'!$F:$F,1,0)),"No","Yes")</f>
      </c>
      <c r="L43" s="10418">
        <f>IF(ISNA(VLOOKUP($D43,'Aug 20'!$F:$F,1,0)),"No","Yes")</f>
      </c>
      <c r="M43" s="10417">
        <f>IF(ISNA(VLOOKUP($D43,'Aug 13'!$F:$F,1,0)),"No","Yes")</f>
      </c>
      <c r="N43" s="10416">
        <f>IF(ISNA(VLOOKUP($D43,'Aug 07'!$F:$F,1,0)),"No","Yes")</f>
      </c>
      <c r="O43" s="10415">
        <f>IF(ISNA(VLOOKUP($D43,'Jul 30'!$F:$F,1,0)),"No","Yes")</f>
      </c>
      <c r="P43" s="10414">
        <f>IF(ISNA(VLOOKUP($D43,'Jul 23'!$F:$F,1,0)),"No","Yes")</f>
      </c>
      <c r="Q43" s="10413">
        <f>IF(ISNA(VLOOKUP($D43,'Jul 16'!$F:$F,1,0)),"No","Yes")</f>
      </c>
      <c r="R43" s="10412">
        <f>IF(ISNA(VLOOKUP($D43,'Jul 9'!$F:$F,1,0)),"No","Yes")</f>
      </c>
      <c r="S43" s="10411">
        <f>IF(ISNA(VLOOKUP($D43,'Jul 2'!$F:$F,1,0)),"No","Yes")</f>
      </c>
      <c r="T43" s="10410">
        <f>IF(ISNA(VLOOKUP($D43,'Jun 25'!$F:$F,1,0)),"No","Yes")</f>
      </c>
      <c r="U43" s="10409">
        <f>IF(ISNA(VLOOKUP($D43,'Jun 18'!$F:$F,1,0)),"No","Yes")</f>
      </c>
      <c r="V43" s="10408">
        <f>IF(ISNA(VLOOKUP($D43,'Jun 11'!$F:$F,1,0)),"No","Yes")</f>
      </c>
      <c r="W43" s="10407">
        <f>IF(ISNA(VLOOKUP($D43,'Jun 4'!$F:$F,1,0)),"No","Yes")</f>
      </c>
      <c r="X43" s="10406">
        <f>IF(ISNA(VLOOKUP($D43,'May 28'!$F:$F,1,0)),"No","Yes")</f>
      </c>
      <c r="Y43" s="10405">
        <f>IF(ISNA(VLOOKUP($D43,'May 21'!$F:$F,1,0)),"No","Yes")</f>
      </c>
      <c r="Z43" s="10404">
        <f>IF(ISNA(VLOOKUP($D43,'May 14'!$F:$F,1,0)),"No","Yes")</f>
      </c>
      <c r="AA43" s="10403">
        <f>IF(ISNA(VLOOKUP($D43,'May 9'!$F:$F,1,0)),"No","Yes")</f>
      </c>
      <c r="AB43" s="10402">
        <f>IF(ISNA(VLOOKUP($D43,'May 2'!$F:$F,1,0)),"No","Yes")</f>
      </c>
      <c r="AC43" s="10401">
        <f>IF(ISNA(VLOOKUP($D43,'Apr 23'!$F:$F,1,0)),"No","Yes")</f>
      </c>
      <c r="AD43" s="10400">
        <f>IF(ISNA(VLOOKUP($D43,'Apr 16'!$F:$F,1,0)),"No","Yes")</f>
      </c>
      <c r="AE43" s="10399">
        <f>IF(ISNA(VLOOKUP($D43,'Apr 9'!$F:$F,1,0)),"No","Yes")</f>
      </c>
      <c r="AF43" s="10398">
        <f>IF(ISNA(VLOOKUP($D43,'Apr 2'!$F:$F,1,0)),"No","Yes")</f>
      </c>
      <c r="AG43" s="10397">
        <f>IF(ISNA(VLOOKUP($D43,'Mar 26'!$F:$F,1,0)),"No","Yes")</f>
      </c>
      <c r="AH43" s="10396">
        <f>IF(ISNA(VLOOKUP($D43,'Mar 19'!$F:$F,1,0)),"No","Yes")</f>
      </c>
      <c r="AI43" s="10395">
        <f>IF(ISNA(VLOOKUP($D43,'Mar 12'!$F:$F,1,0)),"No","Yes")</f>
      </c>
      <c r="AJ43" s="10394">
        <f>IF(ISNA(VLOOKUP($D43,'Mar 5'!$F:$F,1,0)),"No","Yes")</f>
      </c>
      <c r="AK43" s="10393">
        <f>IF(ISNA(VLOOKUP($D43,'Feb 26'!$F:$F,1,0)),"No","Yes")</f>
      </c>
      <c r="AL43" s="10392">
        <f>IF(ISNA(VLOOKUP($D43,'Feb 26'!$F:$F,1,0)),"No","Yes")</f>
      </c>
      <c r="AM43" s="10391">
        <f>IF(ISNA(VLOOKUP($D43,'Feb 12'!$F:$F,1,0)),"No","Yes")</f>
      </c>
      <c r="AN43" s="10390">
        <f>IF(ISNA(VLOOKUP($D43,'Feb 5'!$F:$F,1,0)),"No","Yes")</f>
      </c>
      <c r="AO43" s="10389">
        <f>IF(ISNA(VLOOKUP($D43,'Jan 29'!$F:$F,1,0)),"No","Yes")</f>
      </c>
      <c r="AP43" s="10388">
        <f>IF(ISNA(VLOOKUP(D43,'Jan 22'!F:F,1,0)),"No","Yes")</f>
      </c>
      <c r="AQ43" s="10387"/>
      <c r="AR43" s="10386"/>
      <c r="AS43" s="10385"/>
      <c r="AT43" s="10384"/>
      <c r="AU43" s="10383"/>
      <c r="AV43" s="10382"/>
    </row>
    <row r="44" spans="1:47" x14ac:dyDescent="0.25">
      <c r="A44" s="8767"/>
      <c r="B44" s="249" t="s">
        <v>1285</v>
      </c>
      <c r="C44" s="106" t="s">
        <v>3</v>
      </c>
      <c r="D44" s="106" t="s">
        <v>118</v>
      </c>
      <c r="E44" s="216" t="s">
        <v>119</v>
      </c>
      <c r="F44" s="216" t="s">
        <v>53</v>
      </c>
      <c r="G44" s="238" t="s">
        <v>1019</v>
      </c>
      <c r="H44" s="116" t="str">
        <f>IF(ISNA(VLOOKUP($D44,'Sep 17'!$F:$F,1,0)),"No","Yes")</f>
      </c>
      <c r="I44" s="10461">
        <f>IF(ISNA(VLOOKUP($D44,'Sep 10'!$F:$F,1,0)),"No","Yes")</f>
      </c>
      <c r="J44" s="10460">
        <f>IF(ISNA(VLOOKUP($D44,'Sep 05'!$F:$F,1,0)),"No","Yes")</f>
      </c>
      <c r="K44" s="10459">
        <f>IF(ISNA(VLOOKUP($D44,'Aug 27'!$F:$F,1,0)),"No","Yes")</f>
      </c>
      <c r="L44" s="10458">
        <f>IF(ISNA(VLOOKUP($D44,'Aug 20'!$F:$F,1,0)),"No","Yes")</f>
      </c>
      <c r="M44" s="10457">
        <f>IF(ISNA(VLOOKUP($D44,'Aug 13'!$F:$F,1,0)),"No","Yes")</f>
      </c>
      <c r="N44" s="10456">
        <f>IF(ISNA(VLOOKUP($D44,'Aug 07'!$F:$F,1,0)),"No","Yes")</f>
      </c>
      <c r="O44" s="10455">
        <f>IF(ISNA(VLOOKUP($D44,'Jul 30'!$F:$F,1,0)),"No","Yes")</f>
      </c>
      <c r="P44" s="10454">
        <f>IF(ISNA(VLOOKUP($D44,'Jul 23'!$F:$F,1,0)),"No","Yes")</f>
      </c>
      <c r="Q44" s="10453">
        <f>IF(ISNA(VLOOKUP($D44,'Jul 16'!$F:$F,1,0)),"No","Yes")</f>
      </c>
      <c r="R44" s="10452">
        <f>IF(ISNA(VLOOKUP($D44,'Jul 9'!$F:$F,1,0)),"No","Yes")</f>
      </c>
      <c r="S44" s="10451">
        <f>IF(ISNA(VLOOKUP($D44,'Jul 2'!$F:$F,1,0)),"No","Yes")</f>
      </c>
      <c r="T44" s="10450">
        <f>IF(ISNA(VLOOKUP($D44,'Jun 25'!$F:$F,1,0)),"No","Yes")</f>
      </c>
      <c r="U44" s="10449">
        <f>IF(ISNA(VLOOKUP($D44,'Jun 18'!$F:$F,1,0)),"No","Yes")</f>
      </c>
      <c r="V44" s="10448">
        <f>IF(ISNA(VLOOKUP($D44,'Jun 11'!$F:$F,1,0)),"No","Yes")</f>
      </c>
      <c r="W44" s="10447">
        <f>IF(ISNA(VLOOKUP($D44,'Jun 4'!$F:$F,1,0)),"No","Yes")</f>
      </c>
      <c r="X44" s="10446">
        <f>IF(ISNA(VLOOKUP($D44,'May 28'!$F:$F,1,0)),"No","Yes")</f>
      </c>
      <c r="Y44" s="10445">
        <f>IF(ISNA(VLOOKUP($D44,'May 21'!$F:$F,1,0)),"No","Yes")</f>
      </c>
      <c r="Z44" s="10444">
        <f>IF(ISNA(VLOOKUP($D44,'May 14'!$F:$F,1,0)),"No","Yes")</f>
      </c>
      <c r="AA44" s="10443">
        <f>IF(ISNA(VLOOKUP($D44,'May 9'!$F:$F,1,0)),"No","Yes")</f>
      </c>
      <c r="AB44" s="10442">
        <f>IF(ISNA(VLOOKUP($D44,'May 2'!$F:$F,1,0)),"No","Yes")</f>
      </c>
      <c r="AC44" s="10441">
        <f>IF(ISNA(VLOOKUP($D44,'Apr 23'!$F:$F,1,0)),"No","Yes")</f>
      </c>
      <c r="AD44" s="10440">
        <f>IF(ISNA(VLOOKUP($D44,'Apr 16'!$F:$F,1,0)),"No","Yes")</f>
      </c>
      <c r="AE44" s="10439">
        <f>IF(ISNA(VLOOKUP($D44,'Apr 9'!$F:$F,1,0)),"No","Yes")</f>
      </c>
      <c r="AF44" s="10438">
        <f>IF(ISNA(VLOOKUP($D44,'Apr 2'!$F:$F,1,0)),"No","Yes")</f>
      </c>
      <c r="AG44" s="10437">
        <f>IF(ISNA(VLOOKUP($D44,'Mar 26'!$F:$F,1,0)),"No","Yes")</f>
      </c>
      <c r="AH44" s="10436">
        <f>IF(ISNA(VLOOKUP($D44,'Mar 19'!$F:$F,1,0)),"No","Yes")</f>
      </c>
      <c r="AI44" s="10435">
        <f>IF(ISNA(VLOOKUP($D44,'Mar 12'!$F:$F,1,0)),"No","Yes")</f>
      </c>
      <c r="AJ44" s="10434">
        <f>IF(ISNA(VLOOKUP($D44,'Mar 5'!$F:$F,1,0)),"No","Yes")</f>
      </c>
      <c r="AK44" s="10433">
        <f>IF(ISNA(VLOOKUP($D44,'Feb 26'!$F:$F,1,0)),"No","Yes")</f>
      </c>
      <c r="AL44" s="10432">
        <f>IF(ISNA(VLOOKUP($D44,'Feb 26'!$F:$F,1,0)),"No","Yes")</f>
      </c>
      <c r="AM44" s="10431">
        <f>IF(ISNA(VLOOKUP($D44,'Feb 12'!$F:$F,1,0)),"No","Yes")</f>
      </c>
      <c r="AN44" s="10430">
        <f>IF(ISNA(VLOOKUP($D44,'Feb 5'!$F:$F,1,0)),"No","Yes")</f>
      </c>
      <c r="AO44" s="10429">
        <f>IF(ISNA(VLOOKUP($D44,'Jan 29'!$F:$F,1,0)),"No","Yes")</f>
      </c>
      <c r="AP44" s="10428">
        <f>IF(ISNA(VLOOKUP(D44,'Jan 22'!F:F,1,0)),"No","Yes")</f>
      </c>
      <c r="AQ44" s="10427"/>
      <c r="AR44" s="10426"/>
      <c r="AS44" s="10425"/>
      <c r="AT44" s="10424"/>
      <c r="AU44" s="10423"/>
      <c r="AV44" s="10422"/>
    </row>
    <row r="45" spans="1:47" x14ac:dyDescent="0.25">
      <c r="A45" s="8767"/>
      <c r="B45" s="113" t="s">
        <v>1286</v>
      </c>
      <c r="C45" s="106" t="s">
        <v>3</v>
      </c>
      <c r="D45" s="106" t="s">
        <v>218</v>
      </c>
      <c r="E45" s="216"/>
      <c r="F45" s="111"/>
      <c r="G45" s="111"/>
      <c r="H45" s="116" t="str">
        <f>IF(ISNA(VLOOKUP($D45,'Sep 17'!$F:$F,1,0)),"No","Yes")</f>
      </c>
      <c r="I45" s="10501">
        <f>IF(ISNA(VLOOKUP($D45,'Sep 10'!$F:$F,1,0)),"No","Yes")</f>
      </c>
      <c r="J45" s="10500">
        <f>IF(ISNA(VLOOKUP($D45,'Sep 05'!$F:$F,1,0)),"No","Yes")</f>
      </c>
      <c r="K45" s="10499">
        <f>IF(ISNA(VLOOKUP($D45,'Aug 27'!$F:$F,1,0)),"No","Yes")</f>
      </c>
      <c r="L45" s="10498">
        <f>IF(ISNA(VLOOKUP($D45,'Aug 20'!$F:$F,1,0)),"No","Yes")</f>
      </c>
      <c r="M45" s="10497">
        <f>IF(ISNA(VLOOKUP($D45,'Aug 13'!$F:$F,1,0)),"No","Yes")</f>
      </c>
      <c r="N45" s="10496">
        <f>IF(ISNA(VLOOKUP($D45,'Aug 07'!$F:$F,1,0)),"No","Yes")</f>
      </c>
      <c r="O45" s="10495">
        <f>IF(ISNA(VLOOKUP($D45,'Jul 30'!$F:$F,1,0)),"No","Yes")</f>
      </c>
      <c r="P45" s="10494">
        <f>IF(ISNA(VLOOKUP($D45,'Jul 23'!$F:$F,1,0)),"No","Yes")</f>
      </c>
      <c r="Q45" s="10493">
        <f>IF(ISNA(VLOOKUP($D45,'Jul 16'!$F:$F,1,0)),"No","Yes")</f>
      </c>
      <c r="R45" s="10492">
        <f>IF(ISNA(VLOOKUP($D45,'Jul 9'!$F:$F,1,0)),"No","Yes")</f>
      </c>
      <c r="S45" s="10491">
        <f>IF(ISNA(VLOOKUP($D45,'Jul 2'!$F:$F,1,0)),"No","Yes")</f>
      </c>
      <c r="T45" s="10490">
        <f>IF(ISNA(VLOOKUP($D45,'Jun 25'!$F:$F,1,0)),"No","Yes")</f>
      </c>
      <c r="U45" s="10489">
        <f>IF(ISNA(VLOOKUP($D45,'Jun 18'!$F:$F,1,0)),"No","Yes")</f>
      </c>
      <c r="V45" s="10488">
        <f>IF(ISNA(VLOOKUP($D45,'Jun 11'!$F:$F,1,0)),"No","Yes")</f>
      </c>
      <c r="W45" s="10487">
        <f>IF(ISNA(VLOOKUP($D45,'Jun 4'!$F:$F,1,0)),"No","Yes")</f>
      </c>
      <c r="X45" s="10486">
        <f>IF(ISNA(VLOOKUP($D45,'May 28'!$F:$F,1,0)),"No","Yes")</f>
      </c>
      <c r="Y45" s="10485">
        <f>IF(ISNA(VLOOKUP($D45,'May 21'!$F:$F,1,0)),"No","Yes")</f>
      </c>
      <c r="Z45" s="10484">
        <f>IF(ISNA(VLOOKUP($D45,'May 14'!$F:$F,1,0)),"No","Yes")</f>
      </c>
      <c r="AA45" s="10483">
        <f>IF(ISNA(VLOOKUP($D45,'May 9'!$F:$F,1,0)),"No","Yes")</f>
      </c>
      <c r="AB45" s="10482">
        <f>IF(ISNA(VLOOKUP($D45,'May 2'!$F:$F,1,0)),"No","Yes")</f>
      </c>
      <c r="AC45" s="10481">
        <f>IF(ISNA(VLOOKUP($D45,'Apr 23'!$F:$F,1,0)),"No","Yes")</f>
      </c>
      <c r="AD45" s="10480">
        <f>IF(ISNA(VLOOKUP($D45,'Apr 16'!$F:$F,1,0)),"No","Yes")</f>
      </c>
      <c r="AE45" s="10479">
        <f>IF(ISNA(VLOOKUP($D45,'Apr 9'!$F:$F,1,0)),"No","Yes")</f>
      </c>
      <c r="AF45" s="10478">
        <f>IF(ISNA(VLOOKUP($D45,'Apr 2'!$F:$F,1,0)),"No","Yes")</f>
      </c>
      <c r="AG45" s="10477">
        <f>IF(ISNA(VLOOKUP($D45,'Mar 26'!$F:$F,1,0)),"No","Yes")</f>
      </c>
      <c r="AH45" s="10476">
        <f>IF(ISNA(VLOOKUP($D45,'Mar 19'!$F:$F,1,0)),"No","Yes")</f>
      </c>
      <c r="AI45" s="10475">
        <f>IF(ISNA(VLOOKUP($D45,'Mar 12'!$F:$F,1,0)),"No","Yes")</f>
      </c>
      <c r="AJ45" s="10474">
        <f>IF(ISNA(VLOOKUP($D45,'Mar 5'!$F:$F,1,0)),"No","Yes")</f>
      </c>
      <c r="AK45" s="10473">
        <f>IF(ISNA(VLOOKUP($D45,'Feb 26'!$F:$F,1,0)),"No","Yes")</f>
      </c>
      <c r="AL45" s="10472">
        <f>IF(ISNA(VLOOKUP($D45,'Feb 26'!$F:$F,1,0)),"No","Yes")</f>
      </c>
      <c r="AM45" s="10471">
        <f>IF(ISNA(VLOOKUP($D45,'Feb 12'!$F:$F,1,0)),"No","Yes")</f>
      </c>
      <c r="AN45" s="10470">
        <f>IF(ISNA(VLOOKUP($D45,'Feb 5'!$F:$F,1,0)),"No","Yes")</f>
      </c>
      <c r="AO45" s="10469">
        <f>IF(ISNA(VLOOKUP($D45,'Jan 29'!$F:$F,1,0)),"No","Yes")</f>
      </c>
      <c r="AP45" s="10468">
        <f>IF(ISNA(VLOOKUP(D45,'Jan 22'!F:F,1,0)),"No","Yes")</f>
      </c>
      <c r="AQ45" s="10467"/>
      <c r="AR45" s="10466"/>
      <c r="AS45" s="10465"/>
      <c r="AT45" s="10464"/>
      <c r="AU45" s="10463"/>
      <c r="AV45" s="10462"/>
    </row>
    <row r="46" spans="1:47" x14ac:dyDescent="0.25">
      <c r="A46" s="8767"/>
      <c r="B46" s="249" t="s">
        <v>1287</v>
      </c>
      <c r="C46" s="106" t="s">
        <v>3</v>
      </c>
      <c r="D46" s="106" t="s">
        <v>113</v>
      </c>
      <c r="E46" s="216" t="s">
        <v>114</v>
      </c>
      <c r="F46" s="216" t="s">
        <v>53</v>
      </c>
      <c r="G46" s="238" t="s">
        <v>1019</v>
      </c>
      <c r="H46" s="116" t="str">
        <f>IF(ISNA(VLOOKUP($D46,'Sep 17'!$F:$F,1,0)),"No","Yes")</f>
      </c>
      <c r="I46" s="10541">
        <f>IF(ISNA(VLOOKUP($D46,'Sep 10'!$F:$F,1,0)),"No","Yes")</f>
      </c>
      <c r="J46" s="10540">
        <f>IF(ISNA(VLOOKUP($D46,'Sep 05'!$F:$F,1,0)),"No","Yes")</f>
      </c>
      <c r="K46" s="10539">
        <f>IF(ISNA(VLOOKUP($D46,'Aug 27'!$F:$F,1,0)),"No","Yes")</f>
      </c>
      <c r="L46" s="10538">
        <f>IF(ISNA(VLOOKUP($D46,'Aug 20'!$F:$F,1,0)),"No","Yes")</f>
      </c>
      <c r="M46" s="10537">
        <f>IF(ISNA(VLOOKUP($D46,'Aug 13'!$F:$F,1,0)),"No","Yes")</f>
      </c>
      <c r="N46" s="10536">
        <f>IF(ISNA(VLOOKUP($D46,'Aug 07'!$F:$F,1,0)),"No","Yes")</f>
      </c>
      <c r="O46" s="10535">
        <f>IF(ISNA(VLOOKUP($D46,'Jul 30'!$F:$F,1,0)),"No","Yes")</f>
      </c>
      <c r="P46" s="10534">
        <f>IF(ISNA(VLOOKUP($D46,'Jul 23'!$F:$F,1,0)),"No","Yes")</f>
      </c>
      <c r="Q46" s="10533">
        <f>IF(ISNA(VLOOKUP($D46,'Jul 16'!$F:$F,1,0)),"No","Yes")</f>
      </c>
      <c r="R46" s="10532">
        <f>IF(ISNA(VLOOKUP($D46,'Jul 9'!$F:$F,1,0)),"No","Yes")</f>
      </c>
      <c r="S46" s="10531">
        <f>IF(ISNA(VLOOKUP($D46,'Jul 2'!$F:$F,1,0)),"No","Yes")</f>
      </c>
      <c r="T46" s="10530">
        <f>IF(ISNA(VLOOKUP($D46,'Jun 25'!$F:$F,1,0)),"No","Yes")</f>
      </c>
      <c r="U46" s="10529">
        <f>IF(ISNA(VLOOKUP($D46,'Jun 18'!$F:$F,1,0)),"No","Yes")</f>
      </c>
      <c r="V46" s="10528">
        <f>IF(ISNA(VLOOKUP($D46,'Jun 11'!$F:$F,1,0)),"No","Yes")</f>
      </c>
      <c r="W46" s="10527">
        <f>IF(ISNA(VLOOKUP($D46,'Jun 4'!$F:$F,1,0)),"No","Yes")</f>
      </c>
      <c r="X46" s="10526">
        <f>IF(ISNA(VLOOKUP($D46,'May 28'!$F:$F,1,0)),"No","Yes")</f>
      </c>
      <c r="Y46" s="10525">
        <f>IF(ISNA(VLOOKUP($D46,'May 21'!$F:$F,1,0)),"No","Yes")</f>
      </c>
      <c r="Z46" s="10524">
        <f>IF(ISNA(VLOOKUP($D46,'May 14'!$F:$F,1,0)),"No","Yes")</f>
      </c>
      <c r="AA46" s="10523">
        <f>IF(ISNA(VLOOKUP($D46,'May 9'!$F:$F,1,0)),"No","Yes")</f>
      </c>
      <c r="AB46" s="10522">
        <f>IF(ISNA(VLOOKUP($D46,'May 2'!$F:$F,1,0)),"No","Yes")</f>
      </c>
      <c r="AC46" s="10521">
        <f>IF(ISNA(VLOOKUP($D46,'Apr 23'!$F:$F,1,0)),"No","Yes")</f>
      </c>
      <c r="AD46" s="10520">
        <f>IF(ISNA(VLOOKUP($D46,'Apr 16'!$F:$F,1,0)),"No","Yes")</f>
      </c>
      <c r="AE46" s="10519">
        <f>IF(ISNA(VLOOKUP($D46,'Apr 9'!$F:$F,1,0)),"No","Yes")</f>
      </c>
      <c r="AF46" s="10518">
        <f>IF(ISNA(VLOOKUP($D46,'Apr 2'!$F:$F,1,0)),"No","Yes")</f>
      </c>
      <c r="AG46" s="10517">
        <f>IF(ISNA(VLOOKUP($D46,'Mar 26'!$F:$F,1,0)),"No","Yes")</f>
      </c>
      <c r="AH46" s="10516">
        <f>IF(ISNA(VLOOKUP($D46,'Mar 19'!$F:$F,1,0)),"No","Yes")</f>
      </c>
      <c r="AI46" s="10515">
        <f>IF(ISNA(VLOOKUP($D46,'Mar 12'!$F:$F,1,0)),"No","Yes")</f>
      </c>
      <c r="AJ46" s="10514">
        <f>IF(ISNA(VLOOKUP($D46,'Mar 5'!$F:$F,1,0)),"No","Yes")</f>
      </c>
      <c r="AK46" s="10513">
        <f>IF(ISNA(VLOOKUP($D46,'Feb 26'!$F:$F,1,0)),"No","Yes")</f>
      </c>
      <c r="AL46" s="10512">
        <f>IF(ISNA(VLOOKUP($D46,'Feb 26'!$F:$F,1,0)),"No","Yes")</f>
      </c>
      <c r="AM46" s="10511">
        <f>IF(ISNA(VLOOKUP($D46,'Feb 12'!$F:$F,1,0)),"No","Yes")</f>
      </c>
      <c r="AN46" s="10510">
        <f>IF(ISNA(VLOOKUP($D46,'Feb 5'!$F:$F,1,0)),"No","Yes")</f>
      </c>
      <c r="AO46" s="10509">
        <f>IF(ISNA(VLOOKUP($D46,'Jan 29'!$F:$F,1,0)),"No","Yes")</f>
      </c>
      <c r="AP46" s="10508">
        <f>IF(ISNA(VLOOKUP(D46,'Jan 22'!F:F,1,0)),"No","Yes")</f>
      </c>
      <c r="AQ46" s="10507"/>
      <c r="AR46" s="10506"/>
      <c r="AS46" s="10505"/>
      <c r="AT46" s="10504"/>
      <c r="AU46" s="10503"/>
      <c r="AV46" s="10502"/>
    </row>
    <row r="47" spans="1:47" x14ac:dyDescent="0.25">
      <c r="A47" s="8767"/>
      <c r="B47" s="249" t="s">
        <v>1288</v>
      </c>
      <c r="C47" s="106" t="s">
        <v>3</v>
      </c>
      <c r="D47" s="213" t="s">
        <v>246</v>
      </c>
      <c r="E47" s="216" t="s">
        <v>247</v>
      </c>
      <c r="F47" s="216" t="s">
        <v>125</v>
      </c>
      <c r="G47" s="238" t="s">
        <v>1019</v>
      </c>
      <c r="H47" s="116" t="str">
        <f>IF(ISNA(VLOOKUP($D47,'Sep 17'!$F:$F,1,0)),"No","Yes")</f>
      </c>
      <c r="I47" s="10581">
        <f>IF(ISNA(VLOOKUP($D47,'Sep 10'!$F:$F,1,0)),"No","Yes")</f>
      </c>
      <c r="J47" s="10580">
        <f>IF(ISNA(VLOOKUP($D47,'Sep 05'!$F:$F,1,0)),"No","Yes")</f>
      </c>
      <c r="K47" s="10579">
        <f>IF(ISNA(VLOOKUP($D47,'Aug 27'!$F:$F,1,0)),"No","Yes")</f>
      </c>
      <c r="L47" s="10578">
        <f>IF(ISNA(VLOOKUP($D47,'Aug 20'!$F:$F,1,0)),"No","Yes")</f>
      </c>
      <c r="M47" s="10577">
        <f>IF(ISNA(VLOOKUP($D47,'Aug 13'!$F:$F,1,0)),"No","Yes")</f>
      </c>
      <c r="N47" s="10576">
        <f>IF(ISNA(VLOOKUP($D47,'Aug 07'!$F:$F,1,0)),"No","Yes")</f>
      </c>
      <c r="O47" s="10575">
        <f>IF(ISNA(VLOOKUP($D47,'Jul 30'!$F:$F,1,0)),"No","Yes")</f>
      </c>
      <c r="P47" s="10574">
        <f>IF(ISNA(VLOOKUP($D47,'Jul 23'!$F:$F,1,0)),"No","Yes")</f>
      </c>
      <c r="Q47" s="10573">
        <f>IF(ISNA(VLOOKUP($D47,'Jul 16'!$F:$F,1,0)),"No","Yes")</f>
      </c>
      <c r="R47" s="10572">
        <f>IF(ISNA(VLOOKUP($D47,'Jul 9'!$F:$F,1,0)),"No","Yes")</f>
      </c>
      <c r="S47" s="10571">
        <f>IF(ISNA(VLOOKUP($D47,'Jul 2'!$F:$F,1,0)),"No","Yes")</f>
      </c>
      <c r="T47" s="10570">
        <f>IF(ISNA(VLOOKUP($D47,'Jun 25'!$F:$F,1,0)),"No","Yes")</f>
      </c>
      <c r="U47" s="10569">
        <f>IF(ISNA(VLOOKUP($D47,'Jun 18'!$F:$F,1,0)),"No","Yes")</f>
      </c>
      <c r="V47" s="10568">
        <f>IF(ISNA(VLOOKUP($D47,'Jun 11'!$F:$F,1,0)),"No","Yes")</f>
      </c>
      <c r="W47" s="10567">
        <f>IF(ISNA(VLOOKUP($D47,'Jun 4'!$F:$F,1,0)),"No","Yes")</f>
      </c>
      <c r="X47" s="10566">
        <f>IF(ISNA(VLOOKUP($D47,'May 28'!$F:$F,1,0)),"No","Yes")</f>
      </c>
      <c r="Y47" s="10565">
        <f>IF(ISNA(VLOOKUP($D47,'May 21'!$F:$F,1,0)),"No","Yes")</f>
      </c>
      <c r="Z47" s="10564">
        <f>IF(ISNA(VLOOKUP($D47,'May 14'!$F:$F,1,0)),"No","Yes")</f>
      </c>
      <c r="AA47" s="10563">
        <f>IF(ISNA(VLOOKUP($D47,'May 9'!$F:$F,1,0)),"No","Yes")</f>
      </c>
      <c r="AB47" s="10562">
        <f>IF(ISNA(VLOOKUP($D47,'May 2'!$F:$F,1,0)),"No","Yes")</f>
      </c>
      <c r="AC47" s="10561">
        <f>IF(ISNA(VLOOKUP($D47,'Apr 23'!$F:$F,1,0)),"No","Yes")</f>
      </c>
      <c r="AD47" s="10560">
        <f>IF(ISNA(VLOOKUP($D47,'Apr 16'!$F:$F,1,0)),"No","Yes")</f>
      </c>
      <c r="AE47" s="10559">
        <f>IF(ISNA(VLOOKUP($D47,'Apr 9'!$F:$F,1,0)),"No","Yes")</f>
      </c>
      <c r="AF47" s="10558">
        <f>IF(ISNA(VLOOKUP($D47,'Apr 2'!$F:$F,1,0)),"No","Yes")</f>
      </c>
      <c r="AG47" s="10557">
        <f>IF(ISNA(VLOOKUP($D47,'Mar 26'!$F:$F,1,0)),"No","Yes")</f>
      </c>
      <c r="AH47" s="10556">
        <f>IF(ISNA(VLOOKUP($D47,'Mar 19'!$F:$F,1,0)),"No","Yes")</f>
      </c>
      <c r="AI47" s="10555">
        <f>IF(ISNA(VLOOKUP($D47,'Mar 12'!$F:$F,1,0)),"No","Yes")</f>
      </c>
      <c r="AJ47" s="10554">
        <f>IF(ISNA(VLOOKUP($D47,'Mar 5'!$F:$F,1,0)),"No","Yes")</f>
      </c>
      <c r="AK47" s="10553">
        <f>IF(ISNA(VLOOKUP($D47,'Feb 26'!$F:$F,1,0)),"No","Yes")</f>
      </c>
      <c r="AL47" s="10552">
        <f>IF(ISNA(VLOOKUP($D47,'Feb 26'!$F:$F,1,0)),"No","Yes")</f>
      </c>
      <c r="AM47" s="10551">
        <f>IF(ISNA(VLOOKUP($D47,'Feb 12'!$F:$F,1,0)),"No","Yes")</f>
      </c>
      <c r="AN47" s="10550">
        <f>IF(ISNA(VLOOKUP($D47,'Feb 5'!$F:$F,1,0)),"No","Yes")</f>
      </c>
      <c r="AO47" s="10549">
        <f>IF(ISNA(VLOOKUP($D47,'Jan 29'!$F:$F,1,0)),"No","Yes")</f>
      </c>
      <c r="AP47" s="10548">
        <f>IF(ISNA(VLOOKUP(D47,'Jan 22'!F:F,1,0)),"No","Yes")</f>
      </c>
      <c r="AQ47" s="10547"/>
      <c r="AR47" s="10546"/>
      <c r="AS47" s="10545"/>
      <c r="AT47" s="10544"/>
      <c r="AU47" s="10543"/>
      <c r="AV47" s="10542"/>
    </row>
    <row r="48" spans="1:47" x14ac:dyDescent="0.25">
      <c r="A48" s="8767"/>
      <c r="B48" s="249" t="s">
        <v>1289</v>
      </c>
      <c r="C48" s="106" t="s">
        <v>3</v>
      </c>
      <c r="D48" s="106" t="s">
        <v>208</v>
      </c>
      <c r="E48" s="216" t="s">
        <v>209</v>
      </c>
      <c r="F48" s="216" t="s">
        <v>53</v>
      </c>
      <c r="G48" s="238" t="s">
        <v>1019</v>
      </c>
      <c r="H48" s="116" t="str">
        <f>IF(ISNA(VLOOKUP($D48,'Sep 17'!$F:$F,1,0)),"No","Yes")</f>
      </c>
      <c r="I48" s="10621">
        <f>IF(ISNA(VLOOKUP($D48,'Sep 10'!$F:$F,1,0)),"No","Yes")</f>
      </c>
      <c r="J48" s="10620">
        <f>IF(ISNA(VLOOKUP($D48,'Sep 05'!$F:$F,1,0)),"No","Yes")</f>
      </c>
      <c r="K48" s="10619">
        <f>IF(ISNA(VLOOKUP($D48,'Aug 27'!$F:$F,1,0)),"No","Yes")</f>
      </c>
      <c r="L48" s="10618">
        <f>IF(ISNA(VLOOKUP($D48,'Aug 20'!$F:$F,1,0)),"No","Yes")</f>
      </c>
      <c r="M48" s="10617">
        <f>IF(ISNA(VLOOKUP($D48,'Aug 13'!$F:$F,1,0)),"No","Yes")</f>
      </c>
      <c r="N48" s="10616">
        <f>IF(ISNA(VLOOKUP($D48,'Aug 07'!$F:$F,1,0)),"No","Yes")</f>
      </c>
      <c r="O48" s="10615">
        <f>IF(ISNA(VLOOKUP($D48,'Jul 30'!$F:$F,1,0)),"No","Yes")</f>
      </c>
      <c r="P48" s="10614">
        <f>IF(ISNA(VLOOKUP($D48,'Jul 23'!$F:$F,1,0)),"No","Yes")</f>
      </c>
      <c r="Q48" s="10613">
        <f>IF(ISNA(VLOOKUP($D48,'Jul 16'!$F:$F,1,0)),"No","Yes")</f>
      </c>
      <c r="R48" s="10612">
        <f>IF(ISNA(VLOOKUP($D48,'Jul 9'!$F:$F,1,0)),"No","Yes")</f>
      </c>
      <c r="S48" s="10611">
        <f>IF(ISNA(VLOOKUP($D48,'Jul 2'!$F:$F,1,0)),"No","Yes")</f>
      </c>
      <c r="T48" s="10610">
        <f>IF(ISNA(VLOOKUP($D48,'Jun 25'!$F:$F,1,0)),"No","Yes")</f>
      </c>
      <c r="U48" s="10609">
        <f>IF(ISNA(VLOOKUP($D48,'Jun 18'!$F:$F,1,0)),"No","Yes")</f>
      </c>
      <c r="V48" s="10608">
        <f>IF(ISNA(VLOOKUP($D48,'Jun 11'!$F:$F,1,0)),"No","Yes")</f>
      </c>
      <c r="W48" s="10607">
        <f>IF(ISNA(VLOOKUP($D48,'Jun 4'!$F:$F,1,0)),"No","Yes")</f>
      </c>
      <c r="X48" s="10606">
        <f>IF(ISNA(VLOOKUP($D48,'May 28'!$F:$F,1,0)),"No","Yes")</f>
      </c>
      <c r="Y48" s="10605">
        <f>IF(ISNA(VLOOKUP($D48,'May 21'!$F:$F,1,0)),"No","Yes")</f>
      </c>
      <c r="Z48" s="10604">
        <f>IF(ISNA(VLOOKUP($D48,'May 14'!$F:$F,1,0)),"No","Yes")</f>
      </c>
      <c r="AA48" s="10603">
        <f>IF(ISNA(VLOOKUP($D48,'May 9'!$F:$F,1,0)),"No","Yes")</f>
      </c>
      <c r="AB48" s="10602">
        <f>IF(ISNA(VLOOKUP($D48,'May 2'!$F:$F,1,0)),"No","Yes")</f>
      </c>
      <c r="AC48" s="10601">
        <f>IF(ISNA(VLOOKUP($D48,'Apr 23'!$F:$F,1,0)),"No","Yes")</f>
      </c>
      <c r="AD48" s="10600">
        <f>IF(ISNA(VLOOKUP($D48,'Apr 16'!$F:$F,1,0)),"No","Yes")</f>
      </c>
      <c r="AE48" s="10599">
        <f>IF(ISNA(VLOOKUP($D48,'Apr 9'!$F:$F,1,0)),"No","Yes")</f>
      </c>
      <c r="AF48" s="10598">
        <f>IF(ISNA(VLOOKUP($D48,'Apr 2'!$F:$F,1,0)),"No","Yes")</f>
      </c>
      <c r="AG48" s="10597">
        <f>IF(ISNA(VLOOKUP($D48,'Mar 26'!$F:$F,1,0)),"No","Yes")</f>
      </c>
      <c r="AH48" s="10596">
        <f>IF(ISNA(VLOOKUP($D48,'Mar 19'!$F:$F,1,0)),"No","Yes")</f>
      </c>
      <c r="AI48" s="10595">
        <f>IF(ISNA(VLOOKUP($D48,'Mar 12'!$F:$F,1,0)),"No","Yes")</f>
      </c>
      <c r="AJ48" s="10594">
        <f>IF(ISNA(VLOOKUP($D48,'Mar 5'!$F:$F,1,0)),"No","Yes")</f>
      </c>
      <c r="AK48" s="10593">
        <f>IF(ISNA(VLOOKUP($D48,'Feb 26'!$F:$F,1,0)),"No","Yes")</f>
      </c>
      <c r="AL48" s="10592">
        <f>IF(ISNA(VLOOKUP($D48,'Feb 26'!$F:$F,1,0)),"No","Yes")</f>
      </c>
      <c r="AM48" s="10591">
        <f>IF(ISNA(VLOOKUP($D48,'Feb 12'!$F:$F,1,0)),"No","Yes")</f>
      </c>
      <c r="AN48" s="10590">
        <f>IF(ISNA(VLOOKUP($D48,'Feb 5'!$F:$F,1,0)),"No","Yes")</f>
      </c>
      <c r="AO48" s="10589">
        <f>IF(ISNA(VLOOKUP($D48,'Jan 29'!$F:$F,1,0)),"No","Yes")</f>
      </c>
      <c r="AP48" s="10588">
        <f>IF(ISNA(VLOOKUP(D48,'Jan 22'!F:F,1,0)),"No","Yes")</f>
      </c>
      <c r="AQ48" s="10587"/>
      <c r="AR48" s="10586"/>
      <c r="AS48" s="10585"/>
      <c r="AT48" s="10584"/>
      <c r="AU48" s="10583"/>
      <c r="AV48" s="10582"/>
    </row>
    <row r="49" spans="1:61" x14ac:dyDescent="0.25">
      <c r="A49" s="8767"/>
      <c r="B49" s="113" t="s">
        <v>1290</v>
      </c>
      <c r="C49" s="106" t="s">
        <v>3</v>
      </c>
      <c r="D49" s="213" t="s">
        <v>537</v>
      </c>
      <c r="E49" s="216"/>
      <c r="F49" s="111"/>
      <c r="G49" s="111"/>
      <c r="H49" s="116" t="str">
        <f>IF(ISNA(VLOOKUP($D49,'Sep 17'!$F:$F,1,0)),"No","Yes")</f>
      </c>
      <c r="I49" s="10661">
        <f>IF(ISNA(VLOOKUP($D49,'Sep 10'!$F:$F,1,0)),"No","Yes")</f>
      </c>
      <c r="J49" s="10660">
        <f>IF(ISNA(VLOOKUP($D49,'Sep 05'!$F:$F,1,0)),"No","Yes")</f>
      </c>
      <c r="K49" s="10659">
        <f>IF(ISNA(VLOOKUP($D49,'Aug 27'!$F:$F,1,0)),"No","Yes")</f>
      </c>
      <c r="L49" s="10658">
        <f>IF(ISNA(VLOOKUP($D49,'Aug 20'!$F:$F,1,0)),"No","Yes")</f>
      </c>
      <c r="M49" s="10657">
        <f>IF(ISNA(VLOOKUP($D49,'Aug 13'!$F:$F,1,0)),"No","Yes")</f>
      </c>
      <c r="N49" s="10656">
        <f>IF(ISNA(VLOOKUP($D49,'Aug 07'!$F:$F,1,0)),"No","Yes")</f>
      </c>
      <c r="O49" s="10655">
        <f>IF(ISNA(VLOOKUP($D49,'Jul 30'!$F:$F,1,0)),"No","Yes")</f>
      </c>
      <c r="P49" s="10654">
        <f>IF(ISNA(VLOOKUP($D49,'Jul 23'!$F:$F,1,0)),"No","Yes")</f>
      </c>
      <c r="Q49" s="10653">
        <f>IF(ISNA(VLOOKUP($D49,'Jul 16'!$F:$F,1,0)),"No","Yes")</f>
      </c>
      <c r="R49" s="10652">
        <f>IF(ISNA(VLOOKUP($D49,'Jul 9'!$F:$F,1,0)),"No","Yes")</f>
      </c>
      <c r="S49" s="10651">
        <f>IF(ISNA(VLOOKUP($D49,'Jul 2'!$F:$F,1,0)),"No","Yes")</f>
      </c>
      <c r="T49" s="10650">
        <f>IF(ISNA(VLOOKUP($D49,'Jun 25'!$F:$F,1,0)),"No","Yes")</f>
      </c>
      <c r="U49" s="10649">
        <f>IF(ISNA(VLOOKUP($D49,'Jun 18'!$F:$F,1,0)),"No","Yes")</f>
      </c>
      <c r="V49" s="10648">
        <f>IF(ISNA(VLOOKUP($D49,'Jun 11'!$F:$F,1,0)),"No","Yes")</f>
      </c>
      <c r="W49" s="10647">
        <f>IF(ISNA(VLOOKUP($D49,'Jun 4'!$F:$F,1,0)),"No","Yes")</f>
      </c>
      <c r="X49" s="10646">
        <f>IF(ISNA(VLOOKUP($D49,'May 28'!$F:$F,1,0)),"No","Yes")</f>
      </c>
      <c r="Y49" s="10645">
        <f>IF(ISNA(VLOOKUP($D49,'May 21'!$F:$F,1,0)),"No","Yes")</f>
      </c>
      <c r="Z49" s="10644">
        <f>IF(ISNA(VLOOKUP($D49,'May 14'!$F:$F,1,0)),"No","Yes")</f>
      </c>
      <c r="AA49" s="10643">
        <f>IF(ISNA(VLOOKUP($D49,'May 9'!$F:$F,1,0)),"No","Yes")</f>
      </c>
      <c r="AB49" s="10642">
        <f>IF(ISNA(VLOOKUP($D49,'May 2'!$F:$F,1,0)),"No","Yes")</f>
      </c>
      <c r="AC49" s="10641">
        <f>IF(ISNA(VLOOKUP($D49,'Apr 23'!$F:$F,1,0)),"No","Yes")</f>
      </c>
      <c r="AD49" s="10640">
        <f>IF(ISNA(VLOOKUP($D49,'Apr 16'!$F:$F,1,0)),"No","Yes")</f>
      </c>
      <c r="AE49" s="10639">
        <f>IF(ISNA(VLOOKUP($D49,'Apr 9'!$F:$F,1,0)),"No","Yes")</f>
      </c>
      <c r="AF49" s="10638">
        <f>IF(ISNA(VLOOKUP($D49,'Apr 2'!$F:$F,1,0)),"No","Yes")</f>
      </c>
      <c r="AG49" s="10637">
        <f>IF(ISNA(VLOOKUP($D49,'Mar 26'!$F:$F,1,0)),"No","Yes")</f>
      </c>
      <c r="AH49" s="10636">
        <f>IF(ISNA(VLOOKUP($D49,'Mar 19'!$F:$F,1,0)),"No","Yes")</f>
      </c>
      <c r="AI49" s="10635">
        <f>IF(ISNA(VLOOKUP($D49,'Mar 12'!$F:$F,1,0)),"No","Yes")</f>
      </c>
      <c r="AJ49" s="10634">
        <f>IF(ISNA(VLOOKUP($D49,'Mar 5'!$F:$F,1,0)),"No","Yes")</f>
      </c>
      <c r="AK49" s="10633">
        <f>IF(ISNA(VLOOKUP($D49,'Feb 26'!$F:$F,1,0)),"No","Yes")</f>
      </c>
      <c r="AL49" s="10632">
        <f>IF(ISNA(VLOOKUP($D49,'Feb 26'!$F:$F,1,0)),"No","Yes")</f>
      </c>
      <c r="AM49" s="10631">
        <f>IF(ISNA(VLOOKUP($D49,'Feb 12'!$F:$F,1,0)),"No","Yes")</f>
      </c>
      <c r="AN49" s="10630">
        <f>IF(ISNA(VLOOKUP($D49,'Feb 5'!$F:$F,1,0)),"No","Yes")</f>
      </c>
      <c r="AO49" s="10629">
        <f>IF(ISNA(VLOOKUP($D49,'Jan 29'!$F:$F,1,0)),"No","Yes")</f>
      </c>
      <c r="AP49" s="10628">
        <f>IF(ISNA(VLOOKUP(D49,'Jan 22'!F:F,1,0)),"No","Yes")</f>
      </c>
      <c r="AQ49" s="10627"/>
      <c r="AR49" s="10626"/>
      <c r="AS49" s="10625"/>
      <c r="AT49" s="10624"/>
      <c r="AU49" s="10623"/>
      <c r="AV49" s="10622"/>
    </row>
    <row r="50" spans="1:61" x14ac:dyDescent="0.25">
      <c r="A50" s="8767"/>
      <c r="B50" s="249" t="s">
        <v>1291</v>
      </c>
      <c r="C50" s="106" t="s">
        <v>3</v>
      </c>
      <c r="D50" s="106" t="s">
        <v>147</v>
      </c>
      <c r="E50" s="216" t="s">
        <v>148</v>
      </c>
      <c r="F50" s="216" t="s">
        <v>53</v>
      </c>
      <c r="G50" s="238" t="s">
        <v>1019</v>
      </c>
      <c r="H50" s="116" t="str">
        <f>IF(ISNA(VLOOKUP($D50,'Sep 17'!$F:$F,1,0)),"No","Yes")</f>
      </c>
      <c r="I50" s="10701">
        <f>IF(ISNA(VLOOKUP($D50,'Sep 10'!$F:$F,1,0)),"No","Yes")</f>
      </c>
      <c r="J50" s="10700">
        <f>IF(ISNA(VLOOKUP($D50,'Sep 05'!$F:$F,1,0)),"No","Yes")</f>
      </c>
      <c r="K50" s="10699">
        <f>IF(ISNA(VLOOKUP($D50,'Aug 27'!$F:$F,1,0)),"No","Yes")</f>
      </c>
      <c r="L50" s="10698">
        <f>IF(ISNA(VLOOKUP($D50,'Aug 20'!$F:$F,1,0)),"No","Yes")</f>
      </c>
      <c r="M50" s="10697">
        <f>IF(ISNA(VLOOKUP($D50,'Aug 13'!$F:$F,1,0)),"No","Yes")</f>
      </c>
      <c r="N50" s="10696">
        <f>IF(ISNA(VLOOKUP($D50,'Aug 07'!$F:$F,1,0)),"No","Yes")</f>
      </c>
      <c r="O50" s="10695">
        <f>IF(ISNA(VLOOKUP($D50,'Jul 30'!$F:$F,1,0)),"No","Yes")</f>
      </c>
      <c r="P50" s="10694">
        <f>IF(ISNA(VLOOKUP($D50,'Jul 23'!$F:$F,1,0)),"No","Yes")</f>
      </c>
      <c r="Q50" s="10693">
        <f>IF(ISNA(VLOOKUP($D50,'Jul 16'!$F:$F,1,0)),"No","Yes")</f>
      </c>
      <c r="R50" s="10692">
        <f>IF(ISNA(VLOOKUP($D50,'Jul 9'!$F:$F,1,0)),"No","Yes")</f>
      </c>
      <c r="S50" s="10691">
        <f>IF(ISNA(VLOOKUP($D50,'Jul 2'!$F:$F,1,0)),"No","Yes")</f>
      </c>
      <c r="T50" s="10690">
        <f>IF(ISNA(VLOOKUP($D50,'Jun 25'!$F:$F,1,0)),"No","Yes")</f>
      </c>
      <c r="U50" s="10689">
        <f>IF(ISNA(VLOOKUP($D50,'Jun 18'!$F:$F,1,0)),"No","Yes")</f>
      </c>
      <c r="V50" s="10688">
        <f>IF(ISNA(VLOOKUP($D50,'Jun 11'!$F:$F,1,0)),"No","Yes")</f>
      </c>
      <c r="W50" s="10687">
        <f>IF(ISNA(VLOOKUP($D50,'Jun 4'!$F:$F,1,0)),"No","Yes")</f>
      </c>
      <c r="X50" s="10686">
        <f>IF(ISNA(VLOOKUP($D50,'May 28'!$F:$F,1,0)),"No","Yes")</f>
      </c>
      <c r="Y50" s="10685">
        <f>IF(ISNA(VLOOKUP($D50,'May 21'!$F:$F,1,0)),"No","Yes")</f>
      </c>
      <c r="Z50" s="10684">
        <f>IF(ISNA(VLOOKUP($D50,'May 14'!$F:$F,1,0)),"No","Yes")</f>
      </c>
      <c r="AA50" s="10683">
        <f>IF(ISNA(VLOOKUP($D50,'May 9'!$F:$F,1,0)),"No","Yes")</f>
      </c>
      <c r="AB50" s="10682">
        <f>IF(ISNA(VLOOKUP($D50,'May 2'!$F:$F,1,0)),"No","Yes")</f>
      </c>
      <c r="AC50" s="10681">
        <f>IF(ISNA(VLOOKUP($D50,'Apr 23'!$F:$F,1,0)),"No","Yes")</f>
      </c>
      <c r="AD50" s="10680">
        <f>IF(ISNA(VLOOKUP($D50,'Apr 16'!$F:$F,1,0)),"No","Yes")</f>
      </c>
      <c r="AE50" s="10679">
        <f>IF(ISNA(VLOOKUP($D50,'Apr 9'!$F:$F,1,0)),"No","Yes")</f>
      </c>
      <c r="AF50" s="10678">
        <f>IF(ISNA(VLOOKUP($D50,'Apr 2'!$F:$F,1,0)),"No","Yes")</f>
      </c>
      <c r="AG50" s="10677">
        <f>IF(ISNA(VLOOKUP($D50,'Mar 26'!$F:$F,1,0)),"No","Yes")</f>
      </c>
      <c r="AH50" s="10676">
        <f>IF(ISNA(VLOOKUP($D50,'Mar 19'!$F:$F,1,0)),"No","Yes")</f>
      </c>
      <c r="AI50" s="10675">
        <f>IF(ISNA(VLOOKUP($D50,'Mar 12'!$F:$F,1,0)),"No","Yes")</f>
      </c>
      <c r="AJ50" s="10674">
        <f>IF(ISNA(VLOOKUP($D50,'Mar 5'!$F:$F,1,0)),"No","Yes")</f>
      </c>
      <c r="AK50" s="10673">
        <f>IF(ISNA(VLOOKUP($D50,'Feb 26'!$F:$F,1,0)),"No","Yes")</f>
      </c>
      <c r="AL50" s="10672">
        <f>IF(ISNA(VLOOKUP($D50,'Feb 26'!$F:$F,1,0)),"No","Yes")</f>
      </c>
      <c r="AM50" s="10671">
        <f>IF(ISNA(VLOOKUP($D50,'Feb 12'!$F:$F,1,0)),"No","Yes")</f>
      </c>
      <c r="AN50" s="10670">
        <f>IF(ISNA(VLOOKUP($D50,'Feb 5'!$F:$F,1,0)),"No","Yes")</f>
      </c>
      <c r="AO50" s="10669">
        <f>IF(ISNA(VLOOKUP($D50,'Jan 29'!$F:$F,1,0)),"No","Yes")</f>
      </c>
      <c r="AP50" s="10668">
        <f>IF(ISNA(VLOOKUP(D50,'Jan 22'!F:F,1,0)),"No","Yes")</f>
      </c>
      <c r="AQ50" s="10667"/>
      <c r="AR50" s="10666"/>
      <c r="AS50" s="10665"/>
      <c r="AT50" s="10664"/>
      <c r="AU50" s="10663"/>
      <c r="AV50" s="10662"/>
    </row>
    <row r="51" spans="1:61" x14ac:dyDescent="0.25">
      <c r="A51" s="8767"/>
      <c r="B51" s="174" t="s">
        <v>1292</v>
      </c>
      <c r="C51" s="106" t="s">
        <v>3</v>
      </c>
      <c r="D51" s="106" t="s">
        <v>142</v>
      </c>
      <c r="E51" s="216" t="s">
        <v>143</v>
      </c>
      <c r="F51" s="216" t="s">
        <v>53</v>
      </c>
      <c r="G51" s="238" t="s">
        <v>1019</v>
      </c>
      <c r="H51" s="116" t="str">
        <f>IF(ISNA(VLOOKUP($D51,'Sep 17'!$F:$F,1,0)),"No","Yes")</f>
      </c>
      <c r="I51" s="10741">
        <f>IF(ISNA(VLOOKUP($D51,'Sep 10'!$F:$F,1,0)),"No","Yes")</f>
      </c>
      <c r="J51" s="10740">
        <f>IF(ISNA(VLOOKUP($D51,'Sep 05'!$F:$F,1,0)),"No","Yes")</f>
      </c>
      <c r="K51" s="10739">
        <f>IF(ISNA(VLOOKUP($D51,'Aug 27'!$F:$F,1,0)),"No","Yes")</f>
      </c>
      <c r="L51" s="10738">
        <f>IF(ISNA(VLOOKUP($D51,'Aug 20'!$F:$F,1,0)),"No","Yes")</f>
      </c>
      <c r="M51" s="10737">
        <f>IF(ISNA(VLOOKUP($D51,'Aug 13'!$F:$F,1,0)),"No","Yes")</f>
      </c>
      <c r="N51" s="10736">
        <f>IF(ISNA(VLOOKUP($D51,'Aug 07'!$F:$F,1,0)),"No","Yes")</f>
      </c>
      <c r="O51" s="10735">
        <f>IF(ISNA(VLOOKUP($D51,'Jul 30'!$F:$F,1,0)),"No","Yes")</f>
      </c>
      <c r="P51" s="10734">
        <f>IF(ISNA(VLOOKUP($D51,'Jul 23'!$F:$F,1,0)),"No","Yes")</f>
      </c>
      <c r="Q51" s="10733">
        <f>IF(ISNA(VLOOKUP($D51,'Jul 16'!$F:$F,1,0)),"No","Yes")</f>
      </c>
      <c r="R51" s="10732">
        <f>IF(ISNA(VLOOKUP($D51,'Jul 9'!$F:$F,1,0)),"No","Yes")</f>
      </c>
      <c r="S51" s="10731">
        <f>IF(ISNA(VLOOKUP($D51,'Jul 2'!$F:$F,1,0)),"No","Yes")</f>
      </c>
      <c r="T51" s="10730">
        <f>IF(ISNA(VLOOKUP($D51,'Jun 25'!$F:$F,1,0)),"No","Yes")</f>
      </c>
      <c r="U51" s="10729">
        <f>IF(ISNA(VLOOKUP($D51,'Jun 18'!$F:$F,1,0)),"No","Yes")</f>
      </c>
      <c r="V51" s="10728">
        <f>IF(ISNA(VLOOKUP($D51,'Jun 11'!$F:$F,1,0)),"No","Yes")</f>
      </c>
      <c r="W51" s="10727">
        <f>IF(ISNA(VLOOKUP($D51,'Jun 4'!$F:$F,1,0)),"No","Yes")</f>
      </c>
      <c r="X51" s="10726">
        <f>IF(ISNA(VLOOKUP($D51,'May 28'!$F:$F,1,0)),"No","Yes")</f>
      </c>
      <c r="Y51" s="10725">
        <f>IF(ISNA(VLOOKUP($D51,'May 21'!$F:$F,1,0)),"No","Yes")</f>
      </c>
      <c r="Z51" s="10724">
        <f>IF(ISNA(VLOOKUP($D51,'May 14'!$F:$F,1,0)),"No","Yes")</f>
      </c>
      <c r="AA51" s="10723">
        <f>IF(ISNA(VLOOKUP($D51,'May 9'!$F:$F,1,0)),"No","Yes")</f>
      </c>
      <c r="AB51" s="10722">
        <f>IF(ISNA(VLOOKUP($D51,'May 2'!$F:$F,1,0)),"No","Yes")</f>
      </c>
      <c r="AC51" s="10721">
        <f>IF(ISNA(VLOOKUP($D51,'Apr 23'!$F:$F,1,0)),"No","Yes")</f>
      </c>
      <c r="AD51" s="10720">
        <f>IF(ISNA(VLOOKUP($D51,'Apr 16'!$F:$F,1,0)),"No","Yes")</f>
      </c>
      <c r="AE51" s="10719">
        <f>IF(ISNA(VLOOKUP($D51,'Apr 9'!$F:$F,1,0)),"No","Yes")</f>
      </c>
      <c r="AF51" s="10718">
        <f>IF(ISNA(VLOOKUP($D51,'Apr 2'!$F:$F,1,0)),"No","Yes")</f>
      </c>
      <c r="AG51" s="10717">
        <f>IF(ISNA(VLOOKUP($D51,'Mar 26'!$F:$F,1,0)),"No","Yes")</f>
      </c>
      <c r="AH51" s="10716">
        <f>IF(ISNA(VLOOKUP($D51,'Mar 19'!$F:$F,1,0)),"No","Yes")</f>
      </c>
      <c r="AI51" s="10715">
        <f>IF(ISNA(VLOOKUP($D51,'Mar 12'!$F:$F,1,0)),"No","Yes")</f>
      </c>
      <c r="AJ51" s="10714">
        <f>IF(ISNA(VLOOKUP($D51,'Mar 5'!$F:$F,1,0)),"No","Yes")</f>
      </c>
      <c r="AK51" s="10713">
        <f>IF(ISNA(VLOOKUP($D51,'Feb 26'!$F:$F,1,0)),"No","Yes")</f>
      </c>
      <c r="AL51" s="10712">
        <f>IF(ISNA(VLOOKUP($D51,'Feb 26'!$F:$F,1,0)),"No","Yes")</f>
      </c>
      <c r="AM51" s="10711">
        <f>IF(ISNA(VLOOKUP($D51,'Feb 12'!$F:$F,1,0)),"No","Yes")</f>
      </c>
      <c r="AN51" s="10710">
        <f>IF(ISNA(VLOOKUP($D51,'Feb 5'!$F:$F,1,0)),"No","Yes")</f>
      </c>
      <c r="AO51" s="10709">
        <f>IF(ISNA(VLOOKUP($D51,'Jan 29'!$F:$F,1,0)),"No","Yes")</f>
      </c>
      <c r="AP51" s="10708">
        <f>IF(ISNA(VLOOKUP(D51,'Jan 22'!F:F,1,0)),"No","Yes")</f>
      </c>
      <c r="AQ51" s="10707"/>
      <c r="AR51" s="10706"/>
      <c r="AS51" s="10705"/>
      <c r="AT51" s="10704"/>
      <c r="AU51" s="10703"/>
      <c r="AV51" s="10702"/>
    </row>
    <row r="52" spans="1:61" x14ac:dyDescent="0.25">
      <c r="A52" s="8767"/>
      <c r="B52" s="249" t="s">
        <v>1293</v>
      </c>
      <c r="C52" s="106" t="s">
        <v>1424</v>
      </c>
      <c r="D52" s="106" t="s">
        <v>477</v>
      </c>
      <c r="E52" s="216" t="s">
        <v>478</v>
      </c>
      <c r="F52" s="216" t="s">
        <v>32</v>
      </c>
      <c r="G52" s="238" t="s">
        <v>1019</v>
      </c>
      <c r="H52" s="116" t="str">
        <f>IF(ISNA(VLOOKUP($D52,'Sep 17'!$F:$F,1,0)),"No","Yes")</f>
      </c>
      <c r="I52" s="10781">
        <f>IF(ISNA(VLOOKUP($D52,'Sep 10'!$F:$F,1,0)),"No","Yes")</f>
      </c>
      <c r="J52" s="10780">
        <f>IF(ISNA(VLOOKUP($D52,'Sep 05'!$F:$F,1,0)),"No","Yes")</f>
      </c>
      <c r="K52" s="10779">
        <f>IF(ISNA(VLOOKUP($D52,'Aug 27'!$F:$F,1,0)),"No","Yes")</f>
      </c>
      <c r="L52" s="10778">
        <f>IF(ISNA(VLOOKUP($D52,'Aug 20'!$F:$F,1,0)),"No","Yes")</f>
      </c>
      <c r="M52" s="10777">
        <f>IF(ISNA(VLOOKUP($D52,'Aug 13'!$F:$F,1,0)),"No","Yes")</f>
      </c>
      <c r="N52" s="10776">
        <f>IF(ISNA(VLOOKUP($D52,'Aug 07'!$F:$F,1,0)),"No","Yes")</f>
      </c>
      <c r="O52" s="10775">
        <f>IF(ISNA(VLOOKUP($D52,'Jul 30'!$F:$F,1,0)),"No","Yes")</f>
      </c>
      <c r="P52" s="10774">
        <f>IF(ISNA(VLOOKUP($D52,'Jul 23'!$F:$F,1,0)),"No","Yes")</f>
      </c>
      <c r="Q52" s="10773">
        <f>IF(ISNA(VLOOKUP($D52,'Jul 16'!$F:$F,1,0)),"No","Yes")</f>
      </c>
      <c r="R52" s="10772">
        <f>IF(ISNA(VLOOKUP($D52,'Jul 9'!$F:$F,1,0)),"No","Yes")</f>
      </c>
      <c r="S52" s="10771">
        <f>IF(ISNA(VLOOKUP($D52,'Jul 2'!$F:$F,1,0)),"No","Yes")</f>
      </c>
      <c r="T52" s="10770">
        <f>IF(ISNA(VLOOKUP($D52,'Jun 25'!$F:$F,1,0)),"No","Yes")</f>
      </c>
      <c r="U52" s="10769">
        <f>IF(ISNA(VLOOKUP($D52,'Jun 18'!$F:$F,1,0)),"No","Yes")</f>
      </c>
      <c r="V52" s="10768">
        <f>IF(ISNA(VLOOKUP($D52,'Jun 11'!$F:$F,1,0)),"No","Yes")</f>
      </c>
      <c r="W52" s="10767">
        <f>IF(ISNA(VLOOKUP($D52,'Jun 4'!$F:$F,1,0)),"No","Yes")</f>
      </c>
      <c r="X52" s="10766">
        <f>IF(ISNA(VLOOKUP($D52,'May 28'!$F:$F,1,0)),"No","Yes")</f>
      </c>
      <c r="Y52" s="10765">
        <f>IF(ISNA(VLOOKUP($D52,'May 21'!$F:$F,1,0)),"No","Yes")</f>
      </c>
      <c r="Z52" s="10764">
        <f>IF(ISNA(VLOOKUP($D52,'May 14'!$F:$F,1,0)),"No","Yes")</f>
      </c>
      <c r="AA52" s="10763">
        <f>IF(ISNA(VLOOKUP($D52,'May 9'!$F:$F,1,0)),"No","Yes")</f>
      </c>
      <c r="AB52" s="10762">
        <f>IF(ISNA(VLOOKUP($D52,'May 2'!$F:$F,1,0)),"No","Yes")</f>
      </c>
      <c r="AC52" s="10761">
        <f>IF(ISNA(VLOOKUP($D52,'Apr 23'!$F:$F,1,0)),"No","Yes")</f>
      </c>
      <c r="AD52" s="10760">
        <f>IF(ISNA(VLOOKUP($D52,'Apr 16'!$F:$F,1,0)),"No","Yes")</f>
      </c>
      <c r="AE52" s="10759">
        <f>IF(ISNA(VLOOKUP($D52,'Apr 9'!$F:$F,1,0)),"No","Yes")</f>
      </c>
      <c r="AF52" s="10758">
        <f>IF(ISNA(VLOOKUP($D52,'Apr 2'!$F:$F,1,0)),"No","Yes")</f>
      </c>
      <c r="AG52" s="10757">
        <f>IF(ISNA(VLOOKUP($D52,'Mar 26'!$F:$F,1,0)),"No","Yes")</f>
      </c>
      <c r="AH52" s="10756">
        <f>IF(ISNA(VLOOKUP($D52,'Mar 19'!$F:$F,1,0)),"No","Yes")</f>
      </c>
      <c r="AI52" s="10755">
        <f>IF(ISNA(VLOOKUP($D52,'Mar 12'!$F:$F,1,0)),"No","Yes")</f>
      </c>
      <c r="AJ52" s="10754">
        <f>IF(ISNA(VLOOKUP($D52,'Mar 5'!$F:$F,1,0)),"No","Yes")</f>
      </c>
      <c r="AK52" s="10753">
        <f>IF(ISNA(VLOOKUP($D52,'Feb 26'!$F:$F,1,0)),"No","Yes")</f>
      </c>
      <c r="AL52" s="10752">
        <f>IF(ISNA(VLOOKUP($D52,'Feb 26'!$F:$F,1,0)),"No","Yes")</f>
      </c>
      <c r="AM52" s="10751">
        <f>IF(ISNA(VLOOKUP($D52,'Feb 12'!$F:$F,1,0)),"No","Yes")</f>
      </c>
      <c r="AN52" s="10750">
        <f>IF(ISNA(VLOOKUP($D52,'Feb 5'!$F:$F,1,0)),"No","Yes")</f>
      </c>
      <c r="AO52" s="10749">
        <f>IF(ISNA(VLOOKUP($D52,'Jan 29'!$F:$F,1,0)),"No","Yes")</f>
      </c>
      <c r="AP52" s="10748">
        <f>IF(ISNA(VLOOKUP(D52,'Jan 22'!F:F,1,0)),"No","Yes")</f>
      </c>
      <c r="AQ52" s="10747"/>
      <c r="AR52" s="10746"/>
      <c r="AS52" s="10745"/>
      <c r="AT52" s="10744"/>
      <c r="AU52" s="10743"/>
      <c r="AV52" s="10742"/>
      <c r="AW52"/>
      <c r="AX52"/>
      <c r="AY52" s="103"/>
      <c r="AZ52" s="103"/>
    </row>
    <row r="53" spans="1:61" x14ac:dyDescent="0.25">
      <c r="A53" s="8767"/>
      <c r="B53" s="249" t="s">
        <v>1294</v>
      </c>
      <c r="C53" s="106" t="s">
        <v>1424</v>
      </c>
      <c r="D53" s="106" t="s">
        <v>593</v>
      </c>
      <c r="E53" s="216" t="s">
        <v>594</v>
      </c>
      <c r="F53" s="216" t="s">
        <v>32</v>
      </c>
      <c r="G53" s="238" t="s">
        <v>1131</v>
      </c>
      <c r="H53" s="116" t="str">
        <f>IF(ISNA(VLOOKUP($D53,'Sep 17'!$F:$F,1,0)),"No","Yes")</f>
      </c>
      <c r="I53" s="10821">
        <f>IF(ISNA(VLOOKUP($D53,'Sep 10'!$F:$F,1,0)),"No","Yes")</f>
      </c>
      <c r="J53" s="10820">
        <f>IF(ISNA(VLOOKUP($D53,'Sep 05'!$F:$F,1,0)),"No","Yes")</f>
      </c>
      <c r="K53" s="10819">
        <f>IF(ISNA(VLOOKUP($D53,'Aug 27'!$F:$F,1,0)),"No","Yes")</f>
      </c>
      <c r="L53" s="10818">
        <f>IF(ISNA(VLOOKUP($D53,'Aug 20'!$F:$F,1,0)),"No","Yes")</f>
      </c>
      <c r="M53" s="10817">
        <f>IF(ISNA(VLOOKUP($D53,'Aug 13'!$F:$F,1,0)),"No","Yes")</f>
      </c>
      <c r="N53" s="10816">
        <f>IF(ISNA(VLOOKUP($D53,'Aug 07'!$F:$F,1,0)),"No","Yes")</f>
      </c>
      <c r="O53" s="10815">
        <f>IF(ISNA(VLOOKUP($D53,'Jul 30'!$F:$F,1,0)),"No","Yes")</f>
      </c>
      <c r="P53" s="10814">
        <f>IF(ISNA(VLOOKUP($D53,'Jul 23'!$F:$F,1,0)),"No","Yes")</f>
      </c>
      <c r="Q53" s="10813">
        <f>IF(ISNA(VLOOKUP($D53,'Jul 16'!$F:$F,1,0)),"No","Yes")</f>
      </c>
      <c r="R53" s="10812">
        <f>IF(ISNA(VLOOKUP($D53,'Jul 9'!$F:$F,1,0)),"No","Yes")</f>
      </c>
      <c r="S53" s="10811">
        <f>IF(ISNA(VLOOKUP($D53,'Jul 2'!$F:$F,1,0)),"No","Yes")</f>
      </c>
      <c r="T53" s="10810">
        <f>IF(ISNA(VLOOKUP($D53,'Jun 25'!$F:$F,1,0)),"No","Yes")</f>
      </c>
      <c r="U53" s="10809">
        <f>IF(ISNA(VLOOKUP($D53,'Jun 18'!$F:$F,1,0)),"No","Yes")</f>
      </c>
      <c r="V53" s="10808">
        <f>IF(ISNA(VLOOKUP($D53,'Jun 11'!$F:$F,1,0)),"No","Yes")</f>
      </c>
      <c r="W53" s="10807">
        <f>IF(ISNA(VLOOKUP($D53,'Jun 4'!$F:$F,1,0)),"No","Yes")</f>
      </c>
      <c r="X53" s="10806">
        <f>IF(ISNA(VLOOKUP($D53,'May 28'!$F:$F,1,0)),"No","Yes")</f>
      </c>
      <c r="Y53" s="10805">
        <f>IF(ISNA(VLOOKUP($D53,'May 21'!$F:$F,1,0)),"No","Yes")</f>
      </c>
      <c r="Z53" s="10804">
        <f>IF(ISNA(VLOOKUP($D53,'May 14'!$F:$F,1,0)),"No","Yes")</f>
      </c>
      <c r="AA53" s="10803">
        <f>IF(ISNA(VLOOKUP($D53,'May 9'!$F:$F,1,0)),"No","Yes")</f>
      </c>
      <c r="AB53" s="10802">
        <f>IF(ISNA(VLOOKUP($D53,'May 2'!$F:$F,1,0)),"No","Yes")</f>
      </c>
      <c r="AC53" s="10801">
        <f>IF(ISNA(VLOOKUP($D53,'Apr 23'!$F:$F,1,0)),"No","Yes")</f>
      </c>
      <c r="AD53" s="10800">
        <f>IF(ISNA(VLOOKUP($D53,'Apr 16'!$F:$F,1,0)),"No","Yes")</f>
      </c>
      <c r="AE53" s="10799">
        <f>IF(ISNA(VLOOKUP($D53,'Apr 9'!$F:$F,1,0)),"No","Yes")</f>
      </c>
      <c r="AF53" s="10798">
        <f>IF(ISNA(VLOOKUP($D53,'Apr 2'!$F:$F,1,0)),"No","Yes")</f>
      </c>
      <c r="AG53" s="10797">
        <f>IF(ISNA(VLOOKUP($D53,'Mar 26'!$F:$F,1,0)),"No","Yes")</f>
      </c>
      <c r="AH53" s="10796">
        <f>IF(ISNA(VLOOKUP($D53,'Mar 19'!$F:$F,1,0)),"No","Yes")</f>
      </c>
      <c r="AI53" s="10795">
        <f>IF(ISNA(VLOOKUP($D53,'Mar 12'!$F:$F,1,0)),"No","Yes")</f>
      </c>
      <c r="AJ53" s="10794">
        <f>IF(ISNA(VLOOKUP($D53,'Mar 5'!$F:$F,1,0)),"No","Yes")</f>
      </c>
      <c r="AK53" s="10793">
        <f>IF(ISNA(VLOOKUP($D53,'Feb 26'!$F:$F,1,0)),"No","Yes")</f>
      </c>
      <c r="AL53" s="10792">
        <f>IF(ISNA(VLOOKUP($D53,'Feb 26'!$F:$F,1,0)),"No","Yes")</f>
      </c>
      <c r="AM53" s="10791">
        <f>IF(ISNA(VLOOKUP($D53,'Feb 12'!$F:$F,1,0)),"No","Yes")</f>
      </c>
      <c r="AN53" s="10790">
        <f>IF(ISNA(VLOOKUP($D53,'Feb 5'!$F:$F,1,0)),"No","Yes")</f>
      </c>
      <c r="AO53" s="10789">
        <f>IF(ISNA(VLOOKUP($D53,'Jan 29'!$F:$F,1,0)),"No","Yes")</f>
      </c>
      <c r="AP53" s="10788">
        <f>IF(ISNA(VLOOKUP(D53,'Jan 22'!F:F,1,0)),"No","Yes")</f>
      </c>
      <c r="AQ53" s="10787"/>
      <c r="AR53" s="10786"/>
      <c r="AS53" s="10785"/>
      <c r="AT53" s="10784"/>
      <c r="AU53" s="10783"/>
      <c r="AV53" s="10782"/>
      <c r="AW53"/>
      <c r="AX53"/>
      <c r="AY53" s="103"/>
      <c r="AZ53" s="103"/>
    </row>
    <row r="54" spans="1:61" x14ac:dyDescent="0.25">
      <c r="A54" s="8767"/>
      <c r="B54" s="249" t="s">
        <v>1295</v>
      </c>
      <c r="C54" s="106" t="s">
        <v>1424</v>
      </c>
      <c r="D54" s="106" t="s">
        <v>134</v>
      </c>
      <c r="E54" s="112" t="s">
        <v>135</v>
      </c>
      <c r="F54" s="112" t="s">
        <v>32</v>
      </c>
      <c r="G54" s="112" t="s">
        <v>666</v>
      </c>
      <c r="H54" s="116" t="str">
        <f>IF(ISNA(VLOOKUP($D54,'Sep 17'!$F:$F,1,0)),"No","Yes")</f>
      </c>
      <c r="I54" s="10861">
        <f>IF(ISNA(VLOOKUP($D54,'Sep 10'!$F:$F,1,0)),"No","Yes")</f>
      </c>
      <c r="J54" s="10860">
        <f>IF(ISNA(VLOOKUP($D54,'Sep 05'!$F:$F,1,0)),"No","Yes")</f>
      </c>
      <c r="K54" s="10859">
        <f>IF(ISNA(VLOOKUP($D54,'Aug 27'!$F:$F,1,0)),"No","Yes")</f>
      </c>
      <c r="L54" s="10858">
        <f>IF(ISNA(VLOOKUP($D54,'Aug 20'!$F:$F,1,0)),"No","Yes")</f>
      </c>
      <c r="M54" s="10857">
        <f>IF(ISNA(VLOOKUP($D54,'Aug 13'!$F:$F,1,0)),"No","Yes")</f>
      </c>
      <c r="N54" s="10856">
        <f>IF(ISNA(VLOOKUP($D54,'Aug 07'!$F:$F,1,0)),"No","Yes")</f>
      </c>
      <c r="O54" s="10855">
        <f>IF(ISNA(VLOOKUP($D54,'Jul 30'!$F:$F,1,0)),"No","Yes")</f>
      </c>
      <c r="P54" s="10854">
        <f>IF(ISNA(VLOOKUP($D54,'Jul 23'!$F:$F,1,0)),"No","Yes")</f>
      </c>
      <c r="Q54" s="10853">
        <f>IF(ISNA(VLOOKUP($D54,'Jul 16'!$F:$F,1,0)),"No","Yes")</f>
      </c>
      <c r="R54" s="10852">
        <f>IF(ISNA(VLOOKUP($D54,'Jul 9'!$F:$F,1,0)),"No","Yes")</f>
      </c>
      <c r="S54" s="10851">
        <f>IF(ISNA(VLOOKUP($D54,'Jul 2'!$F:$F,1,0)),"No","Yes")</f>
      </c>
      <c r="T54" s="10850">
        <f>IF(ISNA(VLOOKUP($D54,'Jun 25'!$F:$F,1,0)),"No","Yes")</f>
      </c>
      <c r="U54" s="10849">
        <f>IF(ISNA(VLOOKUP($D54,'Jun 18'!$F:$F,1,0)),"No","Yes")</f>
      </c>
      <c r="V54" s="10848">
        <f>IF(ISNA(VLOOKUP($D54,'Jun 11'!$F:$F,1,0)),"No","Yes")</f>
      </c>
      <c r="W54" s="10847">
        <f>IF(ISNA(VLOOKUP($D54,'Jun 4'!$F:$F,1,0)),"No","Yes")</f>
      </c>
      <c r="X54" s="10846">
        <f>IF(ISNA(VLOOKUP($D54,'May 28'!$F:$F,1,0)),"No","Yes")</f>
      </c>
      <c r="Y54" s="10845">
        <f>IF(ISNA(VLOOKUP($D54,'May 21'!$F:$F,1,0)),"No","Yes")</f>
      </c>
      <c r="Z54" s="10844">
        <f>IF(ISNA(VLOOKUP($D54,'May 14'!$F:$F,1,0)),"No","Yes")</f>
      </c>
      <c r="AA54" s="10843">
        <f>IF(ISNA(VLOOKUP($D54,'May 9'!$F:$F,1,0)),"No","Yes")</f>
      </c>
      <c r="AB54" s="10842">
        <f>IF(ISNA(VLOOKUP($D54,'May 2'!$F:$F,1,0)),"No","Yes")</f>
      </c>
      <c r="AC54" s="10841">
        <f>IF(ISNA(VLOOKUP($D54,'Apr 23'!$F:$F,1,0)),"No","Yes")</f>
      </c>
      <c r="AD54" s="10840">
        <f>IF(ISNA(VLOOKUP($D54,'Apr 16'!$F:$F,1,0)),"No","Yes")</f>
      </c>
      <c r="AE54" s="10839">
        <f>IF(ISNA(VLOOKUP($D54,'Apr 9'!$F:$F,1,0)),"No","Yes")</f>
      </c>
      <c r="AF54" s="10838">
        <f>IF(ISNA(VLOOKUP($D54,'Apr 2'!$F:$F,1,0)),"No","Yes")</f>
      </c>
      <c r="AG54" s="10837">
        <f>IF(ISNA(VLOOKUP($D54,'Mar 26'!$F:$F,1,0)),"No","Yes")</f>
      </c>
      <c r="AH54" s="10836">
        <f>IF(ISNA(VLOOKUP($D54,'Mar 19'!$F:$F,1,0)),"No","Yes")</f>
      </c>
      <c r="AI54" s="10835">
        <f>IF(ISNA(VLOOKUP($D54,'Mar 12'!$F:$F,1,0)),"No","Yes")</f>
      </c>
      <c r="AJ54" s="10834">
        <f>IF(ISNA(VLOOKUP($D54,'Mar 5'!$F:$F,1,0)),"No","Yes")</f>
      </c>
      <c r="AK54" s="10833">
        <f>IF(ISNA(VLOOKUP($D54,'Feb 26'!$F:$F,1,0)),"No","Yes")</f>
      </c>
      <c r="AL54" s="10832">
        <f>IF(ISNA(VLOOKUP($D54,'Feb 26'!$F:$F,1,0)),"No","Yes")</f>
      </c>
      <c r="AM54" s="10831">
        <f>IF(ISNA(VLOOKUP($D54,'Feb 12'!$F:$F,1,0)),"No","Yes")</f>
      </c>
      <c r="AN54" s="10830">
        <f>IF(ISNA(VLOOKUP($D54,'Feb 5'!$F:$F,1,0)),"No","Yes")</f>
      </c>
      <c r="AO54" s="10829">
        <f>IF(ISNA(VLOOKUP($D54,'Jan 29'!$F:$F,1,0)),"No","Yes")</f>
      </c>
      <c r="AP54" s="10828">
        <f>IF(ISNA(VLOOKUP(D54,'Jan 22'!F:F,1,0)),"No","Yes")</f>
      </c>
      <c r="AQ54" s="10827"/>
      <c r="AR54" s="10826"/>
      <c r="AS54" s="10825"/>
      <c r="AT54" s="10824"/>
      <c r="AU54" s="10823"/>
      <c r="AV54" s="10822"/>
      <c r="AW54"/>
      <c r="AX54"/>
      <c r="AY54" s="103"/>
      <c r="AZ54" s="103"/>
    </row>
    <row r="55" spans="1:61" x14ac:dyDescent="0.25">
      <c r="A55" s="8767"/>
      <c r="B55" s="199" t="s">
        <v>1296</v>
      </c>
      <c r="C55" s="106" t="s">
        <v>1424</v>
      </c>
      <c r="D55" s="106" t="s">
        <v>463</v>
      </c>
      <c r="E55" s="216" t="s">
        <v>464</v>
      </c>
      <c r="F55" s="216" t="s">
        <v>32</v>
      </c>
      <c r="G55" s="238" t="s">
        <v>1019</v>
      </c>
      <c r="H55" s="116" t="str">
        <f>IF(ISNA(VLOOKUP($D55,'Sep 17'!$F:$F,1,0)),"No","Yes")</f>
      </c>
      <c r="I55" s="10901">
        <f>IF(ISNA(VLOOKUP($D55,'Sep 10'!$F:$F,1,0)),"No","Yes")</f>
      </c>
      <c r="J55" s="10900">
        <f>IF(ISNA(VLOOKUP($D55,'Sep 05'!$F:$F,1,0)),"No","Yes")</f>
      </c>
      <c r="K55" s="10899">
        <f>IF(ISNA(VLOOKUP($D55,'Aug 27'!$F:$F,1,0)),"No","Yes")</f>
      </c>
      <c r="L55" s="10898">
        <f>IF(ISNA(VLOOKUP($D55,'Aug 20'!$F:$F,1,0)),"No","Yes")</f>
      </c>
      <c r="M55" s="10897">
        <f>IF(ISNA(VLOOKUP($D55,'Aug 13'!$F:$F,1,0)),"No","Yes")</f>
      </c>
      <c r="N55" s="10896">
        <f>IF(ISNA(VLOOKUP($D55,'Aug 07'!$F:$F,1,0)),"No","Yes")</f>
      </c>
      <c r="O55" s="10895">
        <f>IF(ISNA(VLOOKUP($D55,'Jul 30'!$F:$F,1,0)),"No","Yes")</f>
      </c>
      <c r="P55" s="10894">
        <f>IF(ISNA(VLOOKUP($D55,'Jul 23'!$F:$F,1,0)),"No","Yes")</f>
      </c>
      <c r="Q55" s="10893">
        <f>IF(ISNA(VLOOKUP($D55,'Jul 16'!$F:$F,1,0)),"No","Yes")</f>
      </c>
      <c r="R55" s="10892">
        <f>IF(ISNA(VLOOKUP($D55,'Jul 9'!$F:$F,1,0)),"No","Yes")</f>
      </c>
      <c r="S55" s="10891">
        <f>IF(ISNA(VLOOKUP($D55,'Jul 2'!$F:$F,1,0)),"No","Yes")</f>
      </c>
      <c r="T55" s="10890">
        <f>IF(ISNA(VLOOKUP($D55,'Jun 25'!$F:$F,1,0)),"No","Yes")</f>
      </c>
      <c r="U55" s="10889">
        <f>IF(ISNA(VLOOKUP($D55,'Jun 18'!$F:$F,1,0)),"No","Yes")</f>
      </c>
      <c r="V55" s="10888">
        <f>IF(ISNA(VLOOKUP($D55,'Jun 11'!$F:$F,1,0)),"No","Yes")</f>
      </c>
      <c r="W55" s="10887">
        <f>IF(ISNA(VLOOKUP($D55,'Jun 4'!$F:$F,1,0)),"No","Yes")</f>
      </c>
      <c r="X55" s="10886">
        <f>IF(ISNA(VLOOKUP($D55,'May 28'!$F:$F,1,0)),"No","Yes")</f>
      </c>
      <c r="Y55" s="10885">
        <f>IF(ISNA(VLOOKUP($D55,'May 21'!$F:$F,1,0)),"No","Yes")</f>
      </c>
      <c r="Z55" s="10884">
        <f>IF(ISNA(VLOOKUP($D55,'May 14'!$F:$F,1,0)),"No","Yes")</f>
      </c>
      <c r="AA55" s="10883">
        <f>IF(ISNA(VLOOKUP($D55,'May 9'!$F:$F,1,0)),"No","Yes")</f>
      </c>
      <c r="AB55" s="10882">
        <f>IF(ISNA(VLOOKUP($D55,'May 2'!$F:$F,1,0)),"No","Yes")</f>
      </c>
      <c r="AC55" s="10881">
        <f>IF(ISNA(VLOOKUP($D55,'Apr 23'!$F:$F,1,0)),"No","Yes")</f>
      </c>
      <c r="AD55" s="10880">
        <f>IF(ISNA(VLOOKUP($D55,'Apr 16'!$F:$F,1,0)),"No","Yes")</f>
      </c>
      <c r="AE55" s="10879">
        <f>IF(ISNA(VLOOKUP($D55,'Apr 9'!$F:$F,1,0)),"No","Yes")</f>
      </c>
      <c r="AF55" s="10878">
        <f>IF(ISNA(VLOOKUP($D55,'Apr 2'!$F:$F,1,0)),"No","Yes")</f>
      </c>
      <c r="AG55" s="10877">
        <f>IF(ISNA(VLOOKUP($D55,'Mar 26'!$F:$F,1,0)),"No","Yes")</f>
      </c>
      <c r="AH55" s="10876">
        <f>IF(ISNA(VLOOKUP($D55,'Mar 19'!$F:$F,1,0)),"No","Yes")</f>
      </c>
      <c r="AI55" s="10875">
        <f>IF(ISNA(VLOOKUP($D55,'Mar 12'!$F:$F,1,0)),"No","Yes")</f>
      </c>
      <c r="AJ55" s="10874">
        <f>IF(ISNA(VLOOKUP($D55,'Mar 5'!$F:$F,1,0)),"No","Yes")</f>
      </c>
      <c r="AK55" s="10873">
        <f>IF(ISNA(VLOOKUP($D55,'Feb 26'!$F:$F,1,0)),"No","Yes")</f>
      </c>
      <c r="AL55" s="10872">
        <f>IF(ISNA(VLOOKUP($D55,'Feb 26'!$F:$F,1,0)),"No","Yes")</f>
      </c>
      <c r="AM55" s="10871">
        <f>IF(ISNA(VLOOKUP($D55,'Feb 12'!$F:$F,1,0)),"No","Yes")</f>
      </c>
      <c r="AN55" s="10870">
        <f>IF(ISNA(VLOOKUP($D55,'Feb 5'!$F:$F,1,0)),"No","Yes")</f>
      </c>
      <c r="AO55" s="10869">
        <f>IF(ISNA(VLOOKUP($D55,'Jan 29'!$F:$F,1,0)),"No","Yes")</f>
      </c>
      <c r="AP55" s="10868">
        <f>IF(ISNA(VLOOKUP(D55,'Jan 22'!F:F,1,0)),"No","Yes")</f>
      </c>
      <c r="AQ55" s="10867"/>
      <c r="AR55" s="10866"/>
      <c r="AS55" s="10865"/>
      <c r="AT55" s="10864"/>
      <c r="AU55" s="10863"/>
      <c r="AV55" s="10862"/>
      <c r="AW55"/>
      <c r="AX55"/>
      <c r="AY55" s="103"/>
      <c r="AZ55" s="103"/>
    </row>
    <row r="56" spans="1:61" x14ac:dyDescent="0.25">
      <c r="A56" s="8767"/>
      <c r="B56" s="249" t="s">
        <v>1297</v>
      </c>
      <c r="C56" s="106" t="s">
        <v>1424</v>
      </c>
      <c r="D56" s="106" t="s">
        <v>74</v>
      </c>
      <c r="E56" s="216" t="s">
        <v>75</v>
      </c>
      <c r="F56" s="216" t="s">
        <v>32</v>
      </c>
      <c r="G56" s="238" t="s">
        <v>1019</v>
      </c>
      <c r="H56" s="116" t="str">
        <f>IF(ISNA(VLOOKUP($D56,'Sep 17'!$F:$F,1,0)),"No","Yes")</f>
      </c>
      <c r="I56" s="10941">
        <f>IF(ISNA(VLOOKUP($D56,'Sep 10'!$F:$F,1,0)),"No","Yes")</f>
      </c>
      <c r="J56" s="10940">
        <f>IF(ISNA(VLOOKUP($D56,'Sep 05'!$F:$F,1,0)),"No","Yes")</f>
      </c>
      <c r="K56" s="10939">
        <f>IF(ISNA(VLOOKUP($D56,'Aug 27'!$F:$F,1,0)),"No","Yes")</f>
      </c>
      <c r="L56" s="10938">
        <f>IF(ISNA(VLOOKUP($D56,'Aug 20'!$F:$F,1,0)),"No","Yes")</f>
      </c>
      <c r="M56" s="10937">
        <f>IF(ISNA(VLOOKUP($D56,'Aug 13'!$F:$F,1,0)),"No","Yes")</f>
      </c>
      <c r="N56" s="10936">
        <f>IF(ISNA(VLOOKUP($D56,'Aug 07'!$F:$F,1,0)),"No","Yes")</f>
      </c>
      <c r="O56" s="10935">
        <f>IF(ISNA(VLOOKUP($D56,'Jul 30'!$F:$F,1,0)),"No","Yes")</f>
      </c>
      <c r="P56" s="10934">
        <f>IF(ISNA(VLOOKUP($D56,'Jul 23'!$F:$F,1,0)),"No","Yes")</f>
      </c>
      <c r="Q56" s="10933">
        <f>IF(ISNA(VLOOKUP($D56,'Jul 16'!$F:$F,1,0)),"No","Yes")</f>
      </c>
      <c r="R56" s="10932">
        <f>IF(ISNA(VLOOKUP($D56,'Jul 9'!$F:$F,1,0)),"No","Yes")</f>
      </c>
      <c r="S56" s="10931">
        <f>IF(ISNA(VLOOKUP($D56,'Jul 2'!$F:$F,1,0)),"No","Yes")</f>
      </c>
      <c r="T56" s="10930">
        <f>IF(ISNA(VLOOKUP($D56,'Jun 25'!$F:$F,1,0)),"No","Yes")</f>
      </c>
      <c r="U56" s="10929">
        <f>IF(ISNA(VLOOKUP($D56,'Jun 18'!$F:$F,1,0)),"No","Yes")</f>
      </c>
      <c r="V56" s="10928">
        <f>IF(ISNA(VLOOKUP($D56,'Jun 11'!$F:$F,1,0)),"No","Yes")</f>
      </c>
      <c r="W56" s="10927">
        <f>IF(ISNA(VLOOKUP($D56,'Jun 4'!$F:$F,1,0)),"No","Yes")</f>
      </c>
      <c r="X56" s="10926">
        <f>IF(ISNA(VLOOKUP($D56,'May 28'!$F:$F,1,0)),"No","Yes")</f>
      </c>
      <c r="Y56" s="10925">
        <f>IF(ISNA(VLOOKUP($D56,'May 21'!$F:$F,1,0)),"No","Yes")</f>
      </c>
      <c r="Z56" s="10924">
        <f>IF(ISNA(VLOOKUP($D56,'May 14'!$F:$F,1,0)),"No","Yes")</f>
      </c>
      <c r="AA56" s="10923">
        <f>IF(ISNA(VLOOKUP($D56,'May 9'!$F:$F,1,0)),"No","Yes")</f>
      </c>
      <c r="AB56" s="10922">
        <f>IF(ISNA(VLOOKUP($D56,'May 2'!$F:$F,1,0)),"No","Yes")</f>
      </c>
      <c r="AC56" s="10921">
        <f>IF(ISNA(VLOOKUP($D56,'Apr 23'!$F:$F,1,0)),"No","Yes")</f>
      </c>
      <c r="AD56" s="10920">
        <f>IF(ISNA(VLOOKUP($D56,'Apr 16'!$F:$F,1,0)),"No","Yes")</f>
      </c>
      <c r="AE56" s="10919">
        <f>IF(ISNA(VLOOKUP($D56,'Apr 9'!$F:$F,1,0)),"No","Yes")</f>
      </c>
      <c r="AF56" s="10918">
        <f>IF(ISNA(VLOOKUP($D56,'Apr 2'!$F:$F,1,0)),"No","Yes")</f>
      </c>
      <c r="AG56" s="10917">
        <f>IF(ISNA(VLOOKUP($D56,'Mar 26'!$F:$F,1,0)),"No","Yes")</f>
      </c>
      <c r="AH56" s="10916">
        <f>IF(ISNA(VLOOKUP($D56,'Mar 19'!$F:$F,1,0)),"No","Yes")</f>
      </c>
      <c r="AI56" s="10915">
        <f>IF(ISNA(VLOOKUP($D56,'Mar 12'!$F:$F,1,0)),"No","Yes")</f>
      </c>
      <c r="AJ56" s="10914">
        <f>IF(ISNA(VLOOKUP($D56,'Mar 5'!$F:$F,1,0)),"No","Yes")</f>
      </c>
      <c r="AK56" s="10913">
        <f>IF(ISNA(VLOOKUP($D56,'Feb 26'!$F:$F,1,0)),"No","Yes")</f>
      </c>
      <c r="AL56" s="10912">
        <f>IF(ISNA(VLOOKUP($D56,'Feb 26'!$F:$F,1,0)),"No","Yes")</f>
      </c>
      <c r="AM56" s="10911">
        <f>IF(ISNA(VLOOKUP($D56,'Feb 12'!$F:$F,1,0)),"No","Yes")</f>
      </c>
      <c r="AN56" s="10910">
        <f>IF(ISNA(VLOOKUP($D56,'Feb 5'!$F:$F,1,0)),"No","Yes")</f>
      </c>
      <c r="AO56" s="10909">
        <f>IF(ISNA(VLOOKUP($D56,'Jan 29'!$F:$F,1,0)),"No","Yes")</f>
      </c>
      <c r="AP56" s="10908">
        <f>IF(ISNA(VLOOKUP(D56,'Jan 22'!F:F,1,0)),"No","Yes")</f>
      </c>
      <c r="AQ56" s="10907"/>
      <c r="AR56" s="10906"/>
      <c r="AS56" s="10905"/>
      <c r="AT56" s="10904"/>
      <c r="AU56" s="10903"/>
      <c r="AV56" s="10902"/>
      <c r="AW56"/>
      <c r="AX56"/>
      <c r="AY56" s="103"/>
      <c r="AZ56" s="103"/>
    </row>
    <row r="57" spans="1:61" x14ac:dyDescent="0.25">
      <c r="A57" s="8767"/>
      <c r="B57" s="249" t="s">
        <v>1298</v>
      </c>
      <c r="C57" s="106" t="s">
        <v>1424</v>
      </c>
      <c r="D57" s="106" t="s">
        <v>167</v>
      </c>
      <c r="E57" s="216" t="s">
        <v>168</v>
      </c>
      <c r="F57" s="216" t="s">
        <v>32</v>
      </c>
      <c r="G57" s="238" t="s">
        <v>1019</v>
      </c>
      <c r="H57" s="116" t="str">
        <f>IF(ISNA(VLOOKUP($D57,'Sep 17'!$F:$F,1,0)),"No","Yes")</f>
      </c>
      <c r="I57" s="10981">
        <f>IF(ISNA(VLOOKUP($D57,'Sep 10'!$F:$F,1,0)),"No","Yes")</f>
      </c>
      <c r="J57" s="10980">
        <f>IF(ISNA(VLOOKUP($D57,'Sep 05'!$F:$F,1,0)),"No","Yes")</f>
      </c>
      <c r="K57" s="10979">
        <f>IF(ISNA(VLOOKUP($D57,'Aug 27'!$F:$F,1,0)),"No","Yes")</f>
      </c>
      <c r="L57" s="10978">
        <f>IF(ISNA(VLOOKUP($D57,'Aug 20'!$F:$F,1,0)),"No","Yes")</f>
      </c>
      <c r="M57" s="10977">
        <f>IF(ISNA(VLOOKUP($D57,'Aug 13'!$F:$F,1,0)),"No","Yes")</f>
      </c>
      <c r="N57" s="10976">
        <f>IF(ISNA(VLOOKUP($D57,'Aug 07'!$F:$F,1,0)),"No","Yes")</f>
      </c>
      <c r="O57" s="10975">
        <f>IF(ISNA(VLOOKUP($D57,'Jul 30'!$F:$F,1,0)),"No","Yes")</f>
      </c>
      <c r="P57" s="10974">
        <f>IF(ISNA(VLOOKUP($D57,'Jul 23'!$F:$F,1,0)),"No","Yes")</f>
      </c>
      <c r="Q57" s="10973">
        <f>IF(ISNA(VLOOKUP($D57,'Jul 16'!$F:$F,1,0)),"No","Yes")</f>
      </c>
      <c r="R57" s="10972">
        <f>IF(ISNA(VLOOKUP($D57,'Jul 9'!$F:$F,1,0)),"No","Yes")</f>
      </c>
      <c r="S57" s="10971">
        <f>IF(ISNA(VLOOKUP($D57,'Jul 2'!$F:$F,1,0)),"No","Yes")</f>
      </c>
      <c r="T57" s="10970">
        <f>IF(ISNA(VLOOKUP($D57,'Jun 25'!$F:$F,1,0)),"No","Yes")</f>
      </c>
      <c r="U57" s="10969">
        <f>IF(ISNA(VLOOKUP($D57,'Jun 18'!$F:$F,1,0)),"No","Yes")</f>
      </c>
      <c r="V57" s="10968">
        <f>IF(ISNA(VLOOKUP($D57,'Jun 11'!$F:$F,1,0)),"No","Yes")</f>
      </c>
      <c r="W57" s="10967">
        <f>IF(ISNA(VLOOKUP($D57,'Jun 4'!$F:$F,1,0)),"No","Yes")</f>
      </c>
      <c r="X57" s="10966">
        <f>IF(ISNA(VLOOKUP($D57,'May 28'!$F:$F,1,0)),"No","Yes")</f>
      </c>
      <c r="Y57" s="10965">
        <f>IF(ISNA(VLOOKUP($D57,'May 21'!$F:$F,1,0)),"No","Yes")</f>
      </c>
      <c r="Z57" s="10964">
        <f>IF(ISNA(VLOOKUP($D57,'May 14'!$F:$F,1,0)),"No","Yes")</f>
      </c>
      <c r="AA57" s="10963">
        <f>IF(ISNA(VLOOKUP($D57,'May 9'!$F:$F,1,0)),"No","Yes")</f>
      </c>
      <c r="AB57" s="10962">
        <f>IF(ISNA(VLOOKUP($D57,'May 2'!$F:$F,1,0)),"No","Yes")</f>
      </c>
      <c r="AC57" s="10961">
        <f>IF(ISNA(VLOOKUP($D57,'Apr 23'!$F:$F,1,0)),"No","Yes")</f>
      </c>
      <c r="AD57" s="10960">
        <f>IF(ISNA(VLOOKUP($D57,'Apr 16'!$F:$F,1,0)),"No","Yes")</f>
      </c>
      <c r="AE57" s="10959">
        <f>IF(ISNA(VLOOKUP($D57,'Apr 9'!$F:$F,1,0)),"No","Yes")</f>
      </c>
      <c r="AF57" s="10958">
        <f>IF(ISNA(VLOOKUP($D57,'Apr 2'!$F:$F,1,0)),"No","Yes")</f>
      </c>
      <c r="AG57" s="10957">
        <f>IF(ISNA(VLOOKUP($D57,'Mar 26'!$F:$F,1,0)),"No","Yes")</f>
      </c>
      <c r="AH57" s="10956">
        <f>IF(ISNA(VLOOKUP($D57,'Mar 19'!$F:$F,1,0)),"No","Yes")</f>
      </c>
      <c r="AI57" s="10955">
        <f>IF(ISNA(VLOOKUP($D57,'Mar 12'!$F:$F,1,0)),"No","Yes")</f>
      </c>
      <c r="AJ57" s="10954">
        <f>IF(ISNA(VLOOKUP($D57,'Mar 5'!$F:$F,1,0)),"No","Yes")</f>
      </c>
      <c r="AK57" s="10953">
        <f>IF(ISNA(VLOOKUP($D57,'Feb 26'!$F:$F,1,0)),"No","Yes")</f>
      </c>
      <c r="AL57" s="10952">
        <f>IF(ISNA(VLOOKUP($D57,'Feb 26'!$F:$F,1,0)),"No","Yes")</f>
      </c>
      <c r="AM57" s="10951">
        <f>IF(ISNA(VLOOKUP($D57,'Feb 12'!$F:$F,1,0)),"No","Yes")</f>
      </c>
      <c r="AN57" s="10950">
        <f>IF(ISNA(VLOOKUP($D57,'Feb 5'!$F:$F,1,0)),"No","Yes")</f>
      </c>
      <c r="AO57" s="10949">
        <f>IF(ISNA(VLOOKUP($D57,'Jan 29'!$F:$F,1,0)),"No","Yes")</f>
      </c>
      <c r="AP57" s="10948">
        <f>IF(ISNA(VLOOKUP(D57,'Jan 22'!F:F,1,0)),"No","Yes")</f>
      </c>
      <c r="AQ57" s="10947"/>
      <c r="AR57" s="10946"/>
      <c r="AS57" s="10945"/>
      <c r="AT57" s="10944"/>
      <c r="AU57" s="10943"/>
      <c r="AV57" s="10942"/>
      <c r="AW57"/>
      <c r="AX57"/>
      <c r="AY57" s="103"/>
      <c r="AZ57" s="103"/>
    </row>
    <row r="58" spans="1:61" x14ac:dyDescent="0.25">
      <c r="A58" s="8767"/>
      <c r="B58" s="249" t="s">
        <v>1299</v>
      </c>
      <c r="C58" s="106" t="s">
        <v>1424</v>
      </c>
      <c r="D58" s="216" t="s">
        <v>193</v>
      </c>
      <c r="E58" s="216" t="s">
        <v>194</v>
      </c>
      <c r="F58" s="216" t="s">
        <v>32</v>
      </c>
      <c r="G58" s="238" t="s">
        <v>1019</v>
      </c>
      <c r="H58" s="116" t="str">
        <f>IF(ISNA(VLOOKUP($D58,'Sep 17'!$F:$F,1,0)),"No","Yes")</f>
      </c>
      <c r="I58" s="11021">
        <f>IF(ISNA(VLOOKUP($D58,'Sep 10'!$F:$F,1,0)),"No","Yes")</f>
      </c>
      <c r="J58" s="11020">
        <f>IF(ISNA(VLOOKUP($D58,'Sep 05'!$F:$F,1,0)),"No","Yes")</f>
      </c>
      <c r="K58" s="11019">
        <f>IF(ISNA(VLOOKUP($D58,'Aug 27'!$F:$F,1,0)),"No","Yes")</f>
      </c>
      <c r="L58" s="11018">
        <f>IF(ISNA(VLOOKUP($D58,'Aug 20'!$F:$F,1,0)),"No","Yes")</f>
      </c>
      <c r="M58" s="11017">
        <f>IF(ISNA(VLOOKUP($D58,'Aug 13'!$F:$F,1,0)),"No","Yes")</f>
      </c>
      <c r="N58" s="11016">
        <f>IF(ISNA(VLOOKUP($D58,'Aug 07'!$F:$F,1,0)),"No","Yes")</f>
      </c>
      <c r="O58" s="11015">
        <f>IF(ISNA(VLOOKUP($D58,'Jul 30'!$F:$F,1,0)),"No","Yes")</f>
      </c>
      <c r="P58" s="11014">
        <f>IF(ISNA(VLOOKUP($D58,'Jul 23'!$F:$F,1,0)),"No","Yes")</f>
      </c>
      <c r="Q58" s="11013">
        <f>IF(ISNA(VLOOKUP($D58,'Jul 16'!$F:$F,1,0)),"No","Yes")</f>
      </c>
      <c r="R58" s="11012">
        <f>IF(ISNA(VLOOKUP($D58,'Jul 9'!$F:$F,1,0)),"No","Yes")</f>
      </c>
      <c r="S58" s="11011">
        <f>IF(ISNA(VLOOKUP($D58,'Jul 2'!$F:$F,1,0)),"No","Yes")</f>
      </c>
      <c r="T58" s="11010">
        <f>IF(ISNA(VLOOKUP($D58,'Jun 25'!$F:$F,1,0)),"No","Yes")</f>
      </c>
      <c r="U58" s="11009">
        <f>IF(ISNA(VLOOKUP($D58,'Jun 18'!$F:$F,1,0)),"No","Yes")</f>
      </c>
      <c r="V58" s="11008">
        <f>IF(ISNA(VLOOKUP($D58,'Jun 11'!$F:$F,1,0)),"No","Yes")</f>
      </c>
      <c r="W58" s="11007">
        <f>IF(ISNA(VLOOKUP($D58,'Jun 4'!$F:$F,1,0)),"No","Yes")</f>
      </c>
      <c r="X58" s="11006">
        <f>IF(ISNA(VLOOKUP($D58,'May 28'!$F:$F,1,0)),"No","Yes")</f>
      </c>
      <c r="Y58" s="11005">
        <f>IF(ISNA(VLOOKUP($D58,'May 21'!$F:$F,1,0)),"No","Yes")</f>
      </c>
      <c r="Z58" s="11004">
        <f>IF(ISNA(VLOOKUP($D58,'May 14'!$F:$F,1,0)),"No","Yes")</f>
      </c>
      <c r="AA58" s="11003">
        <f>IF(ISNA(VLOOKUP($D58,'May 9'!$F:$F,1,0)),"No","Yes")</f>
      </c>
      <c r="AB58" s="11002">
        <f>IF(ISNA(VLOOKUP($D58,'May 2'!$F:$F,1,0)),"No","Yes")</f>
      </c>
      <c r="AC58" s="11001">
        <f>IF(ISNA(VLOOKUP($D58,'Apr 23'!$F:$F,1,0)),"No","Yes")</f>
      </c>
      <c r="AD58" s="11000">
        <f>IF(ISNA(VLOOKUP($D58,'Apr 16'!$F:$F,1,0)),"No","Yes")</f>
      </c>
      <c r="AE58" s="10999">
        <f>IF(ISNA(VLOOKUP($D58,'Apr 9'!$F:$F,1,0)),"No","Yes")</f>
      </c>
      <c r="AF58" s="10998">
        <f>IF(ISNA(VLOOKUP($D58,'Apr 2'!$F:$F,1,0)),"No","Yes")</f>
      </c>
      <c r="AG58" s="10997">
        <f>IF(ISNA(VLOOKUP($D58,'Mar 26'!$F:$F,1,0)),"No","Yes")</f>
      </c>
      <c r="AH58" s="10996">
        <f>IF(ISNA(VLOOKUP($D58,'Mar 19'!$F:$F,1,0)),"No","Yes")</f>
      </c>
      <c r="AI58" s="10995">
        <f>IF(ISNA(VLOOKUP($D58,'Mar 12'!$F:$F,1,0)),"No","Yes")</f>
      </c>
      <c r="AJ58" s="10994">
        <f>IF(ISNA(VLOOKUP($D58,'Mar 5'!$F:$F,1,0)),"No","Yes")</f>
      </c>
      <c r="AK58" s="10993">
        <f>IF(ISNA(VLOOKUP($D58,'Feb 26'!$F:$F,1,0)),"No","Yes")</f>
      </c>
      <c r="AL58" s="10992">
        <f>IF(ISNA(VLOOKUP($D58,'Feb 26'!$F:$F,1,0)),"No","Yes")</f>
      </c>
      <c r="AM58" s="10991">
        <f>IF(ISNA(VLOOKUP($D58,'Feb 12'!$F:$F,1,0)),"No","Yes")</f>
      </c>
      <c r="AN58" s="10990">
        <f>IF(ISNA(VLOOKUP($D58,'Feb 5'!$F:$F,1,0)),"No","Yes")</f>
      </c>
      <c r="AO58" s="10989">
        <f>IF(ISNA(VLOOKUP($D58,'Jan 29'!$F:$F,1,0)),"No","Yes")</f>
      </c>
      <c r="AP58" s="10988">
        <f>IF(ISNA(VLOOKUP(D58,'Jan 22'!F:F,1,0)),"No","Yes")</f>
      </c>
      <c r="AQ58" s="10987"/>
      <c r="AR58" s="10986"/>
      <c r="AS58" s="10985"/>
      <c r="AT58" s="10984"/>
      <c r="AU58" s="10983"/>
      <c r="AV58" s="10982"/>
      <c r="AW58"/>
      <c r="AX58"/>
      <c r="AY58" s="103"/>
      <c r="AZ58" s="103"/>
    </row>
    <row r="59" spans="1:61" x14ac:dyDescent="0.25">
      <c r="A59" s="8767"/>
      <c r="B59" s="113" t="s">
        <v>1300</v>
      </c>
      <c r="C59" s="106" t="s">
        <v>1424</v>
      </c>
      <c r="D59" s="107" t="s">
        <v>945</v>
      </c>
      <c r="E59" s="216"/>
      <c r="F59" s="111"/>
      <c r="G59" s="111"/>
      <c r="H59" s="116" t="str">
        <f>IF(ISNA(VLOOKUP($D59,'Sep 17'!$F:$F,1,0)),"No","Yes")</f>
      </c>
      <c r="I59" s="11061">
        <f>IF(ISNA(VLOOKUP($D59,'Sep 10'!$F:$F,1,0)),"No","Yes")</f>
      </c>
      <c r="J59" s="11060">
        <f>IF(ISNA(VLOOKUP($D59,'Sep 05'!$F:$F,1,0)),"No","Yes")</f>
      </c>
      <c r="K59" s="11059">
        <f>IF(ISNA(VLOOKUP($D59,'Aug 27'!$F:$F,1,0)),"No","Yes")</f>
      </c>
      <c r="L59" s="11058">
        <f>IF(ISNA(VLOOKUP($D59,'Aug 20'!$F:$F,1,0)),"No","Yes")</f>
      </c>
      <c r="M59" s="11057">
        <f>IF(ISNA(VLOOKUP($D59,'Aug 13'!$F:$F,1,0)),"No","Yes")</f>
      </c>
      <c r="N59" s="11056">
        <f>IF(ISNA(VLOOKUP($D59,'Aug 07'!$F:$F,1,0)),"No","Yes")</f>
      </c>
      <c r="O59" s="11055">
        <f>IF(ISNA(VLOOKUP($D59,'Jul 30'!$F:$F,1,0)),"No","Yes")</f>
      </c>
      <c r="P59" s="11054">
        <f>IF(ISNA(VLOOKUP($D59,'Jul 23'!$F:$F,1,0)),"No","Yes")</f>
      </c>
      <c r="Q59" s="11053">
        <f>IF(ISNA(VLOOKUP($D59,'Jul 16'!$F:$F,1,0)),"No","Yes")</f>
      </c>
      <c r="R59" s="11052">
        <f>IF(ISNA(VLOOKUP($D59,'Jul 9'!$F:$F,1,0)),"No","Yes")</f>
      </c>
      <c r="S59" s="11051">
        <f>IF(ISNA(VLOOKUP($D59,'Jul 2'!$F:$F,1,0)),"No","Yes")</f>
      </c>
      <c r="T59" s="11050">
        <f>IF(ISNA(VLOOKUP($D59,'Jun 25'!$F:$F,1,0)),"No","Yes")</f>
      </c>
      <c r="U59" s="11049">
        <f>IF(ISNA(VLOOKUP($D59,'Jun 18'!$F:$F,1,0)),"No","Yes")</f>
      </c>
      <c r="V59" s="11048">
        <f>IF(ISNA(VLOOKUP($D59,'Jun 11'!$F:$F,1,0)),"No","Yes")</f>
      </c>
      <c r="W59" s="11047">
        <f>IF(ISNA(VLOOKUP($D59,'Jun 4'!$F:$F,1,0)),"No","Yes")</f>
      </c>
      <c r="X59" s="11046">
        <f>IF(ISNA(VLOOKUP($D59,'May 28'!$F:$F,1,0)),"No","Yes")</f>
      </c>
      <c r="Y59" s="11045">
        <f>IF(ISNA(VLOOKUP($D59,'May 21'!$F:$F,1,0)),"No","Yes")</f>
      </c>
      <c r="Z59" s="11044">
        <f>IF(ISNA(VLOOKUP($D59,'May 14'!$F:$F,1,0)),"No","Yes")</f>
      </c>
      <c r="AA59" s="11043">
        <f>IF(ISNA(VLOOKUP($D59,'May 9'!$F:$F,1,0)),"No","Yes")</f>
      </c>
      <c r="AB59" s="11042">
        <f>IF(ISNA(VLOOKUP($D59,'May 2'!$F:$F,1,0)),"No","Yes")</f>
      </c>
      <c r="AC59" s="11041">
        <f>IF(ISNA(VLOOKUP($D59,'Apr 23'!$F:$F,1,0)),"No","Yes")</f>
      </c>
      <c r="AD59" s="11040">
        <f>IF(ISNA(VLOOKUP($D59,'Apr 16'!$F:$F,1,0)),"No","Yes")</f>
      </c>
      <c r="AE59" s="11039">
        <f>IF(ISNA(VLOOKUP($D59,'Apr 9'!$F:$F,1,0)),"No","Yes")</f>
      </c>
      <c r="AF59" s="11038">
        <f>IF(ISNA(VLOOKUP($D59,'Apr 2'!$F:$F,1,0)),"No","Yes")</f>
      </c>
      <c r="AG59" s="11037">
        <f>IF(ISNA(VLOOKUP($D59,'Mar 26'!$F:$F,1,0)),"No","Yes")</f>
      </c>
      <c r="AH59" s="11036">
        <f>IF(ISNA(VLOOKUP($D59,'Mar 19'!$F:$F,1,0)),"No","Yes")</f>
      </c>
      <c r="AI59" s="11035">
        <f>IF(ISNA(VLOOKUP($D59,'Mar 12'!$F:$F,1,0)),"No","Yes")</f>
      </c>
      <c r="AJ59" s="11034">
        <f>IF(ISNA(VLOOKUP($D59,'Mar 5'!$F:$F,1,0)),"No","Yes")</f>
      </c>
      <c r="AK59" s="11033">
        <f>IF(ISNA(VLOOKUP($D59,'Feb 26'!$F:$F,1,0)),"No","Yes")</f>
      </c>
      <c r="AL59" s="11032">
        <f>IF(ISNA(VLOOKUP($D59,'Feb 26'!$F:$F,1,0)),"No","Yes")</f>
      </c>
      <c r="AM59" s="11031">
        <f>IF(ISNA(VLOOKUP($D59,'Feb 12'!$F:$F,1,0)),"No","Yes")</f>
      </c>
      <c r="AN59" s="11030">
        <f>IF(ISNA(VLOOKUP($D59,'Feb 5'!$F:$F,1,0)),"No","Yes")</f>
      </c>
      <c r="AO59" s="11029">
        <f>IF(ISNA(VLOOKUP($D59,'Jan 29'!$F:$F,1,0)),"No","Yes")</f>
      </c>
      <c r="AP59" s="11028">
        <f>IF(ISNA(VLOOKUP(D59,'Jan 22'!F:F,1,0)),"No","Yes")</f>
      </c>
      <c r="AQ59" s="11027"/>
      <c r="AR59" s="11026"/>
      <c r="AS59" s="11025"/>
      <c r="AT59" s="11024"/>
      <c r="AU59" s="11023"/>
      <c r="AV59" s="11022"/>
      <c r="AW59"/>
      <c r="AX59"/>
      <c r="AY59" s="103"/>
      <c r="AZ59" s="103"/>
    </row>
    <row r="60" spans="1:61" x14ac:dyDescent="0.25">
      <c r="A60" s="8767"/>
      <c r="B60" s="250" t="s">
        <v>1301</v>
      </c>
      <c r="C60" s="106" t="s">
        <v>1424</v>
      </c>
      <c r="D60" s="106" t="s">
        <v>29</v>
      </c>
      <c r="E60" s="216" t="s">
        <v>31</v>
      </c>
      <c r="F60" s="216" t="s">
        <v>32</v>
      </c>
      <c r="G60" s="238" t="s">
        <v>1019</v>
      </c>
      <c r="H60" s="116" t="str">
        <f>IF(ISNA(VLOOKUP($D60,'Sep 17'!$F:$F,1,0)),"No","Yes")</f>
      </c>
      <c r="I60" s="11101">
        <f>IF(ISNA(VLOOKUP($D60,'Sep 10'!$F:$F,1,0)),"No","Yes")</f>
      </c>
      <c r="J60" s="11100">
        <f>IF(ISNA(VLOOKUP($D60,'Sep 05'!$F:$F,1,0)),"No","Yes")</f>
      </c>
      <c r="K60" s="11099">
        <f>IF(ISNA(VLOOKUP($D60,'Aug 27'!$F:$F,1,0)),"No","Yes")</f>
      </c>
      <c r="L60" s="11098">
        <f>IF(ISNA(VLOOKUP($D60,'Aug 20'!$F:$F,1,0)),"No","Yes")</f>
      </c>
      <c r="M60" s="11097">
        <f>IF(ISNA(VLOOKUP($D60,'Aug 13'!$F:$F,1,0)),"No","Yes")</f>
      </c>
      <c r="N60" s="11096">
        <f>IF(ISNA(VLOOKUP($D60,'Aug 07'!$F:$F,1,0)),"No","Yes")</f>
      </c>
      <c r="O60" s="11095">
        <f>IF(ISNA(VLOOKUP($D60,'Jul 30'!$F:$F,1,0)),"No","Yes")</f>
      </c>
      <c r="P60" s="11094">
        <f>IF(ISNA(VLOOKUP($D60,'Jul 23'!$F:$F,1,0)),"No","Yes")</f>
      </c>
      <c r="Q60" s="11093">
        <f>IF(ISNA(VLOOKUP($D60,'Jul 16'!$F:$F,1,0)),"No","Yes")</f>
      </c>
      <c r="R60" s="11092">
        <f>IF(ISNA(VLOOKUP($D60,'Jul 9'!$F:$F,1,0)),"No","Yes")</f>
      </c>
      <c r="S60" s="11091">
        <f>IF(ISNA(VLOOKUP($D60,'Jul 2'!$F:$F,1,0)),"No","Yes")</f>
      </c>
      <c r="T60" s="11090">
        <f>IF(ISNA(VLOOKUP($D60,'Jun 25'!$F:$F,1,0)),"No","Yes")</f>
      </c>
      <c r="U60" s="11089">
        <f>IF(ISNA(VLOOKUP($D60,'Jun 18'!$F:$F,1,0)),"No","Yes")</f>
      </c>
      <c r="V60" s="11088">
        <f>IF(ISNA(VLOOKUP($D60,'Jun 11'!$F:$F,1,0)),"No","Yes")</f>
      </c>
      <c r="W60" s="11087">
        <f>IF(ISNA(VLOOKUP($D60,'Jun 4'!$F:$F,1,0)),"No","Yes")</f>
      </c>
      <c r="X60" s="11086">
        <f>IF(ISNA(VLOOKUP($D60,'May 28'!$F:$F,1,0)),"No","Yes")</f>
      </c>
      <c r="Y60" s="11085">
        <f>IF(ISNA(VLOOKUP($D60,'May 21'!$F:$F,1,0)),"No","Yes")</f>
      </c>
      <c r="Z60" s="11084">
        <f>IF(ISNA(VLOOKUP($D60,'May 14'!$F:$F,1,0)),"No","Yes")</f>
      </c>
      <c r="AA60" s="11083">
        <f>IF(ISNA(VLOOKUP($D60,'May 9'!$F:$F,1,0)),"No","Yes")</f>
      </c>
      <c r="AB60" s="11082">
        <f>IF(ISNA(VLOOKUP($D60,'May 2'!$F:$F,1,0)),"No","Yes")</f>
      </c>
      <c r="AC60" s="11081">
        <f>IF(ISNA(VLOOKUP($D60,'Apr 23'!$F:$F,1,0)),"No","Yes")</f>
      </c>
      <c r="AD60" s="11080">
        <f>IF(ISNA(VLOOKUP($D60,'Apr 16'!$F:$F,1,0)),"No","Yes")</f>
      </c>
      <c r="AE60" s="11079">
        <f>IF(ISNA(VLOOKUP($D60,'Apr 9'!$F:$F,1,0)),"No","Yes")</f>
      </c>
      <c r="AF60" s="11078">
        <f>IF(ISNA(VLOOKUP($D60,'Apr 2'!$F:$F,1,0)),"No","Yes")</f>
      </c>
      <c r="AG60" s="11077">
        <f>IF(ISNA(VLOOKUP($D60,'Mar 26'!$F:$F,1,0)),"No","Yes")</f>
      </c>
      <c r="AH60" s="11076">
        <f>IF(ISNA(VLOOKUP($D60,'Mar 19'!$F:$F,1,0)),"No","Yes")</f>
      </c>
      <c r="AI60" s="11075">
        <f>IF(ISNA(VLOOKUP($D60,'Mar 12'!$F:$F,1,0)),"No","Yes")</f>
      </c>
      <c r="AJ60" s="11074">
        <f>IF(ISNA(VLOOKUP($D60,'Mar 5'!$F:$F,1,0)),"No","Yes")</f>
      </c>
      <c r="AK60" s="11073">
        <f>IF(ISNA(VLOOKUP($D60,'Feb 26'!$F:$F,1,0)),"No","Yes")</f>
      </c>
      <c r="AL60" s="11072">
        <f>IF(ISNA(VLOOKUP($D60,'Feb 26'!$F:$F,1,0)),"No","Yes")</f>
      </c>
      <c r="AM60" s="11071">
        <f>IF(ISNA(VLOOKUP($D60,'Feb 12'!$F:$F,1,0)),"No","Yes")</f>
      </c>
      <c r="AN60" s="11070">
        <f>IF(ISNA(VLOOKUP($D60,'Feb 5'!$F:$F,1,0)),"No","Yes")</f>
      </c>
      <c r="AO60" s="11069">
        <f>IF(ISNA(VLOOKUP($D60,'Jan 29'!$F:$F,1,0)),"No","Yes")</f>
      </c>
      <c r="AP60" s="11068">
        <f>IF(ISNA(VLOOKUP(D60,'Jan 22'!F:F,1,0)),"No","Yes")</f>
      </c>
      <c r="AQ60" s="11067"/>
      <c r="AR60" s="11066"/>
      <c r="AS60" s="11065"/>
      <c r="AT60" s="11064"/>
      <c r="AU60" s="11063"/>
      <c r="AV60" s="11062"/>
      <c r="AW60"/>
      <c r="AX60"/>
      <c r="AY60" s="103"/>
      <c r="AZ60" s="103"/>
    </row>
    <row r="61" spans="1:61" x14ac:dyDescent="0.25">
      <c r="A61" s="8767"/>
      <c r="B61" s="113" t="s">
        <v>1302</v>
      </c>
      <c r="C61" s="106" t="s">
        <v>1424</v>
      </c>
      <c r="D61" s="106" t="s">
        <v>77</v>
      </c>
      <c r="E61" s="216"/>
      <c r="F61" s="111"/>
      <c r="G61" s="111"/>
      <c r="H61" s="116" t="str">
        <f>IF(ISNA(VLOOKUP($D61,'Sep 17'!$F:$F,1,0)),"No","Yes")</f>
      </c>
      <c r="I61" s="11141">
        <f>IF(ISNA(VLOOKUP($D61,'Sep 10'!$F:$F,1,0)),"No","Yes")</f>
      </c>
      <c r="J61" s="11140">
        <f>IF(ISNA(VLOOKUP($D61,'Sep 05'!$F:$F,1,0)),"No","Yes")</f>
      </c>
      <c r="K61" s="11139">
        <f>IF(ISNA(VLOOKUP($D61,'Aug 27'!$F:$F,1,0)),"No","Yes")</f>
      </c>
      <c r="L61" s="11138">
        <f>IF(ISNA(VLOOKUP($D61,'Aug 20'!$F:$F,1,0)),"No","Yes")</f>
      </c>
      <c r="M61" s="11137">
        <f>IF(ISNA(VLOOKUP($D61,'Aug 13'!$F:$F,1,0)),"No","Yes")</f>
      </c>
      <c r="N61" s="11136">
        <f>IF(ISNA(VLOOKUP($D61,'Aug 07'!$F:$F,1,0)),"No","Yes")</f>
      </c>
      <c r="O61" s="11135">
        <f>IF(ISNA(VLOOKUP($D61,'Jul 30'!$F:$F,1,0)),"No","Yes")</f>
      </c>
      <c r="P61" s="11134">
        <f>IF(ISNA(VLOOKUP($D61,'Jul 23'!$F:$F,1,0)),"No","Yes")</f>
      </c>
      <c r="Q61" s="11133">
        <f>IF(ISNA(VLOOKUP($D61,'Jul 16'!$F:$F,1,0)),"No","Yes")</f>
      </c>
      <c r="R61" s="11132">
        <f>IF(ISNA(VLOOKUP($D61,'Jul 9'!$F:$F,1,0)),"No","Yes")</f>
      </c>
      <c r="S61" s="11131">
        <f>IF(ISNA(VLOOKUP($D61,'Jul 2'!$F:$F,1,0)),"No","Yes")</f>
      </c>
      <c r="T61" s="11130">
        <f>IF(ISNA(VLOOKUP($D61,'Jun 25'!$F:$F,1,0)),"No","Yes")</f>
      </c>
      <c r="U61" s="11129">
        <f>IF(ISNA(VLOOKUP($D61,'Jun 18'!$F:$F,1,0)),"No","Yes")</f>
      </c>
      <c r="V61" s="11128">
        <f>IF(ISNA(VLOOKUP($D61,'Jun 11'!$F:$F,1,0)),"No","Yes")</f>
      </c>
      <c r="W61" s="11127">
        <f>IF(ISNA(VLOOKUP($D61,'Jun 4'!$F:$F,1,0)),"No","Yes")</f>
      </c>
      <c r="X61" s="11126">
        <f>IF(ISNA(VLOOKUP($D61,'May 28'!$F:$F,1,0)),"No","Yes")</f>
      </c>
      <c r="Y61" s="11125">
        <f>IF(ISNA(VLOOKUP($D61,'May 21'!$F:$F,1,0)),"No","Yes")</f>
      </c>
      <c r="Z61" s="11124">
        <f>IF(ISNA(VLOOKUP($D61,'May 14'!$F:$F,1,0)),"No","Yes")</f>
      </c>
      <c r="AA61" s="11123">
        <f>IF(ISNA(VLOOKUP($D61,'May 9'!$F:$F,1,0)),"No","Yes")</f>
      </c>
      <c r="AB61" s="11122">
        <f>IF(ISNA(VLOOKUP($D61,'May 2'!$F:$F,1,0)),"No","Yes")</f>
      </c>
      <c r="AC61" s="11121">
        <f>IF(ISNA(VLOOKUP($D61,'Apr 23'!$F:$F,1,0)),"No","Yes")</f>
      </c>
      <c r="AD61" s="11120">
        <f>IF(ISNA(VLOOKUP($D61,'Apr 16'!$F:$F,1,0)),"No","Yes")</f>
      </c>
      <c r="AE61" s="11119">
        <f>IF(ISNA(VLOOKUP($D61,'Apr 9'!$F:$F,1,0)),"No","Yes")</f>
      </c>
      <c r="AF61" s="11118">
        <f>IF(ISNA(VLOOKUP($D61,'Apr 2'!$F:$F,1,0)),"No","Yes")</f>
      </c>
      <c r="AG61" s="11117">
        <f>IF(ISNA(VLOOKUP($D61,'Mar 26'!$F:$F,1,0)),"No","Yes")</f>
      </c>
      <c r="AH61" s="11116">
        <f>IF(ISNA(VLOOKUP($D61,'Mar 19'!$F:$F,1,0)),"No","Yes")</f>
      </c>
      <c r="AI61" s="11115">
        <f>IF(ISNA(VLOOKUP($D61,'Mar 12'!$F:$F,1,0)),"No","Yes")</f>
      </c>
      <c r="AJ61" s="11114">
        <f>IF(ISNA(VLOOKUP($D61,'Mar 5'!$F:$F,1,0)),"No","Yes")</f>
      </c>
      <c r="AK61" s="11113">
        <f>IF(ISNA(VLOOKUP($D61,'Feb 26'!$F:$F,1,0)),"No","Yes")</f>
      </c>
      <c r="AL61" s="11112">
        <f>IF(ISNA(VLOOKUP($D61,'Feb 26'!$F:$F,1,0)),"No","Yes")</f>
      </c>
      <c r="AM61" s="11111">
        <f>IF(ISNA(VLOOKUP($D61,'Feb 12'!$F:$F,1,0)),"No","Yes")</f>
      </c>
      <c r="AN61" s="11110">
        <f>IF(ISNA(VLOOKUP($D61,'Feb 5'!$F:$F,1,0)),"No","Yes")</f>
      </c>
      <c r="AO61" s="11109">
        <f>IF(ISNA(VLOOKUP($D61,'Jan 29'!$F:$F,1,0)),"No","Yes")</f>
      </c>
      <c r="AP61" s="11108">
        <f>IF(ISNA(VLOOKUP(D61,'Jan 22'!F:F,1,0)),"No","Yes")</f>
      </c>
      <c r="AQ61" s="11107"/>
      <c r="AR61" s="11106"/>
      <c r="AS61" s="11105"/>
      <c r="AT61" s="11104"/>
      <c r="AU61" s="11103"/>
      <c r="AV61" s="11102"/>
      <c r="AW61"/>
      <c r="AX61"/>
      <c r="AY61" s="103"/>
      <c r="AZ61" s="103"/>
    </row>
    <row r="62" spans="1:61" x14ac:dyDescent="0.25">
      <c r="A62" s="8767"/>
      <c r="B62" s="113" t="s">
        <v>1303</v>
      </c>
      <c r="C62" s="106" t="s">
        <v>1424</v>
      </c>
      <c r="D62" s="106" t="s">
        <v>1425</v>
      </c>
      <c r="E62" s="216"/>
      <c r="F62" s="111"/>
      <c r="G62" s="111"/>
      <c r="H62" s="116" t="str">
        <f>IF(ISNA(VLOOKUP($D62,'Sep 17'!$F:$F,1,0)),"No","Yes")</f>
      </c>
      <c r="I62" s="11181">
        <f>IF(ISNA(VLOOKUP($D62,'Sep 10'!$F:$F,1,0)),"No","Yes")</f>
      </c>
      <c r="J62" s="11180">
        <f>IF(ISNA(VLOOKUP($D62,'Sep 05'!$F:$F,1,0)),"No","Yes")</f>
      </c>
      <c r="K62" s="11179">
        <f>IF(ISNA(VLOOKUP($D62,'Aug 27'!$F:$F,1,0)),"No","Yes")</f>
      </c>
      <c r="L62" s="11178">
        <f>IF(ISNA(VLOOKUP($D62,'Aug 20'!$F:$F,1,0)),"No","Yes")</f>
      </c>
      <c r="M62" s="11177">
        <f>IF(ISNA(VLOOKUP($D62,'Aug 13'!$F:$F,1,0)),"No","Yes")</f>
      </c>
      <c r="N62" s="11176">
        <f>IF(ISNA(VLOOKUP($D62,'Aug 07'!$F:$F,1,0)),"No","Yes")</f>
      </c>
      <c r="O62" s="11175">
        <f>IF(ISNA(VLOOKUP($D62,'Jul 30'!$F:$F,1,0)),"No","Yes")</f>
      </c>
      <c r="P62" s="11174">
        <f>IF(ISNA(VLOOKUP($D62,'Jul 23'!$F:$F,1,0)),"No","Yes")</f>
      </c>
      <c r="Q62" s="11173">
        <f>IF(ISNA(VLOOKUP($D62,'Jul 16'!$F:$F,1,0)),"No","Yes")</f>
      </c>
      <c r="R62" s="11172">
        <f>IF(ISNA(VLOOKUP($D62,'Jul 9'!$F:$F,1,0)),"No","Yes")</f>
      </c>
      <c r="S62" s="11171">
        <f>IF(ISNA(VLOOKUP($D62,'Jul 2'!$F:$F,1,0)),"No","Yes")</f>
      </c>
      <c r="T62" s="11170">
        <f>IF(ISNA(VLOOKUP($D62,'Jun 25'!$F:$F,1,0)),"No","Yes")</f>
      </c>
      <c r="U62" s="11169">
        <f>IF(ISNA(VLOOKUP($D62,'Jun 18'!$F:$F,1,0)),"No","Yes")</f>
      </c>
      <c r="V62" s="11168">
        <f>IF(ISNA(VLOOKUP($D62,'Jun 11'!$F:$F,1,0)),"No","Yes")</f>
      </c>
      <c r="W62" s="11167">
        <f>IF(ISNA(VLOOKUP($D62,'Jun 4'!$F:$F,1,0)),"No","Yes")</f>
      </c>
      <c r="X62" s="11166">
        <f>IF(ISNA(VLOOKUP($D62,'May 28'!$F:$F,1,0)),"No","Yes")</f>
      </c>
      <c r="Y62" s="11165">
        <f>IF(ISNA(VLOOKUP($D62,'May 21'!$F:$F,1,0)),"No","Yes")</f>
      </c>
      <c r="Z62" s="11164">
        <f>IF(ISNA(VLOOKUP($D62,'May 14'!$F:$F,1,0)),"No","Yes")</f>
      </c>
      <c r="AA62" s="11163">
        <f>IF(ISNA(VLOOKUP($D62,'May 9'!$F:$F,1,0)),"No","Yes")</f>
      </c>
      <c r="AB62" s="11162">
        <f>IF(ISNA(VLOOKUP($D62,'May 2'!$F:$F,1,0)),"No","Yes")</f>
      </c>
      <c r="AC62" s="11161">
        <f>IF(ISNA(VLOOKUP($D62,'Apr 23'!$F:$F,1,0)),"No","Yes")</f>
      </c>
      <c r="AD62" s="11160">
        <f>IF(ISNA(VLOOKUP($D62,'Apr 16'!$F:$F,1,0)),"No","Yes")</f>
      </c>
      <c r="AE62" s="11159">
        <f>IF(ISNA(VLOOKUP($D62,'Apr 9'!$F:$F,1,0)),"No","Yes")</f>
      </c>
      <c r="AF62" s="11158">
        <f>IF(ISNA(VLOOKUP($D62,'Apr 2'!$F:$F,1,0)),"No","Yes")</f>
      </c>
      <c r="AG62" s="11157">
        <f>IF(ISNA(VLOOKUP($D62,'Mar 26'!$F:$F,1,0)),"No","Yes")</f>
      </c>
      <c r="AH62" s="11156">
        <f>IF(ISNA(VLOOKUP($D62,'Mar 19'!$F:$F,1,0)),"No","Yes")</f>
      </c>
      <c r="AI62" s="11155">
        <f>IF(ISNA(VLOOKUP($D62,'Mar 12'!$F:$F,1,0)),"No","Yes")</f>
      </c>
      <c r="AJ62" s="11154">
        <f>IF(ISNA(VLOOKUP($D62,'Mar 5'!$F:$F,1,0)),"No","Yes")</f>
      </c>
      <c r="AK62" s="11153">
        <f>IF(ISNA(VLOOKUP($D62,'Feb 26'!$F:$F,1,0)),"No","Yes")</f>
      </c>
      <c r="AL62" s="11152">
        <f>IF(ISNA(VLOOKUP($D62,'Feb 26'!$F:$F,1,0)),"No","Yes")</f>
      </c>
      <c r="AM62" s="11151">
        <f>IF(ISNA(VLOOKUP($D62,'Feb 12'!$F:$F,1,0)),"No","Yes")</f>
      </c>
      <c r="AN62" s="11150">
        <f>IF(ISNA(VLOOKUP($D62,'Feb 5'!$F:$F,1,0)),"No","Yes")</f>
      </c>
      <c r="AO62" s="11149">
        <f>IF(ISNA(VLOOKUP($D62,'Jan 29'!$F:$F,1,0)),"No","Yes")</f>
      </c>
      <c r="AP62" s="11148">
        <f>IF(ISNA(VLOOKUP(D62,'Jan 22'!F:F,1,0)),"No","Yes")</f>
      </c>
      <c r="AQ62" s="11147"/>
      <c r="AR62" s="11146"/>
      <c r="AS62" s="11145"/>
      <c r="AT62" s="11144"/>
      <c r="AU62" s="11143"/>
      <c r="AV62" s="11142"/>
      <c r="AW62"/>
      <c r="AX62"/>
      <c r="AY62" s="103"/>
      <c r="AZ62" s="103"/>
    </row>
    <row r="63" spans="1:61" x14ac:dyDescent="0.25">
      <c r="A63" s="8767"/>
      <c r="B63" s="113" t="s">
        <v>1304</v>
      </c>
      <c r="C63" s="106" t="s">
        <v>1424</v>
      </c>
      <c r="D63" s="106" t="s">
        <v>202</v>
      </c>
      <c r="E63" s="216"/>
      <c r="F63" s="111"/>
      <c r="G63" s="111"/>
      <c r="H63" s="116" t="str">
        <f>IF(ISNA(VLOOKUP($D63,'Sep 17'!$F:$F,1,0)),"No","Yes")</f>
      </c>
      <c r="I63" s="11221">
        <f>IF(ISNA(VLOOKUP($D63,'Sep 10'!$F:$F,1,0)),"No","Yes")</f>
      </c>
      <c r="J63" s="11220">
        <f>IF(ISNA(VLOOKUP($D63,'Sep 05'!$F:$F,1,0)),"No","Yes")</f>
      </c>
      <c r="K63" s="11219">
        <f>IF(ISNA(VLOOKUP($D63,'Aug 27'!$F:$F,1,0)),"No","Yes")</f>
      </c>
      <c r="L63" s="11218">
        <f>IF(ISNA(VLOOKUP($D63,'Aug 20'!$F:$F,1,0)),"No","Yes")</f>
      </c>
      <c r="M63" s="11217">
        <f>IF(ISNA(VLOOKUP($D63,'Aug 13'!$F:$F,1,0)),"No","Yes")</f>
      </c>
      <c r="N63" s="11216">
        <f>IF(ISNA(VLOOKUP($D63,'Aug 07'!$F:$F,1,0)),"No","Yes")</f>
      </c>
      <c r="O63" s="11215">
        <f>IF(ISNA(VLOOKUP($D63,'Jul 30'!$F:$F,1,0)),"No","Yes")</f>
      </c>
      <c r="P63" s="11214">
        <f>IF(ISNA(VLOOKUP($D63,'Jul 23'!$F:$F,1,0)),"No","Yes")</f>
      </c>
      <c r="Q63" s="11213">
        <f>IF(ISNA(VLOOKUP($D63,'Jul 16'!$F:$F,1,0)),"No","Yes")</f>
      </c>
      <c r="R63" s="11212">
        <f>IF(ISNA(VLOOKUP($D63,'Jul 9'!$F:$F,1,0)),"No","Yes")</f>
      </c>
      <c r="S63" s="11211">
        <f>IF(ISNA(VLOOKUP($D63,'Jul 2'!$F:$F,1,0)),"No","Yes")</f>
      </c>
      <c r="T63" s="11210">
        <f>IF(ISNA(VLOOKUP($D63,'Jun 25'!$F:$F,1,0)),"No","Yes")</f>
      </c>
      <c r="U63" s="11209">
        <f>IF(ISNA(VLOOKUP($D63,'Jun 18'!$F:$F,1,0)),"No","Yes")</f>
      </c>
      <c r="V63" s="11208">
        <f>IF(ISNA(VLOOKUP($D63,'Jun 11'!$F:$F,1,0)),"No","Yes")</f>
      </c>
      <c r="W63" s="11207">
        <f>IF(ISNA(VLOOKUP($D63,'Jun 4'!$F:$F,1,0)),"No","Yes")</f>
      </c>
      <c r="X63" s="11206">
        <f>IF(ISNA(VLOOKUP($D63,'May 28'!$F:$F,1,0)),"No","Yes")</f>
      </c>
      <c r="Y63" s="11205">
        <f>IF(ISNA(VLOOKUP($D63,'May 21'!$F:$F,1,0)),"No","Yes")</f>
      </c>
      <c r="Z63" s="11204">
        <f>IF(ISNA(VLOOKUP($D63,'May 14'!$F:$F,1,0)),"No","Yes")</f>
      </c>
      <c r="AA63" s="11203">
        <f>IF(ISNA(VLOOKUP($D63,'May 9'!$F:$F,1,0)),"No","Yes")</f>
      </c>
      <c r="AB63" s="11202">
        <f>IF(ISNA(VLOOKUP($D63,'May 2'!$F:$F,1,0)),"No","Yes")</f>
      </c>
      <c r="AC63" s="11201">
        <f>IF(ISNA(VLOOKUP($D63,'Apr 23'!$F:$F,1,0)),"No","Yes")</f>
      </c>
      <c r="AD63" s="11200">
        <f>IF(ISNA(VLOOKUP($D63,'Apr 16'!$F:$F,1,0)),"No","Yes")</f>
      </c>
      <c r="AE63" s="11199">
        <f>IF(ISNA(VLOOKUP($D63,'Apr 9'!$F:$F,1,0)),"No","Yes")</f>
      </c>
      <c r="AF63" s="11198">
        <f>IF(ISNA(VLOOKUP($D63,'Apr 2'!$F:$F,1,0)),"No","Yes")</f>
      </c>
      <c r="AG63" s="11197">
        <f>IF(ISNA(VLOOKUP($D63,'Mar 26'!$F:$F,1,0)),"No","Yes")</f>
      </c>
      <c r="AH63" s="11196">
        <f>IF(ISNA(VLOOKUP($D63,'Mar 19'!$F:$F,1,0)),"No","Yes")</f>
      </c>
      <c r="AI63" s="11195">
        <f>IF(ISNA(VLOOKUP($D63,'Mar 12'!$F:$F,1,0)),"No","Yes")</f>
      </c>
      <c r="AJ63" s="11194">
        <f>IF(ISNA(VLOOKUP($D63,'Mar 5'!$F:$F,1,0)),"No","Yes")</f>
      </c>
      <c r="AK63" s="11193">
        <f>IF(ISNA(VLOOKUP($D63,'Feb 26'!$F:$F,1,0)),"No","Yes")</f>
      </c>
      <c r="AL63" s="11192">
        <f>IF(ISNA(VLOOKUP($D63,'Feb 26'!$F:$F,1,0)),"No","Yes")</f>
      </c>
      <c r="AM63" s="11191">
        <f>IF(ISNA(VLOOKUP($D63,'Feb 12'!$F:$F,1,0)),"No","Yes")</f>
      </c>
      <c r="AN63" s="11190">
        <f>IF(ISNA(VLOOKUP($D63,'Feb 5'!$F:$F,1,0)),"No","Yes")</f>
      </c>
      <c r="AO63" s="11189">
        <f>IF(ISNA(VLOOKUP($D63,'Jan 29'!$F:$F,1,0)),"No","Yes")</f>
      </c>
      <c r="AP63" s="11188">
        <f>IF(ISNA(VLOOKUP(D63,'Jan 22'!F:F,1,0)),"No","Yes")</f>
      </c>
      <c r="AQ63" s="11187"/>
      <c r="AR63" s="11186"/>
      <c r="AS63" s="11185"/>
      <c r="AT63" s="11184"/>
      <c r="AU63" s="11183"/>
      <c r="AV63" s="11182"/>
      <c r="AW63"/>
      <c r="AX63"/>
      <c r="AY63" s="103"/>
      <c r="AZ63" s="103"/>
    </row>
    <row r="64" spans="1:61" x14ac:dyDescent="0.25">
      <c r="A64" s="8767"/>
      <c r="B64" s="113" t="s">
        <v>1305</v>
      </c>
      <c r="C64" s="106" t="s">
        <v>1424</v>
      </c>
      <c r="D64" s="213" t="s">
        <v>163</v>
      </c>
      <c r="E64" s="216"/>
      <c r="F64" s="111"/>
      <c r="G64" s="111"/>
      <c r="H64" s="116" t="str">
        <f>IF(ISNA(VLOOKUP($D64,'Sep 17'!$F:$F,1,0)),"No","Yes")</f>
      </c>
      <c r="I64" s="11275">
        <f>IF(ISNA(VLOOKUP($D64,'Sep 10'!$F:$F,1,0)),"No","Yes")</f>
      </c>
      <c r="J64" s="11274">
        <f>IF(ISNA(VLOOKUP($D64,'Sep 05'!$F:$F,1,0)),"No","Yes")</f>
      </c>
      <c r="K64" s="11273">
        <f>IF(ISNA(VLOOKUP($D64,'Aug 27'!$F:$F,1,0)),"No","Yes")</f>
      </c>
      <c r="L64" s="11272">
        <f>IF(ISNA(VLOOKUP($D64,'Aug 20'!$F:$F,1,0)),"No","Yes")</f>
      </c>
      <c r="M64" s="11271">
        <f>IF(ISNA(VLOOKUP($D64,'Aug 13'!$F:$F,1,0)),"No","Yes")</f>
      </c>
      <c r="N64" s="11270">
        <f>IF(ISNA(VLOOKUP($D64,'Aug 07'!$F:$F,1,0)),"No","Yes")</f>
      </c>
      <c r="O64" s="11269">
        <f>IF(ISNA(VLOOKUP($D64,'Jul 30'!$F:$F,1,0)),"No","Yes")</f>
      </c>
      <c r="P64" s="11268">
        <f>IF(ISNA(VLOOKUP($D64,'Jul 23'!$F:$F,1,0)),"No","Yes")</f>
      </c>
      <c r="Q64" s="11267">
        <f>IF(ISNA(VLOOKUP($D64,'Jul 16'!$F:$F,1,0)),"No","Yes")</f>
      </c>
      <c r="R64" s="11266">
        <f>IF(ISNA(VLOOKUP($D64,'Jul 9'!$F:$F,1,0)),"No","Yes")</f>
      </c>
      <c r="S64" s="11265">
        <f>IF(ISNA(VLOOKUP($D64,'Jul 2'!$F:$F,1,0)),"No","Yes")</f>
      </c>
      <c r="T64" s="11264">
        <f>IF(ISNA(VLOOKUP($D64,'Jun 25'!$F:$F,1,0)),"No","Yes")</f>
      </c>
      <c r="U64" s="11263">
        <f>IF(ISNA(VLOOKUP($D64,'Jun 18'!$F:$F,1,0)),"No","Yes")</f>
      </c>
      <c r="V64" s="11262">
        <f>IF(ISNA(VLOOKUP($D64,'Jun 11'!$F:$F,1,0)),"No","Yes")</f>
      </c>
      <c r="W64" s="11261">
        <f>IF(ISNA(VLOOKUP($D64,'Jun 4'!$F:$F,1,0)),"No","Yes")</f>
      </c>
      <c r="X64" s="11260">
        <f>IF(ISNA(VLOOKUP($D64,'May 28'!$F:$F,1,0)),"No","Yes")</f>
      </c>
      <c r="Y64" s="11259">
        <f>IF(ISNA(VLOOKUP($D64,'May 21'!$F:$F,1,0)),"No","Yes")</f>
      </c>
      <c r="Z64" s="11258">
        <f>IF(ISNA(VLOOKUP($D64,'May 14'!$F:$F,1,0)),"No","Yes")</f>
      </c>
      <c r="AA64" s="11257">
        <f>IF(ISNA(VLOOKUP($D64,'May 9'!$F:$F,1,0)),"No","Yes")</f>
      </c>
      <c r="AB64" s="11256">
        <f>IF(ISNA(VLOOKUP($D64,'May 2'!$F:$F,1,0)),"No","Yes")</f>
      </c>
      <c r="AC64" s="11255">
        <f>IF(ISNA(VLOOKUP($D64,'Apr 23'!$F:$F,1,0)),"No","Yes")</f>
      </c>
      <c r="AD64" s="11254">
        <f>IF(ISNA(VLOOKUP($D64,'Apr 16'!$F:$F,1,0)),"No","Yes")</f>
      </c>
      <c r="AE64" s="11253">
        <f>IF(ISNA(VLOOKUP($D64,'Apr 9'!$F:$F,1,0)),"No","Yes")</f>
      </c>
      <c r="AF64" s="11252">
        <f>IF(ISNA(VLOOKUP($D64,'Apr 2'!$F:$F,1,0)),"No","Yes")</f>
      </c>
      <c r="AG64" s="11251">
        <f>IF(ISNA(VLOOKUP($D64,'Mar 26'!$F:$F,1,0)),"No","Yes")</f>
      </c>
      <c r="AH64" s="11250">
        <f>IF(ISNA(VLOOKUP($D64,'Mar 19'!$F:$F,1,0)),"No","Yes")</f>
      </c>
      <c r="AI64" s="11249">
        <f>IF(ISNA(VLOOKUP($D64,'Mar 12'!$F:$F,1,0)),"No","Yes")</f>
      </c>
      <c r="AJ64" s="11248">
        <f>IF(ISNA(VLOOKUP($D64,'Mar 5'!$F:$F,1,0)),"No","Yes")</f>
      </c>
      <c r="AK64" s="11247">
        <f>IF(ISNA(VLOOKUP($D64,'Feb 26'!$F:$F,1,0)),"No","Yes")</f>
      </c>
      <c r="AL64" s="11246">
        <f>IF(ISNA(VLOOKUP($D64,'Feb 26'!$F:$F,1,0)),"No","Yes")</f>
      </c>
      <c r="AM64" s="11245">
        <f>IF(ISNA(VLOOKUP($D64,'Feb 12'!$F:$F,1,0)),"No","Yes")</f>
      </c>
      <c r="AN64" s="11244">
        <f>IF(ISNA(VLOOKUP($D64,'Feb 5'!$F:$F,1,0)),"No","Yes")</f>
      </c>
      <c r="AO64" s="11243">
        <f>IF(ISNA(VLOOKUP($D64,'Jan 29'!$F:$F,1,0)),"No","Yes")</f>
      </c>
      <c r="AP64" s="11242">
        <f>IF(ISNA(VLOOKUP(D64,'Jan 22'!F:F,1,0)),"No","Yes")</f>
      </c>
      <c r="AQ64" s="11241"/>
      <c r="AR64" s="11240"/>
      <c r="AS64" s="11239"/>
      <c r="AT64" s="11238"/>
      <c r="AU64" s="11237"/>
      <c r="AV64" s="11236"/>
      <c r="AW64" s="11235"/>
      <c r="AX64" s="11234"/>
      <c r="AY64" s="11233"/>
      <c r="AZ64" s="11232"/>
      <c r="BA64" s="11231"/>
      <c r="BB64" s="11230"/>
      <c r="BC64" s="11229"/>
      <c r="BD64" s="11228"/>
      <c r="BE64" s="11227"/>
      <c r="BF64" s="11226"/>
      <c r="BG64" s="11225"/>
      <c r="BH64" s="11224"/>
      <c r="BI64" s="11223"/>
      <c r="BJ64" s="11222"/>
    </row>
    <row r="65" spans="1:61" x14ac:dyDescent="0.25">
      <c r="A65" s="8767"/>
      <c r="B65" s="249" t="s">
        <v>1306</v>
      </c>
      <c r="C65" s="106" t="s">
        <v>1424</v>
      </c>
      <c r="D65" s="106" t="s">
        <v>67</v>
      </c>
      <c r="E65" s="216" t="s">
        <v>68</v>
      </c>
      <c r="F65" s="216" t="s">
        <v>32</v>
      </c>
      <c r="G65" s="238" t="s">
        <v>1019</v>
      </c>
      <c r="H65" s="116" t="str">
        <f>IF(ISNA(VLOOKUP($D65,'Sep 17'!$F:$F,1,0)),"No","Yes")</f>
      </c>
      <c r="I65" s="11329">
        <f>IF(ISNA(VLOOKUP($D65,'Sep 10'!$F:$F,1,0)),"No","Yes")</f>
      </c>
      <c r="J65" s="11328">
        <f>IF(ISNA(VLOOKUP($D65,'Sep 05'!$F:$F,1,0)),"No","Yes")</f>
      </c>
      <c r="K65" s="11327">
        <f>IF(ISNA(VLOOKUP($D65,'Aug 27'!$F:$F,1,0)),"No","Yes")</f>
      </c>
      <c r="L65" s="11326">
        <f>IF(ISNA(VLOOKUP($D65,'Aug 20'!$F:$F,1,0)),"No","Yes")</f>
      </c>
      <c r="M65" s="11325">
        <f>IF(ISNA(VLOOKUP($D65,'Aug 13'!$F:$F,1,0)),"No","Yes")</f>
      </c>
      <c r="N65" s="11324">
        <f>IF(ISNA(VLOOKUP($D65,'Aug 07'!$F:$F,1,0)),"No","Yes")</f>
      </c>
      <c r="O65" s="11323">
        <f>IF(ISNA(VLOOKUP($D65,'Jul 30'!$F:$F,1,0)),"No","Yes")</f>
      </c>
      <c r="P65" s="11322">
        <f>IF(ISNA(VLOOKUP($D65,'Jul 23'!$F:$F,1,0)),"No","Yes")</f>
      </c>
      <c r="Q65" s="11321">
        <f>IF(ISNA(VLOOKUP($D65,'Jul 16'!$F:$F,1,0)),"No","Yes")</f>
      </c>
      <c r="R65" s="11320">
        <f>IF(ISNA(VLOOKUP($D65,'Jul 9'!$F:$F,1,0)),"No","Yes")</f>
      </c>
      <c r="S65" s="11319">
        <f>IF(ISNA(VLOOKUP($D65,'Jul 2'!$F:$F,1,0)),"No","Yes")</f>
      </c>
      <c r="T65" s="11318">
        <f>IF(ISNA(VLOOKUP($D65,'Jun 25'!$F:$F,1,0)),"No","Yes")</f>
      </c>
      <c r="U65" s="11317">
        <f>IF(ISNA(VLOOKUP($D65,'Jun 18'!$F:$F,1,0)),"No","Yes")</f>
      </c>
      <c r="V65" s="11316">
        <f>IF(ISNA(VLOOKUP($D65,'Jun 11'!$F:$F,1,0)),"No","Yes")</f>
      </c>
      <c r="W65" s="11315">
        <f>IF(ISNA(VLOOKUP($D65,'Jun 4'!$F:$F,1,0)),"No","Yes")</f>
      </c>
      <c r="X65" s="11314">
        <f>IF(ISNA(VLOOKUP($D65,'May 28'!$F:$F,1,0)),"No","Yes")</f>
      </c>
      <c r="Y65" s="11313">
        <f>IF(ISNA(VLOOKUP($D65,'May 21'!$F:$F,1,0)),"No","Yes")</f>
      </c>
      <c r="Z65" s="11312">
        <f>IF(ISNA(VLOOKUP($D65,'May 14'!$F:$F,1,0)),"No","Yes")</f>
      </c>
      <c r="AA65" s="11311">
        <f>IF(ISNA(VLOOKUP($D65,'May 9'!$F:$F,1,0)),"No","Yes")</f>
      </c>
      <c r="AB65" s="11310">
        <f>IF(ISNA(VLOOKUP($D65,'May 2'!$F:$F,1,0)),"No","Yes")</f>
      </c>
      <c r="AC65" s="11309">
        <f>IF(ISNA(VLOOKUP($D65,'Apr 23'!$F:$F,1,0)),"No","Yes")</f>
      </c>
      <c r="AD65" s="11308">
        <f>IF(ISNA(VLOOKUP($D65,'Apr 16'!$F:$F,1,0)),"No","Yes")</f>
      </c>
      <c r="AE65" s="11307">
        <f>IF(ISNA(VLOOKUP($D65,'Apr 9'!$F:$F,1,0)),"No","Yes")</f>
      </c>
      <c r="AF65" s="11306">
        <f>IF(ISNA(VLOOKUP($D65,'Apr 2'!$F:$F,1,0)),"No","Yes")</f>
      </c>
      <c r="AG65" s="11305">
        <f>IF(ISNA(VLOOKUP($D65,'Mar 26'!$F:$F,1,0)),"No","Yes")</f>
      </c>
      <c r="AH65" s="11304">
        <f>IF(ISNA(VLOOKUP($D65,'Mar 19'!$F:$F,1,0)),"No","Yes")</f>
      </c>
      <c r="AI65" s="11303">
        <f>IF(ISNA(VLOOKUP($D65,'Mar 12'!$F:$F,1,0)),"No","Yes")</f>
      </c>
      <c r="AJ65" s="11302">
        <f>IF(ISNA(VLOOKUP($D65,'Mar 5'!$F:$F,1,0)),"No","Yes")</f>
      </c>
      <c r="AK65" s="11301">
        <f>IF(ISNA(VLOOKUP($D65,'Feb 26'!$F:$F,1,0)),"No","Yes")</f>
      </c>
      <c r="AL65" s="11300">
        <f>IF(ISNA(VLOOKUP($D65,'Feb 26'!$F:$F,1,0)),"No","Yes")</f>
      </c>
      <c r="AM65" s="11299">
        <f>IF(ISNA(VLOOKUP($D65,'Feb 12'!$F:$F,1,0)),"No","Yes")</f>
      </c>
      <c r="AN65" s="11298">
        <f>IF(ISNA(VLOOKUP($D65,'Feb 5'!$F:$F,1,0)),"No","Yes")</f>
      </c>
      <c r="AO65" s="11297">
        <f>IF(ISNA(VLOOKUP($D65,'Jan 29'!$F:$F,1,0)),"No","Yes")</f>
      </c>
      <c r="AP65" s="11296">
        <f>IF(ISNA(VLOOKUP(D65,'Jan 22'!F:F,1,0)),"No","Yes")</f>
      </c>
      <c r="AQ65" s="11295"/>
      <c r="AR65" s="11294"/>
      <c r="AS65" s="11293"/>
      <c r="AT65" s="11292"/>
      <c r="AU65" s="11291"/>
      <c r="AV65" s="11290"/>
      <c r="AW65" s="11289"/>
      <c r="AX65" s="11288"/>
      <c r="AY65" s="11287"/>
      <c r="AZ65" s="11286"/>
      <c r="BA65" s="11285"/>
      <c r="BB65" s="11284"/>
      <c r="BC65" s="11283"/>
      <c r="BD65" s="11282"/>
      <c r="BE65" s="11281"/>
      <c r="BF65" s="11280"/>
      <c r="BG65" s="11279"/>
      <c r="BH65" s="11278"/>
      <c r="BI65" s="11277"/>
      <c r="BJ65" s="11276"/>
    </row>
    <row r="66" spans="1:61" x14ac:dyDescent="0.25">
      <c r="A66" s="8767"/>
      <c r="B66" s="249" t="s">
        <v>1307</v>
      </c>
      <c r="C66" s="106" t="s">
        <v>1424</v>
      </c>
      <c r="D66" s="118" t="s">
        <v>1426</v>
      </c>
      <c r="E66" s="112" t="s">
        <v>458</v>
      </c>
      <c r="F66" s="112" t="s">
        <v>32</v>
      </c>
      <c r="G66" s="112" t="s">
        <v>666</v>
      </c>
      <c r="H66" s="116" t="str">
        <f>IF(ISNA(VLOOKUP($D66,'Sep 17'!$F:$F,1,0)),"No","Yes")</f>
      </c>
      <c r="I66" s="11383">
        <f>IF(ISNA(VLOOKUP($D66,'Sep 10'!$F:$F,1,0)),"No","Yes")</f>
      </c>
      <c r="J66" s="11382">
        <f>IF(ISNA(VLOOKUP($D66,'Sep 05'!$F:$F,1,0)),"No","Yes")</f>
      </c>
      <c r="K66" s="11381">
        <f>IF(ISNA(VLOOKUP($D66,'Aug 27'!$F:$F,1,0)),"No","Yes")</f>
      </c>
      <c r="L66" s="11380">
        <f>IF(ISNA(VLOOKUP($D66,'Aug 20'!$F:$F,1,0)),"No","Yes")</f>
      </c>
      <c r="M66" s="11379">
        <f>IF(ISNA(VLOOKUP($D66,'Aug 13'!$F:$F,1,0)),"No","Yes")</f>
      </c>
      <c r="N66" s="11378">
        <f>IF(ISNA(VLOOKUP($D66,'Aug 07'!$F:$F,1,0)),"No","Yes")</f>
      </c>
      <c r="O66" s="11377">
        <f>IF(ISNA(VLOOKUP($D66,'Jul 30'!$F:$F,1,0)),"No","Yes")</f>
      </c>
      <c r="P66" s="11376">
        <f>IF(ISNA(VLOOKUP($D66,'Jul 23'!$F:$F,1,0)),"No","Yes")</f>
      </c>
      <c r="Q66" s="11375">
        <f>IF(ISNA(VLOOKUP($D66,'Jul 16'!$F:$F,1,0)),"No","Yes")</f>
      </c>
      <c r="R66" s="11374">
        <f>IF(ISNA(VLOOKUP($D66,'Jul 9'!$F:$F,1,0)),"No","Yes")</f>
      </c>
      <c r="S66" s="11373">
        <f>IF(ISNA(VLOOKUP($D66,'Jul 2'!$F:$F,1,0)),"No","Yes")</f>
      </c>
      <c r="T66" s="11372">
        <f>IF(ISNA(VLOOKUP($D66,'Jun 25'!$F:$F,1,0)),"No","Yes")</f>
      </c>
      <c r="U66" s="11371">
        <f>IF(ISNA(VLOOKUP($D66,'Jun 18'!$F:$F,1,0)),"No","Yes")</f>
      </c>
      <c r="V66" s="11370">
        <f>IF(ISNA(VLOOKUP($D66,'Jun 11'!$F:$F,1,0)),"No","Yes")</f>
      </c>
      <c r="W66" s="11369">
        <f>IF(ISNA(VLOOKUP($D66,'Jun 4'!$F:$F,1,0)),"No","Yes")</f>
      </c>
      <c r="X66" s="11368">
        <f>IF(ISNA(VLOOKUP($D66,'May 28'!$F:$F,1,0)),"No","Yes")</f>
      </c>
      <c r="Y66" s="11367">
        <f>IF(ISNA(VLOOKUP($D66,'May 21'!$F:$F,1,0)),"No","Yes")</f>
      </c>
      <c r="Z66" s="11366">
        <f>IF(ISNA(VLOOKUP($D66,'May 14'!$F:$F,1,0)),"No","Yes")</f>
      </c>
      <c r="AA66" s="11365">
        <f>IF(ISNA(VLOOKUP($D66,'May 9'!$F:$F,1,0)),"No","Yes")</f>
      </c>
      <c r="AB66" s="11364">
        <f>IF(ISNA(VLOOKUP($D66,'May 2'!$F:$F,1,0)),"No","Yes")</f>
      </c>
      <c r="AC66" s="11363">
        <f>IF(ISNA(VLOOKUP($D66,'Apr 23'!$F:$F,1,0)),"No","Yes")</f>
      </c>
      <c r="AD66" s="11362">
        <f>IF(ISNA(VLOOKUP($D66,'Apr 16'!$F:$F,1,0)),"No","Yes")</f>
      </c>
      <c r="AE66" s="11361">
        <f>IF(ISNA(VLOOKUP($D66,'Apr 9'!$F:$F,1,0)),"No","Yes")</f>
      </c>
      <c r="AF66" s="11360">
        <f>IF(ISNA(VLOOKUP($D66,'Apr 2'!$F:$F,1,0)),"No","Yes")</f>
      </c>
      <c r="AG66" s="11359">
        <f>IF(ISNA(VLOOKUP($D66,'Mar 26'!$F:$F,1,0)),"No","Yes")</f>
      </c>
      <c r="AH66" s="11358">
        <f>IF(ISNA(VLOOKUP($D66,'Mar 19'!$F:$F,1,0)),"No","Yes")</f>
      </c>
      <c r="AI66" s="11357">
        <f>IF(ISNA(VLOOKUP($D66,'Mar 12'!$F:$F,1,0)),"No","Yes")</f>
      </c>
      <c r="AJ66" s="11356">
        <f>IF(ISNA(VLOOKUP($D66,'Mar 5'!$F:$F,1,0)),"No","Yes")</f>
      </c>
      <c r="AK66" s="11355">
        <f>IF(ISNA(VLOOKUP($D66,'Feb 26'!$F:$F,1,0)),"No","Yes")</f>
      </c>
      <c r="AL66" s="11354">
        <f>IF(ISNA(VLOOKUP($D66,'Feb 26'!$F:$F,1,0)),"No","Yes")</f>
      </c>
      <c r="AM66" s="11353">
        <f>IF(ISNA(VLOOKUP($D66,'Feb 12'!$F:$F,1,0)),"No","Yes")</f>
      </c>
      <c r="AN66" s="11352">
        <f>IF(ISNA(VLOOKUP($D66,'Feb 5'!$F:$F,1,0)),"No","Yes")</f>
      </c>
      <c r="AO66" s="11351">
        <f>IF(ISNA(VLOOKUP($D66,'Jan 29'!$F:$F,1,0)),"No","Yes")</f>
      </c>
      <c r="AP66" s="11350">
        <f>IF(ISNA(VLOOKUP(D66,'Jan 22'!F:F,1,0)),"No","Yes")</f>
      </c>
      <c r="AQ66" s="11349"/>
      <c r="AR66" s="11348"/>
      <c r="AS66" s="11347"/>
      <c r="AT66" s="11346"/>
      <c r="AU66" s="11345"/>
      <c r="AV66" s="11344"/>
      <c r="AW66" s="11343"/>
      <c r="AX66" s="11342"/>
      <c r="AY66" s="11341"/>
      <c r="AZ66" s="11340"/>
      <c r="BA66" s="11339"/>
      <c r="BB66" s="11338"/>
      <c r="BC66" s="11337"/>
      <c r="BD66" s="11336"/>
      <c r="BE66" s="11335"/>
      <c r="BF66" s="11334"/>
      <c r="BG66" s="11333"/>
      <c r="BH66" s="11332"/>
      <c r="BI66" s="11331"/>
      <c r="BJ66" s="11330"/>
    </row>
    <row r="67" spans="1:61" x14ac:dyDescent="0.25">
      <c r="A67" s="8767"/>
      <c r="B67" s="113" t="s">
        <v>1308</v>
      </c>
      <c r="C67" s="106" t="s">
        <v>1424</v>
      </c>
      <c r="D67" s="106" t="s">
        <v>1427</v>
      </c>
      <c r="E67" s="216"/>
      <c r="F67" s="111"/>
      <c r="G67" s="111"/>
      <c r="H67" s="116" t="str">
        <f>IF(ISNA(VLOOKUP($D67,'Sep 17'!$F:$F,1,0)),"No","Yes")</f>
      </c>
      <c r="I67" s="11437">
        <f>IF(ISNA(VLOOKUP($D67,'Sep 10'!$F:$F,1,0)),"No","Yes")</f>
      </c>
      <c r="J67" s="11436">
        <f>IF(ISNA(VLOOKUP($D67,'Sep 05'!$F:$F,1,0)),"No","Yes")</f>
      </c>
      <c r="K67" s="11435">
        <f>IF(ISNA(VLOOKUP($D67,'Aug 27'!$F:$F,1,0)),"No","Yes")</f>
      </c>
      <c r="L67" s="11434">
        <f>IF(ISNA(VLOOKUP($D67,'Aug 20'!$F:$F,1,0)),"No","Yes")</f>
      </c>
      <c r="M67" s="11433">
        <f>IF(ISNA(VLOOKUP($D67,'Aug 13'!$F:$F,1,0)),"No","Yes")</f>
      </c>
      <c r="N67" s="11432">
        <f>IF(ISNA(VLOOKUP($D67,'Aug 07'!$F:$F,1,0)),"No","Yes")</f>
      </c>
      <c r="O67" s="11431">
        <f>IF(ISNA(VLOOKUP($D67,'Jul 30'!$F:$F,1,0)),"No","Yes")</f>
      </c>
      <c r="P67" s="11430">
        <f>IF(ISNA(VLOOKUP($D67,'Jul 23'!$F:$F,1,0)),"No","Yes")</f>
      </c>
      <c r="Q67" s="11429">
        <f>IF(ISNA(VLOOKUP($D67,'Jul 16'!$F:$F,1,0)),"No","Yes")</f>
      </c>
      <c r="R67" s="11428">
        <f>IF(ISNA(VLOOKUP($D67,'Jul 9'!$F:$F,1,0)),"No","Yes")</f>
      </c>
      <c r="S67" s="11427">
        <f>IF(ISNA(VLOOKUP($D67,'Jul 2'!$F:$F,1,0)),"No","Yes")</f>
      </c>
      <c r="T67" s="11426">
        <f>IF(ISNA(VLOOKUP($D67,'Jun 25'!$F:$F,1,0)),"No","Yes")</f>
      </c>
      <c r="U67" s="11425">
        <f>IF(ISNA(VLOOKUP($D67,'Jun 18'!$F:$F,1,0)),"No","Yes")</f>
      </c>
      <c r="V67" s="11424">
        <f>IF(ISNA(VLOOKUP($D67,'Jun 11'!$F:$F,1,0)),"No","Yes")</f>
      </c>
      <c r="W67" s="11423">
        <f>IF(ISNA(VLOOKUP($D67,'Jun 4'!$F:$F,1,0)),"No","Yes")</f>
      </c>
      <c r="X67" s="11422">
        <f>IF(ISNA(VLOOKUP($D67,'May 28'!$F:$F,1,0)),"No","Yes")</f>
      </c>
      <c r="Y67" s="11421">
        <f>IF(ISNA(VLOOKUP($D67,'May 21'!$F:$F,1,0)),"No","Yes")</f>
      </c>
      <c r="Z67" s="11420">
        <f>IF(ISNA(VLOOKUP($D67,'May 14'!$F:$F,1,0)),"No","Yes")</f>
      </c>
      <c r="AA67" s="11419">
        <f>IF(ISNA(VLOOKUP($D67,'May 9'!$F:$F,1,0)),"No","Yes")</f>
      </c>
      <c r="AB67" s="11418">
        <f>IF(ISNA(VLOOKUP($D67,'May 2'!$F:$F,1,0)),"No","Yes")</f>
      </c>
      <c r="AC67" s="11417">
        <f>IF(ISNA(VLOOKUP($D67,'Apr 23'!$F:$F,1,0)),"No","Yes")</f>
      </c>
      <c r="AD67" s="11416">
        <f>IF(ISNA(VLOOKUP($D67,'Apr 16'!$F:$F,1,0)),"No","Yes")</f>
      </c>
      <c r="AE67" s="11415">
        <f>IF(ISNA(VLOOKUP($D67,'Apr 9'!$F:$F,1,0)),"No","Yes")</f>
      </c>
      <c r="AF67" s="11414">
        <f>IF(ISNA(VLOOKUP($D67,'Apr 2'!$F:$F,1,0)),"No","Yes")</f>
      </c>
      <c r="AG67" s="11413">
        <f>IF(ISNA(VLOOKUP($D67,'Mar 26'!$F:$F,1,0)),"No","Yes")</f>
      </c>
      <c r="AH67" s="11412">
        <f>IF(ISNA(VLOOKUP($D67,'Mar 19'!$F:$F,1,0)),"No","Yes")</f>
      </c>
      <c r="AI67" s="11411">
        <f>IF(ISNA(VLOOKUP($D67,'Mar 12'!$F:$F,1,0)),"No","Yes")</f>
      </c>
      <c r="AJ67" s="11410">
        <f>IF(ISNA(VLOOKUP($D67,'Mar 5'!$F:$F,1,0)),"No","Yes")</f>
      </c>
      <c r="AK67" s="11409">
        <f>IF(ISNA(VLOOKUP($D67,'Feb 26'!$F:$F,1,0)),"No","Yes")</f>
      </c>
      <c r="AL67" s="11408">
        <f>IF(ISNA(VLOOKUP($D67,'Feb 26'!$F:$F,1,0)),"No","Yes")</f>
      </c>
      <c r="AM67" s="11407">
        <f>IF(ISNA(VLOOKUP($D67,'Feb 12'!$F:$F,1,0)),"No","Yes")</f>
      </c>
      <c r="AN67" s="11406">
        <f>IF(ISNA(VLOOKUP($D67,'Feb 5'!$F:$F,1,0)),"No","Yes")</f>
      </c>
      <c r="AO67" s="11405">
        <f>IF(ISNA(VLOOKUP($D67,'Jan 29'!$F:$F,1,0)),"No","Yes")</f>
      </c>
      <c r="AP67" s="11404">
        <f>IF(ISNA(VLOOKUP(D67,'Jan 22'!F:F,1,0)),"No","Yes")</f>
      </c>
      <c r="AQ67" s="11403"/>
      <c r="AR67" s="11402"/>
      <c r="AS67" s="11401"/>
      <c r="AT67" s="11400"/>
      <c r="AU67" s="11399"/>
      <c r="AV67" s="11398"/>
      <c r="AW67" s="11397"/>
      <c r="AX67" s="11396"/>
      <c r="AY67" s="11395"/>
      <c r="AZ67" s="11394"/>
      <c r="BA67" s="11393"/>
      <c r="BB67" s="11392"/>
      <c r="BC67" s="11391"/>
      <c r="BD67" s="11390"/>
      <c r="BE67" s="11389"/>
      <c r="BF67" s="11388"/>
      <c r="BG67" s="11387"/>
      <c r="BH67" s="11386"/>
      <c r="BI67" s="11385"/>
      <c r="BJ67" s="11384"/>
    </row>
    <row ht="30" r="68" spans="1:61" x14ac:dyDescent="0.25">
      <c r="A68" s="8767"/>
      <c r="B68" s="114" t="s">
        <v>1309</v>
      </c>
      <c r="C68" s="106" t="s">
        <v>1424</v>
      </c>
      <c r="D68" s="213" t="s">
        <v>440</v>
      </c>
      <c r="E68" s="216"/>
      <c r="F68" s="111"/>
      <c r="G68" s="111"/>
      <c r="H68" s="116" t="str">
        <f>IF(ISNA(VLOOKUP($D68,'Sep 17'!$F:$F,1,0)),"No","Yes")</f>
      </c>
      <c r="I68" s="11491">
        <f>IF(ISNA(VLOOKUP($D68,'Sep 10'!$F:$F,1,0)),"No","Yes")</f>
      </c>
      <c r="J68" s="11490">
        <f>IF(ISNA(VLOOKUP($D68,'Sep 05'!$F:$F,1,0)),"No","Yes")</f>
      </c>
      <c r="K68" s="11489">
        <f>IF(ISNA(VLOOKUP($D68,'Aug 27'!$F:$F,1,0)),"No","Yes")</f>
      </c>
      <c r="L68" s="11488">
        <f>IF(ISNA(VLOOKUP($D68,'Aug 20'!$F:$F,1,0)),"No","Yes")</f>
      </c>
      <c r="M68" s="11487">
        <f>IF(ISNA(VLOOKUP($D68,'Aug 13'!$F:$F,1,0)),"No","Yes")</f>
      </c>
      <c r="N68" s="11486">
        <f>IF(ISNA(VLOOKUP($D68,'Aug 07'!$F:$F,1,0)),"No","Yes")</f>
      </c>
      <c r="O68" s="11485">
        <f>IF(ISNA(VLOOKUP($D68,'Jul 30'!$F:$F,1,0)),"No","Yes")</f>
      </c>
      <c r="P68" s="11484">
        <f>IF(ISNA(VLOOKUP($D68,'Jul 23'!$F:$F,1,0)),"No","Yes")</f>
      </c>
      <c r="Q68" s="11483">
        <f>IF(ISNA(VLOOKUP($D68,'Jul 16'!$F:$F,1,0)),"No","Yes")</f>
      </c>
      <c r="R68" s="11482">
        <f>IF(ISNA(VLOOKUP($D68,'Jul 9'!$F:$F,1,0)),"No","Yes")</f>
      </c>
      <c r="S68" s="11481">
        <f>IF(ISNA(VLOOKUP($D68,'Jul 2'!$F:$F,1,0)),"No","Yes")</f>
      </c>
      <c r="T68" s="11480">
        <f>IF(ISNA(VLOOKUP($D68,'Jun 25'!$F:$F,1,0)),"No","Yes")</f>
      </c>
      <c r="U68" s="11479">
        <f>IF(ISNA(VLOOKUP($D68,'Jun 18'!$F:$F,1,0)),"No","Yes")</f>
      </c>
      <c r="V68" s="11478">
        <f>IF(ISNA(VLOOKUP($D68,'Jun 11'!$F:$F,1,0)),"No","Yes")</f>
      </c>
      <c r="W68" s="11477">
        <f>IF(ISNA(VLOOKUP($D68,'Jun 4'!$F:$F,1,0)),"No","Yes")</f>
      </c>
      <c r="X68" s="11476">
        <f>IF(ISNA(VLOOKUP($D68,'May 28'!$F:$F,1,0)),"No","Yes")</f>
      </c>
      <c r="Y68" s="11475">
        <f>IF(ISNA(VLOOKUP($D68,'May 21'!$F:$F,1,0)),"No","Yes")</f>
      </c>
      <c r="Z68" s="11474">
        <f>IF(ISNA(VLOOKUP($D68,'May 14'!$F:$F,1,0)),"No","Yes")</f>
      </c>
      <c r="AA68" s="11473">
        <f>IF(ISNA(VLOOKUP($D68,'May 9'!$F:$F,1,0)),"No","Yes")</f>
      </c>
      <c r="AB68" s="11472">
        <f>IF(ISNA(VLOOKUP($D68,'May 2'!$F:$F,1,0)),"No","Yes")</f>
      </c>
      <c r="AC68" s="11471">
        <f>IF(ISNA(VLOOKUP($D68,'Apr 23'!$F:$F,1,0)),"No","Yes")</f>
      </c>
      <c r="AD68" s="11470">
        <f>IF(ISNA(VLOOKUP($D68,'Apr 16'!$F:$F,1,0)),"No","Yes")</f>
      </c>
      <c r="AE68" s="11469">
        <f>IF(ISNA(VLOOKUP($D68,'Apr 9'!$F:$F,1,0)),"No","Yes")</f>
      </c>
      <c r="AF68" s="11468">
        <f>IF(ISNA(VLOOKUP($D68,'Apr 2'!$F:$F,1,0)),"No","Yes")</f>
      </c>
      <c r="AG68" s="11467">
        <f>IF(ISNA(VLOOKUP($D68,'Mar 26'!$F:$F,1,0)),"No","Yes")</f>
      </c>
      <c r="AH68" s="11466">
        <f>IF(ISNA(VLOOKUP($D68,'Mar 19'!$F:$F,1,0)),"No","Yes")</f>
      </c>
      <c r="AI68" s="11465">
        <f>IF(ISNA(VLOOKUP($D68,'Mar 12'!$F:$F,1,0)),"No","Yes")</f>
      </c>
      <c r="AJ68" s="11464">
        <f>IF(ISNA(VLOOKUP($D68,'Mar 5'!$F:$F,1,0)),"No","Yes")</f>
      </c>
      <c r="AK68" s="11463">
        <f>IF(ISNA(VLOOKUP($D68,'Feb 26'!$F:$F,1,0)),"No","Yes")</f>
      </c>
      <c r="AL68" s="11462">
        <f>IF(ISNA(VLOOKUP($D68,'Feb 26'!$F:$F,1,0)),"No","Yes")</f>
      </c>
      <c r="AM68" s="11461">
        <f>IF(ISNA(VLOOKUP($D68,'Feb 12'!$F:$F,1,0)),"No","Yes")</f>
      </c>
      <c r="AN68" s="11460">
        <f>IF(ISNA(VLOOKUP($D68,'Feb 5'!$F:$F,1,0)),"No","Yes")</f>
      </c>
      <c r="AO68" s="11459">
        <f>IF(ISNA(VLOOKUP($D68,'Jan 29'!$F:$F,1,0)),"No","Yes")</f>
      </c>
      <c r="AP68" s="11458">
        <f>IF(ISNA(VLOOKUP(D68,'Jan 22'!F:F,1,0)),"No","Yes")</f>
      </c>
      <c r="AQ68" s="11457"/>
      <c r="AR68" s="11456"/>
      <c r="AS68" s="11455"/>
      <c r="AT68" s="11454"/>
      <c r="AU68" s="11453"/>
      <c r="AV68" s="11452"/>
      <c r="AW68" s="11451"/>
      <c r="AX68" s="11450"/>
      <c r="AY68" s="11449"/>
      <c r="AZ68" s="11448"/>
      <c r="BA68" s="11447"/>
      <c r="BB68" s="11446"/>
      <c r="BC68" s="11445"/>
      <c r="BD68" s="11444"/>
      <c r="BE68" s="11443"/>
      <c r="BF68" s="11442"/>
      <c r="BG68" s="11441"/>
      <c r="BH68" s="11440"/>
      <c r="BI68" s="11439"/>
      <c r="BJ68" s="11438"/>
    </row>
    <row r="69" spans="1:61" x14ac:dyDescent="0.25">
      <c r="A69" s="8767"/>
      <c r="B69" s="249" t="s">
        <v>1310</v>
      </c>
      <c r="C69" s="108" t="s">
        <v>294</v>
      </c>
      <c r="D69" s="213" t="s">
        <v>400</v>
      </c>
      <c r="E69" s="216" t="s">
        <v>401</v>
      </c>
      <c r="F69" s="216" t="s">
        <v>289</v>
      </c>
      <c r="G69" s="238" t="s">
        <v>1019</v>
      </c>
      <c r="H69" s="116" t="str">
        <f>IF(ISNA(VLOOKUP($D69,'Sep 17'!$F:$F,1,0)),"No","Yes")</f>
      </c>
      <c r="I69" s="11545">
        <f>IF(ISNA(VLOOKUP($D69,'Sep 10'!$F:$F,1,0)),"No","Yes")</f>
      </c>
      <c r="J69" s="11544">
        <f>IF(ISNA(VLOOKUP($D69,'Sep 05'!$F:$F,1,0)),"No","Yes")</f>
      </c>
      <c r="K69" s="11543">
        <f>IF(ISNA(VLOOKUP($D69,'Aug 27'!$F:$F,1,0)),"No","Yes")</f>
      </c>
      <c r="L69" s="11542">
        <f>IF(ISNA(VLOOKUP($D69,'Aug 20'!$F:$F,1,0)),"No","Yes")</f>
      </c>
      <c r="M69" s="11541">
        <f>IF(ISNA(VLOOKUP($D69,'Aug 13'!$F:$F,1,0)),"No","Yes")</f>
      </c>
      <c r="N69" s="11540">
        <f>IF(ISNA(VLOOKUP($D69,'Aug 07'!$F:$F,1,0)),"No","Yes")</f>
      </c>
      <c r="O69" s="11539">
        <f>IF(ISNA(VLOOKUP($D69,'Jul 30'!$F:$F,1,0)),"No","Yes")</f>
      </c>
      <c r="P69" s="11538">
        <f>IF(ISNA(VLOOKUP($D69,'Jul 23'!$F:$F,1,0)),"No","Yes")</f>
      </c>
      <c r="Q69" s="11537">
        <f>IF(ISNA(VLOOKUP($D69,'Jul 16'!$F:$F,1,0)),"No","Yes")</f>
      </c>
      <c r="R69" s="11536">
        <f>IF(ISNA(VLOOKUP($D69,'Jul 9'!$F:$F,1,0)),"No","Yes")</f>
      </c>
      <c r="S69" s="11535">
        <f>IF(ISNA(VLOOKUP($D69,'Jul 2'!$F:$F,1,0)),"No","Yes")</f>
      </c>
      <c r="T69" s="11534">
        <f>IF(ISNA(VLOOKUP($D69,'Jun 25'!$F:$F,1,0)),"No","Yes")</f>
      </c>
      <c r="U69" s="11533">
        <f>IF(ISNA(VLOOKUP($D69,'Jun 18'!$F:$F,1,0)),"No","Yes")</f>
      </c>
      <c r="V69" s="11532">
        <f>IF(ISNA(VLOOKUP($D69,'Jun 11'!$F:$F,1,0)),"No","Yes")</f>
      </c>
      <c r="W69" s="11531">
        <f>IF(ISNA(VLOOKUP($D69,'Jun 4'!$F:$F,1,0)),"No","Yes")</f>
      </c>
      <c r="X69" s="11530">
        <f>IF(ISNA(VLOOKUP($D69,'May 28'!$F:$F,1,0)),"No","Yes")</f>
      </c>
      <c r="Y69" s="11529">
        <f>IF(ISNA(VLOOKUP($D69,'May 21'!$F:$F,1,0)),"No","Yes")</f>
      </c>
      <c r="Z69" s="11528">
        <f>IF(ISNA(VLOOKUP($D69,'May 14'!$F:$F,1,0)),"No","Yes")</f>
      </c>
      <c r="AA69" s="11527">
        <f>IF(ISNA(VLOOKUP($D69,'May 9'!$F:$F,1,0)),"No","Yes")</f>
      </c>
      <c r="AB69" s="11526">
        <f>IF(ISNA(VLOOKUP($D69,'May 2'!$F:$F,1,0)),"No","Yes")</f>
      </c>
      <c r="AC69" s="11525">
        <f>IF(ISNA(VLOOKUP($D69,'Apr 23'!$F:$F,1,0)),"No","Yes")</f>
      </c>
      <c r="AD69" s="11524">
        <f>IF(ISNA(VLOOKUP($D69,'Apr 16'!$F:$F,1,0)),"No","Yes")</f>
      </c>
      <c r="AE69" s="11523">
        <f>IF(ISNA(VLOOKUP($D69,'Apr 9'!$F:$F,1,0)),"No","Yes")</f>
      </c>
      <c r="AF69" s="11522">
        <f>IF(ISNA(VLOOKUP($D69,'Apr 2'!$F:$F,1,0)),"No","Yes")</f>
      </c>
      <c r="AG69" s="11521">
        <f>IF(ISNA(VLOOKUP($D69,'Mar 26'!$F:$F,1,0)),"No","Yes")</f>
      </c>
      <c r="AH69" s="11520">
        <f>IF(ISNA(VLOOKUP($D69,'Mar 19'!$F:$F,1,0)),"No","Yes")</f>
      </c>
      <c r="AI69" s="11519">
        <f>IF(ISNA(VLOOKUP($D69,'Mar 12'!$F:$F,1,0)),"No","Yes")</f>
      </c>
      <c r="AJ69" s="11518">
        <f>IF(ISNA(VLOOKUP($D69,'Mar 5'!$F:$F,1,0)),"No","Yes")</f>
      </c>
      <c r="AK69" s="11517">
        <f>IF(ISNA(VLOOKUP($D69,'Feb 26'!$F:$F,1,0)),"No","Yes")</f>
      </c>
      <c r="AL69" s="11516">
        <f>IF(ISNA(VLOOKUP($D69,'Feb 26'!$F:$F,1,0)),"No","Yes")</f>
      </c>
      <c r="AM69" s="11515">
        <f>IF(ISNA(VLOOKUP($D69,'Feb 12'!$F:$F,1,0)),"No","Yes")</f>
      </c>
      <c r="AN69" s="11514">
        <f>IF(ISNA(VLOOKUP($D69,'Feb 5'!$F:$F,1,0)),"No","Yes")</f>
      </c>
      <c r="AO69" s="11513">
        <f>IF(ISNA(VLOOKUP($D69,'Jan 29'!$F:$F,1,0)),"No","Yes")</f>
      </c>
      <c r="AP69" s="11512">
        <f>IF(ISNA(VLOOKUP(D69,'Jan 22'!F:F,1,0)),"No","Yes")</f>
      </c>
      <c r="AQ69" s="11511"/>
      <c r="AR69" s="11510"/>
      <c r="AS69" s="11509"/>
      <c r="AT69" s="11508"/>
      <c r="AU69" s="11507"/>
      <c r="AV69" s="11506"/>
      <c r="AW69" s="11505"/>
      <c r="AX69" s="11504"/>
      <c r="AY69" s="11503"/>
      <c r="AZ69" s="11502"/>
      <c r="BA69" s="11501"/>
      <c r="BB69" s="11500"/>
      <c r="BC69" s="11499"/>
      <c r="BD69" s="11498"/>
      <c r="BE69" s="11497"/>
      <c r="BF69" s="11496"/>
      <c r="BG69" s="11495"/>
      <c r="BH69" s="11494"/>
      <c r="BI69" s="11493"/>
      <c r="BJ69" s="11492"/>
    </row>
    <row r="70" spans="1:61" x14ac:dyDescent="0.25">
      <c r="A70" s="8767"/>
      <c r="B70" s="250" t="s">
        <v>1311</v>
      </c>
      <c r="C70" s="108" t="s">
        <v>294</v>
      </c>
      <c r="D70" s="108" t="s">
        <v>433</v>
      </c>
      <c r="E70" s="216" t="s">
        <v>434</v>
      </c>
      <c r="F70" s="216" t="s">
        <v>289</v>
      </c>
      <c r="G70" s="238" t="s">
        <v>1019</v>
      </c>
      <c r="H70" s="116" t="str">
        <f>IF(ISNA(VLOOKUP($D70,'Sep 17'!$F:$F,1,0)),"No","Yes")</f>
      </c>
      <c r="I70" s="11599">
        <f>IF(ISNA(VLOOKUP($D70,'Sep 10'!$F:$F,1,0)),"No","Yes")</f>
      </c>
      <c r="J70" s="11598">
        <f>IF(ISNA(VLOOKUP($D70,'Sep 05'!$F:$F,1,0)),"No","Yes")</f>
      </c>
      <c r="K70" s="11597">
        <f>IF(ISNA(VLOOKUP($D70,'Aug 27'!$F:$F,1,0)),"No","Yes")</f>
      </c>
      <c r="L70" s="11596">
        <f>IF(ISNA(VLOOKUP($D70,'Aug 20'!$F:$F,1,0)),"No","Yes")</f>
      </c>
      <c r="M70" s="11595">
        <f>IF(ISNA(VLOOKUP($D70,'Aug 13'!$F:$F,1,0)),"No","Yes")</f>
      </c>
      <c r="N70" s="11594">
        <f>IF(ISNA(VLOOKUP($D70,'Aug 07'!$F:$F,1,0)),"No","Yes")</f>
      </c>
      <c r="O70" s="11593">
        <f>IF(ISNA(VLOOKUP($D70,'Jul 30'!$F:$F,1,0)),"No","Yes")</f>
      </c>
      <c r="P70" s="11592">
        <f>IF(ISNA(VLOOKUP($D70,'Jul 23'!$F:$F,1,0)),"No","Yes")</f>
      </c>
      <c r="Q70" s="11591">
        <f>IF(ISNA(VLOOKUP($D70,'Jul 16'!$F:$F,1,0)),"No","Yes")</f>
      </c>
      <c r="R70" s="11590">
        <f>IF(ISNA(VLOOKUP($D70,'Jul 9'!$F:$F,1,0)),"No","Yes")</f>
      </c>
      <c r="S70" s="11589">
        <f>IF(ISNA(VLOOKUP($D70,'Jul 2'!$F:$F,1,0)),"No","Yes")</f>
      </c>
      <c r="T70" s="11588">
        <f>IF(ISNA(VLOOKUP($D70,'Jun 25'!$F:$F,1,0)),"No","Yes")</f>
      </c>
      <c r="U70" s="11587">
        <f>IF(ISNA(VLOOKUP($D70,'Jun 18'!$F:$F,1,0)),"No","Yes")</f>
      </c>
      <c r="V70" s="11586">
        <f>IF(ISNA(VLOOKUP($D70,'Jun 11'!$F:$F,1,0)),"No","Yes")</f>
      </c>
      <c r="W70" s="11585">
        <f>IF(ISNA(VLOOKUP($D70,'Jun 4'!$F:$F,1,0)),"No","Yes")</f>
      </c>
      <c r="X70" s="11584">
        <f>IF(ISNA(VLOOKUP($D70,'May 28'!$F:$F,1,0)),"No","Yes")</f>
      </c>
      <c r="Y70" s="11583">
        <f>IF(ISNA(VLOOKUP($D70,'May 21'!$F:$F,1,0)),"No","Yes")</f>
      </c>
      <c r="Z70" s="11582">
        <f>IF(ISNA(VLOOKUP($D70,'May 14'!$F:$F,1,0)),"No","Yes")</f>
      </c>
      <c r="AA70" s="11581">
        <f>IF(ISNA(VLOOKUP($D70,'May 9'!$F:$F,1,0)),"No","Yes")</f>
      </c>
      <c r="AB70" s="11580">
        <f>IF(ISNA(VLOOKUP($D70,'May 2'!$F:$F,1,0)),"No","Yes")</f>
      </c>
      <c r="AC70" s="11579">
        <f>IF(ISNA(VLOOKUP($D70,'Apr 23'!$F:$F,1,0)),"No","Yes")</f>
      </c>
      <c r="AD70" s="11578">
        <f>IF(ISNA(VLOOKUP($D70,'Apr 16'!$F:$F,1,0)),"No","Yes")</f>
      </c>
      <c r="AE70" s="11577">
        <f>IF(ISNA(VLOOKUP($D70,'Apr 9'!$F:$F,1,0)),"No","Yes")</f>
      </c>
      <c r="AF70" s="11576">
        <f>IF(ISNA(VLOOKUP($D70,'Apr 2'!$F:$F,1,0)),"No","Yes")</f>
      </c>
      <c r="AG70" s="11575">
        <f>IF(ISNA(VLOOKUP($D70,'Mar 26'!$F:$F,1,0)),"No","Yes")</f>
      </c>
      <c r="AH70" s="11574">
        <f>IF(ISNA(VLOOKUP($D70,'Mar 19'!$F:$F,1,0)),"No","Yes")</f>
      </c>
      <c r="AI70" s="11573">
        <f>IF(ISNA(VLOOKUP($D70,'Mar 12'!$F:$F,1,0)),"No","Yes")</f>
      </c>
      <c r="AJ70" s="11572">
        <f>IF(ISNA(VLOOKUP($D70,'Mar 5'!$F:$F,1,0)),"No","Yes")</f>
      </c>
      <c r="AK70" s="11571">
        <f>IF(ISNA(VLOOKUP($D70,'Feb 26'!$F:$F,1,0)),"No","Yes")</f>
      </c>
      <c r="AL70" s="11570">
        <f>IF(ISNA(VLOOKUP($D70,'Feb 26'!$F:$F,1,0)),"No","Yes")</f>
      </c>
      <c r="AM70" s="11569">
        <f>IF(ISNA(VLOOKUP($D70,'Feb 12'!$F:$F,1,0)),"No","Yes")</f>
      </c>
      <c r="AN70" s="11568">
        <f>IF(ISNA(VLOOKUP($D70,'Feb 5'!$F:$F,1,0)),"No","Yes")</f>
      </c>
      <c r="AO70" s="11567">
        <f>IF(ISNA(VLOOKUP($D70,'Jan 29'!$F:$F,1,0)),"No","Yes")</f>
      </c>
      <c r="AP70" s="11566">
        <f>IF(ISNA(VLOOKUP(D70,'Jan 22'!F:F,1,0)),"No","Yes")</f>
      </c>
      <c r="AQ70" s="11565"/>
      <c r="AR70" s="11564"/>
      <c r="AS70" s="11563"/>
      <c r="AT70" s="11562"/>
      <c r="AU70" s="11561"/>
      <c r="AV70" s="11560"/>
      <c r="AW70" s="11559"/>
      <c r="AX70" s="11558"/>
      <c r="AY70" s="11557"/>
      <c r="AZ70" s="11556"/>
      <c r="BA70" s="11555"/>
      <c r="BB70" s="11554"/>
      <c r="BC70" s="11553"/>
      <c r="BD70" s="11552"/>
      <c r="BE70" s="11551"/>
      <c r="BF70" s="11550"/>
      <c r="BG70" s="11549"/>
      <c r="BH70" s="11548"/>
      <c r="BI70" s="11547"/>
      <c r="BJ70" s="11546"/>
    </row>
    <row r="71" spans="1:61" x14ac:dyDescent="0.25">
      <c r="A71" s="8767"/>
      <c r="B71" s="114" t="s">
        <v>1312</v>
      </c>
      <c r="C71" s="108" t="s">
        <v>294</v>
      </c>
      <c r="D71" s="108" t="s">
        <v>374</v>
      </c>
      <c r="E71" s="216"/>
      <c r="F71" s="111"/>
      <c r="G71" s="111"/>
      <c r="H71" s="116" t="str">
        <f>IF(ISNA(VLOOKUP($D71,'Sep 17'!$F:$F,1,0)),"No","Yes")</f>
      </c>
      <c r="I71" s="11653">
        <f>IF(ISNA(VLOOKUP($D71,'Sep 10'!$F:$F,1,0)),"No","Yes")</f>
      </c>
      <c r="J71" s="11652">
        <f>IF(ISNA(VLOOKUP($D71,'Sep 05'!$F:$F,1,0)),"No","Yes")</f>
      </c>
      <c r="K71" s="11651">
        <f>IF(ISNA(VLOOKUP($D71,'Aug 27'!$F:$F,1,0)),"No","Yes")</f>
      </c>
      <c r="L71" s="11650">
        <f>IF(ISNA(VLOOKUP($D71,'Aug 20'!$F:$F,1,0)),"No","Yes")</f>
      </c>
      <c r="M71" s="11649">
        <f>IF(ISNA(VLOOKUP($D71,'Aug 13'!$F:$F,1,0)),"No","Yes")</f>
      </c>
      <c r="N71" s="11648">
        <f>IF(ISNA(VLOOKUP($D71,'Aug 07'!$F:$F,1,0)),"No","Yes")</f>
      </c>
      <c r="O71" s="11647">
        <f>IF(ISNA(VLOOKUP($D71,'Jul 30'!$F:$F,1,0)),"No","Yes")</f>
      </c>
      <c r="P71" s="11646">
        <f>IF(ISNA(VLOOKUP($D71,'Jul 23'!$F:$F,1,0)),"No","Yes")</f>
      </c>
      <c r="Q71" s="11645">
        <f>IF(ISNA(VLOOKUP($D71,'Jul 16'!$F:$F,1,0)),"No","Yes")</f>
      </c>
      <c r="R71" s="11644">
        <f>IF(ISNA(VLOOKUP($D71,'Jul 9'!$F:$F,1,0)),"No","Yes")</f>
      </c>
      <c r="S71" s="11643">
        <f>IF(ISNA(VLOOKUP($D71,'Jul 2'!$F:$F,1,0)),"No","Yes")</f>
      </c>
      <c r="T71" s="11642">
        <f>IF(ISNA(VLOOKUP($D71,'Jun 25'!$F:$F,1,0)),"No","Yes")</f>
      </c>
      <c r="U71" s="11641">
        <f>IF(ISNA(VLOOKUP($D71,'Jun 18'!$F:$F,1,0)),"No","Yes")</f>
      </c>
      <c r="V71" s="11640">
        <f>IF(ISNA(VLOOKUP($D71,'Jun 11'!$F:$F,1,0)),"No","Yes")</f>
      </c>
      <c r="W71" s="11639">
        <f>IF(ISNA(VLOOKUP($D71,'Jun 4'!$F:$F,1,0)),"No","Yes")</f>
      </c>
      <c r="X71" s="11638">
        <f>IF(ISNA(VLOOKUP($D71,'May 28'!$F:$F,1,0)),"No","Yes")</f>
      </c>
      <c r="Y71" s="11637">
        <f>IF(ISNA(VLOOKUP($D71,'May 21'!$F:$F,1,0)),"No","Yes")</f>
      </c>
      <c r="Z71" s="11636">
        <f>IF(ISNA(VLOOKUP($D71,'May 14'!$F:$F,1,0)),"No","Yes")</f>
      </c>
      <c r="AA71" s="11635">
        <f>IF(ISNA(VLOOKUP($D71,'May 9'!$F:$F,1,0)),"No","Yes")</f>
      </c>
      <c r="AB71" s="11634">
        <f>IF(ISNA(VLOOKUP($D71,'May 2'!$F:$F,1,0)),"No","Yes")</f>
      </c>
      <c r="AC71" s="11633">
        <f>IF(ISNA(VLOOKUP($D71,'Apr 23'!$F:$F,1,0)),"No","Yes")</f>
      </c>
      <c r="AD71" s="11632">
        <f>IF(ISNA(VLOOKUP($D71,'Apr 16'!$F:$F,1,0)),"No","Yes")</f>
      </c>
      <c r="AE71" s="11631">
        <f>IF(ISNA(VLOOKUP($D71,'Apr 9'!$F:$F,1,0)),"No","Yes")</f>
      </c>
      <c r="AF71" s="11630">
        <f>IF(ISNA(VLOOKUP($D71,'Apr 2'!$F:$F,1,0)),"No","Yes")</f>
      </c>
      <c r="AG71" s="11629">
        <f>IF(ISNA(VLOOKUP($D71,'Mar 26'!$F:$F,1,0)),"No","Yes")</f>
      </c>
      <c r="AH71" s="11628">
        <f>IF(ISNA(VLOOKUP($D71,'Mar 19'!$F:$F,1,0)),"No","Yes")</f>
      </c>
      <c r="AI71" s="11627">
        <f>IF(ISNA(VLOOKUP($D71,'Mar 12'!$F:$F,1,0)),"No","Yes")</f>
      </c>
      <c r="AJ71" s="11626">
        <f>IF(ISNA(VLOOKUP($D71,'Mar 5'!$F:$F,1,0)),"No","Yes")</f>
      </c>
      <c r="AK71" s="11625">
        <f>IF(ISNA(VLOOKUP($D71,'Feb 26'!$F:$F,1,0)),"No","Yes")</f>
      </c>
      <c r="AL71" s="11624">
        <f>IF(ISNA(VLOOKUP($D71,'Feb 26'!$F:$F,1,0)),"No","Yes")</f>
      </c>
      <c r="AM71" s="11623">
        <f>IF(ISNA(VLOOKUP($D71,'Feb 12'!$F:$F,1,0)),"No","Yes")</f>
      </c>
      <c r="AN71" s="11622">
        <f>IF(ISNA(VLOOKUP($D71,'Feb 5'!$F:$F,1,0)),"No","Yes")</f>
      </c>
      <c r="AO71" s="11621">
        <f>IF(ISNA(VLOOKUP($D71,'Jan 29'!$F:$F,1,0)),"No","Yes")</f>
      </c>
      <c r="AP71" s="11620">
        <f>IF(ISNA(VLOOKUP(D71,'Jan 22'!F:F,1,0)),"No","Yes")</f>
      </c>
      <c r="AQ71" s="11619"/>
      <c r="AR71" s="11618"/>
      <c r="AS71" s="11617"/>
      <c r="AT71" s="11616"/>
      <c r="AU71" s="11615"/>
      <c r="AV71" s="11614"/>
      <c r="AW71" s="11613"/>
      <c r="AX71" s="11612"/>
      <c r="AY71" s="11611"/>
      <c r="AZ71" s="11610"/>
      <c r="BA71" s="11609"/>
      <c r="BB71" s="11608"/>
      <c r="BC71" s="11607"/>
      <c r="BD71" s="11606"/>
      <c r="BE71" s="11605"/>
      <c r="BF71" s="11604"/>
      <c r="BG71" s="11603"/>
      <c r="BH71" s="11602"/>
      <c r="BI71" s="11601"/>
      <c r="BJ71" s="11600"/>
    </row>
    <row r="72" spans="1:61" x14ac:dyDescent="0.25">
      <c r="A72" s="8767"/>
      <c r="B72" s="250" t="s">
        <v>1313</v>
      </c>
      <c r="C72" s="108" t="s">
        <v>294</v>
      </c>
      <c r="D72" s="108" t="s">
        <v>298</v>
      </c>
      <c r="E72" s="216" t="s">
        <v>299</v>
      </c>
      <c r="F72" s="216" t="s">
        <v>289</v>
      </c>
      <c r="G72" s="238" t="s">
        <v>1019</v>
      </c>
      <c r="H72" s="116" t="str">
        <f>IF(ISNA(VLOOKUP($D72,'Sep 17'!$F:$F,1,0)),"No","Yes")</f>
      </c>
      <c r="I72" s="11707">
        <f>IF(ISNA(VLOOKUP($D72,'Sep 10'!$F:$F,1,0)),"No","Yes")</f>
      </c>
      <c r="J72" s="11706">
        <f>IF(ISNA(VLOOKUP($D72,'Sep 05'!$F:$F,1,0)),"No","Yes")</f>
      </c>
      <c r="K72" s="11705">
        <f>IF(ISNA(VLOOKUP($D72,'Aug 27'!$F:$F,1,0)),"No","Yes")</f>
      </c>
      <c r="L72" s="11704">
        <f>IF(ISNA(VLOOKUP($D72,'Aug 20'!$F:$F,1,0)),"No","Yes")</f>
      </c>
      <c r="M72" s="11703">
        <f>IF(ISNA(VLOOKUP($D72,'Aug 13'!$F:$F,1,0)),"No","Yes")</f>
      </c>
      <c r="N72" s="11702">
        <f>IF(ISNA(VLOOKUP($D72,'Aug 07'!$F:$F,1,0)),"No","Yes")</f>
      </c>
      <c r="O72" s="11701">
        <f>IF(ISNA(VLOOKUP($D72,'Jul 30'!$F:$F,1,0)),"No","Yes")</f>
      </c>
      <c r="P72" s="11700">
        <f>IF(ISNA(VLOOKUP($D72,'Jul 23'!$F:$F,1,0)),"No","Yes")</f>
      </c>
      <c r="Q72" s="11699">
        <f>IF(ISNA(VLOOKUP($D72,'Jul 16'!$F:$F,1,0)),"No","Yes")</f>
      </c>
      <c r="R72" s="11698">
        <f>IF(ISNA(VLOOKUP($D72,'Jul 9'!$F:$F,1,0)),"No","Yes")</f>
      </c>
      <c r="S72" s="11697">
        <f>IF(ISNA(VLOOKUP($D72,'Jul 2'!$F:$F,1,0)),"No","Yes")</f>
      </c>
      <c r="T72" s="11696">
        <f>IF(ISNA(VLOOKUP($D72,'Jun 25'!$F:$F,1,0)),"No","Yes")</f>
      </c>
      <c r="U72" s="11695">
        <f>IF(ISNA(VLOOKUP($D72,'Jun 18'!$F:$F,1,0)),"No","Yes")</f>
      </c>
      <c r="V72" s="11694">
        <f>IF(ISNA(VLOOKUP($D72,'Jun 11'!$F:$F,1,0)),"No","Yes")</f>
      </c>
      <c r="W72" s="11693">
        <f>IF(ISNA(VLOOKUP($D72,'Jun 4'!$F:$F,1,0)),"No","Yes")</f>
      </c>
      <c r="X72" s="11692">
        <f>IF(ISNA(VLOOKUP($D72,'May 28'!$F:$F,1,0)),"No","Yes")</f>
      </c>
      <c r="Y72" s="11691">
        <f>IF(ISNA(VLOOKUP($D72,'May 21'!$F:$F,1,0)),"No","Yes")</f>
      </c>
      <c r="Z72" s="11690">
        <f>IF(ISNA(VLOOKUP($D72,'May 14'!$F:$F,1,0)),"No","Yes")</f>
      </c>
      <c r="AA72" s="11689">
        <f>IF(ISNA(VLOOKUP($D72,'May 9'!$F:$F,1,0)),"No","Yes")</f>
      </c>
      <c r="AB72" s="11688">
        <f>IF(ISNA(VLOOKUP($D72,'May 2'!$F:$F,1,0)),"No","Yes")</f>
      </c>
      <c r="AC72" s="11687">
        <f>IF(ISNA(VLOOKUP($D72,'Apr 23'!$F:$F,1,0)),"No","Yes")</f>
      </c>
      <c r="AD72" s="11686">
        <f>IF(ISNA(VLOOKUP($D72,'Apr 16'!$F:$F,1,0)),"No","Yes")</f>
      </c>
      <c r="AE72" s="11685">
        <f>IF(ISNA(VLOOKUP($D72,'Apr 9'!$F:$F,1,0)),"No","Yes")</f>
      </c>
      <c r="AF72" s="11684">
        <f>IF(ISNA(VLOOKUP($D72,'Apr 2'!$F:$F,1,0)),"No","Yes")</f>
      </c>
      <c r="AG72" s="11683">
        <f>IF(ISNA(VLOOKUP($D72,'Mar 26'!$F:$F,1,0)),"No","Yes")</f>
      </c>
      <c r="AH72" s="11682">
        <f>IF(ISNA(VLOOKUP($D72,'Mar 19'!$F:$F,1,0)),"No","Yes")</f>
      </c>
      <c r="AI72" s="11681">
        <f>IF(ISNA(VLOOKUP($D72,'Mar 12'!$F:$F,1,0)),"No","Yes")</f>
      </c>
      <c r="AJ72" s="11680">
        <f>IF(ISNA(VLOOKUP($D72,'Mar 5'!$F:$F,1,0)),"No","Yes")</f>
      </c>
      <c r="AK72" s="11679">
        <f>IF(ISNA(VLOOKUP($D72,'Feb 26'!$F:$F,1,0)),"No","Yes")</f>
      </c>
      <c r="AL72" s="11678">
        <f>IF(ISNA(VLOOKUP($D72,'Feb 26'!$F:$F,1,0)),"No","Yes")</f>
      </c>
      <c r="AM72" s="11677">
        <f>IF(ISNA(VLOOKUP($D72,'Feb 12'!$F:$F,1,0)),"No","Yes")</f>
      </c>
      <c r="AN72" s="11676">
        <f>IF(ISNA(VLOOKUP($D72,'Feb 5'!$F:$F,1,0)),"No","Yes")</f>
      </c>
      <c r="AO72" s="11675">
        <f>IF(ISNA(VLOOKUP($D72,'Jan 29'!$F:$F,1,0)),"No","Yes")</f>
      </c>
      <c r="AP72" s="11674">
        <f>IF(ISNA(VLOOKUP(D72,'Jan 22'!F:F,1,0)),"No","Yes")</f>
      </c>
      <c r="AQ72" s="11673"/>
      <c r="AR72" s="11672"/>
      <c r="AS72" s="11671"/>
      <c r="AT72" s="11670"/>
      <c r="AU72" s="11669"/>
      <c r="AV72" s="11668"/>
      <c r="AW72" s="11667"/>
      <c r="AX72" s="11666"/>
      <c r="AY72" s="11665"/>
      <c r="AZ72" s="11664"/>
      <c r="BA72" s="11663"/>
      <c r="BB72" s="11662"/>
      <c r="BC72" s="11661"/>
      <c r="BD72" s="11660"/>
      <c r="BE72" s="11659"/>
      <c r="BF72" s="11658"/>
      <c r="BG72" s="11657"/>
      <c r="BH72" s="11656"/>
      <c r="BI72" s="11655"/>
      <c r="BJ72" s="11654"/>
    </row>
    <row r="73" spans="1:61" x14ac:dyDescent="0.25">
      <c r="A73" s="8767"/>
      <c r="B73" s="250" t="s">
        <v>1314</v>
      </c>
      <c r="C73" s="108" t="s">
        <v>294</v>
      </c>
      <c r="D73" s="108" t="s">
        <v>303</v>
      </c>
      <c r="E73" s="112" t="s">
        <v>304</v>
      </c>
      <c r="F73" s="112" t="s">
        <v>289</v>
      </c>
      <c r="G73" s="112" t="s">
        <v>938</v>
      </c>
      <c r="H73" s="116" t="str">
        <f>IF(ISNA(VLOOKUP($D73,'Sep 17'!$F:$F,1,0)),"No","Yes")</f>
      </c>
      <c r="I73" s="11761">
        <f>IF(ISNA(VLOOKUP($D73,'Sep 10'!$F:$F,1,0)),"No","Yes")</f>
      </c>
      <c r="J73" s="11760">
        <f>IF(ISNA(VLOOKUP($D73,'Sep 05'!$F:$F,1,0)),"No","Yes")</f>
      </c>
      <c r="K73" s="11759">
        <f>IF(ISNA(VLOOKUP($D73,'Aug 27'!$F:$F,1,0)),"No","Yes")</f>
      </c>
      <c r="L73" s="11758">
        <f>IF(ISNA(VLOOKUP($D73,'Aug 20'!$F:$F,1,0)),"No","Yes")</f>
      </c>
      <c r="M73" s="11757">
        <f>IF(ISNA(VLOOKUP($D73,'Aug 13'!$F:$F,1,0)),"No","Yes")</f>
      </c>
      <c r="N73" s="11756">
        <f>IF(ISNA(VLOOKUP($D73,'Aug 07'!$F:$F,1,0)),"No","Yes")</f>
      </c>
      <c r="O73" s="11755">
        <f>IF(ISNA(VLOOKUP($D73,'Jul 30'!$F:$F,1,0)),"No","Yes")</f>
      </c>
      <c r="P73" s="11754">
        <f>IF(ISNA(VLOOKUP($D73,'Jul 23'!$F:$F,1,0)),"No","Yes")</f>
      </c>
      <c r="Q73" s="11753">
        <f>IF(ISNA(VLOOKUP($D73,'Jul 16'!$F:$F,1,0)),"No","Yes")</f>
      </c>
      <c r="R73" s="11752">
        <f>IF(ISNA(VLOOKUP($D73,'Jul 9'!$F:$F,1,0)),"No","Yes")</f>
      </c>
      <c r="S73" s="11751">
        <f>IF(ISNA(VLOOKUP($D73,'Jul 2'!$F:$F,1,0)),"No","Yes")</f>
      </c>
      <c r="T73" s="11750">
        <f>IF(ISNA(VLOOKUP($D73,'Jun 25'!$F:$F,1,0)),"No","Yes")</f>
      </c>
      <c r="U73" s="11749">
        <f>IF(ISNA(VLOOKUP($D73,'Jun 18'!$F:$F,1,0)),"No","Yes")</f>
      </c>
      <c r="V73" s="11748">
        <f>IF(ISNA(VLOOKUP($D73,'Jun 11'!$F:$F,1,0)),"No","Yes")</f>
      </c>
      <c r="W73" s="11747">
        <f>IF(ISNA(VLOOKUP($D73,'Jun 4'!$F:$F,1,0)),"No","Yes")</f>
      </c>
      <c r="X73" s="11746">
        <f>IF(ISNA(VLOOKUP($D73,'May 28'!$F:$F,1,0)),"No","Yes")</f>
      </c>
      <c r="Y73" s="11745">
        <f>IF(ISNA(VLOOKUP($D73,'May 21'!$F:$F,1,0)),"No","Yes")</f>
      </c>
      <c r="Z73" s="11744">
        <f>IF(ISNA(VLOOKUP($D73,'May 14'!$F:$F,1,0)),"No","Yes")</f>
      </c>
      <c r="AA73" s="11743">
        <f>IF(ISNA(VLOOKUP($D73,'May 9'!$F:$F,1,0)),"No","Yes")</f>
      </c>
      <c r="AB73" s="11742">
        <f>IF(ISNA(VLOOKUP($D73,'May 2'!$F:$F,1,0)),"No","Yes")</f>
      </c>
      <c r="AC73" s="11741">
        <f>IF(ISNA(VLOOKUP($D73,'Apr 23'!$F:$F,1,0)),"No","Yes")</f>
      </c>
      <c r="AD73" s="11740">
        <f>IF(ISNA(VLOOKUP($D73,'Apr 16'!$F:$F,1,0)),"No","Yes")</f>
      </c>
      <c r="AE73" s="11739">
        <f>IF(ISNA(VLOOKUP($D73,'Apr 9'!$F:$F,1,0)),"No","Yes")</f>
      </c>
      <c r="AF73" s="11738">
        <f>IF(ISNA(VLOOKUP($D73,'Apr 2'!$F:$F,1,0)),"No","Yes")</f>
      </c>
      <c r="AG73" s="11737">
        <f>IF(ISNA(VLOOKUP($D73,'Mar 26'!$F:$F,1,0)),"No","Yes")</f>
      </c>
      <c r="AH73" s="11736">
        <f>IF(ISNA(VLOOKUP($D73,'Mar 19'!$F:$F,1,0)),"No","Yes")</f>
      </c>
      <c r="AI73" s="11735">
        <f>IF(ISNA(VLOOKUP($D73,'Mar 12'!$F:$F,1,0)),"No","Yes")</f>
      </c>
      <c r="AJ73" s="11734">
        <f>IF(ISNA(VLOOKUP($D73,'Mar 5'!$F:$F,1,0)),"No","Yes")</f>
      </c>
      <c r="AK73" s="11733">
        <f>IF(ISNA(VLOOKUP($D73,'Feb 26'!$F:$F,1,0)),"No","Yes")</f>
      </c>
      <c r="AL73" s="11732">
        <f>IF(ISNA(VLOOKUP($D73,'Feb 26'!$F:$F,1,0)),"No","Yes")</f>
      </c>
      <c r="AM73" s="11731">
        <f>IF(ISNA(VLOOKUP($D73,'Feb 12'!$F:$F,1,0)),"No","Yes")</f>
      </c>
      <c r="AN73" s="11730">
        <f>IF(ISNA(VLOOKUP($D73,'Feb 5'!$F:$F,1,0)),"No","Yes")</f>
      </c>
      <c r="AO73" s="11729">
        <f>IF(ISNA(VLOOKUP($D73,'Jan 29'!$F:$F,1,0)),"No","Yes")</f>
      </c>
      <c r="AP73" s="11728">
        <f>IF(ISNA(VLOOKUP(D73,'Jan 22'!F:F,1,0)),"No","Yes")</f>
      </c>
      <c r="AQ73" s="11727"/>
      <c r="AR73" s="11726"/>
      <c r="AS73" s="11725"/>
      <c r="AT73" s="11724"/>
      <c r="AU73" s="11723"/>
      <c r="AV73" s="11722"/>
      <c r="AW73" s="11721"/>
      <c r="AX73" s="11720"/>
      <c r="AY73" s="11719"/>
      <c r="AZ73" s="11718"/>
      <c r="BA73" s="11717"/>
      <c r="BB73" s="11716"/>
      <c r="BC73" s="11715"/>
      <c r="BD73" s="11714"/>
      <c r="BE73" s="11713"/>
      <c r="BF73" s="11712"/>
      <c r="BG73" s="11711"/>
      <c r="BH73" s="11710"/>
      <c r="BI73" s="11709"/>
      <c r="BJ73" s="11708"/>
    </row>
    <row r="74" spans="1:61" x14ac:dyDescent="0.25">
      <c r="A74" s="8767"/>
      <c r="B74" s="102" t="s">
        <v>1315</v>
      </c>
      <c r="C74" s="106" t="s">
        <v>294</v>
      </c>
      <c r="D74" s="136" t="s">
        <v>540</v>
      </c>
      <c r="E74" s="216" t="s">
        <v>541</v>
      </c>
      <c r="F74" s="216" t="s">
        <v>289</v>
      </c>
      <c r="G74" s="238" t="s">
        <v>1019</v>
      </c>
      <c r="H74" s="116" t="str">
        <f>IF(ISNA(VLOOKUP($D74,'Sep 17'!$F:$F,1,0)),"No","Yes")</f>
      </c>
      <c r="I74" s="11815">
        <f>IF(ISNA(VLOOKUP($D74,'Sep 10'!$F:$F,1,0)),"No","Yes")</f>
      </c>
      <c r="J74" s="11814">
        <f>IF(ISNA(VLOOKUP($D74,'Sep 05'!$F:$F,1,0)),"No","Yes")</f>
      </c>
      <c r="K74" s="11813">
        <f>IF(ISNA(VLOOKUP($D74,'Aug 27'!$F:$F,1,0)),"No","Yes")</f>
      </c>
      <c r="L74" s="11812">
        <f>IF(ISNA(VLOOKUP($D74,'Aug 20'!$F:$F,1,0)),"No","Yes")</f>
      </c>
      <c r="M74" s="11811">
        <f>IF(ISNA(VLOOKUP($D74,'Aug 13'!$F:$F,1,0)),"No","Yes")</f>
      </c>
      <c r="N74" s="11810">
        <f>IF(ISNA(VLOOKUP($D74,'Aug 07'!$F:$F,1,0)),"No","Yes")</f>
      </c>
      <c r="O74" s="11809">
        <f>IF(ISNA(VLOOKUP($D74,'Jul 30'!$F:$F,1,0)),"No","Yes")</f>
      </c>
      <c r="P74" s="11808">
        <f>IF(ISNA(VLOOKUP($D74,'Jul 23'!$F:$F,1,0)),"No","Yes")</f>
      </c>
      <c r="Q74" s="11807">
        <f>IF(ISNA(VLOOKUP($D74,'Jul 16'!$F:$F,1,0)),"No","Yes")</f>
      </c>
      <c r="R74" s="11806">
        <f>IF(ISNA(VLOOKUP($D74,'Jul 9'!$F:$F,1,0)),"No","Yes")</f>
      </c>
      <c r="S74" s="11805">
        <f>IF(ISNA(VLOOKUP($D74,'Jul 2'!$F:$F,1,0)),"No","Yes")</f>
      </c>
      <c r="T74" s="11804">
        <f>IF(ISNA(VLOOKUP($D74,'Jun 25'!$F:$F,1,0)),"No","Yes")</f>
      </c>
      <c r="U74" s="11803">
        <f>IF(ISNA(VLOOKUP($D74,'Jun 18'!$F:$F,1,0)),"No","Yes")</f>
      </c>
      <c r="V74" s="11802">
        <f>IF(ISNA(VLOOKUP($D74,'Jun 11'!$F:$F,1,0)),"No","Yes")</f>
      </c>
      <c r="W74" s="11801">
        <f>IF(ISNA(VLOOKUP($D74,'Jun 4'!$F:$F,1,0)),"No","Yes")</f>
      </c>
      <c r="X74" s="11800">
        <f>IF(ISNA(VLOOKUP($D74,'May 28'!$F:$F,1,0)),"No","Yes")</f>
      </c>
      <c r="Y74" s="11799">
        <f>IF(ISNA(VLOOKUP($D74,'May 21'!$F:$F,1,0)),"No","Yes")</f>
      </c>
      <c r="Z74" s="11798">
        <f>IF(ISNA(VLOOKUP($D74,'May 14'!$F:$F,1,0)),"No","Yes")</f>
      </c>
      <c r="AA74" s="11797">
        <f>IF(ISNA(VLOOKUP($D74,'May 9'!$F:$F,1,0)),"No","Yes")</f>
      </c>
      <c r="AB74" s="11796">
        <f>IF(ISNA(VLOOKUP($D74,'May 2'!$F:$F,1,0)),"No","Yes")</f>
      </c>
      <c r="AC74" s="11795">
        <f>IF(ISNA(VLOOKUP($D74,'Apr 23'!$F:$F,1,0)),"No","Yes")</f>
      </c>
      <c r="AD74" s="11794">
        <f>IF(ISNA(VLOOKUP($D74,'Apr 16'!$F:$F,1,0)),"No","Yes")</f>
      </c>
      <c r="AE74" s="11793">
        <f>IF(ISNA(VLOOKUP($D74,'Apr 9'!$F:$F,1,0)),"No","Yes")</f>
      </c>
      <c r="AF74" s="11792">
        <f>IF(ISNA(VLOOKUP($D74,'Apr 2'!$F:$F,1,0)),"No","Yes")</f>
      </c>
      <c r="AG74" s="11791">
        <f>IF(ISNA(VLOOKUP($D74,'Mar 26'!$F:$F,1,0)),"No","Yes")</f>
      </c>
      <c r="AH74" s="11790">
        <f>IF(ISNA(VLOOKUP($D74,'Mar 19'!$F:$F,1,0)),"No","Yes")</f>
      </c>
      <c r="AI74" s="11789">
        <f>IF(ISNA(VLOOKUP($D74,'Mar 12'!$F:$F,1,0)),"No","Yes")</f>
      </c>
      <c r="AJ74" s="11788">
        <f>IF(ISNA(VLOOKUP($D74,'Mar 5'!$F:$F,1,0)),"No","Yes")</f>
      </c>
      <c r="AK74" s="11787">
        <f>IF(ISNA(VLOOKUP($D74,'Feb 26'!$F:$F,1,0)),"No","Yes")</f>
      </c>
      <c r="AL74" s="11786">
        <f>IF(ISNA(VLOOKUP($D74,'Feb 26'!$F:$F,1,0)),"No","Yes")</f>
      </c>
      <c r="AM74" s="11785">
        <f>IF(ISNA(VLOOKUP($D74,'Feb 12'!$F:$F,1,0)),"No","Yes")</f>
      </c>
      <c r="AN74" s="11784">
        <f>IF(ISNA(VLOOKUP($D74,'Feb 5'!$F:$F,1,0)),"No","Yes")</f>
      </c>
      <c r="AO74" s="11783">
        <f>IF(ISNA(VLOOKUP($D74,'Jan 29'!$F:$F,1,0)),"No","Yes")</f>
      </c>
      <c r="AP74" s="11782">
        <f>IF(ISNA(VLOOKUP(D74,'Jan 22'!F:F,1,0)),"No","Yes")</f>
      </c>
      <c r="AQ74" s="11781"/>
      <c r="AR74" s="11780"/>
      <c r="AS74" s="11779"/>
      <c r="AT74" s="11778"/>
      <c r="AU74" s="11777"/>
      <c r="AV74" s="11776"/>
      <c r="AW74" s="11775"/>
      <c r="AX74" s="11774"/>
      <c r="AY74" s="11773"/>
      <c r="AZ74" s="11772"/>
      <c r="BA74" s="11771"/>
      <c r="BB74" s="11770"/>
      <c r="BC74" s="11769"/>
      <c r="BD74" s="11768"/>
      <c r="BE74" s="11767"/>
      <c r="BF74" s="11766"/>
      <c r="BG74" s="11765"/>
      <c r="BH74" s="11764"/>
      <c r="BI74" s="11763"/>
      <c r="BJ74" s="11762"/>
    </row>
    <row r="75" spans="1:61" x14ac:dyDescent="0.25">
      <c r="A75" s="8767"/>
      <c r="B75" s="250" t="s">
        <v>1316</v>
      </c>
      <c r="C75" s="108" t="s">
        <v>294</v>
      </c>
      <c r="D75" s="108" t="s">
        <v>379</v>
      </c>
      <c r="E75" s="112" t="s">
        <v>380</v>
      </c>
      <c r="F75" s="112" t="s">
        <v>289</v>
      </c>
      <c r="G75" s="112" t="s">
        <v>666</v>
      </c>
      <c r="H75" s="116" t="str">
        <f>IF(ISNA(VLOOKUP($D75,'Sep 17'!$F:$F,1,0)),"No","Yes")</f>
      </c>
      <c r="I75" s="11869">
        <f>IF(ISNA(VLOOKUP($D75,'Sep 10'!$F:$F,1,0)),"No","Yes")</f>
      </c>
      <c r="J75" s="11868">
        <f>IF(ISNA(VLOOKUP($D75,'Sep 05'!$F:$F,1,0)),"No","Yes")</f>
      </c>
      <c r="K75" s="11867">
        <f>IF(ISNA(VLOOKUP($D75,'Aug 27'!$F:$F,1,0)),"No","Yes")</f>
      </c>
      <c r="L75" s="11866">
        <f>IF(ISNA(VLOOKUP($D75,'Aug 20'!$F:$F,1,0)),"No","Yes")</f>
      </c>
      <c r="M75" s="11865">
        <f>IF(ISNA(VLOOKUP($D75,'Aug 13'!$F:$F,1,0)),"No","Yes")</f>
      </c>
      <c r="N75" s="11864">
        <f>IF(ISNA(VLOOKUP($D75,'Aug 07'!$F:$F,1,0)),"No","Yes")</f>
      </c>
      <c r="O75" s="11863">
        <f>IF(ISNA(VLOOKUP($D75,'Jul 30'!$F:$F,1,0)),"No","Yes")</f>
      </c>
      <c r="P75" s="11862">
        <f>IF(ISNA(VLOOKUP($D75,'Jul 23'!$F:$F,1,0)),"No","Yes")</f>
      </c>
      <c r="Q75" s="11861">
        <f>IF(ISNA(VLOOKUP($D75,'Jul 16'!$F:$F,1,0)),"No","Yes")</f>
      </c>
      <c r="R75" s="11860">
        <f>IF(ISNA(VLOOKUP($D75,'Jul 9'!$F:$F,1,0)),"No","Yes")</f>
      </c>
      <c r="S75" s="11859">
        <f>IF(ISNA(VLOOKUP($D75,'Jul 2'!$F:$F,1,0)),"No","Yes")</f>
      </c>
      <c r="T75" s="11858">
        <f>IF(ISNA(VLOOKUP($D75,'Jun 25'!$F:$F,1,0)),"No","Yes")</f>
      </c>
      <c r="U75" s="11857">
        <f>IF(ISNA(VLOOKUP($D75,'Jun 18'!$F:$F,1,0)),"No","Yes")</f>
      </c>
      <c r="V75" s="11856">
        <f>IF(ISNA(VLOOKUP($D75,'Jun 11'!$F:$F,1,0)),"No","Yes")</f>
      </c>
      <c r="W75" s="11855">
        <f>IF(ISNA(VLOOKUP($D75,'Jun 4'!$F:$F,1,0)),"No","Yes")</f>
      </c>
      <c r="X75" s="11854">
        <f>IF(ISNA(VLOOKUP($D75,'May 28'!$F:$F,1,0)),"No","Yes")</f>
      </c>
      <c r="Y75" s="11853">
        <f>IF(ISNA(VLOOKUP($D75,'May 21'!$F:$F,1,0)),"No","Yes")</f>
      </c>
      <c r="Z75" s="11852">
        <f>IF(ISNA(VLOOKUP($D75,'May 14'!$F:$F,1,0)),"No","Yes")</f>
      </c>
      <c r="AA75" s="11851">
        <f>IF(ISNA(VLOOKUP($D75,'May 9'!$F:$F,1,0)),"No","Yes")</f>
      </c>
      <c r="AB75" s="11850">
        <f>IF(ISNA(VLOOKUP($D75,'May 2'!$F:$F,1,0)),"No","Yes")</f>
      </c>
      <c r="AC75" s="11849">
        <f>IF(ISNA(VLOOKUP($D75,'Apr 23'!$F:$F,1,0)),"No","Yes")</f>
      </c>
      <c r="AD75" s="11848">
        <f>IF(ISNA(VLOOKUP($D75,'Apr 16'!$F:$F,1,0)),"No","Yes")</f>
      </c>
      <c r="AE75" s="11847">
        <f>IF(ISNA(VLOOKUP($D75,'Apr 9'!$F:$F,1,0)),"No","Yes")</f>
      </c>
      <c r="AF75" s="11846">
        <f>IF(ISNA(VLOOKUP($D75,'Apr 2'!$F:$F,1,0)),"No","Yes")</f>
      </c>
      <c r="AG75" s="11845">
        <f>IF(ISNA(VLOOKUP($D75,'Mar 26'!$F:$F,1,0)),"No","Yes")</f>
      </c>
      <c r="AH75" s="11844">
        <f>IF(ISNA(VLOOKUP($D75,'Mar 19'!$F:$F,1,0)),"No","Yes")</f>
      </c>
      <c r="AI75" s="11843">
        <f>IF(ISNA(VLOOKUP($D75,'Mar 12'!$F:$F,1,0)),"No","Yes")</f>
      </c>
      <c r="AJ75" s="11842">
        <f>IF(ISNA(VLOOKUP($D75,'Mar 5'!$F:$F,1,0)),"No","Yes")</f>
      </c>
      <c r="AK75" s="11841">
        <f>IF(ISNA(VLOOKUP($D75,'Feb 26'!$F:$F,1,0)),"No","Yes")</f>
      </c>
      <c r="AL75" s="11840">
        <f>IF(ISNA(VLOOKUP($D75,'Feb 26'!$F:$F,1,0)),"No","Yes")</f>
      </c>
      <c r="AM75" s="11839">
        <f>IF(ISNA(VLOOKUP($D75,'Feb 12'!$F:$F,1,0)),"No","Yes")</f>
      </c>
      <c r="AN75" s="11838">
        <f>IF(ISNA(VLOOKUP($D75,'Feb 5'!$F:$F,1,0)),"No","Yes")</f>
      </c>
      <c r="AO75" s="11837">
        <f>IF(ISNA(VLOOKUP($D75,'Jan 29'!$F:$F,1,0)),"No","Yes")</f>
      </c>
      <c r="AP75" s="11836">
        <f>IF(ISNA(VLOOKUP(D75,'Jan 22'!F:F,1,0)),"No","Yes")</f>
      </c>
      <c r="AQ75" s="11835"/>
      <c r="AR75" s="11834"/>
      <c r="AS75" s="11833"/>
      <c r="AT75" s="11832"/>
      <c r="AU75" s="11831"/>
      <c r="AV75" s="11830"/>
      <c r="AW75" s="11829"/>
      <c r="AX75" s="11828"/>
      <c r="AY75" s="11827"/>
      <c r="AZ75" s="11826"/>
      <c r="BA75" s="11825"/>
      <c r="BB75" s="11824"/>
      <c r="BC75" s="11823"/>
      <c r="BD75" s="11822"/>
      <c r="BE75" s="11821"/>
      <c r="BF75" s="11820"/>
      <c r="BG75" s="11819"/>
      <c r="BH75" s="11818"/>
      <c r="BI75" s="11817"/>
      <c r="BJ75" s="11816"/>
    </row>
    <row r="76" spans="1:61" x14ac:dyDescent="0.25">
      <c r="A76" s="8767"/>
      <c r="B76" s="250" t="s">
        <v>1317</v>
      </c>
      <c r="C76" s="108" t="s">
        <v>294</v>
      </c>
      <c r="D76" s="108" t="s">
        <v>391</v>
      </c>
      <c r="E76" s="216" t="s">
        <v>392</v>
      </c>
      <c r="F76" s="216" t="s">
        <v>289</v>
      </c>
      <c r="G76" s="238" t="s">
        <v>1019</v>
      </c>
      <c r="H76" s="116" t="str">
        <f>IF(ISNA(VLOOKUP($D76,'Sep 17'!$F:$F,1,0)),"No","Yes")</f>
      </c>
      <c r="I76" s="11923">
        <f>IF(ISNA(VLOOKUP($D76,'Sep 10'!$F:$F,1,0)),"No","Yes")</f>
      </c>
      <c r="J76" s="11922">
        <f>IF(ISNA(VLOOKUP($D76,'Sep 05'!$F:$F,1,0)),"No","Yes")</f>
      </c>
      <c r="K76" s="11921">
        <f>IF(ISNA(VLOOKUP($D76,'Aug 27'!$F:$F,1,0)),"No","Yes")</f>
      </c>
      <c r="L76" s="11920">
        <f>IF(ISNA(VLOOKUP($D76,'Aug 20'!$F:$F,1,0)),"No","Yes")</f>
      </c>
      <c r="M76" s="11919">
        <f>IF(ISNA(VLOOKUP($D76,'Aug 13'!$F:$F,1,0)),"No","Yes")</f>
      </c>
      <c r="N76" s="11918">
        <f>IF(ISNA(VLOOKUP($D76,'Aug 07'!$F:$F,1,0)),"No","Yes")</f>
      </c>
      <c r="O76" s="11917">
        <f>IF(ISNA(VLOOKUP($D76,'Jul 30'!$F:$F,1,0)),"No","Yes")</f>
      </c>
      <c r="P76" s="11916">
        <f>IF(ISNA(VLOOKUP($D76,'Jul 23'!$F:$F,1,0)),"No","Yes")</f>
      </c>
      <c r="Q76" s="11915">
        <f>IF(ISNA(VLOOKUP($D76,'Jul 16'!$F:$F,1,0)),"No","Yes")</f>
      </c>
      <c r="R76" s="11914">
        <f>IF(ISNA(VLOOKUP($D76,'Jul 9'!$F:$F,1,0)),"No","Yes")</f>
      </c>
      <c r="S76" s="11913">
        <f>IF(ISNA(VLOOKUP($D76,'Jul 2'!$F:$F,1,0)),"No","Yes")</f>
      </c>
      <c r="T76" s="11912">
        <f>IF(ISNA(VLOOKUP($D76,'Jun 25'!$F:$F,1,0)),"No","Yes")</f>
      </c>
      <c r="U76" s="11911">
        <f>IF(ISNA(VLOOKUP($D76,'Jun 18'!$F:$F,1,0)),"No","Yes")</f>
      </c>
      <c r="V76" s="11910">
        <f>IF(ISNA(VLOOKUP($D76,'Jun 11'!$F:$F,1,0)),"No","Yes")</f>
      </c>
      <c r="W76" s="11909">
        <f>IF(ISNA(VLOOKUP($D76,'Jun 4'!$F:$F,1,0)),"No","Yes")</f>
      </c>
      <c r="X76" s="11908">
        <f>IF(ISNA(VLOOKUP($D76,'May 28'!$F:$F,1,0)),"No","Yes")</f>
      </c>
      <c r="Y76" s="11907">
        <f>IF(ISNA(VLOOKUP($D76,'May 21'!$F:$F,1,0)),"No","Yes")</f>
      </c>
      <c r="Z76" s="11906">
        <f>IF(ISNA(VLOOKUP($D76,'May 14'!$F:$F,1,0)),"No","Yes")</f>
      </c>
      <c r="AA76" s="11905">
        <f>IF(ISNA(VLOOKUP($D76,'May 9'!$F:$F,1,0)),"No","Yes")</f>
      </c>
      <c r="AB76" s="11904">
        <f>IF(ISNA(VLOOKUP($D76,'May 2'!$F:$F,1,0)),"No","Yes")</f>
      </c>
      <c r="AC76" s="11903">
        <f>IF(ISNA(VLOOKUP($D76,'Apr 23'!$F:$F,1,0)),"No","Yes")</f>
      </c>
      <c r="AD76" s="11902">
        <f>IF(ISNA(VLOOKUP($D76,'Apr 16'!$F:$F,1,0)),"No","Yes")</f>
      </c>
      <c r="AE76" s="11901">
        <f>IF(ISNA(VLOOKUP($D76,'Apr 9'!$F:$F,1,0)),"No","Yes")</f>
      </c>
      <c r="AF76" s="11900">
        <f>IF(ISNA(VLOOKUP($D76,'Apr 2'!$F:$F,1,0)),"No","Yes")</f>
      </c>
      <c r="AG76" s="11899">
        <f>IF(ISNA(VLOOKUP($D76,'Mar 26'!$F:$F,1,0)),"No","Yes")</f>
      </c>
      <c r="AH76" s="11898">
        <f>IF(ISNA(VLOOKUP($D76,'Mar 19'!$F:$F,1,0)),"No","Yes")</f>
      </c>
      <c r="AI76" s="11897">
        <f>IF(ISNA(VLOOKUP($D76,'Mar 12'!$F:$F,1,0)),"No","Yes")</f>
      </c>
      <c r="AJ76" s="11896">
        <f>IF(ISNA(VLOOKUP($D76,'Mar 5'!$F:$F,1,0)),"No","Yes")</f>
      </c>
      <c r="AK76" s="11895">
        <f>IF(ISNA(VLOOKUP($D76,'Feb 26'!$F:$F,1,0)),"No","Yes")</f>
      </c>
      <c r="AL76" s="11894">
        <f>IF(ISNA(VLOOKUP($D76,'Feb 26'!$F:$F,1,0)),"No","Yes")</f>
      </c>
      <c r="AM76" s="11893">
        <f>IF(ISNA(VLOOKUP($D76,'Feb 12'!$F:$F,1,0)),"No","Yes")</f>
      </c>
      <c r="AN76" s="11892">
        <f>IF(ISNA(VLOOKUP($D76,'Feb 5'!$F:$F,1,0)),"No","Yes")</f>
      </c>
      <c r="AO76" s="11891">
        <f>IF(ISNA(VLOOKUP($D76,'Jan 29'!$F:$F,1,0)),"No","Yes")</f>
      </c>
      <c r="AP76" s="11890">
        <f>IF(ISNA(VLOOKUP(D76,'Jan 22'!F:F,1,0)),"No","Yes")</f>
      </c>
      <c r="AQ76" s="11889"/>
      <c r="AR76" s="11888"/>
      <c r="AS76" s="11887"/>
      <c r="AT76" s="11886"/>
      <c r="AU76" s="11885"/>
      <c r="AV76" s="11884"/>
      <c r="AW76" s="11883"/>
      <c r="AX76" s="11882"/>
      <c r="AY76" s="11881"/>
      <c r="AZ76" s="11880"/>
      <c r="BA76" s="11879"/>
      <c r="BB76" s="11878"/>
      <c r="BC76" s="11877"/>
      <c r="BD76" s="11876"/>
      <c r="BE76" s="11875"/>
      <c r="BF76" s="11874"/>
      <c r="BG76" s="11873"/>
      <c r="BH76" s="11872"/>
      <c r="BI76" s="11871"/>
      <c r="BJ76" s="11870"/>
    </row>
    <row r="77" spans="1:61" x14ac:dyDescent="0.25">
      <c r="A77" s="8767"/>
      <c r="B77" s="102" t="s">
        <v>1318</v>
      </c>
      <c r="C77" s="108" t="s">
        <v>294</v>
      </c>
      <c r="D77" s="108" t="s">
        <v>314</v>
      </c>
      <c r="E77" s="216" t="s">
        <v>315</v>
      </c>
      <c r="F77" s="216" t="s">
        <v>289</v>
      </c>
      <c r="G77" s="238" t="s">
        <v>1019</v>
      </c>
      <c r="H77" s="116" t="str">
        <f>IF(ISNA(VLOOKUP($D77,'Sep 17'!$F:$F,1,0)),"No","Yes")</f>
      </c>
      <c r="I77" s="11977">
        <f>IF(ISNA(VLOOKUP($D77,'Sep 10'!$F:$F,1,0)),"No","Yes")</f>
      </c>
      <c r="J77" s="11976">
        <f>IF(ISNA(VLOOKUP($D77,'Sep 05'!$F:$F,1,0)),"No","Yes")</f>
      </c>
      <c r="K77" s="11975">
        <f>IF(ISNA(VLOOKUP($D77,'Aug 27'!$F:$F,1,0)),"No","Yes")</f>
      </c>
      <c r="L77" s="11974">
        <f>IF(ISNA(VLOOKUP($D77,'Aug 20'!$F:$F,1,0)),"No","Yes")</f>
      </c>
      <c r="M77" s="11973">
        <f>IF(ISNA(VLOOKUP($D77,'Aug 13'!$F:$F,1,0)),"No","Yes")</f>
      </c>
      <c r="N77" s="11972">
        <f>IF(ISNA(VLOOKUP($D77,'Aug 07'!$F:$F,1,0)),"No","Yes")</f>
      </c>
      <c r="O77" s="11971">
        <f>IF(ISNA(VLOOKUP($D77,'Jul 30'!$F:$F,1,0)),"No","Yes")</f>
      </c>
      <c r="P77" s="11970">
        <f>IF(ISNA(VLOOKUP($D77,'Jul 23'!$F:$F,1,0)),"No","Yes")</f>
      </c>
      <c r="Q77" s="11969">
        <f>IF(ISNA(VLOOKUP($D77,'Jul 16'!$F:$F,1,0)),"No","Yes")</f>
      </c>
      <c r="R77" s="11968">
        <f>IF(ISNA(VLOOKUP($D77,'Jul 9'!$F:$F,1,0)),"No","Yes")</f>
      </c>
      <c r="S77" s="11967">
        <f>IF(ISNA(VLOOKUP($D77,'Jul 2'!$F:$F,1,0)),"No","Yes")</f>
      </c>
      <c r="T77" s="11966">
        <f>IF(ISNA(VLOOKUP($D77,'Jun 25'!$F:$F,1,0)),"No","Yes")</f>
      </c>
      <c r="U77" s="11965">
        <f>IF(ISNA(VLOOKUP($D77,'Jun 18'!$F:$F,1,0)),"No","Yes")</f>
      </c>
      <c r="V77" s="11964">
        <f>IF(ISNA(VLOOKUP($D77,'Jun 11'!$F:$F,1,0)),"No","Yes")</f>
      </c>
      <c r="W77" s="11963">
        <f>IF(ISNA(VLOOKUP($D77,'Jun 4'!$F:$F,1,0)),"No","Yes")</f>
      </c>
      <c r="X77" s="11962">
        <f>IF(ISNA(VLOOKUP($D77,'May 28'!$F:$F,1,0)),"No","Yes")</f>
      </c>
      <c r="Y77" s="11961">
        <f>IF(ISNA(VLOOKUP($D77,'May 21'!$F:$F,1,0)),"No","Yes")</f>
      </c>
      <c r="Z77" s="11960">
        <f>IF(ISNA(VLOOKUP($D77,'May 14'!$F:$F,1,0)),"No","Yes")</f>
      </c>
      <c r="AA77" s="11959">
        <f>IF(ISNA(VLOOKUP($D77,'May 9'!$F:$F,1,0)),"No","Yes")</f>
      </c>
      <c r="AB77" s="11958">
        <f>IF(ISNA(VLOOKUP($D77,'May 2'!$F:$F,1,0)),"No","Yes")</f>
      </c>
      <c r="AC77" s="11957">
        <f>IF(ISNA(VLOOKUP($D77,'Apr 23'!$F:$F,1,0)),"No","Yes")</f>
      </c>
      <c r="AD77" s="11956">
        <f>IF(ISNA(VLOOKUP($D77,'Apr 16'!$F:$F,1,0)),"No","Yes")</f>
      </c>
      <c r="AE77" s="11955">
        <f>IF(ISNA(VLOOKUP($D77,'Apr 9'!$F:$F,1,0)),"No","Yes")</f>
      </c>
      <c r="AF77" s="11954">
        <f>IF(ISNA(VLOOKUP($D77,'Apr 2'!$F:$F,1,0)),"No","Yes")</f>
      </c>
      <c r="AG77" s="11953">
        <f>IF(ISNA(VLOOKUP($D77,'Mar 26'!$F:$F,1,0)),"No","Yes")</f>
      </c>
      <c r="AH77" s="11952">
        <f>IF(ISNA(VLOOKUP($D77,'Mar 19'!$F:$F,1,0)),"No","Yes")</f>
      </c>
      <c r="AI77" s="11951">
        <f>IF(ISNA(VLOOKUP($D77,'Mar 12'!$F:$F,1,0)),"No","Yes")</f>
      </c>
      <c r="AJ77" s="11950">
        <f>IF(ISNA(VLOOKUP($D77,'Mar 5'!$F:$F,1,0)),"No","Yes")</f>
      </c>
      <c r="AK77" s="11949">
        <f>IF(ISNA(VLOOKUP($D77,'Feb 26'!$F:$F,1,0)),"No","Yes")</f>
      </c>
      <c r="AL77" s="11948">
        <f>IF(ISNA(VLOOKUP($D77,'Feb 26'!$F:$F,1,0)),"No","Yes")</f>
      </c>
      <c r="AM77" s="11947">
        <f>IF(ISNA(VLOOKUP($D77,'Feb 12'!$F:$F,1,0)),"No","Yes")</f>
      </c>
      <c r="AN77" s="11946">
        <f>IF(ISNA(VLOOKUP($D77,'Feb 5'!$F:$F,1,0)),"No","Yes")</f>
      </c>
      <c r="AO77" s="11945">
        <f>IF(ISNA(VLOOKUP($D77,'Jan 29'!$F:$F,1,0)),"No","Yes")</f>
      </c>
      <c r="AP77" s="11944">
        <f>IF(ISNA(VLOOKUP(D77,'Jan 22'!F:F,1,0)),"No","Yes")</f>
      </c>
      <c r="AQ77" s="11943"/>
      <c r="AR77" s="11942"/>
      <c r="AS77" s="11941"/>
      <c r="AT77" s="11940"/>
      <c r="AU77" s="11939"/>
      <c r="AV77" s="11938"/>
      <c r="AW77" s="11937"/>
      <c r="AX77" s="11936"/>
      <c r="AY77" s="11935"/>
      <c r="AZ77" s="11934"/>
      <c r="BA77" s="11933"/>
      <c r="BB77" s="11932"/>
      <c r="BC77" s="11931"/>
      <c r="BD77" s="11930"/>
      <c r="BE77" s="11929"/>
      <c r="BF77" s="11928"/>
      <c r="BG77" s="11927"/>
      <c r="BH77" s="11926"/>
      <c r="BI77" s="11925"/>
      <c r="BJ77" s="11924"/>
    </row>
    <row r="78" spans="1:61" x14ac:dyDescent="0.25">
      <c r="A78" s="8767"/>
      <c r="B78" s="102" t="s">
        <v>1319</v>
      </c>
      <c r="C78" s="108" t="s">
        <v>294</v>
      </c>
      <c r="D78" s="108" t="s">
        <v>293</v>
      </c>
      <c r="E78" s="216" t="s">
        <v>295</v>
      </c>
      <c r="F78" s="216" t="s">
        <v>289</v>
      </c>
      <c r="G78" s="238" t="s">
        <v>1019</v>
      </c>
      <c r="H78" s="116" t="str">
        <f>IF(ISNA(VLOOKUP($D78,'Sep 17'!$F:$F,1,0)),"No","Yes")</f>
      </c>
      <c r="I78" s="12031">
        <f>IF(ISNA(VLOOKUP($D78,'Sep 10'!$F:$F,1,0)),"No","Yes")</f>
      </c>
      <c r="J78" s="12030">
        <f>IF(ISNA(VLOOKUP($D78,'Sep 05'!$F:$F,1,0)),"No","Yes")</f>
      </c>
      <c r="K78" s="12029">
        <f>IF(ISNA(VLOOKUP($D78,'Aug 27'!$F:$F,1,0)),"No","Yes")</f>
      </c>
      <c r="L78" s="12028">
        <f>IF(ISNA(VLOOKUP($D78,'Aug 20'!$F:$F,1,0)),"No","Yes")</f>
      </c>
      <c r="M78" s="12027">
        <f>IF(ISNA(VLOOKUP($D78,'Aug 13'!$F:$F,1,0)),"No","Yes")</f>
      </c>
      <c r="N78" s="12026">
        <f>IF(ISNA(VLOOKUP($D78,'Aug 07'!$F:$F,1,0)),"No","Yes")</f>
      </c>
      <c r="O78" s="12025">
        <f>IF(ISNA(VLOOKUP($D78,'Jul 30'!$F:$F,1,0)),"No","Yes")</f>
      </c>
      <c r="P78" s="12024">
        <f>IF(ISNA(VLOOKUP($D78,'Jul 23'!$F:$F,1,0)),"No","Yes")</f>
      </c>
      <c r="Q78" s="12023">
        <f>IF(ISNA(VLOOKUP($D78,'Jul 16'!$F:$F,1,0)),"No","Yes")</f>
      </c>
      <c r="R78" s="12022">
        <f>IF(ISNA(VLOOKUP($D78,'Jul 9'!$F:$F,1,0)),"No","Yes")</f>
      </c>
      <c r="S78" s="12021">
        <f>IF(ISNA(VLOOKUP($D78,'Jul 2'!$F:$F,1,0)),"No","Yes")</f>
      </c>
      <c r="T78" s="12020">
        <f>IF(ISNA(VLOOKUP($D78,'Jun 25'!$F:$F,1,0)),"No","Yes")</f>
      </c>
      <c r="U78" s="12019">
        <f>IF(ISNA(VLOOKUP($D78,'Jun 18'!$F:$F,1,0)),"No","Yes")</f>
      </c>
      <c r="V78" s="12018">
        <f>IF(ISNA(VLOOKUP($D78,'Jun 11'!$F:$F,1,0)),"No","Yes")</f>
      </c>
      <c r="W78" s="12017">
        <f>IF(ISNA(VLOOKUP($D78,'Jun 4'!$F:$F,1,0)),"No","Yes")</f>
      </c>
      <c r="X78" s="12016">
        <f>IF(ISNA(VLOOKUP($D78,'May 28'!$F:$F,1,0)),"No","Yes")</f>
      </c>
      <c r="Y78" s="12015">
        <f>IF(ISNA(VLOOKUP($D78,'May 21'!$F:$F,1,0)),"No","Yes")</f>
      </c>
      <c r="Z78" s="12014">
        <f>IF(ISNA(VLOOKUP($D78,'May 14'!$F:$F,1,0)),"No","Yes")</f>
      </c>
      <c r="AA78" s="12013">
        <f>IF(ISNA(VLOOKUP($D78,'May 9'!$F:$F,1,0)),"No","Yes")</f>
      </c>
      <c r="AB78" s="12012">
        <f>IF(ISNA(VLOOKUP($D78,'May 2'!$F:$F,1,0)),"No","Yes")</f>
      </c>
      <c r="AC78" s="12011">
        <f>IF(ISNA(VLOOKUP($D78,'Apr 23'!$F:$F,1,0)),"No","Yes")</f>
      </c>
      <c r="AD78" s="12010">
        <f>IF(ISNA(VLOOKUP($D78,'Apr 16'!$F:$F,1,0)),"No","Yes")</f>
      </c>
      <c r="AE78" s="12009">
        <f>IF(ISNA(VLOOKUP($D78,'Apr 9'!$F:$F,1,0)),"No","Yes")</f>
      </c>
      <c r="AF78" s="12008">
        <f>IF(ISNA(VLOOKUP($D78,'Apr 2'!$F:$F,1,0)),"No","Yes")</f>
      </c>
      <c r="AG78" s="12007">
        <f>IF(ISNA(VLOOKUP($D78,'Mar 26'!$F:$F,1,0)),"No","Yes")</f>
      </c>
      <c r="AH78" s="12006">
        <f>IF(ISNA(VLOOKUP($D78,'Mar 19'!$F:$F,1,0)),"No","Yes")</f>
      </c>
      <c r="AI78" s="12005">
        <f>IF(ISNA(VLOOKUP($D78,'Mar 12'!$F:$F,1,0)),"No","Yes")</f>
      </c>
      <c r="AJ78" s="12004">
        <f>IF(ISNA(VLOOKUP($D78,'Mar 5'!$F:$F,1,0)),"No","Yes")</f>
      </c>
      <c r="AK78" s="12003">
        <f>IF(ISNA(VLOOKUP($D78,'Feb 26'!$F:$F,1,0)),"No","Yes")</f>
      </c>
      <c r="AL78" s="12002">
        <f>IF(ISNA(VLOOKUP($D78,'Feb 26'!$F:$F,1,0)),"No","Yes")</f>
      </c>
      <c r="AM78" s="12001">
        <f>IF(ISNA(VLOOKUP($D78,'Feb 12'!$F:$F,1,0)),"No","Yes")</f>
      </c>
      <c r="AN78" s="12000">
        <f>IF(ISNA(VLOOKUP($D78,'Feb 5'!$F:$F,1,0)),"No","Yes")</f>
      </c>
      <c r="AO78" s="11999">
        <f>IF(ISNA(VLOOKUP($D78,'Jan 29'!$F:$F,1,0)),"No","Yes")</f>
      </c>
      <c r="AP78" s="11998">
        <f>IF(ISNA(VLOOKUP(D78,'Jan 22'!F:F,1,0)),"No","Yes")</f>
      </c>
      <c r="AQ78" s="11997"/>
      <c r="AR78" s="11996"/>
      <c r="AS78" s="11995"/>
      <c r="AT78" s="11994"/>
      <c r="AU78" s="11993"/>
      <c r="AV78" s="11992"/>
      <c r="AW78" s="11991"/>
      <c r="AX78" s="11990"/>
      <c r="AY78" s="11989"/>
      <c r="AZ78" s="11988"/>
      <c r="BA78" s="11987"/>
      <c r="BB78" s="11986"/>
      <c r="BC78" s="11985"/>
      <c r="BD78" s="11984"/>
      <c r="BE78" s="11983"/>
      <c r="BF78" s="11982"/>
      <c r="BG78" s="11981"/>
      <c r="BH78" s="11980"/>
      <c r="BI78" s="11979"/>
      <c r="BJ78" s="11978"/>
    </row>
    <row r="79" spans="1:61" x14ac:dyDescent="0.25">
      <c r="A79" s="8767"/>
      <c r="B79" s="199" t="s">
        <v>1320</v>
      </c>
      <c r="C79" s="108" t="s">
        <v>294</v>
      </c>
      <c r="D79" s="213" t="s">
        <v>357</v>
      </c>
      <c r="E79" s="216" t="s">
        <v>358</v>
      </c>
      <c r="F79" s="216" t="s">
        <v>1019</v>
      </c>
      <c r="G79" s="238" t="s">
        <v>1019</v>
      </c>
      <c r="H79" s="116" t="str">
        <f>IF(ISNA(VLOOKUP($D79,'Sep 17'!$F:$F,1,0)),"No","Yes")</f>
      </c>
      <c r="I79" s="12085">
        <f>IF(ISNA(VLOOKUP($D79,'Sep 10'!$F:$F,1,0)),"No","Yes")</f>
      </c>
      <c r="J79" s="12084">
        <f>IF(ISNA(VLOOKUP($D79,'Sep 05'!$F:$F,1,0)),"No","Yes")</f>
      </c>
      <c r="K79" s="12083">
        <f>IF(ISNA(VLOOKUP($D79,'Aug 27'!$F:$F,1,0)),"No","Yes")</f>
      </c>
      <c r="L79" s="12082">
        <f>IF(ISNA(VLOOKUP($D79,'Aug 20'!$F:$F,1,0)),"No","Yes")</f>
      </c>
      <c r="M79" s="12081">
        <f>IF(ISNA(VLOOKUP($D79,'Aug 13'!$F:$F,1,0)),"No","Yes")</f>
      </c>
      <c r="N79" s="12080">
        <f>IF(ISNA(VLOOKUP($D79,'Aug 07'!$F:$F,1,0)),"No","Yes")</f>
      </c>
      <c r="O79" s="12079">
        <f>IF(ISNA(VLOOKUP($D79,'Jul 30'!$F:$F,1,0)),"No","Yes")</f>
      </c>
      <c r="P79" s="12078">
        <f>IF(ISNA(VLOOKUP($D79,'Jul 23'!$F:$F,1,0)),"No","Yes")</f>
      </c>
      <c r="Q79" s="12077">
        <f>IF(ISNA(VLOOKUP($D79,'Jul 16'!$F:$F,1,0)),"No","Yes")</f>
      </c>
      <c r="R79" s="12076">
        <f>IF(ISNA(VLOOKUP($D79,'Jul 9'!$F:$F,1,0)),"No","Yes")</f>
      </c>
      <c r="S79" s="12075">
        <f>IF(ISNA(VLOOKUP($D79,'Jul 2'!$F:$F,1,0)),"No","Yes")</f>
      </c>
      <c r="T79" s="12074">
        <f>IF(ISNA(VLOOKUP($D79,'Jun 25'!$F:$F,1,0)),"No","Yes")</f>
      </c>
      <c r="U79" s="12073">
        <f>IF(ISNA(VLOOKUP($D79,'Jun 18'!$F:$F,1,0)),"No","Yes")</f>
      </c>
      <c r="V79" s="12072">
        <f>IF(ISNA(VLOOKUP($D79,'Jun 11'!$F:$F,1,0)),"No","Yes")</f>
      </c>
      <c r="W79" s="12071">
        <f>IF(ISNA(VLOOKUP($D79,'Jun 4'!$F:$F,1,0)),"No","Yes")</f>
      </c>
      <c r="X79" s="12070">
        <f>IF(ISNA(VLOOKUP($D79,'May 28'!$F:$F,1,0)),"No","Yes")</f>
      </c>
      <c r="Y79" s="12069">
        <f>IF(ISNA(VLOOKUP($D79,'May 21'!$F:$F,1,0)),"No","Yes")</f>
      </c>
      <c r="Z79" s="12068">
        <f>IF(ISNA(VLOOKUP($D79,'May 14'!$F:$F,1,0)),"No","Yes")</f>
      </c>
      <c r="AA79" s="12067">
        <f>IF(ISNA(VLOOKUP($D79,'May 9'!$F:$F,1,0)),"No","Yes")</f>
      </c>
      <c r="AB79" s="12066">
        <f>IF(ISNA(VLOOKUP($D79,'May 2'!$F:$F,1,0)),"No","Yes")</f>
      </c>
      <c r="AC79" s="12065">
        <f>IF(ISNA(VLOOKUP($D79,'Apr 23'!$F:$F,1,0)),"No","Yes")</f>
      </c>
      <c r="AD79" s="12064">
        <f>IF(ISNA(VLOOKUP($D79,'Apr 16'!$F:$F,1,0)),"No","Yes")</f>
      </c>
      <c r="AE79" s="12063">
        <f>IF(ISNA(VLOOKUP($D79,'Apr 9'!$F:$F,1,0)),"No","Yes")</f>
      </c>
      <c r="AF79" s="12062">
        <f>IF(ISNA(VLOOKUP($D79,'Apr 2'!$F:$F,1,0)),"No","Yes")</f>
      </c>
      <c r="AG79" s="12061">
        <f>IF(ISNA(VLOOKUP($D79,'Mar 26'!$F:$F,1,0)),"No","Yes")</f>
      </c>
      <c r="AH79" s="12060">
        <f>IF(ISNA(VLOOKUP($D79,'Mar 19'!$F:$F,1,0)),"No","Yes")</f>
      </c>
      <c r="AI79" s="12059">
        <f>IF(ISNA(VLOOKUP($D79,'Mar 12'!$F:$F,1,0)),"No","Yes")</f>
      </c>
      <c r="AJ79" s="12058">
        <f>IF(ISNA(VLOOKUP($D79,'Mar 5'!$F:$F,1,0)),"No","Yes")</f>
      </c>
      <c r="AK79" s="12057">
        <f>IF(ISNA(VLOOKUP($D79,'Feb 26'!$F:$F,1,0)),"No","Yes")</f>
      </c>
      <c r="AL79" s="12056">
        <f>IF(ISNA(VLOOKUP($D79,'Feb 26'!$F:$F,1,0)),"No","Yes")</f>
      </c>
      <c r="AM79" s="12055">
        <f>IF(ISNA(VLOOKUP($D79,'Feb 12'!$F:$F,1,0)),"No","Yes")</f>
      </c>
      <c r="AN79" s="12054">
        <f>IF(ISNA(VLOOKUP($D79,'Feb 5'!$F:$F,1,0)),"No","Yes")</f>
      </c>
      <c r="AO79" s="12053">
        <f>IF(ISNA(VLOOKUP($D79,'Jan 29'!$F:$F,1,0)),"No","Yes")</f>
      </c>
      <c r="AP79" s="12052">
        <f>IF(ISNA(VLOOKUP(D79,'Jan 22'!F:F,1,0)),"No","Yes")</f>
      </c>
      <c r="AQ79" s="12051"/>
      <c r="AR79" s="12050"/>
      <c r="AS79" s="12049"/>
      <c r="AT79" s="12048"/>
      <c r="AU79" s="12047"/>
      <c r="AV79" s="12046"/>
      <c r="AW79" s="12045"/>
      <c r="AX79" s="12044"/>
      <c r="AY79" s="12043"/>
      <c r="AZ79" s="12042"/>
      <c r="BA79" s="12041"/>
      <c r="BB79" s="12040"/>
      <c r="BC79" s="12039"/>
      <c r="BD79" s="12038"/>
      <c r="BE79" s="12037"/>
      <c r="BF79" s="12036"/>
      <c r="BG79" s="12035"/>
      <c r="BH79" s="12034"/>
      <c r="BI79" s="12033"/>
      <c r="BJ79" s="12032"/>
    </row>
    <row r="80" spans="1:61" x14ac:dyDescent="0.25">
      <c r="A80" s="8767"/>
      <c r="B80" s="113" t="s">
        <v>1321</v>
      </c>
      <c r="C80" s="108" t="s">
        <v>294</v>
      </c>
      <c r="D80" s="108" t="s">
        <v>412</v>
      </c>
      <c r="E80" s="216"/>
      <c r="F80" s="111"/>
      <c r="G80" s="111"/>
      <c r="H80" s="116" t="str">
        <f>IF(ISNA(VLOOKUP($D80,'Sep 17'!$F:$F,1,0)),"No","Yes")</f>
      </c>
      <c r="I80" s="12139">
        <f>IF(ISNA(VLOOKUP($D80,'Sep 10'!$F:$F,1,0)),"No","Yes")</f>
      </c>
      <c r="J80" s="12138">
        <f>IF(ISNA(VLOOKUP($D80,'Sep 05'!$F:$F,1,0)),"No","Yes")</f>
      </c>
      <c r="K80" s="12137">
        <f>IF(ISNA(VLOOKUP($D80,'Aug 27'!$F:$F,1,0)),"No","Yes")</f>
      </c>
      <c r="L80" s="12136">
        <f>IF(ISNA(VLOOKUP($D80,'Aug 20'!$F:$F,1,0)),"No","Yes")</f>
      </c>
      <c r="M80" s="12135">
        <f>IF(ISNA(VLOOKUP($D80,'Aug 13'!$F:$F,1,0)),"No","Yes")</f>
      </c>
      <c r="N80" s="12134">
        <f>IF(ISNA(VLOOKUP($D80,'Aug 07'!$F:$F,1,0)),"No","Yes")</f>
      </c>
      <c r="O80" s="12133">
        <f>IF(ISNA(VLOOKUP($D80,'Jul 30'!$F:$F,1,0)),"No","Yes")</f>
      </c>
      <c r="P80" s="12132">
        <f>IF(ISNA(VLOOKUP($D80,'Jul 23'!$F:$F,1,0)),"No","Yes")</f>
      </c>
      <c r="Q80" s="12131">
        <f>IF(ISNA(VLOOKUP($D80,'Jul 16'!$F:$F,1,0)),"No","Yes")</f>
      </c>
      <c r="R80" s="12130">
        <f>IF(ISNA(VLOOKUP($D80,'Jul 9'!$F:$F,1,0)),"No","Yes")</f>
      </c>
      <c r="S80" s="12129">
        <f>IF(ISNA(VLOOKUP($D80,'Jul 2'!$F:$F,1,0)),"No","Yes")</f>
      </c>
      <c r="T80" s="12128">
        <f>IF(ISNA(VLOOKUP($D80,'Jun 25'!$F:$F,1,0)),"No","Yes")</f>
      </c>
      <c r="U80" s="12127">
        <f>IF(ISNA(VLOOKUP($D80,'Jun 18'!$F:$F,1,0)),"No","Yes")</f>
      </c>
      <c r="V80" s="12126">
        <f>IF(ISNA(VLOOKUP($D80,'Jun 11'!$F:$F,1,0)),"No","Yes")</f>
      </c>
      <c r="W80" s="12125">
        <f>IF(ISNA(VLOOKUP($D80,'Jun 4'!$F:$F,1,0)),"No","Yes")</f>
      </c>
      <c r="X80" s="12124">
        <f>IF(ISNA(VLOOKUP($D80,'May 28'!$F:$F,1,0)),"No","Yes")</f>
      </c>
      <c r="Y80" s="12123">
        <f>IF(ISNA(VLOOKUP($D80,'May 21'!$F:$F,1,0)),"No","Yes")</f>
      </c>
      <c r="Z80" s="12122">
        <f>IF(ISNA(VLOOKUP($D80,'May 14'!$F:$F,1,0)),"No","Yes")</f>
      </c>
      <c r="AA80" s="12121">
        <f>IF(ISNA(VLOOKUP($D80,'May 9'!$F:$F,1,0)),"No","Yes")</f>
      </c>
      <c r="AB80" s="12120">
        <f>IF(ISNA(VLOOKUP($D80,'May 2'!$F:$F,1,0)),"No","Yes")</f>
      </c>
      <c r="AC80" s="12119">
        <f>IF(ISNA(VLOOKUP($D80,'Apr 23'!$F:$F,1,0)),"No","Yes")</f>
      </c>
      <c r="AD80" s="12118">
        <f>IF(ISNA(VLOOKUP($D80,'Apr 16'!$F:$F,1,0)),"No","Yes")</f>
      </c>
      <c r="AE80" s="12117">
        <f>IF(ISNA(VLOOKUP($D80,'Apr 9'!$F:$F,1,0)),"No","Yes")</f>
      </c>
      <c r="AF80" s="12116">
        <f>IF(ISNA(VLOOKUP($D80,'Apr 2'!$F:$F,1,0)),"No","Yes")</f>
      </c>
      <c r="AG80" s="12115">
        <f>IF(ISNA(VLOOKUP($D80,'Mar 26'!$F:$F,1,0)),"No","Yes")</f>
      </c>
      <c r="AH80" s="12114">
        <f>IF(ISNA(VLOOKUP($D80,'Mar 19'!$F:$F,1,0)),"No","Yes")</f>
      </c>
      <c r="AI80" s="12113">
        <f>IF(ISNA(VLOOKUP($D80,'Mar 12'!$F:$F,1,0)),"No","Yes")</f>
      </c>
      <c r="AJ80" s="12112">
        <f>IF(ISNA(VLOOKUP($D80,'Mar 5'!$F:$F,1,0)),"No","Yes")</f>
      </c>
      <c r="AK80" s="12111">
        <f>IF(ISNA(VLOOKUP($D80,'Feb 26'!$F:$F,1,0)),"No","Yes")</f>
      </c>
      <c r="AL80" s="12110">
        <f>IF(ISNA(VLOOKUP($D80,'Feb 26'!$F:$F,1,0)),"No","Yes")</f>
      </c>
      <c r="AM80" s="12109">
        <f>IF(ISNA(VLOOKUP($D80,'Feb 12'!$F:$F,1,0)),"No","Yes")</f>
      </c>
      <c r="AN80" s="12108">
        <f>IF(ISNA(VLOOKUP($D80,'Feb 5'!$F:$F,1,0)),"No","Yes")</f>
      </c>
      <c r="AO80" s="12107">
        <f>IF(ISNA(VLOOKUP($D80,'Jan 29'!$F:$F,1,0)),"No","Yes")</f>
      </c>
      <c r="AP80" s="12106">
        <f>IF(ISNA(VLOOKUP(D80,'Jan 22'!F:F,1,0)),"No","Yes")</f>
      </c>
      <c r="AQ80" s="12105"/>
      <c r="AR80" s="12104"/>
      <c r="AS80" s="12103"/>
      <c r="AT80" s="12102"/>
      <c r="AU80" s="12101"/>
      <c r="AV80" s="12100"/>
      <c r="AW80" s="12099"/>
      <c r="AX80" s="12098"/>
      <c r="AY80" s="12097"/>
      <c r="AZ80" s="12096"/>
      <c r="BA80" s="12095"/>
      <c r="BB80" s="12094"/>
      <c r="BC80" s="12093"/>
      <c r="BD80" s="12092"/>
      <c r="BE80" s="12091"/>
      <c r="BF80" s="12090"/>
      <c r="BG80" s="12089"/>
      <c r="BH80" s="12088"/>
      <c r="BI80" s="12087"/>
      <c r="BJ80" s="12086"/>
    </row>
    <row r="81" spans="1:61" x14ac:dyDescent="0.25">
      <c r="A81" s="8767"/>
      <c r="B81" s="249" t="s">
        <v>1322</v>
      </c>
      <c r="C81" s="106" t="s">
        <v>294</v>
      </c>
      <c r="D81" s="109" t="s">
        <v>609</v>
      </c>
      <c r="E81" s="216" t="s">
        <v>610</v>
      </c>
      <c r="F81" s="216" t="s">
        <v>289</v>
      </c>
      <c r="G81" s="238" t="s">
        <v>1019</v>
      </c>
      <c r="H81" s="116" t="str">
        <f>IF(ISNA(VLOOKUP($D81,'Sep 17'!$F:$F,1,0)),"No","Yes")</f>
      </c>
      <c r="I81" s="12193">
        <f>IF(ISNA(VLOOKUP($D81,'Sep 10'!$F:$F,1,0)),"No","Yes")</f>
      </c>
      <c r="J81" s="12192">
        <f>IF(ISNA(VLOOKUP($D81,'Sep 05'!$F:$F,1,0)),"No","Yes")</f>
      </c>
      <c r="K81" s="12191">
        <f>IF(ISNA(VLOOKUP($D81,'Aug 27'!$F:$F,1,0)),"No","Yes")</f>
      </c>
      <c r="L81" s="12190">
        <f>IF(ISNA(VLOOKUP($D81,'Aug 20'!$F:$F,1,0)),"No","Yes")</f>
      </c>
      <c r="M81" s="12189">
        <f>IF(ISNA(VLOOKUP($D81,'Aug 13'!$F:$F,1,0)),"No","Yes")</f>
      </c>
      <c r="N81" s="12188">
        <f>IF(ISNA(VLOOKUP($D81,'Aug 07'!$F:$F,1,0)),"No","Yes")</f>
      </c>
      <c r="O81" s="12187">
        <f>IF(ISNA(VLOOKUP($D81,'Jul 30'!$F:$F,1,0)),"No","Yes")</f>
      </c>
      <c r="P81" s="12186">
        <f>IF(ISNA(VLOOKUP($D81,'Jul 23'!$F:$F,1,0)),"No","Yes")</f>
      </c>
      <c r="Q81" s="12185">
        <f>IF(ISNA(VLOOKUP($D81,'Jul 16'!$F:$F,1,0)),"No","Yes")</f>
      </c>
      <c r="R81" s="12184">
        <f>IF(ISNA(VLOOKUP($D81,'Jul 9'!$F:$F,1,0)),"No","Yes")</f>
      </c>
      <c r="S81" s="12183">
        <f>IF(ISNA(VLOOKUP($D81,'Jul 2'!$F:$F,1,0)),"No","Yes")</f>
      </c>
      <c r="T81" s="12182">
        <f>IF(ISNA(VLOOKUP($D81,'Jun 25'!$F:$F,1,0)),"No","Yes")</f>
      </c>
      <c r="U81" s="12181">
        <f>IF(ISNA(VLOOKUP($D81,'Jun 18'!$F:$F,1,0)),"No","Yes")</f>
      </c>
      <c r="V81" s="12180">
        <f>IF(ISNA(VLOOKUP($D81,'Jun 11'!$F:$F,1,0)),"No","Yes")</f>
      </c>
      <c r="W81" s="12179">
        <f>IF(ISNA(VLOOKUP($D81,'Jun 4'!$F:$F,1,0)),"No","Yes")</f>
      </c>
      <c r="X81" s="12178">
        <f>IF(ISNA(VLOOKUP($D81,'May 28'!$F:$F,1,0)),"No","Yes")</f>
      </c>
      <c r="Y81" s="12177">
        <f>IF(ISNA(VLOOKUP($D81,'May 21'!$F:$F,1,0)),"No","Yes")</f>
      </c>
      <c r="Z81" s="12176">
        <f>IF(ISNA(VLOOKUP($D81,'May 14'!$F:$F,1,0)),"No","Yes")</f>
      </c>
      <c r="AA81" s="12175">
        <f>IF(ISNA(VLOOKUP($D81,'May 9'!$F:$F,1,0)),"No","Yes")</f>
      </c>
      <c r="AB81" s="12174">
        <f>IF(ISNA(VLOOKUP($D81,'May 2'!$F:$F,1,0)),"No","Yes")</f>
      </c>
      <c r="AC81" s="12173">
        <f>IF(ISNA(VLOOKUP($D81,'Apr 23'!$F:$F,1,0)),"No","Yes")</f>
      </c>
      <c r="AD81" s="12172">
        <f>IF(ISNA(VLOOKUP($D81,'Apr 16'!$F:$F,1,0)),"No","Yes")</f>
      </c>
      <c r="AE81" s="12171">
        <f>IF(ISNA(VLOOKUP($D81,'Apr 9'!$F:$F,1,0)),"No","Yes")</f>
      </c>
      <c r="AF81" s="12170">
        <f>IF(ISNA(VLOOKUP($D81,'Apr 2'!$F:$F,1,0)),"No","Yes")</f>
      </c>
      <c r="AG81" s="12169">
        <f>IF(ISNA(VLOOKUP($D81,'Mar 26'!$F:$F,1,0)),"No","Yes")</f>
      </c>
      <c r="AH81" s="12168">
        <f>IF(ISNA(VLOOKUP($D81,'Mar 19'!$F:$F,1,0)),"No","Yes")</f>
      </c>
      <c r="AI81" s="12167">
        <f>IF(ISNA(VLOOKUP($D81,'Mar 12'!$F:$F,1,0)),"No","Yes")</f>
      </c>
      <c r="AJ81" s="12166">
        <f>IF(ISNA(VLOOKUP($D81,'Mar 5'!$F:$F,1,0)),"No","Yes")</f>
      </c>
      <c r="AK81" s="12165">
        <f>IF(ISNA(VLOOKUP($D81,'Feb 26'!$F:$F,1,0)),"No","Yes")</f>
      </c>
      <c r="AL81" s="12164">
        <f>IF(ISNA(VLOOKUP($D81,'Feb 26'!$F:$F,1,0)),"No","Yes")</f>
      </c>
      <c r="AM81" s="12163">
        <f>IF(ISNA(VLOOKUP($D81,'Feb 12'!$F:$F,1,0)),"No","Yes")</f>
      </c>
      <c r="AN81" s="12162">
        <f>IF(ISNA(VLOOKUP($D81,'Feb 5'!$F:$F,1,0)),"No","Yes")</f>
      </c>
      <c r="AO81" s="12161">
        <f>IF(ISNA(VLOOKUP($D81,'Jan 29'!$F:$F,1,0)),"No","Yes")</f>
      </c>
      <c r="AP81" s="12160">
        <f>IF(ISNA(VLOOKUP(D81,'Jan 22'!F:F,1,0)),"No","Yes")</f>
      </c>
      <c r="AQ81" s="12159"/>
      <c r="AR81" s="12158"/>
      <c r="AS81" s="12157"/>
      <c r="AT81" s="12156"/>
      <c r="AU81" s="12155"/>
      <c r="AV81" s="12154"/>
      <c r="AW81" s="12153"/>
      <c r="AX81" s="12152"/>
      <c r="AY81" s="12151"/>
      <c r="AZ81" s="12150"/>
      <c r="BA81" s="12149"/>
      <c r="BB81" s="12148"/>
      <c r="BC81" s="12147"/>
      <c r="BD81" s="12146"/>
      <c r="BE81" s="12145"/>
      <c r="BF81" s="12144"/>
      <c r="BG81" s="12143"/>
      <c r="BH81" s="12142"/>
      <c r="BI81" s="12141"/>
      <c r="BJ81" s="12140"/>
    </row>
    <row r="82" spans="1:61" x14ac:dyDescent="0.25">
      <c r="A82" s="8767"/>
      <c r="B82" s="113" t="s">
        <v>1323</v>
      </c>
      <c r="C82" s="106" t="s">
        <v>294</v>
      </c>
      <c r="D82" s="109" t="s">
        <v>834</v>
      </c>
      <c r="E82" s="216"/>
      <c r="F82" s="111"/>
      <c r="G82" s="111"/>
      <c r="H82" s="116" t="str">
        <f>IF(ISNA(VLOOKUP($D82,'Sep 17'!$F:$F,1,0)),"No","Yes")</f>
      </c>
      <c r="I82" s="12247">
        <f>IF(ISNA(VLOOKUP($D82,'Sep 10'!$F:$F,1,0)),"No","Yes")</f>
      </c>
      <c r="J82" s="12246">
        <f>IF(ISNA(VLOOKUP($D82,'Sep 05'!$F:$F,1,0)),"No","Yes")</f>
      </c>
      <c r="K82" s="12245">
        <f>IF(ISNA(VLOOKUP($D82,'Aug 27'!$F:$F,1,0)),"No","Yes")</f>
      </c>
      <c r="L82" s="12244">
        <f>IF(ISNA(VLOOKUP($D82,'Aug 20'!$F:$F,1,0)),"No","Yes")</f>
      </c>
      <c r="M82" s="12243">
        <f>IF(ISNA(VLOOKUP($D82,'Aug 13'!$F:$F,1,0)),"No","Yes")</f>
      </c>
      <c r="N82" s="12242">
        <f>IF(ISNA(VLOOKUP($D82,'Aug 07'!$F:$F,1,0)),"No","Yes")</f>
      </c>
      <c r="O82" s="12241">
        <f>IF(ISNA(VLOOKUP($D82,'Jul 30'!$F:$F,1,0)),"No","Yes")</f>
      </c>
      <c r="P82" s="12240">
        <f>IF(ISNA(VLOOKUP($D82,'Jul 23'!$F:$F,1,0)),"No","Yes")</f>
      </c>
      <c r="Q82" s="12239">
        <f>IF(ISNA(VLOOKUP($D82,'Jul 16'!$F:$F,1,0)),"No","Yes")</f>
      </c>
      <c r="R82" s="12238">
        <f>IF(ISNA(VLOOKUP($D82,'Jul 9'!$F:$F,1,0)),"No","Yes")</f>
      </c>
      <c r="S82" s="12237">
        <f>IF(ISNA(VLOOKUP($D82,'Jul 2'!$F:$F,1,0)),"No","Yes")</f>
      </c>
      <c r="T82" s="12236">
        <f>IF(ISNA(VLOOKUP($D82,'Jun 25'!$F:$F,1,0)),"No","Yes")</f>
      </c>
      <c r="U82" s="12235">
        <f>IF(ISNA(VLOOKUP($D82,'Jun 18'!$F:$F,1,0)),"No","Yes")</f>
      </c>
      <c r="V82" s="12234">
        <f>IF(ISNA(VLOOKUP($D82,'Jun 11'!$F:$F,1,0)),"No","Yes")</f>
      </c>
      <c r="W82" s="12233">
        <f>IF(ISNA(VLOOKUP($D82,'Jun 4'!$F:$F,1,0)),"No","Yes")</f>
      </c>
      <c r="X82" s="12232">
        <f>IF(ISNA(VLOOKUP($D82,'May 28'!$F:$F,1,0)),"No","Yes")</f>
      </c>
      <c r="Y82" s="12231">
        <f>IF(ISNA(VLOOKUP($D82,'May 21'!$F:$F,1,0)),"No","Yes")</f>
      </c>
      <c r="Z82" s="12230">
        <f>IF(ISNA(VLOOKUP($D82,'May 14'!$F:$F,1,0)),"No","Yes")</f>
      </c>
      <c r="AA82" s="12229">
        <f>IF(ISNA(VLOOKUP($D82,'May 9'!$F:$F,1,0)),"No","Yes")</f>
      </c>
      <c r="AB82" s="12228">
        <f>IF(ISNA(VLOOKUP($D82,'May 2'!$F:$F,1,0)),"No","Yes")</f>
      </c>
      <c r="AC82" s="12227">
        <f>IF(ISNA(VLOOKUP($D82,'Apr 23'!$F:$F,1,0)),"No","Yes")</f>
      </c>
      <c r="AD82" s="12226">
        <f>IF(ISNA(VLOOKUP($D82,'Apr 16'!$F:$F,1,0)),"No","Yes")</f>
      </c>
      <c r="AE82" s="12225">
        <f>IF(ISNA(VLOOKUP($D82,'Apr 9'!$F:$F,1,0)),"No","Yes")</f>
      </c>
      <c r="AF82" s="12224">
        <f>IF(ISNA(VLOOKUP($D82,'Apr 2'!$F:$F,1,0)),"No","Yes")</f>
      </c>
      <c r="AG82" s="12223">
        <f>IF(ISNA(VLOOKUP($D82,'Mar 26'!$F:$F,1,0)),"No","Yes")</f>
      </c>
      <c r="AH82" s="12222">
        <f>IF(ISNA(VLOOKUP($D82,'Mar 19'!$F:$F,1,0)),"No","Yes")</f>
      </c>
      <c r="AI82" s="12221">
        <f>IF(ISNA(VLOOKUP($D82,'Mar 12'!$F:$F,1,0)),"No","Yes")</f>
      </c>
      <c r="AJ82" s="12220">
        <f>IF(ISNA(VLOOKUP($D82,'Mar 5'!$F:$F,1,0)),"No","Yes")</f>
      </c>
      <c r="AK82" s="12219">
        <f>IF(ISNA(VLOOKUP($D82,'Feb 26'!$F:$F,1,0)),"No","Yes")</f>
      </c>
      <c r="AL82" s="12218">
        <f>IF(ISNA(VLOOKUP($D82,'Feb 26'!$F:$F,1,0)),"No","Yes")</f>
      </c>
      <c r="AM82" s="12217">
        <f>IF(ISNA(VLOOKUP($D82,'Feb 12'!$F:$F,1,0)),"No","Yes")</f>
      </c>
      <c r="AN82" s="12216">
        <f>IF(ISNA(VLOOKUP($D82,'Feb 5'!$F:$F,1,0)),"No","Yes")</f>
      </c>
      <c r="AO82" s="12215">
        <f>IF(ISNA(VLOOKUP($D82,'Jan 29'!$F:$F,1,0)),"No","Yes")</f>
      </c>
      <c r="AP82" s="12214">
        <f>IF(ISNA(VLOOKUP(D82,'Jan 22'!F:F,1,0)),"No","Yes")</f>
      </c>
      <c r="AQ82" s="12213"/>
      <c r="AR82" s="12212"/>
      <c r="AS82" s="12211"/>
      <c r="AT82" s="12210"/>
      <c r="AU82" s="12209"/>
      <c r="AV82" s="12208"/>
      <c r="AW82" s="12207"/>
      <c r="AX82" s="12206"/>
      <c r="AY82" s="12205"/>
      <c r="AZ82" s="12204"/>
      <c r="BA82" s="12203"/>
      <c r="BB82" s="12202"/>
      <c r="BC82" s="12201"/>
      <c r="BD82" s="12200"/>
      <c r="BE82" s="12199"/>
      <c r="BF82" s="12198"/>
      <c r="BG82" s="12197"/>
      <c r="BH82" s="12196"/>
      <c r="BI82" s="12195"/>
      <c r="BJ82" s="12194"/>
    </row>
    <row r="83" spans="1:61" x14ac:dyDescent="0.25">
      <c r="A83" s="8767"/>
      <c r="B83" s="250" t="s">
        <v>1324</v>
      </c>
      <c r="C83" s="108" t="s">
        <v>294</v>
      </c>
      <c r="D83" s="108" t="s">
        <v>369</v>
      </c>
      <c r="E83" s="216" t="s">
        <v>370</v>
      </c>
      <c r="F83" s="216" t="s">
        <v>289</v>
      </c>
      <c r="G83" s="238" t="s">
        <v>1019</v>
      </c>
      <c r="H83" s="116" t="str">
        <f>IF(ISNA(VLOOKUP($D83,'Sep 17'!$F:$F,1,0)),"No","Yes")</f>
      </c>
      <c r="I83" s="12301">
        <f>IF(ISNA(VLOOKUP($D83,'Sep 10'!$F:$F,1,0)),"No","Yes")</f>
      </c>
      <c r="J83" s="12300">
        <f>IF(ISNA(VLOOKUP($D83,'Sep 05'!$F:$F,1,0)),"No","Yes")</f>
      </c>
      <c r="K83" s="12299">
        <f>IF(ISNA(VLOOKUP($D83,'Aug 27'!$F:$F,1,0)),"No","Yes")</f>
      </c>
      <c r="L83" s="12298">
        <f>IF(ISNA(VLOOKUP($D83,'Aug 20'!$F:$F,1,0)),"No","Yes")</f>
      </c>
      <c r="M83" s="12297">
        <f>IF(ISNA(VLOOKUP($D83,'Aug 13'!$F:$F,1,0)),"No","Yes")</f>
      </c>
      <c r="N83" s="12296">
        <f>IF(ISNA(VLOOKUP($D83,'Aug 07'!$F:$F,1,0)),"No","Yes")</f>
      </c>
      <c r="O83" s="12295">
        <f>IF(ISNA(VLOOKUP($D83,'Jul 30'!$F:$F,1,0)),"No","Yes")</f>
      </c>
      <c r="P83" s="12294">
        <f>IF(ISNA(VLOOKUP($D83,'Jul 23'!$F:$F,1,0)),"No","Yes")</f>
      </c>
      <c r="Q83" s="12293">
        <f>IF(ISNA(VLOOKUP($D83,'Jul 16'!$F:$F,1,0)),"No","Yes")</f>
      </c>
      <c r="R83" s="12292">
        <f>IF(ISNA(VLOOKUP($D83,'Jul 9'!$F:$F,1,0)),"No","Yes")</f>
      </c>
      <c r="S83" s="12291">
        <f>IF(ISNA(VLOOKUP($D83,'Jul 2'!$F:$F,1,0)),"No","Yes")</f>
      </c>
      <c r="T83" s="12290">
        <f>IF(ISNA(VLOOKUP($D83,'Jun 25'!$F:$F,1,0)),"No","Yes")</f>
      </c>
      <c r="U83" s="12289">
        <f>IF(ISNA(VLOOKUP($D83,'Jun 18'!$F:$F,1,0)),"No","Yes")</f>
      </c>
      <c r="V83" s="12288">
        <f>IF(ISNA(VLOOKUP($D83,'Jun 11'!$F:$F,1,0)),"No","Yes")</f>
      </c>
      <c r="W83" s="12287">
        <f>IF(ISNA(VLOOKUP($D83,'Jun 4'!$F:$F,1,0)),"No","Yes")</f>
      </c>
      <c r="X83" s="12286">
        <f>IF(ISNA(VLOOKUP($D83,'May 28'!$F:$F,1,0)),"No","Yes")</f>
      </c>
      <c r="Y83" s="12285">
        <f>IF(ISNA(VLOOKUP($D83,'May 21'!$F:$F,1,0)),"No","Yes")</f>
      </c>
      <c r="Z83" s="12284">
        <f>IF(ISNA(VLOOKUP($D83,'May 14'!$F:$F,1,0)),"No","Yes")</f>
      </c>
      <c r="AA83" s="12283">
        <f>IF(ISNA(VLOOKUP($D83,'May 9'!$F:$F,1,0)),"No","Yes")</f>
      </c>
      <c r="AB83" s="12282">
        <f>IF(ISNA(VLOOKUP($D83,'May 2'!$F:$F,1,0)),"No","Yes")</f>
      </c>
      <c r="AC83" s="12281">
        <f>IF(ISNA(VLOOKUP($D83,'Apr 23'!$F:$F,1,0)),"No","Yes")</f>
      </c>
      <c r="AD83" s="12280">
        <f>IF(ISNA(VLOOKUP($D83,'Apr 16'!$F:$F,1,0)),"No","Yes")</f>
      </c>
      <c r="AE83" s="12279">
        <f>IF(ISNA(VLOOKUP($D83,'Apr 9'!$F:$F,1,0)),"No","Yes")</f>
      </c>
      <c r="AF83" s="12278">
        <f>IF(ISNA(VLOOKUP($D83,'Apr 2'!$F:$F,1,0)),"No","Yes")</f>
      </c>
      <c r="AG83" s="12277">
        <f>IF(ISNA(VLOOKUP($D83,'Mar 26'!$F:$F,1,0)),"No","Yes")</f>
      </c>
      <c r="AH83" s="12276">
        <f>IF(ISNA(VLOOKUP($D83,'Mar 19'!$F:$F,1,0)),"No","Yes")</f>
      </c>
      <c r="AI83" s="12275">
        <f>IF(ISNA(VLOOKUP($D83,'Mar 12'!$F:$F,1,0)),"No","Yes")</f>
      </c>
      <c r="AJ83" s="12274">
        <f>IF(ISNA(VLOOKUP($D83,'Mar 5'!$F:$F,1,0)),"No","Yes")</f>
      </c>
      <c r="AK83" s="12273">
        <f>IF(ISNA(VLOOKUP($D83,'Feb 26'!$F:$F,1,0)),"No","Yes")</f>
      </c>
      <c r="AL83" s="12272">
        <f>IF(ISNA(VLOOKUP($D83,'Feb 26'!$F:$F,1,0)),"No","Yes")</f>
      </c>
      <c r="AM83" s="12271">
        <f>IF(ISNA(VLOOKUP($D83,'Feb 12'!$F:$F,1,0)),"No","Yes")</f>
      </c>
      <c r="AN83" s="12270">
        <f>IF(ISNA(VLOOKUP($D83,'Feb 5'!$F:$F,1,0)),"No","Yes")</f>
      </c>
      <c r="AO83" s="12269">
        <f>IF(ISNA(VLOOKUP($D83,'Jan 29'!$F:$F,1,0)),"No","Yes")</f>
      </c>
      <c r="AP83" s="12268">
        <f>IF(ISNA(VLOOKUP(D83,'Jan 22'!F:F,1,0)),"No","Yes")</f>
      </c>
      <c r="AQ83" s="12267"/>
      <c r="AR83" s="12266"/>
      <c r="AS83" s="12265"/>
      <c r="AT83" s="12264"/>
      <c r="AU83" s="12263"/>
      <c r="AV83" s="12262"/>
      <c r="AW83" s="12261"/>
      <c r="AX83" s="12260"/>
      <c r="AY83" s="12259"/>
      <c r="AZ83" s="12258"/>
      <c r="BA83" s="12257"/>
      <c r="BB83" s="12256"/>
      <c r="BC83" s="12255"/>
      <c r="BD83" s="12254"/>
      <c r="BE83" s="12253"/>
      <c r="BF83" s="12252"/>
      <c r="BG83" s="12251"/>
      <c r="BH83" s="12250"/>
      <c r="BI83" s="12249"/>
      <c r="BJ83" s="12248"/>
    </row>
    <row r="84" spans="1:61" x14ac:dyDescent="0.25">
      <c r="A84" s="8767"/>
      <c r="B84" s="113" t="s">
        <v>1325</v>
      </c>
      <c r="C84" s="106" t="s">
        <v>294</v>
      </c>
      <c r="D84" s="109" t="s">
        <v>620</v>
      </c>
      <c r="E84" s="216"/>
      <c r="F84" s="111"/>
      <c r="G84" s="111"/>
      <c r="H84" s="116" t="str">
        <f>IF(ISNA(VLOOKUP($D84,'Sep 17'!$F:$F,1,0)),"No","Yes")</f>
      </c>
      <c r="I84" s="12355">
        <f>IF(ISNA(VLOOKUP($D84,'Sep 10'!$F:$F,1,0)),"No","Yes")</f>
      </c>
      <c r="J84" s="12354">
        <f>IF(ISNA(VLOOKUP($D84,'Sep 05'!$F:$F,1,0)),"No","Yes")</f>
      </c>
      <c r="K84" s="12353">
        <f>IF(ISNA(VLOOKUP($D84,'Aug 27'!$F:$F,1,0)),"No","Yes")</f>
      </c>
      <c r="L84" s="12352">
        <f>IF(ISNA(VLOOKUP($D84,'Aug 20'!$F:$F,1,0)),"No","Yes")</f>
      </c>
      <c r="M84" s="12351">
        <f>IF(ISNA(VLOOKUP($D84,'Aug 13'!$F:$F,1,0)),"No","Yes")</f>
      </c>
      <c r="N84" s="12350">
        <f>IF(ISNA(VLOOKUP($D84,'Aug 07'!$F:$F,1,0)),"No","Yes")</f>
      </c>
      <c r="O84" s="12349">
        <f>IF(ISNA(VLOOKUP($D84,'Jul 30'!$F:$F,1,0)),"No","Yes")</f>
      </c>
      <c r="P84" s="12348">
        <f>IF(ISNA(VLOOKUP($D84,'Jul 23'!$F:$F,1,0)),"No","Yes")</f>
      </c>
      <c r="Q84" s="12347">
        <f>IF(ISNA(VLOOKUP($D84,'Jul 16'!$F:$F,1,0)),"No","Yes")</f>
      </c>
      <c r="R84" s="12346">
        <f>IF(ISNA(VLOOKUP($D84,'Jul 9'!$F:$F,1,0)),"No","Yes")</f>
      </c>
      <c r="S84" s="12345">
        <f>IF(ISNA(VLOOKUP($D84,'Jul 2'!$F:$F,1,0)),"No","Yes")</f>
      </c>
      <c r="T84" s="12344">
        <f>IF(ISNA(VLOOKUP($D84,'Jun 25'!$F:$F,1,0)),"No","Yes")</f>
      </c>
      <c r="U84" s="12343">
        <f>IF(ISNA(VLOOKUP($D84,'Jun 18'!$F:$F,1,0)),"No","Yes")</f>
      </c>
      <c r="V84" s="12342">
        <f>IF(ISNA(VLOOKUP($D84,'Jun 11'!$F:$F,1,0)),"No","Yes")</f>
      </c>
      <c r="W84" s="12341">
        <f>IF(ISNA(VLOOKUP($D84,'Jun 4'!$F:$F,1,0)),"No","Yes")</f>
      </c>
      <c r="X84" s="12340">
        <f>IF(ISNA(VLOOKUP($D84,'May 28'!$F:$F,1,0)),"No","Yes")</f>
      </c>
      <c r="Y84" s="12339">
        <f>IF(ISNA(VLOOKUP($D84,'May 21'!$F:$F,1,0)),"No","Yes")</f>
      </c>
      <c r="Z84" s="12338">
        <f>IF(ISNA(VLOOKUP($D84,'May 14'!$F:$F,1,0)),"No","Yes")</f>
      </c>
      <c r="AA84" s="12337">
        <f>IF(ISNA(VLOOKUP($D84,'May 9'!$F:$F,1,0)),"No","Yes")</f>
      </c>
      <c r="AB84" s="12336">
        <f>IF(ISNA(VLOOKUP($D84,'May 2'!$F:$F,1,0)),"No","Yes")</f>
      </c>
      <c r="AC84" s="12335">
        <f>IF(ISNA(VLOOKUP($D84,'Apr 23'!$F:$F,1,0)),"No","Yes")</f>
      </c>
      <c r="AD84" s="12334">
        <f>IF(ISNA(VLOOKUP($D84,'Apr 16'!$F:$F,1,0)),"No","Yes")</f>
      </c>
      <c r="AE84" s="12333">
        <f>IF(ISNA(VLOOKUP($D84,'Apr 9'!$F:$F,1,0)),"No","Yes")</f>
      </c>
      <c r="AF84" s="12332">
        <f>IF(ISNA(VLOOKUP($D84,'Apr 2'!$F:$F,1,0)),"No","Yes")</f>
      </c>
      <c r="AG84" s="12331">
        <f>IF(ISNA(VLOOKUP($D84,'Mar 26'!$F:$F,1,0)),"No","Yes")</f>
      </c>
      <c r="AH84" s="12330">
        <f>IF(ISNA(VLOOKUP($D84,'Mar 19'!$F:$F,1,0)),"No","Yes")</f>
      </c>
      <c r="AI84" s="12329">
        <f>IF(ISNA(VLOOKUP($D84,'Mar 12'!$F:$F,1,0)),"No","Yes")</f>
      </c>
      <c r="AJ84" s="12328">
        <f>IF(ISNA(VLOOKUP($D84,'Mar 5'!$F:$F,1,0)),"No","Yes")</f>
      </c>
      <c r="AK84" s="12327">
        <f>IF(ISNA(VLOOKUP($D84,'Feb 26'!$F:$F,1,0)),"No","Yes")</f>
      </c>
      <c r="AL84" s="12326">
        <f>IF(ISNA(VLOOKUP($D84,'Feb 26'!$F:$F,1,0)),"No","Yes")</f>
      </c>
      <c r="AM84" s="12325">
        <f>IF(ISNA(VLOOKUP($D84,'Feb 12'!$F:$F,1,0)),"No","Yes")</f>
      </c>
      <c r="AN84" s="12324">
        <f>IF(ISNA(VLOOKUP($D84,'Feb 5'!$F:$F,1,0)),"No","Yes")</f>
      </c>
      <c r="AO84" s="12323">
        <f>IF(ISNA(VLOOKUP($D84,'Jan 29'!$F:$F,1,0)),"No","Yes")</f>
      </c>
      <c r="AP84" s="12322">
        <f>IF(ISNA(VLOOKUP(D84,'Jan 22'!F:F,1,0)),"No","Yes")</f>
      </c>
      <c r="AQ84" s="12321"/>
      <c r="AR84" s="12320"/>
      <c r="AS84" s="12319"/>
      <c r="AT84" s="12318"/>
      <c r="AU84" s="12317"/>
      <c r="AV84" s="12316"/>
      <c r="AW84" s="12315"/>
      <c r="AX84" s="12314"/>
      <c r="AY84" s="12313"/>
      <c r="AZ84" s="12312"/>
      <c r="BA84" s="12311"/>
      <c r="BB84" s="12310"/>
      <c r="BC84" s="12309"/>
      <c r="BD84" s="12308"/>
      <c r="BE84" s="12307"/>
      <c r="BF84" s="12306"/>
      <c r="BG84" s="12305"/>
      <c r="BH84" s="12304"/>
      <c r="BI84" s="12303"/>
      <c r="BJ84" s="12302"/>
    </row>
    <row r="85" spans="1:61" x14ac:dyDescent="0.25">
      <c r="A85" s="8767"/>
      <c r="B85" s="250" t="s">
        <v>1326</v>
      </c>
      <c r="C85" s="108" t="s">
        <v>287</v>
      </c>
      <c r="D85" s="108" t="s">
        <v>428</v>
      </c>
      <c r="E85" s="216" t="s">
        <v>429</v>
      </c>
      <c r="F85" s="216" t="s">
        <v>289</v>
      </c>
      <c r="G85" s="238" t="s">
        <v>1019</v>
      </c>
      <c r="H85" s="116" t="str">
        <f>IF(ISNA(VLOOKUP($D85,'Sep 17'!$F:$F,1,0)),"No","Yes")</f>
      </c>
      <c r="I85" s="12409">
        <f>IF(ISNA(VLOOKUP($D85,'Sep 10'!$F:$F,1,0)),"No","Yes")</f>
      </c>
      <c r="J85" s="12408">
        <f>IF(ISNA(VLOOKUP($D85,'Sep 05'!$F:$F,1,0)),"No","Yes")</f>
      </c>
      <c r="K85" s="12407">
        <f>IF(ISNA(VLOOKUP($D85,'Aug 27'!$F:$F,1,0)),"No","Yes")</f>
      </c>
      <c r="L85" s="12406">
        <f>IF(ISNA(VLOOKUP($D85,'Aug 20'!$F:$F,1,0)),"No","Yes")</f>
      </c>
      <c r="M85" s="12405">
        <f>IF(ISNA(VLOOKUP($D85,'Aug 13'!$F:$F,1,0)),"No","Yes")</f>
      </c>
      <c r="N85" s="12404">
        <f>IF(ISNA(VLOOKUP($D85,'Aug 07'!$F:$F,1,0)),"No","Yes")</f>
      </c>
      <c r="O85" s="12403">
        <f>IF(ISNA(VLOOKUP($D85,'Jul 30'!$F:$F,1,0)),"No","Yes")</f>
      </c>
      <c r="P85" s="12402">
        <f>IF(ISNA(VLOOKUP($D85,'Jul 23'!$F:$F,1,0)),"No","Yes")</f>
      </c>
      <c r="Q85" s="12401">
        <f>IF(ISNA(VLOOKUP($D85,'Jul 16'!$F:$F,1,0)),"No","Yes")</f>
      </c>
      <c r="R85" s="12400">
        <f>IF(ISNA(VLOOKUP($D85,'Jul 9'!$F:$F,1,0)),"No","Yes")</f>
      </c>
      <c r="S85" s="12399">
        <f>IF(ISNA(VLOOKUP($D85,'Jul 2'!$F:$F,1,0)),"No","Yes")</f>
      </c>
      <c r="T85" s="12398">
        <f>IF(ISNA(VLOOKUP($D85,'Jun 25'!$F:$F,1,0)),"No","Yes")</f>
      </c>
      <c r="U85" s="12397">
        <f>IF(ISNA(VLOOKUP($D85,'Jun 18'!$F:$F,1,0)),"No","Yes")</f>
      </c>
      <c r="V85" s="12396">
        <f>IF(ISNA(VLOOKUP($D85,'Jun 11'!$F:$F,1,0)),"No","Yes")</f>
      </c>
      <c r="W85" s="12395">
        <f>IF(ISNA(VLOOKUP($D85,'Jun 4'!$F:$F,1,0)),"No","Yes")</f>
      </c>
      <c r="X85" s="12394">
        <f>IF(ISNA(VLOOKUP($D85,'May 28'!$F:$F,1,0)),"No","Yes")</f>
      </c>
      <c r="Y85" s="12393">
        <f>IF(ISNA(VLOOKUP($D85,'May 21'!$F:$F,1,0)),"No","Yes")</f>
      </c>
      <c r="Z85" s="12392">
        <f>IF(ISNA(VLOOKUP($D85,'May 14'!$F:$F,1,0)),"No","Yes")</f>
      </c>
      <c r="AA85" s="12391">
        <f>IF(ISNA(VLOOKUP($D85,'May 9'!$F:$F,1,0)),"No","Yes")</f>
      </c>
      <c r="AB85" s="12390">
        <f>IF(ISNA(VLOOKUP($D85,'May 2'!$F:$F,1,0)),"No","Yes")</f>
      </c>
      <c r="AC85" s="12389">
        <f>IF(ISNA(VLOOKUP($D85,'Apr 23'!$F:$F,1,0)),"No","Yes")</f>
      </c>
      <c r="AD85" s="12388">
        <f>IF(ISNA(VLOOKUP($D85,'Apr 16'!$F:$F,1,0)),"No","Yes")</f>
      </c>
      <c r="AE85" s="12387">
        <f>IF(ISNA(VLOOKUP($D85,'Apr 9'!$F:$F,1,0)),"No","Yes")</f>
      </c>
      <c r="AF85" s="12386">
        <f>IF(ISNA(VLOOKUP($D85,'Apr 2'!$F:$F,1,0)),"No","Yes")</f>
      </c>
      <c r="AG85" s="12385">
        <f>IF(ISNA(VLOOKUP($D85,'Mar 26'!$F:$F,1,0)),"No","Yes")</f>
      </c>
      <c r="AH85" s="12384">
        <f>IF(ISNA(VLOOKUP($D85,'Mar 19'!$F:$F,1,0)),"No","Yes")</f>
      </c>
      <c r="AI85" s="12383">
        <f>IF(ISNA(VLOOKUP($D85,'Mar 12'!$F:$F,1,0)),"No","Yes")</f>
      </c>
      <c r="AJ85" s="12382">
        <f>IF(ISNA(VLOOKUP($D85,'Mar 5'!$F:$F,1,0)),"No","Yes")</f>
      </c>
      <c r="AK85" s="12381">
        <f>IF(ISNA(VLOOKUP($D85,'Feb 26'!$F:$F,1,0)),"No","Yes")</f>
      </c>
      <c r="AL85" s="12380">
        <f>IF(ISNA(VLOOKUP($D85,'Feb 26'!$F:$F,1,0)),"No","Yes")</f>
      </c>
      <c r="AM85" s="12379">
        <f>IF(ISNA(VLOOKUP($D85,'Feb 12'!$F:$F,1,0)),"No","Yes")</f>
      </c>
      <c r="AN85" s="12378">
        <f>IF(ISNA(VLOOKUP($D85,'Feb 5'!$F:$F,1,0)),"No","Yes")</f>
      </c>
      <c r="AO85" s="12377">
        <f>IF(ISNA(VLOOKUP($D85,'Jan 29'!$F:$F,1,0)),"No","Yes")</f>
      </c>
      <c r="AP85" s="12376">
        <f>IF(ISNA(VLOOKUP(D85,'Jan 22'!F:F,1,0)),"No","Yes")</f>
      </c>
      <c r="AQ85" s="12375"/>
      <c r="AR85" s="12374"/>
      <c r="AS85" s="12373"/>
      <c r="AT85" s="12372"/>
      <c r="AU85" s="12371"/>
      <c r="AV85" s="12370"/>
      <c r="AW85" s="12369"/>
      <c r="AX85" s="12368"/>
      <c r="AY85" s="12367"/>
      <c r="AZ85" s="12366"/>
      <c r="BA85" s="12365"/>
      <c r="BB85" s="12364"/>
      <c r="BC85" s="12363"/>
      <c r="BD85" s="12362"/>
      <c r="BE85" s="12361"/>
      <c r="BF85" s="12360"/>
      <c r="BG85" s="12359"/>
      <c r="BH85" s="12358"/>
      <c r="BI85" s="12357"/>
      <c r="BJ85" s="12356"/>
    </row>
    <row r="86" spans="1:61" x14ac:dyDescent="0.25">
      <c r="A86" s="8767"/>
      <c r="B86" s="104" t="s">
        <v>1327</v>
      </c>
      <c r="C86" s="106" t="s">
        <v>287</v>
      </c>
      <c r="D86" s="108" t="s">
        <v>578</v>
      </c>
      <c r="E86" s="216"/>
      <c r="F86" s="111"/>
      <c r="G86" s="111"/>
      <c r="H86" s="116" t="str">
        <f>IF(ISNA(VLOOKUP($D86,'Sep 17'!$F:$F,1,0)),"No","Yes")</f>
      </c>
      <c r="I86" s="12463">
        <f>IF(ISNA(VLOOKUP($D86,'Sep 10'!$F:$F,1,0)),"No","Yes")</f>
      </c>
      <c r="J86" s="12462">
        <f>IF(ISNA(VLOOKUP($D86,'Sep 05'!$F:$F,1,0)),"No","Yes")</f>
      </c>
      <c r="K86" s="12461">
        <f>IF(ISNA(VLOOKUP($D86,'Aug 27'!$F:$F,1,0)),"No","Yes")</f>
      </c>
      <c r="L86" s="12460">
        <f>IF(ISNA(VLOOKUP($D86,'Aug 20'!$F:$F,1,0)),"No","Yes")</f>
      </c>
      <c r="M86" s="12459">
        <f>IF(ISNA(VLOOKUP($D86,'Aug 13'!$F:$F,1,0)),"No","Yes")</f>
      </c>
      <c r="N86" s="12458">
        <f>IF(ISNA(VLOOKUP($D86,'Aug 07'!$F:$F,1,0)),"No","Yes")</f>
      </c>
      <c r="O86" s="12457">
        <f>IF(ISNA(VLOOKUP($D86,'Jul 30'!$F:$F,1,0)),"No","Yes")</f>
      </c>
      <c r="P86" s="12456">
        <f>IF(ISNA(VLOOKUP($D86,'Jul 23'!$F:$F,1,0)),"No","Yes")</f>
      </c>
      <c r="Q86" s="12455">
        <f>IF(ISNA(VLOOKUP($D86,'Jul 16'!$F:$F,1,0)),"No","Yes")</f>
      </c>
      <c r="R86" s="12454">
        <f>IF(ISNA(VLOOKUP($D86,'Jul 9'!$F:$F,1,0)),"No","Yes")</f>
      </c>
      <c r="S86" s="12453">
        <f>IF(ISNA(VLOOKUP($D86,'Jul 2'!$F:$F,1,0)),"No","Yes")</f>
      </c>
      <c r="T86" s="12452">
        <f>IF(ISNA(VLOOKUP($D86,'Jun 25'!$F:$F,1,0)),"No","Yes")</f>
      </c>
      <c r="U86" s="12451">
        <f>IF(ISNA(VLOOKUP($D86,'Jun 18'!$F:$F,1,0)),"No","Yes")</f>
      </c>
      <c r="V86" s="12450">
        <f>IF(ISNA(VLOOKUP($D86,'Jun 11'!$F:$F,1,0)),"No","Yes")</f>
      </c>
      <c r="W86" s="12449">
        <f>IF(ISNA(VLOOKUP($D86,'Jun 4'!$F:$F,1,0)),"No","Yes")</f>
      </c>
      <c r="X86" s="12448">
        <f>IF(ISNA(VLOOKUP($D86,'May 28'!$F:$F,1,0)),"No","Yes")</f>
      </c>
      <c r="Y86" s="12447">
        <f>IF(ISNA(VLOOKUP($D86,'May 21'!$F:$F,1,0)),"No","Yes")</f>
      </c>
      <c r="Z86" s="12446">
        <f>IF(ISNA(VLOOKUP($D86,'May 14'!$F:$F,1,0)),"No","Yes")</f>
      </c>
      <c r="AA86" s="12445">
        <f>IF(ISNA(VLOOKUP($D86,'May 9'!$F:$F,1,0)),"No","Yes")</f>
      </c>
      <c r="AB86" s="12444">
        <f>IF(ISNA(VLOOKUP($D86,'May 2'!$F:$F,1,0)),"No","Yes")</f>
      </c>
      <c r="AC86" s="12443">
        <f>IF(ISNA(VLOOKUP($D86,'Apr 23'!$F:$F,1,0)),"No","Yes")</f>
      </c>
      <c r="AD86" s="12442">
        <f>IF(ISNA(VLOOKUP($D86,'Apr 16'!$F:$F,1,0)),"No","Yes")</f>
      </c>
      <c r="AE86" s="12441">
        <f>IF(ISNA(VLOOKUP($D86,'Apr 9'!$F:$F,1,0)),"No","Yes")</f>
      </c>
      <c r="AF86" s="12440">
        <f>IF(ISNA(VLOOKUP($D86,'Apr 2'!$F:$F,1,0)),"No","Yes")</f>
      </c>
      <c r="AG86" s="12439">
        <f>IF(ISNA(VLOOKUP($D86,'Mar 26'!$F:$F,1,0)),"No","Yes")</f>
      </c>
      <c r="AH86" s="12438">
        <f>IF(ISNA(VLOOKUP($D86,'Mar 19'!$F:$F,1,0)),"No","Yes")</f>
      </c>
      <c r="AI86" s="12437">
        <f>IF(ISNA(VLOOKUP($D86,'Mar 12'!$F:$F,1,0)),"No","Yes")</f>
      </c>
      <c r="AJ86" s="12436">
        <f>IF(ISNA(VLOOKUP($D86,'Mar 5'!$F:$F,1,0)),"No","Yes")</f>
      </c>
      <c r="AK86" s="12435">
        <f>IF(ISNA(VLOOKUP($D86,'Feb 26'!$F:$F,1,0)),"No","Yes")</f>
      </c>
      <c r="AL86" s="12434">
        <f>IF(ISNA(VLOOKUP($D86,'Feb 26'!$F:$F,1,0)),"No","Yes")</f>
      </c>
      <c r="AM86" s="12433">
        <f>IF(ISNA(VLOOKUP($D86,'Feb 12'!$F:$F,1,0)),"No","Yes")</f>
      </c>
      <c r="AN86" s="12432">
        <f>IF(ISNA(VLOOKUP($D86,'Feb 5'!$F:$F,1,0)),"No","Yes")</f>
      </c>
      <c r="AO86" s="12431">
        <f>IF(ISNA(VLOOKUP($D86,'Jan 29'!$F:$F,1,0)),"No","Yes")</f>
      </c>
      <c r="AP86" s="12430">
        <f>IF(ISNA(VLOOKUP(D86,'Jan 22'!F:F,1,0)),"No","Yes")</f>
      </c>
      <c r="AQ86" s="12429"/>
      <c r="AR86" s="12428"/>
      <c r="AS86" s="12427"/>
      <c r="AT86" s="12426"/>
      <c r="AU86" s="12425"/>
      <c r="AV86" s="12424"/>
      <c r="AW86" s="12423"/>
      <c r="AX86" s="12422"/>
      <c r="AY86" s="12421"/>
      <c r="AZ86" s="12420"/>
      <c r="BA86" s="12419"/>
      <c r="BB86" s="12418"/>
      <c r="BC86" s="12417"/>
      <c r="BD86" s="12416"/>
      <c r="BE86" s="12415"/>
      <c r="BF86" s="12414"/>
      <c r="BG86" s="12413"/>
      <c r="BH86" s="12412"/>
      <c r="BI86" s="12411"/>
      <c r="BJ86" s="12410"/>
    </row>
    <row r="87" spans="1:61" x14ac:dyDescent="0.25">
      <c r="A87" s="8767"/>
      <c r="B87" s="249" t="s">
        <v>1328</v>
      </c>
      <c r="C87" s="106" t="s">
        <v>287</v>
      </c>
      <c r="D87" s="213" t="s">
        <v>347</v>
      </c>
      <c r="E87" s="216"/>
      <c r="F87" s="111"/>
      <c r="G87" s="111"/>
      <c r="H87" s="116" t="str">
        <f>IF(ISNA(VLOOKUP($D87,'Sep 17'!$F:$F,1,0)),"No","Yes")</f>
      </c>
      <c r="I87" s="12517">
        <f>IF(ISNA(VLOOKUP($D87,'Sep 10'!$F:$F,1,0)),"No","Yes")</f>
      </c>
      <c r="J87" s="12516">
        <f>IF(ISNA(VLOOKUP($D87,'Sep 05'!$F:$F,1,0)),"No","Yes")</f>
      </c>
      <c r="K87" s="12515">
        <f>IF(ISNA(VLOOKUP($D87,'Aug 27'!$F:$F,1,0)),"No","Yes")</f>
      </c>
      <c r="L87" s="12514">
        <f>IF(ISNA(VLOOKUP($D87,'Aug 20'!$F:$F,1,0)),"No","Yes")</f>
      </c>
      <c r="M87" s="12513">
        <f>IF(ISNA(VLOOKUP($D87,'Aug 13'!$F:$F,1,0)),"No","Yes")</f>
      </c>
      <c r="N87" s="12512">
        <f>IF(ISNA(VLOOKUP($D87,'Aug 07'!$F:$F,1,0)),"No","Yes")</f>
      </c>
      <c r="O87" s="12511">
        <f>IF(ISNA(VLOOKUP($D87,'Jul 30'!$F:$F,1,0)),"No","Yes")</f>
      </c>
      <c r="P87" s="12510">
        <f>IF(ISNA(VLOOKUP($D87,'Jul 23'!$F:$F,1,0)),"No","Yes")</f>
      </c>
      <c r="Q87" s="12509">
        <f>IF(ISNA(VLOOKUP($D87,'Jul 16'!$F:$F,1,0)),"No","Yes")</f>
      </c>
      <c r="R87" s="12508">
        <f>IF(ISNA(VLOOKUP($D87,'Jul 9'!$F:$F,1,0)),"No","Yes")</f>
      </c>
      <c r="S87" s="12507">
        <f>IF(ISNA(VLOOKUP($D87,'Jul 2'!$F:$F,1,0)),"No","Yes")</f>
      </c>
      <c r="T87" s="12506">
        <f>IF(ISNA(VLOOKUP($D87,'Jun 25'!$F:$F,1,0)),"No","Yes")</f>
      </c>
      <c r="U87" s="12505">
        <f>IF(ISNA(VLOOKUP($D87,'Jun 18'!$F:$F,1,0)),"No","Yes")</f>
      </c>
      <c r="V87" s="12504">
        <f>IF(ISNA(VLOOKUP($D87,'Jun 11'!$F:$F,1,0)),"No","Yes")</f>
      </c>
      <c r="W87" s="12503">
        <f>IF(ISNA(VLOOKUP($D87,'Jun 4'!$F:$F,1,0)),"No","Yes")</f>
      </c>
      <c r="X87" s="12502">
        <f>IF(ISNA(VLOOKUP($D87,'May 28'!$F:$F,1,0)),"No","Yes")</f>
      </c>
      <c r="Y87" s="12501">
        <f>IF(ISNA(VLOOKUP($D87,'May 21'!$F:$F,1,0)),"No","Yes")</f>
      </c>
      <c r="Z87" s="12500">
        <f>IF(ISNA(VLOOKUP($D87,'May 14'!$F:$F,1,0)),"No","Yes")</f>
      </c>
      <c r="AA87" s="12499">
        <f>IF(ISNA(VLOOKUP($D87,'May 9'!$F:$F,1,0)),"No","Yes")</f>
      </c>
      <c r="AB87" s="12498">
        <f>IF(ISNA(VLOOKUP($D87,'May 2'!$F:$F,1,0)),"No","Yes")</f>
      </c>
      <c r="AC87" s="12497">
        <f>IF(ISNA(VLOOKUP($D87,'Apr 23'!$F:$F,1,0)),"No","Yes")</f>
      </c>
      <c r="AD87" s="12496">
        <f>IF(ISNA(VLOOKUP($D87,'Apr 16'!$F:$F,1,0)),"No","Yes")</f>
      </c>
      <c r="AE87" s="12495">
        <f>IF(ISNA(VLOOKUP($D87,'Apr 9'!$F:$F,1,0)),"No","Yes")</f>
      </c>
      <c r="AF87" s="12494">
        <f>IF(ISNA(VLOOKUP($D87,'Apr 2'!$F:$F,1,0)),"No","Yes")</f>
      </c>
      <c r="AG87" s="12493">
        <f>IF(ISNA(VLOOKUP($D87,'Mar 26'!$F:$F,1,0)),"No","Yes")</f>
      </c>
      <c r="AH87" s="12492">
        <f>IF(ISNA(VLOOKUP($D87,'Mar 19'!$F:$F,1,0)),"No","Yes")</f>
      </c>
      <c r="AI87" s="12491">
        <f>IF(ISNA(VLOOKUP($D87,'Mar 12'!$F:$F,1,0)),"No","Yes")</f>
      </c>
      <c r="AJ87" s="12490">
        <f>IF(ISNA(VLOOKUP($D87,'Mar 5'!$F:$F,1,0)),"No","Yes")</f>
      </c>
      <c r="AK87" s="12489">
        <f>IF(ISNA(VLOOKUP($D87,'Feb 26'!$F:$F,1,0)),"No","Yes")</f>
      </c>
      <c r="AL87" s="12488">
        <f>IF(ISNA(VLOOKUP($D87,'Feb 26'!$F:$F,1,0)),"No","Yes")</f>
      </c>
      <c r="AM87" s="12487">
        <f>IF(ISNA(VLOOKUP($D87,'Feb 12'!$F:$F,1,0)),"No","Yes")</f>
      </c>
      <c r="AN87" s="12486">
        <f>IF(ISNA(VLOOKUP($D87,'Feb 5'!$F:$F,1,0)),"No","Yes")</f>
      </c>
      <c r="AO87" s="12485">
        <f>IF(ISNA(VLOOKUP($D87,'Jan 29'!$F:$F,1,0)),"No","Yes")</f>
      </c>
      <c r="AP87" s="12484">
        <f>IF(ISNA(VLOOKUP(D87,'Jan 22'!F:F,1,0)),"No","Yes")</f>
      </c>
      <c r="AQ87" s="12483"/>
      <c r="AR87" s="12482"/>
      <c r="AS87" s="12481"/>
      <c r="AT87" s="12480"/>
      <c r="AU87" s="12479"/>
      <c r="AV87" s="12478"/>
      <c r="AW87" s="12477"/>
      <c r="AX87" s="12476"/>
      <c r="AY87" s="12475"/>
      <c r="AZ87" s="12474"/>
      <c r="BA87" s="12473"/>
      <c r="BB87" s="12472"/>
      <c r="BC87" s="12471"/>
      <c r="BD87" s="12470"/>
      <c r="BE87" s="12469"/>
      <c r="BF87" s="12468"/>
      <c r="BG87" s="12467"/>
      <c r="BH87" s="12466"/>
      <c r="BI87" s="12465"/>
      <c r="BJ87" s="12464"/>
    </row>
    <row r="88" spans="1:61" x14ac:dyDescent="0.25">
      <c r="A88" s="8767"/>
      <c r="B88" s="102" t="s">
        <v>1329</v>
      </c>
      <c r="C88" s="106" t="s">
        <v>287</v>
      </c>
      <c r="D88" s="108" t="s">
        <v>329</v>
      </c>
      <c r="E88" s="216"/>
      <c r="F88" s="111"/>
      <c r="G88" s="111"/>
      <c r="H88" s="116" t="str">
        <f>IF(ISNA(VLOOKUP($D88,'Sep 17'!$F:$F,1,0)),"No","Yes")</f>
      </c>
      <c r="I88" s="12571">
        <f>IF(ISNA(VLOOKUP($D88,'Sep 10'!$F:$F,1,0)),"No","Yes")</f>
      </c>
      <c r="J88" s="12570">
        <f>IF(ISNA(VLOOKUP($D88,'Sep 05'!$F:$F,1,0)),"No","Yes")</f>
      </c>
      <c r="K88" s="12569">
        <f>IF(ISNA(VLOOKUP($D88,'Aug 27'!$F:$F,1,0)),"No","Yes")</f>
      </c>
      <c r="L88" s="12568">
        <f>IF(ISNA(VLOOKUP($D88,'Aug 20'!$F:$F,1,0)),"No","Yes")</f>
      </c>
      <c r="M88" s="12567">
        <f>IF(ISNA(VLOOKUP($D88,'Aug 13'!$F:$F,1,0)),"No","Yes")</f>
      </c>
      <c r="N88" s="12566">
        <f>IF(ISNA(VLOOKUP($D88,'Aug 07'!$F:$F,1,0)),"No","Yes")</f>
      </c>
      <c r="O88" s="12565">
        <f>IF(ISNA(VLOOKUP($D88,'Jul 30'!$F:$F,1,0)),"No","Yes")</f>
      </c>
      <c r="P88" s="12564">
        <f>IF(ISNA(VLOOKUP($D88,'Jul 23'!$F:$F,1,0)),"No","Yes")</f>
      </c>
      <c r="Q88" s="12563">
        <f>IF(ISNA(VLOOKUP($D88,'Jul 16'!$F:$F,1,0)),"No","Yes")</f>
      </c>
      <c r="R88" s="12562">
        <f>IF(ISNA(VLOOKUP($D88,'Jul 9'!$F:$F,1,0)),"No","Yes")</f>
      </c>
      <c r="S88" s="12561">
        <f>IF(ISNA(VLOOKUP($D88,'Jul 2'!$F:$F,1,0)),"No","Yes")</f>
      </c>
      <c r="T88" s="12560">
        <f>IF(ISNA(VLOOKUP($D88,'Jun 25'!$F:$F,1,0)),"No","Yes")</f>
      </c>
      <c r="U88" s="12559">
        <f>IF(ISNA(VLOOKUP($D88,'Jun 18'!$F:$F,1,0)),"No","Yes")</f>
      </c>
      <c r="V88" s="12558">
        <f>IF(ISNA(VLOOKUP($D88,'Jun 11'!$F:$F,1,0)),"No","Yes")</f>
      </c>
      <c r="W88" s="12557">
        <f>IF(ISNA(VLOOKUP($D88,'Jun 4'!$F:$F,1,0)),"No","Yes")</f>
      </c>
      <c r="X88" s="12556">
        <f>IF(ISNA(VLOOKUP($D88,'May 28'!$F:$F,1,0)),"No","Yes")</f>
      </c>
      <c r="Y88" s="12555">
        <f>IF(ISNA(VLOOKUP($D88,'May 21'!$F:$F,1,0)),"No","Yes")</f>
      </c>
      <c r="Z88" s="12554">
        <f>IF(ISNA(VLOOKUP($D88,'May 14'!$F:$F,1,0)),"No","Yes")</f>
      </c>
      <c r="AA88" s="12553">
        <f>IF(ISNA(VLOOKUP($D88,'May 9'!$F:$F,1,0)),"No","Yes")</f>
      </c>
      <c r="AB88" s="12552">
        <f>IF(ISNA(VLOOKUP($D88,'May 2'!$F:$F,1,0)),"No","Yes")</f>
      </c>
      <c r="AC88" s="12551">
        <f>IF(ISNA(VLOOKUP($D88,'Apr 23'!$F:$F,1,0)),"No","Yes")</f>
      </c>
      <c r="AD88" s="12550">
        <f>IF(ISNA(VLOOKUP($D88,'Apr 16'!$F:$F,1,0)),"No","Yes")</f>
      </c>
      <c r="AE88" s="12549">
        <f>IF(ISNA(VLOOKUP($D88,'Apr 9'!$F:$F,1,0)),"No","Yes")</f>
      </c>
      <c r="AF88" s="12548">
        <f>IF(ISNA(VLOOKUP($D88,'Apr 2'!$F:$F,1,0)),"No","Yes")</f>
      </c>
      <c r="AG88" s="12547">
        <f>IF(ISNA(VLOOKUP($D88,'Mar 26'!$F:$F,1,0)),"No","Yes")</f>
      </c>
      <c r="AH88" s="12546">
        <f>IF(ISNA(VLOOKUP($D88,'Mar 19'!$F:$F,1,0)),"No","Yes")</f>
      </c>
      <c r="AI88" s="12545">
        <f>IF(ISNA(VLOOKUP($D88,'Mar 12'!$F:$F,1,0)),"No","Yes")</f>
      </c>
      <c r="AJ88" s="12544">
        <f>IF(ISNA(VLOOKUP($D88,'Mar 5'!$F:$F,1,0)),"No","Yes")</f>
      </c>
      <c r="AK88" s="12543">
        <f>IF(ISNA(VLOOKUP($D88,'Feb 26'!$F:$F,1,0)),"No","Yes")</f>
      </c>
      <c r="AL88" s="12542">
        <f>IF(ISNA(VLOOKUP($D88,'Feb 26'!$F:$F,1,0)),"No","Yes")</f>
      </c>
      <c r="AM88" s="12541">
        <f>IF(ISNA(VLOOKUP($D88,'Feb 12'!$F:$F,1,0)),"No","Yes")</f>
      </c>
      <c r="AN88" s="12540">
        <f>IF(ISNA(VLOOKUP($D88,'Feb 5'!$F:$F,1,0)),"No","Yes")</f>
      </c>
      <c r="AO88" s="12539">
        <f>IF(ISNA(VLOOKUP($D88,'Jan 29'!$F:$F,1,0)),"No","Yes")</f>
      </c>
      <c r="AP88" s="12538">
        <f>IF(ISNA(VLOOKUP(D88,'Jan 22'!F:F,1,0)),"No","Yes")</f>
      </c>
      <c r="AQ88" s="12537"/>
      <c r="AR88" s="12536"/>
      <c r="AS88" s="12535"/>
      <c r="AT88" s="12534"/>
      <c r="AU88" s="12533"/>
      <c r="AV88" s="12532"/>
      <c r="AW88" s="12531"/>
      <c r="AX88" s="12530"/>
      <c r="AY88" s="12529"/>
      <c r="AZ88" s="12528"/>
      <c r="BA88" s="12527"/>
      <c r="BB88" s="12526"/>
      <c r="BC88" s="12525"/>
      <c r="BD88" s="12524"/>
      <c r="BE88" s="12523"/>
      <c r="BF88" s="12522"/>
      <c r="BG88" s="12521"/>
      <c r="BH88" s="12520"/>
      <c r="BI88" s="12519"/>
      <c r="BJ88" s="12518"/>
    </row>
    <row r="89" spans="1:61" x14ac:dyDescent="0.25">
      <c r="A89" s="8767"/>
      <c r="B89" s="102" t="s">
        <v>1330</v>
      </c>
      <c r="C89" s="106" t="s">
        <v>287</v>
      </c>
      <c r="D89" s="108" t="s">
        <v>286</v>
      </c>
      <c r="E89" s="216"/>
      <c r="F89" s="111"/>
      <c r="G89" s="111"/>
      <c r="H89" s="116" t="str">
        <f>IF(ISNA(VLOOKUP($D89,'Sep 17'!$F:$F,1,0)),"No","Yes")</f>
      </c>
      <c r="I89" s="12625">
        <f>IF(ISNA(VLOOKUP($D89,'Sep 10'!$F:$F,1,0)),"No","Yes")</f>
      </c>
      <c r="J89" s="12624">
        <f>IF(ISNA(VLOOKUP($D89,'Sep 05'!$F:$F,1,0)),"No","Yes")</f>
      </c>
      <c r="K89" s="12623">
        <f>IF(ISNA(VLOOKUP($D89,'Aug 27'!$F:$F,1,0)),"No","Yes")</f>
      </c>
      <c r="L89" s="12622">
        <f>IF(ISNA(VLOOKUP($D89,'Aug 20'!$F:$F,1,0)),"No","Yes")</f>
      </c>
      <c r="M89" s="12621">
        <f>IF(ISNA(VLOOKUP($D89,'Aug 13'!$F:$F,1,0)),"No","Yes")</f>
      </c>
      <c r="N89" s="12620">
        <f>IF(ISNA(VLOOKUP($D89,'Aug 07'!$F:$F,1,0)),"No","Yes")</f>
      </c>
      <c r="O89" s="12619">
        <f>IF(ISNA(VLOOKUP($D89,'Jul 30'!$F:$F,1,0)),"No","Yes")</f>
      </c>
      <c r="P89" s="12618">
        <f>IF(ISNA(VLOOKUP($D89,'Jul 23'!$F:$F,1,0)),"No","Yes")</f>
      </c>
      <c r="Q89" s="12617">
        <f>IF(ISNA(VLOOKUP($D89,'Jul 16'!$F:$F,1,0)),"No","Yes")</f>
      </c>
      <c r="R89" s="12616">
        <f>IF(ISNA(VLOOKUP($D89,'Jul 9'!$F:$F,1,0)),"No","Yes")</f>
      </c>
      <c r="S89" s="12615">
        <f>IF(ISNA(VLOOKUP($D89,'Jul 2'!$F:$F,1,0)),"No","Yes")</f>
      </c>
      <c r="T89" s="12614">
        <f>IF(ISNA(VLOOKUP($D89,'Jun 25'!$F:$F,1,0)),"No","Yes")</f>
      </c>
      <c r="U89" s="12613">
        <f>IF(ISNA(VLOOKUP($D89,'Jun 18'!$F:$F,1,0)),"No","Yes")</f>
      </c>
      <c r="V89" s="12612">
        <f>IF(ISNA(VLOOKUP($D89,'Jun 11'!$F:$F,1,0)),"No","Yes")</f>
      </c>
      <c r="W89" s="12611">
        <f>IF(ISNA(VLOOKUP($D89,'Jun 4'!$F:$F,1,0)),"No","Yes")</f>
      </c>
      <c r="X89" s="12610">
        <f>IF(ISNA(VLOOKUP($D89,'May 28'!$F:$F,1,0)),"No","Yes")</f>
      </c>
      <c r="Y89" s="12609">
        <f>IF(ISNA(VLOOKUP($D89,'May 21'!$F:$F,1,0)),"No","Yes")</f>
      </c>
      <c r="Z89" s="12608">
        <f>IF(ISNA(VLOOKUP($D89,'May 14'!$F:$F,1,0)),"No","Yes")</f>
      </c>
      <c r="AA89" s="12607">
        <f>IF(ISNA(VLOOKUP($D89,'May 9'!$F:$F,1,0)),"No","Yes")</f>
      </c>
      <c r="AB89" s="12606">
        <f>IF(ISNA(VLOOKUP($D89,'May 2'!$F:$F,1,0)),"No","Yes")</f>
      </c>
      <c r="AC89" s="12605">
        <f>IF(ISNA(VLOOKUP($D89,'Apr 23'!$F:$F,1,0)),"No","Yes")</f>
      </c>
      <c r="AD89" s="12604">
        <f>IF(ISNA(VLOOKUP($D89,'Apr 16'!$F:$F,1,0)),"No","Yes")</f>
      </c>
      <c r="AE89" s="12603">
        <f>IF(ISNA(VLOOKUP($D89,'Apr 9'!$F:$F,1,0)),"No","Yes")</f>
      </c>
      <c r="AF89" s="12602">
        <f>IF(ISNA(VLOOKUP($D89,'Apr 2'!$F:$F,1,0)),"No","Yes")</f>
      </c>
      <c r="AG89" s="12601">
        <f>IF(ISNA(VLOOKUP($D89,'Mar 26'!$F:$F,1,0)),"No","Yes")</f>
      </c>
      <c r="AH89" s="12600">
        <f>IF(ISNA(VLOOKUP($D89,'Mar 19'!$F:$F,1,0)),"No","Yes")</f>
      </c>
      <c r="AI89" s="12599">
        <f>IF(ISNA(VLOOKUP($D89,'Mar 12'!$F:$F,1,0)),"No","Yes")</f>
      </c>
      <c r="AJ89" s="12598">
        <f>IF(ISNA(VLOOKUP($D89,'Mar 5'!$F:$F,1,0)),"No","Yes")</f>
      </c>
      <c r="AK89" s="12597">
        <f>IF(ISNA(VLOOKUP($D89,'Feb 26'!$F:$F,1,0)),"No","Yes")</f>
      </c>
      <c r="AL89" s="12596">
        <f>IF(ISNA(VLOOKUP($D89,'Feb 26'!$F:$F,1,0)),"No","Yes")</f>
      </c>
      <c r="AM89" s="12595">
        <f>IF(ISNA(VLOOKUP($D89,'Feb 12'!$F:$F,1,0)),"No","Yes")</f>
      </c>
      <c r="AN89" s="12594">
        <f>IF(ISNA(VLOOKUP($D89,'Feb 5'!$F:$F,1,0)),"No","Yes")</f>
      </c>
      <c r="AO89" s="12593">
        <f>IF(ISNA(VLOOKUP($D89,'Jan 29'!$F:$F,1,0)),"No","Yes")</f>
      </c>
      <c r="AP89" s="12592">
        <f>IF(ISNA(VLOOKUP(D89,'Jan 22'!F:F,1,0)),"No","Yes")</f>
      </c>
      <c r="AQ89" s="12591"/>
      <c r="AR89" s="12590"/>
      <c r="AS89" s="12589"/>
      <c r="AT89" s="12588"/>
      <c r="AU89" s="12587"/>
      <c r="AV89" s="12586"/>
      <c r="AW89" s="12585"/>
      <c r="AX89" s="12584"/>
      <c r="AY89" s="12583"/>
      <c r="AZ89" s="12582"/>
      <c r="BA89" s="12581"/>
      <c r="BB89" s="12580"/>
      <c r="BC89" s="12579"/>
      <c r="BD89" s="12578"/>
      <c r="BE89" s="12577"/>
      <c r="BF89" s="12576"/>
      <c r="BG89" s="12575"/>
      <c r="BH89" s="12574"/>
      <c r="BI89" s="12573"/>
      <c r="BJ89" s="12572"/>
    </row>
    <row r="90" spans="1:61" x14ac:dyDescent="0.25">
      <c r="A90" s="8767"/>
      <c r="B90" s="104" t="s">
        <v>1331</v>
      </c>
      <c r="C90" s="106" t="s">
        <v>287</v>
      </c>
      <c r="D90" s="108" t="s">
        <v>308</v>
      </c>
      <c r="E90" s="216"/>
      <c r="F90" s="111"/>
      <c r="G90" s="111"/>
      <c r="H90" s="116" t="str">
        <f>IF(ISNA(VLOOKUP($D90,'Sep 17'!$F:$F,1,0)),"No","Yes")</f>
      </c>
      <c r="I90" s="12679">
        <f>IF(ISNA(VLOOKUP($D90,'Sep 10'!$F:$F,1,0)),"No","Yes")</f>
      </c>
      <c r="J90" s="12678">
        <f>IF(ISNA(VLOOKUP($D90,'Sep 05'!$F:$F,1,0)),"No","Yes")</f>
      </c>
      <c r="K90" s="12677">
        <f>IF(ISNA(VLOOKUP($D90,'Aug 27'!$F:$F,1,0)),"No","Yes")</f>
      </c>
      <c r="L90" s="12676">
        <f>IF(ISNA(VLOOKUP($D90,'Aug 20'!$F:$F,1,0)),"No","Yes")</f>
      </c>
      <c r="M90" s="12675">
        <f>IF(ISNA(VLOOKUP($D90,'Aug 13'!$F:$F,1,0)),"No","Yes")</f>
      </c>
      <c r="N90" s="12674">
        <f>IF(ISNA(VLOOKUP($D90,'Aug 07'!$F:$F,1,0)),"No","Yes")</f>
      </c>
      <c r="O90" s="12673">
        <f>IF(ISNA(VLOOKUP($D90,'Jul 30'!$F:$F,1,0)),"No","Yes")</f>
      </c>
      <c r="P90" s="12672">
        <f>IF(ISNA(VLOOKUP($D90,'Jul 23'!$F:$F,1,0)),"No","Yes")</f>
      </c>
      <c r="Q90" s="12671">
        <f>IF(ISNA(VLOOKUP($D90,'Jul 16'!$F:$F,1,0)),"No","Yes")</f>
      </c>
      <c r="R90" s="12670">
        <f>IF(ISNA(VLOOKUP($D90,'Jul 9'!$F:$F,1,0)),"No","Yes")</f>
      </c>
      <c r="S90" s="12669">
        <f>IF(ISNA(VLOOKUP($D90,'Jul 2'!$F:$F,1,0)),"No","Yes")</f>
      </c>
      <c r="T90" s="12668">
        <f>IF(ISNA(VLOOKUP($D90,'Jun 25'!$F:$F,1,0)),"No","Yes")</f>
      </c>
      <c r="U90" s="12667">
        <f>IF(ISNA(VLOOKUP($D90,'Jun 18'!$F:$F,1,0)),"No","Yes")</f>
      </c>
      <c r="V90" s="12666">
        <f>IF(ISNA(VLOOKUP($D90,'Jun 11'!$F:$F,1,0)),"No","Yes")</f>
      </c>
      <c r="W90" s="12665">
        <f>IF(ISNA(VLOOKUP($D90,'Jun 4'!$F:$F,1,0)),"No","Yes")</f>
      </c>
      <c r="X90" s="12664">
        <f>IF(ISNA(VLOOKUP($D90,'May 28'!$F:$F,1,0)),"No","Yes")</f>
      </c>
      <c r="Y90" s="12663">
        <f>IF(ISNA(VLOOKUP($D90,'May 21'!$F:$F,1,0)),"No","Yes")</f>
      </c>
      <c r="Z90" s="12662">
        <f>IF(ISNA(VLOOKUP($D90,'May 14'!$F:$F,1,0)),"No","Yes")</f>
      </c>
      <c r="AA90" s="12661">
        <f>IF(ISNA(VLOOKUP($D90,'May 9'!$F:$F,1,0)),"No","Yes")</f>
      </c>
      <c r="AB90" s="12660">
        <f>IF(ISNA(VLOOKUP($D90,'May 2'!$F:$F,1,0)),"No","Yes")</f>
      </c>
      <c r="AC90" s="12659">
        <f>IF(ISNA(VLOOKUP($D90,'Apr 23'!$F:$F,1,0)),"No","Yes")</f>
      </c>
      <c r="AD90" s="12658">
        <f>IF(ISNA(VLOOKUP($D90,'Apr 16'!$F:$F,1,0)),"No","Yes")</f>
      </c>
      <c r="AE90" s="12657">
        <f>IF(ISNA(VLOOKUP($D90,'Apr 9'!$F:$F,1,0)),"No","Yes")</f>
      </c>
      <c r="AF90" s="12656">
        <f>IF(ISNA(VLOOKUP($D90,'Apr 2'!$F:$F,1,0)),"No","Yes")</f>
      </c>
      <c r="AG90" s="12655">
        <f>IF(ISNA(VLOOKUP($D90,'Mar 26'!$F:$F,1,0)),"No","Yes")</f>
      </c>
      <c r="AH90" s="12654">
        <f>IF(ISNA(VLOOKUP($D90,'Mar 19'!$F:$F,1,0)),"No","Yes")</f>
      </c>
      <c r="AI90" s="12653">
        <f>IF(ISNA(VLOOKUP($D90,'Mar 12'!$F:$F,1,0)),"No","Yes")</f>
      </c>
      <c r="AJ90" s="12652">
        <f>IF(ISNA(VLOOKUP($D90,'Mar 5'!$F:$F,1,0)),"No","Yes")</f>
      </c>
      <c r="AK90" s="12651">
        <f>IF(ISNA(VLOOKUP($D90,'Feb 26'!$F:$F,1,0)),"No","Yes")</f>
      </c>
      <c r="AL90" s="12650">
        <f>IF(ISNA(VLOOKUP($D90,'Feb 26'!$F:$F,1,0)),"No","Yes")</f>
      </c>
      <c r="AM90" s="12649">
        <f>IF(ISNA(VLOOKUP($D90,'Feb 12'!$F:$F,1,0)),"No","Yes")</f>
      </c>
      <c r="AN90" s="12648">
        <f>IF(ISNA(VLOOKUP($D90,'Feb 5'!$F:$F,1,0)),"No","Yes")</f>
      </c>
      <c r="AO90" s="12647">
        <f>IF(ISNA(VLOOKUP($D90,'Jan 29'!$F:$F,1,0)),"No","Yes")</f>
      </c>
      <c r="AP90" s="12646">
        <f>IF(ISNA(VLOOKUP(D90,'Jan 22'!F:F,1,0)),"No","Yes")</f>
      </c>
      <c r="AQ90" s="12645"/>
      <c r="AR90" s="12644"/>
      <c r="AS90" s="12643"/>
      <c r="AT90" s="12642"/>
      <c r="AU90" s="12641"/>
      <c r="AV90" s="12640"/>
      <c r="AW90" s="12639"/>
      <c r="AX90" s="12638"/>
      <c r="AY90" s="12637"/>
      <c r="AZ90" s="12636"/>
      <c r="BA90" s="12635"/>
      <c r="BB90" s="12634"/>
      <c r="BC90" s="12633"/>
      <c r="BD90" s="12632"/>
      <c r="BE90" s="12631"/>
      <c r="BF90" s="12630"/>
      <c r="BG90" s="12629"/>
      <c r="BH90" s="12628"/>
      <c r="BI90" s="12627"/>
      <c r="BJ90" s="12626"/>
    </row>
    <row r="91" spans="1:61" x14ac:dyDescent="0.25">
      <c r="A91" s="8767"/>
      <c r="B91" s="102" t="s">
        <v>1332</v>
      </c>
      <c r="C91" s="106" t="s">
        <v>287</v>
      </c>
      <c r="D91" s="108" t="s">
        <v>319</v>
      </c>
      <c r="E91" s="216" t="s">
        <v>320</v>
      </c>
      <c r="F91" s="216" t="s">
        <v>289</v>
      </c>
      <c r="G91" s="238" t="s">
        <v>1019</v>
      </c>
      <c r="H91" s="116" t="str">
        <f>IF(ISNA(VLOOKUP($D91,'Sep 17'!$F:$F,1,0)),"No","Yes")</f>
      </c>
      <c r="I91" s="12733">
        <f>IF(ISNA(VLOOKUP($D91,'Sep 10'!$F:$F,1,0)),"No","Yes")</f>
      </c>
      <c r="J91" s="12732">
        <f>IF(ISNA(VLOOKUP($D91,'Sep 05'!$F:$F,1,0)),"No","Yes")</f>
      </c>
      <c r="K91" s="12731">
        <f>IF(ISNA(VLOOKUP($D91,'Aug 27'!$F:$F,1,0)),"No","Yes")</f>
      </c>
      <c r="L91" s="12730">
        <f>IF(ISNA(VLOOKUP($D91,'Aug 20'!$F:$F,1,0)),"No","Yes")</f>
      </c>
      <c r="M91" s="12729">
        <f>IF(ISNA(VLOOKUP($D91,'Aug 13'!$F:$F,1,0)),"No","Yes")</f>
      </c>
      <c r="N91" s="12728">
        <f>IF(ISNA(VLOOKUP($D91,'Aug 07'!$F:$F,1,0)),"No","Yes")</f>
      </c>
      <c r="O91" s="12727">
        <f>IF(ISNA(VLOOKUP($D91,'Jul 30'!$F:$F,1,0)),"No","Yes")</f>
      </c>
      <c r="P91" s="12726">
        <f>IF(ISNA(VLOOKUP($D91,'Jul 23'!$F:$F,1,0)),"No","Yes")</f>
      </c>
      <c r="Q91" s="12725">
        <f>IF(ISNA(VLOOKUP($D91,'Jul 16'!$F:$F,1,0)),"No","Yes")</f>
      </c>
      <c r="R91" s="12724">
        <f>IF(ISNA(VLOOKUP($D91,'Jul 9'!$F:$F,1,0)),"No","Yes")</f>
      </c>
      <c r="S91" s="12723">
        <f>IF(ISNA(VLOOKUP($D91,'Jul 2'!$F:$F,1,0)),"No","Yes")</f>
      </c>
      <c r="T91" s="12722">
        <f>IF(ISNA(VLOOKUP($D91,'Jun 25'!$F:$F,1,0)),"No","Yes")</f>
      </c>
      <c r="U91" s="12721">
        <f>IF(ISNA(VLOOKUP($D91,'Jun 18'!$F:$F,1,0)),"No","Yes")</f>
      </c>
      <c r="V91" s="12720">
        <f>IF(ISNA(VLOOKUP($D91,'Jun 11'!$F:$F,1,0)),"No","Yes")</f>
      </c>
      <c r="W91" s="12719">
        <f>IF(ISNA(VLOOKUP($D91,'Jun 4'!$F:$F,1,0)),"No","Yes")</f>
      </c>
      <c r="X91" s="12718">
        <f>IF(ISNA(VLOOKUP($D91,'May 28'!$F:$F,1,0)),"No","Yes")</f>
      </c>
      <c r="Y91" s="12717">
        <f>IF(ISNA(VLOOKUP($D91,'May 21'!$F:$F,1,0)),"No","Yes")</f>
      </c>
      <c r="Z91" s="12716">
        <f>IF(ISNA(VLOOKUP($D91,'May 14'!$F:$F,1,0)),"No","Yes")</f>
      </c>
      <c r="AA91" s="12715">
        <f>IF(ISNA(VLOOKUP($D91,'May 9'!$F:$F,1,0)),"No","Yes")</f>
      </c>
      <c r="AB91" s="12714">
        <f>IF(ISNA(VLOOKUP($D91,'May 2'!$F:$F,1,0)),"No","Yes")</f>
      </c>
      <c r="AC91" s="12713">
        <f>IF(ISNA(VLOOKUP($D91,'Apr 23'!$F:$F,1,0)),"No","Yes")</f>
      </c>
      <c r="AD91" s="12712">
        <f>IF(ISNA(VLOOKUP($D91,'Apr 16'!$F:$F,1,0)),"No","Yes")</f>
      </c>
      <c r="AE91" s="12711">
        <f>IF(ISNA(VLOOKUP($D91,'Apr 9'!$F:$F,1,0)),"No","Yes")</f>
      </c>
      <c r="AF91" s="12710">
        <f>IF(ISNA(VLOOKUP($D91,'Apr 2'!$F:$F,1,0)),"No","Yes")</f>
      </c>
      <c r="AG91" s="12709">
        <f>IF(ISNA(VLOOKUP($D91,'Mar 26'!$F:$F,1,0)),"No","Yes")</f>
      </c>
      <c r="AH91" s="12708">
        <f>IF(ISNA(VLOOKUP($D91,'Mar 19'!$F:$F,1,0)),"No","Yes")</f>
      </c>
      <c r="AI91" s="12707">
        <f>IF(ISNA(VLOOKUP($D91,'Mar 12'!$F:$F,1,0)),"No","Yes")</f>
      </c>
      <c r="AJ91" s="12706">
        <f>IF(ISNA(VLOOKUP($D91,'Mar 5'!$F:$F,1,0)),"No","Yes")</f>
      </c>
      <c r="AK91" s="12705">
        <f>IF(ISNA(VLOOKUP($D91,'Feb 26'!$F:$F,1,0)),"No","Yes")</f>
      </c>
      <c r="AL91" s="12704">
        <f>IF(ISNA(VLOOKUP($D91,'Feb 26'!$F:$F,1,0)),"No","Yes")</f>
      </c>
      <c r="AM91" s="12703">
        <f>IF(ISNA(VLOOKUP($D91,'Feb 12'!$F:$F,1,0)),"No","Yes")</f>
      </c>
      <c r="AN91" s="12702">
        <f>IF(ISNA(VLOOKUP($D91,'Feb 5'!$F:$F,1,0)),"No","Yes")</f>
      </c>
      <c r="AO91" s="12701">
        <f>IF(ISNA(VLOOKUP($D91,'Jan 29'!$F:$F,1,0)),"No","Yes")</f>
      </c>
      <c r="AP91" s="12700">
        <f>IF(ISNA(VLOOKUP(D91,'Jan 22'!F:F,1,0)),"No","Yes")</f>
      </c>
      <c r="AQ91" s="12699"/>
      <c r="AR91" s="12698"/>
      <c r="AS91" s="12697"/>
      <c r="AT91" s="12696"/>
      <c r="AU91" s="12695"/>
      <c r="AV91" s="12694"/>
      <c r="AW91" s="12693"/>
      <c r="AX91" s="12692"/>
      <c r="AY91" s="12691"/>
      <c r="AZ91" s="12690"/>
      <c r="BA91" s="12689"/>
      <c r="BB91" s="12688"/>
      <c r="BC91" s="12687"/>
      <c r="BD91" s="12686"/>
      <c r="BE91" s="12685"/>
      <c r="BF91" s="12684"/>
      <c r="BG91" s="12683"/>
      <c r="BH91" s="12682"/>
      <c r="BI91" s="12681"/>
      <c r="BJ91" s="12680"/>
    </row>
    <row r="92" spans="1:61" x14ac:dyDescent="0.25">
      <c r="A92" s="8767"/>
      <c r="B92" s="102" t="s">
        <v>1333</v>
      </c>
      <c r="C92" s="106" t="s">
        <v>287</v>
      </c>
      <c r="D92" s="213" t="s">
        <v>384</v>
      </c>
      <c r="E92" s="216"/>
      <c r="F92" s="111"/>
      <c r="G92" s="111"/>
      <c r="H92" s="116" t="str">
        <f>IF(ISNA(VLOOKUP($D92,'Sep 17'!$F:$F,1,0)),"No","Yes")</f>
      </c>
      <c r="I92" s="12787">
        <f>IF(ISNA(VLOOKUP($D92,'Sep 10'!$F:$F,1,0)),"No","Yes")</f>
      </c>
      <c r="J92" s="12786">
        <f>IF(ISNA(VLOOKUP($D92,'Sep 05'!$F:$F,1,0)),"No","Yes")</f>
      </c>
      <c r="K92" s="12785">
        <f>IF(ISNA(VLOOKUP($D92,'Aug 27'!$F:$F,1,0)),"No","Yes")</f>
      </c>
      <c r="L92" s="12784">
        <f>IF(ISNA(VLOOKUP($D92,'Aug 20'!$F:$F,1,0)),"No","Yes")</f>
      </c>
      <c r="M92" s="12783">
        <f>IF(ISNA(VLOOKUP($D92,'Aug 13'!$F:$F,1,0)),"No","Yes")</f>
      </c>
      <c r="N92" s="12782">
        <f>IF(ISNA(VLOOKUP($D92,'Aug 07'!$F:$F,1,0)),"No","Yes")</f>
      </c>
      <c r="O92" s="12781">
        <f>IF(ISNA(VLOOKUP($D92,'Jul 30'!$F:$F,1,0)),"No","Yes")</f>
      </c>
      <c r="P92" s="12780">
        <f>IF(ISNA(VLOOKUP($D92,'Jul 23'!$F:$F,1,0)),"No","Yes")</f>
      </c>
      <c r="Q92" s="12779">
        <f>IF(ISNA(VLOOKUP($D92,'Jul 16'!$F:$F,1,0)),"No","Yes")</f>
      </c>
      <c r="R92" s="12778">
        <f>IF(ISNA(VLOOKUP($D92,'Jul 9'!$F:$F,1,0)),"No","Yes")</f>
      </c>
      <c r="S92" s="12777">
        <f>IF(ISNA(VLOOKUP($D92,'Jul 2'!$F:$F,1,0)),"No","Yes")</f>
      </c>
      <c r="T92" s="12776">
        <f>IF(ISNA(VLOOKUP($D92,'Jun 25'!$F:$F,1,0)),"No","Yes")</f>
      </c>
      <c r="U92" s="12775">
        <f>IF(ISNA(VLOOKUP($D92,'Jun 18'!$F:$F,1,0)),"No","Yes")</f>
      </c>
      <c r="V92" s="12774">
        <f>IF(ISNA(VLOOKUP($D92,'Jun 11'!$F:$F,1,0)),"No","Yes")</f>
      </c>
      <c r="W92" s="12773">
        <f>IF(ISNA(VLOOKUP($D92,'Jun 4'!$F:$F,1,0)),"No","Yes")</f>
      </c>
      <c r="X92" s="12772">
        <f>IF(ISNA(VLOOKUP($D92,'May 28'!$F:$F,1,0)),"No","Yes")</f>
      </c>
      <c r="Y92" s="12771">
        <f>IF(ISNA(VLOOKUP($D92,'May 21'!$F:$F,1,0)),"No","Yes")</f>
      </c>
      <c r="Z92" s="12770">
        <f>IF(ISNA(VLOOKUP($D92,'May 14'!$F:$F,1,0)),"No","Yes")</f>
      </c>
      <c r="AA92" s="12769">
        <f>IF(ISNA(VLOOKUP($D92,'May 9'!$F:$F,1,0)),"No","Yes")</f>
      </c>
      <c r="AB92" s="12768">
        <f>IF(ISNA(VLOOKUP($D92,'May 2'!$F:$F,1,0)),"No","Yes")</f>
      </c>
      <c r="AC92" s="12767">
        <f>IF(ISNA(VLOOKUP($D92,'Apr 23'!$F:$F,1,0)),"No","Yes")</f>
      </c>
      <c r="AD92" s="12766">
        <f>IF(ISNA(VLOOKUP($D92,'Apr 16'!$F:$F,1,0)),"No","Yes")</f>
      </c>
      <c r="AE92" s="12765">
        <f>IF(ISNA(VLOOKUP($D92,'Apr 9'!$F:$F,1,0)),"No","Yes")</f>
      </c>
      <c r="AF92" s="12764">
        <f>IF(ISNA(VLOOKUP($D92,'Apr 2'!$F:$F,1,0)),"No","Yes")</f>
      </c>
      <c r="AG92" s="12763">
        <f>IF(ISNA(VLOOKUP($D92,'Mar 26'!$F:$F,1,0)),"No","Yes")</f>
      </c>
      <c r="AH92" s="12762">
        <f>IF(ISNA(VLOOKUP($D92,'Mar 19'!$F:$F,1,0)),"No","Yes")</f>
      </c>
      <c r="AI92" s="12761">
        <f>IF(ISNA(VLOOKUP($D92,'Mar 12'!$F:$F,1,0)),"No","Yes")</f>
      </c>
      <c r="AJ92" s="12760">
        <f>IF(ISNA(VLOOKUP($D92,'Mar 5'!$F:$F,1,0)),"No","Yes")</f>
      </c>
      <c r="AK92" s="12759">
        <f>IF(ISNA(VLOOKUP($D92,'Feb 26'!$F:$F,1,0)),"No","Yes")</f>
      </c>
      <c r="AL92" s="12758">
        <f>IF(ISNA(VLOOKUP($D92,'Feb 26'!$F:$F,1,0)),"No","Yes")</f>
      </c>
      <c r="AM92" s="12757">
        <f>IF(ISNA(VLOOKUP($D92,'Feb 12'!$F:$F,1,0)),"No","Yes")</f>
      </c>
      <c r="AN92" s="12756">
        <f>IF(ISNA(VLOOKUP($D92,'Feb 5'!$F:$F,1,0)),"No","Yes")</f>
      </c>
      <c r="AO92" s="12755">
        <f>IF(ISNA(VLOOKUP($D92,'Jan 29'!$F:$F,1,0)),"No","Yes")</f>
      </c>
      <c r="AP92" s="12754">
        <f>IF(ISNA(VLOOKUP(D92,'Jan 22'!F:F,1,0)),"No","Yes")</f>
      </c>
      <c r="AQ92" s="12753"/>
      <c r="AR92" s="12752"/>
      <c r="AS92" s="12751"/>
      <c r="AT92" s="12750"/>
      <c r="AU92" s="12749"/>
      <c r="AV92" s="12748"/>
      <c r="AW92" s="12747"/>
      <c r="AX92" s="12746"/>
      <c r="AY92" s="12745"/>
      <c r="AZ92" s="12744"/>
      <c r="BA92" s="12743"/>
      <c r="BB92" s="12742"/>
      <c r="BC92" s="12741"/>
      <c r="BD92" s="12740"/>
      <c r="BE92" s="12739"/>
      <c r="BF92" s="12738"/>
      <c r="BG92" s="12737"/>
      <c r="BH92" s="12736"/>
      <c r="BI92" s="12735"/>
      <c r="BJ92" s="12734"/>
    </row>
    <row r="93" spans="1:61" x14ac:dyDescent="0.25">
      <c r="A93" s="8767"/>
      <c r="B93" s="249" t="s">
        <v>1334</v>
      </c>
      <c r="C93" s="106" t="s">
        <v>287</v>
      </c>
      <c r="D93" s="213" t="s">
        <v>352</v>
      </c>
      <c r="E93" s="216"/>
      <c r="F93" s="111"/>
      <c r="G93" s="111"/>
      <c r="H93" s="116" t="str">
        <f>IF(ISNA(VLOOKUP($D93,'Sep 17'!$F:$F,1,0)),"No","Yes")</f>
      </c>
      <c r="I93" s="12841">
        <f>IF(ISNA(VLOOKUP($D93,'Sep 10'!$F:$F,1,0)),"No","Yes")</f>
      </c>
      <c r="J93" s="12840">
        <f>IF(ISNA(VLOOKUP($D93,'Sep 05'!$F:$F,1,0)),"No","Yes")</f>
      </c>
      <c r="K93" s="12839">
        <f>IF(ISNA(VLOOKUP($D93,'Aug 27'!$F:$F,1,0)),"No","Yes")</f>
      </c>
      <c r="L93" s="12838">
        <f>IF(ISNA(VLOOKUP($D93,'Aug 20'!$F:$F,1,0)),"No","Yes")</f>
      </c>
      <c r="M93" s="12837">
        <f>IF(ISNA(VLOOKUP($D93,'Aug 13'!$F:$F,1,0)),"No","Yes")</f>
      </c>
      <c r="N93" s="12836">
        <f>IF(ISNA(VLOOKUP($D93,'Aug 07'!$F:$F,1,0)),"No","Yes")</f>
      </c>
      <c r="O93" s="12835">
        <f>IF(ISNA(VLOOKUP($D93,'Jul 30'!$F:$F,1,0)),"No","Yes")</f>
      </c>
      <c r="P93" s="12834">
        <f>IF(ISNA(VLOOKUP($D93,'Jul 23'!$F:$F,1,0)),"No","Yes")</f>
      </c>
      <c r="Q93" s="12833">
        <f>IF(ISNA(VLOOKUP($D93,'Jul 16'!$F:$F,1,0)),"No","Yes")</f>
      </c>
      <c r="R93" s="12832">
        <f>IF(ISNA(VLOOKUP($D93,'Jul 9'!$F:$F,1,0)),"No","Yes")</f>
      </c>
      <c r="S93" s="12831">
        <f>IF(ISNA(VLOOKUP($D93,'Jul 2'!$F:$F,1,0)),"No","Yes")</f>
      </c>
      <c r="T93" s="12830">
        <f>IF(ISNA(VLOOKUP($D93,'Jun 25'!$F:$F,1,0)),"No","Yes")</f>
      </c>
      <c r="U93" s="12829">
        <f>IF(ISNA(VLOOKUP($D93,'Jun 18'!$F:$F,1,0)),"No","Yes")</f>
      </c>
      <c r="V93" s="12828">
        <f>IF(ISNA(VLOOKUP($D93,'Jun 11'!$F:$F,1,0)),"No","Yes")</f>
      </c>
      <c r="W93" s="12827">
        <f>IF(ISNA(VLOOKUP($D93,'Jun 4'!$F:$F,1,0)),"No","Yes")</f>
      </c>
      <c r="X93" s="12826">
        <f>IF(ISNA(VLOOKUP($D93,'May 28'!$F:$F,1,0)),"No","Yes")</f>
      </c>
      <c r="Y93" s="12825">
        <f>IF(ISNA(VLOOKUP($D93,'May 21'!$F:$F,1,0)),"No","Yes")</f>
      </c>
      <c r="Z93" s="12824">
        <f>IF(ISNA(VLOOKUP($D93,'May 14'!$F:$F,1,0)),"No","Yes")</f>
      </c>
      <c r="AA93" s="12823">
        <f>IF(ISNA(VLOOKUP($D93,'May 9'!$F:$F,1,0)),"No","Yes")</f>
      </c>
      <c r="AB93" s="12822">
        <f>IF(ISNA(VLOOKUP($D93,'May 2'!$F:$F,1,0)),"No","Yes")</f>
      </c>
      <c r="AC93" s="12821">
        <f>IF(ISNA(VLOOKUP($D93,'Apr 23'!$F:$F,1,0)),"No","Yes")</f>
      </c>
      <c r="AD93" s="12820">
        <f>IF(ISNA(VLOOKUP($D93,'Apr 16'!$F:$F,1,0)),"No","Yes")</f>
      </c>
      <c r="AE93" s="12819">
        <f>IF(ISNA(VLOOKUP($D93,'Apr 9'!$F:$F,1,0)),"No","Yes")</f>
      </c>
      <c r="AF93" s="12818">
        <f>IF(ISNA(VLOOKUP($D93,'Apr 2'!$F:$F,1,0)),"No","Yes")</f>
      </c>
      <c r="AG93" s="12817">
        <f>IF(ISNA(VLOOKUP($D93,'Mar 26'!$F:$F,1,0)),"No","Yes")</f>
      </c>
      <c r="AH93" s="12816">
        <f>IF(ISNA(VLOOKUP($D93,'Mar 19'!$F:$F,1,0)),"No","Yes")</f>
      </c>
      <c r="AI93" s="12815">
        <f>IF(ISNA(VLOOKUP($D93,'Mar 12'!$F:$F,1,0)),"No","Yes")</f>
      </c>
      <c r="AJ93" s="12814">
        <f>IF(ISNA(VLOOKUP($D93,'Mar 5'!$F:$F,1,0)),"No","Yes")</f>
      </c>
      <c r="AK93" s="12813">
        <f>IF(ISNA(VLOOKUP($D93,'Feb 26'!$F:$F,1,0)),"No","Yes")</f>
      </c>
      <c r="AL93" s="12812">
        <f>IF(ISNA(VLOOKUP($D93,'Feb 26'!$F:$F,1,0)),"No","Yes")</f>
      </c>
      <c r="AM93" s="12811">
        <f>IF(ISNA(VLOOKUP($D93,'Feb 12'!$F:$F,1,0)),"No","Yes")</f>
      </c>
      <c r="AN93" s="12810">
        <f>IF(ISNA(VLOOKUP($D93,'Feb 5'!$F:$F,1,0)),"No","Yes")</f>
      </c>
      <c r="AO93" s="12809">
        <f>IF(ISNA(VLOOKUP($D93,'Jan 29'!$F:$F,1,0)),"No","Yes")</f>
      </c>
      <c r="AP93" s="12808">
        <f>IF(ISNA(VLOOKUP(D93,'Jan 22'!F:F,1,0)),"No","Yes")</f>
      </c>
      <c r="AQ93" s="12807"/>
      <c r="AR93" s="12806"/>
      <c r="AS93" s="12805"/>
      <c r="AT93" s="12804"/>
      <c r="AU93" s="12803"/>
      <c r="AV93" s="12802"/>
      <c r="AW93" s="12801"/>
      <c r="AX93" s="12800"/>
      <c r="AY93" s="12799"/>
      <c r="AZ93" s="12798"/>
      <c r="BA93" s="12797"/>
      <c r="BB93" s="12796"/>
      <c r="BC93" s="12795"/>
      <c r="BD93" s="12794"/>
      <c r="BE93" s="12793"/>
      <c r="BF93" s="12792"/>
      <c r="BG93" s="12791"/>
      <c r="BH93" s="12790"/>
      <c r="BI93" s="12789"/>
      <c r="BJ93" s="12788"/>
    </row>
    <row r="94" spans="1:61" x14ac:dyDescent="0.25">
      <c r="A94" s="8767"/>
      <c r="B94" s="240" t="s">
        <v>1335</v>
      </c>
      <c r="C94" s="106" t="s">
        <v>287</v>
      </c>
      <c r="D94" s="213" t="s">
        <v>336</v>
      </c>
      <c r="E94" s="112" t="s">
        <v>337</v>
      </c>
      <c r="F94" s="112" t="s">
        <v>289</v>
      </c>
      <c r="G94" s="112" t="s">
        <v>666</v>
      </c>
      <c r="H94" s="116" t="str">
        <f>IF(ISNA(VLOOKUP($D94,'Sep 17'!$F:$F,1,0)),"No","Yes")</f>
      </c>
      <c r="I94" s="12895">
        <f>IF(ISNA(VLOOKUP($D94,'Sep 10'!$F:$F,1,0)),"No","Yes")</f>
      </c>
      <c r="J94" s="12894">
        <f>IF(ISNA(VLOOKUP($D94,'Sep 05'!$F:$F,1,0)),"No","Yes")</f>
      </c>
      <c r="K94" s="12893">
        <f>IF(ISNA(VLOOKUP($D94,'Aug 27'!$F:$F,1,0)),"No","Yes")</f>
      </c>
      <c r="L94" s="12892">
        <f>IF(ISNA(VLOOKUP($D94,'Aug 20'!$F:$F,1,0)),"No","Yes")</f>
      </c>
      <c r="M94" s="12891">
        <f>IF(ISNA(VLOOKUP($D94,'Aug 13'!$F:$F,1,0)),"No","Yes")</f>
      </c>
      <c r="N94" s="12890">
        <f>IF(ISNA(VLOOKUP($D94,'Aug 07'!$F:$F,1,0)),"No","Yes")</f>
      </c>
      <c r="O94" s="12889">
        <f>IF(ISNA(VLOOKUP($D94,'Jul 30'!$F:$F,1,0)),"No","Yes")</f>
      </c>
      <c r="P94" s="12888">
        <f>IF(ISNA(VLOOKUP($D94,'Jul 23'!$F:$F,1,0)),"No","Yes")</f>
      </c>
      <c r="Q94" s="12887">
        <f>IF(ISNA(VLOOKUP($D94,'Jul 16'!$F:$F,1,0)),"No","Yes")</f>
      </c>
      <c r="R94" s="12886">
        <f>IF(ISNA(VLOOKUP($D94,'Jul 9'!$F:$F,1,0)),"No","Yes")</f>
      </c>
      <c r="S94" s="12885">
        <f>IF(ISNA(VLOOKUP($D94,'Jul 2'!$F:$F,1,0)),"No","Yes")</f>
      </c>
      <c r="T94" s="12884">
        <f>IF(ISNA(VLOOKUP($D94,'Jun 25'!$F:$F,1,0)),"No","Yes")</f>
      </c>
      <c r="U94" s="12883">
        <f>IF(ISNA(VLOOKUP($D94,'Jun 18'!$F:$F,1,0)),"No","Yes")</f>
      </c>
      <c r="V94" s="12882">
        <f>IF(ISNA(VLOOKUP($D94,'Jun 11'!$F:$F,1,0)),"No","Yes")</f>
      </c>
      <c r="W94" s="12881">
        <f>IF(ISNA(VLOOKUP($D94,'Jun 4'!$F:$F,1,0)),"No","Yes")</f>
      </c>
      <c r="X94" s="12880">
        <f>IF(ISNA(VLOOKUP($D94,'May 28'!$F:$F,1,0)),"No","Yes")</f>
      </c>
      <c r="Y94" s="12879">
        <f>IF(ISNA(VLOOKUP($D94,'May 21'!$F:$F,1,0)),"No","Yes")</f>
      </c>
      <c r="Z94" s="12878">
        <f>IF(ISNA(VLOOKUP($D94,'May 14'!$F:$F,1,0)),"No","Yes")</f>
      </c>
      <c r="AA94" s="12877">
        <f>IF(ISNA(VLOOKUP($D94,'May 9'!$F:$F,1,0)),"No","Yes")</f>
      </c>
      <c r="AB94" s="12876">
        <f>IF(ISNA(VLOOKUP($D94,'May 2'!$F:$F,1,0)),"No","Yes")</f>
      </c>
      <c r="AC94" s="12875">
        <f>IF(ISNA(VLOOKUP($D94,'Apr 23'!$F:$F,1,0)),"No","Yes")</f>
      </c>
      <c r="AD94" s="12874">
        <f>IF(ISNA(VLOOKUP($D94,'Apr 16'!$F:$F,1,0)),"No","Yes")</f>
      </c>
      <c r="AE94" s="12873">
        <f>IF(ISNA(VLOOKUP($D94,'Apr 9'!$F:$F,1,0)),"No","Yes")</f>
      </c>
      <c r="AF94" s="12872">
        <f>IF(ISNA(VLOOKUP($D94,'Apr 2'!$F:$F,1,0)),"No","Yes")</f>
      </c>
      <c r="AG94" s="12871">
        <f>IF(ISNA(VLOOKUP($D94,'Mar 26'!$F:$F,1,0)),"No","Yes")</f>
      </c>
      <c r="AH94" s="12870">
        <f>IF(ISNA(VLOOKUP($D94,'Mar 19'!$F:$F,1,0)),"No","Yes")</f>
      </c>
      <c r="AI94" s="12869">
        <f>IF(ISNA(VLOOKUP($D94,'Mar 12'!$F:$F,1,0)),"No","Yes")</f>
      </c>
      <c r="AJ94" s="12868">
        <f>IF(ISNA(VLOOKUP($D94,'Mar 5'!$F:$F,1,0)),"No","Yes")</f>
      </c>
      <c r="AK94" s="12867">
        <f>IF(ISNA(VLOOKUP($D94,'Feb 26'!$F:$F,1,0)),"No","Yes")</f>
      </c>
      <c r="AL94" s="12866">
        <f>IF(ISNA(VLOOKUP($D94,'Feb 26'!$F:$F,1,0)),"No","Yes")</f>
      </c>
      <c r="AM94" s="12865">
        <f>IF(ISNA(VLOOKUP($D94,'Feb 12'!$F:$F,1,0)),"No","Yes")</f>
      </c>
      <c r="AN94" s="12864">
        <f>IF(ISNA(VLOOKUP($D94,'Feb 5'!$F:$F,1,0)),"No","Yes")</f>
      </c>
      <c r="AO94" s="12863">
        <f>IF(ISNA(VLOOKUP($D94,'Jan 29'!$F:$F,1,0)),"No","Yes")</f>
      </c>
      <c r="AP94" s="12862">
        <f>IF(ISNA(VLOOKUP(D94,'Jan 22'!F:F,1,0)),"No","Yes")</f>
      </c>
      <c r="AQ94" s="12861"/>
      <c r="AR94" s="12860"/>
      <c r="AS94" s="12859"/>
      <c r="AT94" s="12858"/>
      <c r="AU94" s="12857"/>
      <c r="AV94" s="12856"/>
      <c r="AW94" s="12855"/>
      <c r="AX94" s="12854"/>
      <c r="AY94" s="12853"/>
      <c r="AZ94" s="12852"/>
      <c r="BA94" s="12851"/>
      <c r="BB94" s="12850"/>
      <c r="BC94" s="12849"/>
      <c r="BD94" s="12848"/>
      <c r="BE94" s="12847"/>
      <c r="BF94" s="12846"/>
      <c r="BG94" s="12845"/>
      <c r="BH94" s="12844"/>
      <c r="BI94" s="12843"/>
      <c r="BJ94" s="12842"/>
    </row>
    <row r="95" spans="1:61" x14ac:dyDescent="0.25">
      <c r="A95" s="8767"/>
      <c r="B95" s="249" t="s">
        <v>1336</v>
      </c>
      <c r="C95" s="106" t="s">
        <v>287</v>
      </c>
      <c r="D95" s="213" t="s">
        <v>404</v>
      </c>
      <c r="E95" s="216" t="s">
        <v>405</v>
      </c>
      <c r="F95" s="216" t="s">
        <v>289</v>
      </c>
      <c r="G95" s="238" t="s">
        <v>1019</v>
      </c>
      <c r="H95" s="116" t="str">
        <f>IF(ISNA(VLOOKUP($D95,'Sep 17'!$F:$F,1,0)),"No","Yes")</f>
      </c>
      <c r="I95" s="12949">
        <f>IF(ISNA(VLOOKUP($D95,'Sep 10'!$F:$F,1,0)),"No","Yes")</f>
      </c>
      <c r="J95" s="12948">
        <f>IF(ISNA(VLOOKUP($D95,'Sep 05'!$F:$F,1,0)),"No","Yes")</f>
      </c>
      <c r="K95" s="12947">
        <f>IF(ISNA(VLOOKUP($D95,'Aug 27'!$F:$F,1,0)),"No","Yes")</f>
      </c>
      <c r="L95" s="12946">
        <f>IF(ISNA(VLOOKUP($D95,'Aug 20'!$F:$F,1,0)),"No","Yes")</f>
      </c>
      <c r="M95" s="12945">
        <f>IF(ISNA(VLOOKUP($D95,'Aug 13'!$F:$F,1,0)),"No","Yes")</f>
      </c>
      <c r="N95" s="12944">
        <f>IF(ISNA(VLOOKUP($D95,'Aug 07'!$F:$F,1,0)),"No","Yes")</f>
      </c>
      <c r="O95" s="12943">
        <f>IF(ISNA(VLOOKUP($D95,'Jul 30'!$F:$F,1,0)),"No","Yes")</f>
      </c>
      <c r="P95" s="12942">
        <f>IF(ISNA(VLOOKUP($D95,'Jul 23'!$F:$F,1,0)),"No","Yes")</f>
      </c>
      <c r="Q95" s="12941">
        <f>IF(ISNA(VLOOKUP($D95,'Jul 16'!$F:$F,1,0)),"No","Yes")</f>
      </c>
      <c r="R95" s="12940">
        <f>IF(ISNA(VLOOKUP($D95,'Jul 9'!$F:$F,1,0)),"No","Yes")</f>
      </c>
      <c r="S95" s="12939">
        <f>IF(ISNA(VLOOKUP($D95,'Jul 2'!$F:$F,1,0)),"No","Yes")</f>
      </c>
      <c r="T95" s="12938">
        <f>IF(ISNA(VLOOKUP($D95,'Jun 25'!$F:$F,1,0)),"No","Yes")</f>
      </c>
      <c r="U95" s="12937">
        <f>IF(ISNA(VLOOKUP($D95,'Jun 18'!$F:$F,1,0)),"No","Yes")</f>
      </c>
      <c r="V95" s="12936">
        <f>IF(ISNA(VLOOKUP($D95,'Jun 11'!$F:$F,1,0)),"No","Yes")</f>
      </c>
      <c r="W95" s="12935">
        <f>IF(ISNA(VLOOKUP($D95,'Jun 4'!$F:$F,1,0)),"No","Yes")</f>
      </c>
      <c r="X95" s="12934">
        <f>IF(ISNA(VLOOKUP($D95,'May 28'!$F:$F,1,0)),"No","Yes")</f>
      </c>
      <c r="Y95" s="12933">
        <f>IF(ISNA(VLOOKUP($D95,'May 21'!$F:$F,1,0)),"No","Yes")</f>
      </c>
      <c r="Z95" s="12932">
        <f>IF(ISNA(VLOOKUP($D95,'May 14'!$F:$F,1,0)),"No","Yes")</f>
      </c>
      <c r="AA95" s="12931">
        <f>IF(ISNA(VLOOKUP($D95,'May 9'!$F:$F,1,0)),"No","Yes")</f>
      </c>
      <c r="AB95" s="12930">
        <f>IF(ISNA(VLOOKUP($D95,'May 2'!$F:$F,1,0)),"No","Yes")</f>
      </c>
      <c r="AC95" s="12929">
        <f>IF(ISNA(VLOOKUP($D95,'Apr 23'!$F:$F,1,0)),"No","Yes")</f>
      </c>
      <c r="AD95" s="12928">
        <f>IF(ISNA(VLOOKUP($D95,'Apr 16'!$F:$F,1,0)),"No","Yes")</f>
      </c>
      <c r="AE95" s="12927">
        <f>IF(ISNA(VLOOKUP($D95,'Apr 9'!$F:$F,1,0)),"No","Yes")</f>
      </c>
      <c r="AF95" s="12926">
        <f>IF(ISNA(VLOOKUP($D95,'Apr 2'!$F:$F,1,0)),"No","Yes")</f>
      </c>
      <c r="AG95" s="12925">
        <f>IF(ISNA(VLOOKUP($D95,'Mar 26'!$F:$F,1,0)),"No","Yes")</f>
      </c>
      <c r="AH95" s="12924">
        <f>IF(ISNA(VLOOKUP($D95,'Mar 19'!$F:$F,1,0)),"No","Yes")</f>
      </c>
      <c r="AI95" s="12923">
        <f>IF(ISNA(VLOOKUP($D95,'Mar 12'!$F:$F,1,0)),"No","Yes")</f>
      </c>
      <c r="AJ95" s="12922">
        <f>IF(ISNA(VLOOKUP($D95,'Mar 5'!$F:$F,1,0)),"No","Yes")</f>
      </c>
      <c r="AK95" s="12921">
        <f>IF(ISNA(VLOOKUP($D95,'Feb 26'!$F:$F,1,0)),"No","Yes")</f>
      </c>
      <c r="AL95" s="12920">
        <f>IF(ISNA(VLOOKUP($D95,'Feb 26'!$F:$F,1,0)),"No","Yes")</f>
      </c>
      <c r="AM95" s="12919">
        <f>IF(ISNA(VLOOKUP($D95,'Feb 12'!$F:$F,1,0)),"No","Yes")</f>
      </c>
      <c r="AN95" s="12918">
        <f>IF(ISNA(VLOOKUP($D95,'Feb 5'!$F:$F,1,0)),"No","Yes")</f>
      </c>
      <c r="AO95" s="12917">
        <f>IF(ISNA(VLOOKUP($D95,'Jan 29'!$F:$F,1,0)),"No","Yes")</f>
      </c>
      <c r="AP95" s="12916">
        <f>IF(ISNA(VLOOKUP(D95,'Jan 22'!F:F,1,0)),"No","Yes")</f>
      </c>
      <c r="AQ95" s="12915"/>
      <c r="AR95" s="12914"/>
      <c r="AS95" s="12913"/>
      <c r="AT95" s="12912"/>
      <c r="AU95" s="12911"/>
      <c r="AV95" s="12910"/>
      <c r="AW95" s="12909"/>
      <c r="AX95" s="12908"/>
      <c r="AY95" s="12907"/>
      <c r="AZ95" s="12906"/>
      <c r="BA95" s="12905"/>
      <c r="BB95" s="12904"/>
      <c r="BC95" s="12903"/>
      <c r="BD95" s="12902"/>
      <c r="BE95" s="12901"/>
      <c r="BF95" s="12900"/>
      <c r="BG95" s="12899"/>
      <c r="BH95" s="12898"/>
      <c r="BI95" s="12897"/>
      <c r="BJ95" s="12896"/>
    </row>
    <row customFormat="1" r="96" s="143" spans="1:61" x14ac:dyDescent="0.25">
      <c r="A96" s="8767"/>
      <c r="B96" s="219" t="s">
        <v>1337</v>
      </c>
      <c r="C96" s="142" t="s">
        <v>287</v>
      </c>
      <c r="D96" s="141" t="s">
        <v>388</v>
      </c>
      <c r="E96" s="215" t="s">
        <v>389</v>
      </c>
      <c r="F96" s="215" t="s">
        <v>289</v>
      </c>
      <c r="G96" s="237" t="s">
        <v>666</v>
      </c>
      <c r="H96" s="116" t="str">
        <f>IF(ISNA(VLOOKUP($D96,'Sep 17'!$F:$F,1,0)),"No","Yes")</f>
      </c>
      <c r="I96" s="13003">
        <f>IF(ISNA(VLOOKUP($D96,'Sep 10'!$F:$F,1,0)),"No","Yes")</f>
      </c>
      <c r="J96" s="13002">
        <f>IF(ISNA(VLOOKUP($D96,'Sep 05'!$F:$F,1,0)),"No","Yes")</f>
      </c>
      <c r="K96" s="13001">
        <f>IF(ISNA(VLOOKUP($D96,'Aug 27'!$F:$F,1,0)),"No","Yes")</f>
      </c>
      <c r="L96" s="13000">
        <f>IF(ISNA(VLOOKUP($D96,'Aug 20'!$F:$F,1,0)),"No","Yes")</f>
      </c>
      <c r="M96" s="12999">
        <f>IF(ISNA(VLOOKUP($D96,'Aug 13'!$F:$F,1,0)),"No","Yes")</f>
      </c>
      <c r="N96" s="12998">
        <f>IF(ISNA(VLOOKUP($D96,'Aug 07'!$F:$F,1,0)),"No","Yes")</f>
      </c>
      <c r="O96" s="12997">
        <f>IF(ISNA(VLOOKUP($D96,'Jul 30'!$F:$F,1,0)),"No","Yes")</f>
      </c>
      <c r="P96" s="12996">
        <f>IF(ISNA(VLOOKUP($D96,'Jul 23'!$F:$F,1,0)),"No","Yes")</f>
      </c>
      <c r="Q96" s="12995">
        <f>IF(ISNA(VLOOKUP($D96,'Jul 16'!$F:$F,1,0)),"No","Yes")</f>
      </c>
      <c r="R96" s="12994">
        <f>IF(ISNA(VLOOKUP($D96,'Jul 9'!$F:$F,1,0)),"No","Yes")</f>
      </c>
      <c r="S96" s="12993">
        <f>IF(ISNA(VLOOKUP($D96,'Jul 2'!$F:$F,1,0)),"No","Yes")</f>
      </c>
      <c r="T96" s="12992">
        <f>IF(ISNA(VLOOKUP($D96,'Jun 25'!$F:$F,1,0)),"No","Yes")</f>
      </c>
      <c r="U96" s="12991">
        <f>IF(ISNA(VLOOKUP($D96,'Jun 18'!$F:$F,1,0)),"No","Yes")</f>
      </c>
      <c r="V96" s="12990">
        <f>IF(ISNA(VLOOKUP($D96,'Jun 11'!$F:$F,1,0)),"No","Yes")</f>
      </c>
      <c r="W96" s="12989">
        <f>IF(ISNA(VLOOKUP($D96,'Jun 4'!$F:$F,1,0)),"No","Yes")</f>
      </c>
      <c r="X96" s="12988">
        <f>IF(ISNA(VLOOKUP($D96,'May 28'!$F:$F,1,0)),"No","Yes")</f>
      </c>
      <c r="Y96" s="12987">
        <f>IF(ISNA(VLOOKUP($D96,'May 21'!$F:$F,1,0)),"No","Yes")</f>
      </c>
      <c r="Z96" s="12986">
        <f>IF(ISNA(VLOOKUP($D96,'May 14'!$F:$F,1,0)),"No","Yes")</f>
      </c>
      <c r="AA96" s="12985">
        <f>IF(ISNA(VLOOKUP($D96,'May 9'!$F:$F,1,0)),"No","Yes")</f>
      </c>
      <c r="AB96" s="12984">
        <f>IF(ISNA(VLOOKUP($D96,'May 2'!$F:$F,1,0)),"No","Yes")</f>
      </c>
      <c r="AC96" s="12983">
        <f>IF(ISNA(VLOOKUP($D96,'Apr 23'!$F:$F,1,0)),"No","Yes")</f>
      </c>
      <c r="AD96" s="12982">
        <f>IF(ISNA(VLOOKUP($D96,'Apr 16'!$F:$F,1,0)),"No","Yes")</f>
      </c>
      <c r="AE96" s="12981">
        <f>IF(ISNA(VLOOKUP($D96,'Apr 9'!$F:$F,1,0)),"No","Yes")</f>
      </c>
      <c r="AF96" s="12980">
        <f>IF(ISNA(VLOOKUP($D96,'Apr 2'!$F:$F,1,0)),"No","Yes")</f>
      </c>
      <c r="AG96" s="12979">
        <f>IF(ISNA(VLOOKUP($D96,'Mar 26'!$F:$F,1,0)),"No","Yes")</f>
      </c>
      <c r="AH96" s="12978">
        <f>IF(ISNA(VLOOKUP($D96,'Mar 19'!$F:$F,1,0)),"No","Yes")</f>
      </c>
      <c r="AI96" s="12977">
        <f>IF(ISNA(VLOOKUP($D96,'Mar 12'!$F:$F,1,0)),"No","Yes")</f>
      </c>
      <c r="AJ96" s="12976">
        <f>IF(ISNA(VLOOKUP($D96,'Mar 5'!$F:$F,1,0)),"No","Yes")</f>
      </c>
      <c r="AK96" s="12975">
        <f>IF(ISNA(VLOOKUP($D96,'Feb 26'!$F:$F,1,0)),"No","Yes")</f>
      </c>
      <c r="AL96" s="12974">
        <f>IF(ISNA(VLOOKUP($D96,'Feb 26'!$F:$F,1,0)),"No","Yes")</f>
      </c>
      <c r="AM96" s="12973">
        <f>IF(ISNA(VLOOKUP($D96,'Feb 12'!$F:$F,1,0)),"No","Yes")</f>
      </c>
      <c r="AN96" s="12972">
        <f>IF(ISNA(VLOOKUP($D96,'Feb 5'!$F:$F,1,0)),"No","Yes")</f>
      </c>
      <c r="AO96" s="12971">
        <f>IF(ISNA(VLOOKUP($D96,'Jan 29'!$F:$F,1,0)),"No","Yes")</f>
      </c>
      <c r="AP96" s="12970">
        <f>IF(ISNA(VLOOKUP(D96,'Jan 22'!F:F,1,0)),"No","Yes")</f>
      </c>
      <c r="AQ96" s="12969"/>
      <c r="AR96" s="12968"/>
      <c r="AS96" s="12967"/>
      <c r="AT96" s="12966"/>
      <c r="AU96" s="12965"/>
      <c r="AV96" s="12964"/>
      <c r="AW96" s="12963"/>
      <c r="AX96" s="12962"/>
      <c r="AY96" s="12961"/>
      <c r="AZ96" s="12960"/>
      <c r="BA96" s="12959"/>
      <c r="BB96" s="12958"/>
      <c r="BC96" s="12957"/>
      <c r="BD96" s="12956"/>
      <c r="BE96" s="12955"/>
      <c r="BF96" s="12954"/>
      <c r="BG96" s="12953"/>
      <c r="BH96" s="12952"/>
      <c r="BI96" s="12951"/>
      <c r="BJ96" s="12950"/>
    </row>
    <row r="97" spans="1:61" x14ac:dyDescent="0.25">
      <c r="A97" s="8767"/>
      <c r="B97" s="250" t="s">
        <v>1338</v>
      </c>
      <c r="C97" s="108" t="s">
        <v>287</v>
      </c>
      <c r="D97" s="110" t="s">
        <v>418</v>
      </c>
      <c r="E97" s="216"/>
      <c r="F97" s="111"/>
      <c r="G97" s="111"/>
      <c r="H97" s="116" t="str">
        <f>IF(ISNA(VLOOKUP($D97,'Sep 17'!$F:$F,1,0)),"No","Yes")</f>
      </c>
      <c r="I97" s="13057">
        <f>IF(ISNA(VLOOKUP($D97,'Sep 10'!$F:$F,1,0)),"No","Yes")</f>
      </c>
      <c r="J97" s="13056">
        <f>IF(ISNA(VLOOKUP($D97,'Sep 05'!$F:$F,1,0)),"No","Yes")</f>
      </c>
      <c r="K97" s="13055">
        <f>IF(ISNA(VLOOKUP($D97,'Aug 27'!$F:$F,1,0)),"No","Yes")</f>
      </c>
      <c r="L97" s="13054">
        <f>IF(ISNA(VLOOKUP($D97,'Aug 20'!$F:$F,1,0)),"No","Yes")</f>
      </c>
      <c r="M97" s="13053">
        <f>IF(ISNA(VLOOKUP($D97,'Aug 13'!$F:$F,1,0)),"No","Yes")</f>
      </c>
      <c r="N97" s="13052">
        <f>IF(ISNA(VLOOKUP($D97,'Aug 07'!$F:$F,1,0)),"No","Yes")</f>
      </c>
      <c r="O97" s="13051">
        <f>IF(ISNA(VLOOKUP($D97,'Jul 30'!$F:$F,1,0)),"No","Yes")</f>
      </c>
      <c r="P97" s="13050">
        <f>IF(ISNA(VLOOKUP($D97,'Jul 23'!$F:$F,1,0)),"No","Yes")</f>
      </c>
      <c r="Q97" s="13049">
        <f>IF(ISNA(VLOOKUP($D97,'Jul 16'!$F:$F,1,0)),"No","Yes")</f>
      </c>
      <c r="R97" s="13048">
        <f>IF(ISNA(VLOOKUP($D97,'Jul 9'!$F:$F,1,0)),"No","Yes")</f>
      </c>
      <c r="S97" s="13047">
        <f>IF(ISNA(VLOOKUP($D97,'Jul 2'!$F:$F,1,0)),"No","Yes")</f>
      </c>
      <c r="T97" s="13046">
        <f>IF(ISNA(VLOOKUP($D97,'Jun 25'!$F:$F,1,0)),"No","Yes")</f>
      </c>
      <c r="U97" s="13045">
        <f>IF(ISNA(VLOOKUP($D97,'Jun 18'!$F:$F,1,0)),"No","Yes")</f>
      </c>
      <c r="V97" s="13044">
        <f>IF(ISNA(VLOOKUP($D97,'Jun 11'!$F:$F,1,0)),"No","Yes")</f>
      </c>
      <c r="W97" s="13043">
        <f>IF(ISNA(VLOOKUP($D97,'Jun 4'!$F:$F,1,0)),"No","Yes")</f>
      </c>
      <c r="X97" s="13042">
        <f>IF(ISNA(VLOOKUP($D97,'May 28'!$F:$F,1,0)),"No","Yes")</f>
      </c>
      <c r="Y97" s="13041">
        <f>IF(ISNA(VLOOKUP($D97,'May 21'!$F:$F,1,0)),"No","Yes")</f>
      </c>
      <c r="Z97" s="13040">
        <f>IF(ISNA(VLOOKUP($D97,'May 14'!$F:$F,1,0)),"No","Yes")</f>
      </c>
      <c r="AA97" s="13039">
        <f>IF(ISNA(VLOOKUP($D97,'May 9'!$F:$F,1,0)),"No","Yes")</f>
      </c>
      <c r="AB97" s="13038">
        <f>IF(ISNA(VLOOKUP($D97,'May 2'!$F:$F,1,0)),"No","Yes")</f>
      </c>
      <c r="AC97" s="13037">
        <f>IF(ISNA(VLOOKUP($D97,'Apr 23'!$F:$F,1,0)),"No","Yes")</f>
      </c>
      <c r="AD97" s="13036">
        <f>IF(ISNA(VLOOKUP($D97,'Apr 16'!$F:$F,1,0)),"No","Yes")</f>
      </c>
      <c r="AE97" s="13035">
        <f>IF(ISNA(VLOOKUP($D97,'Apr 9'!$F:$F,1,0)),"No","Yes")</f>
      </c>
      <c r="AF97" s="13034">
        <f>IF(ISNA(VLOOKUP($D97,'Apr 2'!$F:$F,1,0)),"No","Yes")</f>
      </c>
      <c r="AG97" s="13033">
        <f>IF(ISNA(VLOOKUP($D97,'Mar 26'!$F:$F,1,0)),"No","Yes")</f>
      </c>
      <c r="AH97" s="13032">
        <f>IF(ISNA(VLOOKUP($D97,'Mar 19'!$F:$F,1,0)),"No","Yes")</f>
      </c>
      <c r="AI97" s="13031">
        <f>IF(ISNA(VLOOKUP($D97,'Mar 12'!$F:$F,1,0)),"No","Yes")</f>
      </c>
      <c r="AJ97" s="13030">
        <f>IF(ISNA(VLOOKUP($D97,'Mar 5'!$F:$F,1,0)),"No","Yes")</f>
      </c>
      <c r="AK97" s="13029">
        <f>IF(ISNA(VLOOKUP($D97,'Feb 26'!$F:$F,1,0)),"No","Yes")</f>
      </c>
      <c r="AL97" s="13028">
        <f>IF(ISNA(VLOOKUP($D97,'Feb 26'!$F:$F,1,0)),"No","Yes")</f>
      </c>
      <c r="AM97" s="13027">
        <f>IF(ISNA(VLOOKUP($D97,'Feb 12'!$F:$F,1,0)),"No","Yes")</f>
      </c>
      <c r="AN97" s="13026">
        <f>IF(ISNA(VLOOKUP($D97,'Feb 5'!$F:$F,1,0)),"No","Yes")</f>
      </c>
      <c r="AO97" s="13025">
        <f>IF(ISNA(VLOOKUP($D97,'Jan 29'!$F:$F,1,0)),"No","Yes")</f>
      </c>
      <c r="AP97" s="13024">
        <f>IF(ISNA(VLOOKUP(D97,'Jan 22'!F:F,1,0)),"No","Yes")</f>
      </c>
      <c r="AQ97" s="13023"/>
      <c r="AR97" s="13022"/>
      <c r="AS97" s="13021"/>
      <c r="AT97" s="13020"/>
      <c r="AU97" s="13019"/>
      <c r="AV97" s="13018"/>
      <c r="AW97" s="13017"/>
      <c r="AX97" s="13016"/>
      <c r="AY97" s="13015"/>
      <c r="AZ97" s="13014"/>
      <c r="BA97" s="13013"/>
      <c r="BB97" s="13012"/>
      <c r="BC97" s="13011"/>
      <c r="BD97" s="13010"/>
      <c r="BE97" s="13009"/>
      <c r="BF97" s="13008"/>
      <c r="BG97" s="13007"/>
      <c r="BH97" s="13006"/>
      <c r="BI97" s="13005"/>
      <c r="BJ97" s="13004"/>
    </row>
    <row r="98" spans="1:61" x14ac:dyDescent="0.25">
      <c r="A98" s="8767"/>
      <c r="B98" s="249" t="s">
        <v>1339</v>
      </c>
      <c r="C98" s="106" t="s">
        <v>287</v>
      </c>
      <c r="D98" s="213" t="s">
        <v>557</v>
      </c>
      <c r="E98" s="216" t="s">
        <v>558</v>
      </c>
      <c r="F98" s="216" t="s">
        <v>289</v>
      </c>
      <c r="G98" s="238" t="s">
        <v>1019</v>
      </c>
      <c r="H98" s="116" t="str">
        <f>IF(ISNA(VLOOKUP($D98,'Sep 17'!$F:$F,1,0)),"No","Yes")</f>
      </c>
      <c r="I98" s="13111">
        <f>IF(ISNA(VLOOKUP($D98,'Sep 10'!$F:$F,1,0)),"No","Yes")</f>
      </c>
      <c r="J98" s="13110">
        <f>IF(ISNA(VLOOKUP($D98,'Sep 05'!$F:$F,1,0)),"No","Yes")</f>
      </c>
      <c r="K98" s="13109">
        <f>IF(ISNA(VLOOKUP($D98,'Aug 27'!$F:$F,1,0)),"No","Yes")</f>
      </c>
      <c r="L98" s="13108">
        <f>IF(ISNA(VLOOKUP($D98,'Aug 20'!$F:$F,1,0)),"No","Yes")</f>
      </c>
      <c r="M98" s="13107">
        <f>IF(ISNA(VLOOKUP($D98,'Aug 13'!$F:$F,1,0)),"No","Yes")</f>
      </c>
      <c r="N98" s="13106">
        <f>IF(ISNA(VLOOKUP($D98,'Aug 07'!$F:$F,1,0)),"No","Yes")</f>
      </c>
      <c r="O98" s="13105">
        <f>IF(ISNA(VLOOKUP($D98,'Jul 30'!$F:$F,1,0)),"No","Yes")</f>
      </c>
      <c r="P98" s="13104">
        <f>IF(ISNA(VLOOKUP($D98,'Jul 23'!$F:$F,1,0)),"No","Yes")</f>
      </c>
      <c r="Q98" s="13103">
        <f>IF(ISNA(VLOOKUP($D98,'Jul 16'!$F:$F,1,0)),"No","Yes")</f>
      </c>
      <c r="R98" s="13102">
        <f>IF(ISNA(VLOOKUP($D98,'Jul 9'!$F:$F,1,0)),"No","Yes")</f>
      </c>
      <c r="S98" s="13101">
        <f>IF(ISNA(VLOOKUP($D98,'Jul 2'!$F:$F,1,0)),"No","Yes")</f>
      </c>
      <c r="T98" s="13100">
        <f>IF(ISNA(VLOOKUP($D98,'Jun 25'!$F:$F,1,0)),"No","Yes")</f>
      </c>
      <c r="U98" s="13099">
        <f>IF(ISNA(VLOOKUP($D98,'Jun 18'!$F:$F,1,0)),"No","Yes")</f>
      </c>
      <c r="V98" s="13098">
        <f>IF(ISNA(VLOOKUP($D98,'Jun 11'!$F:$F,1,0)),"No","Yes")</f>
      </c>
      <c r="W98" s="13097">
        <f>IF(ISNA(VLOOKUP($D98,'Jun 4'!$F:$F,1,0)),"No","Yes")</f>
      </c>
      <c r="X98" s="13096">
        <f>IF(ISNA(VLOOKUP($D98,'May 28'!$F:$F,1,0)),"No","Yes")</f>
      </c>
      <c r="Y98" s="13095">
        <f>IF(ISNA(VLOOKUP($D98,'May 21'!$F:$F,1,0)),"No","Yes")</f>
      </c>
      <c r="Z98" s="13094">
        <f>IF(ISNA(VLOOKUP($D98,'May 14'!$F:$F,1,0)),"No","Yes")</f>
      </c>
      <c r="AA98" s="13093">
        <f>IF(ISNA(VLOOKUP($D98,'May 9'!$F:$F,1,0)),"No","Yes")</f>
      </c>
      <c r="AB98" s="13092">
        <f>IF(ISNA(VLOOKUP($D98,'May 2'!$F:$F,1,0)),"No","Yes")</f>
      </c>
      <c r="AC98" s="13091">
        <f>IF(ISNA(VLOOKUP($D98,'Apr 23'!$F:$F,1,0)),"No","Yes")</f>
      </c>
      <c r="AD98" s="13090">
        <f>IF(ISNA(VLOOKUP($D98,'Apr 16'!$F:$F,1,0)),"No","Yes")</f>
      </c>
      <c r="AE98" s="13089">
        <f>IF(ISNA(VLOOKUP($D98,'Apr 9'!$F:$F,1,0)),"No","Yes")</f>
      </c>
      <c r="AF98" s="13088">
        <f>IF(ISNA(VLOOKUP($D98,'Apr 2'!$F:$F,1,0)),"No","Yes")</f>
      </c>
      <c r="AG98" s="13087">
        <f>IF(ISNA(VLOOKUP($D98,'Mar 26'!$F:$F,1,0)),"No","Yes")</f>
      </c>
      <c r="AH98" s="13086">
        <f>IF(ISNA(VLOOKUP($D98,'Mar 19'!$F:$F,1,0)),"No","Yes")</f>
      </c>
      <c r="AI98" s="13085">
        <f>IF(ISNA(VLOOKUP($D98,'Mar 12'!$F:$F,1,0)),"No","Yes")</f>
      </c>
      <c r="AJ98" s="13084">
        <f>IF(ISNA(VLOOKUP($D98,'Mar 5'!$F:$F,1,0)),"No","Yes")</f>
      </c>
      <c r="AK98" s="13083">
        <f>IF(ISNA(VLOOKUP($D98,'Feb 26'!$F:$F,1,0)),"No","Yes")</f>
      </c>
      <c r="AL98" s="13082">
        <f>IF(ISNA(VLOOKUP($D98,'Feb 26'!$F:$F,1,0)),"No","Yes")</f>
      </c>
      <c r="AM98" s="13081">
        <f>IF(ISNA(VLOOKUP($D98,'Feb 12'!$F:$F,1,0)),"No","Yes")</f>
      </c>
      <c r="AN98" s="13080">
        <f>IF(ISNA(VLOOKUP($D98,'Feb 5'!$F:$F,1,0)),"No","Yes")</f>
      </c>
      <c r="AO98" s="13079">
        <f>IF(ISNA(VLOOKUP($D98,'Jan 29'!$F:$F,1,0)),"No","Yes")</f>
      </c>
      <c r="AP98" s="13078">
        <f>IF(ISNA(VLOOKUP(D98,'Jan 22'!F:F,1,0)),"No","Yes")</f>
      </c>
      <c r="AQ98" s="13077"/>
      <c r="AR98" s="13076"/>
      <c r="AS98" s="13075"/>
      <c r="AT98" s="13074"/>
      <c r="AU98" s="13073"/>
      <c r="AV98" s="13072"/>
      <c r="AW98" s="13071"/>
      <c r="AX98" s="13070"/>
      <c r="AY98" s="13069"/>
      <c r="AZ98" s="13068"/>
      <c r="BA98" s="13067"/>
      <c r="BB98" s="13066"/>
      <c r="BC98" s="13065"/>
      <c r="BD98" s="13064"/>
      <c r="BE98" s="13063"/>
      <c r="BF98" s="13062"/>
      <c r="BG98" s="13061"/>
      <c r="BH98" s="13060"/>
      <c r="BI98" s="13059"/>
      <c r="BJ98" s="13058"/>
    </row>
    <row r="99" spans="1:61" x14ac:dyDescent="0.25">
      <c r="A99" s="8767"/>
      <c r="B99" s="8746" t="s">
        <v>1340</v>
      </c>
      <c r="C99" s="106" t="s">
        <v>287</v>
      </c>
      <c r="D99" s="136" t="s">
        <v>572</v>
      </c>
      <c r="E99" s="216" t="s">
        <v>573</v>
      </c>
      <c r="F99" s="216" t="s">
        <v>289</v>
      </c>
      <c r="G99" s="238" t="s">
        <v>1019</v>
      </c>
      <c r="H99" s="116" t="str">
        <f>IF(ISNA(VLOOKUP($D99,'Sep 17'!$F:$F,1,0)),"No","Yes")</f>
      </c>
      <c r="I99" s="13165">
        <f>IF(ISNA(VLOOKUP($D99,'Sep 10'!$F:$F,1,0)),"No","Yes")</f>
      </c>
      <c r="J99" s="13164">
        <f>IF(ISNA(VLOOKUP($D99,'Sep 05'!$F:$F,1,0)),"No","Yes")</f>
      </c>
      <c r="K99" s="13163">
        <f>IF(ISNA(VLOOKUP($D99,'Aug 27'!$F:$F,1,0)),"No","Yes")</f>
      </c>
      <c r="L99" s="13162">
        <f>IF(ISNA(VLOOKUP($D99,'Aug 20'!$F:$F,1,0)),"No","Yes")</f>
      </c>
      <c r="M99" s="13161">
        <f>IF(ISNA(VLOOKUP($D99,'Aug 13'!$F:$F,1,0)),"No","Yes")</f>
      </c>
      <c r="N99" s="13160">
        <f>IF(ISNA(VLOOKUP($D99,'Aug 07'!$F:$F,1,0)),"No","Yes")</f>
      </c>
      <c r="O99" s="13159">
        <f>IF(ISNA(VLOOKUP($D99,'Jul 30'!$F:$F,1,0)),"No","Yes")</f>
      </c>
      <c r="P99" s="13158">
        <f>IF(ISNA(VLOOKUP($D99,'Jul 23'!$F:$F,1,0)),"No","Yes")</f>
      </c>
      <c r="Q99" s="13157">
        <f>IF(ISNA(VLOOKUP($D99,'Jul 16'!$F:$F,1,0)),"No","Yes")</f>
      </c>
      <c r="R99" s="13156">
        <f>IF(ISNA(VLOOKUP($D99,'Jul 9'!$F:$F,1,0)),"No","Yes")</f>
      </c>
      <c r="S99" s="13155">
        <f>IF(ISNA(VLOOKUP($D99,'Jul 2'!$F:$F,1,0)),"No","Yes")</f>
      </c>
      <c r="T99" s="13154">
        <f>IF(ISNA(VLOOKUP($D99,'Jun 25'!$F:$F,1,0)),"No","Yes")</f>
      </c>
      <c r="U99" s="13153">
        <f>IF(ISNA(VLOOKUP($D99,'Jun 18'!$F:$F,1,0)),"No","Yes")</f>
      </c>
      <c r="V99" s="13152">
        <f>IF(ISNA(VLOOKUP($D99,'Jun 11'!$F:$F,1,0)),"No","Yes")</f>
      </c>
      <c r="W99" s="13151">
        <f>IF(ISNA(VLOOKUP($D99,'Jun 4'!$F:$F,1,0)),"No","Yes")</f>
      </c>
      <c r="X99" s="13150">
        <f>IF(ISNA(VLOOKUP($D99,'May 28'!$F:$F,1,0)),"No","Yes")</f>
      </c>
      <c r="Y99" s="13149">
        <f>IF(ISNA(VLOOKUP($D99,'May 21'!$F:$F,1,0)),"No","Yes")</f>
      </c>
      <c r="Z99" s="13148">
        <f>IF(ISNA(VLOOKUP($D99,'May 14'!$F:$F,1,0)),"No","Yes")</f>
      </c>
      <c r="AA99" s="13147">
        <f>IF(ISNA(VLOOKUP($D99,'May 9'!$F:$F,1,0)),"No","Yes")</f>
      </c>
      <c r="AB99" s="13146">
        <f>IF(ISNA(VLOOKUP($D99,'May 2'!$F:$F,1,0)),"No","Yes")</f>
      </c>
      <c r="AC99" s="13145">
        <f>IF(ISNA(VLOOKUP($D99,'Apr 23'!$F:$F,1,0)),"No","Yes")</f>
      </c>
      <c r="AD99" s="13144">
        <f>IF(ISNA(VLOOKUP($D99,'Apr 16'!$F:$F,1,0)),"No","Yes")</f>
      </c>
      <c r="AE99" s="13143">
        <f>IF(ISNA(VLOOKUP($D99,'Apr 9'!$F:$F,1,0)),"No","Yes")</f>
      </c>
      <c r="AF99" s="13142">
        <f>IF(ISNA(VLOOKUP($D99,'Apr 2'!$F:$F,1,0)),"No","Yes")</f>
      </c>
      <c r="AG99" s="13141">
        <f>IF(ISNA(VLOOKUP($D99,'Mar 26'!$F:$F,1,0)),"No","Yes")</f>
      </c>
      <c r="AH99" s="13140">
        <f>IF(ISNA(VLOOKUP($D99,'Mar 19'!$F:$F,1,0)),"No","Yes")</f>
      </c>
      <c r="AI99" s="13139">
        <f>IF(ISNA(VLOOKUP($D99,'Mar 12'!$F:$F,1,0)),"No","Yes")</f>
      </c>
      <c r="AJ99" s="13138">
        <f>IF(ISNA(VLOOKUP($D99,'Mar 5'!$F:$F,1,0)),"No","Yes")</f>
      </c>
      <c r="AK99" s="13137">
        <f>IF(ISNA(VLOOKUP($D99,'Feb 26'!$F:$F,1,0)),"No","Yes")</f>
      </c>
      <c r="AL99" s="13136">
        <f>IF(ISNA(VLOOKUP($D99,'Feb 26'!$F:$F,1,0)),"No","Yes")</f>
      </c>
      <c r="AM99" s="13135">
        <f>IF(ISNA(VLOOKUP($D99,'Feb 12'!$F:$F,1,0)),"No","Yes")</f>
      </c>
      <c r="AN99" s="13134">
        <f>IF(ISNA(VLOOKUP($D99,'Feb 5'!$F:$F,1,0)),"No","Yes")</f>
      </c>
      <c r="AO99" s="13133">
        <f>IF(ISNA(VLOOKUP($D99,'Jan 29'!$F:$F,1,0)),"No","Yes")</f>
      </c>
      <c r="AP99" s="13132">
        <f>IF(ISNA(VLOOKUP(D99,'Jan 22'!F:F,1,0)),"No","Yes")</f>
      </c>
      <c r="AQ99" s="13131"/>
      <c r="AR99" s="13130"/>
      <c r="AS99" s="13129"/>
      <c r="AT99" s="13128"/>
      <c r="AU99" s="13127"/>
      <c r="AV99" s="13126"/>
      <c r="AW99" s="13125"/>
      <c r="AX99" s="13124"/>
      <c r="AY99" s="13123"/>
      <c r="AZ99" s="13122"/>
      <c r="BA99" s="13121"/>
      <c r="BB99" s="13120"/>
      <c r="BC99" s="13119"/>
      <c r="BD99" s="13118"/>
      <c r="BE99" s="13117"/>
      <c r="BF99" s="13116"/>
      <c r="BG99" s="13115"/>
      <c r="BH99" s="13114"/>
      <c r="BI99" s="13113"/>
      <c r="BJ99" s="13112"/>
    </row>
    <row r="100" spans="1:61" x14ac:dyDescent="0.25">
      <c r="A100" s="8767"/>
      <c r="B100" s="249" t="s">
        <v>1341</v>
      </c>
      <c r="C100" s="106" t="s">
        <v>287</v>
      </c>
      <c r="D100" s="213" t="s">
        <v>324</v>
      </c>
      <c r="E100" s="216" t="s">
        <v>325</v>
      </c>
      <c r="F100" s="216" t="s">
        <v>289</v>
      </c>
      <c r="G100" s="238" t="s">
        <v>1019</v>
      </c>
      <c r="H100" s="116" t="str">
        <f>IF(ISNA(VLOOKUP($D100,'Sep 17'!$F:$F,1,0)),"No","Yes")</f>
      </c>
      <c r="I100" s="13219">
        <f>IF(ISNA(VLOOKUP($D100,'Sep 10'!$F:$F,1,0)),"No","Yes")</f>
      </c>
      <c r="J100" s="13218">
        <f>IF(ISNA(VLOOKUP($D100,'Sep 05'!$F:$F,1,0)),"No","Yes")</f>
      </c>
      <c r="K100" s="13217">
        <f>IF(ISNA(VLOOKUP($D100,'Aug 27'!$F:$F,1,0)),"No","Yes")</f>
      </c>
      <c r="L100" s="13216">
        <f>IF(ISNA(VLOOKUP($D100,'Aug 20'!$F:$F,1,0)),"No","Yes")</f>
      </c>
      <c r="M100" s="13215">
        <f>IF(ISNA(VLOOKUP($D100,'Aug 13'!$F:$F,1,0)),"No","Yes")</f>
      </c>
      <c r="N100" s="13214">
        <f>IF(ISNA(VLOOKUP($D100,'Aug 07'!$F:$F,1,0)),"No","Yes")</f>
      </c>
      <c r="O100" s="13213">
        <f>IF(ISNA(VLOOKUP($D100,'Jul 30'!$F:$F,1,0)),"No","Yes")</f>
      </c>
      <c r="P100" s="13212">
        <f>IF(ISNA(VLOOKUP($D100,'Jul 23'!$F:$F,1,0)),"No","Yes")</f>
      </c>
      <c r="Q100" s="13211">
        <f>IF(ISNA(VLOOKUP($D100,'Jul 16'!$F:$F,1,0)),"No","Yes")</f>
      </c>
      <c r="R100" s="13210">
        <f>IF(ISNA(VLOOKUP($D100,'Jul 9'!$F:$F,1,0)),"No","Yes")</f>
      </c>
      <c r="S100" s="13209">
        <f>IF(ISNA(VLOOKUP($D100,'Jul 2'!$F:$F,1,0)),"No","Yes")</f>
      </c>
      <c r="T100" s="13208">
        <f>IF(ISNA(VLOOKUP($D100,'Jun 25'!$F:$F,1,0)),"No","Yes")</f>
      </c>
      <c r="U100" s="13207">
        <f>IF(ISNA(VLOOKUP($D100,'Jun 18'!$F:$F,1,0)),"No","Yes")</f>
      </c>
      <c r="V100" s="13206">
        <f>IF(ISNA(VLOOKUP($D100,'Jun 11'!$F:$F,1,0)),"No","Yes")</f>
      </c>
      <c r="W100" s="13205">
        <f>IF(ISNA(VLOOKUP($D100,'Jun 4'!$F:$F,1,0)),"No","Yes")</f>
      </c>
      <c r="X100" s="13204">
        <f>IF(ISNA(VLOOKUP($D100,'May 28'!$F:$F,1,0)),"No","Yes")</f>
      </c>
      <c r="Y100" s="13203">
        <f>IF(ISNA(VLOOKUP($D100,'May 21'!$F:$F,1,0)),"No","Yes")</f>
      </c>
      <c r="Z100" s="13202">
        <f>IF(ISNA(VLOOKUP($D100,'May 14'!$F:$F,1,0)),"No","Yes")</f>
      </c>
      <c r="AA100" s="13201">
        <f>IF(ISNA(VLOOKUP($D100,'May 9'!$F:$F,1,0)),"No","Yes")</f>
      </c>
      <c r="AB100" s="13200">
        <f>IF(ISNA(VLOOKUP($D100,'May 2'!$F:$F,1,0)),"No","Yes")</f>
      </c>
      <c r="AC100" s="13199">
        <f>IF(ISNA(VLOOKUP($D100,'Apr 23'!$F:$F,1,0)),"No","Yes")</f>
      </c>
      <c r="AD100" s="13198">
        <f>IF(ISNA(VLOOKUP($D100,'Apr 16'!$F:$F,1,0)),"No","Yes")</f>
      </c>
      <c r="AE100" s="13197">
        <f>IF(ISNA(VLOOKUP($D100,'Apr 9'!$F:$F,1,0)),"No","Yes")</f>
      </c>
      <c r="AF100" s="13196">
        <f>IF(ISNA(VLOOKUP($D100,'Apr 2'!$F:$F,1,0)),"No","Yes")</f>
      </c>
      <c r="AG100" s="13195">
        <f>IF(ISNA(VLOOKUP($D100,'Mar 26'!$F:$F,1,0)),"No","Yes")</f>
      </c>
      <c r="AH100" s="13194">
        <f>IF(ISNA(VLOOKUP($D100,'Mar 19'!$F:$F,1,0)),"No","Yes")</f>
      </c>
      <c r="AI100" s="13193">
        <f>IF(ISNA(VLOOKUP($D100,'Mar 12'!$F:$F,1,0)),"No","Yes")</f>
      </c>
      <c r="AJ100" s="13192">
        <f>IF(ISNA(VLOOKUP($D100,'Mar 5'!$F:$F,1,0)),"No","Yes")</f>
      </c>
      <c r="AK100" s="13191">
        <f>IF(ISNA(VLOOKUP($D100,'Feb 26'!$F:$F,1,0)),"No","Yes")</f>
      </c>
      <c r="AL100" s="13190">
        <f>IF(ISNA(VLOOKUP($D100,'Feb 26'!$F:$F,1,0)),"No","Yes")</f>
      </c>
      <c r="AM100" s="13189">
        <f>IF(ISNA(VLOOKUP($D100,'Feb 12'!$F:$F,1,0)),"No","Yes")</f>
      </c>
      <c r="AN100" s="13188">
        <f>IF(ISNA(VLOOKUP($D100,'Feb 5'!$F:$F,1,0)),"No","Yes")</f>
      </c>
      <c r="AO100" s="13187">
        <f>IF(ISNA(VLOOKUP($D100,'Jan 29'!$F:$F,1,0)),"No","Yes")</f>
      </c>
      <c r="AP100" s="13186">
        <f>IF(ISNA(VLOOKUP(D100,'Jan 22'!F:F,1,0)),"No","Yes")</f>
      </c>
      <c r="AQ100" s="13185"/>
      <c r="AR100" s="13184"/>
      <c r="AS100" s="13183"/>
      <c r="AT100" s="13182"/>
      <c r="AU100" s="13181"/>
      <c r="AV100" s="13180"/>
      <c r="AW100" s="13179"/>
      <c r="AX100" s="13178"/>
      <c r="AY100" s="13177"/>
      <c r="AZ100" s="13176"/>
      <c r="BA100" s="13175"/>
      <c r="BB100" s="13174"/>
      <c r="BC100" s="13173"/>
      <c r="BD100" s="13172"/>
      <c r="BE100" s="13171"/>
      <c r="BF100" s="13170"/>
      <c r="BG100" s="13169"/>
      <c r="BH100" s="13168"/>
      <c r="BI100" s="13167"/>
      <c r="BJ100" s="13166"/>
    </row>
    <row r="101" spans="1:61" x14ac:dyDescent="0.25">
      <c r="A101" s="8767"/>
      <c r="B101" s="249" t="s">
        <v>1342</v>
      </c>
      <c r="C101" s="106" t="s">
        <v>287</v>
      </c>
      <c r="D101" s="213" t="s">
        <v>866</v>
      </c>
      <c r="E101" s="216"/>
      <c r="F101" s="111"/>
      <c r="G101" s="111"/>
      <c r="H101" s="116" t="str">
        <f>IF(ISNA(VLOOKUP($D101,'Sep 17'!$F:$F,1,0)),"No","Yes")</f>
      </c>
      <c r="I101" s="13273">
        <f>IF(ISNA(VLOOKUP($D101,'Sep 10'!$F:$F,1,0)),"No","Yes")</f>
      </c>
      <c r="J101" s="13272">
        <f>IF(ISNA(VLOOKUP($D101,'Sep 05'!$F:$F,1,0)),"No","Yes")</f>
      </c>
      <c r="K101" s="13271">
        <f>IF(ISNA(VLOOKUP($D101,'Aug 27'!$F:$F,1,0)),"No","Yes")</f>
      </c>
      <c r="L101" s="13270">
        <f>IF(ISNA(VLOOKUP($D101,'Aug 20'!$F:$F,1,0)),"No","Yes")</f>
      </c>
      <c r="M101" s="13269">
        <f>IF(ISNA(VLOOKUP($D101,'Aug 13'!$F:$F,1,0)),"No","Yes")</f>
      </c>
      <c r="N101" s="13268">
        <f>IF(ISNA(VLOOKUP($D101,'Aug 07'!$F:$F,1,0)),"No","Yes")</f>
      </c>
      <c r="O101" s="13267">
        <f>IF(ISNA(VLOOKUP($D101,'Jul 30'!$F:$F,1,0)),"No","Yes")</f>
      </c>
      <c r="P101" s="13266">
        <f>IF(ISNA(VLOOKUP($D101,'Jul 23'!$F:$F,1,0)),"No","Yes")</f>
      </c>
      <c r="Q101" s="13265">
        <f>IF(ISNA(VLOOKUP($D101,'Jul 16'!$F:$F,1,0)),"No","Yes")</f>
      </c>
      <c r="R101" s="13264">
        <f>IF(ISNA(VLOOKUP($D101,'Jul 9'!$F:$F,1,0)),"No","Yes")</f>
      </c>
      <c r="S101" s="13263">
        <f>IF(ISNA(VLOOKUP($D101,'Jul 2'!$F:$F,1,0)),"No","Yes")</f>
      </c>
      <c r="T101" s="13262">
        <f>IF(ISNA(VLOOKUP($D101,'Jun 25'!$F:$F,1,0)),"No","Yes")</f>
      </c>
      <c r="U101" s="13261">
        <f>IF(ISNA(VLOOKUP($D101,'Jun 18'!$F:$F,1,0)),"No","Yes")</f>
      </c>
      <c r="V101" s="13260">
        <f>IF(ISNA(VLOOKUP($D101,'Jun 11'!$F:$F,1,0)),"No","Yes")</f>
      </c>
      <c r="W101" s="13259">
        <f>IF(ISNA(VLOOKUP($D101,'Jun 4'!$F:$F,1,0)),"No","Yes")</f>
      </c>
      <c r="X101" s="13258">
        <f>IF(ISNA(VLOOKUP($D101,'May 28'!$F:$F,1,0)),"No","Yes")</f>
      </c>
      <c r="Y101" s="13257">
        <f>IF(ISNA(VLOOKUP($D101,'May 21'!$F:$F,1,0)),"No","Yes")</f>
      </c>
      <c r="Z101" s="13256">
        <f>IF(ISNA(VLOOKUP($D101,'May 14'!$F:$F,1,0)),"No","Yes")</f>
      </c>
      <c r="AA101" s="13255">
        <f>IF(ISNA(VLOOKUP($D101,'May 9'!$F:$F,1,0)),"No","Yes")</f>
      </c>
      <c r="AB101" s="13254">
        <f>IF(ISNA(VLOOKUP($D101,'May 2'!$F:$F,1,0)),"No","Yes")</f>
      </c>
      <c r="AC101" s="13253">
        <f>IF(ISNA(VLOOKUP($D101,'Apr 23'!$F:$F,1,0)),"No","Yes")</f>
      </c>
      <c r="AD101" s="13252">
        <f>IF(ISNA(VLOOKUP($D101,'Apr 16'!$F:$F,1,0)),"No","Yes")</f>
      </c>
      <c r="AE101" s="13251">
        <f>IF(ISNA(VLOOKUP($D101,'Apr 9'!$F:$F,1,0)),"No","Yes")</f>
      </c>
      <c r="AF101" s="13250">
        <f>IF(ISNA(VLOOKUP($D101,'Apr 2'!$F:$F,1,0)),"No","Yes")</f>
      </c>
      <c r="AG101" s="13249">
        <f>IF(ISNA(VLOOKUP($D101,'Mar 26'!$F:$F,1,0)),"No","Yes")</f>
      </c>
      <c r="AH101" s="13248">
        <f>IF(ISNA(VLOOKUP($D101,'Mar 19'!$F:$F,1,0)),"No","Yes")</f>
      </c>
      <c r="AI101" s="13247">
        <f>IF(ISNA(VLOOKUP($D101,'Mar 12'!$F:$F,1,0)),"No","Yes")</f>
      </c>
      <c r="AJ101" s="13246">
        <f>IF(ISNA(VLOOKUP($D101,'Mar 5'!$F:$F,1,0)),"No","Yes")</f>
      </c>
      <c r="AK101" s="13245">
        <f>IF(ISNA(VLOOKUP($D101,'Feb 26'!$F:$F,1,0)),"No","Yes")</f>
      </c>
      <c r="AL101" s="13244">
        <f>IF(ISNA(VLOOKUP($D101,'Feb 26'!$F:$F,1,0)),"No","Yes")</f>
      </c>
      <c r="AM101" s="13243">
        <f>IF(ISNA(VLOOKUP($D101,'Feb 12'!$F:$F,1,0)),"No","Yes")</f>
      </c>
      <c r="AN101" s="13242">
        <f>IF(ISNA(VLOOKUP($D101,'Feb 5'!$F:$F,1,0)),"No","Yes")</f>
      </c>
      <c r="AO101" s="13241">
        <f>IF(ISNA(VLOOKUP($D101,'Jan 29'!$F:$F,1,0)),"No","Yes")</f>
      </c>
      <c r="AP101" s="13240">
        <f>IF(ISNA(VLOOKUP(D101,'Jan 22'!F:F,1,0)),"No","Yes")</f>
      </c>
      <c r="AQ101" s="13239"/>
      <c r="AR101" s="13238"/>
      <c r="AS101" s="13237"/>
      <c r="AT101" s="13236"/>
      <c r="AU101" s="13235"/>
      <c r="AV101" s="13234"/>
      <c r="AW101" s="13233"/>
      <c r="AX101" s="13232"/>
      <c r="AY101" s="13231"/>
      <c r="AZ101" s="13230"/>
      <c r="BA101" s="13229"/>
      <c r="BB101" s="13228"/>
      <c r="BC101" s="13227"/>
      <c r="BD101" s="13226"/>
      <c r="BE101" s="13225"/>
      <c r="BF101" s="13224"/>
      <c r="BG101" s="13223"/>
      <c r="BH101" s="13222"/>
      <c r="BI101" s="13221"/>
      <c r="BJ101" s="13220"/>
    </row>
    <row r="102" spans="1:61" x14ac:dyDescent="0.25">
      <c r="A102" s="8767"/>
      <c r="B102" s="249" t="s">
        <v>1343</v>
      </c>
      <c r="C102" s="106" t="s">
        <v>287</v>
      </c>
      <c r="D102" s="213" t="s">
        <v>342</v>
      </c>
      <c r="E102" s="216"/>
      <c r="F102" s="111"/>
      <c r="G102" s="111"/>
      <c r="H102" s="116" t="str">
        <f>IF(ISNA(VLOOKUP($D102,'Sep 17'!$F:$F,1,0)),"No","Yes")</f>
      </c>
      <c r="I102" s="13327">
        <f>IF(ISNA(VLOOKUP($D102,'Sep 10'!$F:$F,1,0)),"No","Yes")</f>
      </c>
      <c r="J102" s="13326">
        <f>IF(ISNA(VLOOKUP($D102,'Sep 05'!$F:$F,1,0)),"No","Yes")</f>
      </c>
      <c r="K102" s="13325">
        <f>IF(ISNA(VLOOKUP($D102,'Aug 27'!$F:$F,1,0)),"No","Yes")</f>
      </c>
      <c r="L102" s="13324">
        <f>IF(ISNA(VLOOKUP($D102,'Aug 20'!$F:$F,1,0)),"No","Yes")</f>
      </c>
      <c r="M102" s="13323">
        <f>IF(ISNA(VLOOKUP($D102,'Aug 13'!$F:$F,1,0)),"No","Yes")</f>
      </c>
      <c r="N102" s="13322">
        <f>IF(ISNA(VLOOKUP($D102,'Aug 07'!$F:$F,1,0)),"No","Yes")</f>
      </c>
      <c r="O102" s="13321">
        <f>IF(ISNA(VLOOKUP($D102,'Jul 30'!$F:$F,1,0)),"No","Yes")</f>
      </c>
      <c r="P102" s="13320">
        <f>IF(ISNA(VLOOKUP($D102,'Jul 23'!$F:$F,1,0)),"No","Yes")</f>
      </c>
      <c r="Q102" s="13319">
        <f>IF(ISNA(VLOOKUP($D102,'Jul 16'!$F:$F,1,0)),"No","Yes")</f>
      </c>
      <c r="R102" s="13318">
        <f>IF(ISNA(VLOOKUP($D102,'Jul 9'!$F:$F,1,0)),"No","Yes")</f>
      </c>
      <c r="S102" s="13317">
        <f>IF(ISNA(VLOOKUP($D102,'Jul 2'!$F:$F,1,0)),"No","Yes")</f>
      </c>
      <c r="T102" s="13316">
        <f>IF(ISNA(VLOOKUP($D102,'Jun 25'!$F:$F,1,0)),"No","Yes")</f>
      </c>
      <c r="U102" s="13315">
        <f>IF(ISNA(VLOOKUP($D102,'Jun 18'!$F:$F,1,0)),"No","Yes")</f>
      </c>
      <c r="V102" s="13314">
        <f>IF(ISNA(VLOOKUP($D102,'Jun 11'!$F:$F,1,0)),"No","Yes")</f>
      </c>
      <c r="W102" s="13313">
        <f>IF(ISNA(VLOOKUP($D102,'Jun 4'!$F:$F,1,0)),"No","Yes")</f>
      </c>
      <c r="X102" s="13312">
        <f>IF(ISNA(VLOOKUP($D102,'May 28'!$F:$F,1,0)),"No","Yes")</f>
      </c>
      <c r="Y102" s="13311">
        <f>IF(ISNA(VLOOKUP($D102,'May 21'!$F:$F,1,0)),"No","Yes")</f>
      </c>
      <c r="Z102" s="13310">
        <f>IF(ISNA(VLOOKUP($D102,'May 14'!$F:$F,1,0)),"No","Yes")</f>
      </c>
      <c r="AA102" s="13309">
        <f>IF(ISNA(VLOOKUP($D102,'May 9'!$F:$F,1,0)),"No","Yes")</f>
      </c>
      <c r="AB102" s="13308">
        <f>IF(ISNA(VLOOKUP($D102,'May 2'!$F:$F,1,0)),"No","Yes")</f>
      </c>
      <c r="AC102" s="13307">
        <f>IF(ISNA(VLOOKUP($D102,'Apr 23'!$F:$F,1,0)),"No","Yes")</f>
      </c>
      <c r="AD102" s="13306">
        <f>IF(ISNA(VLOOKUP($D102,'Apr 16'!$F:$F,1,0)),"No","Yes")</f>
      </c>
      <c r="AE102" s="13305">
        <f>IF(ISNA(VLOOKUP($D102,'Apr 9'!$F:$F,1,0)),"No","Yes")</f>
      </c>
      <c r="AF102" s="13304">
        <f>IF(ISNA(VLOOKUP($D102,'Apr 2'!$F:$F,1,0)),"No","Yes")</f>
      </c>
      <c r="AG102" s="13303">
        <f>IF(ISNA(VLOOKUP($D102,'Mar 26'!$F:$F,1,0)),"No","Yes")</f>
      </c>
      <c r="AH102" s="13302">
        <f>IF(ISNA(VLOOKUP($D102,'Mar 19'!$F:$F,1,0)),"No","Yes")</f>
      </c>
      <c r="AI102" s="13301">
        <f>IF(ISNA(VLOOKUP($D102,'Mar 12'!$F:$F,1,0)),"No","Yes")</f>
      </c>
      <c r="AJ102" s="13300">
        <f>IF(ISNA(VLOOKUP($D102,'Mar 5'!$F:$F,1,0)),"No","Yes")</f>
      </c>
      <c r="AK102" s="13299">
        <f>IF(ISNA(VLOOKUP($D102,'Feb 26'!$F:$F,1,0)),"No","Yes")</f>
      </c>
      <c r="AL102" s="13298">
        <f>IF(ISNA(VLOOKUP($D102,'Feb 26'!$F:$F,1,0)),"No","Yes")</f>
      </c>
      <c r="AM102" s="13297">
        <f>IF(ISNA(VLOOKUP($D102,'Feb 12'!$F:$F,1,0)),"No","Yes")</f>
      </c>
      <c r="AN102" s="13296">
        <f>IF(ISNA(VLOOKUP($D102,'Feb 5'!$F:$F,1,0)),"No","Yes")</f>
      </c>
      <c r="AO102" s="13295">
        <f>IF(ISNA(VLOOKUP($D102,'Jan 29'!$F:$F,1,0)),"No","Yes")</f>
      </c>
      <c r="AP102" s="13294">
        <f>IF(ISNA(VLOOKUP(D102,'Jan 22'!F:F,1,0)),"No","Yes")</f>
      </c>
      <c r="AQ102" s="13293"/>
      <c r="AR102" s="13292"/>
      <c r="AS102" s="13291"/>
      <c r="AT102" s="13290"/>
      <c r="AU102" s="13289"/>
      <c r="AV102" s="13288"/>
      <c r="AW102" s="13287"/>
      <c r="AX102" s="13286"/>
      <c r="AY102" s="13285"/>
      <c r="AZ102" s="13284"/>
      <c r="BA102" s="13283"/>
      <c r="BB102" s="13282"/>
      <c r="BC102" s="13281"/>
      <c r="BD102" s="13280"/>
      <c r="BE102" s="13279"/>
      <c r="BF102" s="13278"/>
      <c r="BG102" s="13277"/>
      <c r="BH102" s="13276"/>
      <c r="BI102" s="13275"/>
      <c r="BJ102" s="13274"/>
    </row>
    <row r="103" spans="1:61" x14ac:dyDescent="0.25">
      <c r="A103" s="8767"/>
      <c r="B103" s="249" t="s">
        <v>1344</v>
      </c>
      <c r="C103" s="106" t="s">
        <v>287</v>
      </c>
      <c r="D103" s="213" t="s">
        <v>654</v>
      </c>
      <c r="E103" s="216" t="s">
        <v>655</v>
      </c>
      <c r="F103" s="216" t="s">
        <v>289</v>
      </c>
      <c r="G103" s="238" t="s">
        <v>1019</v>
      </c>
      <c r="H103" s="116" t="str">
        <f>IF(ISNA(VLOOKUP($D103,'Sep 17'!$F:$F,1,0)),"No","Yes")</f>
      </c>
      <c r="I103" s="13381">
        <f>IF(ISNA(VLOOKUP($D103,'Sep 10'!$F:$F,1,0)),"No","Yes")</f>
      </c>
      <c r="J103" s="13380">
        <f>IF(ISNA(VLOOKUP($D103,'Sep 05'!$F:$F,1,0)),"No","Yes")</f>
      </c>
      <c r="K103" s="13379">
        <f>IF(ISNA(VLOOKUP($D103,'Aug 27'!$F:$F,1,0)),"No","Yes")</f>
      </c>
      <c r="L103" s="13378">
        <f>IF(ISNA(VLOOKUP($D103,'Aug 20'!$F:$F,1,0)),"No","Yes")</f>
      </c>
      <c r="M103" s="13377">
        <f>IF(ISNA(VLOOKUP($D103,'Aug 13'!$F:$F,1,0)),"No","Yes")</f>
      </c>
      <c r="N103" s="13376">
        <f>IF(ISNA(VLOOKUP($D103,'Aug 07'!$F:$F,1,0)),"No","Yes")</f>
      </c>
      <c r="O103" s="13375">
        <f>IF(ISNA(VLOOKUP($D103,'Jul 30'!$F:$F,1,0)),"No","Yes")</f>
      </c>
      <c r="P103" s="13374">
        <f>IF(ISNA(VLOOKUP($D103,'Jul 23'!$F:$F,1,0)),"No","Yes")</f>
      </c>
      <c r="Q103" s="13373">
        <f>IF(ISNA(VLOOKUP($D103,'Jul 16'!$F:$F,1,0)),"No","Yes")</f>
      </c>
      <c r="R103" s="13372">
        <f>IF(ISNA(VLOOKUP($D103,'Jul 9'!$F:$F,1,0)),"No","Yes")</f>
      </c>
      <c r="S103" s="13371">
        <f>IF(ISNA(VLOOKUP($D103,'Jul 2'!$F:$F,1,0)),"No","Yes")</f>
      </c>
      <c r="T103" s="13370">
        <f>IF(ISNA(VLOOKUP($D103,'Jun 25'!$F:$F,1,0)),"No","Yes")</f>
      </c>
      <c r="U103" s="13369">
        <f>IF(ISNA(VLOOKUP($D103,'Jun 18'!$F:$F,1,0)),"No","Yes")</f>
      </c>
      <c r="V103" s="13368">
        <f>IF(ISNA(VLOOKUP($D103,'Jun 11'!$F:$F,1,0)),"No","Yes")</f>
      </c>
      <c r="W103" s="13367">
        <f>IF(ISNA(VLOOKUP($D103,'Jun 4'!$F:$F,1,0)),"No","Yes")</f>
      </c>
      <c r="X103" s="13366">
        <f>IF(ISNA(VLOOKUP($D103,'May 28'!$F:$F,1,0)),"No","Yes")</f>
      </c>
      <c r="Y103" s="13365">
        <f>IF(ISNA(VLOOKUP($D103,'May 21'!$F:$F,1,0)),"No","Yes")</f>
      </c>
      <c r="Z103" s="13364">
        <f>IF(ISNA(VLOOKUP($D103,'May 14'!$F:$F,1,0)),"No","Yes")</f>
      </c>
      <c r="AA103" s="13363">
        <f>IF(ISNA(VLOOKUP($D103,'May 9'!$F:$F,1,0)),"No","Yes")</f>
      </c>
      <c r="AB103" s="13362">
        <f>IF(ISNA(VLOOKUP($D103,'May 2'!$F:$F,1,0)),"No","Yes")</f>
      </c>
      <c r="AC103" s="13361">
        <f>IF(ISNA(VLOOKUP($D103,'Apr 23'!$F:$F,1,0)),"No","Yes")</f>
      </c>
      <c r="AD103" s="13360">
        <f>IF(ISNA(VLOOKUP($D103,'Apr 16'!$F:$F,1,0)),"No","Yes")</f>
      </c>
      <c r="AE103" s="13359">
        <f>IF(ISNA(VLOOKUP($D103,'Apr 9'!$F:$F,1,0)),"No","Yes")</f>
      </c>
      <c r="AF103" s="13358">
        <f>IF(ISNA(VLOOKUP($D103,'Apr 2'!$F:$F,1,0)),"No","Yes")</f>
      </c>
      <c r="AG103" s="13357">
        <f>IF(ISNA(VLOOKUP($D103,'Mar 26'!$F:$F,1,0)),"No","Yes")</f>
      </c>
      <c r="AH103" s="13356">
        <f>IF(ISNA(VLOOKUP($D103,'Mar 19'!$F:$F,1,0)),"No","Yes")</f>
      </c>
      <c r="AI103" s="13355">
        <f>IF(ISNA(VLOOKUP($D103,'Mar 12'!$F:$F,1,0)),"No","Yes")</f>
      </c>
      <c r="AJ103" s="13354">
        <f>IF(ISNA(VLOOKUP($D103,'Mar 5'!$F:$F,1,0)),"No","Yes")</f>
      </c>
      <c r="AK103" s="13353">
        <f>IF(ISNA(VLOOKUP($D103,'Feb 26'!$F:$F,1,0)),"No","Yes")</f>
      </c>
      <c r="AL103" s="13352">
        <f>IF(ISNA(VLOOKUP($D103,'Feb 26'!$F:$F,1,0)),"No","Yes")</f>
      </c>
      <c r="AM103" s="13351">
        <f>IF(ISNA(VLOOKUP($D103,'Feb 12'!$F:$F,1,0)),"No","Yes")</f>
      </c>
      <c r="AN103" s="13350">
        <f>IF(ISNA(VLOOKUP($D103,'Feb 5'!$F:$F,1,0)),"No","Yes")</f>
      </c>
      <c r="AO103" s="13349">
        <f>IF(ISNA(VLOOKUP($D103,'Jan 29'!$F:$F,1,0)),"No","Yes")</f>
      </c>
      <c r="AP103" s="13348">
        <f>IF(ISNA(VLOOKUP(D103,'Jan 22'!F:F,1,0)),"No","Yes")</f>
      </c>
      <c r="AQ103" s="13347"/>
      <c r="AR103" s="13346"/>
      <c r="AS103" s="13345"/>
      <c r="AT103" s="13344"/>
      <c r="AU103" s="13343"/>
      <c r="AV103" s="13342"/>
      <c r="AW103" s="13341"/>
      <c r="AX103" s="13340"/>
      <c r="AY103" s="13339"/>
      <c r="AZ103" s="13338"/>
      <c r="BA103" s="13337"/>
      <c r="BB103" s="13336"/>
      <c r="BC103" s="13335"/>
      <c r="BD103" s="13334"/>
      <c r="BE103" s="13333"/>
      <c r="BF103" s="13332"/>
      <c r="BG103" s="13331"/>
      <c r="BH103" s="13330"/>
      <c r="BI103" s="13329"/>
      <c r="BJ103" s="13328"/>
    </row>
    <row r="104" spans="1:61" x14ac:dyDescent="0.25">
      <c r="A104" s="8767"/>
      <c r="B104" s="249" t="s">
        <v>1345</v>
      </c>
      <c r="C104" s="106" t="s">
        <v>294</v>
      </c>
      <c r="D104" s="109" t="s">
        <v>847</v>
      </c>
      <c r="E104" s="216" t="s">
        <v>848</v>
      </c>
      <c r="F104" s="216" t="s">
        <v>289</v>
      </c>
      <c r="G104" s="238" t="s">
        <v>1019</v>
      </c>
      <c r="H104" s="116" t="str">
        <f>IF(ISNA(VLOOKUP($D104,'Sep 17'!$F:$F,1,0)),"No","Yes")</f>
      </c>
      <c r="I104" s="13435">
        <f>IF(ISNA(VLOOKUP($D104,'Sep 10'!$F:$F,1,0)),"No","Yes")</f>
      </c>
      <c r="J104" s="13434">
        <f>IF(ISNA(VLOOKUP($D104,'Sep 05'!$F:$F,1,0)),"No","Yes")</f>
      </c>
      <c r="K104" s="13433">
        <f>IF(ISNA(VLOOKUP($D104,'Aug 27'!$F:$F,1,0)),"No","Yes")</f>
      </c>
      <c r="L104" s="13432">
        <f>IF(ISNA(VLOOKUP($D104,'Aug 20'!$F:$F,1,0)),"No","Yes")</f>
      </c>
      <c r="M104" s="13431">
        <f>IF(ISNA(VLOOKUP($D104,'Aug 13'!$F:$F,1,0)),"No","Yes")</f>
      </c>
      <c r="N104" s="13430">
        <f>IF(ISNA(VLOOKUP($D104,'Aug 07'!$F:$F,1,0)),"No","Yes")</f>
      </c>
      <c r="O104" s="13429">
        <f>IF(ISNA(VLOOKUP($D104,'Jul 30'!$F:$F,1,0)),"No","Yes")</f>
      </c>
      <c r="P104" s="13428">
        <f>IF(ISNA(VLOOKUP($D104,'Jul 23'!$F:$F,1,0)),"No","Yes")</f>
      </c>
      <c r="Q104" s="13427">
        <f>IF(ISNA(VLOOKUP($D104,'Jul 16'!$F:$F,1,0)),"No","Yes")</f>
      </c>
      <c r="R104" s="13426">
        <f>IF(ISNA(VLOOKUP($D104,'Jul 9'!$F:$F,1,0)),"No","Yes")</f>
      </c>
      <c r="S104" s="13425">
        <f>IF(ISNA(VLOOKUP($D104,'Jul 2'!$F:$F,1,0)),"No","Yes")</f>
      </c>
      <c r="T104" s="13424">
        <f>IF(ISNA(VLOOKUP($D104,'Jun 25'!$F:$F,1,0)),"No","Yes")</f>
      </c>
      <c r="U104" s="13423">
        <f>IF(ISNA(VLOOKUP($D104,'Jun 18'!$F:$F,1,0)),"No","Yes")</f>
      </c>
      <c r="V104" s="13422">
        <f>IF(ISNA(VLOOKUP($D104,'Jun 11'!$F:$F,1,0)),"No","Yes")</f>
      </c>
      <c r="W104" s="13421">
        <f>IF(ISNA(VLOOKUP($D104,'Jun 4'!$F:$F,1,0)),"No","Yes")</f>
      </c>
      <c r="X104" s="13420">
        <f>IF(ISNA(VLOOKUP($D104,'May 28'!$F:$F,1,0)),"No","Yes")</f>
      </c>
      <c r="Y104" s="13419">
        <f>IF(ISNA(VLOOKUP($D104,'May 21'!$F:$F,1,0)),"No","Yes")</f>
      </c>
      <c r="Z104" s="13418">
        <f>IF(ISNA(VLOOKUP($D104,'May 14'!$F:$F,1,0)),"No","Yes")</f>
      </c>
      <c r="AA104" s="13417">
        <f>IF(ISNA(VLOOKUP($D104,'May 9'!$F:$F,1,0)),"No","Yes")</f>
      </c>
      <c r="AB104" s="13416">
        <f>IF(ISNA(VLOOKUP($D104,'May 2'!$F:$F,1,0)),"No","Yes")</f>
      </c>
      <c r="AC104" s="13415">
        <f>IF(ISNA(VLOOKUP($D104,'Apr 23'!$F:$F,1,0)),"No","Yes")</f>
      </c>
      <c r="AD104" s="13414">
        <f>IF(ISNA(VLOOKUP($D104,'Apr 16'!$F:$F,1,0)),"No","Yes")</f>
      </c>
      <c r="AE104" s="13413">
        <f>IF(ISNA(VLOOKUP($D104,'Apr 9'!$F:$F,1,0)),"No","Yes")</f>
      </c>
      <c r="AF104" s="13412">
        <f>IF(ISNA(VLOOKUP($D104,'Apr 2'!$F:$F,1,0)),"No","Yes")</f>
      </c>
      <c r="AG104" s="13411">
        <f>IF(ISNA(VLOOKUP($D104,'Mar 26'!$F:$F,1,0)),"No","Yes")</f>
      </c>
      <c r="AH104" s="13410">
        <f>IF(ISNA(VLOOKUP($D104,'Mar 19'!$F:$F,1,0)),"No","Yes")</f>
      </c>
      <c r="AI104" s="13409">
        <f>IF(ISNA(VLOOKUP($D104,'Mar 12'!$F:$F,1,0)),"No","Yes")</f>
      </c>
      <c r="AJ104" s="13408">
        <f>IF(ISNA(VLOOKUP($D104,'Mar 5'!$F:$F,1,0)),"No","Yes")</f>
      </c>
      <c r="AK104" s="13407">
        <f>IF(ISNA(VLOOKUP($D104,'Feb 26'!$F:$F,1,0)),"No","Yes")</f>
      </c>
      <c r="AL104" s="13406">
        <f>IF(ISNA(VLOOKUP($D104,'Feb 26'!$F:$F,1,0)),"No","Yes")</f>
      </c>
      <c r="AM104" s="13405">
        <f>IF(ISNA(VLOOKUP($D104,'Feb 12'!$F:$F,1,0)),"No","Yes")</f>
      </c>
      <c r="AN104" s="13404">
        <f>IF(ISNA(VLOOKUP($D104,'Feb 5'!$F:$F,1,0)),"No","Yes")</f>
      </c>
      <c r="AO104" s="13403">
        <f>IF(ISNA(VLOOKUP($D104,'Jan 29'!$F:$F,1,0)),"No","Yes")</f>
      </c>
      <c r="AP104" s="13402">
        <f>IF(ISNA(VLOOKUP(D104,'Jan 22'!F:F,1,0)),"No","Yes")</f>
      </c>
      <c r="AQ104" s="13401"/>
      <c r="AR104" s="13400"/>
      <c r="AS104" s="13399"/>
      <c r="AT104" s="13398"/>
      <c r="AU104" s="13397"/>
      <c r="AV104" s="13396"/>
      <c r="AW104" s="13395"/>
      <c r="AX104" s="13394"/>
      <c r="AY104" s="13393"/>
      <c r="AZ104" s="13392"/>
      <c r="BA104" s="13391"/>
      <c r="BB104" s="13390"/>
      <c r="BC104" s="13389"/>
      <c r="BD104" s="13388"/>
      <c r="BE104" s="13387"/>
      <c r="BF104" s="13386"/>
      <c r="BG104" s="13385"/>
      <c r="BH104" s="13384"/>
      <c r="BI104" s="13383"/>
      <c r="BJ104" s="13382"/>
    </row>
    <row customFormat="1" r="105" s="155" spans="1:61" x14ac:dyDescent="0.25">
      <c r="A105" s="8767"/>
      <c r="B105" s="249" t="s">
        <v>1410</v>
      </c>
      <c r="C105" s="216" t="s">
        <v>294</v>
      </c>
      <c r="D105" s="157" t="s">
        <v>532</v>
      </c>
      <c r="E105" s="216" t="s">
        <v>533</v>
      </c>
      <c r="F105" s="216" t="s">
        <v>516</v>
      </c>
      <c r="G105" s="238" t="s">
        <v>1019</v>
      </c>
      <c r="H105" s="116" t="str">
        <f>IF(ISNA(VLOOKUP($D105,'Sep 17'!$F:$F,1,0)),"No","Yes")</f>
      </c>
      <c r="I105" s="13489">
        <f>IF(ISNA(VLOOKUP($D105,'Sep 10'!$F:$F,1,0)),"No","Yes")</f>
      </c>
      <c r="J105" s="13488">
        <f>IF(ISNA(VLOOKUP($D105,'Sep 05'!$F:$F,1,0)),"No","Yes")</f>
      </c>
      <c r="K105" s="13487">
        <f>IF(ISNA(VLOOKUP($D105,'Aug 27'!$F:$F,1,0)),"No","Yes")</f>
      </c>
      <c r="L105" s="13486">
        <f>IF(ISNA(VLOOKUP($D105,'Aug 20'!$F:$F,1,0)),"No","Yes")</f>
      </c>
      <c r="M105" s="13485">
        <f>IF(ISNA(VLOOKUP($D105,'Aug 13'!$F:$F,1,0)),"No","Yes")</f>
      </c>
      <c r="N105" s="13484">
        <f>IF(ISNA(VLOOKUP($D105,'Aug 07'!$F:$F,1,0)),"No","Yes")</f>
      </c>
      <c r="O105" s="13483">
        <f>IF(ISNA(VLOOKUP($D105,'Jul 30'!$F:$F,1,0)),"No","Yes")</f>
      </c>
      <c r="P105" s="13482">
        <f>IF(ISNA(VLOOKUP($D105,'Jul 23'!$F:$F,1,0)),"No","Yes")</f>
      </c>
      <c r="Q105" s="13481">
        <f>IF(ISNA(VLOOKUP($D105,'Jul 16'!$F:$F,1,0)),"No","Yes")</f>
      </c>
      <c r="R105" s="13480">
        <f>IF(ISNA(VLOOKUP($D105,'Jul 9'!$F:$F,1,0)),"No","Yes")</f>
      </c>
      <c r="S105" s="13479">
        <f>IF(ISNA(VLOOKUP($D105,'Jul 2'!$F:$F,1,0)),"No","Yes")</f>
      </c>
      <c r="T105" s="13478">
        <f>IF(ISNA(VLOOKUP($D105,'Jun 25'!$F:$F,1,0)),"No","Yes")</f>
      </c>
      <c r="U105" s="13477">
        <f>IF(ISNA(VLOOKUP($D105,'Jun 18'!$F:$F,1,0)),"No","Yes")</f>
      </c>
      <c r="V105" s="13476">
        <f>IF(ISNA(VLOOKUP($D105,'Jun 11'!$F:$F,1,0)),"No","Yes")</f>
      </c>
      <c r="W105" s="13475">
        <f>IF(ISNA(VLOOKUP($D105,'Jun 4'!$F:$F,1,0)),"No","Yes")</f>
      </c>
      <c r="X105" s="13474">
        <f>IF(ISNA(VLOOKUP($D105,'May 28'!$F:$F,1,0)),"No","Yes")</f>
      </c>
      <c r="Y105" s="13473">
        <f>IF(ISNA(VLOOKUP($D105,'May 21'!$F:$F,1,0)),"No","Yes")</f>
      </c>
      <c r="Z105" s="13472">
        <f>IF(ISNA(VLOOKUP($D105,'May 14'!$F:$F,1,0)),"No","Yes")</f>
      </c>
      <c r="AA105" s="13471">
        <f>IF(ISNA(VLOOKUP($D105,'May 9'!$F:$F,1,0)),"No","Yes")</f>
      </c>
      <c r="AB105" s="13470">
        <f>IF(ISNA(VLOOKUP($D105,'May 2'!$F:$F,1,0)),"No","Yes")</f>
      </c>
      <c r="AC105" s="13469">
        <f>IF(ISNA(VLOOKUP($D105,'Apr 23'!$F:$F,1,0)),"No","Yes")</f>
      </c>
      <c r="AD105" s="13468">
        <f>IF(ISNA(VLOOKUP($D105,'Apr 16'!$F:$F,1,0)),"No","Yes")</f>
      </c>
      <c r="AE105" s="13467">
        <f>IF(ISNA(VLOOKUP($D105,'Apr 9'!$F:$F,1,0)),"No","Yes")</f>
      </c>
      <c r="AF105" s="13466">
        <f>IF(ISNA(VLOOKUP($D105,'Apr 2'!$F:$F,1,0)),"No","Yes")</f>
      </c>
      <c r="AG105" s="13465">
        <f>IF(ISNA(VLOOKUP($D105,'Mar 26'!$F:$F,1,0)),"No","Yes")</f>
      </c>
      <c r="AH105" s="13464">
        <f>IF(ISNA(VLOOKUP($D105,'Mar 19'!$F:$F,1,0)),"No","Yes")</f>
      </c>
      <c r="AI105" s="13463">
        <f>IF(ISNA(VLOOKUP($D105,'Mar 12'!$F:$F,1,0)),"No","Yes")</f>
      </c>
      <c r="AJ105" s="13462">
        <f>IF(ISNA(VLOOKUP($D105,'Mar 5'!$F:$F,1,0)),"No","Yes")</f>
      </c>
      <c r="AK105" s="13461">
        <f>IF(ISNA(VLOOKUP($D105,'Feb 26'!$F:$F,1,0)),"No","Yes")</f>
      </c>
      <c r="AL105" s="13460">
        <f>IF(ISNA(VLOOKUP($D105,'Feb 26'!$F:$F,1,0)),"No","Yes")</f>
      </c>
      <c r="AM105" s="13459">
        <f>IF(ISNA(VLOOKUP($D105,'Feb 12'!$F:$F,1,0)),"No","Yes")</f>
      </c>
      <c r="AN105" s="13458">
        <f>IF(ISNA(VLOOKUP($D105,'Feb 5'!$F:$F,1,0)),"No","Yes")</f>
      </c>
      <c r="AO105" s="13457">
        <f>IF(ISNA(VLOOKUP($D105,'Jan 29'!$F:$F,1,0)),"No","Yes")</f>
      </c>
      <c r="AP105" s="13456">
        <f>IF(ISNA(VLOOKUP(D105,'Jan 22'!F:F,1,0)),"No","Yes")</f>
      </c>
      <c r="AQ105" s="13455"/>
      <c r="AR105" s="13454"/>
      <c r="AS105" s="13453"/>
      <c r="AT105" s="13452"/>
      <c r="AU105" s="13451"/>
      <c r="AV105" s="13450"/>
      <c r="AW105" s="13449"/>
      <c r="AX105" s="13448"/>
      <c r="AY105" s="13447"/>
      <c r="AZ105" s="13446"/>
      <c r="BA105" s="13445"/>
      <c r="BB105" s="13444"/>
      <c r="BC105" s="13443"/>
      <c r="BD105" s="13442"/>
      <c r="BE105" s="13441"/>
      <c r="BF105" s="13440"/>
      <c r="BG105" s="13439"/>
      <c r="BH105" s="13438"/>
      <c r="BI105" s="13437"/>
      <c r="BJ105" s="13436"/>
    </row>
    <row r="106" spans="1:61" x14ac:dyDescent="0.25">
      <c r="A106" s="8767"/>
      <c r="B106" s="249" t="s">
        <v>1346</v>
      </c>
      <c r="C106" s="106" t="s">
        <v>294</v>
      </c>
      <c r="D106" s="109" t="s">
        <v>626</v>
      </c>
      <c r="E106" s="112" t="s">
        <v>627</v>
      </c>
      <c r="F106" s="112" t="s">
        <v>289</v>
      </c>
      <c r="G106" s="112" t="s">
        <v>666</v>
      </c>
      <c r="H106" s="116" t="str">
        <f>IF(ISNA(VLOOKUP($D106,'Sep 17'!$F:$F,1,0)),"No","Yes")</f>
      </c>
      <c r="I106" s="13543">
        <f>IF(ISNA(VLOOKUP($D106,'Sep 10'!$F:$F,1,0)),"No","Yes")</f>
      </c>
      <c r="J106" s="13542">
        <f>IF(ISNA(VLOOKUP($D106,'Sep 05'!$F:$F,1,0)),"No","Yes")</f>
      </c>
      <c r="K106" s="13541">
        <f>IF(ISNA(VLOOKUP($D106,'Aug 27'!$F:$F,1,0)),"No","Yes")</f>
      </c>
      <c r="L106" s="13540">
        <f>IF(ISNA(VLOOKUP($D106,'Aug 20'!$F:$F,1,0)),"No","Yes")</f>
      </c>
      <c r="M106" s="13539">
        <f>IF(ISNA(VLOOKUP($D106,'Aug 13'!$F:$F,1,0)),"No","Yes")</f>
      </c>
      <c r="N106" s="13538">
        <f>IF(ISNA(VLOOKUP($D106,'Aug 07'!$F:$F,1,0)),"No","Yes")</f>
      </c>
      <c r="O106" s="13537">
        <f>IF(ISNA(VLOOKUP($D106,'Jul 30'!$F:$F,1,0)),"No","Yes")</f>
      </c>
      <c r="P106" s="13536">
        <f>IF(ISNA(VLOOKUP($D106,'Jul 23'!$F:$F,1,0)),"No","Yes")</f>
      </c>
      <c r="Q106" s="13535">
        <f>IF(ISNA(VLOOKUP($D106,'Jul 16'!$F:$F,1,0)),"No","Yes")</f>
      </c>
      <c r="R106" s="13534">
        <f>IF(ISNA(VLOOKUP($D106,'Jul 9'!$F:$F,1,0)),"No","Yes")</f>
      </c>
      <c r="S106" s="13533">
        <f>IF(ISNA(VLOOKUP($D106,'Jul 2'!$F:$F,1,0)),"No","Yes")</f>
      </c>
      <c r="T106" s="13532">
        <f>IF(ISNA(VLOOKUP($D106,'Jun 25'!$F:$F,1,0)),"No","Yes")</f>
      </c>
      <c r="U106" s="13531">
        <f>IF(ISNA(VLOOKUP($D106,'Jun 18'!$F:$F,1,0)),"No","Yes")</f>
      </c>
      <c r="V106" s="13530">
        <f>IF(ISNA(VLOOKUP($D106,'Jun 11'!$F:$F,1,0)),"No","Yes")</f>
      </c>
      <c r="W106" s="13529">
        <f>IF(ISNA(VLOOKUP($D106,'Jun 4'!$F:$F,1,0)),"No","Yes")</f>
      </c>
      <c r="X106" s="13528">
        <f>IF(ISNA(VLOOKUP($D106,'May 28'!$F:$F,1,0)),"No","Yes")</f>
      </c>
      <c r="Y106" s="13527">
        <f>IF(ISNA(VLOOKUP($D106,'May 21'!$F:$F,1,0)),"No","Yes")</f>
      </c>
      <c r="Z106" s="13526">
        <f>IF(ISNA(VLOOKUP($D106,'May 14'!$F:$F,1,0)),"No","Yes")</f>
      </c>
      <c r="AA106" s="13525">
        <f>IF(ISNA(VLOOKUP($D106,'May 9'!$F:$F,1,0)),"No","Yes")</f>
      </c>
      <c r="AB106" s="13524">
        <f>IF(ISNA(VLOOKUP($D106,'May 2'!$F:$F,1,0)),"No","Yes")</f>
      </c>
      <c r="AC106" s="13523">
        <f>IF(ISNA(VLOOKUP($D106,'Apr 23'!$F:$F,1,0)),"No","Yes")</f>
      </c>
      <c r="AD106" s="13522">
        <f>IF(ISNA(VLOOKUP($D106,'Apr 16'!$F:$F,1,0)),"No","Yes")</f>
      </c>
      <c r="AE106" s="13521">
        <f>IF(ISNA(VLOOKUP($D106,'Apr 9'!$F:$F,1,0)),"No","Yes")</f>
      </c>
      <c r="AF106" s="13520">
        <f>IF(ISNA(VLOOKUP($D106,'Apr 2'!$F:$F,1,0)),"No","Yes")</f>
      </c>
      <c r="AG106" s="13519">
        <f>IF(ISNA(VLOOKUP($D106,'Mar 26'!$F:$F,1,0)),"No","Yes")</f>
      </c>
      <c r="AH106" s="13518">
        <f>IF(ISNA(VLOOKUP($D106,'Mar 19'!$F:$F,1,0)),"No","Yes")</f>
      </c>
      <c r="AI106" s="13517">
        <f>IF(ISNA(VLOOKUP($D106,'Mar 12'!$F:$F,1,0)),"No","Yes")</f>
      </c>
      <c r="AJ106" s="13516">
        <f>IF(ISNA(VLOOKUP($D106,'Mar 5'!$F:$F,1,0)),"No","Yes")</f>
      </c>
      <c r="AK106" s="13515">
        <f>IF(ISNA(VLOOKUP($D106,'Feb 26'!$F:$F,1,0)),"No","Yes")</f>
      </c>
      <c r="AL106" s="13514">
        <f>IF(ISNA(VLOOKUP($D106,'Feb 26'!$F:$F,1,0)),"No","Yes")</f>
      </c>
      <c r="AM106" s="13513">
        <f>IF(ISNA(VLOOKUP($D106,'Feb 12'!$F:$F,1,0)),"No","Yes")</f>
      </c>
      <c r="AN106" s="13512">
        <f>IF(ISNA(VLOOKUP($D106,'Feb 5'!$F:$F,1,0)),"No","Yes")</f>
      </c>
      <c r="AO106" s="13511">
        <f>IF(ISNA(VLOOKUP($D106,'Jan 29'!$F:$F,1,0)),"No","Yes")</f>
      </c>
      <c r="AP106" s="13510">
        <f>IF(ISNA(VLOOKUP(D106,'Jan 22'!F:F,1,0)),"No","Yes")</f>
      </c>
      <c r="AQ106" s="13509"/>
      <c r="AR106" s="13508"/>
      <c r="AS106" s="13507"/>
      <c r="AT106" s="13506"/>
      <c r="AU106" s="13505"/>
      <c r="AV106" s="13504"/>
      <c r="AW106" s="13503"/>
      <c r="AX106" s="13502"/>
      <c r="AY106" s="13501"/>
      <c r="AZ106" s="13500"/>
      <c r="BA106" s="13499"/>
      <c r="BB106" s="13498"/>
      <c r="BC106" s="13497"/>
      <c r="BD106" s="13496"/>
      <c r="BE106" s="13495"/>
      <c r="BF106" s="13494"/>
      <c r="BG106" s="13493"/>
      <c r="BH106" s="13492"/>
      <c r="BI106" s="13491"/>
      <c r="BJ106" s="13490"/>
    </row>
    <row r="107" spans="1:61" x14ac:dyDescent="0.25">
      <c r="A107" s="8767"/>
      <c r="B107" s="113" t="s">
        <v>1321</v>
      </c>
      <c r="C107" s="106" t="s">
        <v>294</v>
      </c>
      <c r="D107" s="213" t="s">
        <v>563</v>
      </c>
      <c r="E107" s="216"/>
      <c r="F107" s="111"/>
      <c r="G107" s="111"/>
      <c r="H107" s="116" t="str">
        <f>IF(ISNA(VLOOKUP($D107,'Sep 17'!$F:$F,1,0)),"No","Yes")</f>
      </c>
      <c r="I107" s="13597">
        <f>IF(ISNA(VLOOKUP($D107,'Sep 10'!$F:$F,1,0)),"No","Yes")</f>
      </c>
      <c r="J107" s="13596">
        <f>IF(ISNA(VLOOKUP($D107,'Sep 05'!$F:$F,1,0)),"No","Yes")</f>
      </c>
      <c r="K107" s="13595">
        <f>IF(ISNA(VLOOKUP($D107,'Aug 27'!$F:$F,1,0)),"No","Yes")</f>
      </c>
      <c r="L107" s="13594">
        <f>IF(ISNA(VLOOKUP($D107,'Aug 20'!$F:$F,1,0)),"No","Yes")</f>
      </c>
      <c r="M107" s="13593">
        <f>IF(ISNA(VLOOKUP($D107,'Aug 13'!$F:$F,1,0)),"No","Yes")</f>
      </c>
      <c r="N107" s="13592">
        <f>IF(ISNA(VLOOKUP($D107,'Aug 07'!$F:$F,1,0)),"No","Yes")</f>
      </c>
      <c r="O107" s="13591">
        <f>IF(ISNA(VLOOKUP($D107,'Jul 30'!$F:$F,1,0)),"No","Yes")</f>
      </c>
      <c r="P107" s="13590">
        <f>IF(ISNA(VLOOKUP($D107,'Jul 23'!$F:$F,1,0)),"No","Yes")</f>
      </c>
      <c r="Q107" s="13589">
        <f>IF(ISNA(VLOOKUP($D107,'Jul 16'!$F:$F,1,0)),"No","Yes")</f>
      </c>
      <c r="R107" s="13588">
        <f>IF(ISNA(VLOOKUP($D107,'Jul 9'!$F:$F,1,0)),"No","Yes")</f>
      </c>
      <c r="S107" s="13587">
        <f>IF(ISNA(VLOOKUP($D107,'Jul 2'!$F:$F,1,0)),"No","Yes")</f>
      </c>
      <c r="T107" s="13586">
        <f>IF(ISNA(VLOOKUP($D107,'Jun 25'!$F:$F,1,0)),"No","Yes")</f>
      </c>
      <c r="U107" s="13585">
        <f>IF(ISNA(VLOOKUP($D107,'Jun 18'!$F:$F,1,0)),"No","Yes")</f>
      </c>
      <c r="V107" s="13584">
        <f>IF(ISNA(VLOOKUP($D107,'Jun 11'!$F:$F,1,0)),"No","Yes")</f>
      </c>
      <c r="W107" s="13583">
        <f>IF(ISNA(VLOOKUP($D107,'Jun 4'!$F:$F,1,0)),"No","Yes")</f>
      </c>
      <c r="X107" s="13582">
        <f>IF(ISNA(VLOOKUP($D107,'May 28'!$F:$F,1,0)),"No","Yes")</f>
      </c>
      <c r="Y107" s="13581">
        <f>IF(ISNA(VLOOKUP($D107,'May 21'!$F:$F,1,0)),"No","Yes")</f>
      </c>
      <c r="Z107" s="13580">
        <f>IF(ISNA(VLOOKUP($D107,'May 14'!$F:$F,1,0)),"No","Yes")</f>
      </c>
      <c r="AA107" s="13579">
        <f>IF(ISNA(VLOOKUP($D107,'May 9'!$F:$F,1,0)),"No","Yes")</f>
      </c>
      <c r="AB107" s="13578">
        <f>IF(ISNA(VLOOKUP($D107,'May 2'!$F:$F,1,0)),"No","Yes")</f>
      </c>
      <c r="AC107" s="13577">
        <f>IF(ISNA(VLOOKUP($D107,'Apr 23'!$F:$F,1,0)),"No","Yes")</f>
      </c>
      <c r="AD107" s="13576">
        <f>IF(ISNA(VLOOKUP($D107,'Apr 16'!$F:$F,1,0)),"No","Yes")</f>
      </c>
      <c r="AE107" s="13575">
        <f>IF(ISNA(VLOOKUP($D107,'Apr 9'!$F:$F,1,0)),"No","Yes")</f>
      </c>
      <c r="AF107" s="13574">
        <f>IF(ISNA(VLOOKUP($D107,'Apr 2'!$F:$F,1,0)),"No","Yes")</f>
      </c>
      <c r="AG107" s="13573">
        <f>IF(ISNA(VLOOKUP($D107,'Mar 26'!$F:$F,1,0)),"No","Yes")</f>
      </c>
      <c r="AH107" s="13572">
        <f>IF(ISNA(VLOOKUP($D107,'Mar 19'!$F:$F,1,0)),"No","Yes")</f>
      </c>
      <c r="AI107" s="13571">
        <f>IF(ISNA(VLOOKUP($D107,'Mar 12'!$F:$F,1,0)),"No","Yes")</f>
      </c>
      <c r="AJ107" s="13570">
        <f>IF(ISNA(VLOOKUP($D107,'Mar 5'!$F:$F,1,0)),"No","Yes")</f>
      </c>
      <c r="AK107" s="13569">
        <f>IF(ISNA(VLOOKUP($D107,'Feb 26'!$F:$F,1,0)),"No","Yes")</f>
      </c>
      <c r="AL107" s="13568">
        <f>IF(ISNA(VLOOKUP($D107,'Feb 26'!$F:$F,1,0)),"No","Yes")</f>
      </c>
      <c r="AM107" s="13567">
        <f>IF(ISNA(VLOOKUP($D107,'Feb 12'!$F:$F,1,0)),"No","Yes")</f>
      </c>
      <c r="AN107" s="13566">
        <f>IF(ISNA(VLOOKUP($D107,'Feb 5'!$F:$F,1,0)),"No","Yes")</f>
      </c>
      <c r="AO107" s="13565">
        <f>IF(ISNA(VLOOKUP($D107,'Jan 29'!$F:$F,1,0)),"No","Yes")</f>
      </c>
      <c r="AP107" s="13564">
        <f>IF(ISNA(VLOOKUP(D107,'Jan 22'!F:F,1,0)),"No","Yes")</f>
      </c>
      <c r="AQ107" s="13563"/>
      <c r="AR107" s="13562"/>
      <c r="AS107" s="13561"/>
      <c r="AT107" s="13560"/>
      <c r="AU107" s="13559"/>
      <c r="AV107" s="13558"/>
      <c r="AW107" s="13557"/>
      <c r="AX107" s="13556"/>
      <c r="AY107" s="13555"/>
      <c r="AZ107" s="13554"/>
      <c r="BA107" s="13553"/>
      <c r="BB107" s="13552"/>
      <c r="BC107" s="13551"/>
      <c r="BD107" s="13550"/>
      <c r="BE107" s="13549"/>
      <c r="BF107" s="13548"/>
      <c r="BG107" s="13547"/>
      <c r="BH107" s="13546"/>
      <c r="BI107" s="13545"/>
      <c r="BJ107" s="13544"/>
    </row>
    <row customFormat="1" r="108" s="99" spans="1:61" x14ac:dyDescent="0.25">
      <c r="A108" s="8770" t="s">
        <v>488</v>
      </c>
      <c r="B108" s="243" t="s">
        <v>1366</v>
      </c>
      <c r="C108" s="216" t="s">
        <v>473</v>
      </c>
      <c r="D108" s="216" t="s">
        <v>472</v>
      </c>
      <c r="E108" s="216" t="s">
        <v>474</v>
      </c>
      <c r="F108" s="216" t="s">
        <v>475</v>
      </c>
      <c r="G108" s="238" t="s">
        <v>1050</v>
      </c>
      <c r="H108" s="116" t="str">
        <f>IF(ISNA(VLOOKUP($D108,'Sep 17'!$F:$F,1,0)),"No","Yes")</f>
      </c>
      <c r="I108" s="13651">
        <f>IF(ISNA(VLOOKUP($D108,'Sep 10'!$F:$F,1,0)),"No","Yes")</f>
      </c>
      <c r="J108" s="13650">
        <f>IF(ISNA(VLOOKUP($D108,'Sep 05'!$F:$F,1,0)),"No","Yes")</f>
      </c>
      <c r="K108" s="13649">
        <f>IF(ISNA(VLOOKUP($D108,'Aug 27'!$F:$F,1,0)),"No","Yes")</f>
      </c>
      <c r="L108" s="13648">
        <f>IF(ISNA(VLOOKUP($D108,'Aug 20'!$F:$F,1,0)),"No","Yes")</f>
      </c>
      <c r="M108" s="13647">
        <f>IF(ISNA(VLOOKUP($D108,'Aug 13'!$F:$F,1,0)),"No","Yes")</f>
      </c>
      <c r="N108" s="13646">
        <f>IF(ISNA(VLOOKUP($D108,'Aug 07'!$F:$F,1,0)),"No","Yes")</f>
      </c>
      <c r="O108" s="13645">
        <f>IF(ISNA(VLOOKUP($D108,'Jul 30'!$F:$F,1,0)),"No","Yes")</f>
      </c>
      <c r="P108" s="13644">
        <f>IF(ISNA(VLOOKUP($D108,'Jul 23'!$F:$F,1,0)),"No","Yes")</f>
      </c>
      <c r="Q108" s="13643">
        <f>IF(ISNA(VLOOKUP($D108,'Jul 16'!$F:$F,1,0)),"No","Yes")</f>
      </c>
      <c r="R108" s="13642">
        <f>IF(ISNA(VLOOKUP($D108,'Jul 9'!$F:$F,1,0)),"No","Yes")</f>
      </c>
      <c r="S108" s="13641">
        <f>IF(ISNA(VLOOKUP($D108,'Jul 2'!$F:$F,1,0)),"No","Yes")</f>
      </c>
      <c r="T108" s="13640">
        <f>IF(ISNA(VLOOKUP($D108,'Jun 25'!$F:$F,1,0)),"No","Yes")</f>
      </c>
      <c r="U108" s="13639">
        <f>IF(ISNA(VLOOKUP($D108,'Jun 18'!$F:$F,1,0)),"No","Yes")</f>
      </c>
      <c r="V108" s="13638">
        <f>IF(ISNA(VLOOKUP($D108,'Jun 11'!$F:$F,1,0)),"No","Yes")</f>
      </c>
      <c r="W108" s="13637">
        <f>IF(ISNA(VLOOKUP($D108,'Jun 4'!$F:$F,1,0)),"No","Yes")</f>
      </c>
      <c r="X108" s="13636">
        <f>IF(ISNA(VLOOKUP($D108,'May 28'!$F:$F,1,0)),"No","Yes")</f>
      </c>
      <c r="Y108" s="13635">
        <f>IF(ISNA(VLOOKUP($D108,'May 21'!$F:$F,1,0)),"No","Yes")</f>
      </c>
      <c r="Z108" s="13634">
        <f>IF(ISNA(VLOOKUP($D108,'May 14'!$F:$F,1,0)),"No","Yes")</f>
      </c>
      <c r="AA108" s="13633">
        <f>IF(ISNA(VLOOKUP($D108,'May 9'!$F:$F,1,0)),"No","Yes")</f>
      </c>
      <c r="AB108" s="13632">
        <f>IF(ISNA(VLOOKUP($D108,'May 2'!$F:$F,1,0)),"No","Yes")</f>
      </c>
      <c r="AC108" s="13631">
        <f>IF(ISNA(VLOOKUP($D108,'Apr 23'!$F:$F,1,0)),"No","Yes")</f>
      </c>
      <c r="AD108" s="13630">
        <f>IF(ISNA(VLOOKUP($D108,'Apr 16'!$F:$F,1,0)),"No","Yes")</f>
      </c>
      <c r="AE108" s="13629">
        <f>IF(ISNA(VLOOKUP($D108,'Apr 9'!$F:$F,1,0)),"No","Yes")</f>
      </c>
      <c r="AF108" s="13628">
        <f>IF(ISNA(VLOOKUP($D108,'Apr 2'!$F:$F,1,0)),"No","Yes")</f>
      </c>
      <c r="AG108" s="13627">
        <f>IF(ISNA(VLOOKUP($D108,'Mar 26'!$F:$F,1,0)),"No","Yes")</f>
      </c>
      <c r="AH108" s="13626">
        <f>IF(ISNA(VLOOKUP($D108,'Mar 19'!$F:$F,1,0)),"No","Yes")</f>
      </c>
      <c r="AI108" s="13625">
        <f>IF(ISNA(VLOOKUP($D108,'Mar 12'!$F:$F,1,0)),"No","Yes")</f>
      </c>
      <c r="AJ108" s="13624">
        <f>IF(ISNA(VLOOKUP($D108,'Mar 5'!$F:$F,1,0)),"No","Yes")</f>
      </c>
      <c r="AK108" s="13623">
        <f>IF(ISNA(VLOOKUP($D108,'Feb 26'!$F:$F,1,0)),"No","Yes")</f>
      </c>
      <c r="AL108" s="13622">
        <f>IF(ISNA(VLOOKUP($D108,'Feb 26'!$F:$F,1,0)),"No","Yes")</f>
      </c>
      <c r="AM108" s="13621">
        <f>IF(ISNA(VLOOKUP($D108,'Feb 12'!$F:$F,1,0)),"No","Yes")</f>
      </c>
      <c r="AN108" s="13620">
        <f>IF(ISNA(VLOOKUP($D108,'Feb 5'!$F:$F,1,0)),"No","Yes")</f>
      </c>
      <c r="AO108" s="13619">
        <f>IF(ISNA(VLOOKUP($D108,'Jan 29'!$F:$F,1,0)),"No","Yes")</f>
      </c>
      <c r="AP108" s="13618">
        <f>IF(ISNA(VLOOKUP(D108,'Jan 22'!F:F,1,0)),"No","Yes")</f>
      </c>
      <c r="AQ108" s="13617"/>
      <c r="AR108" s="13616"/>
      <c r="AS108" s="13615"/>
      <c r="AT108" s="13614"/>
      <c r="AU108" s="13613"/>
      <c r="AV108" s="13612"/>
      <c r="AW108" s="13611"/>
      <c r="AX108" s="13610"/>
      <c r="AY108" s="13609"/>
      <c r="AZ108" s="13608"/>
      <c r="BA108" s="13607"/>
      <c r="BB108" s="13606"/>
      <c r="BC108" s="13605"/>
      <c r="BD108" s="13604"/>
      <c r="BE108" s="13603"/>
      <c r="BF108" s="13602"/>
      <c r="BG108" s="13601"/>
      <c r="BH108" s="13600"/>
      <c r="BI108" s="13599"/>
      <c r="BJ108" s="13598"/>
    </row>
    <row customFormat="1" r="109" s="207" spans="1:61" x14ac:dyDescent="0.25">
      <c r="A109" s="8770"/>
      <c r="B109" s="221" t="s">
        <v>1551</v>
      </c>
      <c r="C109" s="216" t="s">
        <v>1237</v>
      </c>
      <c r="D109" s="216" t="s">
        <v>1544</v>
      </c>
      <c r="E109" s="216" t="s">
        <v>1545</v>
      </c>
      <c r="F109" s="216" t="s">
        <v>1534</v>
      </c>
      <c r="G109" s="238" t="s">
        <v>1136</v>
      </c>
      <c r="H109" s="116" t="str">
        <f>IF(ISNA(VLOOKUP($D109,'Sep 17'!$F:$F,1,0)),"No","Yes")</f>
      </c>
      <c r="I109" s="13705">
        <f>IF(ISNA(VLOOKUP($D109,'Sep 10'!$F:$F,1,0)),"No","Yes")</f>
      </c>
      <c r="J109" s="13704">
        <f>IF(ISNA(VLOOKUP($D109,'Sep 05'!$F:$F,1,0)),"No","Yes")</f>
      </c>
      <c r="K109" s="13703">
        <f>IF(ISNA(VLOOKUP($D109,'Aug 27'!$F:$F,1,0)),"No","Yes")</f>
      </c>
      <c r="L109" s="13702">
        <f>IF(ISNA(VLOOKUP($D109,'Aug 20'!$F:$F,1,0)),"No","Yes")</f>
      </c>
      <c r="M109" s="13701">
        <f>IF(ISNA(VLOOKUP($D109,'Aug 13'!$F:$F,1,0)),"No","Yes")</f>
      </c>
      <c r="N109" s="13700">
        <f>IF(ISNA(VLOOKUP($D109,'Aug 07'!$F:$F,1,0)),"No","Yes")</f>
      </c>
      <c r="O109" s="13699">
        <f>IF(ISNA(VLOOKUP($D109,'Jul 30'!$F:$F,1,0)),"No","Yes")</f>
      </c>
      <c r="P109" s="13698">
        <f>IF(ISNA(VLOOKUP($D109,'Jul 23'!$F:$F,1,0)),"No","Yes")</f>
      </c>
      <c r="Q109" s="13697">
        <f>IF(ISNA(VLOOKUP($D109,'Jul 16'!$F:$F,1,0)),"No","Yes")</f>
      </c>
      <c r="R109" s="13696">
        <f>IF(ISNA(VLOOKUP($D109,'Jul 9'!$F:$F,1,0)),"No","Yes")</f>
      </c>
      <c r="S109" s="13695">
        <f>IF(ISNA(VLOOKUP($D109,'Jul 2'!$F:$F,1,0)),"No","Yes")</f>
      </c>
      <c r="T109" s="13694">
        <f>IF(ISNA(VLOOKUP($D109,'Jun 25'!$F:$F,1,0)),"No","Yes")</f>
      </c>
      <c r="U109" s="13693">
        <f>IF(ISNA(VLOOKUP($D109,'Jun 18'!$F:$F,1,0)),"No","Yes")</f>
      </c>
      <c r="V109" s="13692">
        <f>IF(ISNA(VLOOKUP($D109,'Jun 11'!$F:$F,1,0)),"No","Yes")</f>
      </c>
      <c r="W109" s="13691">
        <f>IF(ISNA(VLOOKUP($D109,'Jun 4'!$F:$F,1,0)),"No","Yes")</f>
      </c>
      <c r="X109" s="13690">
        <f>IF(ISNA(VLOOKUP($D109,'May 28'!$F:$F,1,0)),"No","Yes")</f>
      </c>
      <c r="Y109" s="13689">
        <f>IF(ISNA(VLOOKUP($D109,'May 21'!$F:$F,1,0)),"No","Yes")</f>
      </c>
      <c r="Z109" s="13688">
        <f>IF(ISNA(VLOOKUP($D109,'May 14'!$F:$F,1,0)),"No","Yes")</f>
      </c>
      <c r="AA109" s="13687">
        <f>IF(ISNA(VLOOKUP($D109,'May 9'!$F:$F,1,0)),"No","Yes")</f>
      </c>
      <c r="AB109" s="13686">
        <f>IF(ISNA(VLOOKUP($D109,'May 2'!$F:$F,1,0)),"No","Yes")</f>
      </c>
      <c r="AC109" s="13685">
        <f>IF(ISNA(VLOOKUP($D109,'Apr 23'!$F:$F,1,0)),"No","Yes")</f>
      </c>
      <c r="AD109" s="13684">
        <f>IF(ISNA(VLOOKUP($D109,'Apr 16'!$F:$F,1,0)),"No","Yes")</f>
      </c>
      <c r="AE109" s="13683">
        <f>IF(ISNA(VLOOKUP($D109,'Apr 9'!$F:$F,1,0)),"No","Yes")</f>
      </c>
      <c r="AF109" s="13682">
        <f>IF(ISNA(VLOOKUP($D109,'Apr 2'!$F:$F,1,0)),"No","Yes")</f>
      </c>
      <c r="AG109" s="13681">
        <f>IF(ISNA(VLOOKUP($D109,'Mar 26'!$F:$F,1,0)),"No","Yes")</f>
      </c>
      <c r="AH109" s="13680">
        <f>IF(ISNA(VLOOKUP($D109,'Mar 19'!$F:$F,1,0)),"No","Yes")</f>
      </c>
      <c r="AI109" s="13679">
        <f>IF(ISNA(VLOOKUP($D109,'Mar 12'!$F:$F,1,0)),"No","Yes")</f>
      </c>
      <c r="AJ109" s="13678">
        <f>IF(ISNA(VLOOKUP($D109,'Mar 5'!$F:$F,1,0)),"No","Yes")</f>
      </c>
      <c r="AK109" s="13677">
        <f>IF(ISNA(VLOOKUP($D109,'Feb 26'!$F:$F,1,0)),"No","Yes")</f>
      </c>
      <c r="AL109" s="13676">
        <f>IF(ISNA(VLOOKUP($D109,'Feb 26'!$F:$F,1,0)),"No","Yes")</f>
      </c>
      <c r="AM109" s="13675">
        <f>IF(ISNA(VLOOKUP($D109,'Feb 12'!$F:$F,1,0)),"No","Yes")</f>
      </c>
      <c r="AN109" s="13674">
        <f>IF(ISNA(VLOOKUP($D109,'Feb 5'!$F:$F,1,0)),"No","Yes")</f>
      </c>
      <c r="AO109" s="13673">
        <f>IF(ISNA(VLOOKUP($D109,'Jan 29'!$F:$F,1,0)),"No","Yes")</f>
      </c>
      <c r="AP109" s="13672">
        <f>IF(ISNA(VLOOKUP(D109,'Jan 22'!F:F,1,0)),"No","Yes")</f>
      </c>
      <c r="AQ109" s="13671"/>
      <c r="AR109" s="13670"/>
      <c r="AS109" s="13669"/>
      <c r="AT109" s="13668"/>
      <c r="AU109" s="13667"/>
      <c r="AV109" s="13666"/>
      <c r="AW109" s="13665"/>
      <c r="AX109" s="13664"/>
      <c r="AY109" s="13663"/>
      <c r="AZ109" s="13662"/>
      <c r="BA109" s="13661"/>
      <c r="BB109" s="13660"/>
      <c r="BC109" s="13659"/>
      <c r="BD109" s="13658"/>
      <c r="BE109" s="13657"/>
      <c r="BF109" s="13656"/>
      <c r="BG109" s="13655"/>
      <c r="BH109" s="13654"/>
      <c r="BI109" s="13653"/>
      <c r="BJ109" s="13652"/>
    </row>
    <row customFormat="1" r="110" s="203" spans="1:61" x14ac:dyDescent="0.25">
      <c r="A110" s="8770"/>
      <c r="B110" s="205" t="s">
        <v>1540</v>
      </c>
      <c r="C110" s="216" t="s">
        <v>1237</v>
      </c>
      <c r="D110" s="216" t="s">
        <v>1536</v>
      </c>
      <c r="E110" s="216" t="s">
        <v>1537</v>
      </c>
      <c r="F110" s="216" t="s">
        <v>1534</v>
      </c>
      <c r="G110" s="238" t="s">
        <v>1136</v>
      </c>
      <c r="H110" s="116" t="str">
        <f>IF(ISNA(VLOOKUP($D110,'Sep 17'!$F:$F,1,0)),"No","Yes")</f>
      </c>
      <c r="I110" s="13759">
        <f>IF(ISNA(VLOOKUP($D110,'Sep 10'!$F:$F,1,0)),"No","Yes")</f>
      </c>
      <c r="J110" s="13758">
        <f>IF(ISNA(VLOOKUP($D110,'Sep 05'!$F:$F,1,0)),"No","Yes")</f>
      </c>
      <c r="K110" s="13757">
        <f>IF(ISNA(VLOOKUP($D110,'Aug 27'!$F:$F,1,0)),"No","Yes")</f>
      </c>
      <c r="L110" s="13756">
        <f>IF(ISNA(VLOOKUP($D110,'Aug 20'!$F:$F,1,0)),"No","Yes")</f>
      </c>
      <c r="M110" s="13755">
        <f>IF(ISNA(VLOOKUP($D110,'Aug 13'!$F:$F,1,0)),"No","Yes")</f>
      </c>
      <c r="N110" s="13754">
        <f>IF(ISNA(VLOOKUP($D110,'Aug 07'!$F:$F,1,0)),"No","Yes")</f>
      </c>
      <c r="O110" s="13753">
        <f>IF(ISNA(VLOOKUP($D110,'Jul 30'!$F:$F,1,0)),"No","Yes")</f>
      </c>
      <c r="P110" s="13752">
        <f>IF(ISNA(VLOOKUP($D110,'Jul 23'!$F:$F,1,0)),"No","Yes")</f>
      </c>
      <c r="Q110" s="13751">
        <f>IF(ISNA(VLOOKUP($D110,'Jul 16'!$F:$F,1,0)),"No","Yes")</f>
      </c>
      <c r="R110" s="13750">
        <f>IF(ISNA(VLOOKUP($D110,'Jul 9'!$F:$F,1,0)),"No","Yes")</f>
      </c>
      <c r="S110" s="13749">
        <f>IF(ISNA(VLOOKUP($D110,'Jul 2'!$F:$F,1,0)),"No","Yes")</f>
      </c>
      <c r="T110" s="13748">
        <f>IF(ISNA(VLOOKUP($D110,'Jun 25'!$F:$F,1,0)),"No","Yes")</f>
      </c>
      <c r="U110" s="13747">
        <f>IF(ISNA(VLOOKUP($D110,'Jun 18'!$F:$F,1,0)),"No","Yes")</f>
      </c>
      <c r="V110" s="13746">
        <f>IF(ISNA(VLOOKUP($D110,'Jun 11'!$F:$F,1,0)),"No","Yes")</f>
      </c>
      <c r="W110" s="13745">
        <f>IF(ISNA(VLOOKUP($D110,'Jun 4'!$F:$F,1,0)),"No","Yes")</f>
      </c>
      <c r="X110" s="13744">
        <f>IF(ISNA(VLOOKUP($D110,'May 28'!$F:$F,1,0)),"No","Yes")</f>
      </c>
      <c r="Y110" s="13743">
        <f>IF(ISNA(VLOOKUP($D110,'May 21'!$F:$F,1,0)),"No","Yes")</f>
      </c>
      <c r="Z110" s="13742">
        <f>IF(ISNA(VLOOKUP($D110,'May 14'!$F:$F,1,0)),"No","Yes")</f>
      </c>
      <c r="AA110" s="13741">
        <f>IF(ISNA(VLOOKUP($D110,'May 9'!$F:$F,1,0)),"No","Yes")</f>
      </c>
      <c r="AB110" s="13740">
        <f>IF(ISNA(VLOOKUP($D110,'May 2'!$F:$F,1,0)),"No","Yes")</f>
      </c>
      <c r="AC110" s="13739">
        <f>IF(ISNA(VLOOKUP($D110,'Apr 23'!$F:$F,1,0)),"No","Yes")</f>
      </c>
      <c r="AD110" s="13738">
        <f>IF(ISNA(VLOOKUP($D110,'Apr 16'!$F:$F,1,0)),"No","Yes")</f>
      </c>
      <c r="AE110" s="13737">
        <f>IF(ISNA(VLOOKUP($D110,'Apr 9'!$F:$F,1,0)),"No","Yes")</f>
      </c>
      <c r="AF110" s="13736">
        <f>IF(ISNA(VLOOKUP($D110,'Apr 2'!$F:$F,1,0)),"No","Yes")</f>
      </c>
      <c r="AG110" s="13735">
        <f>IF(ISNA(VLOOKUP($D110,'Mar 26'!$F:$F,1,0)),"No","Yes")</f>
      </c>
      <c r="AH110" s="13734">
        <f>IF(ISNA(VLOOKUP($D110,'Mar 19'!$F:$F,1,0)),"No","Yes")</f>
      </c>
      <c r="AI110" s="13733">
        <f>IF(ISNA(VLOOKUP($D110,'Mar 12'!$F:$F,1,0)),"No","Yes")</f>
      </c>
      <c r="AJ110" s="13732">
        <f>IF(ISNA(VLOOKUP($D110,'Mar 5'!$F:$F,1,0)),"No","Yes")</f>
      </c>
      <c r="AK110" s="13731">
        <f>IF(ISNA(VLOOKUP($D110,'Feb 26'!$F:$F,1,0)),"No","Yes")</f>
      </c>
      <c r="AL110" s="13730">
        <f>IF(ISNA(VLOOKUP($D110,'Feb 26'!$F:$F,1,0)),"No","Yes")</f>
      </c>
      <c r="AM110" s="13729">
        <f>IF(ISNA(VLOOKUP($D110,'Feb 12'!$F:$F,1,0)),"No","Yes")</f>
      </c>
      <c r="AN110" s="13728">
        <f>IF(ISNA(VLOOKUP($D110,'Feb 5'!$F:$F,1,0)),"No","Yes")</f>
      </c>
      <c r="AO110" s="13727">
        <f>IF(ISNA(VLOOKUP($D110,'Jan 29'!$F:$F,1,0)),"No","Yes")</f>
      </c>
      <c r="AP110" s="13726">
        <f>IF(ISNA(VLOOKUP(D110,'Jan 22'!F:F,1,0)),"No","Yes")</f>
      </c>
      <c r="AQ110" s="13725"/>
      <c r="AR110" s="13724"/>
      <c r="AS110" s="13723"/>
      <c r="AT110" s="13722"/>
      <c r="AU110" s="13721"/>
      <c r="AV110" s="13720"/>
      <c r="AW110" s="13719"/>
      <c r="AX110" s="13718"/>
      <c r="AY110" s="13717"/>
      <c r="AZ110" s="13716"/>
      <c r="BA110" s="13715"/>
      <c r="BB110" s="13714"/>
      <c r="BC110" s="13713"/>
      <c r="BD110" s="13712"/>
      <c r="BE110" s="13711"/>
      <c r="BF110" s="13710"/>
      <c r="BG110" s="13709"/>
      <c r="BH110" s="13708"/>
      <c r="BI110" s="13707"/>
      <c r="BJ110" s="13706"/>
    </row>
    <row customFormat="1" r="111" s="203" spans="1:61" x14ac:dyDescent="0.25">
      <c r="A111" s="8770"/>
      <c r="B111" s="205" t="s">
        <v>1540</v>
      </c>
      <c r="C111" s="216" t="s">
        <v>1237</v>
      </c>
      <c r="D111" s="216" t="s">
        <v>1532</v>
      </c>
      <c r="E111" s="216" t="s">
        <v>1533</v>
      </c>
      <c r="F111" s="216" t="s">
        <v>1534</v>
      </c>
      <c r="G111" s="238" t="s">
        <v>1136</v>
      </c>
      <c r="H111" s="116" t="str">
        <f>IF(ISNA(VLOOKUP($D111,'Sep 17'!$F:$F,1,0)),"No","Yes")</f>
      </c>
      <c r="I111" s="13813">
        <f>IF(ISNA(VLOOKUP($D111,'Sep 10'!$F:$F,1,0)),"No","Yes")</f>
      </c>
      <c r="J111" s="13812">
        <f>IF(ISNA(VLOOKUP($D111,'Sep 05'!$F:$F,1,0)),"No","Yes")</f>
      </c>
      <c r="K111" s="13811">
        <f>IF(ISNA(VLOOKUP($D111,'Aug 27'!$F:$F,1,0)),"No","Yes")</f>
      </c>
      <c r="L111" s="13810">
        <f>IF(ISNA(VLOOKUP($D111,'Aug 20'!$F:$F,1,0)),"No","Yes")</f>
      </c>
      <c r="M111" s="13809">
        <f>IF(ISNA(VLOOKUP($D111,'Aug 13'!$F:$F,1,0)),"No","Yes")</f>
      </c>
      <c r="N111" s="13808">
        <f>IF(ISNA(VLOOKUP($D111,'Aug 07'!$F:$F,1,0)),"No","Yes")</f>
      </c>
      <c r="O111" s="13807">
        <f>IF(ISNA(VLOOKUP($D111,'Jul 30'!$F:$F,1,0)),"No","Yes")</f>
      </c>
      <c r="P111" s="13806">
        <f>IF(ISNA(VLOOKUP($D111,'Jul 23'!$F:$F,1,0)),"No","Yes")</f>
      </c>
      <c r="Q111" s="13805">
        <f>IF(ISNA(VLOOKUP($D111,'Jul 16'!$F:$F,1,0)),"No","Yes")</f>
      </c>
      <c r="R111" s="13804">
        <f>IF(ISNA(VLOOKUP($D111,'Jul 9'!$F:$F,1,0)),"No","Yes")</f>
      </c>
      <c r="S111" s="13803">
        <f>IF(ISNA(VLOOKUP($D111,'Jul 2'!$F:$F,1,0)),"No","Yes")</f>
      </c>
      <c r="T111" s="13802">
        <f>IF(ISNA(VLOOKUP($D111,'Jun 25'!$F:$F,1,0)),"No","Yes")</f>
      </c>
      <c r="U111" s="13801">
        <f>IF(ISNA(VLOOKUP($D111,'Jun 18'!$F:$F,1,0)),"No","Yes")</f>
      </c>
      <c r="V111" s="13800">
        <f>IF(ISNA(VLOOKUP($D111,'Jun 11'!$F:$F,1,0)),"No","Yes")</f>
      </c>
      <c r="W111" s="13799">
        <f>IF(ISNA(VLOOKUP($D111,'Jun 4'!$F:$F,1,0)),"No","Yes")</f>
      </c>
      <c r="X111" s="13798">
        <f>IF(ISNA(VLOOKUP($D111,'May 28'!$F:$F,1,0)),"No","Yes")</f>
      </c>
      <c r="Y111" s="13797">
        <f>IF(ISNA(VLOOKUP($D111,'May 21'!$F:$F,1,0)),"No","Yes")</f>
      </c>
      <c r="Z111" s="13796">
        <f>IF(ISNA(VLOOKUP($D111,'May 14'!$F:$F,1,0)),"No","Yes")</f>
      </c>
      <c r="AA111" s="13795">
        <f>IF(ISNA(VLOOKUP($D111,'May 9'!$F:$F,1,0)),"No","Yes")</f>
      </c>
      <c r="AB111" s="13794">
        <f>IF(ISNA(VLOOKUP($D111,'May 2'!$F:$F,1,0)),"No","Yes")</f>
      </c>
      <c r="AC111" s="13793">
        <f>IF(ISNA(VLOOKUP($D111,'Apr 23'!$F:$F,1,0)),"No","Yes")</f>
      </c>
      <c r="AD111" s="13792">
        <f>IF(ISNA(VLOOKUP($D111,'Apr 16'!$F:$F,1,0)),"No","Yes")</f>
      </c>
      <c r="AE111" s="13791">
        <f>IF(ISNA(VLOOKUP($D111,'Apr 9'!$F:$F,1,0)),"No","Yes")</f>
      </c>
      <c r="AF111" s="13790">
        <f>IF(ISNA(VLOOKUP($D111,'Apr 2'!$F:$F,1,0)),"No","Yes")</f>
      </c>
      <c r="AG111" s="13789">
        <f>IF(ISNA(VLOOKUP($D111,'Mar 26'!$F:$F,1,0)),"No","Yes")</f>
      </c>
      <c r="AH111" s="13788">
        <f>IF(ISNA(VLOOKUP($D111,'Mar 19'!$F:$F,1,0)),"No","Yes")</f>
      </c>
      <c r="AI111" s="13787">
        <f>IF(ISNA(VLOOKUP($D111,'Mar 12'!$F:$F,1,0)),"No","Yes")</f>
      </c>
      <c r="AJ111" s="13786">
        <f>IF(ISNA(VLOOKUP($D111,'Mar 5'!$F:$F,1,0)),"No","Yes")</f>
      </c>
      <c r="AK111" s="13785">
        <f>IF(ISNA(VLOOKUP($D111,'Feb 26'!$F:$F,1,0)),"No","Yes")</f>
      </c>
      <c r="AL111" s="13784">
        <f>IF(ISNA(VLOOKUP($D111,'Feb 26'!$F:$F,1,0)),"No","Yes")</f>
      </c>
      <c r="AM111" s="13783">
        <f>IF(ISNA(VLOOKUP($D111,'Feb 12'!$F:$F,1,0)),"No","Yes")</f>
      </c>
      <c r="AN111" s="13782">
        <f>IF(ISNA(VLOOKUP($D111,'Feb 5'!$F:$F,1,0)),"No","Yes")</f>
      </c>
      <c r="AO111" s="13781">
        <f>IF(ISNA(VLOOKUP($D111,'Jan 29'!$F:$F,1,0)),"No","Yes")</f>
      </c>
      <c r="AP111" s="13780">
        <f>IF(ISNA(VLOOKUP(D111,'Jan 22'!F:F,1,0)),"No","Yes")</f>
      </c>
      <c r="AQ111" s="13779"/>
      <c r="AR111" s="13778"/>
      <c r="AS111" s="13777"/>
      <c r="AT111" s="13776"/>
      <c r="AU111" s="13775"/>
      <c r="AV111" s="13774"/>
      <c r="AW111" s="13773"/>
      <c r="AX111" s="13772"/>
      <c r="AY111" s="13771"/>
      <c r="AZ111" s="13770"/>
      <c r="BA111" s="13769"/>
      <c r="BB111" s="13768"/>
      <c r="BC111" s="13767"/>
      <c r="BD111" s="13766"/>
      <c r="BE111" s="13765"/>
      <c r="BF111" s="13764"/>
      <c r="BG111" s="13763"/>
      <c r="BH111" s="13762"/>
      <c r="BI111" s="13761"/>
      <c r="BJ111" s="13760"/>
    </row>
    <row customFormat="1" r="112" s="140" spans="1:61" x14ac:dyDescent="0.25">
      <c r="A112" s="8770"/>
      <c r="B112" s="243" t="s">
        <v>1371</v>
      </c>
      <c r="C112" s="216" t="s">
        <v>781</v>
      </c>
      <c r="D112" s="216" t="s">
        <v>1040</v>
      </c>
      <c r="E112" s="216" t="s">
        <v>1042</v>
      </c>
      <c r="F112" s="216" t="s">
        <v>1043</v>
      </c>
      <c r="G112" s="238" t="s">
        <v>1050</v>
      </c>
      <c r="H112" s="116" t="str">
        <f>IF(ISNA(VLOOKUP($D112,'Sep 17'!$F:$F,1,0)),"No","Yes")</f>
      </c>
      <c r="I112" s="13867">
        <f>IF(ISNA(VLOOKUP($D112,'Sep 10'!$F:$F,1,0)),"No","Yes")</f>
      </c>
      <c r="J112" s="13866">
        <f>IF(ISNA(VLOOKUP($D112,'Sep 05'!$F:$F,1,0)),"No","Yes")</f>
      </c>
      <c r="K112" s="13865">
        <f>IF(ISNA(VLOOKUP($D112,'Aug 27'!$F:$F,1,0)),"No","Yes")</f>
      </c>
      <c r="L112" s="13864">
        <f>IF(ISNA(VLOOKUP($D112,'Aug 20'!$F:$F,1,0)),"No","Yes")</f>
      </c>
      <c r="M112" s="13863">
        <f>IF(ISNA(VLOOKUP($D112,'Aug 13'!$F:$F,1,0)),"No","Yes")</f>
      </c>
      <c r="N112" s="13862">
        <f>IF(ISNA(VLOOKUP($D112,'Aug 07'!$F:$F,1,0)),"No","Yes")</f>
      </c>
      <c r="O112" s="13861">
        <f>IF(ISNA(VLOOKUP($D112,'Jul 30'!$F:$F,1,0)),"No","Yes")</f>
      </c>
      <c r="P112" s="13860">
        <f>IF(ISNA(VLOOKUP($D112,'Jul 23'!$F:$F,1,0)),"No","Yes")</f>
      </c>
      <c r="Q112" s="13859">
        <f>IF(ISNA(VLOOKUP($D112,'Jul 16'!$F:$F,1,0)),"No","Yes")</f>
      </c>
      <c r="R112" s="13858">
        <f>IF(ISNA(VLOOKUP($D112,'Jul 9'!$F:$F,1,0)),"No","Yes")</f>
      </c>
      <c r="S112" s="13857">
        <f>IF(ISNA(VLOOKUP($D112,'Jul 2'!$F:$F,1,0)),"No","Yes")</f>
      </c>
      <c r="T112" s="13856">
        <f>IF(ISNA(VLOOKUP($D112,'Jun 25'!$F:$F,1,0)),"No","Yes")</f>
      </c>
      <c r="U112" s="13855">
        <f>IF(ISNA(VLOOKUP($D112,'Jun 18'!$F:$F,1,0)),"No","Yes")</f>
      </c>
      <c r="V112" s="13854">
        <f>IF(ISNA(VLOOKUP($D112,'Jun 11'!$F:$F,1,0)),"No","Yes")</f>
      </c>
      <c r="W112" s="13853">
        <f>IF(ISNA(VLOOKUP($D112,'Jun 4'!$F:$F,1,0)),"No","Yes")</f>
      </c>
      <c r="X112" s="13852">
        <f>IF(ISNA(VLOOKUP($D112,'May 28'!$F:$F,1,0)),"No","Yes")</f>
      </c>
      <c r="Y112" s="13851">
        <f>IF(ISNA(VLOOKUP($D112,'May 21'!$F:$F,1,0)),"No","Yes")</f>
      </c>
      <c r="Z112" s="13850">
        <f>IF(ISNA(VLOOKUP($D112,'May 14'!$F:$F,1,0)),"No","Yes")</f>
      </c>
      <c r="AA112" s="13849">
        <f>IF(ISNA(VLOOKUP($D112,'May 9'!$F:$F,1,0)),"No","Yes")</f>
      </c>
      <c r="AB112" s="13848">
        <f>IF(ISNA(VLOOKUP($D112,'May 2'!$F:$F,1,0)),"No","Yes")</f>
      </c>
      <c r="AC112" s="13847">
        <f>IF(ISNA(VLOOKUP($D112,'Apr 23'!$F:$F,1,0)),"No","Yes")</f>
      </c>
      <c r="AD112" s="13846">
        <f>IF(ISNA(VLOOKUP($D112,'Apr 16'!$F:$F,1,0)),"No","Yes")</f>
      </c>
      <c r="AE112" s="13845">
        <f>IF(ISNA(VLOOKUP($D112,'Apr 9'!$F:$F,1,0)),"No","Yes")</f>
      </c>
      <c r="AF112" s="13844">
        <f>IF(ISNA(VLOOKUP($D112,'Apr 2'!$F:$F,1,0)),"No","Yes")</f>
      </c>
      <c r="AG112" s="13843">
        <f>IF(ISNA(VLOOKUP($D112,'Mar 26'!$F:$F,1,0)),"No","Yes")</f>
      </c>
      <c r="AH112" s="13842">
        <f>IF(ISNA(VLOOKUP($D112,'Mar 19'!$F:$F,1,0)),"No","Yes")</f>
      </c>
      <c r="AI112" s="13841">
        <f>IF(ISNA(VLOOKUP($D112,'Mar 12'!$F:$F,1,0)),"No","Yes")</f>
      </c>
      <c r="AJ112" s="13840">
        <f>IF(ISNA(VLOOKUP($D112,'Mar 5'!$F:$F,1,0)),"No","Yes")</f>
      </c>
      <c r="AK112" s="13839">
        <f>IF(ISNA(VLOOKUP($D112,'Feb 26'!$F:$F,1,0)),"No","Yes")</f>
      </c>
      <c r="AL112" s="13838">
        <f>IF(ISNA(VLOOKUP($D112,'Feb 26'!$F:$F,1,0)),"No","Yes")</f>
      </c>
      <c r="AM112" s="13837">
        <f>IF(ISNA(VLOOKUP($D112,'Feb 12'!$F:$F,1,0)),"No","Yes")</f>
      </c>
      <c r="AN112" s="13836">
        <f>IF(ISNA(VLOOKUP($D112,'Feb 5'!$F:$F,1,0)),"No","Yes")</f>
      </c>
      <c r="AO112" s="13835">
        <f>IF(ISNA(VLOOKUP($D112,'Jan 29'!$F:$F,1,0)),"No","Yes")</f>
      </c>
      <c r="AP112" s="13834">
        <f>IF(ISNA(VLOOKUP(D112,'Jan 22'!F:F,1,0)),"No","Yes")</f>
      </c>
      <c r="AQ112" s="13833"/>
      <c r="AR112" s="13832"/>
      <c r="AS112" s="13831"/>
      <c r="AT112" s="13830"/>
      <c r="AU112" s="13829"/>
      <c r="AV112" s="13828"/>
      <c r="AW112" s="13827"/>
      <c r="AX112" s="13826"/>
      <c r="AY112" s="13825"/>
      <c r="AZ112" s="13824"/>
      <c r="BA112" s="13823"/>
      <c r="BB112" s="13822"/>
      <c r="BC112" s="13821"/>
      <c r="BD112" s="13820"/>
      <c r="BE112" s="13819"/>
      <c r="BF112" s="13818"/>
      <c r="BG112" s="13817"/>
      <c r="BH112" s="13816"/>
      <c r="BI112" s="13815"/>
      <c r="BJ112" s="13814"/>
    </row>
    <row customFormat="1" r="113" s="99" spans="1:61" x14ac:dyDescent="0.25">
      <c r="A113" s="8770"/>
      <c r="B113" s="243" t="s">
        <v>1275</v>
      </c>
      <c r="C113" s="216" t="s">
        <v>473</v>
      </c>
      <c r="D113" s="216" t="s">
        <v>480</v>
      </c>
      <c r="E113" s="216" t="s">
        <v>481</v>
      </c>
      <c r="F113" s="216" t="s">
        <v>475</v>
      </c>
      <c r="G113" s="238" t="s">
        <v>1050</v>
      </c>
      <c r="H113" s="116" t="str">
        <f>IF(ISNA(VLOOKUP($D113,'Sep 17'!$F:$F,1,0)),"No","Yes")</f>
      </c>
      <c r="I113" s="13921">
        <f>IF(ISNA(VLOOKUP($D113,'Sep 10'!$F:$F,1,0)),"No","Yes")</f>
      </c>
      <c r="J113" s="13920">
        <f>IF(ISNA(VLOOKUP($D113,'Sep 05'!$F:$F,1,0)),"No","Yes")</f>
      </c>
      <c r="K113" s="13919">
        <f>IF(ISNA(VLOOKUP($D113,'Aug 27'!$F:$F,1,0)),"No","Yes")</f>
      </c>
      <c r="L113" s="13918">
        <f>IF(ISNA(VLOOKUP($D113,'Aug 20'!$F:$F,1,0)),"No","Yes")</f>
      </c>
      <c r="M113" s="13917">
        <f>IF(ISNA(VLOOKUP($D113,'Aug 13'!$F:$F,1,0)),"No","Yes")</f>
      </c>
      <c r="N113" s="13916">
        <f>IF(ISNA(VLOOKUP($D113,'Aug 07'!$F:$F,1,0)),"No","Yes")</f>
      </c>
      <c r="O113" s="13915">
        <f>IF(ISNA(VLOOKUP($D113,'Jul 30'!$F:$F,1,0)),"No","Yes")</f>
      </c>
      <c r="P113" s="13914">
        <f>IF(ISNA(VLOOKUP($D113,'Jul 23'!$F:$F,1,0)),"No","Yes")</f>
      </c>
      <c r="Q113" s="13913">
        <f>IF(ISNA(VLOOKUP($D113,'Jul 16'!$F:$F,1,0)),"No","Yes")</f>
      </c>
      <c r="R113" s="13912">
        <f>IF(ISNA(VLOOKUP($D113,'Jul 9'!$F:$F,1,0)),"No","Yes")</f>
      </c>
      <c r="S113" s="13911">
        <f>IF(ISNA(VLOOKUP($D113,'Jul 2'!$F:$F,1,0)),"No","Yes")</f>
      </c>
      <c r="T113" s="13910">
        <f>IF(ISNA(VLOOKUP($D113,'Jun 25'!$F:$F,1,0)),"No","Yes")</f>
      </c>
      <c r="U113" s="13909">
        <f>IF(ISNA(VLOOKUP($D113,'Jun 18'!$F:$F,1,0)),"No","Yes")</f>
      </c>
      <c r="V113" s="13908">
        <f>IF(ISNA(VLOOKUP($D113,'Jun 11'!$F:$F,1,0)),"No","Yes")</f>
      </c>
      <c r="W113" s="13907">
        <f>IF(ISNA(VLOOKUP($D113,'Jun 4'!$F:$F,1,0)),"No","Yes")</f>
      </c>
      <c r="X113" s="13906">
        <f>IF(ISNA(VLOOKUP($D113,'May 28'!$F:$F,1,0)),"No","Yes")</f>
      </c>
      <c r="Y113" s="13905">
        <f>IF(ISNA(VLOOKUP($D113,'May 21'!$F:$F,1,0)),"No","Yes")</f>
      </c>
      <c r="Z113" s="13904">
        <f>IF(ISNA(VLOOKUP($D113,'May 14'!$F:$F,1,0)),"No","Yes")</f>
      </c>
      <c r="AA113" s="13903">
        <f>IF(ISNA(VLOOKUP($D113,'May 9'!$F:$F,1,0)),"No","Yes")</f>
      </c>
      <c r="AB113" s="13902">
        <f>IF(ISNA(VLOOKUP($D113,'May 2'!$F:$F,1,0)),"No","Yes")</f>
      </c>
      <c r="AC113" s="13901">
        <f>IF(ISNA(VLOOKUP($D113,'Apr 23'!$F:$F,1,0)),"No","Yes")</f>
      </c>
      <c r="AD113" s="13900">
        <f>IF(ISNA(VLOOKUP($D113,'Apr 16'!$F:$F,1,0)),"No","Yes")</f>
      </c>
      <c r="AE113" s="13899">
        <f>IF(ISNA(VLOOKUP($D113,'Apr 9'!$F:$F,1,0)),"No","Yes")</f>
      </c>
      <c r="AF113" s="13898">
        <f>IF(ISNA(VLOOKUP($D113,'Apr 2'!$F:$F,1,0)),"No","Yes")</f>
      </c>
      <c r="AG113" s="13897">
        <f>IF(ISNA(VLOOKUP($D113,'Mar 26'!$F:$F,1,0)),"No","Yes")</f>
      </c>
      <c r="AH113" s="13896">
        <f>IF(ISNA(VLOOKUP($D113,'Mar 19'!$F:$F,1,0)),"No","Yes")</f>
      </c>
      <c r="AI113" s="13895">
        <f>IF(ISNA(VLOOKUP($D113,'Mar 12'!$F:$F,1,0)),"No","Yes")</f>
      </c>
      <c r="AJ113" s="13894">
        <f>IF(ISNA(VLOOKUP($D113,'Mar 5'!$F:$F,1,0)),"No","Yes")</f>
      </c>
      <c r="AK113" s="13893">
        <f>IF(ISNA(VLOOKUP($D113,'Feb 26'!$F:$F,1,0)),"No","Yes")</f>
      </c>
      <c r="AL113" s="13892">
        <f>IF(ISNA(VLOOKUP($D113,'Feb 26'!$F:$F,1,0)),"No","Yes")</f>
      </c>
      <c r="AM113" s="13891">
        <f>IF(ISNA(VLOOKUP($D113,'Feb 12'!$F:$F,1,0)),"No","Yes")</f>
      </c>
      <c r="AN113" s="13890">
        <f>IF(ISNA(VLOOKUP($D113,'Feb 5'!$F:$F,1,0)),"No","Yes")</f>
      </c>
      <c r="AO113" s="13889">
        <f>IF(ISNA(VLOOKUP($D113,'Jan 29'!$F:$F,1,0)),"No","Yes")</f>
      </c>
      <c r="AP113" s="13888">
        <f>IF(ISNA(VLOOKUP(D113,'Jan 22'!F:F,1,0)),"No","Yes")</f>
      </c>
      <c r="AQ113" s="13887"/>
      <c r="AR113" s="13886"/>
      <c r="AS113" s="13885"/>
      <c r="AT113" s="13884"/>
      <c r="AU113" s="13883"/>
      <c r="AV113" s="13882"/>
      <c r="AW113" s="13881"/>
      <c r="AX113" s="13880"/>
      <c r="AY113" s="13879"/>
      <c r="AZ113" s="13878"/>
      <c r="BA113" s="13877"/>
      <c r="BB113" s="13876"/>
      <c r="BC113" s="13875"/>
      <c r="BD113" s="13874"/>
      <c r="BE113" s="13873"/>
      <c r="BF113" s="13872"/>
      <c r="BG113" s="13871"/>
      <c r="BH113" s="13870"/>
      <c r="BI113" s="13869"/>
      <c r="BJ113" s="13868"/>
    </row>
    <row customHeight="1" ht="15" r="114" spans="1:61" x14ac:dyDescent="0.25">
      <c r="A114" s="8770"/>
      <c r="B114" s="248" t="s">
        <v>1349</v>
      </c>
      <c r="C114" s="216" t="s">
        <v>8</v>
      </c>
      <c r="D114" s="210" t="s">
        <v>794</v>
      </c>
      <c r="E114" s="210" t="s">
        <v>1429</v>
      </c>
      <c r="F114" s="216"/>
      <c r="G114" s="238"/>
      <c r="H114" s="116" t="str">
        <f>IF(ISNA(VLOOKUP($D114,'Sep 17'!$F:$F,1,0)),"No","Yes")</f>
      </c>
      <c r="I114" s="13955">
        <f>IF(ISNA(VLOOKUP($D114,'Sep 10'!$F:$F,1,0)),"No","Yes")</f>
      </c>
      <c r="J114" s="13954">
        <f>IF(ISNA(VLOOKUP($D114,'Sep 05'!$F:$F,1,0)),"No","Yes")</f>
      </c>
      <c r="K114" s="13953">
        <f>IF(ISNA(VLOOKUP($D114,'Aug 27'!$F:$F,1,0)),"No","Yes")</f>
      </c>
      <c r="L114" s="13952">
        <f>IF(ISNA(VLOOKUP($D114,'Aug 20'!$F:$F,1,0)),"No","Yes")</f>
      </c>
      <c r="M114" s="13951">
        <f>IF(ISNA(VLOOKUP($D114,'Aug 13'!$F:$F,1,0)),"No","Yes")</f>
      </c>
      <c r="N114" s="13950">
        <f>IF(ISNA(VLOOKUP($D114,'Aug 07'!$F:$F,1,0)),"No","Yes")</f>
      </c>
      <c r="O114" s="13949">
        <f>IF(ISNA(VLOOKUP($D114,'Jul 30'!$F:$F,1,0)),"No","Yes")</f>
      </c>
      <c r="P114" s="13948">
        <f>IF(ISNA(VLOOKUP($D114,'Jul 23'!$F:$F,1,0)),"No","Yes")</f>
      </c>
      <c r="Q114" s="13947">
        <f>IF(ISNA(VLOOKUP($D114,'Jul 16'!$F:$F,1,0)),"No","Yes")</f>
      </c>
      <c r="R114" s="13946">
        <f>IF(ISNA(VLOOKUP($D114,'Jul 9'!$F:$F,1,0)),"No","Yes")</f>
      </c>
      <c r="S114" s="13945">
        <f>IF(ISNA(VLOOKUP($D114,'Jul 2'!$F:$F,1,0)),"No","Yes")</f>
      </c>
      <c r="T114" s="13944">
        <f>IF(ISNA(VLOOKUP($D114,'Jun 25'!$F:$F,1,0)),"No","Yes")</f>
      </c>
      <c r="U114" s="13943">
        <f>IF(ISNA(VLOOKUP($D114,'Jun 18'!$F:$F,1,0)),"No","Yes")</f>
      </c>
      <c r="V114" s="13942">
        <f>IF(ISNA(VLOOKUP($D114,'Jun 11'!$F:$F,1,0)),"No","Yes")</f>
      </c>
      <c r="W114" s="13941">
        <f>IF(ISNA(VLOOKUP($D114,'Jun 4'!$F:$F,1,0)),"No","Yes")</f>
      </c>
      <c r="X114" s="13940">
        <f>IF(ISNA(VLOOKUP($D114,'May 28'!$F:$F,1,0)),"No","Yes")</f>
      </c>
      <c r="Y114" s="13939">
        <f>IF(ISNA(VLOOKUP($D114,'May 21'!$F:$F,1,0)),"No","Yes")</f>
      </c>
      <c r="Z114" s="13938">
        <f>IF(ISNA(VLOOKUP($D114,'May 14'!$F:$F,1,0)),"No","Yes")</f>
      </c>
      <c r="AA114" s="13937">
        <f>IF(ISNA(VLOOKUP($D114,'May 9'!$F:$F,1,0)),"No","Yes")</f>
      </c>
      <c r="AB114" s="13936">
        <f>IF(ISNA(VLOOKUP($D114,'May 2'!$F:$F,1,0)),"No","Yes")</f>
      </c>
      <c r="AC114" s="13935">
        <f>IF(ISNA(VLOOKUP($D114,'Apr 23'!$F:$F,1,0)),"No","Yes")</f>
      </c>
      <c r="AD114" s="13934">
        <f>IF(ISNA(VLOOKUP($D114,'Apr 16'!$F:$F,1,0)),"No","Yes")</f>
      </c>
      <c r="AE114" s="13933">
        <f>IF(ISNA(VLOOKUP($D114,'Apr 9'!$F:$F,1,0)),"No","Yes")</f>
      </c>
      <c r="AF114" s="13932">
        <f>IF(ISNA(VLOOKUP($D114,'Apr 2'!$F:$F,1,0)),"No","Yes")</f>
      </c>
      <c r="AG114" s="13931">
        <f>IF(ISNA(VLOOKUP($D114,'Mar 26'!$F:$F,1,0)),"No","Yes")</f>
      </c>
      <c r="AH114" s="13930">
        <f>IF(ISNA(VLOOKUP($D114,'Mar 19'!$F:$F,1,0)),"No","Yes")</f>
      </c>
      <c r="AI114" s="13929">
        <f>IF(ISNA(VLOOKUP($D114,'Mar 12'!$F:$F,1,0)),"No","Yes")</f>
      </c>
      <c r="AJ114" s="13928">
        <f>IF(ISNA(VLOOKUP($D114,'Mar 5'!$F:$F,1,0)),"No","Yes")</f>
      </c>
      <c r="AK114" s="13927">
        <f>IF(ISNA(VLOOKUP($D114,'Feb 26'!$F:$F,1,0)),"No","Yes")</f>
      </c>
      <c r="AL114" s="13926">
        <f>IF(ISNA(VLOOKUP($D114,'Feb 26'!$F:$F,1,0)),"No","Yes")</f>
      </c>
      <c r="AM114" s="13925">
        <f>IF(ISNA(VLOOKUP($D114,'Feb 12'!$F:$F,1,0)),"No","Yes")</f>
      </c>
      <c r="AN114" s="13924">
        <f>IF(ISNA(VLOOKUP($D114,'Feb 5'!$F:$F,1,0)),"No","Yes")</f>
      </c>
      <c r="AO114" s="13923">
        <f>IF(ISNA(VLOOKUP($D114,'Jan 29'!$F:$F,1,0)),"No","Yes")</f>
      </c>
      <c r="AP114" s="13922">
        <f>IF(ISNA(VLOOKUP(D114,'Jan 22'!F:F,1,0)),"No","Yes")</f>
      </c>
    </row>
    <row r="115" spans="1:61" x14ac:dyDescent="0.25">
      <c r="A115" s="8770"/>
      <c r="B115" s="198" t="s">
        <v>1372</v>
      </c>
      <c r="C115" s="216" t="s">
        <v>8</v>
      </c>
      <c r="D115" s="210" t="s">
        <v>823</v>
      </c>
      <c r="E115" s="210" t="s">
        <v>824</v>
      </c>
      <c r="F115" s="216" t="s">
        <v>9</v>
      </c>
      <c r="G115" s="238" t="s">
        <v>1468</v>
      </c>
      <c r="H115" s="116" t="str">
        <f>IF(ISNA(VLOOKUP($D115,'Sep 17'!$F:$F,1,0)),"No","Yes")</f>
      </c>
      <c r="I115" s="13989">
        <f>IF(ISNA(VLOOKUP($D115,'Sep 10'!$F:$F,1,0)),"No","Yes")</f>
      </c>
      <c r="J115" s="13988">
        <f>IF(ISNA(VLOOKUP($D115,'Sep 05'!$F:$F,1,0)),"No","Yes")</f>
      </c>
      <c r="K115" s="13987">
        <f>IF(ISNA(VLOOKUP($D115,'Aug 27'!$F:$F,1,0)),"No","Yes")</f>
      </c>
      <c r="L115" s="13986">
        <f>IF(ISNA(VLOOKUP($D115,'Aug 20'!$F:$F,1,0)),"No","Yes")</f>
      </c>
      <c r="M115" s="13985">
        <f>IF(ISNA(VLOOKUP($D115,'Aug 13'!$F:$F,1,0)),"No","Yes")</f>
      </c>
      <c r="N115" s="13984">
        <f>IF(ISNA(VLOOKUP($D115,'Aug 07'!$F:$F,1,0)),"No","Yes")</f>
      </c>
      <c r="O115" s="13983">
        <f>IF(ISNA(VLOOKUP($D115,'Jul 30'!$F:$F,1,0)),"No","Yes")</f>
      </c>
      <c r="P115" s="13982">
        <f>IF(ISNA(VLOOKUP($D115,'Jul 23'!$F:$F,1,0)),"No","Yes")</f>
      </c>
      <c r="Q115" s="13981">
        <f>IF(ISNA(VLOOKUP($D115,'Jul 16'!$F:$F,1,0)),"No","Yes")</f>
      </c>
      <c r="R115" s="13980">
        <f>IF(ISNA(VLOOKUP($D115,'Jul 9'!$F:$F,1,0)),"No","Yes")</f>
      </c>
      <c r="S115" s="13979">
        <f>IF(ISNA(VLOOKUP($D115,'Jul 2'!$F:$F,1,0)),"No","Yes")</f>
      </c>
      <c r="T115" s="13978">
        <f>IF(ISNA(VLOOKUP($D115,'Jun 25'!$F:$F,1,0)),"No","Yes")</f>
      </c>
      <c r="U115" s="13977">
        <f>IF(ISNA(VLOOKUP($D115,'Jun 18'!$F:$F,1,0)),"No","Yes")</f>
      </c>
      <c r="V115" s="13976">
        <f>IF(ISNA(VLOOKUP($D115,'Jun 11'!$F:$F,1,0)),"No","Yes")</f>
      </c>
      <c r="W115" s="13975">
        <f>IF(ISNA(VLOOKUP($D115,'Jun 4'!$F:$F,1,0)),"No","Yes")</f>
      </c>
      <c r="X115" s="13974">
        <f>IF(ISNA(VLOOKUP($D115,'May 28'!$F:$F,1,0)),"No","Yes")</f>
      </c>
      <c r="Y115" s="13973">
        <f>IF(ISNA(VLOOKUP($D115,'May 21'!$F:$F,1,0)),"No","Yes")</f>
      </c>
      <c r="Z115" s="13972">
        <f>IF(ISNA(VLOOKUP($D115,'May 14'!$F:$F,1,0)),"No","Yes")</f>
      </c>
      <c r="AA115" s="13971">
        <f>IF(ISNA(VLOOKUP($D115,'May 9'!$F:$F,1,0)),"No","Yes")</f>
      </c>
      <c r="AB115" s="13970">
        <f>IF(ISNA(VLOOKUP($D115,'May 2'!$F:$F,1,0)),"No","Yes")</f>
      </c>
      <c r="AC115" s="13969">
        <f>IF(ISNA(VLOOKUP($D115,'Apr 23'!$F:$F,1,0)),"No","Yes")</f>
      </c>
      <c r="AD115" s="13968">
        <f>IF(ISNA(VLOOKUP($D115,'Apr 16'!$F:$F,1,0)),"No","Yes")</f>
      </c>
      <c r="AE115" s="13967">
        <f>IF(ISNA(VLOOKUP($D115,'Apr 9'!$F:$F,1,0)),"No","Yes")</f>
      </c>
      <c r="AF115" s="13966">
        <f>IF(ISNA(VLOOKUP($D115,'Apr 2'!$F:$F,1,0)),"No","Yes")</f>
      </c>
      <c r="AG115" s="13965">
        <f>IF(ISNA(VLOOKUP($D115,'Mar 26'!$F:$F,1,0)),"No","Yes")</f>
      </c>
      <c r="AH115" s="13964">
        <f>IF(ISNA(VLOOKUP($D115,'Mar 19'!$F:$F,1,0)),"No","Yes")</f>
      </c>
      <c r="AI115" s="13963">
        <f>IF(ISNA(VLOOKUP($D115,'Mar 12'!$F:$F,1,0)),"No","Yes")</f>
      </c>
      <c r="AJ115" s="13962">
        <f>IF(ISNA(VLOOKUP($D115,'Mar 5'!$F:$F,1,0)),"No","Yes")</f>
      </c>
      <c r="AK115" s="13961">
        <f>IF(ISNA(VLOOKUP($D115,'Feb 26'!$F:$F,1,0)),"No","Yes")</f>
      </c>
      <c r="AL115" s="13960">
        <f>IF(ISNA(VLOOKUP($D115,'Feb 26'!$F:$F,1,0)),"No","Yes")</f>
      </c>
      <c r="AM115" s="13959">
        <f>IF(ISNA(VLOOKUP($D115,'Feb 12'!$F:$F,1,0)),"No","Yes")</f>
      </c>
      <c r="AN115" s="13958">
        <f>IF(ISNA(VLOOKUP($D115,'Feb 5'!$F:$F,1,0)),"No","Yes")</f>
      </c>
      <c r="AO115" s="13957">
        <f>IF(ISNA(VLOOKUP($D115,'Jan 29'!$F:$F,1,0)),"No","Yes")</f>
      </c>
      <c r="AP115" s="13956">
        <f>IF(ISNA(VLOOKUP(D115,'Jan 22'!F:F,1,0)),"No","Yes")</f>
      </c>
    </row>
    <row r="116" spans="1:61" x14ac:dyDescent="0.25">
      <c r="A116" s="8770"/>
      <c r="B116" s="248" t="s">
        <v>1350</v>
      </c>
      <c r="C116" s="216" t="s">
        <v>8</v>
      </c>
      <c r="D116" s="212" t="s">
        <v>199</v>
      </c>
      <c r="E116" s="212" t="s">
        <v>200</v>
      </c>
      <c r="F116" s="216"/>
      <c r="G116" s="238"/>
      <c r="H116" s="116" t="str">
        <f>IF(ISNA(VLOOKUP($D116,'Sep 17'!$F:$F,1,0)),"No","Yes")</f>
      </c>
      <c r="I116" s="14023">
        <f>IF(ISNA(VLOOKUP($D116,'Sep 10'!$F:$F,1,0)),"No","Yes")</f>
      </c>
      <c r="J116" s="14022">
        <f>IF(ISNA(VLOOKUP($D116,'Sep 05'!$F:$F,1,0)),"No","Yes")</f>
      </c>
      <c r="K116" s="14021">
        <f>IF(ISNA(VLOOKUP($D116,'Aug 27'!$F:$F,1,0)),"No","Yes")</f>
      </c>
      <c r="L116" s="14020">
        <f>IF(ISNA(VLOOKUP($D116,'Aug 20'!$F:$F,1,0)),"No","Yes")</f>
      </c>
      <c r="M116" s="14019">
        <f>IF(ISNA(VLOOKUP($D116,'Aug 13'!$F:$F,1,0)),"No","Yes")</f>
      </c>
      <c r="N116" s="14018">
        <f>IF(ISNA(VLOOKUP($D116,'Aug 07'!$F:$F,1,0)),"No","Yes")</f>
      </c>
      <c r="O116" s="14017">
        <f>IF(ISNA(VLOOKUP($D116,'Jul 30'!$F:$F,1,0)),"No","Yes")</f>
      </c>
      <c r="P116" s="14016">
        <f>IF(ISNA(VLOOKUP($D116,'Jul 23'!$F:$F,1,0)),"No","Yes")</f>
      </c>
      <c r="Q116" s="14015">
        <f>IF(ISNA(VLOOKUP($D116,'Jul 16'!$F:$F,1,0)),"No","Yes")</f>
      </c>
      <c r="R116" s="14014">
        <f>IF(ISNA(VLOOKUP($D116,'Jul 9'!$F:$F,1,0)),"No","Yes")</f>
      </c>
      <c r="S116" s="14013">
        <f>IF(ISNA(VLOOKUP($D116,'Jul 2'!$F:$F,1,0)),"No","Yes")</f>
      </c>
      <c r="T116" s="14012">
        <f>IF(ISNA(VLOOKUP($D116,'Jun 25'!$F:$F,1,0)),"No","Yes")</f>
      </c>
      <c r="U116" s="14011">
        <f>IF(ISNA(VLOOKUP($D116,'Jun 18'!$F:$F,1,0)),"No","Yes")</f>
      </c>
      <c r="V116" s="14010">
        <f>IF(ISNA(VLOOKUP($D116,'Jun 11'!$F:$F,1,0)),"No","Yes")</f>
      </c>
      <c r="W116" s="14009">
        <f>IF(ISNA(VLOOKUP($D116,'Jun 4'!$F:$F,1,0)),"No","Yes")</f>
      </c>
      <c r="X116" s="14008">
        <f>IF(ISNA(VLOOKUP($D116,'May 28'!$F:$F,1,0)),"No","Yes")</f>
      </c>
      <c r="Y116" s="14007">
        <f>IF(ISNA(VLOOKUP($D116,'May 21'!$F:$F,1,0)),"No","Yes")</f>
      </c>
      <c r="Z116" s="14006">
        <f>IF(ISNA(VLOOKUP($D116,'May 14'!$F:$F,1,0)),"No","Yes")</f>
      </c>
      <c r="AA116" s="14005">
        <f>IF(ISNA(VLOOKUP($D116,'May 9'!$F:$F,1,0)),"No","Yes")</f>
      </c>
      <c r="AB116" s="14004">
        <f>IF(ISNA(VLOOKUP($D116,'May 2'!$F:$F,1,0)),"No","Yes")</f>
      </c>
      <c r="AC116" s="14003">
        <f>IF(ISNA(VLOOKUP($D116,'Apr 23'!$F:$F,1,0)),"No","Yes")</f>
      </c>
      <c r="AD116" s="14002">
        <f>IF(ISNA(VLOOKUP($D116,'Apr 16'!$F:$F,1,0)),"No","Yes")</f>
      </c>
      <c r="AE116" s="14001">
        <f>IF(ISNA(VLOOKUP($D116,'Apr 9'!$F:$F,1,0)),"No","Yes")</f>
      </c>
      <c r="AF116" s="14000">
        <f>IF(ISNA(VLOOKUP($D116,'Apr 2'!$F:$F,1,0)),"No","Yes")</f>
      </c>
      <c r="AG116" s="13999">
        <f>IF(ISNA(VLOOKUP($D116,'Mar 26'!$F:$F,1,0)),"No","Yes")</f>
      </c>
      <c r="AH116" s="13998">
        <f>IF(ISNA(VLOOKUP($D116,'Mar 19'!$F:$F,1,0)),"No","Yes")</f>
      </c>
      <c r="AI116" s="13997">
        <f>IF(ISNA(VLOOKUP($D116,'Mar 12'!$F:$F,1,0)),"No","Yes")</f>
      </c>
      <c r="AJ116" s="13996">
        <f>IF(ISNA(VLOOKUP($D116,'Mar 5'!$F:$F,1,0)),"No","Yes")</f>
      </c>
      <c r="AK116" s="13995">
        <f>IF(ISNA(VLOOKUP($D116,'Feb 26'!$F:$F,1,0)),"No","Yes")</f>
      </c>
      <c r="AL116" s="13994">
        <f>IF(ISNA(VLOOKUP($D116,'Feb 26'!$F:$F,1,0)),"No","Yes")</f>
      </c>
      <c r="AM116" s="13993">
        <f>IF(ISNA(VLOOKUP($D116,'Feb 12'!$F:$F,1,0)),"No","Yes")</f>
      </c>
      <c r="AN116" s="13992">
        <f>IF(ISNA(VLOOKUP($D116,'Feb 5'!$F:$F,1,0)),"No","Yes")</f>
      </c>
      <c r="AO116" s="13991">
        <f>IF(ISNA(VLOOKUP($D116,'Jan 29'!$F:$F,1,0)),"No","Yes")</f>
      </c>
      <c r="AP116" s="13990">
        <f>IF(ISNA(VLOOKUP(D116,'Jan 22'!F:F,1,0)),"No","Yes")</f>
      </c>
    </row>
    <row r="117" spans="1:61" x14ac:dyDescent="0.25">
      <c r="A117" s="8770"/>
      <c r="B117" s="248" t="s">
        <v>1351</v>
      </c>
      <c r="C117" s="216" t="s">
        <v>8</v>
      </c>
      <c r="D117" s="212" t="s">
        <v>187</v>
      </c>
      <c r="E117" s="212" t="s">
        <v>188</v>
      </c>
      <c r="F117" s="216"/>
      <c r="G117" s="238"/>
      <c r="H117" s="116" t="str">
        <f>IF(ISNA(VLOOKUP($D117,'Sep 17'!$F:$F,1,0)),"No","Yes")</f>
      </c>
      <c r="I117" s="14057">
        <f>IF(ISNA(VLOOKUP($D117,'Sep 10'!$F:$F,1,0)),"No","Yes")</f>
      </c>
      <c r="J117" s="14056">
        <f>IF(ISNA(VLOOKUP($D117,'Sep 05'!$F:$F,1,0)),"No","Yes")</f>
      </c>
      <c r="K117" s="14055">
        <f>IF(ISNA(VLOOKUP($D117,'Aug 27'!$F:$F,1,0)),"No","Yes")</f>
      </c>
      <c r="L117" s="14054">
        <f>IF(ISNA(VLOOKUP($D117,'Aug 20'!$F:$F,1,0)),"No","Yes")</f>
      </c>
      <c r="M117" s="14053">
        <f>IF(ISNA(VLOOKUP($D117,'Aug 13'!$F:$F,1,0)),"No","Yes")</f>
      </c>
      <c r="N117" s="14052">
        <f>IF(ISNA(VLOOKUP($D117,'Aug 07'!$F:$F,1,0)),"No","Yes")</f>
      </c>
      <c r="O117" s="14051">
        <f>IF(ISNA(VLOOKUP($D117,'Jul 30'!$F:$F,1,0)),"No","Yes")</f>
      </c>
      <c r="P117" s="14050">
        <f>IF(ISNA(VLOOKUP($D117,'Jul 23'!$F:$F,1,0)),"No","Yes")</f>
      </c>
      <c r="Q117" s="14049">
        <f>IF(ISNA(VLOOKUP($D117,'Jul 16'!$F:$F,1,0)),"No","Yes")</f>
      </c>
      <c r="R117" s="14048">
        <f>IF(ISNA(VLOOKUP($D117,'Jul 9'!$F:$F,1,0)),"No","Yes")</f>
      </c>
      <c r="S117" s="14047">
        <f>IF(ISNA(VLOOKUP($D117,'Jul 2'!$F:$F,1,0)),"No","Yes")</f>
      </c>
      <c r="T117" s="14046">
        <f>IF(ISNA(VLOOKUP($D117,'Jun 25'!$F:$F,1,0)),"No","Yes")</f>
      </c>
      <c r="U117" s="14045">
        <f>IF(ISNA(VLOOKUP($D117,'Jun 18'!$F:$F,1,0)),"No","Yes")</f>
      </c>
      <c r="V117" s="14044">
        <f>IF(ISNA(VLOOKUP($D117,'Jun 11'!$F:$F,1,0)),"No","Yes")</f>
      </c>
      <c r="W117" s="14043">
        <f>IF(ISNA(VLOOKUP($D117,'Jun 4'!$F:$F,1,0)),"No","Yes")</f>
      </c>
      <c r="X117" s="14042">
        <f>IF(ISNA(VLOOKUP($D117,'May 28'!$F:$F,1,0)),"No","Yes")</f>
      </c>
      <c r="Y117" s="14041">
        <f>IF(ISNA(VLOOKUP($D117,'May 21'!$F:$F,1,0)),"No","Yes")</f>
      </c>
      <c r="Z117" s="14040">
        <f>IF(ISNA(VLOOKUP($D117,'May 14'!$F:$F,1,0)),"No","Yes")</f>
      </c>
      <c r="AA117" s="14039">
        <f>IF(ISNA(VLOOKUP($D117,'May 9'!$F:$F,1,0)),"No","Yes")</f>
      </c>
      <c r="AB117" s="14038">
        <f>IF(ISNA(VLOOKUP($D117,'May 2'!$F:$F,1,0)),"No","Yes")</f>
      </c>
      <c r="AC117" s="14037">
        <f>IF(ISNA(VLOOKUP($D117,'Apr 23'!$F:$F,1,0)),"No","Yes")</f>
      </c>
      <c r="AD117" s="14036">
        <f>IF(ISNA(VLOOKUP($D117,'Apr 16'!$F:$F,1,0)),"No","Yes")</f>
      </c>
      <c r="AE117" s="14035">
        <f>IF(ISNA(VLOOKUP($D117,'Apr 9'!$F:$F,1,0)),"No","Yes")</f>
      </c>
      <c r="AF117" s="14034">
        <f>IF(ISNA(VLOOKUP($D117,'Apr 2'!$F:$F,1,0)),"No","Yes")</f>
      </c>
      <c r="AG117" s="14033">
        <f>IF(ISNA(VLOOKUP($D117,'Mar 26'!$F:$F,1,0)),"No","Yes")</f>
      </c>
      <c r="AH117" s="14032">
        <f>IF(ISNA(VLOOKUP($D117,'Mar 19'!$F:$F,1,0)),"No","Yes")</f>
      </c>
      <c r="AI117" s="14031">
        <f>IF(ISNA(VLOOKUP($D117,'Mar 12'!$F:$F,1,0)),"No","Yes")</f>
      </c>
      <c r="AJ117" s="14030">
        <f>IF(ISNA(VLOOKUP($D117,'Mar 5'!$F:$F,1,0)),"No","Yes")</f>
      </c>
      <c r="AK117" s="14029">
        <f>IF(ISNA(VLOOKUP($D117,'Feb 26'!$F:$F,1,0)),"No","Yes")</f>
      </c>
      <c r="AL117" s="14028">
        <f>IF(ISNA(VLOOKUP($D117,'Feb 26'!$F:$F,1,0)),"No","Yes")</f>
      </c>
      <c r="AM117" s="14027">
        <f>IF(ISNA(VLOOKUP($D117,'Feb 12'!$F:$F,1,0)),"No","Yes")</f>
      </c>
      <c r="AN117" s="14026">
        <f>IF(ISNA(VLOOKUP($D117,'Feb 5'!$F:$F,1,0)),"No","Yes")</f>
      </c>
      <c r="AO117" s="14025">
        <f>IF(ISNA(VLOOKUP($D117,'Jan 29'!$F:$F,1,0)),"No","Yes")</f>
      </c>
      <c r="AP117" s="14024">
        <f>IF(ISNA(VLOOKUP(D117,'Jan 22'!F:F,1,0)),"No","Yes")</f>
      </c>
    </row>
    <row r="118" spans="1:61" x14ac:dyDescent="0.25">
      <c r="A118" s="8770"/>
      <c r="B118" s="247" t="s">
        <v>1373</v>
      </c>
      <c r="C118" s="216" t="s">
        <v>8</v>
      </c>
      <c r="D118" s="212" t="s">
        <v>128</v>
      </c>
      <c r="E118" s="212" t="s">
        <v>129</v>
      </c>
      <c r="F118" s="216"/>
      <c r="G118" s="238"/>
      <c r="H118" s="116" t="str">
        <f>IF(ISNA(VLOOKUP($D118,'Sep 17'!$F:$F,1,0)),"No","Yes")</f>
      </c>
      <c r="I118" s="14091">
        <f>IF(ISNA(VLOOKUP($D118,'Sep 10'!$F:$F,1,0)),"No","Yes")</f>
      </c>
      <c r="J118" s="14090">
        <f>IF(ISNA(VLOOKUP($D118,'Sep 05'!$F:$F,1,0)),"No","Yes")</f>
      </c>
      <c r="K118" s="14089">
        <f>IF(ISNA(VLOOKUP($D118,'Aug 27'!$F:$F,1,0)),"No","Yes")</f>
      </c>
      <c r="L118" s="14088">
        <f>IF(ISNA(VLOOKUP($D118,'Aug 20'!$F:$F,1,0)),"No","Yes")</f>
      </c>
      <c r="M118" s="14087">
        <f>IF(ISNA(VLOOKUP($D118,'Aug 13'!$F:$F,1,0)),"No","Yes")</f>
      </c>
      <c r="N118" s="14086">
        <f>IF(ISNA(VLOOKUP($D118,'Aug 07'!$F:$F,1,0)),"No","Yes")</f>
      </c>
      <c r="O118" s="14085">
        <f>IF(ISNA(VLOOKUP($D118,'Jul 30'!$F:$F,1,0)),"No","Yes")</f>
      </c>
      <c r="P118" s="14084">
        <f>IF(ISNA(VLOOKUP($D118,'Jul 23'!$F:$F,1,0)),"No","Yes")</f>
      </c>
      <c r="Q118" s="14083">
        <f>IF(ISNA(VLOOKUP($D118,'Jul 16'!$F:$F,1,0)),"No","Yes")</f>
      </c>
      <c r="R118" s="14082">
        <f>IF(ISNA(VLOOKUP($D118,'Jul 9'!$F:$F,1,0)),"No","Yes")</f>
      </c>
      <c r="S118" s="14081">
        <f>IF(ISNA(VLOOKUP($D118,'Jul 2'!$F:$F,1,0)),"No","Yes")</f>
      </c>
      <c r="T118" s="14080">
        <f>IF(ISNA(VLOOKUP($D118,'Jun 25'!$F:$F,1,0)),"No","Yes")</f>
      </c>
      <c r="U118" s="14079">
        <f>IF(ISNA(VLOOKUP($D118,'Jun 18'!$F:$F,1,0)),"No","Yes")</f>
      </c>
      <c r="V118" s="14078">
        <f>IF(ISNA(VLOOKUP($D118,'Jun 11'!$F:$F,1,0)),"No","Yes")</f>
      </c>
      <c r="W118" s="14077">
        <f>IF(ISNA(VLOOKUP($D118,'Jun 4'!$F:$F,1,0)),"No","Yes")</f>
      </c>
      <c r="X118" s="14076">
        <f>IF(ISNA(VLOOKUP($D118,'May 28'!$F:$F,1,0)),"No","Yes")</f>
      </c>
      <c r="Y118" s="14075">
        <f>IF(ISNA(VLOOKUP($D118,'May 21'!$F:$F,1,0)),"No","Yes")</f>
      </c>
      <c r="Z118" s="14074">
        <f>IF(ISNA(VLOOKUP($D118,'May 14'!$F:$F,1,0)),"No","Yes")</f>
      </c>
      <c r="AA118" s="14073">
        <f>IF(ISNA(VLOOKUP($D118,'May 9'!$F:$F,1,0)),"No","Yes")</f>
      </c>
      <c r="AB118" s="14072">
        <f>IF(ISNA(VLOOKUP($D118,'May 2'!$F:$F,1,0)),"No","Yes")</f>
      </c>
      <c r="AC118" s="14071">
        <f>IF(ISNA(VLOOKUP($D118,'Apr 23'!$F:$F,1,0)),"No","Yes")</f>
      </c>
      <c r="AD118" s="14070">
        <f>IF(ISNA(VLOOKUP($D118,'Apr 16'!$F:$F,1,0)),"No","Yes")</f>
      </c>
      <c r="AE118" s="14069">
        <f>IF(ISNA(VLOOKUP($D118,'Apr 9'!$F:$F,1,0)),"No","Yes")</f>
      </c>
      <c r="AF118" s="14068">
        <f>IF(ISNA(VLOOKUP($D118,'Apr 2'!$F:$F,1,0)),"No","Yes")</f>
      </c>
      <c r="AG118" s="14067">
        <f>IF(ISNA(VLOOKUP($D118,'Mar 26'!$F:$F,1,0)),"No","Yes")</f>
      </c>
      <c r="AH118" s="14066">
        <f>IF(ISNA(VLOOKUP($D118,'Mar 19'!$F:$F,1,0)),"No","Yes")</f>
      </c>
      <c r="AI118" s="14065">
        <f>IF(ISNA(VLOOKUP($D118,'Mar 12'!$F:$F,1,0)),"No","Yes")</f>
      </c>
      <c r="AJ118" s="14064">
        <f>IF(ISNA(VLOOKUP($D118,'Mar 5'!$F:$F,1,0)),"No","Yes")</f>
      </c>
      <c r="AK118" s="14063">
        <f>IF(ISNA(VLOOKUP($D118,'Feb 26'!$F:$F,1,0)),"No","Yes")</f>
      </c>
      <c r="AL118" s="14062">
        <f>IF(ISNA(VLOOKUP($D118,'Feb 26'!$F:$F,1,0)),"No","Yes")</f>
      </c>
      <c r="AM118" s="14061">
        <f>IF(ISNA(VLOOKUP($D118,'Feb 12'!$F:$F,1,0)),"No","Yes")</f>
      </c>
      <c r="AN118" s="14060">
        <f>IF(ISNA(VLOOKUP($D118,'Feb 5'!$F:$F,1,0)),"No","Yes")</f>
      </c>
      <c r="AO118" s="14059">
        <f>IF(ISNA(VLOOKUP($D118,'Jan 29'!$F:$F,1,0)),"No","Yes")</f>
      </c>
      <c r="AP118" s="14058">
        <f>IF(ISNA(VLOOKUP(D118,'Jan 22'!F:F,1,0)),"No","Yes")</f>
      </c>
    </row>
    <row r="119" spans="1:61" x14ac:dyDescent="0.25">
      <c r="A119" s="8770"/>
      <c r="B119" s="198" t="s">
        <v>1374</v>
      </c>
      <c r="C119" s="216" t="s">
        <v>8</v>
      </c>
      <c r="D119" s="212" t="s">
        <v>927</v>
      </c>
      <c r="E119" s="212" t="s">
        <v>928</v>
      </c>
      <c r="F119" s="216" t="s">
        <v>9</v>
      </c>
      <c r="G119" s="238" t="s">
        <v>1468</v>
      </c>
      <c r="H119" s="116" t="str">
        <f>IF(ISNA(VLOOKUP($D119,'Sep 17'!$F:$F,1,0)),"No","Yes")</f>
      </c>
      <c r="I119" s="14125">
        <f>IF(ISNA(VLOOKUP($D119,'Sep 10'!$F:$F,1,0)),"No","Yes")</f>
      </c>
      <c r="J119" s="14124">
        <f>IF(ISNA(VLOOKUP($D119,'Sep 05'!$F:$F,1,0)),"No","Yes")</f>
      </c>
      <c r="K119" s="14123">
        <f>IF(ISNA(VLOOKUP($D119,'Aug 27'!$F:$F,1,0)),"No","Yes")</f>
      </c>
      <c r="L119" s="14122">
        <f>IF(ISNA(VLOOKUP($D119,'Aug 20'!$F:$F,1,0)),"No","Yes")</f>
      </c>
      <c r="M119" s="14121">
        <f>IF(ISNA(VLOOKUP($D119,'Aug 13'!$F:$F,1,0)),"No","Yes")</f>
      </c>
      <c r="N119" s="14120">
        <f>IF(ISNA(VLOOKUP($D119,'Aug 07'!$F:$F,1,0)),"No","Yes")</f>
      </c>
      <c r="O119" s="14119">
        <f>IF(ISNA(VLOOKUP($D119,'Jul 30'!$F:$F,1,0)),"No","Yes")</f>
      </c>
      <c r="P119" s="14118">
        <f>IF(ISNA(VLOOKUP($D119,'Jul 23'!$F:$F,1,0)),"No","Yes")</f>
      </c>
      <c r="Q119" s="14117">
        <f>IF(ISNA(VLOOKUP($D119,'Jul 16'!$F:$F,1,0)),"No","Yes")</f>
      </c>
      <c r="R119" s="14116">
        <f>IF(ISNA(VLOOKUP($D119,'Jul 9'!$F:$F,1,0)),"No","Yes")</f>
      </c>
      <c r="S119" s="14115">
        <f>IF(ISNA(VLOOKUP($D119,'Jul 2'!$F:$F,1,0)),"No","Yes")</f>
      </c>
      <c r="T119" s="14114">
        <f>IF(ISNA(VLOOKUP($D119,'Jun 25'!$F:$F,1,0)),"No","Yes")</f>
      </c>
      <c r="U119" s="14113">
        <f>IF(ISNA(VLOOKUP($D119,'Jun 18'!$F:$F,1,0)),"No","Yes")</f>
      </c>
      <c r="V119" s="14112">
        <f>IF(ISNA(VLOOKUP($D119,'Jun 11'!$F:$F,1,0)),"No","Yes")</f>
      </c>
      <c r="W119" s="14111">
        <f>IF(ISNA(VLOOKUP($D119,'Jun 4'!$F:$F,1,0)),"No","Yes")</f>
      </c>
      <c r="X119" s="14110">
        <f>IF(ISNA(VLOOKUP($D119,'May 28'!$F:$F,1,0)),"No","Yes")</f>
      </c>
      <c r="Y119" s="14109">
        <f>IF(ISNA(VLOOKUP($D119,'May 21'!$F:$F,1,0)),"No","Yes")</f>
      </c>
      <c r="Z119" s="14108">
        <f>IF(ISNA(VLOOKUP($D119,'May 14'!$F:$F,1,0)),"No","Yes")</f>
      </c>
      <c r="AA119" s="14107">
        <f>IF(ISNA(VLOOKUP($D119,'May 9'!$F:$F,1,0)),"No","Yes")</f>
      </c>
      <c r="AB119" s="14106">
        <f>IF(ISNA(VLOOKUP($D119,'May 2'!$F:$F,1,0)),"No","Yes")</f>
      </c>
      <c r="AC119" s="14105">
        <f>IF(ISNA(VLOOKUP($D119,'Apr 23'!$F:$F,1,0)),"No","Yes")</f>
      </c>
      <c r="AD119" s="14104">
        <f>IF(ISNA(VLOOKUP($D119,'Apr 16'!$F:$F,1,0)),"No","Yes")</f>
      </c>
      <c r="AE119" s="14103">
        <f>IF(ISNA(VLOOKUP($D119,'Apr 9'!$F:$F,1,0)),"No","Yes")</f>
      </c>
      <c r="AF119" s="14102">
        <f>IF(ISNA(VLOOKUP($D119,'Apr 2'!$F:$F,1,0)),"No","Yes")</f>
      </c>
      <c r="AG119" s="14101">
        <f>IF(ISNA(VLOOKUP($D119,'Mar 26'!$F:$F,1,0)),"No","Yes")</f>
      </c>
      <c r="AH119" s="14100">
        <f>IF(ISNA(VLOOKUP($D119,'Mar 19'!$F:$F,1,0)),"No","Yes")</f>
      </c>
      <c r="AI119" s="14099">
        <f>IF(ISNA(VLOOKUP($D119,'Mar 12'!$F:$F,1,0)),"No","Yes")</f>
      </c>
      <c r="AJ119" s="14098">
        <f>IF(ISNA(VLOOKUP($D119,'Mar 5'!$F:$F,1,0)),"No","Yes")</f>
      </c>
      <c r="AK119" s="14097">
        <f>IF(ISNA(VLOOKUP($D119,'Feb 26'!$F:$F,1,0)),"No","Yes")</f>
      </c>
      <c r="AL119" s="14096">
        <f>IF(ISNA(VLOOKUP($D119,'Feb 26'!$F:$F,1,0)),"No","Yes")</f>
      </c>
      <c r="AM119" s="14095">
        <f>IF(ISNA(VLOOKUP($D119,'Feb 12'!$F:$F,1,0)),"No","Yes")</f>
      </c>
      <c r="AN119" s="14094">
        <f>IF(ISNA(VLOOKUP($D119,'Feb 5'!$F:$F,1,0)),"No","Yes")</f>
      </c>
      <c r="AO119" s="14093">
        <f>IF(ISNA(VLOOKUP($D119,'Jan 29'!$F:$F,1,0)),"No","Yes")</f>
      </c>
      <c r="AP119" s="14092">
        <f>IF(ISNA(VLOOKUP(D119,'Jan 22'!F:F,1,0)),"No","Yes")</f>
      </c>
    </row>
    <row r="120" spans="1:61" x14ac:dyDescent="0.25">
      <c r="A120" s="8770"/>
      <c r="B120" s="248" t="s">
        <v>1352</v>
      </c>
      <c r="C120" s="216" t="s">
        <v>8</v>
      </c>
      <c r="D120" s="210" t="s">
        <v>1430</v>
      </c>
      <c r="E120" s="210" t="s">
        <v>1431</v>
      </c>
      <c r="F120" s="216"/>
      <c r="G120" s="238"/>
      <c r="H120" s="116" t="str">
        <f>IF(ISNA(VLOOKUP($D120,'Sep 17'!$F:$F,1,0)),"No","Yes")</f>
      </c>
      <c r="I120" s="14159">
        <f>IF(ISNA(VLOOKUP($D120,'Sep 10'!$F:$F,1,0)),"No","Yes")</f>
      </c>
      <c r="J120" s="14158">
        <f>IF(ISNA(VLOOKUP($D120,'Sep 05'!$F:$F,1,0)),"No","Yes")</f>
      </c>
      <c r="K120" s="14157">
        <f>IF(ISNA(VLOOKUP($D120,'Aug 27'!$F:$F,1,0)),"No","Yes")</f>
      </c>
      <c r="L120" s="14156">
        <f>IF(ISNA(VLOOKUP($D120,'Aug 20'!$F:$F,1,0)),"No","Yes")</f>
      </c>
      <c r="M120" s="14155">
        <f>IF(ISNA(VLOOKUP($D120,'Aug 13'!$F:$F,1,0)),"No","Yes")</f>
      </c>
      <c r="N120" s="14154">
        <f>IF(ISNA(VLOOKUP($D120,'Aug 07'!$F:$F,1,0)),"No","Yes")</f>
      </c>
      <c r="O120" s="14153">
        <f>IF(ISNA(VLOOKUP($D120,'Jul 30'!$F:$F,1,0)),"No","Yes")</f>
      </c>
      <c r="P120" s="14152">
        <f>IF(ISNA(VLOOKUP($D120,'Jul 23'!$F:$F,1,0)),"No","Yes")</f>
      </c>
      <c r="Q120" s="14151">
        <f>IF(ISNA(VLOOKUP($D120,'Jul 16'!$F:$F,1,0)),"No","Yes")</f>
      </c>
      <c r="R120" s="14150">
        <f>IF(ISNA(VLOOKUP($D120,'Jul 9'!$F:$F,1,0)),"No","Yes")</f>
      </c>
      <c r="S120" s="14149">
        <f>IF(ISNA(VLOOKUP($D120,'Jul 2'!$F:$F,1,0)),"No","Yes")</f>
      </c>
      <c r="T120" s="14148">
        <f>IF(ISNA(VLOOKUP($D120,'Jun 25'!$F:$F,1,0)),"No","Yes")</f>
      </c>
      <c r="U120" s="14147">
        <f>IF(ISNA(VLOOKUP($D120,'Jun 18'!$F:$F,1,0)),"No","Yes")</f>
      </c>
      <c r="V120" s="14146">
        <f>IF(ISNA(VLOOKUP($D120,'Jun 11'!$F:$F,1,0)),"No","Yes")</f>
      </c>
      <c r="W120" s="14145">
        <f>IF(ISNA(VLOOKUP($D120,'Jun 4'!$F:$F,1,0)),"No","Yes")</f>
      </c>
      <c r="X120" s="14144">
        <f>IF(ISNA(VLOOKUP($D120,'May 28'!$F:$F,1,0)),"No","Yes")</f>
      </c>
      <c r="Y120" s="14143">
        <f>IF(ISNA(VLOOKUP($D120,'May 21'!$F:$F,1,0)),"No","Yes")</f>
      </c>
      <c r="Z120" s="14142">
        <f>IF(ISNA(VLOOKUP($D120,'May 14'!$F:$F,1,0)),"No","Yes")</f>
      </c>
      <c r="AA120" s="14141">
        <f>IF(ISNA(VLOOKUP($D120,'May 9'!$F:$F,1,0)),"No","Yes")</f>
      </c>
      <c r="AB120" s="14140">
        <f>IF(ISNA(VLOOKUP($D120,'May 2'!$F:$F,1,0)),"No","Yes")</f>
      </c>
      <c r="AC120" s="14139">
        <f>IF(ISNA(VLOOKUP($D120,'Apr 23'!$F:$F,1,0)),"No","Yes")</f>
      </c>
      <c r="AD120" s="14138">
        <f>IF(ISNA(VLOOKUP($D120,'Apr 16'!$F:$F,1,0)),"No","Yes")</f>
      </c>
      <c r="AE120" s="14137">
        <f>IF(ISNA(VLOOKUP($D120,'Apr 9'!$F:$F,1,0)),"No","Yes")</f>
      </c>
      <c r="AF120" s="14136">
        <f>IF(ISNA(VLOOKUP($D120,'Apr 2'!$F:$F,1,0)),"No","Yes")</f>
      </c>
      <c r="AG120" s="14135">
        <f>IF(ISNA(VLOOKUP($D120,'Mar 26'!$F:$F,1,0)),"No","Yes")</f>
      </c>
      <c r="AH120" s="14134">
        <f>IF(ISNA(VLOOKUP($D120,'Mar 19'!$F:$F,1,0)),"No","Yes")</f>
      </c>
      <c r="AI120" s="14133">
        <f>IF(ISNA(VLOOKUP($D120,'Mar 12'!$F:$F,1,0)),"No","Yes")</f>
      </c>
      <c r="AJ120" s="14132">
        <f>IF(ISNA(VLOOKUP($D120,'Mar 5'!$F:$F,1,0)),"No","Yes")</f>
      </c>
      <c r="AK120" s="14131">
        <f>IF(ISNA(VLOOKUP($D120,'Feb 26'!$F:$F,1,0)),"No","Yes")</f>
      </c>
      <c r="AL120" s="14130">
        <f>IF(ISNA(VLOOKUP($D120,'Feb 26'!$F:$F,1,0)),"No","Yes")</f>
      </c>
      <c r="AM120" s="14129">
        <f>IF(ISNA(VLOOKUP($D120,'Feb 12'!$F:$F,1,0)),"No","Yes")</f>
      </c>
      <c r="AN120" s="14128">
        <f>IF(ISNA(VLOOKUP($D120,'Feb 5'!$F:$F,1,0)),"No","Yes")</f>
      </c>
      <c r="AO120" s="14127">
        <f>IF(ISNA(VLOOKUP($D120,'Jan 29'!$F:$F,1,0)),"No","Yes")</f>
      </c>
      <c r="AP120" s="14126">
        <f>IF(ISNA(VLOOKUP(D120,'Jan 22'!F:F,1,0)),"No","Yes")</f>
      </c>
    </row>
    <row r="121" spans="1:61" x14ac:dyDescent="0.25">
      <c r="A121" s="8770"/>
      <c r="B121" s="248" t="s">
        <v>1353</v>
      </c>
      <c r="C121" s="216" t="s">
        <v>8</v>
      </c>
      <c r="D121" s="211" t="s">
        <v>1432</v>
      </c>
      <c r="E121" s="211" t="s">
        <v>1433</v>
      </c>
      <c r="F121" s="216"/>
      <c r="G121" s="238"/>
      <c r="H121" s="116" t="str">
        <f>IF(ISNA(VLOOKUP($D121,'Sep 17'!$F:$F,1,0)),"No","Yes")</f>
      </c>
      <c r="I121" s="14193">
        <f>IF(ISNA(VLOOKUP($D121,'Sep 10'!$F:$F,1,0)),"No","Yes")</f>
      </c>
      <c r="J121" s="14192">
        <f>IF(ISNA(VLOOKUP($D121,'Sep 05'!$F:$F,1,0)),"No","Yes")</f>
      </c>
      <c r="K121" s="14191">
        <f>IF(ISNA(VLOOKUP($D121,'Aug 27'!$F:$F,1,0)),"No","Yes")</f>
      </c>
      <c r="L121" s="14190">
        <f>IF(ISNA(VLOOKUP($D121,'Aug 20'!$F:$F,1,0)),"No","Yes")</f>
      </c>
      <c r="M121" s="14189">
        <f>IF(ISNA(VLOOKUP($D121,'Aug 13'!$F:$F,1,0)),"No","Yes")</f>
      </c>
      <c r="N121" s="14188">
        <f>IF(ISNA(VLOOKUP($D121,'Aug 07'!$F:$F,1,0)),"No","Yes")</f>
      </c>
      <c r="O121" s="14187">
        <f>IF(ISNA(VLOOKUP($D121,'Jul 30'!$F:$F,1,0)),"No","Yes")</f>
      </c>
      <c r="P121" s="14186">
        <f>IF(ISNA(VLOOKUP($D121,'Jul 23'!$F:$F,1,0)),"No","Yes")</f>
      </c>
      <c r="Q121" s="14185">
        <f>IF(ISNA(VLOOKUP($D121,'Jul 16'!$F:$F,1,0)),"No","Yes")</f>
      </c>
      <c r="R121" s="14184">
        <f>IF(ISNA(VLOOKUP($D121,'Jul 9'!$F:$F,1,0)),"No","Yes")</f>
      </c>
      <c r="S121" s="14183">
        <f>IF(ISNA(VLOOKUP($D121,'Jul 2'!$F:$F,1,0)),"No","Yes")</f>
      </c>
      <c r="T121" s="14182">
        <f>IF(ISNA(VLOOKUP($D121,'Jun 25'!$F:$F,1,0)),"No","Yes")</f>
      </c>
      <c r="U121" s="14181">
        <f>IF(ISNA(VLOOKUP($D121,'Jun 18'!$F:$F,1,0)),"No","Yes")</f>
      </c>
      <c r="V121" s="14180">
        <f>IF(ISNA(VLOOKUP($D121,'Jun 11'!$F:$F,1,0)),"No","Yes")</f>
      </c>
      <c r="W121" s="14179">
        <f>IF(ISNA(VLOOKUP($D121,'Jun 4'!$F:$F,1,0)),"No","Yes")</f>
      </c>
      <c r="X121" s="14178">
        <f>IF(ISNA(VLOOKUP($D121,'May 28'!$F:$F,1,0)),"No","Yes")</f>
      </c>
      <c r="Y121" s="14177">
        <f>IF(ISNA(VLOOKUP($D121,'May 21'!$F:$F,1,0)),"No","Yes")</f>
      </c>
      <c r="Z121" s="14176">
        <f>IF(ISNA(VLOOKUP($D121,'May 14'!$F:$F,1,0)),"No","Yes")</f>
      </c>
      <c r="AA121" s="14175">
        <f>IF(ISNA(VLOOKUP($D121,'May 9'!$F:$F,1,0)),"No","Yes")</f>
      </c>
      <c r="AB121" s="14174">
        <f>IF(ISNA(VLOOKUP($D121,'May 2'!$F:$F,1,0)),"No","Yes")</f>
      </c>
      <c r="AC121" s="14173">
        <f>IF(ISNA(VLOOKUP($D121,'Apr 23'!$F:$F,1,0)),"No","Yes")</f>
      </c>
      <c r="AD121" s="14172">
        <f>IF(ISNA(VLOOKUP($D121,'Apr 16'!$F:$F,1,0)),"No","Yes")</f>
      </c>
      <c r="AE121" s="14171">
        <f>IF(ISNA(VLOOKUP($D121,'Apr 9'!$F:$F,1,0)),"No","Yes")</f>
      </c>
      <c r="AF121" s="14170">
        <f>IF(ISNA(VLOOKUP($D121,'Apr 2'!$F:$F,1,0)),"No","Yes")</f>
      </c>
      <c r="AG121" s="14169">
        <f>IF(ISNA(VLOOKUP($D121,'Mar 26'!$F:$F,1,0)),"No","Yes")</f>
      </c>
      <c r="AH121" s="14168">
        <f>IF(ISNA(VLOOKUP($D121,'Mar 19'!$F:$F,1,0)),"No","Yes")</f>
      </c>
      <c r="AI121" s="14167">
        <f>IF(ISNA(VLOOKUP($D121,'Mar 12'!$F:$F,1,0)),"No","Yes")</f>
      </c>
      <c r="AJ121" s="14166">
        <f>IF(ISNA(VLOOKUP($D121,'Mar 5'!$F:$F,1,0)),"No","Yes")</f>
      </c>
      <c r="AK121" s="14165">
        <f>IF(ISNA(VLOOKUP($D121,'Feb 26'!$F:$F,1,0)),"No","Yes")</f>
      </c>
      <c r="AL121" s="14164">
        <f>IF(ISNA(VLOOKUP($D121,'Feb 26'!$F:$F,1,0)),"No","Yes")</f>
      </c>
      <c r="AM121" s="14163">
        <f>IF(ISNA(VLOOKUP($D121,'Feb 12'!$F:$F,1,0)),"No","Yes")</f>
      </c>
      <c r="AN121" s="14162">
        <f>IF(ISNA(VLOOKUP($D121,'Feb 5'!$F:$F,1,0)),"No","Yes")</f>
      </c>
      <c r="AO121" s="14161">
        <f>IF(ISNA(VLOOKUP($D121,'Jan 29'!$F:$F,1,0)),"No","Yes")</f>
      </c>
      <c r="AP121" s="14160">
        <f>IF(ISNA(VLOOKUP(D121,'Jan 22'!F:F,1,0)),"No","Yes")</f>
      </c>
    </row>
    <row r="122" spans="1:61" x14ac:dyDescent="0.25">
      <c r="A122" s="8770"/>
      <c r="B122" s="248" t="s">
        <v>1354</v>
      </c>
      <c r="C122" s="216" t="s">
        <v>8</v>
      </c>
      <c r="D122" s="210" t="s">
        <v>169</v>
      </c>
      <c r="E122" s="210" t="s">
        <v>170</v>
      </c>
      <c r="F122" s="216" t="s">
        <v>9</v>
      </c>
      <c r="G122" s="238" t="s">
        <v>1136</v>
      </c>
      <c r="H122" s="116" t="str">
        <f>IF(ISNA(VLOOKUP($D122,'Sep 17'!$F:$F,1,0)),"No","Yes")</f>
      </c>
      <c r="I122" s="14227">
        <f>IF(ISNA(VLOOKUP($D122,'Sep 10'!$F:$F,1,0)),"No","Yes")</f>
      </c>
      <c r="J122" s="14226">
        <f>IF(ISNA(VLOOKUP($D122,'Sep 05'!$F:$F,1,0)),"No","Yes")</f>
      </c>
      <c r="K122" s="14225">
        <f>IF(ISNA(VLOOKUP($D122,'Aug 27'!$F:$F,1,0)),"No","Yes")</f>
      </c>
      <c r="L122" s="14224">
        <f>IF(ISNA(VLOOKUP($D122,'Aug 20'!$F:$F,1,0)),"No","Yes")</f>
      </c>
      <c r="M122" s="14223">
        <f>IF(ISNA(VLOOKUP($D122,'Aug 13'!$F:$F,1,0)),"No","Yes")</f>
      </c>
      <c r="N122" s="14222">
        <f>IF(ISNA(VLOOKUP($D122,'Aug 07'!$F:$F,1,0)),"No","Yes")</f>
      </c>
      <c r="O122" s="14221">
        <f>IF(ISNA(VLOOKUP($D122,'Jul 30'!$F:$F,1,0)),"No","Yes")</f>
      </c>
      <c r="P122" s="14220">
        <f>IF(ISNA(VLOOKUP($D122,'Jul 23'!$F:$F,1,0)),"No","Yes")</f>
      </c>
      <c r="Q122" s="14219">
        <f>IF(ISNA(VLOOKUP($D122,'Jul 16'!$F:$F,1,0)),"No","Yes")</f>
      </c>
      <c r="R122" s="14218">
        <f>IF(ISNA(VLOOKUP($D122,'Jul 9'!$F:$F,1,0)),"No","Yes")</f>
      </c>
      <c r="S122" s="14217">
        <f>IF(ISNA(VLOOKUP($D122,'Jul 2'!$F:$F,1,0)),"No","Yes")</f>
      </c>
      <c r="T122" s="14216">
        <f>IF(ISNA(VLOOKUP($D122,'Jun 25'!$F:$F,1,0)),"No","Yes")</f>
      </c>
      <c r="U122" s="14215">
        <f>IF(ISNA(VLOOKUP($D122,'Jun 18'!$F:$F,1,0)),"No","Yes")</f>
      </c>
      <c r="V122" s="14214">
        <f>IF(ISNA(VLOOKUP($D122,'Jun 11'!$F:$F,1,0)),"No","Yes")</f>
      </c>
      <c r="W122" s="14213">
        <f>IF(ISNA(VLOOKUP($D122,'Jun 4'!$F:$F,1,0)),"No","Yes")</f>
      </c>
      <c r="X122" s="14212">
        <f>IF(ISNA(VLOOKUP($D122,'May 28'!$F:$F,1,0)),"No","Yes")</f>
      </c>
      <c r="Y122" s="14211">
        <f>IF(ISNA(VLOOKUP($D122,'May 21'!$F:$F,1,0)),"No","Yes")</f>
      </c>
      <c r="Z122" s="14210">
        <f>IF(ISNA(VLOOKUP($D122,'May 14'!$F:$F,1,0)),"No","Yes")</f>
      </c>
      <c r="AA122" s="14209">
        <f>IF(ISNA(VLOOKUP($D122,'May 9'!$F:$F,1,0)),"No","Yes")</f>
      </c>
      <c r="AB122" s="14208">
        <f>IF(ISNA(VLOOKUP($D122,'May 2'!$F:$F,1,0)),"No","Yes")</f>
      </c>
      <c r="AC122" s="14207">
        <f>IF(ISNA(VLOOKUP($D122,'Apr 23'!$F:$F,1,0)),"No","Yes")</f>
      </c>
      <c r="AD122" s="14206">
        <f>IF(ISNA(VLOOKUP($D122,'Apr 16'!$F:$F,1,0)),"No","Yes")</f>
      </c>
      <c r="AE122" s="14205">
        <f>IF(ISNA(VLOOKUP($D122,'Apr 9'!$F:$F,1,0)),"No","Yes")</f>
      </c>
      <c r="AF122" s="14204">
        <f>IF(ISNA(VLOOKUP($D122,'Apr 2'!$F:$F,1,0)),"No","Yes")</f>
      </c>
      <c r="AG122" s="14203">
        <f>IF(ISNA(VLOOKUP($D122,'Mar 26'!$F:$F,1,0)),"No","Yes")</f>
      </c>
      <c r="AH122" s="14202">
        <f>IF(ISNA(VLOOKUP($D122,'Mar 19'!$F:$F,1,0)),"No","Yes")</f>
      </c>
      <c r="AI122" s="14201">
        <f>IF(ISNA(VLOOKUP($D122,'Mar 12'!$F:$F,1,0)),"No","Yes")</f>
      </c>
      <c r="AJ122" s="14200">
        <f>IF(ISNA(VLOOKUP($D122,'Mar 5'!$F:$F,1,0)),"No","Yes")</f>
      </c>
      <c r="AK122" s="14199">
        <f>IF(ISNA(VLOOKUP($D122,'Feb 26'!$F:$F,1,0)),"No","Yes")</f>
      </c>
      <c r="AL122" s="14198">
        <f>IF(ISNA(VLOOKUP($D122,'Feb 26'!$F:$F,1,0)),"No","Yes")</f>
      </c>
      <c r="AM122" s="14197">
        <f>IF(ISNA(VLOOKUP($D122,'Feb 12'!$F:$F,1,0)),"No","Yes")</f>
      </c>
      <c r="AN122" s="14196">
        <f>IF(ISNA(VLOOKUP($D122,'Feb 5'!$F:$F,1,0)),"No","Yes")</f>
      </c>
      <c r="AO122" s="14195">
        <f>IF(ISNA(VLOOKUP($D122,'Jan 29'!$F:$F,1,0)),"No","Yes")</f>
      </c>
      <c r="AP122" s="14194">
        <f>IF(ISNA(VLOOKUP(D122,'Jan 22'!F:F,1,0)),"No","Yes")</f>
      </c>
    </row>
    <row r="123" spans="1:61" x14ac:dyDescent="0.25">
      <c r="A123" s="8770"/>
      <c r="B123" s="248" t="s">
        <v>1355</v>
      </c>
      <c r="C123" s="216" t="s">
        <v>8</v>
      </c>
      <c r="D123" s="210" t="s">
        <v>643</v>
      </c>
      <c r="E123" s="210" t="s">
        <v>644</v>
      </c>
      <c r="F123" s="216"/>
      <c r="G123" s="238"/>
      <c r="H123" s="116" t="str">
        <f>IF(ISNA(VLOOKUP($D123,'Sep 17'!$F:$F,1,0)),"No","Yes")</f>
      </c>
      <c r="I123" s="14261">
        <f>IF(ISNA(VLOOKUP($D123,'Sep 10'!$F:$F,1,0)),"No","Yes")</f>
      </c>
      <c r="J123" s="14260">
        <f>IF(ISNA(VLOOKUP($D123,'Sep 05'!$F:$F,1,0)),"No","Yes")</f>
      </c>
      <c r="K123" s="14259">
        <f>IF(ISNA(VLOOKUP($D123,'Aug 27'!$F:$F,1,0)),"No","Yes")</f>
      </c>
      <c r="L123" s="14258">
        <f>IF(ISNA(VLOOKUP($D123,'Aug 20'!$F:$F,1,0)),"No","Yes")</f>
      </c>
      <c r="M123" s="14257">
        <f>IF(ISNA(VLOOKUP($D123,'Aug 13'!$F:$F,1,0)),"No","Yes")</f>
      </c>
      <c r="N123" s="14256">
        <f>IF(ISNA(VLOOKUP($D123,'Aug 07'!$F:$F,1,0)),"No","Yes")</f>
      </c>
      <c r="O123" s="14255">
        <f>IF(ISNA(VLOOKUP($D123,'Jul 30'!$F:$F,1,0)),"No","Yes")</f>
      </c>
      <c r="P123" s="14254">
        <f>IF(ISNA(VLOOKUP($D123,'Jul 23'!$F:$F,1,0)),"No","Yes")</f>
      </c>
      <c r="Q123" s="14253">
        <f>IF(ISNA(VLOOKUP($D123,'Jul 16'!$F:$F,1,0)),"No","Yes")</f>
      </c>
      <c r="R123" s="14252">
        <f>IF(ISNA(VLOOKUP($D123,'Jul 9'!$F:$F,1,0)),"No","Yes")</f>
      </c>
      <c r="S123" s="14251">
        <f>IF(ISNA(VLOOKUP($D123,'Jul 2'!$F:$F,1,0)),"No","Yes")</f>
      </c>
      <c r="T123" s="14250">
        <f>IF(ISNA(VLOOKUP($D123,'Jun 25'!$F:$F,1,0)),"No","Yes")</f>
      </c>
      <c r="U123" s="14249">
        <f>IF(ISNA(VLOOKUP($D123,'Jun 18'!$F:$F,1,0)),"No","Yes")</f>
      </c>
      <c r="V123" s="14248">
        <f>IF(ISNA(VLOOKUP($D123,'Jun 11'!$F:$F,1,0)),"No","Yes")</f>
      </c>
      <c r="W123" s="14247">
        <f>IF(ISNA(VLOOKUP($D123,'Jun 4'!$F:$F,1,0)),"No","Yes")</f>
      </c>
      <c r="X123" s="14246">
        <f>IF(ISNA(VLOOKUP($D123,'May 28'!$F:$F,1,0)),"No","Yes")</f>
      </c>
      <c r="Y123" s="14245">
        <f>IF(ISNA(VLOOKUP($D123,'May 21'!$F:$F,1,0)),"No","Yes")</f>
      </c>
      <c r="Z123" s="14244">
        <f>IF(ISNA(VLOOKUP($D123,'May 14'!$F:$F,1,0)),"No","Yes")</f>
      </c>
      <c r="AA123" s="14243">
        <f>IF(ISNA(VLOOKUP($D123,'May 9'!$F:$F,1,0)),"No","Yes")</f>
      </c>
      <c r="AB123" s="14242">
        <f>IF(ISNA(VLOOKUP($D123,'May 2'!$F:$F,1,0)),"No","Yes")</f>
      </c>
      <c r="AC123" s="14241">
        <f>IF(ISNA(VLOOKUP($D123,'Apr 23'!$F:$F,1,0)),"No","Yes")</f>
      </c>
      <c r="AD123" s="14240">
        <f>IF(ISNA(VLOOKUP($D123,'Apr 16'!$F:$F,1,0)),"No","Yes")</f>
      </c>
      <c r="AE123" s="14239">
        <f>IF(ISNA(VLOOKUP($D123,'Apr 9'!$F:$F,1,0)),"No","Yes")</f>
      </c>
      <c r="AF123" s="14238">
        <f>IF(ISNA(VLOOKUP($D123,'Apr 2'!$F:$F,1,0)),"No","Yes")</f>
      </c>
      <c r="AG123" s="14237">
        <f>IF(ISNA(VLOOKUP($D123,'Mar 26'!$F:$F,1,0)),"No","Yes")</f>
      </c>
      <c r="AH123" s="14236">
        <f>IF(ISNA(VLOOKUP($D123,'Mar 19'!$F:$F,1,0)),"No","Yes")</f>
      </c>
      <c r="AI123" s="14235">
        <f>IF(ISNA(VLOOKUP($D123,'Mar 12'!$F:$F,1,0)),"No","Yes")</f>
      </c>
      <c r="AJ123" s="14234">
        <f>IF(ISNA(VLOOKUP($D123,'Mar 5'!$F:$F,1,0)),"No","Yes")</f>
      </c>
      <c r="AK123" s="14233">
        <f>IF(ISNA(VLOOKUP($D123,'Feb 26'!$F:$F,1,0)),"No","Yes")</f>
      </c>
      <c r="AL123" s="14232">
        <f>IF(ISNA(VLOOKUP($D123,'Feb 26'!$F:$F,1,0)),"No","Yes")</f>
      </c>
      <c r="AM123" s="14231">
        <f>IF(ISNA(VLOOKUP($D123,'Feb 12'!$F:$F,1,0)),"No","Yes")</f>
      </c>
      <c r="AN123" s="14230">
        <f>IF(ISNA(VLOOKUP($D123,'Feb 5'!$F:$F,1,0)),"No","Yes")</f>
      </c>
      <c r="AO123" s="14229">
        <f>IF(ISNA(VLOOKUP($D123,'Jan 29'!$F:$F,1,0)),"No","Yes")</f>
      </c>
      <c r="AP123" s="14228">
        <f>IF(ISNA(VLOOKUP(D123,'Jan 22'!F:F,1,0)),"No","Yes")</f>
      </c>
    </row>
    <row r="124" spans="1:61" x14ac:dyDescent="0.25">
      <c r="A124" s="8770"/>
      <c r="B124" s="248" t="s">
        <v>1356</v>
      </c>
      <c r="C124" s="216" t="s">
        <v>8</v>
      </c>
      <c r="D124" s="212" t="s">
        <v>879</v>
      </c>
      <c r="E124" s="212" t="s">
        <v>880</v>
      </c>
      <c r="F124" s="216"/>
      <c r="G124" s="238" t="s">
        <v>1468</v>
      </c>
      <c r="H124" s="116" t="str">
        <f>IF(ISNA(VLOOKUP($D124,'Sep 17'!$F:$F,1,0)),"No","Yes")</f>
      </c>
      <c r="I124" s="14295">
        <f>IF(ISNA(VLOOKUP($D124,'Sep 10'!$F:$F,1,0)),"No","Yes")</f>
      </c>
      <c r="J124" s="14294">
        <f>IF(ISNA(VLOOKUP($D124,'Sep 05'!$F:$F,1,0)),"No","Yes")</f>
      </c>
      <c r="K124" s="14293">
        <f>IF(ISNA(VLOOKUP($D124,'Aug 27'!$F:$F,1,0)),"No","Yes")</f>
      </c>
      <c r="L124" s="14292">
        <f>IF(ISNA(VLOOKUP($D124,'Aug 20'!$F:$F,1,0)),"No","Yes")</f>
      </c>
      <c r="M124" s="14291">
        <f>IF(ISNA(VLOOKUP($D124,'Aug 13'!$F:$F,1,0)),"No","Yes")</f>
      </c>
      <c r="N124" s="14290">
        <f>IF(ISNA(VLOOKUP($D124,'Aug 07'!$F:$F,1,0)),"No","Yes")</f>
      </c>
      <c r="O124" s="14289">
        <f>IF(ISNA(VLOOKUP($D124,'Jul 30'!$F:$F,1,0)),"No","Yes")</f>
      </c>
      <c r="P124" s="14288">
        <f>IF(ISNA(VLOOKUP($D124,'Jul 23'!$F:$F,1,0)),"No","Yes")</f>
      </c>
      <c r="Q124" s="14287">
        <f>IF(ISNA(VLOOKUP($D124,'Jul 16'!$F:$F,1,0)),"No","Yes")</f>
      </c>
      <c r="R124" s="14286">
        <f>IF(ISNA(VLOOKUP($D124,'Jul 9'!$F:$F,1,0)),"No","Yes")</f>
      </c>
      <c r="S124" s="14285">
        <f>IF(ISNA(VLOOKUP($D124,'Jul 2'!$F:$F,1,0)),"No","Yes")</f>
      </c>
      <c r="T124" s="14284">
        <f>IF(ISNA(VLOOKUP($D124,'Jun 25'!$F:$F,1,0)),"No","Yes")</f>
      </c>
      <c r="U124" s="14283">
        <f>IF(ISNA(VLOOKUP($D124,'Jun 18'!$F:$F,1,0)),"No","Yes")</f>
      </c>
      <c r="V124" s="14282">
        <f>IF(ISNA(VLOOKUP($D124,'Jun 11'!$F:$F,1,0)),"No","Yes")</f>
      </c>
      <c r="W124" s="14281">
        <f>IF(ISNA(VLOOKUP($D124,'Jun 4'!$F:$F,1,0)),"No","Yes")</f>
      </c>
      <c r="X124" s="14280">
        <f>IF(ISNA(VLOOKUP($D124,'May 28'!$F:$F,1,0)),"No","Yes")</f>
      </c>
      <c r="Y124" s="14279">
        <f>IF(ISNA(VLOOKUP($D124,'May 21'!$F:$F,1,0)),"No","Yes")</f>
      </c>
      <c r="Z124" s="14278">
        <f>IF(ISNA(VLOOKUP($D124,'May 14'!$F:$F,1,0)),"No","Yes")</f>
      </c>
      <c r="AA124" s="14277">
        <f>IF(ISNA(VLOOKUP($D124,'May 9'!$F:$F,1,0)),"No","Yes")</f>
      </c>
      <c r="AB124" s="14276">
        <f>IF(ISNA(VLOOKUP($D124,'May 2'!$F:$F,1,0)),"No","Yes")</f>
      </c>
      <c r="AC124" s="14275">
        <f>IF(ISNA(VLOOKUP($D124,'Apr 23'!$F:$F,1,0)),"No","Yes")</f>
      </c>
      <c r="AD124" s="14274">
        <f>IF(ISNA(VLOOKUP($D124,'Apr 16'!$F:$F,1,0)),"No","Yes")</f>
      </c>
      <c r="AE124" s="14273">
        <f>IF(ISNA(VLOOKUP($D124,'Apr 9'!$F:$F,1,0)),"No","Yes")</f>
      </c>
      <c r="AF124" s="14272">
        <f>IF(ISNA(VLOOKUP($D124,'Apr 2'!$F:$F,1,0)),"No","Yes")</f>
      </c>
      <c r="AG124" s="14271">
        <f>IF(ISNA(VLOOKUP($D124,'Mar 26'!$F:$F,1,0)),"No","Yes")</f>
      </c>
      <c r="AH124" s="14270">
        <f>IF(ISNA(VLOOKUP($D124,'Mar 19'!$F:$F,1,0)),"No","Yes")</f>
      </c>
      <c r="AI124" s="14269">
        <f>IF(ISNA(VLOOKUP($D124,'Mar 12'!$F:$F,1,0)),"No","Yes")</f>
      </c>
      <c r="AJ124" s="14268">
        <f>IF(ISNA(VLOOKUP($D124,'Mar 5'!$F:$F,1,0)),"No","Yes")</f>
      </c>
      <c r="AK124" s="14267">
        <f>IF(ISNA(VLOOKUP($D124,'Feb 26'!$F:$F,1,0)),"No","Yes")</f>
      </c>
      <c r="AL124" s="14266">
        <f>IF(ISNA(VLOOKUP($D124,'Feb 26'!$F:$F,1,0)),"No","Yes")</f>
      </c>
      <c r="AM124" s="14265">
        <f>IF(ISNA(VLOOKUP($D124,'Feb 12'!$F:$F,1,0)),"No","Yes")</f>
      </c>
      <c r="AN124" s="14264">
        <f>IF(ISNA(VLOOKUP($D124,'Feb 5'!$F:$F,1,0)),"No","Yes")</f>
      </c>
      <c r="AO124" s="14263">
        <f>IF(ISNA(VLOOKUP($D124,'Jan 29'!$F:$F,1,0)),"No","Yes")</f>
      </c>
      <c r="AP124" s="14262">
        <f>IF(ISNA(VLOOKUP(D124,'Jan 22'!F:F,1,0)),"No","Yes")</f>
      </c>
    </row>
    <row r="125" spans="1:61" x14ac:dyDescent="0.25">
      <c r="A125" s="8770"/>
      <c r="B125" s="172" t="s">
        <v>1357</v>
      </c>
      <c r="C125" s="216" t="s">
        <v>8</v>
      </c>
      <c r="D125" s="212" t="s">
        <v>800</v>
      </c>
      <c r="E125" s="212" t="s">
        <v>801</v>
      </c>
      <c r="F125" s="216" t="s">
        <v>9</v>
      </c>
      <c r="G125" s="238" t="s">
        <v>1468</v>
      </c>
      <c r="H125" s="116" t="str">
        <f>IF(ISNA(VLOOKUP($D125,'Sep 17'!$F:$F,1,0)),"No","Yes")</f>
      </c>
      <c r="I125" s="14329">
        <f>IF(ISNA(VLOOKUP($D125,'Sep 10'!$F:$F,1,0)),"No","Yes")</f>
      </c>
      <c r="J125" s="14328">
        <f>IF(ISNA(VLOOKUP($D125,'Sep 05'!$F:$F,1,0)),"No","Yes")</f>
      </c>
      <c r="K125" s="14327">
        <f>IF(ISNA(VLOOKUP($D125,'Aug 27'!$F:$F,1,0)),"No","Yes")</f>
      </c>
      <c r="L125" s="14326">
        <f>IF(ISNA(VLOOKUP($D125,'Aug 20'!$F:$F,1,0)),"No","Yes")</f>
      </c>
      <c r="M125" s="14325">
        <f>IF(ISNA(VLOOKUP($D125,'Aug 13'!$F:$F,1,0)),"No","Yes")</f>
      </c>
      <c r="N125" s="14324">
        <f>IF(ISNA(VLOOKUP($D125,'Aug 07'!$F:$F,1,0)),"No","Yes")</f>
      </c>
      <c r="O125" s="14323">
        <f>IF(ISNA(VLOOKUP($D125,'Jul 30'!$F:$F,1,0)),"No","Yes")</f>
      </c>
      <c r="P125" s="14322">
        <f>IF(ISNA(VLOOKUP($D125,'Jul 23'!$F:$F,1,0)),"No","Yes")</f>
      </c>
      <c r="Q125" s="14321">
        <f>IF(ISNA(VLOOKUP($D125,'Jul 16'!$F:$F,1,0)),"No","Yes")</f>
      </c>
      <c r="R125" s="14320">
        <f>IF(ISNA(VLOOKUP($D125,'Jul 9'!$F:$F,1,0)),"No","Yes")</f>
      </c>
      <c r="S125" s="14319">
        <f>IF(ISNA(VLOOKUP($D125,'Jul 2'!$F:$F,1,0)),"No","Yes")</f>
      </c>
      <c r="T125" s="14318">
        <f>IF(ISNA(VLOOKUP($D125,'Jun 25'!$F:$F,1,0)),"No","Yes")</f>
      </c>
      <c r="U125" s="14317">
        <f>IF(ISNA(VLOOKUP($D125,'Jun 18'!$F:$F,1,0)),"No","Yes")</f>
      </c>
      <c r="V125" s="14316">
        <f>IF(ISNA(VLOOKUP($D125,'Jun 11'!$F:$F,1,0)),"No","Yes")</f>
      </c>
      <c r="W125" s="14315">
        <f>IF(ISNA(VLOOKUP($D125,'Jun 4'!$F:$F,1,0)),"No","Yes")</f>
      </c>
      <c r="X125" s="14314">
        <f>IF(ISNA(VLOOKUP($D125,'May 28'!$F:$F,1,0)),"No","Yes")</f>
      </c>
      <c r="Y125" s="14313">
        <f>IF(ISNA(VLOOKUP($D125,'May 21'!$F:$F,1,0)),"No","Yes")</f>
      </c>
      <c r="Z125" s="14312">
        <f>IF(ISNA(VLOOKUP($D125,'May 14'!$F:$F,1,0)),"No","Yes")</f>
      </c>
      <c r="AA125" s="14311">
        <f>IF(ISNA(VLOOKUP($D125,'May 9'!$F:$F,1,0)),"No","Yes")</f>
      </c>
      <c r="AB125" s="14310">
        <f>IF(ISNA(VLOOKUP($D125,'May 2'!$F:$F,1,0)),"No","Yes")</f>
      </c>
      <c r="AC125" s="14309">
        <f>IF(ISNA(VLOOKUP($D125,'Apr 23'!$F:$F,1,0)),"No","Yes")</f>
      </c>
      <c r="AD125" s="14308">
        <f>IF(ISNA(VLOOKUP($D125,'Apr 16'!$F:$F,1,0)),"No","Yes")</f>
      </c>
      <c r="AE125" s="14307">
        <f>IF(ISNA(VLOOKUP($D125,'Apr 9'!$F:$F,1,0)),"No","Yes")</f>
      </c>
      <c r="AF125" s="14306">
        <f>IF(ISNA(VLOOKUP($D125,'Apr 2'!$F:$F,1,0)),"No","Yes")</f>
      </c>
      <c r="AG125" s="14305">
        <f>IF(ISNA(VLOOKUP($D125,'Mar 26'!$F:$F,1,0)),"No","Yes")</f>
      </c>
      <c r="AH125" s="14304">
        <f>IF(ISNA(VLOOKUP($D125,'Mar 19'!$F:$F,1,0)),"No","Yes")</f>
      </c>
      <c r="AI125" s="14303">
        <f>IF(ISNA(VLOOKUP($D125,'Mar 12'!$F:$F,1,0)),"No","Yes")</f>
      </c>
      <c r="AJ125" s="14302">
        <f>IF(ISNA(VLOOKUP($D125,'Mar 5'!$F:$F,1,0)),"No","Yes")</f>
      </c>
      <c r="AK125" s="14301">
        <f>IF(ISNA(VLOOKUP($D125,'Feb 26'!$F:$F,1,0)),"No","Yes")</f>
      </c>
      <c r="AL125" s="14300">
        <f>IF(ISNA(VLOOKUP($D125,'Feb 26'!$F:$F,1,0)),"No","Yes")</f>
      </c>
      <c r="AM125" s="14299">
        <f>IF(ISNA(VLOOKUP($D125,'Feb 12'!$F:$F,1,0)),"No","Yes")</f>
      </c>
      <c r="AN125" s="14298">
        <f>IF(ISNA(VLOOKUP($D125,'Feb 5'!$F:$F,1,0)),"No","Yes")</f>
      </c>
      <c r="AO125" s="14297">
        <f>IF(ISNA(VLOOKUP($D125,'Jan 29'!$F:$F,1,0)),"No","Yes")</f>
      </c>
      <c r="AP125" s="14296">
        <f>IF(ISNA(VLOOKUP(D125,'Jan 22'!F:F,1,0)),"No","Yes")</f>
      </c>
    </row>
    <row r="126" spans="1:61" x14ac:dyDescent="0.25">
      <c r="A126" s="8770"/>
      <c r="B126" s="247" t="s">
        <v>1358</v>
      </c>
      <c r="C126" s="216" t="s">
        <v>8</v>
      </c>
      <c r="D126" s="210" t="s">
        <v>1434</v>
      </c>
      <c r="E126" s="210" t="s">
        <v>1435</v>
      </c>
      <c r="F126" s="216"/>
      <c r="G126" s="238"/>
      <c r="H126" s="116" t="str">
        <f>IF(ISNA(VLOOKUP($D126,'Sep 17'!$F:$F,1,0)),"No","Yes")</f>
      </c>
      <c r="I126" s="14363">
        <f>IF(ISNA(VLOOKUP($D126,'Sep 10'!$F:$F,1,0)),"No","Yes")</f>
      </c>
      <c r="J126" s="14362">
        <f>IF(ISNA(VLOOKUP($D126,'Sep 05'!$F:$F,1,0)),"No","Yes")</f>
      </c>
      <c r="K126" s="14361">
        <f>IF(ISNA(VLOOKUP($D126,'Aug 27'!$F:$F,1,0)),"No","Yes")</f>
      </c>
      <c r="L126" s="14360">
        <f>IF(ISNA(VLOOKUP($D126,'Aug 20'!$F:$F,1,0)),"No","Yes")</f>
      </c>
      <c r="M126" s="14359">
        <f>IF(ISNA(VLOOKUP($D126,'Aug 13'!$F:$F,1,0)),"No","Yes")</f>
      </c>
      <c r="N126" s="14358">
        <f>IF(ISNA(VLOOKUP($D126,'Aug 07'!$F:$F,1,0)),"No","Yes")</f>
      </c>
      <c r="O126" s="14357">
        <f>IF(ISNA(VLOOKUP($D126,'Jul 30'!$F:$F,1,0)),"No","Yes")</f>
      </c>
      <c r="P126" s="14356">
        <f>IF(ISNA(VLOOKUP($D126,'Jul 23'!$F:$F,1,0)),"No","Yes")</f>
      </c>
      <c r="Q126" s="14355">
        <f>IF(ISNA(VLOOKUP($D126,'Jul 16'!$F:$F,1,0)),"No","Yes")</f>
      </c>
      <c r="R126" s="14354">
        <f>IF(ISNA(VLOOKUP($D126,'Jul 9'!$F:$F,1,0)),"No","Yes")</f>
      </c>
      <c r="S126" s="14353">
        <f>IF(ISNA(VLOOKUP($D126,'Jul 2'!$F:$F,1,0)),"No","Yes")</f>
      </c>
      <c r="T126" s="14352">
        <f>IF(ISNA(VLOOKUP($D126,'Jun 25'!$F:$F,1,0)),"No","Yes")</f>
      </c>
      <c r="U126" s="14351">
        <f>IF(ISNA(VLOOKUP($D126,'Jun 18'!$F:$F,1,0)),"No","Yes")</f>
      </c>
      <c r="V126" s="14350">
        <f>IF(ISNA(VLOOKUP($D126,'Jun 11'!$F:$F,1,0)),"No","Yes")</f>
      </c>
      <c r="W126" s="14349">
        <f>IF(ISNA(VLOOKUP($D126,'Jun 4'!$F:$F,1,0)),"No","Yes")</f>
      </c>
      <c r="X126" s="14348">
        <f>IF(ISNA(VLOOKUP($D126,'May 28'!$F:$F,1,0)),"No","Yes")</f>
      </c>
      <c r="Y126" s="14347">
        <f>IF(ISNA(VLOOKUP($D126,'May 21'!$F:$F,1,0)),"No","Yes")</f>
      </c>
      <c r="Z126" s="14346">
        <f>IF(ISNA(VLOOKUP($D126,'May 14'!$F:$F,1,0)),"No","Yes")</f>
      </c>
      <c r="AA126" s="14345">
        <f>IF(ISNA(VLOOKUP($D126,'May 9'!$F:$F,1,0)),"No","Yes")</f>
      </c>
      <c r="AB126" s="14344">
        <f>IF(ISNA(VLOOKUP($D126,'May 2'!$F:$F,1,0)),"No","Yes")</f>
      </c>
      <c r="AC126" s="14343">
        <f>IF(ISNA(VLOOKUP($D126,'Apr 23'!$F:$F,1,0)),"No","Yes")</f>
      </c>
      <c r="AD126" s="14342">
        <f>IF(ISNA(VLOOKUP($D126,'Apr 16'!$F:$F,1,0)),"No","Yes")</f>
      </c>
      <c r="AE126" s="14341">
        <f>IF(ISNA(VLOOKUP($D126,'Apr 9'!$F:$F,1,0)),"No","Yes")</f>
      </c>
      <c r="AF126" s="14340">
        <f>IF(ISNA(VLOOKUP($D126,'Apr 2'!$F:$F,1,0)),"No","Yes")</f>
      </c>
      <c r="AG126" s="14339">
        <f>IF(ISNA(VLOOKUP($D126,'Mar 26'!$F:$F,1,0)),"No","Yes")</f>
      </c>
      <c r="AH126" s="14338">
        <f>IF(ISNA(VLOOKUP($D126,'Mar 19'!$F:$F,1,0)),"No","Yes")</f>
      </c>
      <c r="AI126" s="14337">
        <f>IF(ISNA(VLOOKUP($D126,'Mar 12'!$F:$F,1,0)),"No","Yes")</f>
      </c>
      <c r="AJ126" s="14336">
        <f>IF(ISNA(VLOOKUP($D126,'Mar 5'!$F:$F,1,0)),"No","Yes")</f>
      </c>
      <c r="AK126" s="14335">
        <f>IF(ISNA(VLOOKUP($D126,'Feb 26'!$F:$F,1,0)),"No","Yes")</f>
      </c>
      <c r="AL126" s="14334">
        <f>IF(ISNA(VLOOKUP($D126,'Feb 26'!$F:$F,1,0)),"No","Yes")</f>
      </c>
      <c r="AM126" s="14333">
        <f>IF(ISNA(VLOOKUP($D126,'Feb 12'!$F:$F,1,0)),"No","Yes")</f>
      </c>
      <c r="AN126" s="14332">
        <f>IF(ISNA(VLOOKUP($D126,'Feb 5'!$F:$F,1,0)),"No","Yes")</f>
      </c>
      <c r="AO126" s="14331">
        <f>IF(ISNA(VLOOKUP($D126,'Jan 29'!$F:$F,1,0)),"No","Yes")</f>
      </c>
      <c r="AP126" s="14330">
        <f>IF(ISNA(VLOOKUP(D126,'Jan 22'!F:F,1,0)),"No","Yes")</f>
      </c>
    </row>
    <row r="127" spans="1:61" x14ac:dyDescent="0.25">
      <c r="A127" s="8770"/>
      <c r="B127" s="248" t="s">
        <v>1359</v>
      </c>
      <c r="C127" s="216" t="s">
        <v>8</v>
      </c>
      <c r="D127" s="212" t="s">
        <v>1436</v>
      </c>
      <c r="E127" s="212" t="s">
        <v>1437</v>
      </c>
      <c r="F127" s="216"/>
      <c r="G127" s="238"/>
      <c r="H127" s="116" t="str">
        <f>IF(ISNA(VLOOKUP($D127,'Sep 17'!$F:$F,1,0)),"No","Yes")</f>
      </c>
      <c r="I127" s="14397">
        <f>IF(ISNA(VLOOKUP($D127,'Sep 10'!$F:$F,1,0)),"No","Yes")</f>
      </c>
      <c r="J127" s="14396">
        <f>IF(ISNA(VLOOKUP($D127,'Sep 05'!$F:$F,1,0)),"No","Yes")</f>
      </c>
      <c r="K127" s="14395">
        <f>IF(ISNA(VLOOKUP($D127,'Aug 27'!$F:$F,1,0)),"No","Yes")</f>
      </c>
      <c r="L127" s="14394">
        <f>IF(ISNA(VLOOKUP($D127,'Aug 20'!$F:$F,1,0)),"No","Yes")</f>
      </c>
      <c r="M127" s="14393">
        <f>IF(ISNA(VLOOKUP($D127,'Aug 13'!$F:$F,1,0)),"No","Yes")</f>
      </c>
      <c r="N127" s="14392">
        <f>IF(ISNA(VLOOKUP($D127,'Aug 07'!$F:$F,1,0)),"No","Yes")</f>
      </c>
      <c r="O127" s="14391">
        <f>IF(ISNA(VLOOKUP($D127,'Jul 30'!$F:$F,1,0)),"No","Yes")</f>
      </c>
      <c r="P127" s="14390">
        <f>IF(ISNA(VLOOKUP($D127,'Jul 23'!$F:$F,1,0)),"No","Yes")</f>
      </c>
      <c r="Q127" s="14389">
        <f>IF(ISNA(VLOOKUP($D127,'Jul 16'!$F:$F,1,0)),"No","Yes")</f>
      </c>
      <c r="R127" s="14388">
        <f>IF(ISNA(VLOOKUP($D127,'Jul 9'!$F:$F,1,0)),"No","Yes")</f>
      </c>
      <c r="S127" s="14387">
        <f>IF(ISNA(VLOOKUP($D127,'Jul 2'!$F:$F,1,0)),"No","Yes")</f>
      </c>
      <c r="T127" s="14386">
        <f>IF(ISNA(VLOOKUP($D127,'Jun 25'!$F:$F,1,0)),"No","Yes")</f>
      </c>
      <c r="U127" s="14385">
        <f>IF(ISNA(VLOOKUP($D127,'Jun 18'!$F:$F,1,0)),"No","Yes")</f>
      </c>
      <c r="V127" s="14384">
        <f>IF(ISNA(VLOOKUP($D127,'Jun 11'!$F:$F,1,0)),"No","Yes")</f>
      </c>
      <c r="W127" s="14383">
        <f>IF(ISNA(VLOOKUP($D127,'Jun 4'!$F:$F,1,0)),"No","Yes")</f>
      </c>
      <c r="X127" s="14382">
        <f>IF(ISNA(VLOOKUP($D127,'May 28'!$F:$F,1,0)),"No","Yes")</f>
      </c>
      <c r="Y127" s="14381">
        <f>IF(ISNA(VLOOKUP($D127,'May 21'!$F:$F,1,0)),"No","Yes")</f>
      </c>
      <c r="Z127" s="14380">
        <f>IF(ISNA(VLOOKUP($D127,'May 14'!$F:$F,1,0)),"No","Yes")</f>
      </c>
      <c r="AA127" s="14379">
        <f>IF(ISNA(VLOOKUP($D127,'May 9'!$F:$F,1,0)),"No","Yes")</f>
      </c>
      <c r="AB127" s="14378">
        <f>IF(ISNA(VLOOKUP($D127,'May 2'!$F:$F,1,0)),"No","Yes")</f>
      </c>
      <c r="AC127" s="14377">
        <f>IF(ISNA(VLOOKUP($D127,'Apr 23'!$F:$F,1,0)),"No","Yes")</f>
      </c>
      <c r="AD127" s="14376">
        <f>IF(ISNA(VLOOKUP($D127,'Apr 16'!$F:$F,1,0)),"No","Yes")</f>
      </c>
      <c r="AE127" s="14375">
        <f>IF(ISNA(VLOOKUP($D127,'Apr 9'!$F:$F,1,0)),"No","Yes")</f>
      </c>
      <c r="AF127" s="14374">
        <f>IF(ISNA(VLOOKUP($D127,'Apr 2'!$F:$F,1,0)),"No","Yes")</f>
      </c>
      <c r="AG127" s="14373">
        <f>IF(ISNA(VLOOKUP($D127,'Mar 26'!$F:$F,1,0)),"No","Yes")</f>
      </c>
      <c r="AH127" s="14372">
        <f>IF(ISNA(VLOOKUP($D127,'Mar 19'!$F:$F,1,0)),"No","Yes")</f>
      </c>
      <c r="AI127" s="14371">
        <f>IF(ISNA(VLOOKUP($D127,'Mar 12'!$F:$F,1,0)),"No","Yes")</f>
      </c>
      <c r="AJ127" s="14370">
        <f>IF(ISNA(VLOOKUP($D127,'Mar 5'!$F:$F,1,0)),"No","Yes")</f>
      </c>
      <c r="AK127" s="14369">
        <f>IF(ISNA(VLOOKUP($D127,'Feb 26'!$F:$F,1,0)),"No","Yes")</f>
      </c>
      <c r="AL127" s="14368">
        <f>IF(ISNA(VLOOKUP($D127,'Feb 26'!$F:$F,1,0)),"No","Yes")</f>
      </c>
      <c r="AM127" s="14367">
        <f>IF(ISNA(VLOOKUP($D127,'Feb 12'!$F:$F,1,0)),"No","Yes")</f>
      </c>
      <c r="AN127" s="14366">
        <f>IF(ISNA(VLOOKUP($D127,'Feb 5'!$F:$F,1,0)),"No","Yes")</f>
      </c>
      <c r="AO127" s="14365">
        <f>IF(ISNA(VLOOKUP($D127,'Jan 29'!$F:$F,1,0)),"No","Yes")</f>
      </c>
      <c r="AP127" s="14364">
        <f>IF(ISNA(VLOOKUP(D127,'Jan 22'!F:F,1,0)),"No","Yes")</f>
      </c>
    </row>
    <row r="128" spans="1:61" x14ac:dyDescent="0.25">
      <c r="A128" s="8770"/>
      <c r="B128" s="247" t="s">
        <v>1360</v>
      </c>
      <c r="C128" s="216" t="s">
        <v>8</v>
      </c>
      <c r="D128" s="212" t="s">
        <v>815</v>
      </c>
      <c r="E128" s="212" t="s">
        <v>817</v>
      </c>
      <c r="F128" s="216"/>
      <c r="G128" s="238"/>
      <c r="H128" s="116" t="str">
        <f>IF(ISNA(VLOOKUP($D128,'Sep 17'!$F:$F,1,0)),"No","Yes")</f>
      </c>
      <c r="I128" s="14431">
        <f>IF(ISNA(VLOOKUP($D128,'Sep 10'!$F:$F,1,0)),"No","Yes")</f>
      </c>
      <c r="J128" s="14430">
        <f>IF(ISNA(VLOOKUP($D128,'Sep 05'!$F:$F,1,0)),"No","Yes")</f>
      </c>
      <c r="K128" s="14429">
        <f>IF(ISNA(VLOOKUP($D128,'Aug 27'!$F:$F,1,0)),"No","Yes")</f>
      </c>
      <c r="L128" s="14428">
        <f>IF(ISNA(VLOOKUP($D128,'Aug 20'!$F:$F,1,0)),"No","Yes")</f>
      </c>
      <c r="M128" s="14427">
        <f>IF(ISNA(VLOOKUP($D128,'Aug 13'!$F:$F,1,0)),"No","Yes")</f>
      </c>
      <c r="N128" s="14426">
        <f>IF(ISNA(VLOOKUP($D128,'Aug 07'!$F:$F,1,0)),"No","Yes")</f>
      </c>
      <c r="O128" s="14425">
        <f>IF(ISNA(VLOOKUP($D128,'Jul 30'!$F:$F,1,0)),"No","Yes")</f>
      </c>
      <c r="P128" s="14424">
        <f>IF(ISNA(VLOOKUP($D128,'Jul 23'!$F:$F,1,0)),"No","Yes")</f>
      </c>
      <c r="Q128" s="14423">
        <f>IF(ISNA(VLOOKUP($D128,'Jul 16'!$F:$F,1,0)),"No","Yes")</f>
      </c>
      <c r="R128" s="14422">
        <f>IF(ISNA(VLOOKUP($D128,'Jul 9'!$F:$F,1,0)),"No","Yes")</f>
      </c>
      <c r="S128" s="14421">
        <f>IF(ISNA(VLOOKUP($D128,'Jul 2'!$F:$F,1,0)),"No","Yes")</f>
      </c>
      <c r="T128" s="14420">
        <f>IF(ISNA(VLOOKUP($D128,'Jun 25'!$F:$F,1,0)),"No","Yes")</f>
      </c>
      <c r="U128" s="14419">
        <f>IF(ISNA(VLOOKUP($D128,'Jun 18'!$F:$F,1,0)),"No","Yes")</f>
      </c>
      <c r="V128" s="14418">
        <f>IF(ISNA(VLOOKUP($D128,'Jun 11'!$F:$F,1,0)),"No","Yes")</f>
      </c>
      <c r="W128" s="14417">
        <f>IF(ISNA(VLOOKUP($D128,'Jun 4'!$F:$F,1,0)),"No","Yes")</f>
      </c>
      <c r="X128" s="14416">
        <f>IF(ISNA(VLOOKUP($D128,'May 28'!$F:$F,1,0)),"No","Yes")</f>
      </c>
      <c r="Y128" s="14415">
        <f>IF(ISNA(VLOOKUP($D128,'May 21'!$F:$F,1,0)),"No","Yes")</f>
      </c>
      <c r="Z128" s="14414">
        <f>IF(ISNA(VLOOKUP($D128,'May 14'!$F:$F,1,0)),"No","Yes")</f>
      </c>
      <c r="AA128" s="14413">
        <f>IF(ISNA(VLOOKUP($D128,'May 9'!$F:$F,1,0)),"No","Yes")</f>
      </c>
      <c r="AB128" s="14412">
        <f>IF(ISNA(VLOOKUP($D128,'May 2'!$F:$F,1,0)),"No","Yes")</f>
      </c>
      <c r="AC128" s="14411">
        <f>IF(ISNA(VLOOKUP($D128,'Apr 23'!$F:$F,1,0)),"No","Yes")</f>
      </c>
      <c r="AD128" s="14410">
        <f>IF(ISNA(VLOOKUP($D128,'Apr 16'!$F:$F,1,0)),"No","Yes")</f>
      </c>
      <c r="AE128" s="14409">
        <f>IF(ISNA(VLOOKUP($D128,'Apr 9'!$F:$F,1,0)),"No","Yes")</f>
      </c>
      <c r="AF128" s="14408">
        <f>IF(ISNA(VLOOKUP($D128,'Apr 2'!$F:$F,1,0)),"No","Yes")</f>
      </c>
      <c r="AG128" s="14407">
        <f>IF(ISNA(VLOOKUP($D128,'Mar 26'!$F:$F,1,0)),"No","Yes")</f>
      </c>
      <c r="AH128" s="14406">
        <f>IF(ISNA(VLOOKUP($D128,'Mar 19'!$F:$F,1,0)),"No","Yes")</f>
      </c>
      <c r="AI128" s="14405">
        <f>IF(ISNA(VLOOKUP($D128,'Mar 12'!$F:$F,1,0)),"No","Yes")</f>
      </c>
      <c r="AJ128" s="14404">
        <f>IF(ISNA(VLOOKUP($D128,'Mar 5'!$F:$F,1,0)),"No","Yes")</f>
      </c>
      <c r="AK128" s="14403">
        <f>IF(ISNA(VLOOKUP($D128,'Feb 26'!$F:$F,1,0)),"No","Yes")</f>
      </c>
      <c r="AL128" s="14402">
        <f>IF(ISNA(VLOOKUP($D128,'Feb 26'!$F:$F,1,0)),"No","Yes")</f>
      </c>
      <c r="AM128" s="14401">
        <f>IF(ISNA(VLOOKUP($D128,'Feb 12'!$F:$F,1,0)),"No","Yes")</f>
      </c>
      <c r="AN128" s="14400">
        <f>IF(ISNA(VLOOKUP($D128,'Feb 5'!$F:$F,1,0)),"No","Yes")</f>
      </c>
      <c r="AO128" s="14399">
        <f>IF(ISNA(VLOOKUP($D128,'Jan 29'!$F:$F,1,0)),"No","Yes")</f>
      </c>
      <c r="AP128" s="14398">
        <f>IF(ISNA(VLOOKUP(D128,'Jan 22'!F:F,1,0)),"No","Yes")</f>
      </c>
    </row>
    <row r="129" spans="1:41" x14ac:dyDescent="0.25">
      <c r="A129" s="8770"/>
      <c r="B129" s="247" t="s">
        <v>1361</v>
      </c>
      <c r="C129" s="216" t="s">
        <v>8</v>
      </c>
      <c r="D129" s="212" t="s">
        <v>883</v>
      </c>
      <c r="E129" s="212" t="s">
        <v>884</v>
      </c>
      <c r="F129" s="216"/>
      <c r="G129" s="238"/>
      <c r="H129" s="116" t="str">
        <f>IF(ISNA(VLOOKUP($D129,'Sep 17'!$F:$F,1,0)),"No","Yes")</f>
      </c>
      <c r="I129" s="14465">
        <f>IF(ISNA(VLOOKUP($D129,'Sep 10'!$F:$F,1,0)),"No","Yes")</f>
      </c>
      <c r="J129" s="14464">
        <f>IF(ISNA(VLOOKUP($D129,'Sep 05'!$F:$F,1,0)),"No","Yes")</f>
      </c>
      <c r="K129" s="14463">
        <f>IF(ISNA(VLOOKUP($D129,'Aug 27'!$F:$F,1,0)),"No","Yes")</f>
      </c>
      <c r="L129" s="14462">
        <f>IF(ISNA(VLOOKUP($D129,'Aug 20'!$F:$F,1,0)),"No","Yes")</f>
      </c>
      <c r="M129" s="14461">
        <f>IF(ISNA(VLOOKUP($D129,'Aug 13'!$F:$F,1,0)),"No","Yes")</f>
      </c>
      <c r="N129" s="14460">
        <f>IF(ISNA(VLOOKUP($D129,'Aug 07'!$F:$F,1,0)),"No","Yes")</f>
      </c>
      <c r="O129" s="14459">
        <f>IF(ISNA(VLOOKUP($D129,'Jul 30'!$F:$F,1,0)),"No","Yes")</f>
      </c>
      <c r="P129" s="14458">
        <f>IF(ISNA(VLOOKUP($D129,'Jul 23'!$F:$F,1,0)),"No","Yes")</f>
      </c>
      <c r="Q129" s="14457">
        <f>IF(ISNA(VLOOKUP($D129,'Jul 16'!$F:$F,1,0)),"No","Yes")</f>
      </c>
      <c r="R129" s="14456">
        <f>IF(ISNA(VLOOKUP($D129,'Jul 9'!$F:$F,1,0)),"No","Yes")</f>
      </c>
      <c r="S129" s="14455">
        <f>IF(ISNA(VLOOKUP($D129,'Jul 2'!$F:$F,1,0)),"No","Yes")</f>
      </c>
      <c r="T129" s="14454">
        <f>IF(ISNA(VLOOKUP($D129,'Jun 25'!$F:$F,1,0)),"No","Yes")</f>
      </c>
      <c r="U129" s="14453">
        <f>IF(ISNA(VLOOKUP($D129,'Jun 18'!$F:$F,1,0)),"No","Yes")</f>
      </c>
      <c r="V129" s="14452">
        <f>IF(ISNA(VLOOKUP($D129,'Jun 11'!$F:$F,1,0)),"No","Yes")</f>
      </c>
      <c r="W129" s="14451">
        <f>IF(ISNA(VLOOKUP($D129,'Jun 4'!$F:$F,1,0)),"No","Yes")</f>
      </c>
      <c r="X129" s="14450">
        <f>IF(ISNA(VLOOKUP($D129,'May 28'!$F:$F,1,0)),"No","Yes")</f>
      </c>
      <c r="Y129" s="14449">
        <f>IF(ISNA(VLOOKUP($D129,'May 21'!$F:$F,1,0)),"No","Yes")</f>
      </c>
      <c r="Z129" s="14448">
        <f>IF(ISNA(VLOOKUP($D129,'May 14'!$F:$F,1,0)),"No","Yes")</f>
      </c>
      <c r="AA129" s="14447">
        <f>IF(ISNA(VLOOKUP($D129,'May 9'!$F:$F,1,0)),"No","Yes")</f>
      </c>
      <c r="AB129" s="14446">
        <f>IF(ISNA(VLOOKUP($D129,'May 2'!$F:$F,1,0)),"No","Yes")</f>
      </c>
      <c r="AC129" s="14445">
        <f>IF(ISNA(VLOOKUP($D129,'Apr 23'!$F:$F,1,0)),"No","Yes")</f>
      </c>
      <c r="AD129" s="14444">
        <f>IF(ISNA(VLOOKUP($D129,'Apr 16'!$F:$F,1,0)),"No","Yes")</f>
      </c>
      <c r="AE129" s="14443">
        <f>IF(ISNA(VLOOKUP($D129,'Apr 9'!$F:$F,1,0)),"No","Yes")</f>
      </c>
      <c r="AF129" s="14442">
        <f>IF(ISNA(VLOOKUP($D129,'Apr 2'!$F:$F,1,0)),"No","Yes")</f>
      </c>
      <c r="AG129" s="14441">
        <f>IF(ISNA(VLOOKUP($D129,'Mar 26'!$F:$F,1,0)),"No","Yes")</f>
      </c>
      <c r="AH129" s="14440">
        <f>IF(ISNA(VLOOKUP($D129,'Mar 19'!$F:$F,1,0)),"No","Yes")</f>
      </c>
      <c r="AI129" s="14439">
        <f>IF(ISNA(VLOOKUP($D129,'Mar 12'!$F:$F,1,0)),"No","Yes")</f>
      </c>
      <c r="AJ129" s="14438">
        <f>IF(ISNA(VLOOKUP($D129,'Mar 5'!$F:$F,1,0)),"No","Yes")</f>
      </c>
      <c r="AK129" s="14437">
        <f>IF(ISNA(VLOOKUP($D129,'Feb 26'!$F:$F,1,0)),"No","Yes")</f>
      </c>
      <c r="AL129" s="14436">
        <f>IF(ISNA(VLOOKUP($D129,'Feb 26'!$F:$F,1,0)),"No","Yes")</f>
      </c>
      <c r="AM129" s="14435">
        <f>IF(ISNA(VLOOKUP($D129,'Feb 12'!$F:$F,1,0)),"No","Yes")</f>
      </c>
      <c r="AN129" s="14434">
        <f>IF(ISNA(VLOOKUP($D129,'Feb 5'!$F:$F,1,0)),"No","Yes")</f>
      </c>
      <c r="AO129" s="14433">
        <f>IF(ISNA(VLOOKUP($D129,'Jan 29'!$F:$F,1,0)),"No","Yes")</f>
      </c>
      <c r="AP129" s="14432">
        <f>IF(ISNA(VLOOKUP(D129,'Jan 22'!F:F,1,0)),"No","Yes")</f>
      </c>
    </row>
    <row r="130" spans="1:41" x14ac:dyDescent="0.25">
      <c r="A130" s="8770"/>
      <c r="B130" s="248" t="s">
        <v>1362</v>
      </c>
      <c r="C130" s="216" t="s">
        <v>8</v>
      </c>
      <c r="D130" s="212" t="s">
        <v>992</v>
      </c>
      <c r="E130" s="212" t="s">
        <v>994</v>
      </c>
      <c r="F130" s="216"/>
      <c r="G130" s="238"/>
      <c r="H130" s="116" t="str">
        <f>IF(ISNA(VLOOKUP($D130,'Sep 17'!$F:$F,1,0)),"No","Yes")</f>
      </c>
      <c r="I130" s="14499">
        <f>IF(ISNA(VLOOKUP($D130,'Sep 10'!$F:$F,1,0)),"No","Yes")</f>
      </c>
      <c r="J130" s="14498">
        <f>IF(ISNA(VLOOKUP($D130,'Sep 05'!$F:$F,1,0)),"No","Yes")</f>
      </c>
      <c r="K130" s="14497">
        <f>IF(ISNA(VLOOKUP($D130,'Aug 27'!$F:$F,1,0)),"No","Yes")</f>
      </c>
      <c r="L130" s="14496">
        <f>IF(ISNA(VLOOKUP($D130,'Aug 20'!$F:$F,1,0)),"No","Yes")</f>
      </c>
      <c r="M130" s="14495">
        <f>IF(ISNA(VLOOKUP($D130,'Aug 13'!$F:$F,1,0)),"No","Yes")</f>
      </c>
      <c r="N130" s="14494">
        <f>IF(ISNA(VLOOKUP($D130,'Aug 07'!$F:$F,1,0)),"No","Yes")</f>
      </c>
      <c r="O130" s="14493">
        <f>IF(ISNA(VLOOKUP($D130,'Jul 30'!$F:$F,1,0)),"No","Yes")</f>
      </c>
      <c r="P130" s="14492">
        <f>IF(ISNA(VLOOKUP($D130,'Jul 23'!$F:$F,1,0)),"No","Yes")</f>
      </c>
      <c r="Q130" s="14491">
        <f>IF(ISNA(VLOOKUP($D130,'Jul 16'!$F:$F,1,0)),"No","Yes")</f>
      </c>
      <c r="R130" s="14490">
        <f>IF(ISNA(VLOOKUP($D130,'Jul 9'!$F:$F,1,0)),"No","Yes")</f>
      </c>
      <c r="S130" s="14489">
        <f>IF(ISNA(VLOOKUP($D130,'Jul 2'!$F:$F,1,0)),"No","Yes")</f>
      </c>
      <c r="T130" s="14488">
        <f>IF(ISNA(VLOOKUP($D130,'Jun 25'!$F:$F,1,0)),"No","Yes")</f>
      </c>
      <c r="U130" s="14487">
        <f>IF(ISNA(VLOOKUP($D130,'Jun 18'!$F:$F,1,0)),"No","Yes")</f>
      </c>
      <c r="V130" s="14486">
        <f>IF(ISNA(VLOOKUP($D130,'Jun 11'!$F:$F,1,0)),"No","Yes")</f>
      </c>
      <c r="W130" s="14485">
        <f>IF(ISNA(VLOOKUP($D130,'Jun 4'!$F:$F,1,0)),"No","Yes")</f>
      </c>
      <c r="X130" s="14484">
        <f>IF(ISNA(VLOOKUP($D130,'May 28'!$F:$F,1,0)),"No","Yes")</f>
      </c>
      <c r="Y130" s="14483">
        <f>IF(ISNA(VLOOKUP($D130,'May 21'!$F:$F,1,0)),"No","Yes")</f>
      </c>
      <c r="Z130" s="14482">
        <f>IF(ISNA(VLOOKUP($D130,'May 14'!$F:$F,1,0)),"No","Yes")</f>
      </c>
      <c r="AA130" s="14481">
        <f>IF(ISNA(VLOOKUP($D130,'May 9'!$F:$F,1,0)),"No","Yes")</f>
      </c>
      <c r="AB130" s="14480">
        <f>IF(ISNA(VLOOKUP($D130,'May 2'!$F:$F,1,0)),"No","Yes")</f>
      </c>
      <c r="AC130" s="14479">
        <f>IF(ISNA(VLOOKUP($D130,'Apr 23'!$F:$F,1,0)),"No","Yes")</f>
      </c>
      <c r="AD130" s="14478">
        <f>IF(ISNA(VLOOKUP($D130,'Apr 16'!$F:$F,1,0)),"No","Yes")</f>
      </c>
      <c r="AE130" s="14477">
        <f>IF(ISNA(VLOOKUP($D130,'Apr 9'!$F:$F,1,0)),"No","Yes")</f>
      </c>
      <c r="AF130" s="14476">
        <f>IF(ISNA(VLOOKUP($D130,'Apr 2'!$F:$F,1,0)),"No","Yes")</f>
      </c>
      <c r="AG130" s="14475">
        <f>IF(ISNA(VLOOKUP($D130,'Mar 26'!$F:$F,1,0)),"No","Yes")</f>
      </c>
      <c r="AH130" s="14474">
        <f>IF(ISNA(VLOOKUP($D130,'Mar 19'!$F:$F,1,0)),"No","Yes")</f>
      </c>
      <c r="AI130" s="14473">
        <f>IF(ISNA(VLOOKUP($D130,'Mar 12'!$F:$F,1,0)),"No","Yes")</f>
      </c>
      <c r="AJ130" s="14472">
        <f>IF(ISNA(VLOOKUP($D130,'Mar 5'!$F:$F,1,0)),"No","Yes")</f>
      </c>
      <c r="AK130" s="14471">
        <f>IF(ISNA(VLOOKUP($D130,'Feb 26'!$F:$F,1,0)),"No","Yes")</f>
      </c>
      <c r="AL130" s="14470">
        <f>IF(ISNA(VLOOKUP($D130,'Feb 26'!$F:$F,1,0)),"No","Yes")</f>
      </c>
      <c r="AM130" s="14469">
        <f>IF(ISNA(VLOOKUP($D130,'Feb 12'!$F:$F,1,0)),"No","Yes")</f>
      </c>
      <c r="AN130" s="14468">
        <f>IF(ISNA(VLOOKUP($D130,'Feb 5'!$F:$F,1,0)),"No","Yes")</f>
      </c>
      <c r="AO130" s="14467">
        <f>IF(ISNA(VLOOKUP($D130,'Jan 29'!$F:$F,1,0)),"No","Yes")</f>
      </c>
      <c r="AP130" s="14466">
        <f>IF(ISNA(VLOOKUP(D130,'Jan 22'!F:F,1,0)),"No","Yes")</f>
      </c>
    </row>
    <row r="131" spans="1:41" x14ac:dyDescent="0.25">
      <c r="A131" s="8770"/>
      <c r="B131" s="222" t="s">
        <v>1363</v>
      </c>
      <c r="C131" s="216" t="s">
        <v>8</v>
      </c>
      <c r="D131" s="212" t="s">
        <v>182</v>
      </c>
      <c r="E131" s="212" t="s">
        <v>183</v>
      </c>
      <c r="F131" s="216" t="s">
        <v>9</v>
      </c>
      <c r="G131" s="238" t="s">
        <v>1468</v>
      </c>
      <c r="H131" s="116" t="str">
        <f>IF(ISNA(VLOOKUP($D131,'Sep 17'!$F:$F,1,0)),"No","Yes")</f>
      </c>
      <c r="I131" s="14533">
        <f>IF(ISNA(VLOOKUP($D131,'Sep 10'!$F:$F,1,0)),"No","Yes")</f>
      </c>
      <c r="J131" s="14532">
        <f>IF(ISNA(VLOOKUP($D131,'Sep 05'!$F:$F,1,0)),"No","Yes")</f>
      </c>
      <c r="K131" s="14531">
        <f>IF(ISNA(VLOOKUP($D131,'Aug 27'!$F:$F,1,0)),"No","Yes")</f>
      </c>
      <c r="L131" s="14530">
        <f>IF(ISNA(VLOOKUP($D131,'Aug 20'!$F:$F,1,0)),"No","Yes")</f>
      </c>
      <c r="M131" s="14529">
        <f>IF(ISNA(VLOOKUP($D131,'Aug 13'!$F:$F,1,0)),"No","Yes")</f>
      </c>
      <c r="N131" s="14528">
        <f>IF(ISNA(VLOOKUP($D131,'Aug 07'!$F:$F,1,0)),"No","Yes")</f>
      </c>
      <c r="O131" s="14527">
        <f>IF(ISNA(VLOOKUP($D131,'Jul 30'!$F:$F,1,0)),"No","Yes")</f>
      </c>
      <c r="P131" s="14526">
        <f>IF(ISNA(VLOOKUP($D131,'Jul 23'!$F:$F,1,0)),"No","Yes")</f>
      </c>
      <c r="Q131" s="14525">
        <f>IF(ISNA(VLOOKUP($D131,'Jul 16'!$F:$F,1,0)),"No","Yes")</f>
      </c>
      <c r="R131" s="14524">
        <f>IF(ISNA(VLOOKUP($D131,'Jul 9'!$F:$F,1,0)),"No","Yes")</f>
      </c>
      <c r="S131" s="14523">
        <f>IF(ISNA(VLOOKUP($D131,'Jul 2'!$F:$F,1,0)),"No","Yes")</f>
      </c>
      <c r="T131" s="14522">
        <f>IF(ISNA(VLOOKUP($D131,'Jun 25'!$F:$F,1,0)),"No","Yes")</f>
      </c>
      <c r="U131" s="14521">
        <f>IF(ISNA(VLOOKUP($D131,'Jun 18'!$F:$F,1,0)),"No","Yes")</f>
      </c>
      <c r="V131" s="14520">
        <f>IF(ISNA(VLOOKUP($D131,'Jun 11'!$F:$F,1,0)),"No","Yes")</f>
      </c>
      <c r="W131" s="14519">
        <f>IF(ISNA(VLOOKUP($D131,'Jun 4'!$F:$F,1,0)),"No","Yes")</f>
      </c>
      <c r="X131" s="14518">
        <f>IF(ISNA(VLOOKUP($D131,'May 28'!$F:$F,1,0)),"No","Yes")</f>
      </c>
      <c r="Y131" s="14517">
        <f>IF(ISNA(VLOOKUP($D131,'May 21'!$F:$F,1,0)),"No","Yes")</f>
      </c>
      <c r="Z131" s="14516">
        <f>IF(ISNA(VLOOKUP($D131,'May 14'!$F:$F,1,0)),"No","Yes")</f>
      </c>
      <c r="AA131" s="14515">
        <f>IF(ISNA(VLOOKUP($D131,'May 9'!$F:$F,1,0)),"No","Yes")</f>
      </c>
      <c r="AB131" s="14514">
        <f>IF(ISNA(VLOOKUP($D131,'May 2'!$F:$F,1,0)),"No","Yes")</f>
      </c>
      <c r="AC131" s="14513">
        <f>IF(ISNA(VLOOKUP($D131,'Apr 23'!$F:$F,1,0)),"No","Yes")</f>
      </c>
      <c r="AD131" s="14512">
        <f>IF(ISNA(VLOOKUP($D131,'Apr 16'!$F:$F,1,0)),"No","Yes")</f>
      </c>
      <c r="AE131" s="14511">
        <f>IF(ISNA(VLOOKUP($D131,'Apr 9'!$F:$F,1,0)),"No","Yes")</f>
      </c>
      <c r="AF131" s="14510">
        <f>IF(ISNA(VLOOKUP($D131,'Apr 2'!$F:$F,1,0)),"No","Yes")</f>
      </c>
      <c r="AG131" s="14509">
        <f>IF(ISNA(VLOOKUP($D131,'Mar 26'!$F:$F,1,0)),"No","Yes")</f>
      </c>
      <c r="AH131" s="14508">
        <f>IF(ISNA(VLOOKUP($D131,'Mar 19'!$F:$F,1,0)),"No","Yes")</f>
      </c>
      <c r="AI131" s="14507">
        <f>IF(ISNA(VLOOKUP($D131,'Mar 12'!$F:$F,1,0)),"No","Yes")</f>
      </c>
      <c r="AJ131" s="14506">
        <f>IF(ISNA(VLOOKUP($D131,'Mar 5'!$F:$F,1,0)),"No","Yes")</f>
      </c>
      <c r="AK131" s="14505">
        <f>IF(ISNA(VLOOKUP($D131,'Feb 26'!$F:$F,1,0)),"No","Yes")</f>
      </c>
      <c r="AL131" s="14504">
        <f>IF(ISNA(VLOOKUP($D131,'Feb 26'!$F:$F,1,0)),"No","Yes")</f>
      </c>
      <c r="AM131" s="14503">
        <f>IF(ISNA(VLOOKUP($D131,'Feb 12'!$F:$F,1,0)),"No","Yes")</f>
      </c>
      <c r="AN131" s="14502">
        <f>IF(ISNA(VLOOKUP($D131,'Feb 5'!$F:$F,1,0)),"No","Yes")</f>
      </c>
      <c r="AO131" s="14501">
        <f>IF(ISNA(VLOOKUP($D131,'Jan 29'!$F:$F,1,0)),"No","Yes")</f>
      </c>
      <c r="AP131" s="14500">
        <f>IF(ISNA(VLOOKUP(D131,'Jan 22'!F:F,1,0)),"No","Yes")</f>
      </c>
    </row>
    <row r="132" spans="1:41" x14ac:dyDescent="0.25">
      <c r="A132" s="8770"/>
      <c r="B132" s="248" t="s">
        <v>1359</v>
      </c>
      <c r="C132" s="216" t="s">
        <v>8</v>
      </c>
      <c r="D132" s="209" t="s">
        <v>972</v>
      </c>
      <c r="E132" s="212" t="s">
        <v>973</v>
      </c>
      <c r="F132" s="216"/>
      <c r="G132" s="238"/>
      <c r="H132" s="116" t="str">
        <f>IF(ISNA(VLOOKUP($D132,'Sep 17'!$F:$F,1,0)),"No","Yes")</f>
      </c>
      <c r="I132" s="14567">
        <f>IF(ISNA(VLOOKUP($D132,'Sep 10'!$F:$F,1,0)),"No","Yes")</f>
      </c>
      <c r="J132" s="14566">
        <f>IF(ISNA(VLOOKUP($D132,'Sep 05'!$F:$F,1,0)),"No","Yes")</f>
      </c>
      <c r="K132" s="14565">
        <f>IF(ISNA(VLOOKUP($D132,'Aug 27'!$F:$F,1,0)),"No","Yes")</f>
      </c>
      <c r="L132" s="14564">
        <f>IF(ISNA(VLOOKUP($D132,'Aug 20'!$F:$F,1,0)),"No","Yes")</f>
      </c>
      <c r="M132" s="14563">
        <f>IF(ISNA(VLOOKUP($D132,'Aug 13'!$F:$F,1,0)),"No","Yes")</f>
      </c>
      <c r="N132" s="14562">
        <f>IF(ISNA(VLOOKUP($D132,'Aug 07'!$F:$F,1,0)),"No","Yes")</f>
      </c>
      <c r="O132" s="14561">
        <f>IF(ISNA(VLOOKUP($D132,'Jul 30'!$F:$F,1,0)),"No","Yes")</f>
      </c>
      <c r="P132" s="14560">
        <f>IF(ISNA(VLOOKUP($D132,'Jul 23'!$F:$F,1,0)),"No","Yes")</f>
      </c>
      <c r="Q132" s="14559">
        <f>IF(ISNA(VLOOKUP($D132,'Jul 16'!$F:$F,1,0)),"No","Yes")</f>
      </c>
      <c r="R132" s="14558">
        <f>IF(ISNA(VLOOKUP($D132,'Jul 9'!$F:$F,1,0)),"No","Yes")</f>
      </c>
      <c r="S132" s="14557">
        <f>IF(ISNA(VLOOKUP($D132,'Jul 2'!$F:$F,1,0)),"No","Yes")</f>
      </c>
      <c r="T132" s="14556">
        <f>IF(ISNA(VLOOKUP($D132,'Jun 25'!$F:$F,1,0)),"No","Yes")</f>
      </c>
      <c r="U132" s="14555">
        <f>IF(ISNA(VLOOKUP($D132,'Jun 18'!$F:$F,1,0)),"No","Yes")</f>
      </c>
      <c r="V132" s="14554">
        <f>IF(ISNA(VLOOKUP($D132,'Jun 11'!$F:$F,1,0)),"No","Yes")</f>
      </c>
      <c r="W132" s="14553">
        <f>IF(ISNA(VLOOKUP($D132,'Jun 4'!$F:$F,1,0)),"No","Yes")</f>
      </c>
      <c r="X132" s="14552">
        <f>IF(ISNA(VLOOKUP($D132,'May 28'!$F:$F,1,0)),"No","Yes")</f>
      </c>
      <c r="Y132" s="14551">
        <f>IF(ISNA(VLOOKUP($D132,'May 21'!$F:$F,1,0)),"No","Yes")</f>
      </c>
      <c r="Z132" s="14550">
        <f>IF(ISNA(VLOOKUP($D132,'May 14'!$F:$F,1,0)),"No","Yes")</f>
      </c>
      <c r="AA132" s="14549">
        <f>IF(ISNA(VLOOKUP($D132,'May 9'!$F:$F,1,0)),"No","Yes")</f>
      </c>
      <c r="AB132" s="14548">
        <f>IF(ISNA(VLOOKUP($D132,'May 2'!$F:$F,1,0)),"No","Yes")</f>
      </c>
      <c r="AC132" s="14547">
        <f>IF(ISNA(VLOOKUP($D132,'Apr 23'!$F:$F,1,0)),"No","Yes")</f>
      </c>
      <c r="AD132" s="14546">
        <f>IF(ISNA(VLOOKUP($D132,'Apr 16'!$F:$F,1,0)),"No","Yes")</f>
      </c>
      <c r="AE132" s="14545">
        <f>IF(ISNA(VLOOKUP($D132,'Apr 9'!$F:$F,1,0)),"No","Yes")</f>
      </c>
      <c r="AF132" s="14544">
        <f>IF(ISNA(VLOOKUP($D132,'Apr 2'!$F:$F,1,0)),"No","Yes")</f>
      </c>
      <c r="AG132" s="14543">
        <f>IF(ISNA(VLOOKUP($D132,'Mar 26'!$F:$F,1,0)),"No","Yes")</f>
      </c>
      <c r="AH132" s="14542">
        <f>IF(ISNA(VLOOKUP($D132,'Mar 19'!$F:$F,1,0)),"No","Yes")</f>
      </c>
      <c r="AI132" s="14541">
        <f>IF(ISNA(VLOOKUP($D132,'Mar 12'!$F:$F,1,0)),"No","Yes")</f>
      </c>
      <c r="AJ132" s="14540">
        <f>IF(ISNA(VLOOKUP($D132,'Mar 5'!$F:$F,1,0)),"No","Yes")</f>
      </c>
      <c r="AK132" s="14539">
        <f>IF(ISNA(VLOOKUP($D132,'Feb 26'!$F:$F,1,0)),"No","Yes")</f>
      </c>
      <c r="AL132" s="14538">
        <f>IF(ISNA(VLOOKUP($D132,'Feb 26'!$F:$F,1,0)),"No","Yes")</f>
      </c>
      <c r="AM132" s="14537">
        <f>IF(ISNA(VLOOKUP($D132,'Feb 12'!$F:$F,1,0)),"No","Yes")</f>
      </c>
      <c r="AN132" s="14536">
        <f>IF(ISNA(VLOOKUP($D132,'Feb 5'!$F:$F,1,0)),"No","Yes")</f>
      </c>
      <c r="AO132" s="14535">
        <f>IF(ISNA(VLOOKUP($D132,'Jan 29'!$F:$F,1,0)),"No","Yes")</f>
      </c>
      <c r="AP132" s="14534">
        <f>IF(ISNA(VLOOKUP(D132,'Jan 22'!F:F,1,0)),"No","Yes")</f>
      </c>
    </row>
    <row r="133" spans="1:41" x14ac:dyDescent="0.25">
      <c r="A133" s="8770"/>
      <c r="B133" s="248" t="s">
        <v>1364</v>
      </c>
      <c r="C133" s="216" t="s">
        <v>8</v>
      </c>
      <c r="D133" s="210" t="s">
        <v>916</v>
      </c>
      <c r="E133" s="210" t="s">
        <v>917</v>
      </c>
      <c r="F133" s="216"/>
      <c r="G133" s="238"/>
      <c r="H133" s="116" t="str">
        <f>IF(ISNA(VLOOKUP($D133,'Sep 17'!$F:$F,1,0)),"No","Yes")</f>
      </c>
      <c r="I133" s="14601">
        <f>IF(ISNA(VLOOKUP($D133,'Sep 10'!$F:$F,1,0)),"No","Yes")</f>
      </c>
      <c r="J133" s="14600">
        <f>IF(ISNA(VLOOKUP($D133,'Sep 05'!$F:$F,1,0)),"No","Yes")</f>
      </c>
      <c r="K133" s="14599">
        <f>IF(ISNA(VLOOKUP($D133,'Aug 27'!$F:$F,1,0)),"No","Yes")</f>
      </c>
      <c r="L133" s="14598">
        <f>IF(ISNA(VLOOKUP($D133,'Aug 20'!$F:$F,1,0)),"No","Yes")</f>
      </c>
      <c r="M133" s="14597">
        <f>IF(ISNA(VLOOKUP($D133,'Aug 13'!$F:$F,1,0)),"No","Yes")</f>
      </c>
      <c r="N133" s="14596">
        <f>IF(ISNA(VLOOKUP($D133,'Aug 07'!$F:$F,1,0)),"No","Yes")</f>
      </c>
      <c r="O133" s="14595">
        <f>IF(ISNA(VLOOKUP($D133,'Jul 30'!$F:$F,1,0)),"No","Yes")</f>
      </c>
      <c r="P133" s="14594">
        <f>IF(ISNA(VLOOKUP($D133,'Jul 23'!$F:$F,1,0)),"No","Yes")</f>
      </c>
      <c r="Q133" s="14593">
        <f>IF(ISNA(VLOOKUP($D133,'Jul 16'!$F:$F,1,0)),"No","Yes")</f>
      </c>
      <c r="R133" s="14592">
        <f>IF(ISNA(VLOOKUP($D133,'Jul 9'!$F:$F,1,0)),"No","Yes")</f>
      </c>
      <c r="S133" s="14591">
        <f>IF(ISNA(VLOOKUP($D133,'Jul 2'!$F:$F,1,0)),"No","Yes")</f>
      </c>
      <c r="T133" s="14590">
        <f>IF(ISNA(VLOOKUP($D133,'Jun 25'!$F:$F,1,0)),"No","Yes")</f>
      </c>
      <c r="U133" s="14589">
        <f>IF(ISNA(VLOOKUP($D133,'Jun 18'!$F:$F,1,0)),"No","Yes")</f>
      </c>
      <c r="V133" s="14588">
        <f>IF(ISNA(VLOOKUP($D133,'Jun 11'!$F:$F,1,0)),"No","Yes")</f>
      </c>
      <c r="W133" s="14587">
        <f>IF(ISNA(VLOOKUP($D133,'Jun 4'!$F:$F,1,0)),"No","Yes")</f>
      </c>
      <c r="X133" s="14586">
        <f>IF(ISNA(VLOOKUP($D133,'May 28'!$F:$F,1,0)),"No","Yes")</f>
      </c>
      <c r="Y133" s="14585">
        <f>IF(ISNA(VLOOKUP($D133,'May 21'!$F:$F,1,0)),"No","Yes")</f>
      </c>
      <c r="Z133" s="14584">
        <f>IF(ISNA(VLOOKUP($D133,'May 14'!$F:$F,1,0)),"No","Yes")</f>
      </c>
      <c r="AA133" s="14583">
        <f>IF(ISNA(VLOOKUP($D133,'May 9'!$F:$F,1,0)),"No","Yes")</f>
      </c>
      <c r="AB133" s="14582">
        <f>IF(ISNA(VLOOKUP($D133,'May 2'!$F:$F,1,0)),"No","Yes")</f>
      </c>
      <c r="AC133" s="14581">
        <f>IF(ISNA(VLOOKUP($D133,'Apr 23'!$F:$F,1,0)),"No","Yes")</f>
      </c>
      <c r="AD133" s="14580">
        <f>IF(ISNA(VLOOKUP($D133,'Apr 16'!$F:$F,1,0)),"No","Yes")</f>
      </c>
      <c r="AE133" s="14579">
        <f>IF(ISNA(VLOOKUP($D133,'Apr 9'!$F:$F,1,0)),"No","Yes")</f>
      </c>
      <c r="AF133" s="14578">
        <f>IF(ISNA(VLOOKUP($D133,'Apr 2'!$F:$F,1,0)),"No","Yes")</f>
      </c>
      <c r="AG133" s="14577">
        <f>IF(ISNA(VLOOKUP($D133,'Mar 26'!$F:$F,1,0)),"No","Yes")</f>
      </c>
      <c r="AH133" s="14576">
        <f>IF(ISNA(VLOOKUP($D133,'Mar 19'!$F:$F,1,0)),"No","Yes")</f>
      </c>
      <c r="AI133" s="14575">
        <f>IF(ISNA(VLOOKUP($D133,'Mar 12'!$F:$F,1,0)),"No","Yes")</f>
      </c>
      <c r="AJ133" s="14574">
        <f>IF(ISNA(VLOOKUP($D133,'Mar 5'!$F:$F,1,0)),"No","Yes")</f>
      </c>
      <c r="AK133" s="14573">
        <f>IF(ISNA(VLOOKUP($D133,'Feb 26'!$F:$F,1,0)),"No","Yes")</f>
      </c>
      <c r="AL133" s="14572">
        <f>IF(ISNA(VLOOKUP($D133,'Feb 26'!$F:$F,1,0)),"No","Yes")</f>
      </c>
      <c r="AM133" s="14571">
        <f>IF(ISNA(VLOOKUP($D133,'Feb 12'!$F:$F,1,0)),"No","Yes")</f>
      </c>
      <c r="AN133" s="14570">
        <f>IF(ISNA(VLOOKUP($D133,'Feb 5'!$F:$F,1,0)),"No","Yes")</f>
      </c>
      <c r="AO133" s="14569">
        <f>IF(ISNA(VLOOKUP($D133,'Jan 29'!$F:$F,1,0)),"No","Yes")</f>
      </c>
      <c r="AP133" s="14568">
        <f>IF(ISNA(VLOOKUP(D133,'Jan 22'!F:F,1,0)),"No","Yes")</f>
      </c>
    </row>
    <row r="134" spans="1:41" x14ac:dyDescent="0.25">
      <c r="A134" s="8770"/>
      <c r="B134" s="241" t="s">
        <v>1365</v>
      </c>
      <c r="C134" s="216" t="s">
        <v>8</v>
      </c>
      <c r="D134" s="212" t="s">
        <v>872</v>
      </c>
      <c r="E134" s="212" t="s">
        <v>873</v>
      </c>
      <c r="F134" s="216" t="s">
        <v>9</v>
      </c>
      <c r="G134" s="238" t="s">
        <v>1468</v>
      </c>
      <c r="H134" s="116" t="str">
        <f>IF(ISNA(VLOOKUP($D134,'Sep 17'!$F:$F,1,0)),"No","Yes")</f>
      </c>
      <c r="I134" s="14635">
        <f>IF(ISNA(VLOOKUP($D134,'Sep 10'!$F:$F,1,0)),"No","Yes")</f>
      </c>
      <c r="J134" s="14634">
        <f>IF(ISNA(VLOOKUP($D134,'Sep 05'!$F:$F,1,0)),"No","Yes")</f>
      </c>
      <c r="K134" s="14633">
        <f>IF(ISNA(VLOOKUP($D134,'Aug 27'!$F:$F,1,0)),"No","Yes")</f>
      </c>
      <c r="L134" s="14632">
        <f>IF(ISNA(VLOOKUP($D134,'Aug 20'!$F:$F,1,0)),"No","Yes")</f>
      </c>
      <c r="M134" s="14631">
        <f>IF(ISNA(VLOOKUP($D134,'Aug 13'!$F:$F,1,0)),"No","Yes")</f>
      </c>
      <c r="N134" s="14630">
        <f>IF(ISNA(VLOOKUP($D134,'Aug 07'!$F:$F,1,0)),"No","Yes")</f>
      </c>
      <c r="O134" s="14629">
        <f>IF(ISNA(VLOOKUP($D134,'Jul 30'!$F:$F,1,0)),"No","Yes")</f>
      </c>
      <c r="P134" s="14628">
        <f>IF(ISNA(VLOOKUP($D134,'Jul 23'!$F:$F,1,0)),"No","Yes")</f>
      </c>
      <c r="Q134" s="14627">
        <f>IF(ISNA(VLOOKUP($D134,'Jul 16'!$F:$F,1,0)),"No","Yes")</f>
      </c>
      <c r="R134" s="14626">
        <f>IF(ISNA(VLOOKUP($D134,'Jul 9'!$F:$F,1,0)),"No","Yes")</f>
      </c>
      <c r="S134" s="14625">
        <f>IF(ISNA(VLOOKUP($D134,'Jul 2'!$F:$F,1,0)),"No","Yes")</f>
      </c>
      <c r="T134" s="14624">
        <f>IF(ISNA(VLOOKUP($D134,'Jun 25'!$F:$F,1,0)),"No","Yes")</f>
      </c>
      <c r="U134" s="14623">
        <f>IF(ISNA(VLOOKUP($D134,'Jun 18'!$F:$F,1,0)),"No","Yes")</f>
      </c>
      <c r="V134" s="14622">
        <f>IF(ISNA(VLOOKUP($D134,'Jun 11'!$F:$F,1,0)),"No","Yes")</f>
      </c>
      <c r="W134" s="14621">
        <f>IF(ISNA(VLOOKUP($D134,'Jun 4'!$F:$F,1,0)),"No","Yes")</f>
      </c>
      <c r="X134" s="14620">
        <f>IF(ISNA(VLOOKUP($D134,'May 28'!$F:$F,1,0)),"No","Yes")</f>
      </c>
      <c r="Y134" s="14619">
        <f>IF(ISNA(VLOOKUP($D134,'May 21'!$F:$F,1,0)),"No","Yes")</f>
      </c>
      <c r="Z134" s="14618">
        <f>IF(ISNA(VLOOKUP($D134,'May 14'!$F:$F,1,0)),"No","Yes")</f>
      </c>
      <c r="AA134" s="14617">
        <f>IF(ISNA(VLOOKUP($D134,'May 9'!$F:$F,1,0)),"No","Yes")</f>
      </c>
      <c r="AB134" s="14616">
        <f>IF(ISNA(VLOOKUP($D134,'May 2'!$F:$F,1,0)),"No","Yes")</f>
      </c>
      <c r="AC134" s="14615">
        <f>IF(ISNA(VLOOKUP($D134,'Apr 23'!$F:$F,1,0)),"No","Yes")</f>
      </c>
      <c r="AD134" s="14614">
        <f>IF(ISNA(VLOOKUP($D134,'Apr 16'!$F:$F,1,0)),"No","Yes")</f>
      </c>
      <c r="AE134" s="14613">
        <f>IF(ISNA(VLOOKUP($D134,'Apr 9'!$F:$F,1,0)),"No","Yes")</f>
      </c>
      <c r="AF134" s="14612">
        <f>IF(ISNA(VLOOKUP($D134,'Apr 2'!$F:$F,1,0)),"No","Yes")</f>
      </c>
      <c r="AG134" s="14611">
        <f>IF(ISNA(VLOOKUP($D134,'Mar 26'!$F:$F,1,0)),"No","Yes")</f>
      </c>
      <c r="AH134" s="14610">
        <f>IF(ISNA(VLOOKUP($D134,'Mar 19'!$F:$F,1,0)),"No","Yes")</f>
      </c>
      <c r="AI134" s="14609">
        <f>IF(ISNA(VLOOKUP($D134,'Mar 12'!$F:$F,1,0)),"No","Yes")</f>
      </c>
      <c r="AJ134" s="14608">
        <f>IF(ISNA(VLOOKUP($D134,'Mar 5'!$F:$F,1,0)),"No","Yes")</f>
      </c>
      <c r="AK134" s="14607">
        <f>IF(ISNA(VLOOKUP($D134,'Feb 26'!$F:$F,1,0)),"No","Yes")</f>
      </c>
      <c r="AL134" s="14606">
        <f>IF(ISNA(VLOOKUP($D134,'Feb 26'!$F:$F,1,0)),"No","Yes")</f>
      </c>
      <c r="AM134" s="14605">
        <f>IF(ISNA(VLOOKUP($D134,'Feb 12'!$F:$F,1,0)),"No","Yes")</f>
      </c>
      <c r="AN134" s="14604">
        <f>IF(ISNA(VLOOKUP($D134,'Feb 5'!$F:$F,1,0)),"No","Yes")</f>
      </c>
      <c r="AO134" s="14603">
        <f>IF(ISNA(VLOOKUP($D134,'Jan 29'!$F:$F,1,0)),"No","Yes")</f>
      </c>
      <c r="AP134" s="14602">
        <f>IF(ISNA(VLOOKUP(D134,'Jan 22'!F:F,1,0)),"No","Yes")</f>
      </c>
    </row>
    <row r="135" spans="1:41" x14ac:dyDescent="0.25">
      <c r="A135" s="8770"/>
      <c r="B135" s="173" t="s">
        <v>1369</v>
      </c>
      <c r="C135" s="216" t="s">
        <v>8</v>
      </c>
      <c r="D135" s="212" t="s">
        <v>904</v>
      </c>
      <c r="E135" s="212" t="s">
        <v>905</v>
      </c>
      <c r="F135" s="216"/>
      <c r="G135" s="238"/>
      <c r="H135" s="116" t="str">
        <f>IF(ISNA(VLOOKUP($D135,'Sep 17'!$F:$F,1,0)),"No","Yes")</f>
      </c>
      <c r="I135" s="14669">
        <f>IF(ISNA(VLOOKUP($D135,'Sep 10'!$F:$F,1,0)),"No","Yes")</f>
      </c>
      <c r="J135" s="14668">
        <f>IF(ISNA(VLOOKUP($D135,'Sep 05'!$F:$F,1,0)),"No","Yes")</f>
      </c>
      <c r="K135" s="14667">
        <f>IF(ISNA(VLOOKUP($D135,'Aug 27'!$F:$F,1,0)),"No","Yes")</f>
      </c>
      <c r="L135" s="14666">
        <f>IF(ISNA(VLOOKUP($D135,'Aug 20'!$F:$F,1,0)),"No","Yes")</f>
      </c>
      <c r="M135" s="14665">
        <f>IF(ISNA(VLOOKUP($D135,'Aug 13'!$F:$F,1,0)),"No","Yes")</f>
      </c>
      <c r="N135" s="14664">
        <f>IF(ISNA(VLOOKUP($D135,'Aug 07'!$F:$F,1,0)),"No","Yes")</f>
      </c>
      <c r="O135" s="14663">
        <f>IF(ISNA(VLOOKUP($D135,'Jul 30'!$F:$F,1,0)),"No","Yes")</f>
      </c>
      <c r="P135" s="14662">
        <f>IF(ISNA(VLOOKUP($D135,'Jul 23'!$F:$F,1,0)),"No","Yes")</f>
      </c>
      <c r="Q135" s="14661">
        <f>IF(ISNA(VLOOKUP($D135,'Jul 16'!$F:$F,1,0)),"No","Yes")</f>
      </c>
      <c r="R135" s="14660">
        <f>IF(ISNA(VLOOKUP($D135,'Jul 9'!$F:$F,1,0)),"No","Yes")</f>
      </c>
      <c r="S135" s="14659">
        <f>IF(ISNA(VLOOKUP($D135,'Jul 2'!$F:$F,1,0)),"No","Yes")</f>
      </c>
      <c r="T135" s="14658">
        <f>IF(ISNA(VLOOKUP($D135,'Jun 25'!$F:$F,1,0)),"No","Yes")</f>
      </c>
      <c r="U135" s="14657">
        <f>IF(ISNA(VLOOKUP($D135,'Jun 18'!$F:$F,1,0)),"No","Yes")</f>
      </c>
      <c r="V135" s="14656">
        <f>IF(ISNA(VLOOKUP($D135,'Jun 11'!$F:$F,1,0)),"No","Yes")</f>
      </c>
      <c r="W135" s="14655">
        <f>IF(ISNA(VLOOKUP($D135,'Jun 4'!$F:$F,1,0)),"No","Yes")</f>
      </c>
      <c r="X135" s="14654">
        <f>IF(ISNA(VLOOKUP($D135,'May 28'!$F:$F,1,0)),"No","Yes")</f>
      </c>
      <c r="Y135" s="14653">
        <f>IF(ISNA(VLOOKUP($D135,'May 21'!$F:$F,1,0)),"No","Yes")</f>
      </c>
      <c r="Z135" s="14652">
        <f>IF(ISNA(VLOOKUP($D135,'May 14'!$F:$F,1,0)),"No","Yes")</f>
      </c>
      <c r="AA135" s="14651">
        <f>IF(ISNA(VLOOKUP($D135,'May 9'!$F:$F,1,0)),"No","Yes")</f>
      </c>
      <c r="AB135" s="14650">
        <f>IF(ISNA(VLOOKUP($D135,'May 2'!$F:$F,1,0)),"No","Yes")</f>
      </c>
      <c r="AC135" s="14649">
        <f>IF(ISNA(VLOOKUP($D135,'Apr 23'!$F:$F,1,0)),"No","Yes")</f>
      </c>
      <c r="AD135" s="14648">
        <f>IF(ISNA(VLOOKUP($D135,'Apr 16'!$F:$F,1,0)),"No","Yes")</f>
      </c>
      <c r="AE135" s="14647">
        <f>IF(ISNA(VLOOKUP($D135,'Apr 9'!$F:$F,1,0)),"No","Yes")</f>
      </c>
      <c r="AF135" s="14646">
        <f>IF(ISNA(VLOOKUP($D135,'Apr 2'!$F:$F,1,0)),"No","Yes")</f>
      </c>
      <c r="AG135" s="14645">
        <f>IF(ISNA(VLOOKUP($D135,'Mar 26'!$F:$F,1,0)),"No","Yes")</f>
      </c>
      <c r="AH135" s="14644">
        <f>IF(ISNA(VLOOKUP($D135,'Mar 19'!$F:$F,1,0)),"No","Yes")</f>
      </c>
      <c r="AI135" s="14643">
        <f>IF(ISNA(VLOOKUP($D135,'Mar 12'!$F:$F,1,0)),"No","Yes")</f>
      </c>
      <c r="AJ135" s="14642">
        <f>IF(ISNA(VLOOKUP($D135,'Mar 5'!$F:$F,1,0)),"No","Yes")</f>
      </c>
      <c r="AK135" s="14641">
        <f>IF(ISNA(VLOOKUP($D135,'Feb 26'!$F:$F,1,0)),"No","Yes")</f>
      </c>
      <c r="AL135" s="14640">
        <f>IF(ISNA(VLOOKUP($D135,'Feb 26'!$F:$F,1,0)),"No","Yes")</f>
      </c>
      <c r="AM135" s="14639">
        <f>IF(ISNA(VLOOKUP($D135,'Feb 12'!$F:$F,1,0)),"No","Yes")</f>
      </c>
      <c r="AN135" s="14638">
        <f>IF(ISNA(VLOOKUP($D135,'Feb 5'!$F:$F,1,0)),"No","Yes")</f>
      </c>
      <c r="AO135" s="14637">
        <f>IF(ISNA(VLOOKUP($D135,'Jan 29'!$F:$F,1,0)),"No","Yes")</f>
      </c>
      <c r="AP135" s="14636">
        <f>IF(ISNA(VLOOKUP(D135,'Jan 22'!F:F,1,0)),"No","Yes")</f>
      </c>
    </row>
    <row r="136" spans="1:41" x14ac:dyDescent="0.25">
      <c r="A136" s="8770"/>
      <c r="B136" s="247" t="s">
        <v>1302</v>
      </c>
      <c r="C136" s="216" t="s">
        <v>8</v>
      </c>
      <c r="D136" s="210" t="s">
        <v>1438</v>
      </c>
      <c r="E136" s="210" t="s">
        <v>1439</v>
      </c>
      <c r="F136" s="216"/>
      <c r="G136" s="238"/>
      <c r="H136" s="116" t="str">
        <f>IF(ISNA(VLOOKUP($D136,'Sep 17'!$F:$F,1,0)),"No","Yes")</f>
      </c>
      <c r="I136" s="14703">
        <f>IF(ISNA(VLOOKUP($D136,'Sep 10'!$F:$F,1,0)),"No","Yes")</f>
      </c>
      <c r="J136" s="14702">
        <f>IF(ISNA(VLOOKUP($D136,'Sep 05'!$F:$F,1,0)),"No","Yes")</f>
      </c>
      <c r="K136" s="14701">
        <f>IF(ISNA(VLOOKUP($D136,'Aug 27'!$F:$F,1,0)),"No","Yes")</f>
      </c>
      <c r="L136" s="14700">
        <f>IF(ISNA(VLOOKUP($D136,'Aug 20'!$F:$F,1,0)),"No","Yes")</f>
      </c>
      <c r="M136" s="14699">
        <f>IF(ISNA(VLOOKUP($D136,'Aug 13'!$F:$F,1,0)),"No","Yes")</f>
      </c>
      <c r="N136" s="14698">
        <f>IF(ISNA(VLOOKUP($D136,'Aug 07'!$F:$F,1,0)),"No","Yes")</f>
      </c>
      <c r="O136" s="14697">
        <f>IF(ISNA(VLOOKUP($D136,'Jul 30'!$F:$F,1,0)),"No","Yes")</f>
      </c>
      <c r="P136" s="14696">
        <f>IF(ISNA(VLOOKUP($D136,'Jul 23'!$F:$F,1,0)),"No","Yes")</f>
      </c>
      <c r="Q136" s="14695">
        <f>IF(ISNA(VLOOKUP($D136,'Jul 16'!$F:$F,1,0)),"No","Yes")</f>
      </c>
      <c r="R136" s="14694">
        <f>IF(ISNA(VLOOKUP($D136,'Jul 9'!$F:$F,1,0)),"No","Yes")</f>
      </c>
      <c r="S136" s="14693">
        <f>IF(ISNA(VLOOKUP($D136,'Jul 2'!$F:$F,1,0)),"No","Yes")</f>
      </c>
      <c r="T136" s="14692">
        <f>IF(ISNA(VLOOKUP($D136,'Jun 25'!$F:$F,1,0)),"No","Yes")</f>
      </c>
      <c r="U136" s="14691">
        <f>IF(ISNA(VLOOKUP($D136,'Jun 18'!$F:$F,1,0)),"No","Yes")</f>
      </c>
      <c r="V136" s="14690">
        <f>IF(ISNA(VLOOKUP($D136,'Jun 11'!$F:$F,1,0)),"No","Yes")</f>
      </c>
      <c r="W136" s="14689">
        <f>IF(ISNA(VLOOKUP($D136,'Jun 4'!$F:$F,1,0)),"No","Yes")</f>
      </c>
      <c r="X136" s="14688">
        <f>IF(ISNA(VLOOKUP($D136,'May 28'!$F:$F,1,0)),"No","Yes")</f>
      </c>
      <c r="Y136" s="14687">
        <f>IF(ISNA(VLOOKUP($D136,'May 21'!$F:$F,1,0)),"No","Yes")</f>
      </c>
      <c r="Z136" s="14686">
        <f>IF(ISNA(VLOOKUP($D136,'May 14'!$F:$F,1,0)),"No","Yes")</f>
      </c>
      <c r="AA136" s="14685">
        <f>IF(ISNA(VLOOKUP($D136,'May 9'!$F:$F,1,0)),"No","Yes")</f>
      </c>
      <c r="AB136" s="14684">
        <f>IF(ISNA(VLOOKUP($D136,'May 2'!$F:$F,1,0)),"No","Yes")</f>
      </c>
      <c r="AC136" s="14683">
        <f>IF(ISNA(VLOOKUP($D136,'Apr 23'!$F:$F,1,0)),"No","Yes")</f>
      </c>
      <c r="AD136" s="14682">
        <f>IF(ISNA(VLOOKUP($D136,'Apr 16'!$F:$F,1,0)),"No","Yes")</f>
      </c>
      <c r="AE136" s="14681">
        <f>IF(ISNA(VLOOKUP($D136,'Apr 9'!$F:$F,1,0)),"No","Yes")</f>
      </c>
      <c r="AF136" s="14680">
        <f>IF(ISNA(VLOOKUP($D136,'Apr 2'!$F:$F,1,0)),"No","Yes")</f>
      </c>
      <c r="AG136" s="14679">
        <f>IF(ISNA(VLOOKUP($D136,'Mar 26'!$F:$F,1,0)),"No","Yes")</f>
      </c>
      <c r="AH136" s="14678">
        <f>IF(ISNA(VLOOKUP($D136,'Mar 19'!$F:$F,1,0)),"No","Yes")</f>
      </c>
      <c r="AI136" s="14677">
        <f>IF(ISNA(VLOOKUP($D136,'Mar 12'!$F:$F,1,0)),"No","Yes")</f>
      </c>
      <c r="AJ136" s="14676">
        <f>IF(ISNA(VLOOKUP($D136,'Mar 5'!$F:$F,1,0)),"No","Yes")</f>
      </c>
      <c r="AK136" s="14675">
        <f>IF(ISNA(VLOOKUP($D136,'Feb 26'!$F:$F,1,0)),"No","Yes")</f>
      </c>
      <c r="AL136" s="14674">
        <f>IF(ISNA(VLOOKUP($D136,'Feb 26'!$F:$F,1,0)),"No","Yes")</f>
      </c>
      <c r="AM136" s="14673">
        <f>IF(ISNA(VLOOKUP($D136,'Feb 12'!$F:$F,1,0)),"No","Yes")</f>
      </c>
      <c r="AN136" s="14672">
        <f>IF(ISNA(VLOOKUP($D136,'Feb 5'!$F:$F,1,0)),"No","Yes")</f>
      </c>
      <c r="AO136" s="14671">
        <f>IF(ISNA(VLOOKUP($D136,'Jan 29'!$F:$F,1,0)),"No","Yes")</f>
      </c>
      <c r="AP136" s="14670">
        <f>IF(ISNA(VLOOKUP(D136,'Jan 22'!F:F,1,0)),"No","Yes")</f>
      </c>
    </row>
    <row r="137" spans="1:41" x14ac:dyDescent="0.25">
      <c r="A137" s="8770"/>
      <c r="B137" s="248" t="s">
        <v>1364</v>
      </c>
      <c r="C137" s="216" t="s">
        <v>8</v>
      </c>
      <c r="D137" s="209" t="s">
        <v>913</v>
      </c>
      <c r="E137" s="209" t="s">
        <v>914</v>
      </c>
      <c r="F137" s="216"/>
      <c r="G137" s="238"/>
      <c r="H137" s="116" t="str">
        <f>IF(ISNA(VLOOKUP($D137,'Sep 17'!$F:$F,1,0)),"No","Yes")</f>
      </c>
      <c r="I137" s="14737">
        <f>IF(ISNA(VLOOKUP($D137,'Sep 10'!$F:$F,1,0)),"No","Yes")</f>
      </c>
      <c r="J137" s="14736">
        <f>IF(ISNA(VLOOKUP($D137,'Sep 05'!$F:$F,1,0)),"No","Yes")</f>
      </c>
      <c r="K137" s="14735">
        <f>IF(ISNA(VLOOKUP($D137,'Aug 27'!$F:$F,1,0)),"No","Yes")</f>
      </c>
      <c r="L137" s="14734">
        <f>IF(ISNA(VLOOKUP($D137,'Aug 20'!$F:$F,1,0)),"No","Yes")</f>
      </c>
      <c r="M137" s="14733">
        <f>IF(ISNA(VLOOKUP($D137,'Aug 13'!$F:$F,1,0)),"No","Yes")</f>
      </c>
      <c r="N137" s="14732">
        <f>IF(ISNA(VLOOKUP($D137,'Aug 07'!$F:$F,1,0)),"No","Yes")</f>
      </c>
      <c r="O137" s="14731">
        <f>IF(ISNA(VLOOKUP($D137,'Jul 30'!$F:$F,1,0)),"No","Yes")</f>
      </c>
      <c r="P137" s="14730">
        <f>IF(ISNA(VLOOKUP($D137,'Jul 23'!$F:$F,1,0)),"No","Yes")</f>
      </c>
      <c r="Q137" s="14729">
        <f>IF(ISNA(VLOOKUP($D137,'Jul 16'!$F:$F,1,0)),"No","Yes")</f>
      </c>
      <c r="R137" s="14728">
        <f>IF(ISNA(VLOOKUP($D137,'Jul 9'!$F:$F,1,0)),"No","Yes")</f>
      </c>
      <c r="S137" s="14727">
        <f>IF(ISNA(VLOOKUP($D137,'Jul 2'!$F:$F,1,0)),"No","Yes")</f>
      </c>
      <c r="T137" s="14726">
        <f>IF(ISNA(VLOOKUP($D137,'Jun 25'!$F:$F,1,0)),"No","Yes")</f>
      </c>
      <c r="U137" s="14725">
        <f>IF(ISNA(VLOOKUP($D137,'Jun 18'!$F:$F,1,0)),"No","Yes")</f>
      </c>
      <c r="V137" s="14724">
        <f>IF(ISNA(VLOOKUP($D137,'Jun 11'!$F:$F,1,0)),"No","Yes")</f>
      </c>
      <c r="W137" s="14723">
        <f>IF(ISNA(VLOOKUP($D137,'Jun 4'!$F:$F,1,0)),"No","Yes")</f>
      </c>
      <c r="X137" s="14722">
        <f>IF(ISNA(VLOOKUP($D137,'May 28'!$F:$F,1,0)),"No","Yes")</f>
      </c>
      <c r="Y137" s="14721">
        <f>IF(ISNA(VLOOKUP($D137,'May 21'!$F:$F,1,0)),"No","Yes")</f>
      </c>
      <c r="Z137" s="14720">
        <f>IF(ISNA(VLOOKUP($D137,'May 14'!$F:$F,1,0)),"No","Yes")</f>
      </c>
      <c r="AA137" s="14719">
        <f>IF(ISNA(VLOOKUP($D137,'May 9'!$F:$F,1,0)),"No","Yes")</f>
      </c>
      <c r="AB137" s="14718">
        <f>IF(ISNA(VLOOKUP($D137,'May 2'!$F:$F,1,0)),"No","Yes")</f>
      </c>
      <c r="AC137" s="14717">
        <f>IF(ISNA(VLOOKUP($D137,'Apr 23'!$F:$F,1,0)),"No","Yes")</f>
      </c>
      <c r="AD137" s="14716">
        <f>IF(ISNA(VLOOKUP($D137,'Apr 16'!$F:$F,1,0)),"No","Yes")</f>
      </c>
      <c r="AE137" s="14715">
        <f>IF(ISNA(VLOOKUP($D137,'Apr 9'!$F:$F,1,0)),"No","Yes")</f>
      </c>
      <c r="AF137" s="14714">
        <f>IF(ISNA(VLOOKUP($D137,'Apr 2'!$F:$F,1,0)),"No","Yes")</f>
      </c>
      <c r="AG137" s="14713">
        <f>IF(ISNA(VLOOKUP($D137,'Mar 26'!$F:$F,1,0)),"No","Yes")</f>
      </c>
      <c r="AH137" s="14712">
        <f>IF(ISNA(VLOOKUP($D137,'Mar 19'!$F:$F,1,0)),"No","Yes")</f>
      </c>
      <c r="AI137" s="14711">
        <f>IF(ISNA(VLOOKUP($D137,'Mar 12'!$F:$F,1,0)),"No","Yes")</f>
      </c>
      <c r="AJ137" s="14710">
        <f>IF(ISNA(VLOOKUP($D137,'Mar 5'!$F:$F,1,0)),"No","Yes")</f>
      </c>
      <c r="AK137" s="14709">
        <f>IF(ISNA(VLOOKUP($D137,'Feb 26'!$F:$F,1,0)),"No","Yes")</f>
      </c>
      <c r="AL137" s="14708">
        <f>IF(ISNA(VLOOKUP($D137,'Feb 26'!$F:$F,1,0)),"No","Yes")</f>
      </c>
      <c r="AM137" s="14707">
        <f>IF(ISNA(VLOOKUP($D137,'Feb 12'!$F:$F,1,0)),"No","Yes")</f>
      </c>
      <c r="AN137" s="14706">
        <f>IF(ISNA(VLOOKUP($D137,'Feb 5'!$F:$F,1,0)),"No","Yes")</f>
      </c>
      <c r="AO137" s="14705">
        <f>IF(ISNA(VLOOKUP($D137,'Jan 29'!$F:$F,1,0)),"No","Yes")</f>
      </c>
      <c r="AP137" s="14704">
        <f>IF(ISNA(VLOOKUP(D137,'Jan 22'!F:F,1,0)),"No","Yes")</f>
      </c>
    </row>
    <row r="138" spans="1:41" x14ac:dyDescent="0.25">
      <c r="A138" s="8770"/>
      <c r="B138" s="247" t="s">
        <v>1366</v>
      </c>
      <c r="C138" s="216" t="s">
        <v>8</v>
      </c>
      <c r="D138" s="212" t="s">
        <v>176</v>
      </c>
      <c r="E138" s="212" t="s">
        <v>177</v>
      </c>
      <c r="F138" s="216" t="s">
        <v>9</v>
      </c>
      <c r="G138" s="238" t="s">
        <v>1468</v>
      </c>
      <c r="H138" s="116" t="str">
        <f>IF(ISNA(VLOOKUP($D138,'Sep 17'!$F:$F,1,0)),"No","Yes")</f>
      </c>
      <c r="I138" s="14771">
        <f>IF(ISNA(VLOOKUP($D138,'Sep 10'!$F:$F,1,0)),"No","Yes")</f>
      </c>
      <c r="J138" s="14770">
        <f>IF(ISNA(VLOOKUP($D138,'Sep 05'!$F:$F,1,0)),"No","Yes")</f>
      </c>
      <c r="K138" s="14769">
        <f>IF(ISNA(VLOOKUP($D138,'Aug 27'!$F:$F,1,0)),"No","Yes")</f>
      </c>
      <c r="L138" s="14768">
        <f>IF(ISNA(VLOOKUP($D138,'Aug 20'!$F:$F,1,0)),"No","Yes")</f>
      </c>
      <c r="M138" s="14767">
        <f>IF(ISNA(VLOOKUP($D138,'Aug 13'!$F:$F,1,0)),"No","Yes")</f>
      </c>
      <c r="N138" s="14766">
        <f>IF(ISNA(VLOOKUP($D138,'Aug 07'!$F:$F,1,0)),"No","Yes")</f>
      </c>
      <c r="O138" s="14765">
        <f>IF(ISNA(VLOOKUP($D138,'Jul 30'!$F:$F,1,0)),"No","Yes")</f>
      </c>
      <c r="P138" s="14764">
        <f>IF(ISNA(VLOOKUP($D138,'Jul 23'!$F:$F,1,0)),"No","Yes")</f>
      </c>
      <c r="Q138" s="14763">
        <f>IF(ISNA(VLOOKUP($D138,'Jul 16'!$F:$F,1,0)),"No","Yes")</f>
      </c>
      <c r="R138" s="14762">
        <f>IF(ISNA(VLOOKUP($D138,'Jul 9'!$F:$F,1,0)),"No","Yes")</f>
      </c>
      <c r="S138" s="14761">
        <f>IF(ISNA(VLOOKUP($D138,'Jul 2'!$F:$F,1,0)),"No","Yes")</f>
      </c>
      <c r="T138" s="14760">
        <f>IF(ISNA(VLOOKUP($D138,'Jun 25'!$F:$F,1,0)),"No","Yes")</f>
      </c>
      <c r="U138" s="14759">
        <f>IF(ISNA(VLOOKUP($D138,'Jun 18'!$F:$F,1,0)),"No","Yes")</f>
      </c>
      <c r="V138" s="14758">
        <f>IF(ISNA(VLOOKUP($D138,'Jun 11'!$F:$F,1,0)),"No","Yes")</f>
      </c>
      <c r="W138" s="14757">
        <f>IF(ISNA(VLOOKUP($D138,'Jun 4'!$F:$F,1,0)),"No","Yes")</f>
      </c>
      <c r="X138" s="14756">
        <f>IF(ISNA(VLOOKUP($D138,'May 28'!$F:$F,1,0)),"No","Yes")</f>
      </c>
      <c r="Y138" s="14755">
        <f>IF(ISNA(VLOOKUP($D138,'May 21'!$F:$F,1,0)),"No","Yes")</f>
      </c>
      <c r="Z138" s="14754">
        <f>IF(ISNA(VLOOKUP($D138,'May 14'!$F:$F,1,0)),"No","Yes")</f>
      </c>
      <c r="AA138" s="14753">
        <f>IF(ISNA(VLOOKUP($D138,'May 9'!$F:$F,1,0)),"No","Yes")</f>
      </c>
      <c r="AB138" s="14752">
        <f>IF(ISNA(VLOOKUP($D138,'May 2'!$F:$F,1,0)),"No","Yes")</f>
      </c>
      <c r="AC138" s="14751">
        <f>IF(ISNA(VLOOKUP($D138,'Apr 23'!$F:$F,1,0)),"No","Yes")</f>
      </c>
      <c r="AD138" s="14750">
        <f>IF(ISNA(VLOOKUP($D138,'Apr 16'!$F:$F,1,0)),"No","Yes")</f>
      </c>
      <c r="AE138" s="14749">
        <f>IF(ISNA(VLOOKUP($D138,'Apr 9'!$F:$F,1,0)),"No","Yes")</f>
      </c>
      <c r="AF138" s="14748">
        <f>IF(ISNA(VLOOKUP($D138,'Apr 2'!$F:$F,1,0)),"No","Yes")</f>
      </c>
      <c r="AG138" s="14747">
        <f>IF(ISNA(VLOOKUP($D138,'Mar 26'!$F:$F,1,0)),"No","Yes")</f>
      </c>
      <c r="AH138" s="14746">
        <f>IF(ISNA(VLOOKUP($D138,'Mar 19'!$F:$F,1,0)),"No","Yes")</f>
      </c>
      <c r="AI138" s="14745">
        <f>IF(ISNA(VLOOKUP($D138,'Mar 12'!$F:$F,1,0)),"No","Yes")</f>
      </c>
      <c r="AJ138" s="14744">
        <f>IF(ISNA(VLOOKUP($D138,'Mar 5'!$F:$F,1,0)),"No","Yes")</f>
      </c>
      <c r="AK138" s="14743">
        <f>IF(ISNA(VLOOKUP($D138,'Feb 26'!$F:$F,1,0)),"No","Yes")</f>
      </c>
      <c r="AL138" s="14742">
        <f>IF(ISNA(VLOOKUP($D138,'Feb 26'!$F:$F,1,0)),"No","Yes")</f>
      </c>
      <c r="AM138" s="14741">
        <f>IF(ISNA(VLOOKUP($D138,'Feb 12'!$F:$F,1,0)),"No","Yes")</f>
      </c>
      <c r="AN138" s="14740">
        <f>IF(ISNA(VLOOKUP($D138,'Feb 5'!$F:$F,1,0)),"No","Yes")</f>
      </c>
      <c r="AO138" s="14739">
        <f>IF(ISNA(VLOOKUP($D138,'Jan 29'!$F:$F,1,0)),"No","Yes")</f>
      </c>
      <c r="AP138" s="14738">
        <f>IF(ISNA(VLOOKUP(D138,'Jan 22'!F:F,1,0)),"No","Yes")</f>
      </c>
    </row>
    <row r="139" spans="1:41" x14ac:dyDescent="0.25">
      <c r="A139" s="8770"/>
      <c r="B139" s="247" t="s">
        <v>1371</v>
      </c>
      <c r="C139" s="216" t="s">
        <v>8</v>
      </c>
      <c r="D139" s="210" t="s">
        <v>768</v>
      </c>
      <c r="E139" s="210" t="s">
        <v>769</v>
      </c>
      <c r="F139" s="216"/>
      <c r="G139" s="238" t="s">
        <v>1468</v>
      </c>
      <c r="H139" s="116" t="str">
        <f>IF(ISNA(VLOOKUP($D139,'Sep 17'!$F:$F,1,0)),"No","Yes")</f>
      </c>
      <c r="I139" s="14805">
        <f>IF(ISNA(VLOOKUP($D139,'Sep 10'!$F:$F,1,0)),"No","Yes")</f>
      </c>
      <c r="J139" s="14804">
        <f>IF(ISNA(VLOOKUP($D139,'Sep 05'!$F:$F,1,0)),"No","Yes")</f>
      </c>
      <c r="K139" s="14803">
        <f>IF(ISNA(VLOOKUP($D139,'Aug 27'!$F:$F,1,0)),"No","Yes")</f>
      </c>
      <c r="L139" s="14802">
        <f>IF(ISNA(VLOOKUP($D139,'Aug 20'!$F:$F,1,0)),"No","Yes")</f>
      </c>
      <c r="M139" s="14801">
        <f>IF(ISNA(VLOOKUP($D139,'Aug 13'!$F:$F,1,0)),"No","Yes")</f>
      </c>
      <c r="N139" s="14800">
        <f>IF(ISNA(VLOOKUP($D139,'Aug 07'!$F:$F,1,0)),"No","Yes")</f>
      </c>
      <c r="O139" s="14799">
        <f>IF(ISNA(VLOOKUP($D139,'Jul 30'!$F:$F,1,0)),"No","Yes")</f>
      </c>
      <c r="P139" s="14798">
        <f>IF(ISNA(VLOOKUP($D139,'Jul 23'!$F:$F,1,0)),"No","Yes")</f>
      </c>
      <c r="Q139" s="14797">
        <f>IF(ISNA(VLOOKUP($D139,'Jul 16'!$F:$F,1,0)),"No","Yes")</f>
      </c>
      <c r="R139" s="14796">
        <f>IF(ISNA(VLOOKUP($D139,'Jul 9'!$F:$F,1,0)),"No","Yes")</f>
      </c>
      <c r="S139" s="14795">
        <f>IF(ISNA(VLOOKUP($D139,'Jul 2'!$F:$F,1,0)),"No","Yes")</f>
      </c>
      <c r="T139" s="14794">
        <f>IF(ISNA(VLOOKUP($D139,'Jun 25'!$F:$F,1,0)),"No","Yes")</f>
      </c>
      <c r="U139" s="14793">
        <f>IF(ISNA(VLOOKUP($D139,'Jun 18'!$F:$F,1,0)),"No","Yes")</f>
      </c>
      <c r="V139" s="14792">
        <f>IF(ISNA(VLOOKUP($D139,'Jun 11'!$F:$F,1,0)),"No","Yes")</f>
      </c>
      <c r="W139" s="14791">
        <f>IF(ISNA(VLOOKUP($D139,'Jun 4'!$F:$F,1,0)),"No","Yes")</f>
      </c>
      <c r="X139" s="14790">
        <f>IF(ISNA(VLOOKUP($D139,'May 28'!$F:$F,1,0)),"No","Yes")</f>
      </c>
      <c r="Y139" s="14789">
        <f>IF(ISNA(VLOOKUP($D139,'May 21'!$F:$F,1,0)),"No","Yes")</f>
      </c>
      <c r="Z139" s="14788">
        <f>IF(ISNA(VLOOKUP($D139,'May 14'!$F:$F,1,0)),"No","Yes")</f>
      </c>
      <c r="AA139" s="14787">
        <f>IF(ISNA(VLOOKUP($D139,'May 9'!$F:$F,1,0)),"No","Yes")</f>
      </c>
      <c r="AB139" s="14786">
        <f>IF(ISNA(VLOOKUP($D139,'May 2'!$F:$F,1,0)),"No","Yes")</f>
      </c>
      <c r="AC139" s="14785">
        <f>IF(ISNA(VLOOKUP($D139,'Apr 23'!$F:$F,1,0)),"No","Yes")</f>
      </c>
      <c r="AD139" s="14784">
        <f>IF(ISNA(VLOOKUP($D139,'Apr 16'!$F:$F,1,0)),"No","Yes")</f>
      </c>
      <c r="AE139" s="14783">
        <f>IF(ISNA(VLOOKUP($D139,'Apr 9'!$F:$F,1,0)),"No","Yes")</f>
      </c>
      <c r="AF139" s="14782">
        <f>IF(ISNA(VLOOKUP($D139,'Apr 2'!$F:$F,1,0)),"No","Yes")</f>
      </c>
      <c r="AG139" s="14781">
        <f>IF(ISNA(VLOOKUP($D139,'Mar 26'!$F:$F,1,0)),"No","Yes")</f>
      </c>
      <c r="AH139" s="14780">
        <f>IF(ISNA(VLOOKUP($D139,'Mar 19'!$F:$F,1,0)),"No","Yes")</f>
      </c>
      <c r="AI139" s="14779">
        <f>IF(ISNA(VLOOKUP($D139,'Mar 12'!$F:$F,1,0)),"No","Yes")</f>
      </c>
      <c r="AJ139" s="14778">
        <f>IF(ISNA(VLOOKUP($D139,'Mar 5'!$F:$F,1,0)),"No","Yes")</f>
      </c>
      <c r="AK139" s="14777">
        <f>IF(ISNA(VLOOKUP($D139,'Feb 26'!$F:$F,1,0)),"No","Yes")</f>
      </c>
      <c r="AL139" s="14776">
        <f>IF(ISNA(VLOOKUP($D139,'Feb 26'!$F:$F,1,0)),"No","Yes")</f>
      </c>
      <c r="AM139" s="14775">
        <f>IF(ISNA(VLOOKUP($D139,'Feb 12'!$F:$F,1,0)),"No","Yes")</f>
      </c>
      <c r="AN139" s="14774">
        <f>IF(ISNA(VLOOKUP($D139,'Feb 5'!$F:$F,1,0)),"No","Yes")</f>
      </c>
      <c r="AO139" s="14773">
        <f>IF(ISNA(VLOOKUP($D139,'Jan 29'!$F:$F,1,0)),"No","Yes")</f>
      </c>
      <c r="AP139" s="14772">
        <f>IF(ISNA(VLOOKUP(D139,'Jan 22'!F:F,1,0)),"No","Yes")</f>
      </c>
    </row>
    <row r="140" spans="1:41" x14ac:dyDescent="0.25">
      <c r="A140" s="8770"/>
      <c r="B140" s="198" t="s">
        <v>1367</v>
      </c>
      <c r="C140" s="216" t="s">
        <v>8</v>
      </c>
      <c r="D140" s="210" t="s">
        <v>934</v>
      </c>
      <c r="E140" s="210" t="s">
        <v>935</v>
      </c>
      <c r="F140" s="216" t="s">
        <v>9</v>
      </c>
      <c r="G140" s="238" t="s">
        <v>1468</v>
      </c>
      <c r="H140" s="116" t="str">
        <f>IF(ISNA(VLOOKUP($D140,'Sep 17'!$F:$F,1,0)),"No","Yes")</f>
      </c>
      <c r="I140" s="14839">
        <f>IF(ISNA(VLOOKUP($D140,'Sep 10'!$F:$F,1,0)),"No","Yes")</f>
      </c>
      <c r="J140" s="14838">
        <f>IF(ISNA(VLOOKUP($D140,'Sep 05'!$F:$F,1,0)),"No","Yes")</f>
      </c>
      <c r="K140" s="14837">
        <f>IF(ISNA(VLOOKUP($D140,'Aug 27'!$F:$F,1,0)),"No","Yes")</f>
      </c>
      <c r="L140" s="14836">
        <f>IF(ISNA(VLOOKUP($D140,'Aug 20'!$F:$F,1,0)),"No","Yes")</f>
      </c>
      <c r="M140" s="14835">
        <f>IF(ISNA(VLOOKUP($D140,'Aug 13'!$F:$F,1,0)),"No","Yes")</f>
      </c>
      <c r="N140" s="14834">
        <f>IF(ISNA(VLOOKUP($D140,'Aug 07'!$F:$F,1,0)),"No","Yes")</f>
      </c>
      <c r="O140" s="14833">
        <f>IF(ISNA(VLOOKUP($D140,'Jul 30'!$F:$F,1,0)),"No","Yes")</f>
      </c>
      <c r="P140" s="14832">
        <f>IF(ISNA(VLOOKUP($D140,'Jul 23'!$F:$F,1,0)),"No","Yes")</f>
      </c>
      <c r="Q140" s="14831">
        <f>IF(ISNA(VLOOKUP($D140,'Jul 16'!$F:$F,1,0)),"No","Yes")</f>
      </c>
      <c r="R140" s="14830">
        <f>IF(ISNA(VLOOKUP($D140,'Jul 9'!$F:$F,1,0)),"No","Yes")</f>
      </c>
      <c r="S140" s="14829">
        <f>IF(ISNA(VLOOKUP($D140,'Jul 2'!$F:$F,1,0)),"No","Yes")</f>
      </c>
      <c r="T140" s="14828">
        <f>IF(ISNA(VLOOKUP($D140,'Jun 25'!$F:$F,1,0)),"No","Yes")</f>
      </c>
      <c r="U140" s="14827">
        <f>IF(ISNA(VLOOKUP($D140,'Jun 18'!$F:$F,1,0)),"No","Yes")</f>
      </c>
      <c r="V140" s="14826">
        <f>IF(ISNA(VLOOKUP($D140,'Jun 11'!$F:$F,1,0)),"No","Yes")</f>
      </c>
      <c r="W140" s="14825">
        <f>IF(ISNA(VLOOKUP($D140,'Jun 4'!$F:$F,1,0)),"No","Yes")</f>
      </c>
      <c r="X140" s="14824">
        <f>IF(ISNA(VLOOKUP($D140,'May 28'!$F:$F,1,0)),"No","Yes")</f>
      </c>
      <c r="Y140" s="14823">
        <f>IF(ISNA(VLOOKUP($D140,'May 21'!$F:$F,1,0)),"No","Yes")</f>
      </c>
      <c r="Z140" s="14822">
        <f>IF(ISNA(VLOOKUP($D140,'May 14'!$F:$F,1,0)),"No","Yes")</f>
      </c>
      <c r="AA140" s="14821">
        <f>IF(ISNA(VLOOKUP($D140,'May 9'!$F:$F,1,0)),"No","Yes")</f>
      </c>
      <c r="AB140" s="14820">
        <f>IF(ISNA(VLOOKUP($D140,'May 2'!$F:$F,1,0)),"No","Yes")</f>
      </c>
      <c r="AC140" s="14819">
        <f>IF(ISNA(VLOOKUP($D140,'Apr 23'!$F:$F,1,0)),"No","Yes")</f>
      </c>
      <c r="AD140" s="14818">
        <f>IF(ISNA(VLOOKUP($D140,'Apr 16'!$F:$F,1,0)),"No","Yes")</f>
      </c>
      <c r="AE140" s="14817">
        <f>IF(ISNA(VLOOKUP($D140,'Apr 9'!$F:$F,1,0)),"No","Yes")</f>
      </c>
      <c r="AF140" s="14816">
        <f>IF(ISNA(VLOOKUP($D140,'Apr 2'!$F:$F,1,0)),"No","Yes")</f>
      </c>
      <c r="AG140" s="14815">
        <f>IF(ISNA(VLOOKUP($D140,'Mar 26'!$F:$F,1,0)),"No","Yes")</f>
      </c>
      <c r="AH140" s="14814">
        <f>IF(ISNA(VLOOKUP($D140,'Mar 19'!$F:$F,1,0)),"No","Yes")</f>
      </c>
      <c r="AI140" s="14813">
        <f>IF(ISNA(VLOOKUP($D140,'Mar 12'!$F:$F,1,0)),"No","Yes")</f>
      </c>
      <c r="AJ140" s="14812">
        <f>IF(ISNA(VLOOKUP($D140,'Mar 5'!$F:$F,1,0)),"No","Yes")</f>
      </c>
      <c r="AK140" s="14811">
        <f>IF(ISNA(VLOOKUP($D140,'Feb 26'!$F:$F,1,0)),"No","Yes")</f>
      </c>
      <c r="AL140" s="14810">
        <f>IF(ISNA(VLOOKUP($D140,'Feb 26'!$F:$F,1,0)),"No","Yes")</f>
      </c>
      <c r="AM140" s="14809">
        <f>IF(ISNA(VLOOKUP($D140,'Feb 12'!$F:$F,1,0)),"No","Yes")</f>
      </c>
      <c r="AN140" s="14808">
        <f>IF(ISNA(VLOOKUP($D140,'Feb 5'!$F:$F,1,0)),"No","Yes")</f>
      </c>
      <c r="AO140" s="14807">
        <f>IF(ISNA(VLOOKUP($D140,'Jan 29'!$F:$F,1,0)),"No","Yes")</f>
      </c>
      <c r="AP140" s="14806">
        <f>IF(ISNA(VLOOKUP(D140,'Jan 22'!F:F,1,0)),"No","Yes")</f>
      </c>
    </row>
    <row r="141" spans="1:41" x14ac:dyDescent="0.25">
      <c r="A141" s="8770"/>
      <c r="B141" s="248" t="s">
        <v>1370</v>
      </c>
      <c r="C141" s="216" t="s">
        <v>8</v>
      </c>
      <c r="D141" s="210" t="s">
        <v>977</v>
      </c>
      <c r="E141" s="210" t="s">
        <v>978</v>
      </c>
      <c r="F141" s="216"/>
      <c r="G141" s="238"/>
      <c r="H141" s="116" t="str">
        <f>IF(ISNA(VLOOKUP($D141,'Sep 17'!$F:$F,1,0)),"No","Yes")</f>
      </c>
      <c r="I141" s="14873">
        <f>IF(ISNA(VLOOKUP($D141,'Sep 10'!$F:$F,1,0)),"No","Yes")</f>
      </c>
      <c r="J141" s="14872">
        <f>IF(ISNA(VLOOKUP($D141,'Sep 05'!$F:$F,1,0)),"No","Yes")</f>
      </c>
      <c r="K141" s="14871">
        <f>IF(ISNA(VLOOKUP($D141,'Aug 27'!$F:$F,1,0)),"No","Yes")</f>
      </c>
      <c r="L141" s="14870">
        <f>IF(ISNA(VLOOKUP($D141,'Aug 20'!$F:$F,1,0)),"No","Yes")</f>
      </c>
      <c r="M141" s="14869">
        <f>IF(ISNA(VLOOKUP($D141,'Aug 13'!$F:$F,1,0)),"No","Yes")</f>
      </c>
      <c r="N141" s="14868">
        <f>IF(ISNA(VLOOKUP($D141,'Aug 07'!$F:$F,1,0)),"No","Yes")</f>
      </c>
      <c r="O141" s="14867">
        <f>IF(ISNA(VLOOKUP($D141,'Jul 30'!$F:$F,1,0)),"No","Yes")</f>
      </c>
      <c r="P141" s="14866">
        <f>IF(ISNA(VLOOKUP($D141,'Jul 23'!$F:$F,1,0)),"No","Yes")</f>
      </c>
      <c r="Q141" s="14865">
        <f>IF(ISNA(VLOOKUP($D141,'Jul 16'!$F:$F,1,0)),"No","Yes")</f>
      </c>
      <c r="R141" s="14864">
        <f>IF(ISNA(VLOOKUP($D141,'Jul 9'!$F:$F,1,0)),"No","Yes")</f>
      </c>
      <c r="S141" s="14863">
        <f>IF(ISNA(VLOOKUP($D141,'Jul 2'!$F:$F,1,0)),"No","Yes")</f>
      </c>
      <c r="T141" s="14862">
        <f>IF(ISNA(VLOOKUP($D141,'Jun 25'!$F:$F,1,0)),"No","Yes")</f>
      </c>
      <c r="U141" s="14861">
        <f>IF(ISNA(VLOOKUP($D141,'Jun 18'!$F:$F,1,0)),"No","Yes")</f>
      </c>
      <c r="V141" s="14860">
        <f>IF(ISNA(VLOOKUP($D141,'Jun 11'!$F:$F,1,0)),"No","Yes")</f>
      </c>
      <c r="W141" s="14859">
        <f>IF(ISNA(VLOOKUP($D141,'Jun 4'!$F:$F,1,0)),"No","Yes")</f>
      </c>
      <c r="X141" s="14858">
        <f>IF(ISNA(VLOOKUP($D141,'May 28'!$F:$F,1,0)),"No","Yes")</f>
      </c>
      <c r="Y141" s="14857">
        <f>IF(ISNA(VLOOKUP($D141,'May 21'!$F:$F,1,0)),"No","Yes")</f>
      </c>
      <c r="Z141" s="14856">
        <f>IF(ISNA(VLOOKUP($D141,'May 14'!$F:$F,1,0)),"No","Yes")</f>
      </c>
      <c r="AA141" s="14855">
        <f>IF(ISNA(VLOOKUP($D141,'May 9'!$F:$F,1,0)),"No","Yes")</f>
      </c>
      <c r="AB141" s="14854">
        <f>IF(ISNA(VLOOKUP($D141,'May 2'!$F:$F,1,0)),"No","Yes")</f>
      </c>
      <c r="AC141" s="14853">
        <f>IF(ISNA(VLOOKUP($D141,'Apr 23'!$F:$F,1,0)),"No","Yes")</f>
      </c>
      <c r="AD141" s="14852">
        <f>IF(ISNA(VLOOKUP($D141,'Apr 16'!$F:$F,1,0)),"No","Yes")</f>
      </c>
      <c r="AE141" s="14851">
        <f>IF(ISNA(VLOOKUP($D141,'Apr 9'!$F:$F,1,0)),"No","Yes")</f>
      </c>
      <c r="AF141" s="14850">
        <f>IF(ISNA(VLOOKUP($D141,'Apr 2'!$F:$F,1,0)),"No","Yes")</f>
      </c>
      <c r="AG141" s="14849">
        <f>IF(ISNA(VLOOKUP($D141,'Mar 26'!$F:$F,1,0)),"No","Yes")</f>
      </c>
      <c r="AH141" s="14848">
        <f>IF(ISNA(VLOOKUP($D141,'Mar 19'!$F:$F,1,0)),"No","Yes")</f>
      </c>
      <c r="AI141" s="14847">
        <f>IF(ISNA(VLOOKUP($D141,'Mar 12'!$F:$F,1,0)),"No","Yes")</f>
      </c>
      <c r="AJ141" s="14846">
        <f>IF(ISNA(VLOOKUP($D141,'Mar 5'!$F:$F,1,0)),"No","Yes")</f>
      </c>
      <c r="AK141" s="14845">
        <f>IF(ISNA(VLOOKUP($D141,'Feb 26'!$F:$F,1,0)),"No","Yes")</f>
      </c>
      <c r="AL141" s="14844">
        <f>IF(ISNA(VLOOKUP($D141,'Feb 26'!$F:$F,1,0)),"No","Yes")</f>
      </c>
      <c r="AM141" s="14843">
        <f>IF(ISNA(VLOOKUP($D141,'Feb 12'!$F:$F,1,0)),"No","Yes")</f>
      </c>
      <c r="AN141" s="14842">
        <f>IF(ISNA(VLOOKUP($D141,'Feb 5'!$F:$F,1,0)),"No","Yes")</f>
      </c>
      <c r="AO141" s="14841">
        <f>IF(ISNA(VLOOKUP($D141,'Jan 29'!$F:$F,1,0)),"No","Yes")</f>
      </c>
      <c r="AP141" s="14840">
        <f>IF(ISNA(VLOOKUP(D141,'Jan 22'!F:F,1,0)),"No","Yes")</f>
      </c>
    </row>
    <row r="142" spans="1:41" x14ac:dyDescent="0.25">
      <c r="A142" s="8770"/>
      <c r="B142" s="204" t="s">
        <v>1368</v>
      </c>
      <c r="C142" s="216" t="s">
        <v>8</v>
      </c>
      <c r="D142" s="212" t="s">
        <v>547</v>
      </c>
      <c r="E142" s="212" t="s">
        <v>548</v>
      </c>
      <c r="F142" s="216" t="s">
        <v>1136</v>
      </c>
      <c r="G142" s="238"/>
      <c r="H142" s="116" t="str">
        <f>IF(ISNA(VLOOKUP($D142,'Sep 17'!$F:$F,1,0)),"No","Yes")</f>
      </c>
      <c r="I142" s="14907">
        <f>IF(ISNA(VLOOKUP($D142,'Sep 10'!$F:$F,1,0)),"No","Yes")</f>
      </c>
      <c r="J142" s="14906">
        <f>IF(ISNA(VLOOKUP($D142,'Sep 05'!$F:$F,1,0)),"No","Yes")</f>
      </c>
      <c r="K142" s="14905">
        <f>IF(ISNA(VLOOKUP($D142,'Aug 27'!$F:$F,1,0)),"No","Yes")</f>
      </c>
      <c r="L142" s="14904">
        <f>IF(ISNA(VLOOKUP($D142,'Aug 20'!$F:$F,1,0)),"No","Yes")</f>
      </c>
      <c r="M142" s="14903">
        <f>IF(ISNA(VLOOKUP($D142,'Aug 13'!$F:$F,1,0)),"No","Yes")</f>
      </c>
      <c r="N142" s="14902">
        <f>IF(ISNA(VLOOKUP($D142,'Aug 07'!$F:$F,1,0)),"No","Yes")</f>
      </c>
      <c r="O142" s="14901">
        <f>IF(ISNA(VLOOKUP($D142,'Jul 30'!$F:$F,1,0)),"No","Yes")</f>
      </c>
      <c r="P142" s="14900">
        <f>IF(ISNA(VLOOKUP($D142,'Jul 23'!$F:$F,1,0)),"No","Yes")</f>
      </c>
      <c r="Q142" s="14899">
        <f>IF(ISNA(VLOOKUP($D142,'Jul 16'!$F:$F,1,0)),"No","Yes")</f>
      </c>
      <c r="R142" s="14898">
        <f>IF(ISNA(VLOOKUP($D142,'Jul 9'!$F:$F,1,0)),"No","Yes")</f>
      </c>
      <c r="S142" s="14897">
        <f>IF(ISNA(VLOOKUP($D142,'Jul 2'!$F:$F,1,0)),"No","Yes")</f>
      </c>
      <c r="T142" s="14896">
        <f>IF(ISNA(VLOOKUP($D142,'Jun 25'!$F:$F,1,0)),"No","Yes")</f>
      </c>
      <c r="U142" s="14895">
        <f>IF(ISNA(VLOOKUP($D142,'Jun 18'!$F:$F,1,0)),"No","Yes")</f>
      </c>
      <c r="V142" s="14894">
        <f>IF(ISNA(VLOOKUP($D142,'Jun 11'!$F:$F,1,0)),"No","Yes")</f>
      </c>
      <c r="W142" s="14893">
        <f>IF(ISNA(VLOOKUP($D142,'Jun 4'!$F:$F,1,0)),"No","Yes")</f>
      </c>
      <c r="X142" s="14892">
        <f>IF(ISNA(VLOOKUP($D142,'May 28'!$F:$F,1,0)),"No","Yes")</f>
      </c>
      <c r="Y142" s="14891">
        <f>IF(ISNA(VLOOKUP($D142,'May 21'!$F:$F,1,0)),"No","Yes")</f>
      </c>
      <c r="Z142" s="14890">
        <f>IF(ISNA(VLOOKUP($D142,'May 14'!$F:$F,1,0)),"No","Yes")</f>
      </c>
      <c r="AA142" s="14889">
        <f>IF(ISNA(VLOOKUP($D142,'May 9'!$F:$F,1,0)),"No","Yes")</f>
      </c>
      <c r="AB142" s="14888">
        <f>IF(ISNA(VLOOKUP($D142,'May 2'!$F:$F,1,0)),"No","Yes")</f>
      </c>
      <c r="AC142" s="14887">
        <f>IF(ISNA(VLOOKUP($D142,'Apr 23'!$F:$F,1,0)),"No","Yes")</f>
      </c>
      <c r="AD142" s="14886">
        <f>IF(ISNA(VLOOKUP($D142,'Apr 16'!$F:$F,1,0)),"No","Yes")</f>
      </c>
      <c r="AE142" s="14885">
        <f>IF(ISNA(VLOOKUP($D142,'Apr 9'!$F:$F,1,0)),"No","Yes")</f>
      </c>
      <c r="AF142" s="14884">
        <f>IF(ISNA(VLOOKUP($D142,'Apr 2'!$F:$F,1,0)),"No","Yes")</f>
      </c>
      <c r="AG142" s="14883">
        <f>IF(ISNA(VLOOKUP($D142,'Mar 26'!$F:$F,1,0)),"No","Yes")</f>
      </c>
      <c r="AH142" s="14882">
        <f>IF(ISNA(VLOOKUP($D142,'Mar 19'!$F:$F,1,0)),"No","Yes")</f>
      </c>
      <c r="AI142" s="14881">
        <f>IF(ISNA(VLOOKUP($D142,'Mar 12'!$F:$F,1,0)),"No","Yes")</f>
      </c>
      <c r="AJ142" s="14880">
        <f>IF(ISNA(VLOOKUP($D142,'Mar 5'!$F:$F,1,0)),"No","Yes")</f>
      </c>
      <c r="AK142" s="14879">
        <f>IF(ISNA(VLOOKUP($D142,'Feb 26'!$F:$F,1,0)),"No","Yes")</f>
      </c>
      <c r="AL142" s="14878">
        <f>IF(ISNA(VLOOKUP($D142,'Feb 26'!$F:$F,1,0)),"No","Yes")</f>
      </c>
      <c r="AM142" s="14877">
        <f>IF(ISNA(VLOOKUP($D142,'Feb 12'!$F:$F,1,0)),"No","Yes")</f>
      </c>
      <c r="AN142" s="14876">
        <f>IF(ISNA(VLOOKUP($D142,'Feb 5'!$F:$F,1,0)),"No","Yes")</f>
      </c>
      <c r="AO142" s="14875">
        <f>IF(ISNA(VLOOKUP($D142,'Jan 29'!$F:$F,1,0)),"No","Yes")</f>
      </c>
      <c r="AP142" s="14874">
        <f>IF(ISNA(VLOOKUP(D142,'Jan 22'!F:F,1,0)),"No","Yes")</f>
      </c>
    </row>
    <row r="143" spans="1:41" x14ac:dyDescent="0.25">
      <c r="A143" s="8769" t="s">
        <v>1347</v>
      </c>
      <c r="B143" s="174" t="s">
        <v>1375</v>
      </c>
      <c r="C143" s="216"/>
      <c r="D143" s="209" t="s">
        <v>445</v>
      </c>
      <c r="E143" s="209" t="s">
        <v>446</v>
      </c>
      <c r="F143" s="216"/>
      <c r="G143" s="238"/>
      <c r="H143" s="116" t="str">
        <f>IF(ISNA(VLOOKUP($D143,'Sep 17'!$F:$F,1,0)),"No","Yes")</f>
      </c>
      <c r="I143" s="14941">
        <f>IF(ISNA(VLOOKUP($D143,'Sep 10'!$F:$F,1,0)),"No","Yes")</f>
      </c>
      <c r="J143" s="14940">
        <f>IF(ISNA(VLOOKUP($D143,'Sep 05'!$F:$F,1,0)),"No","Yes")</f>
      </c>
      <c r="K143" s="14939">
        <f>IF(ISNA(VLOOKUP($D143,'Aug 27'!$F:$F,1,0)),"No","Yes")</f>
      </c>
      <c r="L143" s="14938">
        <f>IF(ISNA(VLOOKUP($D143,'Aug 20'!$F:$F,1,0)),"No","Yes")</f>
      </c>
      <c r="M143" s="14937">
        <f>IF(ISNA(VLOOKUP($D143,'Aug 13'!$F:$F,1,0)),"No","Yes")</f>
      </c>
      <c r="N143" s="14936">
        <f>IF(ISNA(VLOOKUP($D143,'Aug 07'!$F:$F,1,0)),"No","Yes")</f>
      </c>
      <c r="O143" s="14935">
        <f>IF(ISNA(VLOOKUP($D143,'Jul 30'!$F:$F,1,0)),"No","Yes")</f>
      </c>
      <c r="P143" s="14934">
        <f>IF(ISNA(VLOOKUP($D143,'Jul 23'!$F:$F,1,0)),"No","Yes")</f>
      </c>
      <c r="Q143" s="14933">
        <f>IF(ISNA(VLOOKUP($D143,'Jul 16'!$F:$F,1,0)),"No","Yes")</f>
      </c>
      <c r="R143" s="14932">
        <f>IF(ISNA(VLOOKUP($D143,'Jul 9'!$F:$F,1,0)),"No","Yes")</f>
      </c>
      <c r="S143" s="14931">
        <f>IF(ISNA(VLOOKUP($D143,'Jul 2'!$F:$F,1,0)),"No","Yes")</f>
      </c>
      <c r="T143" s="14930">
        <f>IF(ISNA(VLOOKUP($D143,'Jun 25'!$F:$F,1,0)),"No","Yes")</f>
      </c>
      <c r="U143" s="14929">
        <f>IF(ISNA(VLOOKUP($D143,'Jun 18'!$F:$F,1,0)),"No","Yes")</f>
      </c>
      <c r="V143" s="14928">
        <f>IF(ISNA(VLOOKUP($D143,'Jun 11'!$F:$F,1,0)),"No","Yes")</f>
      </c>
      <c r="W143" s="14927">
        <f>IF(ISNA(VLOOKUP($D143,'Jun 4'!$F:$F,1,0)),"No","Yes")</f>
      </c>
      <c r="X143" s="14926">
        <f>IF(ISNA(VLOOKUP($D143,'May 28'!$F:$F,1,0)),"No","Yes")</f>
      </c>
      <c r="Y143" s="14925">
        <f>IF(ISNA(VLOOKUP($D143,'May 21'!$F:$F,1,0)),"No","Yes")</f>
      </c>
      <c r="Z143" s="14924">
        <f>IF(ISNA(VLOOKUP($D143,'May 14'!$F:$F,1,0)),"No","Yes")</f>
      </c>
      <c r="AA143" s="14923">
        <f>IF(ISNA(VLOOKUP($D143,'May 9'!$F:$F,1,0)),"No","Yes")</f>
      </c>
      <c r="AB143" s="14922">
        <f>IF(ISNA(VLOOKUP($D143,'May 2'!$F:$F,1,0)),"No","Yes")</f>
      </c>
      <c r="AC143" s="14921">
        <f>IF(ISNA(VLOOKUP($D143,'Apr 23'!$F:$F,1,0)),"No","Yes")</f>
      </c>
      <c r="AD143" s="14920">
        <f>IF(ISNA(VLOOKUP($D143,'Apr 16'!$F:$F,1,0)),"No","Yes")</f>
      </c>
      <c r="AE143" s="14919">
        <f>IF(ISNA(VLOOKUP($D143,'Apr 9'!$F:$F,1,0)),"No","Yes")</f>
      </c>
      <c r="AF143" s="14918">
        <f>IF(ISNA(VLOOKUP($D143,'Apr 2'!$F:$F,1,0)),"No","Yes")</f>
      </c>
      <c r="AG143" s="14917">
        <f>IF(ISNA(VLOOKUP($D143,'Mar 26'!$F:$F,1,0)),"No","Yes")</f>
      </c>
      <c r="AH143" s="14916">
        <f>IF(ISNA(VLOOKUP($D143,'Mar 19'!$F:$F,1,0)),"No","Yes")</f>
      </c>
      <c r="AI143" s="14915">
        <f>IF(ISNA(VLOOKUP($D143,'Mar 12'!$F:$F,1,0)),"No","Yes")</f>
      </c>
      <c r="AJ143" s="14914">
        <f>IF(ISNA(VLOOKUP($D143,'Mar 5'!$F:$F,1,0)),"No","Yes")</f>
      </c>
      <c r="AK143" s="14913">
        <f>IF(ISNA(VLOOKUP($D143,'Feb 26'!$F:$F,1,0)),"No","Yes")</f>
      </c>
      <c r="AL143" s="14912">
        <f>IF(ISNA(VLOOKUP($D143,'Feb 26'!$F:$F,1,0)),"No","Yes")</f>
      </c>
      <c r="AM143" s="14911">
        <f>IF(ISNA(VLOOKUP($D143,'Feb 12'!$F:$F,1,0)),"No","Yes")</f>
      </c>
      <c r="AN143" s="14910">
        <f>IF(ISNA(VLOOKUP($D143,'Feb 5'!$F:$F,1,0)),"No","Yes")</f>
      </c>
      <c r="AO143" s="14909">
        <f>IF(ISNA(VLOOKUP($D143,'Jan 29'!$F:$F,1,0)),"No","Yes")</f>
      </c>
      <c r="AP143" s="14908">
        <f>IF(ISNA(VLOOKUP(D143,'Jan 22'!F:F,1,0)),"No","Yes")</f>
      </c>
    </row>
    <row r="144" spans="1:41" x14ac:dyDescent="0.25">
      <c r="A144" s="8769"/>
      <c r="B144" s="102" t="s">
        <v>1376</v>
      </c>
      <c r="C144" s="216"/>
      <c r="D144" s="209" t="s">
        <v>22</v>
      </c>
      <c r="E144" s="209" t="s">
        <v>23</v>
      </c>
      <c r="F144" s="216"/>
      <c r="G144" s="238"/>
      <c r="H144" s="116" t="str">
        <f>IF(ISNA(VLOOKUP($D144,'Sep 17'!$F:$F,1,0)),"No","Yes")</f>
      </c>
      <c r="I144" s="14975">
        <f>IF(ISNA(VLOOKUP($D144,'Sep 10'!$F:$F,1,0)),"No","Yes")</f>
      </c>
      <c r="J144" s="14974">
        <f>IF(ISNA(VLOOKUP($D144,'Sep 05'!$F:$F,1,0)),"No","Yes")</f>
      </c>
      <c r="K144" s="14973">
        <f>IF(ISNA(VLOOKUP($D144,'Aug 27'!$F:$F,1,0)),"No","Yes")</f>
      </c>
      <c r="L144" s="14972">
        <f>IF(ISNA(VLOOKUP($D144,'Aug 20'!$F:$F,1,0)),"No","Yes")</f>
      </c>
      <c r="M144" s="14971">
        <f>IF(ISNA(VLOOKUP($D144,'Aug 13'!$F:$F,1,0)),"No","Yes")</f>
      </c>
      <c r="N144" s="14970">
        <f>IF(ISNA(VLOOKUP($D144,'Aug 07'!$F:$F,1,0)),"No","Yes")</f>
      </c>
      <c r="O144" s="14969">
        <f>IF(ISNA(VLOOKUP($D144,'Jul 30'!$F:$F,1,0)),"No","Yes")</f>
      </c>
      <c r="P144" s="14968">
        <f>IF(ISNA(VLOOKUP($D144,'Jul 23'!$F:$F,1,0)),"No","Yes")</f>
      </c>
      <c r="Q144" s="14967">
        <f>IF(ISNA(VLOOKUP($D144,'Jul 16'!$F:$F,1,0)),"No","Yes")</f>
      </c>
      <c r="R144" s="14966">
        <f>IF(ISNA(VLOOKUP($D144,'Jul 9'!$F:$F,1,0)),"No","Yes")</f>
      </c>
      <c r="S144" s="14965">
        <f>IF(ISNA(VLOOKUP($D144,'Jul 2'!$F:$F,1,0)),"No","Yes")</f>
      </c>
      <c r="T144" s="14964">
        <f>IF(ISNA(VLOOKUP($D144,'Jun 25'!$F:$F,1,0)),"No","Yes")</f>
      </c>
      <c r="U144" s="14963">
        <f>IF(ISNA(VLOOKUP($D144,'Jun 18'!$F:$F,1,0)),"No","Yes")</f>
      </c>
      <c r="V144" s="14962">
        <f>IF(ISNA(VLOOKUP($D144,'Jun 11'!$F:$F,1,0)),"No","Yes")</f>
      </c>
      <c r="W144" s="14961">
        <f>IF(ISNA(VLOOKUP($D144,'Jun 4'!$F:$F,1,0)),"No","Yes")</f>
      </c>
      <c r="X144" s="14960">
        <f>IF(ISNA(VLOOKUP($D144,'May 28'!$F:$F,1,0)),"No","Yes")</f>
      </c>
      <c r="Y144" s="14959">
        <f>IF(ISNA(VLOOKUP($D144,'May 21'!$F:$F,1,0)),"No","Yes")</f>
      </c>
      <c r="Z144" s="14958">
        <f>IF(ISNA(VLOOKUP($D144,'May 14'!$F:$F,1,0)),"No","Yes")</f>
      </c>
      <c r="AA144" s="14957">
        <f>IF(ISNA(VLOOKUP($D144,'May 9'!$F:$F,1,0)),"No","Yes")</f>
      </c>
      <c r="AB144" s="14956">
        <f>IF(ISNA(VLOOKUP($D144,'May 2'!$F:$F,1,0)),"No","Yes")</f>
      </c>
      <c r="AC144" s="14955">
        <f>IF(ISNA(VLOOKUP($D144,'Apr 23'!$F:$F,1,0)),"No","Yes")</f>
      </c>
      <c r="AD144" s="14954">
        <f>IF(ISNA(VLOOKUP($D144,'Apr 16'!$F:$F,1,0)),"No","Yes")</f>
      </c>
      <c r="AE144" s="14953">
        <f>IF(ISNA(VLOOKUP($D144,'Apr 9'!$F:$F,1,0)),"No","Yes")</f>
      </c>
      <c r="AF144" s="14952">
        <f>IF(ISNA(VLOOKUP($D144,'Apr 2'!$F:$F,1,0)),"No","Yes")</f>
      </c>
      <c r="AG144" s="14951">
        <f>IF(ISNA(VLOOKUP($D144,'Mar 26'!$F:$F,1,0)),"No","Yes")</f>
      </c>
      <c r="AH144" s="14950">
        <f>IF(ISNA(VLOOKUP($D144,'Mar 19'!$F:$F,1,0)),"No","Yes")</f>
      </c>
      <c r="AI144" s="14949">
        <f>IF(ISNA(VLOOKUP($D144,'Mar 12'!$F:$F,1,0)),"No","Yes")</f>
      </c>
      <c r="AJ144" s="14948">
        <f>IF(ISNA(VLOOKUP($D144,'Mar 5'!$F:$F,1,0)),"No","Yes")</f>
      </c>
      <c r="AK144" s="14947">
        <f>IF(ISNA(VLOOKUP($D144,'Feb 26'!$F:$F,1,0)),"No","Yes")</f>
      </c>
      <c r="AL144" s="14946">
        <f>IF(ISNA(VLOOKUP($D144,'Feb 26'!$F:$F,1,0)),"No","Yes")</f>
      </c>
      <c r="AM144" s="14945">
        <f>IF(ISNA(VLOOKUP($D144,'Feb 12'!$F:$F,1,0)),"No","Yes")</f>
      </c>
      <c r="AN144" s="14944">
        <f>IF(ISNA(VLOOKUP($D144,'Feb 5'!$F:$F,1,0)),"No","Yes")</f>
      </c>
      <c r="AO144" s="14943">
        <f>IF(ISNA(VLOOKUP($D144,'Jan 29'!$F:$F,1,0)),"No","Yes")</f>
      </c>
      <c r="AP144" s="14942">
        <f>IF(ISNA(VLOOKUP(D144,'Jan 22'!F:F,1,0)),"No","Yes")</f>
      </c>
    </row>
    <row r="145" spans="1:41" x14ac:dyDescent="0.25">
      <c r="A145" s="8769"/>
      <c r="B145" s="102" t="s">
        <v>1377</v>
      </c>
      <c r="C145" s="216"/>
      <c r="D145" s="209" t="s">
        <v>1440</v>
      </c>
      <c r="E145" s="209" t="s">
        <v>1446</v>
      </c>
      <c r="F145" s="216"/>
      <c r="G145" s="238"/>
      <c r="H145" s="116" t="str">
        <f>IF(ISNA(VLOOKUP($D145,'Sep 17'!$F:$F,1,0)),"No","Yes")</f>
      </c>
      <c r="I145" s="15009">
        <f>IF(ISNA(VLOOKUP($D145,'Sep 10'!$F:$F,1,0)),"No","Yes")</f>
      </c>
      <c r="J145" s="15008">
        <f>IF(ISNA(VLOOKUP($D145,'Sep 05'!$F:$F,1,0)),"No","Yes")</f>
      </c>
      <c r="K145" s="15007">
        <f>IF(ISNA(VLOOKUP($D145,'Aug 27'!$F:$F,1,0)),"No","Yes")</f>
      </c>
      <c r="L145" s="15006">
        <f>IF(ISNA(VLOOKUP($D145,'Aug 20'!$F:$F,1,0)),"No","Yes")</f>
      </c>
      <c r="M145" s="15005">
        <f>IF(ISNA(VLOOKUP($D145,'Aug 13'!$F:$F,1,0)),"No","Yes")</f>
      </c>
      <c r="N145" s="15004">
        <f>IF(ISNA(VLOOKUP($D145,'Aug 07'!$F:$F,1,0)),"No","Yes")</f>
      </c>
      <c r="O145" s="15003">
        <f>IF(ISNA(VLOOKUP($D145,'Jul 30'!$F:$F,1,0)),"No","Yes")</f>
      </c>
      <c r="P145" s="15002">
        <f>IF(ISNA(VLOOKUP($D145,'Jul 23'!$F:$F,1,0)),"No","Yes")</f>
      </c>
      <c r="Q145" s="15001">
        <f>IF(ISNA(VLOOKUP($D145,'Jul 16'!$F:$F,1,0)),"No","Yes")</f>
      </c>
      <c r="R145" s="15000">
        <f>IF(ISNA(VLOOKUP($D145,'Jul 9'!$F:$F,1,0)),"No","Yes")</f>
      </c>
      <c r="S145" s="14999">
        <f>IF(ISNA(VLOOKUP($D145,'Jul 2'!$F:$F,1,0)),"No","Yes")</f>
      </c>
      <c r="T145" s="14998">
        <f>IF(ISNA(VLOOKUP($D145,'Jun 25'!$F:$F,1,0)),"No","Yes")</f>
      </c>
      <c r="U145" s="14997">
        <f>IF(ISNA(VLOOKUP($D145,'Jun 18'!$F:$F,1,0)),"No","Yes")</f>
      </c>
      <c r="V145" s="14996">
        <f>IF(ISNA(VLOOKUP($D145,'Jun 11'!$F:$F,1,0)),"No","Yes")</f>
      </c>
      <c r="W145" s="14995">
        <f>IF(ISNA(VLOOKUP($D145,'Jun 4'!$F:$F,1,0)),"No","Yes")</f>
      </c>
      <c r="X145" s="14994">
        <f>IF(ISNA(VLOOKUP($D145,'May 28'!$F:$F,1,0)),"No","Yes")</f>
      </c>
      <c r="Y145" s="14993">
        <f>IF(ISNA(VLOOKUP($D145,'May 21'!$F:$F,1,0)),"No","Yes")</f>
      </c>
      <c r="Z145" s="14992">
        <f>IF(ISNA(VLOOKUP($D145,'May 14'!$F:$F,1,0)),"No","Yes")</f>
      </c>
      <c r="AA145" s="14991">
        <f>IF(ISNA(VLOOKUP($D145,'May 9'!$F:$F,1,0)),"No","Yes")</f>
      </c>
      <c r="AB145" s="14990">
        <f>IF(ISNA(VLOOKUP($D145,'May 2'!$F:$F,1,0)),"No","Yes")</f>
      </c>
      <c r="AC145" s="14989">
        <f>IF(ISNA(VLOOKUP($D145,'Apr 23'!$F:$F,1,0)),"No","Yes")</f>
      </c>
      <c r="AD145" s="14988">
        <f>IF(ISNA(VLOOKUP($D145,'Apr 16'!$F:$F,1,0)),"No","Yes")</f>
      </c>
      <c r="AE145" s="14987">
        <f>IF(ISNA(VLOOKUP($D145,'Apr 9'!$F:$F,1,0)),"No","Yes")</f>
      </c>
      <c r="AF145" s="14986">
        <f>IF(ISNA(VLOOKUP($D145,'Apr 2'!$F:$F,1,0)),"No","Yes")</f>
      </c>
      <c r="AG145" s="14985">
        <f>IF(ISNA(VLOOKUP($D145,'Mar 26'!$F:$F,1,0)),"No","Yes")</f>
      </c>
      <c r="AH145" s="14984">
        <f>IF(ISNA(VLOOKUP($D145,'Mar 19'!$F:$F,1,0)),"No","Yes")</f>
      </c>
      <c r="AI145" s="14983">
        <f>IF(ISNA(VLOOKUP($D145,'Mar 12'!$F:$F,1,0)),"No","Yes")</f>
      </c>
      <c r="AJ145" s="14982">
        <f>IF(ISNA(VLOOKUP($D145,'Mar 5'!$F:$F,1,0)),"No","Yes")</f>
      </c>
      <c r="AK145" s="14981">
        <f>IF(ISNA(VLOOKUP($D145,'Feb 26'!$F:$F,1,0)),"No","Yes")</f>
      </c>
      <c r="AL145" s="14980">
        <f>IF(ISNA(VLOOKUP($D145,'Feb 26'!$F:$F,1,0)),"No","Yes")</f>
      </c>
      <c r="AM145" s="14979">
        <f>IF(ISNA(VLOOKUP($D145,'Feb 12'!$F:$F,1,0)),"No","Yes")</f>
      </c>
      <c r="AN145" s="14978">
        <f>IF(ISNA(VLOOKUP($D145,'Feb 5'!$F:$F,1,0)),"No","Yes")</f>
      </c>
      <c r="AO145" s="14977">
        <f>IF(ISNA(VLOOKUP($D145,'Jan 29'!$F:$F,1,0)),"No","Yes")</f>
      </c>
      <c r="AP145" s="14976">
        <f>IF(ISNA(VLOOKUP(D145,'Jan 22'!F:F,1,0)),"No","Yes")</f>
      </c>
    </row>
    <row r="146" spans="1:41" x14ac:dyDescent="0.25">
      <c r="A146" s="8769"/>
      <c r="B146" s="102" t="s">
        <v>1378</v>
      </c>
      <c r="C146" s="216"/>
      <c r="D146" s="209" t="s">
        <v>961</v>
      </c>
      <c r="E146" s="209" t="s">
        <v>962</v>
      </c>
      <c r="F146" s="216"/>
      <c r="G146" s="238"/>
      <c r="H146" s="116" t="str">
        <f>IF(ISNA(VLOOKUP($D146,'Sep 17'!$F:$F,1,0)),"No","Yes")</f>
      </c>
      <c r="I146" s="15043">
        <f>IF(ISNA(VLOOKUP($D146,'Sep 10'!$F:$F,1,0)),"No","Yes")</f>
      </c>
      <c r="J146" s="15042">
        <f>IF(ISNA(VLOOKUP($D146,'Sep 05'!$F:$F,1,0)),"No","Yes")</f>
      </c>
      <c r="K146" s="15041">
        <f>IF(ISNA(VLOOKUP($D146,'Aug 27'!$F:$F,1,0)),"No","Yes")</f>
      </c>
      <c r="L146" s="15040">
        <f>IF(ISNA(VLOOKUP($D146,'Aug 20'!$F:$F,1,0)),"No","Yes")</f>
      </c>
      <c r="M146" s="15039">
        <f>IF(ISNA(VLOOKUP($D146,'Aug 13'!$F:$F,1,0)),"No","Yes")</f>
      </c>
      <c r="N146" s="15038">
        <f>IF(ISNA(VLOOKUP($D146,'Aug 07'!$F:$F,1,0)),"No","Yes")</f>
      </c>
      <c r="O146" s="15037">
        <f>IF(ISNA(VLOOKUP($D146,'Jul 30'!$F:$F,1,0)),"No","Yes")</f>
      </c>
      <c r="P146" s="15036">
        <f>IF(ISNA(VLOOKUP($D146,'Jul 23'!$F:$F,1,0)),"No","Yes")</f>
      </c>
      <c r="Q146" s="15035">
        <f>IF(ISNA(VLOOKUP($D146,'Jul 16'!$F:$F,1,0)),"No","Yes")</f>
      </c>
      <c r="R146" s="15034">
        <f>IF(ISNA(VLOOKUP($D146,'Jul 9'!$F:$F,1,0)),"No","Yes")</f>
      </c>
      <c r="S146" s="15033">
        <f>IF(ISNA(VLOOKUP($D146,'Jul 2'!$F:$F,1,0)),"No","Yes")</f>
      </c>
      <c r="T146" s="15032">
        <f>IF(ISNA(VLOOKUP($D146,'Jun 25'!$F:$F,1,0)),"No","Yes")</f>
      </c>
      <c r="U146" s="15031">
        <f>IF(ISNA(VLOOKUP($D146,'Jun 18'!$F:$F,1,0)),"No","Yes")</f>
      </c>
      <c r="V146" s="15030">
        <f>IF(ISNA(VLOOKUP($D146,'Jun 11'!$F:$F,1,0)),"No","Yes")</f>
      </c>
      <c r="W146" s="15029">
        <f>IF(ISNA(VLOOKUP($D146,'Jun 4'!$F:$F,1,0)),"No","Yes")</f>
      </c>
      <c r="X146" s="15028">
        <f>IF(ISNA(VLOOKUP($D146,'May 28'!$F:$F,1,0)),"No","Yes")</f>
      </c>
      <c r="Y146" s="15027">
        <f>IF(ISNA(VLOOKUP($D146,'May 21'!$F:$F,1,0)),"No","Yes")</f>
      </c>
      <c r="Z146" s="15026">
        <f>IF(ISNA(VLOOKUP($D146,'May 14'!$F:$F,1,0)),"No","Yes")</f>
      </c>
      <c r="AA146" s="15025">
        <f>IF(ISNA(VLOOKUP($D146,'May 9'!$F:$F,1,0)),"No","Yes")</f>
      </c>
      <c r="AB146" s="15024">
        <f>IF(ISNA(VLOOKUP($D146,'May 2'!$F:$F,1,0)),"No","Yes")</f>
      </c>
      <c r="AC146" s="15023">
        <f>IF(ISNA(VLOOKUP($D146,'Apr 23'!$F:$F,1,0)),"No","Yes")</f>
      </c>
      <c r="AD146" s="15022">
        <f>IF(ISNA(VLOOKUP($D146,'Apr 16'!$F:$F,1,0)),"No","Yes")</f>
      </c>
      <c r="AE146" s="15021">
        <f>IF(ISNA(VLOOKUP($D146,'Apr 9'!$F:$F,1,0)),"No","Yes")</f>
      </c>
      <c r="AF146" s="15020">
        <f>IF(ISNA(VLOOKUP($D146,'Apr 2'!$F:$F,1,0)),"No","Yes")</f>
      </c>
      <c r="AG146" s="15019">
        <f>IF(ISNA(VLOOKUP($D146,'Mar 26'!$F:$F,1,0)),"No","Yes")</f>
      </c>
      <c r="AH146" s="15018">
        <f>IF(ISNA(VLOOKUP($D146,'Mar 19'!$F:$F,1,0)),"No","Yes")</f>
      </c>
      <c r="AI146" s="15017">
        <f>IF(ISNA(VLOOKUP($D146,'Mar 12'!$F:$F,1,0)),"No","Yes")</f>
      </c>
      <c r="AJ146" s="15016">
        <f>IF(ISNA(VLOOKUP($D146,'Mar 5'!$F:$F,1,0)),"No","Yes")</f>
      </c>
      <c r="AK146" s="15015">
        <f>IF(ISNA(VLOOKUP($D146,'Feb 26'!$F:$F,1,0)),"No","Yes")</f>
      </c>
      <c r="AL146" s="15014">
        <f>IF(ISNA(VLOOKUP($D146,'Feb 26'!$F:$F,1,0)),"No","Yes")</f>
      </c>
      <c r="AM146" s="15013">
        <f>IF(ISNA(VLOOKUP($D146,'Feb 12'!$F:$F,1,0)),"No","Yes")</f>
      </c>
      <c r="AN146" s="15012">
        <f>IF(ISNA(VLOOKUP($D146,'Feb 5'!$F:$F,1,0)),"No","Yes")</f>
      </c>
      <c r="AO146" s="15011">
        <f>IF(ISNA(VLOOKUP($D146,'Jan 29'!$F:$F,1,0)),"No","Yes")</f>
      </c>
      <c r="AP146" s="15010">
        <f>IF(ISNA(VLOOKUP(D146,'Jan 22'!F:F,1,0)),"No","Yes")</f>
      </c>
    </row>
    <row r="147" spans="1:41" x14ac:dyDescent="0.25">
      <c r="A147" s="8769"/>
      <c r="B147" s="244" t="s">
        <v>1275</v>
      </c>
      <c r="C147" s="216" t="s">
        <v>5</v>
      </c>
      <c r="D147" s="209" t="s">
        <v>56</v>
      </c>
      <c r="E147" s="209" t="s">
        <v>57</v>
      </c>
      <c r="F147" s="216" t="s">
        <v>6</v>
      </c>
      <c r="G147" s="238" t="s">
        <v>1468</v>
      </c>
      <c r="H147" s="116" t="str">
        <f>IF(ISNA(VLOOKUP($D147,'Sep 17'!$F:$F,1,0)),"No","Yes")</f>
      </c>
      <c r="I147" s="15077">
        <f>IF(ISNA(VLOOKUP($D147,'Sep 10'!$F:$F,1,0)),"No","Yes")</f>
      </c>
      <c r="J147" s="15076">
        <f>IF(ISNA(VLOOKUP($D147,'Sep 05'!$F:$F,1,0)),"No","Yes")</f>
      </c>
      <c r="K147" s="15075">
        <f>IF(ISNA(VLOOKUP($D147,'Aug 27'!$F:$F,1,0)),"No","Yes")</f>
      </c>
      <c r="L147" s="15074">
        <f>IF(ISNA(VLOOKUP($D147,'Aug 20'!$F:$F,1,0)),"No","Yes")</f>
      </c>
      <c r="M147" s="15073">
        <f>IF(ISNA(VLOOKUP($D147,'Aug 13'!$F:$F,1,0)),"No","Yes")</f>
      </c>
      <c r="N147" s="15072">
        <f>IF(ISNA(VLOOKUP($D147,'Aug 07'!$F:$F,1,0)),"No","Yes")</f>
      </c>
      <c r="O147" s="15071">
        <f>IF(ISNA(VLOOKUP($D147,'Jul 30'!$F:$F,1,0)),"No","Yes")</f>
      </c>
      <c r="P147" s="15070">
        <f>IF(ISNA(VLOOKUP($D147,'Jul 23'!$F:$F,1,0)),"No","Yes")</f>
      </c>
      <c r="Q147" s="15069">
        <f>IF(ISNA(VLOOKUP($D147,'Jul 16'!$F:$F,1,0)),"No","Yes")</f>
      </c>
      <c r="R147" s="15068">
        <f>IF(ISNA(VLOOKUP($D147,'Jul 9'!$F:$F,1,0)),"No","Yes")</f>
      </c>
      <c r="S147" s="15067">
        <f>IF(ISNA(VLOOKUP($D147,'Jul 2'!$F:$F,1,0)),"No","Yes")</f>
      </c>
      <c r="T147" s="15066">
        <f>IF(ISNA(VLOOKUP($D147,'Jun 25'!$F:$F,1,0)),"No","Yes")</f>
      </c>
      <c r="U147" s="15065">
        <f>IF(ISNA(VLOOKUP($D147,'Jun 18'!$F:$F,1,0)),"No","Yes")</f>
      </c>
      <c r="V147" s="15064">
        <f>IF(ISNA(VLOOKUP($D147,'Jun 11'!$F:$F,1,0)),"No","Yes")</f>
      </c>
      <c r="W147" s="15063">
        <f>IF(ISNA(VLOOKUP($D147,'Jun 4'!$F:$F,1,0)),"No","Yes")</f>
      </c>
      <c r="X147" s="15062">
        <f>IF(ISNA(VLOOKUP($D147,'May 28'!$F:$F,1,0)),"No","Yes")</f>
      </c>
      <c r="Y147" s="15061">
        <f>IF(ISNA(VLOOKUP($D147,'May 21'!$F:$F,1,0)),"No","Yes")</f>
      </c>
      <c r="Z147" s="15060">
        <f>IF(ISNA(VLOOKUP($D147,'May 14'!$F:$F,1,0)),"No","Yes")</f>
      </c>
      <c r="AA147" s="15059">
        <f>IF(ISNA(VLOOKUP($D147,'May 9'!$F:$F,1,0)),"No","Yes")</f>
      </c>
      <c r="AB147" s="15058">
        <f>IF(ISNA(VLOOKUP($D147,'May 2'!$F:$F,1,0)),"No","Yes")</f>
      </c>
      <c r="AC147" s="15057">
        <f>IF(ISNA(VLOOKUP($D147,'Apr 23'!$F:$F,1,0)),"No","Yes")</f>
      </c>
      <c r="AD147" s="15056">
        <f>IF(ISNA(VLOOKUP($D147,'Apr 16'!$F:$F,1,0)),"No","Yes")</f>
      </c>
      <c r="AE147" s="15055">
        <f>IF(ISNA(VLOOKUP($D147,'Apr 9'!$F:$F,1,0)),"No","Yes")</f>
      </c>
      <c r="AF147" s="15054">
        <f>IF(ISNA(VLOOKUP($D147,'Apr 2'!$F:$F,1,0)),"No","Yes")</f>
      </c>
      <c r="AG147" s="15053">
        <f>IF(ISNA(VLOOKUP($D147,'Mar 26'!$F:$F,1,0)),"No","Yes")</f>
      </c>
      <c r="AH147" s="15052">
        <f>IF(ISNA(VLOOKUP($D147,'Mar 19'!$F:$F,1,0)),"No","Yes")</f>
      </c>
      <c r="AI147" s="15051">
        <f>IF(ISNA(VLOOKUP($D147,'Mar 12'!$F:$F,1,0)),"No","Yes")</f>
      </c>
      <c r="AJ147" s="15050">
        <f>IF(ISNA(VLOOKUP($D147,'Mar 5'!$F:$F,1,0)),"No","Yes")</f>
      </c>
      <c r="AK147" s="15049">
        <f>IF(ISNA(VLOOKUP($D147,'Feb 26'!$F:$F,1,0)),"No","Yes")</f>
      </c>
      <c r="AL147" s="15048">
        <f>IF(ISNA(VLOOKUP($D147,'Feb 26'!$F:$F,1,0)),"No","Yes")</f>
      </c>
      <c r="AM147" s="15047">
        <f>IF(ISNA(VLOOKUP($D147,'Feb 12'!$F:$F,1,0)),"No","Yes")</f>
      </c>
      <c r="AN147" s="15046">
        <f>IF(ISNA(VLOOKUP($D147,'Feb 5'!$F:$F,1,0)),"No","Yes")</f>
      </c>
      <c r="AO147" s="15045">
        <f>IF(ISNA(VLOOKUP($D147,'Jan 29'!$F:$F,1,0)),"No","Yes")</f>
      </c>
      <c r="AP147" s="15044">
        <f>IF(ISNA(VLOOKUP(D147,'Jan 22'!F:F,1,0)),"No","Yes")</f>
      </c>
    </row>
    <row r="148" spans="1:41" x14ac:dyDescent="0.25">
      <c r="A148" s="8769"/>
      <c r="B148" s="102" t="s">
        <v>1379</v>
      </c>
      <c r="C148" s="216" t="s">
        <v>5</v>
      </c>
      <c r="D148" s="209" t="s">
        <v>44</v>
      </c>
      <c r="E148" s="209" t="s">
        <v>45</v>
      </c>
      <c r="F148" s="216" t="s">
        <v>6</v>
      </c>
      <c r="G148" s="238" t="s">
        <v>960</v>
      </c>
      <c r="H148" s="116" t="str">
        <f>IF(ISNA(VLOOKUP($D148,'Sep 17'!$F:$F,1,0)),"No","Yes")</f>
      </c>
      <c r="I148" s="15111">
        <f>IF(ISNA(VLOOKUP($D148,'Sep 10'!$F:$F,1,0)),"No","Yes")</f>
      </c>
      <c r="J148" s="15110">
        <f>IF(ISNA(VLOOKUP($D148,'Sep 05'!$F:$F,1,0)),"No","Yes")</f>
      </c>
      <c r="K148" s="15109">
        <f>IF(ISNA(VLOOKUP($D148,'Aug 27'!$F:$F,1,0)),"No","Yes")</f>
      </c>
      <c r="L148" s="15108">
        <f>IF(ISNA(VLOOKUP($D148,'Aug 20'!$F:$F,1,0)),"No","Yes")</f>
      </c>
      <c r="M148" s="15107">
        <f>IF(ISNA(VLOOKUP($D148,'Aug 13'!$F:$F,1,0)),"No","Yes")</f>
      </c>
      <c r="N148" s="15106">
        <f>IF(ISNA(VLOOKUP($D148,'Aug 07'!$F:$F,1,0)),"No","Yes")</f>
      </c>
      <c r="O148" s="15105">
        <f>IF(ISNA(VLOOKUP($D148,'Jul 30'!$F:$F,1,0)),"No","Yes")</f>
      </c>
      <c r="P148" s="15104">
        <f>IF(ISNA(VLOOKUP($D148,'Jul 23'!$F:$F,1,0)),"No","Yes")</f>
      </c>
      <c r="Q148" s="15103">
        <f>IF(ISNA(VLOOKUP($D148,'Jul 16'!$F:$F,1,0)),"No","Yes")</f>
      </c>
      <c r="R148" s="15102">
        <f>IF(ISNA(VLOOKUP($D148,'Jul 9'!$F:$F,1,0)),"No","Yes")</f>
      </c>
      <c r="S148" s="15101">
        <f>IF(ISNA(VLOOKUP($D148,'Jul 2'!$F:$F,1,0)),"No","Yes")</f>
      </c>
      <c r="T148" s="15100">
        <f>IF(ISNA(VLOOKUP($D148,'Jun 25'!$F:$F,1,0)),"No","Yes")</f>
      </c>
      <c r="U148" s="15099">
        <f>IF(ISNA(VLOOKUP($D148,'Jun 18'!$F:$F,1,0)),"No","Yes")</f>
      </c>
      <c r="V148" s="15098">
        <f>IF(ISNA(VLOOKUP($D148,'Jun 11'!$F:$F,1,0)),"No","Yes")</f>
      </c>
      <c r="W148" s="15097">
        <f>IF(ISNA(VLOOKUP($D148,'Jun 4'!$F:$F,1,0)),"No","Yes")</f>
      </c>
      <c r="X148" s="15096">
        <f>IF(ISNA(VLOOKUP($D148,'May 28'!$F:$F,1,0)),"No","Yes")</f>
      </c>
      <c r="Y148" s="15095">
        <f>IF(ISNA(VLOOKUP($D148,'May 21'!$F:$F,1,0)),"No","Yes")</f>
      </c>
      <c r="Z148" s="15094">
        <f>IF(ISNA(VLOOKUP($D148,'May 14'!$F:$F,1,0)),"No","Yes")</f>
      </c>
      <c r="AA148" s="15093">
        <f>IF(ISNA(VLOOKUP($D148,'May 9'!$F:$F,1,0)),"No","Yes")</f>
      </c>
      <c r="AB148" s="15092">
        <f>IF(ISNA(VLOOKUP($D148,'May 2'!$F:$F,1,0)),"No","Yes")</f>
      </c>
      <c r="AC148" s="15091">
        <f>IF(ISNA(VLOOKUP($D148,'Apr 23'!$F:$F,1,0)),"No","Yes")</f>
      </c>
      <c r="AD148" s="15090">
        <f>IF(ISNA(VLOOKUP($D148,'Apr 16'!$F:$F,1,0)),"No","Yes")</f>
      </c>
      <c r="AE148" s="15089">
        <f>IF(ISNA(VLOOKUP($D148,'Apr 9'!$F:$F,1,0)),"No","Yes")</f>
      </c>
      <c r="AF148" s="15088">
        <f>IF(ISNA(VLOOKUP($D148,'Apr 2'!$F:$F,1,0)),"No","Yes")</f>
      </c>
      <c r="AG148" s="15087">
        <f>IF(ISNA(VLOOKUP($D148,'Mar 26'!$F:$F,1,0)),"No","Yes")</f>
      </c>
      <c r="AH148" s="15086">
        <f>IF(ISNA(VLOOKUP($D148,'Mar 19'!$F:$F,1,0)),"No","Yes")</f>
      </c>
      <c r="AI148" s="15085">
        <f>IF(ISNA(VLOOKUP($D148,'Mar 12'!$F:$F,1,0)),"No","Yes")</f>
      </c>
      <c r="AJ148" s="15084">
        <f>IF(ISNA(VLOOKUP($D148,'Mar 5'!$F:$F,1,0)),"No","Yes")</f>
      </c>
      <c r="AK148" s="15083">
        <f>IF(ISNA(VLOOKUP($D148,'Feb 26'!$F:$F,1,0)),"No","Yes")</f>
      </c>
      <c r="AL148" s="15082">
        <f>IF(ISNA(VLOOKUP($D148,'Feb 26'!$F:$F,1,0)),"No","Yes")</f>
      </c>
      <c r="AM148" s="15081">
        <f>IF(ISNA(VLOOKUP($D148,'Feb 12'!$F:$F,1,0)),"No","Yes")</f>
      </c>
      <c r="AN148" s="15080">
        <f>IF(ISNA(VLOOKUP($D148,'Feb 5'!$F:$F,1,0)),"No","Yes")</f>
      </c>
      <c r="AO148" s="15079">
        <f>IF(ISNA(VLOOKUP($D148,'Jan 29'!$F:$F,1,0)),"No","Yes")</f>
      </c>
      <c r="AP148" s="15078">
        <f>IF(ISNA(VLOOKUP(D148,'Jan 22'!F:F,1,0)),"No","Yes")</f>
      </c>
    </row>
    <row r="149" spans="1:41" x14ac:dyDescent="0.25">
      <c r="A149" s="8769"/>
      <c r="B149" s="102" t="s">
        <v>1380</v>
      </c>
      <c r="C149" s="216"/>
      <c r="D149" s="209" t="s">
        <v>1441</v>
      </c>
      <c r="E149" s="209" t="s">
        <v>1447</v>
      </c>
      <c r="F149" s="216"/>
      <c r="G149" s="238"/>
      <c r="H149" s="116" t="str">
        <f>IF(ISNA(VLOOKUP($D149,'Sep 17'!$F:$F,1,0)),"No","Yes")</f>
      </c>
      <c r="I149" s="15145">
        <f>IF(ISNA(VLOOKUP($D149,'Sep 10'!$F:$F,1,0)),"No","Yes")</f>
      </c>
      <c r="J149" s="15144">
        <f>IF(ISNA(VLOOKUP($D149,'Sep 05'!$F:$F,1,0)),"No","Yes")</f>
      </c>
      <c r="K149" s="15143">
        <f>IF(ISNA(VLOOKUP($D149,'Aug 27'!$F:$F,1,0)),"No","Yes")</f>
      </c>
      <c r="L149" s="15142">
        <f>IF(ISNA(VLOOKUP($D149,'Aug 20'!$F:$F,1,0)),"No","Yes")</f>
      </c>
      <c r="M149" s="15141">
        <f>IF(ISNA(VLOOKUP($D149,'Aug 13'!$F:$F,1,0)),"No","Yes")</f>
      </c>
      <c r="N149" s="15140">
        <f>IF(ISNA(VLOOKUP($D149,'Aug 07'!$F:$F,1,0)),"No","Yes")</f>
      </c>
      <c r="O149" s="15139">
        <f>IF(ISNA(VLOOKUP($D149,'Jul 30'!$F:$F,1,0)),"No","Yes")</f>
      </c>
      <c r="P149" s="15138">
        <f>IF(ISNA(VLOOKUP($D149,'Jul 23'!$F:$F,1,0)),"No","Yes")</f>
      </c>
      <c r="Q149" s="15137">
        <f>IF(ISNA(VLOOKUP($D149,'Jul 16'!$F:$F,1,0)),"No","Yes")</f>
      </c>
      <c r="R149" s="15136">
        <f>IF(ISNA(VLOOKUP($D149,'Jul 9'!$F:$F,1,0)),"No","Yes")</f>
      </c>
      <c r="S149" s="15135">
        <f>IF(ISNA(VLOOKUP($D149,'Jul 2'!$F:$F,1,0)),"No","Yes")</f>
      </c>
      <c r="T149" s="15134">
        <f>IF(ISNA(VLOOKUP($D149,'Jun 25'!$F:$F,1,0)),"No","Yes")</f>
      </c>
      <c r="U149" s="15133">
        <f>IF(ISNA(VLOOKUP($D149,'Jun 18'!$F:$F,1,0)),"No","Yes")</f>
      </c>
      <c r="V149" s="15132">
        <f>IF(ISNA(VLOOKUP($D149,'Jun 11'!$F:$F,1,0)),"No","Yes")</f>
      </c>
      <c r="W149" s="15131">
        <f>IF(ISNA(VLOOKUP($D149,'Jun 4'!$F:$F,1,0)),"No","Yes")</f>
      </c>
      <c r="X149" s="15130">
        <f>IF(ISNA(VLOOKUP($D149,'May 28'!$F:$F,1,0)),"No","Yes")</f>
      </c>
      <c r="Y149" s="15129">
        <f>IF(ISNA(VLOOKUP($D149,'May 21'!$F:$F,1,0)),"No","Yes")</f>
      </c>
      <c r="Z149" s="15128">
        <f>IF(ISNA(VLOOKUP($D149,'May 14'!$F:$F,1,0)),"No","Yes")</f>
      </c>
      <c r="AA149" s="15127">
        <f>IF(ISNA(VLOOKUP($D149,'May 9'!$F:$F,1,0)),"No","Yes")</f>
      </c>
      <c r="AB149" s="15126">
        <f>IF(ISNA(VLOOKUP($D149,'May 2'!$F:$F,1,0)),"No","Yes")</f>
      </c>
      <c r="AC149" s="15125">
        <f>IF(ISNA(VLOOKUP($D149,'Apr 23'!$F:$F,1,0)),"No","Yes")</f>
      </c>
      <c r="AD149" s="15124">
        <f>IF(ISNA(VLOOKUP($D149,'Apr 16'!$F:$F,1,0)),"No","Yes")</f>
      </c>
      <c r="AE149" s="15123">
        <f>IF(ISNA(VLOOKUP($D149,'Apr 9'!$F:$F,1,0)),"No","Yes")</f>
      </c>
      <c r="AF149" s="15122">
        <f>IF(ISNA(VLOOKUP($D149,'Apr 2'!$F:$F,1,0)),"No","Yes")</f>
      </c>
      <c r="AG149" s="15121">
        <f>IF(ISNA(VLOOKUP($D149,'Mar 26'!$F:$F,1,0)),"No","Yes")</f>
      </c>
      <c r="AH149" s="15120">
        <f>IF(ISNA(VLOOKUP($D149,'Mar 19'!$F:$F,1,0)),"No","Yes")</f>
      </c>
      <c r="AI149" s="15119">
        <f>IF(ISNA(VLOOKUP($D149,'Mar 12'!$F:$F,1,0)),"No","Yes")</f>
      </c>
      <c r="AJ149" s="15118">
        <f>IF(ISNA(VLOOKUP($D149,'Mar 5'!$F:$F,1,0)),"No","Yes")</f>
      </c>
      <c r="AK149" s="15117">
        <f>IF(ISNA(VLOOKUP($D149,'Feb 26'!$F:$F,1,0)),"No","Yes")</f>
      </c>
      <c r="AL149" s="15116">
        <f>IF(ISNA(VLOOKUP($D149,'Feb 26'!$F:$F,1,0)),"No","Yes")</f>
      </c>
      <c r="AM149" s="15115">
        <f>IF(ISNA(VLOOKUP($D149,'Feb 12'!$F:$F,1,0)),"No","Yes")</f>
      </c>
      <c r="AN149" s="15114">
        <f>IF(ISNA(VLOOKUP($D149,'Feb 5'!$F:$F,1,0)),"No","Yes")</f>
      </c>
      <c r="AO149" s="15113">
        <f>IF(ISNA(VLOOKUP($D149,'Jan 29'!$F:$F,1,0)),"No","Yes")</f>
      </c>
      <c r="AP149" s="15112">
        <f>IF(ISNA(VLOOKUP(D149,'Jan 22'!F:F,1,0)),"No","Yes")</f>
      </c>
    </row>
    <row r="150" spans="1:41" x14ac:dyDescent="0.25">
      <c r="A150" s="8769"/>
      <c r="B150" s="175" t="s">
        <v>1302</v>
      </c>
      <c r="C150" s="216" t="s">
        <v>5</v>
      </c>
      <c r="D150" s="209" t="s">
        <v>18</v>
      </c>
      <c r="E150" s="209" t="s">
        <v>19</v>
      </c>
      <c r="F150" s="216" t="s">
        <v>6</v>
      </c>
      <c r="G150" s="238" t="s">
        <v>1468</v>
      </c>
      <c r="H150" s="116" t="str">
        <f>IF(ISNA(VLOOKUP($D150,'Sep 17'!$F:$F,1,0)),"No","Yes")</f>
      </c>
      <c r="I150" s="15179">
        <f>IF(ISNA(VLOOKUP($D150,'Sep 10'!$F:$F,1,0)),"No","Yes")</f>
      </c>
      <c r="J150" s="15178">
        <f>IF(ISNA(VLOOKUP($D150,'Sep 05'!$F:$F,1,0)),"No","Yes")</f>
      </c>
      <c r="K150" s="15177">
        <f>IF(ISNA(VLOOKUP($D150,'Aug 27'!$F:$F,1,0)),"No","Yes")</f>
      </c>
      <c r="L150" s="15176">
        <f>IF(ISNA(VLOOKUP($D150,'Aug 20'!$F:$F,1,0)),"No","Yes")</f>
      </c>
      <c r="M150" s="15175">
        <f>IF(ISNA(VLOOKUP($D150,'Aug 13'!$F:$F,1,0)),"No","Yes")</f>
      </c>
      <c r="N150" s="15174">
        <f>IF(ISNA(VLOOKUP($D150,'Aug 07'!$F:$F,1,0)),"No","Yes")</f>
      </c>
      <c r="O150" s="15173">
        <f>IF(ISNA(VLOOKUP($D150,'Jul 30'!$F:$F,1,0)),"No","Yes")</f>
      </c>
      <c r="P150" s="15172">
        <f>IF(ISNA(VLOOKUP($D150,'Jul 23'!$F:$F,1,0)),"No","Yes")</f>
      </c>
      <c r="Q150" s="15171">
        <f>IF(ISNA(VLOOKUP($D150,'Jul 16'!$F:$F,1,0)),"No","Yes")</f>
      </c>
      <c r="R150" s="15170">
        <f>IF(ISNA(VLOOKUP($D150,'Jul 9'!$F:$F,1,0)),"No","Yes")</f>
      </c>
      <c r="S150" s="15169">
        <f>IF(ISNA(VLOOKUP($D150,'Jul 2'!$F:$F,1,0)),"No","Yes")</f>
      </c>
      <c r="T150" s="15168">
        <f>IF(ISNA(VLOOKUP($D150,'Jun 25'!$F:$F,1,0)),"No","Yes")</f>
      </c>
      <c r="U150" s="15167">
        <f>IF(ISNA(VLOOKUP($D150,'Jun 18'!$F:$F,1,0)),"No","Yes")</f>
      </c>
      <c r="V150" s="15166">
        <f>IF(ISNA(VLOOKUP($D150,'Jun 11'!$F:$F,1,0)),"No","Yes")</f>
      </c>
      <c r="W150" s="15165">
        <f>IF(ISNA(VLOOKUP($D150,'Jun 4'!$F:$F,1,0)),"No","Yes")</f>
      </c>
      <c r="X150" s="15164">
        <f>IF(ISNA(VLOOKUP($D150,'May 28'!$F:$F,1,0)),"No","Yes")</f>
      </c>
      <c r="Y150" s="15163">
        <f>IF(ISNA(VLOOKUP($D150,'May 21'!$F:$F,1,0)),"No","Yes")</f>
      </c>
      <c r="Z150" s="15162">
        <f>IF(ISNA(VLOOKUP($D150,'May 14'!$F:$F,1,0)),"No","Yes")</f>
      </c>
      <c r="AA150" s="15161">
        <f>IF(ISNA(VLOOKUP($D150,'May 9'!$F:$F,1,0)),"No","Yes")</f>
      </c>
      <c r="AB150" s="15160">
        <f>IF(ISNA(VLOOKUP($D150,'May 2'!$F:$F,1,0)),"No","Yes")</f>
      </c>
      <c r="AC150" s="15159">
        <f>IF(ISNA(VLOOKUP($D150,'Apr 23'!$F:$F,1,0)),"No","Yes")</f>
      </c>
      <c r="AD150" s="15158">
        <f>IF(ISNA(VLOOKUP($D150,'Apr 16'!$F:$F,1,0)),"No","Yes")</f>
      </c>
      <c r="AE150" s="15157">
        <f>IF(ISNA(VLOOKUP($D150,'Apr 9'!$F:$F,1,0)),"No","Yes")</f>
      </c>
      <c r="AF150" s="15156">
        <f>IF(ISNA(VLOOKUP($D150,'Apr 2'!$F:$F,1,0)),"No","Yes")</f>
      </c>
      <c r="AG150" s="15155">
        <f>IF(ISNA(VLOOKUP($D150,'Mar 26'!$F:$F,1,0)),"No","Yes")</f>
      </c>
      <c r="AH150" s="15154">
        <f>IF(ISNA(VLOOKUP($D150,'Mar 19'!$F:$F,1,0)),"No","Yes")</f>
      </c>
      <c r="AI150" s="15153">
        <f>IF(ISNA(VLOOKUP($D150,'Mar 12'!$F:$F,1,0)),"No","Yes")</f>
      </c>
      <c r="AJ150" s="15152">
        <f>IF(ISNA(VLOOKUP($D150,'Mar 5'!$F:$F,1,0)),"No","Yes")</f>
      </c>
      <c r="AK150" s="15151">
        <f>IF(ISNA(VLOOKUP($D150,'Feb 26'!$F:$F,1,0)),"No","Yes")</f>
      </c>
      <c r="AL150" s="15150">
        <f>IF(ISNA(VLOOKUP($D150,'Feb 26'!$F:$F,1,0)),"No","Yes")</f>
      </c>
      <c r="AM150" s="15149">
        <f>IF(ISNA(VLOOKUP($D150,'Feb 12'!$F:$F,1,0)),"No","Yes")</f>
      </c>
      <c r="AN150" s="15148">
        <f>IF(ISNA(VLOOKUP($D150,'Feb 5'!$F:$F,1,0)),"No","Yes")</f>
      </c>
      <c r="AO150" s="15147">
        <f>IF(ISNA(VLOOKUP($D150,'Jan 29'!$F:$F,1,0)),"No","Yes")</f>
      </c>
      <c r="AP150" s="15146">
        <f>IF(ISNA(VLOOKUP(D150,'Jan 22'!F:F,1,0)),"No","Yes")</f>
      </c>
    </row>
    <row r="151" spans="1:41" x14ac:dyDescent="0.25">
      <c r="A151" s="8769"/>
      <c r="B151" s="198" t="s">
        <v>1324</v>
      </c>
      <c r="C151" s="216" t="s">
        <v>5</v>
      </c>
      <c r="D151" s="211" t="s">
        <v>395</v>
      </c>
      <c r="E151" s="216" t="s">
        <v>396</v>
      </c>
      <c r="F151" s="216" t="s">
        <v>6</v>
      </c>
      <c r="G151" s="238" t="s">
        <v>1468</v>
      </c>
      <c r="H151" s="116" t="str">
        <f>IF(ISNA(VLOOKUP($D151,'Sep 17'!$F:$F,1,0)),"No","Yes")</f>
      </c>
      <c r="I151" s="15213">
        <f>IF(ISNA(VLOOKUP($D151,'Sep 10'!$F:$F,1,0)),"No","Yes")</f>
      </c>
      <c r="J151" s="15212">
        <f>IF(ISNA(VLOOKUP($D151,'Sep 05'!$F:$F,1,0)),"No","Yes")</f>
      </c>
      <c r="K151" s="15211">
        <f>IF(ISNA(VLOOKUP($D151,'Aug 27'!$F:$F,1,0)),"No","Yes")</f>
      </c>
      <c r="L151" s="15210">
        <f>IF(ISNA(VLOOKUP($D151,'Aug 20'!$F:$F,1,0)),"No","Yes")</f>
      </c>
      <c r="M151" s="15209">
        <f>IF(ISNA(VLOOKUP($D151,'Aug 13'!$F:$F,1,0)),"No","Yes")</f>
      </c>
      <c r="N151" s="15208">
        <f>IF(ISNA(VLOOKUP($D151,'Aug 07'!$F:$F,1,0)),"No","Yes")</f>
      </c>
      <c r="O151" s="15207">
        <f>IF(ISNA(VLOOKUP($D151,'Jul 30'!$F:$F,1,0)),"No","Yes")</f>
      </c>
      <c r="P151" s="15206">
        <f>IF(ISNA(VLOOKUP($D151,'Jul 23'!$F:$F,1,0)),"No","Yes")</f>
      </c>
      <c r="Q151" s="15205">
        <f>IF(ISNA(VLOOKUP($D151,'Jul 16'!$F:$F,1,0)),"No","Yes")</f>
      </c>
      <c r="R151" s="15204">
        <f>IF(ISNA(VLOOKUP($D151,'Jul 9'!$F:$F,1,0)),"No","Yes")</f>
      </c>
      <c r="S151" s="15203">
        <f>IF(ISNA(VLOOKUP($D151,'Jul 2'!$F:$F,1,0)),"No","Yes")</f>
      </c>
      <c r="T151" s="15202">
        <f>IF(ISNA(VLOOKUP($D151,'Jun 25'!$F:$F,1,0)),"No","Yes")</f>
      </c>
      <c r="U151" s="15201">
        <f>IF(ISNA(VLOOKUP($D151,'Jun 18'!$F:$F,1,0)),"No","Yes")</f>
      </c>
      <c r="V151" s="15200">
        <f>IF(ISNA(VLOOKUP($D151,'Jun 11'!$F:$F,1,0)),"No","Yes")</f>
      </c>
      <c r="W151" s="15199">
        <f>IF(ISNA(VLOOKUP($D151,'Jun 4'!$F:$F,1,0)),"No","Yes")</f>
      </c>
      <c r="X151" s="15198">
        <f>IF(ISNA(VLOOKUP($D151,'May 28'!$F:$F,1,0)),"No","Yes")</f>
      </c>
      <c r="Y151" s="15197">
        <f>IF(ISNA(VLOOKUP($D151,'May 21'!$F:$F,1,0)),"No","Yes")</f>
      </c>
      <c r="Z151" s="15196">
        <f>IF(ISNA(VLOOKUP($D151,'May 14'!$F:$F,1,0)),"No","Yes")</f>
      </c>
      <c r="AA151" s="15195">
        <f>IF(ISNA(VLOOKUP($D151,'May 9'!$F:$F,1,0)),"No","Yes")</f>
      </c>
      <c r="AB151" s="15194">
        <f>IF(ISNA(VLOOKUP($D151,'May 2'!$F:$F,1,0)),"No","Yes")</f>
      </c>
      <c r="AC151" s="15193">
        <f>IF(ISNA(VLOOKUP($D151,'Apr 23'!$F:$F,1,0)),"No","Yes")</f>
      </c>
      <c r="AD151" s="15192">
        <f>IF(ISNA(VLOOKUP($D151,'Apr 16'!$F:$F,1,0)),"No","Yes")</f>
      </c>
      <c r="AE151" s="15191">
        <f>IF(ISNA(VLOOKUP($D151,'Apr 9'!$F:$F,1,0)),"No","Yes")</f>
      </c>
      <c r="AF151" s="15190">
        <f>IF(ISNA(VLOOKUP($D151,'Apr 2'!$F:$F,1,0)),"No","Yes")</f>
      </c>
      <c r="AG151" s="15189">
        <f>IF(ISNA(VLOOKUP($D151,'Mar 26'!$F:$F,1,0)),"No","Yes")</f>
      </c>
      <c r="AH151" s="15188">
        <f>IF(ISNA(VLOOKUP($D151,'Mar 19'!$F:$F,1,0)),"No","Yes")</f>
      </c>
      <c r="AI151" s="15187">
        <f>IF(ISNA(VLOOKUP($D151,'Mar 12'!$F:$F,1,0)),"No","Yes")</f>
      </c>
      <c r="AJ151" s="15186">
        <f>IF(ISNA(VLOOKUP($D151,'Mar 5'!$F:$F,1,0)),"No","Yes")</f>
      </c>
      <c r="AK151" s="15185">
        <f>IF(ISNA(VLOOKUP($D151,'Feb 26'!$F:$F,1,0)),"No","Yes")</f>
      </c>
      <c r="AL151" s="15184">
        <f>IF(ISNA(VLOOKUP($D151,'Feb 26'!$F:$F,1,0)),"No","Yes")</f>
      </c>
      <c r="AM151" s="15183">
        <f>IF(ISNA(VLOOKUP($D151,'Feb 12'!$F:$F,1,0)),"No","Yes")</f>
      </c>
      <c r="AN151" s="15182">
        <f>IF(ISNA(VLOOKUP($D151,'Feb 5'!$F:$F,1,0)),"No","Yes")</f>
      </c>
      <c r="AO151" s="15181">
        <f>IF(ISNA(VLOOKUP($D151,'Jan 29'!$F:$F,1,0)),"No","Yes")</f>
      </c>
      <c r="AP151" s="15180">
        <f>IF(ISNA(VLOOKUP(D151,'Jan 22'!F:F,1,0)),"No","Yes")</f>
      </c>
    </row>
    <row r="152" spans="1:41" x14ac:dyDescent="0.25">
      <c r="A152" s="8769"/>
      <c r="B152" s="102" t="s">
        <v>1381</v>
      </c>
      <c r="C152" s="216"/>
      <c r="D152" s="209" t="s">
        <v>1442</v>
      </c>
      <c r="E152" s="209" t="s">
        <v>1448</v>
      </c>
      <c r="F152" s="216"/>
      <c r="G152" s="238"/>
      <c r="H152" s="116" t="str">
        <f>IF(ISNA(VLOOKUP($D152,'Sep 17'!$F:$F,1,0)),"No","Yes")</f>
      </c>
      <c r="I152" s="15247">
        <f>IF(ISNA(VLOOKUP($D152,'Sep 10'!$F:$F,1,0)),"No","Yes")</f>
      </c>
      <c r="J152" s="15246">
        <f>IF(ISNA(VLOOKUP($D152,'Sep 05'!$F:$F,1,0)),"No","Yes")</f>
      </c>
      <c r="K152" s="15245">
        <f>IF(ISNA(VLOOKUP($D152,'Aug 27'!$F:$F,1,0)),"No","Yes")</f>
      </c>
      <c r="L152" s="15244">
        <f>IF(ISNA(VLOOKUP($D152,'Aug 20'!$F:$F,1,0)),"No","Yes")</f>
      </c>
      <c r="M152" s="15243">
        <f>IF(ISNA(VLOOKUP($D152,'Aug 13'!$F:$F,1,0)),"No","Yes")</f>
      </c>
      <c r="N152" s="15242">
        <f>IF(ISNA(VLOOKUP($D152,'Aug 07'!$F:$F,1,0)),"No","Yes")</f>
      </c>
      <c r="O152" s="15241">
        <f>IF(ISNA(VLOOKUP($D152,'Jul 30'!$F:$F,1,0)),"No","Yes")</f>
      </c>
      <c r="P152" s="15240">
        <f>IF(ISNA(VLOOKUP($D152,'Jul 23'!$F:$F,1,0)),"No","Yes")</f>
      </c>
      <c r="Q152" s="15239">
        <f>IF(ISNA(VLOOKUP($D152,'Jul 16'!$F:$F,1,0)),"No","Yes")</f>
      </c>
      <c r="R152" s="15238">
        <f>IF(ISNA(VLOOKUP($D152,'Jul 9'!$F:$F,1,0)),"No","Yes")</f>
      </c>
      <c r="S152" s="15237">
        <f>IF(ISNA(VLOOKUP($D152,'Jul 2'!$F:$F,1,0)),"No","Yes")</f>
      </c>
      <c r="T152" s="15236">
        <f>IF(ISNA(VLOOKUP($D152,'Jun 25'!$F:$F,1,0)),"No","Yes")</f>
      </c>
      <c r="U152" s="15235">
        <f>IF(ISNA(VLOOKUP($D152,'Jun 18'!$F:$F,1,0)),"No","Yes")</f>
      </c>
      <c r="V152" s="15234">
        <f>IF(ISNA(VLOOKUP($D152,'Jun 11'!$F:$F,1,0)),"No","Yes")</f>
      </c>
      <c r="W152" s="15233">
        <f>IF(ISNA(VLOOKUP($D152,'Jun 4'!$F:$F,1,0)),"No","Yes")</f>
      </c>
      <c r="X152" s="15232">
        <f>IF(ISNA(VLOOKUP($D152,'May 28'!$F:$F,1,0)),"No","Yes")</f>
      </c>
      <c r="Y152" s="15231">
        <f>IF(ISNA(VLOOKUP($D152,'May 21'!$F:$F,1,0)),"No","Yes")</f>
      </c>
      <c r="Z152" s="15230">
        <f>IF(ISNA(VLOOKUP($D152,'May 14'!$F:$F,1,0)),"No","Yes")</f>
      </c>
      <c r="AA152" s="15229">
        <f>IF(ISNA(VLOOKUP($D152,'May 9'!$F:$F,1,0)),"No","Yes")</f>
      </c>
      <c r="AB152" s="15228">
        <f>IF(ISNA(VLOOKUP($D152,'May 2'!$F:$F,1,0)),"No","Yes")</f>
      </c>
      <c r="AC152" s="15227">
        <f>IF(ISNA(VLOOKUP($D152,'Apr 23'!$F:$F,1,0)),"No","Yes")</f>
      </c>
      <c r="AD152" s="15226">
        <f>IF(ISNA(VLOOKUP($D152,'Apr 16'!$F:$F,1,0)),"No","Yes")</f>
      </c>
      <c r="AE152" s="15225">
        <f>IF(ISNA(VLOOKUP($D152,'Apr 9'!$F:$F,1,0)),"No","Yes")</f>
      </c>
      <c r="AF152" s="15224">
        <f>IF(ISNA(VLOOKUP($D152,'Apr 2'!$F:$F,1,0)),"No","Yes")</f>
      </c>
      <c r="AG152" s="15223">
        <f>IF(ISNA(VLOOKUP($D152,'Mar 26'!$F:$F,1,0)),"No","Yes")</f>
      </c>
      <c r="AH152" s="15222">
        <f>IF(ISNA(VLOOKUP($D152,'Mar 19'!$F:$F,1,0)),"No","Yes")</f>
      </c>
      <c r="AI152" s="15221">
        <f>IF(ISNA(VLOOKUP($D152,'Mar 12'!$F:$F,1,0)),"No","Yes")</f>
      </c>
      <c r="AJ152" s="15220">
        <f>IF(ISNA(VLOOKUP($D152,'Mar 5'!$F:$F,1,0)),"No","Yes")</f>
      </c>
      <c r="AK152" s="15219">
        <f>IF(ISNA(VLOOKUP($D152,'Feb 26'!$F:$F,1,0)),"No","Yes")</f>
      </c>
      <c r="AL152" s="15218">
        <f>IF(ISNA(VLOOKUP($D152,'Feb 26'!$F:$F,1,0)),"No","Yes")</f>
      </c>
      <c r="AM152" s="15217">
        <f>IF(ISNA(VLOOKUP($D152,'Feb 12'!$F:$F,1,0)),"No","Yes")</f>
      </c>
      <c r="AN152" s="15216">
        <f>IF(ISNA(VLOOKUP($D152,'Feb 5'!$F:$F,1,0)),"No","Yes")</f>
      </c>
      <c r="AO152" s="15215">
        <f>IF(ISNA(VLOOKUP($D152,'Jan 29'!$F:$F,1,0)),"No","Yes")</f>
      </c>
      <c r="AP152" s="15214">
        <f>IF(ISNA(VLOOKUP(D152,'Jan 22'!F:F,1,0)),"No","Yes")</f>
      </c>
    </row>
    <row r="153" spans="1:41" x14ac:dyDescent="0.25">
      <c r="A153" s="8769"/>
      <c r="B153" s="205" t="s">
        <v>1293</v>
      </c>
      <c r="C153" s="216" t="s">
        <v>5</v>
      </c>
      <c r="D153" s="216" t="s">
        <v>469</v>
      </c>
      <c r="E153" s="216" t="s">
        <v>470</v>
      </c>
      <c r="F153" s="216" t="s">
        <v>6</v>
      </c>
      <c r="G153" s="238" t="s">
        <v>1257</v>
      </c>
      <c r="H153" s="116" t="str">
        <f>IF(ISNA(VLOOKUP($D153,'Sep 17'!$F:$F,1,0)),"No","Yes")</f>
      </c>
      <c r="I153" s="15281">
        <f>IF(ISNA(VLOOKUP($D153,'Sep 10'!$F:$F,1,0)),"No","Yes")</f>
      </c>
      <c r="J153" s="15280">
        <f>IF(ISNA(VLOOKUP($D153,'Sep 05'!$F:$F,1,0)),"No","Yes")</f>
      </c>
      <c r="K153" s="15279">
        <f>IF(ISNA(VLOOKUP($D153,'Aug 27'!$F:$F,1,0)),"No","Yes")</f>
      </c>
      <c r="L153" s="15278">
        <f>IF(ISNA(VLOOKUP($D153,'Aug 20'!$F:$F,1,0)),"No","Yes")</f>
      </c>
      <c r="M153" s="15277">
        <f>IF(ISNA(VLOOKUP($D153,'Aug 13'!$F:$F,1,0)),"No","Yes")</f>
      </c>
      <c r="N153" s="15276">
        <f>IF(ISNA(VLOOKUP($D153,'Aug 07'!$F:$F,1,0)),"No","Yes")</f>
      </c>
      <c r="O153" s="15275">
        <f>IF(ISNA(VLOOKUP($D153,'Jul 30'!$F:$F,1,0)),"No","Yes")</f>
      </c>
      <c r="P153" s="15274">
        <f>IF(ISNA(VLOOKUP($D153,'Jul 23'!$F:$F,1,0)),"No","Yes")</f>
      </c>
      <c r="Q153" s="15273">
        <f>IF(ISNA(VLOOKUP($D153,'Jul 16'!$F:$F,1,0)),"No","Yes")</f>
      </c>
      <c r="R153" s="15272">
        <f>IF(ISNA(VLOOKUP($D153,'Jul 9'!$F:$F,1,0)),"No","Yes")</f>
      </c>
      <c r="S153" s="15271">
        <f>IF(ISNA(VLOOKUP($D153,'Jul 2'!$F:$F,1,0)),"No","Yes")</f>
      </c>
      <c r="T153" s="15270">
        <f>IF(ISNA(VLOOKUP($D153,'Jun 25'!$F:$F,1,0)),"No","Yes")</f>
      </c>
      <c r="U153" s="15269">
        <f>IF(ISNA(VLOOKUP($D153,'Jun 18'!$F:$F,1,0)),"No","Yes")</f>
      </c>
      <c r="V153" s="15268">
        <f>IF(ISNA(VLOOKUP($D153,'Jun 11'!$F:$F,1,0)),"No","Yes")</f>
      </c>
      <c r="W153" s="15267">
        <f>IF(ISNA(VLOOKUP($D153,'Jun 4'!$F:$F,1,0)),"No","Yes")</f>
      </c>
      <c r="X153" s="15266">
        <f>IF(ISNA(VLOOKUP($D153,'May 28'!$F:$F,1,0)),"No","Yes")</f>
      </c>
      <c r="Y153" s="15265">
        <f>IF(ISNA(VLOOKUP($D153,'May 21'!$F:$F,1,0)),"No","Yes")</f>
      </c>
      <c r="Z153" s="15264">
        <f>IF(ISNA(VLOOKUP($D153,'May 14'!$F:$F,1,0)),"No","Yes")</f>
      </c>
      <c r="AA153" s="15263">
        <f>IF(ISNA(VLOOKUP($D153,'May 9'!$F:$F,1,0)),"No","Yes")</f>
      </c>
      <c r="AB153" s="15262">
        <f>IF(ISNA(VLOOKUP($D153,'May 2'!$F:$F,1,0)),"No","Yes")</f>
      </c>
      <c r="AC153" s="15261">
        <f>IF(ISNA(VLOOKUP($D153,'Apr 23'!$F:$F,1,0)),"No","Yes")</f>
      </c>
      <c r="AD153" s="15260">
        <f>IF(ISNA(VLOOKUP($D153,'Apr 16'!$F:$F,1,0)),"No","Yes")</f>
      </c>
      <c r="AE153" s="15259">
        <f>IF(ISNA(VLOOKUP($D153,'Apr 9'!$F:$F,1,0)),"No","Yes")</f>
      </c>
      <c r="AF153" s="15258">
        <f>IF(ISNA(VLOOKUP($D153,'Apr 2'!$F:$F,1,0)),"No","Yes")</f>
      </c>
      <c r="AG153" s="15257">
        <f>IF(ISNA(VLOOKUP($D153,'Mar 26'!$F:$F,1,0)),"No","Yes")</f>
      </c>
      <c r="AH153" s="15256">
        <f>IF(ISNA(VLOOKUP($D153,'Mar 19'!$F:$F,1,0)),"No","Yes")</f>
      </c>
      <c r="AI153" s="15255">
        <f>IF(ISNA(VLOOKUP($D153,'Mar 12'!$F:$F,1,0)),"No","Yes")</f>
      </c>
      <c r="AJ153" s="15254">
        <f>IF(ISNA(VLOOKUP($D153,'Mar 5'!$F:$F,1,0)),"No","Yes")</f>
      </c>
      <c r="AK153" s="15253">
        <f>IF(ISNA(VLOOKUP($D153,'Feb 26'!$F:$F,1,0)),"No","Yes")</f>
      </c>
      <c r="AL153" s="15252">
        <f>IF(ISNA(VLOOKUP($D153,'Feb 26'!$F:$F,1,0)),"No","Yes")</f>
      </c>
      <c r="AM153" s="15251">
        <f>IF(ISNA(VLOOKUP($D153,'Feb 12'!$F:$F,1,0)),"No","Yes")</f>
      </c>
      <c r="AN153" s="15250">
        <f>IF(ISNA(VLOOKUP($D153,'Feb 5'!$F:$F,1,0)),"No","Yes")</f>
      </c>
      <c r="AO153" s="15249">
        <f>IF(ISNA(VLOOKUP($D153,'Jan 29'!$F:$F,1,0)),"No","Yes")</f>
      </c>
      <c r="AP153" s="15248">
        <f>IF(ISNA(VLOOKUP(D153,'Jan 22'!F:F,1,0)),"No","Yes")</f>
      </c>
    </row>
    <row r="154" spans="1:41" x14ac:dyDescent="0.25">
      <c r="A154" s="8769"/>
      <c r="B154" s="102" t="s">
        <v>1382</v>
      </c>
      <c r="C154" s="216" t="s">
        <v>5</v>
      </c>
      <c r="D154" s="209" t="s">
        <v>805</v>
      </c>
      <c r="E154" s="209" t="s">
        <v>806</v>
      </c>
      <c r="F154" s="216" t="s">
        <v>6</v>
      </c>
      <c r="G154" s="238" t="s">
        <v>1468</v>
      </c>
      <c r="H154" s="116" t="str">
        <f>IF(ISNA(VLOOKUP($D154,'Sep 17'!$F:$F,1,0)),"No","Yes")</f>
      </c>
      <c r="I154" s="15315">
        <f>IF(ISNA(VLOOKUP($D154,'Sep 10'!$F:$F,1,0)),"No","Yes")</f>
      </c>
      <c r="J154" s="15314">
        <f>IF(ISNA(VLOOKUP($D154,'Sep 05'!$F:$F,1,0)),"No","Yes")</f>
      </c>
      <c r="K154" s="15313">
        <f>IF(ISNA(VLOOKUP($D154,'Aug 27'!$F:$F,1,0)),"No","Yes")</f>
      </c>
      <c r="L154" s="15312">
        <f>IF(ISNA(VLOOKUP($D154,'Aug 20'!$F:$F,1,0)),"No","Yes")</f>
      </c>
      <c r="M154" s="15311">
        <f>IF(ISNA(VLOOKUP($D154,'Aug 13'!$F:$F,1,0)),"No","Yes")</f>
      </c>
      <c r="N154" s="15310">
        <f>IF(ISNA(VLOOKUP($D154,'Aug 07'!$F:$F,1,0)),"No","Yes")</f>
      </c>
      <c r="O154" s="15309">
        <f>IF(ISNA(VLOOKUP($D154,'Jul 30'!$F:$F,1,0)),"No","Yes")</f>
      </c>
      <c r="P154" s="15308">
        <f>IF(ISNA(VLOOKUP($D154,'Jul 23'!$F:$F,1,0)),"No","Yes")</f>
      </c>
      <c r="Q154" s="15307">
        <f>IF(ISNA(VLOOKUP($D154,'Jul 16'!$F:$F,1,0)),"No","Yes")</f>
      </c>
      <c r="R154" s="15306">
        <f>IF(ISNA(VLOOKUP($D154,'Jul 9'!$F:$F,1,0)),"No","Yes")</f>
      </c>
      <c r="S154" s="15305">
        <f>IF(ISNA(VLOOKUP($D154,'Jul 2'!$F:$F,1,0)),"No","Yes")</f>
      </c>
      <c r="T154" s="15304">
        <f>IF(ISNA(VLOOKUP($D154,'Jun 25'!$F:$F,1,0)),"No","Yes")</f>
      </c>
      <c r="U154" s="15303">
        <f>IF(ISNA(VLOOKUP($D154,'Jun 18'!$F:$F,1,0)),"No","Yes")</f>
      </c>
      <c r="V154" s="15302">
        <f>IF(ISNA(VLOOKUP($D154,'Jun 11'!$F:$F,1,0)),"No","Yes")</f>
      </c>
      <c r="W154" s="15301">
        <f>IF(ISNA(VLOOKUP($D154,'Jun 4'!$F:$F,1,0)),"No","Yes")</f>
      </c>
      <c r="X154" s="15300">
        <f>IF(ISNA(VLOOKUP($D154,'May 28'!$F:$F,1,0)),"No","Yes")</f>
      </c>
      <c r="Y154" s="15299">
        <f>IF(ISNA(VLOOKUP($D154,'May 21'!$F:$F,1,0)),"No","Yes")</f>
      </c>
      <c r="Z154" s="15298">
        <f>IF(ISNA(VLOOKUP($D154,'May 14'!$F:$F,1,0)),"No","Yes")</f>
      </c>
      <c r="AA154" s="15297">
        <f>IF(ISNA(VLOOKUP($D154,'May 9'!$F:$F,1,0)),"No","Yes")</f>
      </c>
      <c r="AB154" s="15296">
        <f>IF(ISNA(VLOOKUP($D154,'May 2'!$F:$F,1,0)),"No","Yes")</f>
      </c>
      <c r="AC154" s="15295">
        <f>IF(ISNA(VLOOKUP($D154,'Apr 23'!$F:$F,1,0)),"No","Yes")</f>
      </c>
      <c r="AD154" s="15294">
        <f>IF(ISNA(VLOOKUP($D154,'Apr 16'!$F:$F,1,0)),"No","Yes")</f>
      </c>
      <c r="AE154" s="15293">
        <f>IF(ISNA(VLOOKUP($D154,'Apr 9'!$F:$F,1,0)),"No","Yes")</f>
      </c>
      <c r="AF154" s="15292">
        <f>IF(ISNA(VLOOKUP($D154,'Apr 2'!$F:$F,1,0)),"No","Yes")</f>
      </c>
      <c r="AG154" s="15291">
        <f>IF(ISNA(VLOOKUP($D154,'Mar 26'!$F:$F,1,0)),"No","Yes")</f>
      </c>
      <c r="AH154" s="15290">
        <f>IF(ISNA(VLOOKUP($D154,'Mar 19'!$F:$F,1,0)),"No","Yes")</f>
      </c>
      <c r="AI154" s="15289">
        <f>IF(ISNA(VLOOKUP($D154,'Mar 12'!$F:$F,1,0)),"No","Yes")</f>
      </c>
      <c r="AJ154" s="15288">
        <f>IF(ISNA(VLOOKUP($D154,'Mar 5'!$F:$F,1,0)),"No","Yes")</f>
      </c>
      <c r="AK154" s="15287">
        <f>IF(ISNA(VLOOKUP($D154,'Feb 26'!$F:$F,1,0)),"No","Yes")</f>
      </c>
      <c r="AL154" s="15286">
        <f>IF(ISNA(VLOOKUP($D154,'Feb 26'!$F:$F,1,0)),"No","Yes")</f>
      </c>
      <c r="AM154" s="15285">
        <f>IF(ISNA(VLOOKUP($D154,'Feb 12'!$F:$F,1,0)),"No","Yes")</f>
      </c>
      <c r="AN154" s="15284">
        <f>IF(ISNA(VLOOKUP($D154,'Feb 5'!$F:$F,1,0)),"No","Yes")</f>
      </c>
      <c r="AO154" s="15283">
        <f>IF(ISNA(VLOOKUP($D154,'Jan 29'!$F:$F,1,0)),"No","Yes")</f>
      </c>
      <c r="AP154" s="15282">
        <f>IF(ISNA(VLOOKUP(D154,'Jan 22'!F:F,1,0)),"No","Yes")</f>
      </c>
    </row>
    <row r="155" spans="1:41" x14ac:dyDescent="0.25">
      <c r="A155" s="8769"/>
      <c r="B155" s="102" t="s">
        <v>1383</v>
      </c>
      <c r="C155" s="216"/>
      <c r="D155" s="209" t="s">
        <v>1443</v>
      </c>
      <c r="E155" s="209" t="s">
        <v>1449</v>
      </c>
      <c r="F155" s="216"/>
      <c r="G155" s="238"/>
      <c r="H155" s="116" t="str">
        <f>IF(ISNA(VLOOKUP($D155,'Sep 17'!$F:$F,1,0)),"No","Yes")</f>
      </c>
      <c r="I155" s="15349">
        <f>IF(ISNA(VLOOKUP($D155,'Sep 10'!$F:$F,1,0)),"No","Yes")</f>
      </c>
      <c r="J155" s="15348">
        <f>IF(ISNA(VLOOKUP($D155,'Sep 05'!$F:$F,1,0)),"No","Yes")</f>
      </c>
      <c r="K155" s="15347">
        <f>IF(ISNA(VLOOKUP($D155,'Aug 27'!$F:$F,1,0)),"No","Yes")</f>
      </c>
      <c r="L155" s="15346">
        <f>IF(ISNA(VLOOKUP($D155,'Aug 20'!$F:$F,1,0)),"No","Yes")</f>
      </c>
      <c r="M155" s="15345">
        <f>IF(ISNA(VLOOKUP($D155,'Aug 13'!$F:$F,1,0)),"No","Yes")</f>
      </c>
      <c r="N155" s="15344">
        <f>IF(ISNA(VLOOKUP($D155,'Aug 07'!$F:$F,1,0)),"No","Yes")</f>
      </c>
      <c r="O155" s="15343">
        <f>IF(ISNA(VLOOKUP($D155,'Jul 30'!$F:$F,1,0)),"No","Yes")</f>
      </c>
      <c r="P155" s="15342">
        <f>IF(ISNA(VLOOKUP($D155,'Jul 23'!$F:$F,1,0)),"No","Yes")</f>
      </c>
      <c r="Q155" s="15341">
        <f>IF(ISNA(VLOOKUP($D155,'Jul 16'!$F:$F,1,0)),"No","Yes")</f>
      </c>
      <c r="R155" s="15340">
        <f>IF(ISNA(VLOOKUP($D155,'Jul 9'!$F:$F,1,0)),"No","Yes")</f>
      </c>
      <c r="S155" s="15339">
        <f>IF(ISNA(VLOOKUP($D155,'Jul 2'!$F:$F,1,0)),"No","Yes")</f>
      </c>
      <c r="T155" s="15338">
        <f>IF(ISNA(VLOOKUP($D155,'Jun 25'!$F:$F,1,0)),"No","Yes")</f>
      </c>
      <c r="U155" s="15337">
        <f>IF(ISNA(VLOOKUP($D155,'Jun 18'!$F:$F,1,0)),"No","Yes")</f>
      </c>
      <c r="V155" s="15336">
        <f>IF(ISNA(VLOOKUP($D155,'Jun 11'!$F:$F,1,0)),"No","Yes")</f>
      </c>
      <c r="W155" s="15335">
        <f>IF(ISNA(VLOOKUP($D155,'Jun 4'!$F:$F,1,0)),"No","Yes")</f>
      </c>
      <c r="X155" s="15334">
        <f>IF(ISNA(VLOOKUP($D155,'May 28'!$F:$F,1,0)),"No","Yes")</f>
      </c>
      <c r="Y155" s="15333">
        <f>IF(ISNA(VLOOKUP($D155,'May 21'!$F:$F,1,0)),"No","Yes")</f>
      </c>
      <c r="Z155" s="15332">
        <f>IF(ISNA(VLOOKUP($D155,'May 14'!$F:$F,1,0)),"No","Yes")</f>
      </c>
      <c r="AA155" s="15331">
        <f>IF(ISNA(VLOOKUP($D155,'May 9'!$F:$F,1,0)),"No","Yes")</f>
      </c>
      <c r="AB155" s="15330">
        <f>IF(ISNA(VLOOKUP($D155,'May 2'!$F:$F,1,0)),"No","Yes")</f>
      </c>
      <c r="AC155" s="15329">
        <f>IF(ISNA(VLOOKUP($D155,'Apr 23'!$F:$F,1,0)),"No","Yes")</f>
      </c>
      <c r="AD155" s="15328">
        <f>IF(ISNA(VLOOKUP($D155,'Apr 16'!$F:$F,1,0)),"No","Yes")</f>
      </c>
      <c r="AE155" s="15327">
        <f>IF(ISNA(VLOOKUP($D155,'Apr 9'!$F:$F,1,0)),"No","Yes")</f>
      </c>
      <c r="AF155" s="15326">
        <f>IF(ISNA(VLOOKUP($D155,'Apr 2'!$F:$F,1,0)),"No","Yes")</f>
      </c>
      <c r="AG155" s="15325">
        <f>IF(ISNA(VLOOKUP($D155,'Mar 26'!$F:$F,1,0)),"No","Yes")</f>
      </c>
      <c r="AH155" s="15324">
        <f>IF(ISNA(VLOOKUP($D155,'Mar 19'!$F:$F,1,0)),"No","Yes")</f>
      </c>
      <c r="AI155" s="15323">
        <f>IF(ISNA(VLOOKUP($D155,'Mar 12'!$F:$F,1,0)),"No","Yes")</f>
      </c>
      <c r="AJ155" s="15322">
        <f>IF(ISNA(VLOOKUP($D155,'Mar 5'!$F:$F,1,0)),"No","Yes")</f>
      </c>
      <c r="AK155" s="15321">
        <f>IF(ISNA(VLOOKUP($D155,'Feb 26'!$F:$F,1,0)),"No","Yes")</f>
      </c>
      <c r="AL155" s="15320">
        <f>IF(ISNA(VLOOKUP($D155,'Feb 26'!$F:$F,1,0)),"No","Yes")</f>
      </c>
      <c r="AM155" s="15319">
        <f>IF(ISNA(VLOOKUP($D155,'Feb 12'!$F:$F,1,0)),"No","Yes")</f>
      </c>
      <c r="AN155" s="15318">
        <f>IF(ISNA(VLOOKUP($D155,'Feb 5'!$F:$F,1,0)),"No","Yes")</f>
      </c>
      <c r="AO155" s="15317">
        <f>IF(ISNA(VLOOKUP($D155,'Jan 29'!$F:$F,1,0)),"No","Yes")</f>
      </c>
      <c r="AP155" s="15316">
        <f>IF(ISNA(VLOOKUP(D155,'Jan 22'!F:F,1,0)),"No","Yes")</f>
      </c>
    </row>
    <row r="156" spans="1:41" x14ac:dyDescent="0.25">
      <c r="A156" s="8769"/>
      <c r="B156" s="102" t="s">
        <v>1384</v>
      </c>
      <c r="C156" s="216"/>
      <c r="D156" s="209" t="s">
        <v>37</v>
      </c>
      <c r="E156" s="209" t="s">
        <v>38</v>
      </c>
      <c r="F156" s="216"/>
      <c r="G156" s="238"/>
      <c r="H156" s="116" t="str">
        <f>IF(ISNA(VLOOKUP($D156,'Sep 17'!$F:$F,1,0)),"No","Yes")</f>
      </c>
      <c r="I156" s="15383">
        <f>IF(ISNA(VLOOKUP($D156,'Sep 10'!$F:$F,1,0)),"No","Yes")</f>
      </c>
      <c r="J156" s="15382">
        <f>IF(ISNA(VLOOKUP($D156,'Sep 05'!$F:$F,1,0)),"No","Yes")</f>
      </c>
      <c r="K156" s="15381">
        <f>IF(ISNA(VLOOKUP($D156,'Aug 27'!$F:$F,1,0)),"No","Yes")</f>
      </c>
      <c r="L156" s="15380">
        <f>IF(ISNA(VLOOKUP($D156,'Aug 20'!$F:$F,1,0)),"No","Yes")</f>
      </c>
      <c r="M156" s="15379">
        <f>IF(ISNA(VLOOKUP($D156,'Aug 13'!$F:$F,1,0)),"No","Yes")</f>
      </c>
      <c r="N156" s="15378">
        <f>IF(ISNA(VLOOKUP($D156,'Aug 07'!$F:$F,1,0)),"No","Yes")</f>
      </c>
      <c r="O156" s="15377">
        <f>IF(ISNA(VLOOKUP($D156,'Jul 30'!$F:$F,1,0)),"No","Yes")</f>
      </c>
      <c r="P156" s="15376">
        <f>IF(ISNA(VLOOKUP($D156,'Jul 23'!$F:$F,1,0)),"No","Yes")</f>
      </c>
      <c r="Q156" s="15375">
        <f>IF(ISNA(VLOOKUP($D156,'Jul 16'!$F:$F,1,0)),"No","Yes")</f>
      </c>
      <c r="R156" s="15374">
        <f>IF(ISNA(VLOOKUP($D156,'Jul 9'!$F:$F,1,0)),"No","Yes")</f>
      </c>
      <c r="S156" s="15373">
        <f>IF(ISNA(VLOOKUP($D156,'Jul 2'!$F:$F,1,0)),"No","Yes")</f>
      </c>
      <c r="T156" s="15372">
        <f>IF(ISNA(VLOOKUP($D156,'Jun 25'!$F:$F,1,0)),"No","Yes")</f>
      </c>
      <c r="U156" s="15371">
        <f>IF(ISNA(VLOOKUP($D156,'Jun 18'!$F:$F,1,0)),"No","Yes")</f>
      </c>
      <c r="V156" s="15370">
        <f>IF(ISNA(VLOOKUP($D156,'Jun 11'!$F:$F,1,0)),"No","Yes")</f>
      </c>
      <c r="W156" s="15369">
        <f>IF(ISNA(VLOOKUP($D156,'Jun 4'!$F:$F,1,0)),"No","Yes")</f>
      </c>
      <c r="X156" s="15368">
        <f>IF(ISNA(VLOOKUP($D156,'May 28'!$F:$F,1,0)),"No","Yes")</f>
      </c>
      <c r="Y156" s="15367">
        <f>IF(ISNA(VLOOKUP($D156,'May 21'!$F:$F,1,0)),"No","Yes")</f>
      </c>
      <c r="Z156" s="15366">
        <f>IF(ISNA(VLOOKUP($D156,'May 14'!$F:$F,1,0)),"No","Yes")</f>
      </c>
      <c r="AA156" s="15365">
        <f>IF(ISNA(VLOOKUP($D156,'May 9'!$F:$F,1,0)),"No","Yes")</f>
      </c>
      <c r="AB156" s="15364">
        <f>IF(ISNA(VLOOKUP($D156,'May 2'!$F:$F,1,0)),"No","Yes")</f>
      </c>
      <c r="AC156" s="15363">
        <f>IF(ISNA(VLOOKUP($D156,'Apr 23'!$F:$F,1,0)),"No","Yes")</f>
      </c>
      <c r="AD156" s="15362">
        <f>IF(ISNA(VLOOKUP($D156,'Apr 16'!$F:$F,1,0)),"No","Yes")</f>
      </c>
      <c r="AE156" s="15361">
        <f>IF(ISNA(VLOOKUP($D156,'Apr 9'!$F:$F,1,0)),"No","Yes")</f>
      </c>
      <c r="AF156" s="15360">
        <f>IF(ISNA(VLOOKUP($D156,'Apr 2'!$F:$F,1,0)),"No","Yes")</f>
      </c>
      <c r="AG156" s="15359">
        <f>IF(ISNA(VLOOKUP($D156,'Mar 26'!$F:$F,1,0)),"No","Yes")</f>
      </c>
      <c r="AH156" s="15358">
        <f>IF(ISNA(VLOOKUP($D156,'Mar 19'!$F:$F,1,0)),"No","Yes")</f>
      </c>
      <c r="AI156" s="15357">
        <f>IF(ISNA(VLOOKUP($D156,'Mar 12'!$F:$F,1,0)),"No","Yes")</f>
      </c>
      <c r="AJ156" s="15356">
        <f>IF(ISNA(VLOOKUP($D156,'Mar 5'!$F:$F,1,0)),"No","Yes")</f>
      </c>
      <c r="AK156" s="15355">
        <f>IF(ISNA(VLOOKUP($D156,'Feb 26'!$F:$F,1,0)),"No","Yes")</f>
      </c>
      <c r="AL156" s="15354">
        <f>IF(ISNA(VLOOKUP($D156,'Feb 26'!$F:$F,1,0)),"No","Yes")</f>
      </c>
      <c r="AM156" s="15353">
        <f>IF(ISNA(VLOOKUP($D156,'Feb 12'!$F:$F,1,0)),"No","Yes")</f>
      </c>
      <c r="AN156" s="15352">
        <f>IF(ISNA(VLOOKUP($D156,'Feb 5'!$F:$F,1,0)),"No","Yes")</f>
      </c>
      <c r="AO156" s="15351">
        <f>IF(ISNA(VLOOKUP($D156,'Jan 29'!$F:$F,1,0)),"No","Yes")</f>
      </c>
      <c r="AP156" s="15350">
        <f>IF(ISNA(VLOOKUP(D156,'Jan 22'!F:F,1,0)),"No","Yes")</f>
      </c>
    </row>
    <row r="157" spans="1:41" x14ac:dyDescent="0.25">
      <c r="A157" s="8769"/>
      <c r="B157" s="102" t="s">
        <v>1385</v>
      </c>
      <c r="C157" s="216"/>
      <c r="D157" s="209" t="s">
        <v>85</v>
      </c>
      <c r="E157" s="209" t="s">
        <v>86</v>
      </c>
      <c r="F157" s="216"/>
      <c r="G157" s="238"/>
      <c r="H157" s="116" t="str">
        <f>IF(ISNA(VLOOKUP($D157,'Sep 17'!$F:$F,1,0)),"No","Yes")</f>
      </c>
      <c r="I157" s="15417">
        <f>IF(ISNA(VLOOKUP($D157,'Sep 10'!$F:$F,1,0)),"No","Yes")</f>
      </c>
      <c r="J157" s="15416">
        <f>IF(ISNA(VLOOKUP($D157,'Sep 05'!$F:$F,1,0)),"No","Yes")</f>
      </c>
      <c r="K157" s="15415">
        <f>IF(ISNA(VLOOKUP($D157,'Aug 27'!$F:$F,1,0)),"No","Yes")</f>
      </c>
      <c r="L157" s="15414">
        <f>IF(ISNA(VLOOKUP($D157,'Aug 20'!$F:$F,1,0)),"No","Yes")</f>
      </c>
      <c r="M157" s="15413">
        <f>IF(ISNA(VLOOKUP($D157,'Aug 13'!$F:$F,1,0)),"No","Yes")</f>
      </c>
      <c r="N157" s="15412">
        <f>IF(ISNA(VLOOKUP($D157,'Aug 07'!$F:$F,1,0)),"No","Yes")</f>
      </c>
      <c r="O157" s="15411">
        <f>IF(ISNA(VLOOKUP($D157,'Jul 30'!$F:$F,1,0)),"No","Yes")</f>
      </c>
      <c r="P157" s="15410">
        <f>IF(ISNA(VLOOKUP($D157,'Jul 23'!$F:$F,1,0)),"No","Yes")</f>
      </c>
      <c r="Q157" s="15409">
        <f>IF(ISNA(VLOOKUP($D157,'Jul 16'!$F:$F,1,0)),"No","Yes")</f>
      </c>
      <c r="R157" s="15408">
        <f>IF(ISNA(VLOOKUP($D157,'Jul 9'!$F:$F,1,0)),"No","Yes")</f>
      </c>
      <c r="S157" s="15407">
        <f>IF(ISNA(VLOOKUP($D157,'Jul 2'!$F:$F,1,0)),"No","Yes")</f>
      </c>
      <c r="T157" s="15406">
        <f>IF(ISNA(VLOOKUP($D157,'Jun 25'!$F:$F,1,0)),"No","Yes")</f>
      </c>
      <c r="U157" s="15405">
        <f>IF(ISNA(VLOOKUP($D157,'Jun 18'!$F:$F,1,0)),"No","Yes")</f>
      </c>
      <c r="V157" s="15404">
        <f>IF(ISNA(VLOOKUP($D157,'Jun 11'!$F:$F,1,0)),"No","Yes")</f>
      </c>
      <c r="W157" s="15403">
        <f>IF(ISNA(VLOOKUP($D157,'Jun 4'!$F:$F,1,0)),"No","Yes")</f>
      </c>
      <c r="X157" s="15402">
        <f>IF(ISNA(VLOOKUP($D157,'May 28'!$F:$F,1,0)),"No","Yes")</f>
      </c>
      <c r="Y157" s="15401">
        <f>IF(ISNA(VLOOKUP($D157,'May 21'!$F:$F,1,0)),"No","Yes")</f>
      </c>
      <c r="Z157" s="15400">
        <f>IF(ISNA(VLOOKUP($D157,'May 14'!$F:$F,1,0)),"No","Yes")</f>
      </c>
      <c r="AA157" s="15399">
        <f>IF(ISNA(VLOOKUP($D157,'May 9'!$F:$F,1,0)),"No","Yes")</f>
      </c>
      <c r="AB157" s="15398">
        <f>IF(ISNA(VLOOKUP($D157,'May 2'!$F:$F,1,0)),"No","Yes")</f>
      </c>
      <c r="AC157" s="15397">
        <f>IF(ISNA(VLOOKUP($D157,'Apr 23'!$F:$F,1,0)),"No","Yes")</f>
      </c>
      <c r="AD157" s="15396">
        <f>IF(ISNA(VLOOKUP($D157,'Apr 16'!$F:$F,1,0)),"No","Yes")</f>
      </c>
      <c r="AE157" s="15395">
        <f>IF(ISNA(VLOOKUP($D157,'Apr 9'!$F:$F,1,0)),"No","Yes")</f>
      </c>
      <c r="AF157" s="15394">
        <f>IF(ISNA(VLOOKUP($D157,'Apr 2'!$F:$F,1,0)),"No","Yes")</f>
      </c>
      <c r="AG157" s="15393">
        <f>IF(ISNA(VLOOKUP($D157,'Mar 26'!$F:$F,1,0)),"No","Yes")</f>
      </c>
      <c r="AH157" s="15392">
        <f>IF(ISNA(VLOOKUP($D157,'Mar 19'!$F:$F,1,0)),"No","Yes")</f>
      </c>
      <c r="AI157" s="15391">
        <f>IF(ISNA(VLOOKUP($D157,'Mar 12'!$F:$F,1,0)),"No","Yes")</f>
      </c>
      <c r="AJ157" s="15390">
        <f>IF(ISNA(VLOOKUP($D157,'Mar 5'!$F:$F,1,0)),"No","Yes")</f>
      </c>
      <c r="AK157" s="15389">
        <f>IF(ISNA(VLOOKUP($D157,'Feb 26'!$F:$F,1,0)),"No","Yes")</f>
      </c>
      <c r="AL157" s="15388">
        <f>IF(ISNA(VLOOKUP($D157,'Feb 26'!$F:$F,1,0)),"No","Yes")</f>
      </c>
      <c r="AM157" s="15387">
        <f>IF(ISNA(VLOOKUP($D157,'Feb 12'!$F:$F,1,0)),"No","Yes")</f>
      </c>
      <c r="AN157" s="15386">
        <f>IF(ISNA(VLOOKUP($D157,'Feb 5'!$F:$F,1,0)),"No","Yes")</f>
      </c>
      <c r="AO157" s="15385">
        <f>IF(ISNA(VLOOKUP($D157,'Jan 29'!$F:$F,1,0)),"No","Yes")</f>
      </c>
      <c r="AP157" s="15384">
        <f>IF(ISNA(VLOOKUP(D157,'Jan 22'!F:F,1,0)),"No","Yes")</f>
      </c>
    </row>
    <row r="158" spans="1:41" x14ac:dyDescent="0.25">
      <c r="A158" s="8769"/>
      <c r="B158" s="205" t="s">
        <v>1317</v>
      </c>
      <c r="C158" s="216" t="s">
        <v>5</v>
      </c>
      <c r="D158" s="216" t="s">
        <v>98</v>
      </c>
      <c r="E158" s="216" t="s">
        <v>99</v>
      </c>
      <c r="F158" s="216" t="s">
        <v>6</v>
      </c>
      <c r="G158" s="238" t="s">
        <v>960</v>
      </c>
      <c r="H158" s="116" t="str">
        <f>IF(ISNA(VLOOKUP($D158,'Sep 17'!$F:$F,1,0)),"No","Yes")</f>
      </c>
      <c r="I158" s="15451">
        <f>IF(ISNA(VLOOKUP($D158,'Sep 10'!$F:$F,1,0)),"No","Yes")</f>
      </c>
      <c r="J158" s="15450">
        <f>IF(ISNA(VLOOKUP($D158,'Sep 05'!$F:$F,1,0)),"No","Yes")</f>
      </c>
      <c r="K158" s="15449">
        <f>IF(ISNA(VLOOKUP($D158,'Aug 27'!$F:$F,1,0)),"No","Yes")</f>
      </c>
      <c r="L158" s="15448">
        <f>IF(ISNA(VLOOKUP($D158,'Aug 20'!$F:$F,1,0)),"No","Yes")</f>
      </c>
      <c r="M158" s="15447">
        <f>IF(ISNA(VLOOKUP($D158,'Aug 13'!$F:$F,1,0)),"No","Yes")</f>
      </c>
      <c r="N158" s="15446">
        <f>IF(ISNA(VLOOKUP($D158,'Aug 07'!$F:$F,1,0)),"No","Yes")</f>
      </c>
      <c r="O158" s="15445">
        <f>IF(ISNA(VLOOKUP($D158,'Jul 30'!$F:$F,1,0)),"No","Yes")</f>
      </c>
      <c r="P158" s="15444">
        <f>IF(ISNA(VLOOKUP($D158,'Jul 23'!$F:$F,1,0)),"No","Yes")</f>
      </c>
      <c r="Q158" s="15443">
        <f>IF(ISNA(VLOOKUP($D158,'Jul 16'!$F:$F,1,0)),"No","Yes")</f>
      </c>
      <c r="R158" s="15442">
        <f>IF(ISNA(VLOOKUP($D158,'Jul 9'!$F:$F,1,0)),"No","Yes")</f>
      </c>
      <c r="S158" s="15441">
        <f>IF(ISNA(VLOOKUP($D158,'Jul 2'!$F:$F,1,0)),"No","Yes")</f>
      </c>
      <c r="T158" s="15440">
        <f>IF(ISNA(VLOOKUP($D158,'Jun 25'!$F:$F,1,0)),"No","Yes")</f>
      </c>
      <c r="U158" s="15439">
        <f>IF(ISNA(VLOOKUP($D158,'Jun 18'!$F:$F,1,0)),"No","Yes")</f>
      </c>
      <c r="V158" s="15438">
        <f>IF(ISNA(VLOOKUP($D158,'Jun 11'!$F:$F,1,0)),"No","Yes")</f>
      </c>
      <c r="W158" s="15437">
        <f>IF(ISNA(VLOOKUP($D158,'Jun 4'!$F:$F,1,0)),"No","Yes")</f>
      </c>
      <c r="X158" s="15436">
        <f>IF(ISNA(VLOOKUP($D158,'May 28'!$F:$F,1,0)),"No","Yes")</f>
      </c>
      <c r="Y158" s="15435">
        <f>IF(ISNA(VLOOKUP($D158,'May 21'!$F:$F,1,0)),"No","Yes")</f>
      </c>
      <c r="Z158" s="15434">
        <f>IF(ISNA(VLOOKUP($D158,'May 14'!$F:$F,1,0)),"No","Yes")</f>
      </c>
      <c r="AA158" s="15433">
        <f>IF(ISNA(VLOOKUP($D158,'May 9'!$F:$F,1,0)),"No","Yes")</f>
      </c>
      <c r="AB158" s="15432">
        <f>IF(ISNA(VLOOKUP($D158,'May 2'!$F:$F,1,0)),"No","Yes")</f>
      </c>
      <c r="AC158" s="15431">
        <f>IF(ISNA(VLOOKUP($D158,'Apr 23'!$F:$F,1,0)),"No","Yes")</f>
      </c>
      <c r="AD158" s="15430">
        <f>IF(ISNA(VLOOKUP($D158,'Apr 16'!$F:$F,1,0)),"No","Yes")</f>
      </c>
      <c r="AE158" s="15429">
        <f>IF(ISNA(VLOOKUP($D158,'Apr 9'!$F:$F,1,0)),"No","Yes")</f>
      </c>
      <c r="AF158" s="15428">
        <f>IF(ISNA(VLOOKUP($D158,'Apr 2'!$F:$F,1,0)),"No","Yes")</f>
      </c>
      <c r="AG158" s="15427">
        <f>IF(ISNA(VLOOKUP($D158,'Mar 26'!$F:$F,1,0)),"No","Yes")</f>
      </c>
      <c r="AH158" s="15426">
        <f>IF(ISNA(VLOOKUP($D158,'Mar 19'!$F:$F,1,0)),"No","Yes")</f>
      </c>
      <c r="AI158" s="15425">
        <f>IF(ISNA(VLOOKUP($D158,'Mar 12'!$F:$F,1,0)),"No","Yes")</f>
      </c>
      <c r="AJ158" s="15424">
        <f>IF(ISNA(VLOOKUP($D158,'Mar 5'!$F:$F,1,0)),"No","Yes")</f>
      </c>
      <c r="AK158" s="15423">
        <f>IF(ISNA(VLOOKUP($D158,'Feb 26'!$F:$F,1,0)),"No","Yes")</f>
      </c>
      <c r="AL158" s="15422">
        <f>IF(ISNA(VLOOKUP($D158,'Feb 26'!$F:$F,1,0)),"No","Yes")</f>
      </c>
      <c r="AM158" s="15421">
        <f>IF(ISNA(VLOOKUP($D158,'Feb 12'!$F:$F,1,0)),"No","Yes")</f>
      </c>
      <c r="AN158" s="15420">
        <f>IF(ISNA(VLOOKUP($D158,'Feb 5'!$F:$F,1,0)),"No","Yes")</f>
      </c>
      <c r="AO158" s="15419">
        <f>IF(ISNA(VLOOKUP($D158,'Jan 29'!$F:$F,1,0)),"No","Yes")</f>
      </c>
      <c r="AP158" s="15418">
        <f>IF(ISNA(VLOOKUP(D158,'Jan 22'!F:F,1,0)),"No","Yes")</f>
      </c>
    </row>
    <row r="159" spans="1:41" x14ac:dyDescent="0.25">
      <c r="A159" s="8769"/>
      <c r="B159" s="102" t="s">
        <v>1386</v>
      </c>
      <c r="C159" s="216"/>
      <c r="D159" s="209" t="s">
        <v>450</v>
      </c>
      <c r="E159" s="209" t="s">
        <v>451</v>
      </c>
      <c r="F159" s="216"/>
      <c r="G159" s="238"/>
      <c r="H159" s="116" t="str">
        <f>IF(ISNA(VLOOKUP($D159,'Sep 17'!$F:$F,1,0)),"No","Yes")</f>
      </c>
      <c r="I159" s="15485">
        <f>IF(ISNA(VLOOKUP($D159,'Sep 10'!$F:$F,1,0)),"No","Yes")</f>
      </c>
      <c r="J159" s="15484">
        <f>IF(ISNA(VLOOKUP($D159,'Sep 05'!$F:$F,1,0)),"No","Yes")</f>
      </c>
      <c r="K159" s="15483">
        <f>IF(ISNA(VLOOKUP($D159,'Aug 27'!$F:$F,1,0)),"No","Yes")</f>
      </c>
      <c r="L159" s="15482">
        <f>IF(ISNA(VLOOKUP($D159,'Aug 20'!$F:$F,1,0)),"No","Yes")</f>
      </c>
      <c r="M159" s="15481">
        <f>IF(ISNA(VLOOKUP($D159,'Aug 13'!$F:$F,1,0)),"No","Yes")</f>
      </c>
      <c r="N159" s="15480">
        <f>IF(ISNA(VLOOKUP($D159,'Aug 07'!$F:$F,1,0)),"No","Yes")</f>
      </c>
      <c r="O159" s="15479">
        <f>IF(ISNA(VLOOKUP($D159,'Jul 30'!$F:$F,1,0)),"No","Yes")</f>
      </c>
      <c r="P159" s="15478">
        <f>IF(ISNA(VLOOKUP($D159,'Jul 23'!$F:$F,1,0)),"No","Yes")</f>
      </c>
      <c r="Q159" s="15477">
        <f>IF(ISNA(VLOOKUP($D159,'Jul 16'!$F:$F,1,0)),"No","Yes")</f>
      </c>
      <c r="R159" s="15476">
        <f>IF(ISNA(VLOOKUP($D159,'Jul 9'!$F:$F,1,0)),"No","Yes")</f>
      </c>
      <c r="S159" s="15475">
        <f>IF(ISNA(VLOOKUP($D159,'Jul 2'!$F:$F,1,0)),"No","Yes")</f>
      </c>
      <c r="T159" s="15474">
        <f>IF(ISNA(VLOOKUP($D159,'Jun 25'!$F:$F,1,0)),"No","Yes")</f>
      </c>
      <c r="U159" s="15473">
        <f>IF(ISNA(VLOOKUP($D159,'Jun 18'!$F:$F,1,0)),"No","Yes")</f>
      </c>
      <c r="V159" s="15472">
        <f>IF(ISNA(VLOOKUP($D159,'Jun 11'!$F:$F,1,0)),"No","Yes")</f>
      </c>
      <c r="W159" s="15471">
        <f>IF(ISNA(VLOOKUP($D159,'Jun 4'!$F:$F,1,0)),"No","Yes")</f>
      </c>
      <c r="X159" s="15470">
        <f>IF(ISNA(VLOOKUP($D159,'May 28'!$F:$F,1,0)),"No","Yes")</f>
      </c>
      <c r="Y159" s="15469">
        <f>IF(ISNA(VLOOKUP($D159,'May 21'!$F:$F,1,0)),"No","Yes")</f>
      </c>
      <c r="Z159" s="15468">
        <f>IF(ISNA(VLOOKUP($D159,'May 14'!$F:$F,1,0)),"No","Yes")</f>
      </c>
      <c r="AA159" s="15467">
        <f>IF(ISNA(VLOOKUP($D159,'May 9'!$F:$F,1,0)),"No","Yes")</f>
      </c>
      <c r="AB159" s="15466">
        <f>IF(ISNA(VLOOKUP($D159,'May 2'!$F:$F,1,0)),"No","Yes")</f>
      </c>
      <c r="AC159" s="15465">
        <f>IF(ISNA(VLOOKUP($D159,'Apr 23'!$F:$F,1,0)),"No","Yes")</f>
      </c>
      <c r="AD159" s="15464">
        <f>IF(ISNA(VLOOKUP($D159,'Apr 16'!$F:$F,1,0)),"No","Yes")</f>
      </c>
      <c r="AE159" s="15463">
        <f>IF(ISNA(VLOOKUP($D159,'Apr 9'!$F:$F,1,0)),"No","Yes")</f>
      </c>
      <c r="AF159" s="15462">
        <f>IF(ISNA(VLOOKUP($D159,'Apr 2'!$F:$F,1,0)),"No","Yes")</f>
      </c>
      <c r="AG159" s="15461">
        <f>IF(ISNA(VLOOKUP($D159,'Mar 26'!$F:$F,1,0)),"No","Yes")</f>
      </c>
      <c r="AH159" s="15460">
        <f>IF(ISNA(VLOOKUP($D159,'Mar 19'!$F:$F,1,0)),"No","Yes")</f>
      </c>
      <c r="AI159" s="15459">
        <f>IF(ISNA(VLOOKUP($D159,'Mar 12'!$F:$F,1,0)),"No","Yes")</f>
      </c>
      <c r="AJ159" s="15458">
        <f>IF(ISNA(VLOOKUP($D159,'Mar 5'!$F:$F,1,0)),"No","Yes")</f>
      </c>
      <c r="AK159" s="15457">
        <f>IF(ISNA(VLOOKUP($D159,'Feb 26'!$F:$F,1,0)),"No","Yes")</f>
      </c>
      <c r="AL159" s="15456">
        <f>IF(ISNA(VLOOKUP($D159,'Feb 26'!$F:$F,1,0)),"No","Yes")</f>
      </c>
      <c r="AM159" s="15455">
        <f>IF(ISNA(VLOOKUP($D159,'Feb 12'!$F:$F,1,0)),"No","Yes")</f>
      </c>
      <c r="AN159" s="15454">
        <f>IF(ISNA(VLOOKUP($D159,'Feb 5'!$F:$F,1,0)),"No","Yes")</f>
      </c>
      <c r="AO159" s="15453">
        <f>IF(ISNA(VLOOKUP($D159,'Jan 29'!$F:$F,1,0)),"No","Yes")</f>
      </c>
      <c r="AP159" s="15452">
        <f>IF(ISNA(VLOOKUP(D159,'Jan 22'!F:F,1,0)),"No","Yes")</f>
      </c>
    </row>
    <row r="160" spans="1:41" x14ac:dyDescent="0.25">
      <c r="A160" s="8769"/>
      <c r="B160" s="102" t="s">
        <v>1387</v>
      </c>
      <c r="C160" s="216"/>
      <c r="D160" s="209" t="s">
        <v>1444</v>
      </c>
      <c r="E160" s="209" t="s">
        <v>1450</v>
      </c>
      <c r="F160" s="216"/>
      <c r="G160" s="238"/>
      <c r="H160" s="116" t="str">
        <f>IF(ISNA(VLOOKUP($D160,'Sep 17'!$F:$F,1,0)),"No","Yes")</f>
      </c>
      <c r="I160" s="15519">
        <f>IF(ISNA(VLOOKUP($D160,'Sep 10'!$F:$F,1,0)),"No","Yes")</f>
      </c>
      <c r="J160" s="15518">
        <f>IF(ISNA(VLOOKUP($D160,'Sep 05'!$F:$F,1,0)),"No","Yes")</f>
      </c>
      <c r="K160" s="15517">
        <f>IF(ISNA(VLOOKUP($D160,'Aug 27'!$F:$F,1,0)),"No","Yes")</f>
      </c>
      <c r="L160" s="15516">
        <f>IF(ISNA(VLOOKUP($D160,'Aug 20'!$F:$F,1,0)),"No","Yes")</f>
      </c>
      <c r="M160" s="15515">
        <f>IF(ISNA(VLOOKUP($D160,'Aug 13'!$F:$F,1,0)),"No","Yes")</f>
      </c>
      <c r="N160" s="15514">
        <f>IF(ISNA(VLOOKUP($D160,'Aug 07'!$F:$F,1,0)),"No","Yes")</f>
      </c>
      <c r="O160" s="15513">
        <f>IF(ISNA(VLOOKUP($D160,'Jul 30'!$F:$F,1,0)),"No","Yes")</f>
      </c>
      <c r="P160" s="15512">
        <f>IF(ISNA(VLOOKUP($D160,'Jul 23'!$F:$F,1,0)),"No","Yes")</f>
      </c>
      <c r="Q160" s="15511">
        <f>IF(ISNA(VLOOKUP($D160,'Jul 16'!$F:$F,1,0)),"No","Yes")</f>
      </c>
      <c r="R160" s="15510">
        <f>IF(ISNA(VLOOKUP($D160,'Jul 9'!$F:$F,1,0)),"No","Yes")</f>
      </c>
      <c r="S160" s="15509">
        <f>IF(ISNA(VLOOKUP($D160,'Jul 2'!$F:$F,1,0)),"No","Yes")</f>
      </c>
      <c r="T160" s="15508">
        <f>IF(ISNA(VLOOKUP($D160,'Jun 25'!$F:$F,1,0)),"No","Yes")</f>
      </c>
      <c r="U160" s="15507">
        <f>IF(ISNA(VLOOKUP($D160,'Jun 18'!$F:$F,1,0)),"No","Yes")</f>
      </c>
      <c r="V160" s="15506">
        <f>IF(ISNA(VLOOKUP($D160,'Jun 11'!$F:$F,1,0)),"No","Yes")</f>
      </c>
      <c r="W160" s="15505">
        <f>IF(ISNA(VLOOKUP($D160,'Jun 4'!$F:$F,1,0)),"No","Yes")</f>
      </c>
      <c r="X160" s="15504">
        <f>IF(ISNA(VLOOKUP($D160,'May 28'!$F:$F,1,0)),"No","Yes")</f>
      </c>
      <c r="Y160" s="15503">
        <f>IF(ISNA(VLOOKUP($D160,'May 21'!$F:$F,1,0)),"No","Yes")</f>
      </c>
      <c r="Z160" s="15502">
        <f>IF(ISNA(VLOOKUP($D160,'May 14'!$F:$F,1,0)),"No","Yes")</f>
      </c>
      <c r="AA160" s="15501">
        <f>IF(ISNA(VLOOKUP($D160,'May 9'!$F:$F,1,0)),"No","Yes")</f>
      </c>
      <c r="AB160" s="15500">
        <f>IF(ISNA(VLOOKUP($D160,'May 2'!$F:$F,1,0)),"No","Yes")</f>
      </c>
      <c r="AC160" s="15499">
        <f>IF(ISNA(VLOOKUP($D160,'Apr 23'!$F:$F,1,0)),"No","Yes")</f>
      </c>
      <c r="AD160" s="15498">
        <f>IF(ISNA(VLOOKUP($D160,'Apr 16'!$F:$F,1,0)),"No","Yes")</f>
      </c>
      <c r="AE160" s="15497">
        <f>IF(ISNA(VLOOKUP($D160,'Apr 9'!$F:$F,1,0)),"No","Yes")</f>
      </c>
      <c r="AF160" s="15496">
        <f>IF(ISNA(VLOOKUP($D160,'Apr 2'!$F:$F,1,0)),"No","Yes")</f>
      </c>
      <c r="AG160" s="15495">
        <f>IF(ISNA(VLOOKUP($D160,'Mar 26'!$F:$F,1,0)),"No","Yes")</f>
      </c>
      <c r="AH160" s="15494">
        <f>IF(ISNA(VLOOKUP($D160,'Mar 19'!$F:$F,1,0)),"No","Yes")</f>
      </c>
      <c r="AI160" s="15493">
        <f>IF(ISNA(VLOOKUP($D160,'Mar 12'!$F:$F,1,0)),"No","Yes")</f>
      </c>
      <c r="AJ160" s="15492">
        <f>IF(ISNA(VLOOKUP($D160,'Mar 5'!$F:$F,1,0)),"No","Yes")</f>
      </c>
      <c r="AK160" s="15491">
        <f>IF(ISNA(VLOOKUP($D160,'Feb 26'!$F:$F,1,0)),"No","Yes")</f>
      </c>
      <c r="AL160" s="15490">
        <f>IF(ISNA(VLOOKUP($D160,'Feb 26'!$F:$F,1,0)),"No","Yes")</f>
      </c>
      <c r="AM160" s="15489">
        <f>IF(ISNA(VLOOKUP($D160,'Feb 12'!$F:$F,1,0)),"No","Yes")</f>
      </c>
      <c r="AN160" s="15488">
        <f>IF(ISNA(VLOOKUP($D160,'Feb 5'!$F:$F,1,0)),"No","Yes")</f>
      </c>
      <c r="AO160" s="15487">
        <f>IF(ISNA(VLOOKUP($D160,'Jan 29'!$F:$F,1,0)),"No","Yes")</f>
      </c>
      <c r="AP160" s="15486">
        <f>IF(ISNA(VLOOKUP(D160,'Jan 22'!F:F,1,0)),"No","Yes")</f>
      </c>
    </row>
    <row r="161" spans="1:41" x14ac:dyDescent="0.25">
      <c r="A161" s="8769"/>
      <c r="B161" s="244" t="s">
        <v>1388</v>
      </c>
      <c r="C161" s="216" t="s">
        <v>5</v>
      </c>
      <c r="D161" s="209" t="s">
        <v>1445</v>
      </c>
      <c r="E161" s="209" t="s">
        <v>1451</v>
      </c>
      <c r="F161" s="216"/>
      <c r="G161" s="238" t="s">
        <v>788</v>
      </c>
      <c r="H161" s="116" t="str">
        <f>IF(ISNA(VLOOKUP($D161,'Sep 17'!$F:$F,1,0)),"No","Yes")</f>
      </c>
      <c r="I161" s="15553">
        <f>IF(ISNA(VLOOKUP($D161,'Sep 10'!$F:$F,1,0)),"No","Yes")</f>
      </c>
      <c r="J161" s="15552">
        <f>IF(ISNA(VLOOKUP($D161,'Sep 05'!$F:$F,1,0)),"No","Yes")</f>
      </c>
      <c r="K161" s="15551">
        <f>IF(ISNA(VLOOKUP($D161,'Aug 27'!$F:$F,1,0)),"No","Yes")</f>
      </c>
      <c r="L161" s="15550">
        <f>IF(ISNA(VLOOKUP($D161,'Aug 20'!$F:$F,1,0)),"No","Yes")</f>
      </c>
      <c r="M161" s="15549">
        <f>IF(ISNA(VLOOKUP($D161,'Aug 13'!$F:$F,1,0)),"No","Yes")</f>
      </c>
      <c r="N161" s="15548">
        <f>IF(ISNA(VLOOKUP($D161,'Aug 07'!$F:$F,1,0)),"No","Yes")</f>
      </c>
      <c r="O161" s="15547">
        <f>IF(ISNA(VLOOKUP($D161,'Jul 30'!$F:$F,1,0)),"No","Yes")</f>
      </c>
      <c r="P161" s="15546">
        <f>IF(ISNA(VLOOKUP($D161,'Jul 23'!$F:$F,1,0)),"No","Yes")</f>
      </c>
      <c r="Q161" s="15545">
        <f>IF(ISNA(VLOOKUP($D161,'Jul 16'!$F:$F,1,0)),"No","Yes")</f>
      </c>
      <c r="R161" s="15544">
        <f>IF(ISNA(VLOOKUP($D161,'Jul 9'!$F:$F,1,0)),"No","Yes")</f>
      </c>
      <c r="S161" s="15543">
        <f>IF(ISNA(VLOOKUP($D161,'Jul 2'!$F:$F,1,0)),"No","Yes")</f>
      </c>
      <c r="T161" s="15542">
        <f>IF(ISNA(VLOOKUP($D161,'Jun 25'!$F:$F,1,0)),"No","Yes")</f>
      </c>
      <c r="U161" s="15541">
        <f>IF(ISNA(VLOOKUP($D161,'Jun 18'!$F:$F,1,0)),"No","Yes")</f>
      </c>
      <c r="V161" s="15540">
        <f>IF(ISNA(VLOOKUP($D161,'Jun 11'!$F:$F,1,0)),"No","Yes")</f>
      </c>
      <c r="W161" s="15539">
        <f>IF(ISNA(VLOOKUP($D161,'Jun 4'!$F:$F,1,0)),"No","Yes")</f>
      </c>
      <c r="X161" s="15538">
        <f>IF(ISNA(VLOOKUP($D161,'May 28'!$F:$F,1,0)),"No","Yes")</f>
      </c>
      <c r="Y161" s="15537">
        <f>IF(ISNA(VLOOKUP($D161,'May 21'!$F:$F,1,0)),"No","Yes")</f>
      </c>
      <c r="Z161" s="15536">
        <f>IF(ISNA(VLOOKUP($D161,'May 14'!$F:$F,1,0)),"No","Yes")</f>
      </c>
      <c r="AA161" s="15535">
        <f>IF(ISNA(VLOOKUP($D161,'May 9'!$F:$F,1,0)),"No","Yes")</f>
      </c>
      <c r="AB161" s="15534">
        <f>IF(ISNA(VLOOKUP($D161,'May 2'!$F:$F,1,0)),"No","Yes")</f>
      </c>
      <c r="AC161" s="15533">
        <f>IF(ISNA(VLOOKUP($D161,'Apr 23'!$F:$F,1,0)),"No","Yes")</f>
      </c>
      <c r="AD161" s="15532">
        <f>IF(ISNA(VLOOKUP($D161,'Apr 16'!$F:$F,1,0)),"No","Yes")</f>
      </c>
      <c r="AE161" s="15531">
        <f>IF(ISNA(VLOOKUP($D161,'Apr 9'!$F:$F,1,0)),"No","Yes")</f>
      </c>
      <c r="AF161" s="15530">
        <f>IF(ISNA(VLOOKUP($D161,'Apr 2'!$F:$F,1,0)),"No","Yes")</f>
      </c>
      <c r="AG161" s="15529">
        <f>IF(ISNA(VLOOKUP($D161,'Mar 26'!$F:$F,1,0)),"No","Yes")</f>
      </c>
      <c r="AH161" s="15528">
        <f>IF(ISNA(VLOOKUP($D161,'Mar 19'!$F:$F,1,0)),"No","Yes")</f>
      </c>
      <c r="AI161" s="15527">
        <f>IF(ISNA(VLOOKUP($D161,'Mar 12'!$F:$F,1,0)),"No","Yes")</f>
      </c>
      <c r="AJ161" s="15526">
        <f>IF(ISNA(VLOOKUP($D161,'Mar 5'!$F:$F,1,0)),"No","Yes")</f>
      </c>
      <c r="AK161" s="15525">
        <f>IF(ISNA(VLOOKUP($D161,'Feb 26'!$F:$F,1,0)),"No","Yes")</f>
      </c>
      <c r="AL161" s="15524">
        <f>IF(ISNA(VLOOKUP($D161,'Feb 26'!$F:$F,1,0)),"No","Yes")</f>
      </c>
      <c r="AM161" s="15523">
        <f>IF(ISNA(VLOOKUP($D161,'Feb 12'!$F:$F,1,0)),"No","Yes")</f>
      </c>
      <c r="AN161" s="15522">
        <f>IF(ISNA(VLOOKUP($D161,'Feb 5'!$F:$F,1,0)),"No","Yes")</f>
      </c>
      <c r="AO161" s="15521">
        <f>IF(ISNA(VLOOKUP($D161,'Jan 29'!$F:$F,1,0)),"No","Yes")</f>
      </c>
      <c r="AP161" s="15520">
        <f>IF(ISNA(VLOOKUP(D161,'Jan 22'!F:F,1,0)),"No","Yes")</f>
      </c>
    </row>
    <row r="162" spans="1:41" x14ac:dyDescent="0.25">
      <c r="A162" s="8769"/>
      <c r="B162" s="198" t="s">
        <v>1389</v>
      </c>
      <c r="C162" s="216" t="s">
        <v>5</v>
      </c>
      <c r="D162" s="209" t="s">
        <v>107</v>
      </c>
      <c r="E162" s="209" t="s">
        <v>108</v>
      </c>
      <c r="F162" s="216" t="s">
        <v>6</v>
      </c>
      <c r="G162" s="238" t="s">
        <v>1468</v>
      </c>
      <c r="H162" s="116" t="str">
        <f>IF(ISNA(VLOOKUP($D162,'Sep 17'!$F:$F,1,0)),"No","Yes")</f>
      </c>
      <c r="I162" s="15587">
        <f>IF(ISNA(VLOOKUP($D162,'Sep 10'!$F:$F,1,0)),"No","Yes")</f>
      </c>
      <c r="J162" s="15586">
        <f>IF(ISNA(VLOOKUP($D162,'Sep 05'!$F:$F,1,0)),"No","Yes")</f>
      </c>
      <c r="K162" s="15585">
        <f>IF(ISNA(VLOOKUP($D162,'Aug 27'!$F:$F,1,0)),"No","Yes")</f>
      </c>
      <c r="L162" s="15584">
        <f>IF(ISNA(VLOOKUP($D162,'Aug 20'!$F:$F,1,0)),"No","Yes")</f>
      </c>
      <c r="M162" s="15583">
        <f>IF(ISNA(VLOOKUP($D162,'Aug 13'!$F:$F,1,0)),"No","Yes")</f>
      </c>
      <c r="N162" s="15582">
        <f>IF(ISNA(VLOOKUP($D162,'Aug 07'!$F:$F,1,0)),"No","Yes")</f>
      </c>
      <c r="O162" s="15581">
        <f>IF(ISNA(VLOOKUP($D162,'Jul 30'!$F:$F,1,0)),"No","Yes")</f>
      </c>
      <c r="P162" s="15580">
        <f>IF(ISNA(VLOOKUP($D162,'Jul 23'!$F:$F,1,0)),"No","Yes")</f>
      </c>
      <c r="Q162" s="15579">
        <f>IF(ISNA(VLOOKUP($D162,'Jul 16'!$F:$F,1,0)),"No","Yes")</f>
      </c>
      <c r="R162" s="15578">
        <f>IF(ISNA(VLOOKUP($D162,'Jul 9'!$F:$F,1,0)),"No","Yes")</f>
      </c>
      <c r="S162" s="15577">
        <f>IF(ISNA(VLOOKUP($D162,'Jul 2'!$F:$F,1,0)),"No","Yes")</f>
      </c>
      <c r="T162" s="15576">
        <f>IF(ISNA(VLOOKUP($D162,'Jun 25'!$F:$F,1,0)),"No","Yes")</f>
      </c>
      <c r="U162" s="15575">
        <f>IF(ISNA(VLOOKUP($D162,'Jun 18'!$F:$F,1,0)),"No","Yes")</f>
      </c>
      <c r="V162" s="15574">
        <f>IF(ISNA(VLOOKUP($D162,'Jun 11'!$F:$F,1,0)),"No","Yes")</f>
      </c>
      <c r="W162" s="15573">
        <f>IF(ISNA(VLOOKUP($D162,'Jun 4'!$F:$F,1,0)),"No","Yes")</f>
      </c>
      <c r="X162" s="15572">
        <f>IF(ISNA(VLOOKUP($D162,'May 28'!$F:$F,1,0)),"No","Yes")</f>
      </c>
      <c r="Y162" s="15571">
        <f>IF(ISNA(VLOOKUP($D162,'May 21'!$F:$F,1,0)),"No","Yes")</f>
      </c>
      <c r="Z162" s="15570">
        <f>IF(ISNA(VLOOKUP($D162,'May 14'!$F:$F,1,0)),"No","Yes")</f>
      </c>
      <c r="AA162" s="15569">
        <f>IF(ISNA(VLOOKUP($D162,'May 9'!$F:$F,1,0)),"No","Yes")</f>
      </c>
      <c r="AB162" s="15568">
        <f>IF(ISNA(VLOOKUP($D162,'May 2'!$F:$F,1,0)),"No","Yes")</f>
      </c>
      <c r="AC162" s="15567">
        <f>IF(ISNA(VLOOKUP($D162,'Apr 23'!$F:$F,1,0)),"No","Yes")</f>
      </c>
      <c r="AD162" s="15566">
        <f>IF(ISNA(VLOOKUP($D162,'Apr 16'!$F:$F,1,0)),"No","Yes")</f>
      </c>
      <c r="AE162" s="15565">
        <f>IF(ISNA(VLOOKUP($D162,'Apr 9'!$F:$F,1,0)),"No","Yes")</f>
      </c>
      <c r="AF162" s="15564">
        <f>IF(ISNA(VLOOKUP($D162,'Apr 2'!$F:$F,1,0)),"No","Yes")</f>
      </c>
      <c r="AG162" s="15563">
        <f>IF(ISNA(VLOOKUP($D162,'Mar 26'!$F:$F,1,0)),"No","Yes")</f>
      </c>
      <c r="AH162" s="15562">
        <f>IF(ISNA(VLOOKUP($D162,'Mar 19'!$F:$F,1,0)),"No","Yes")</f>
      </c>
      <c r="AI162" s="15561">
        <f>IF(ISNA(VLOOKUP($D162,'Mar 12'!$F:$F,1,0)),"No","Yes")</f>
      </c>
      <c r="AJ162" s="15560">
        <f>IF(ISNA(VLOOKUP($D162,'Mar 5'!$F:$F,1,0)),"No","Yes")</f>
      </c>
      <c r="AK162" s="15559">
        <f>IF(ISNA(VLOOKUP($D162,'Feb 26'!$F:$F,1,0)),"No","Yes")</f>
      </c>
      <c r="AL162" s="15558">
        <f>IF(ISNA(VLOOKUP($D162,'Feb 26'!$F:$F,1,0)),"No","Yes")</f>
      </c>
      <c r="AM162" s="15557">
        <f>IF(ISNA(VLOOKUP($D162,'Feb 12'!$F:$F,1,0)),"No","Yes")</f>
      </c>
      <c r="AN162" s="15556">
        <f>IF(ISNA(VLOOKUP($D162,'Feb 5'!$F:$F,1,0)),"No","Yes")</f>
      </c>
      <c r="AO162" s="15555">
        <f>IF(ISNA(VLOOKUP($D162,'Jan 29'!$F:$F,1,0)),"No","Yes")</f>
      </c>
      <c r="AP162" s="15554">
        <f>IF(ISNA(VLOOKUP(D162,'Jan 22'!F:F,1,0)),"No","Yes")</f>
      </c>
    </row>
    <row r="163" spans="1:41" x14ac:dyDescent="0.25">
      <c r="A163" s="8769"/>
      <c r="B163" s="102" t="s">
        <v>1390</v>
      </c>
      <c r="C163" s="216"/>
      <c r="D163" s="209" t="s">
        <v>82</v>
      </c>
      <c r="E163" s="209" t="s">
        <v>83</v>
      </c>
      <c r="F163" s="216"/>
      <c r="G163" s="238"/>
      <c r="H163" s="116" t="str">
        <f>IF(ISNA(VLOOKUP($D163,'Sep 17'!$F:$F,1,0)),"No","Yes")</f>
      </c>
      <c r="I163" s="15621">
        <f>IF(ISNA(VLOOKUP($D163,'Sep 10'!$F:$F,1,0)),"No","Yes")</f>
      </c>
      <c r="J163" s="15620">
        <f>IF(ISNA(VLOOKUP($D163,'Sep 05'!$F:$F,1,0)),"No","Yes")</f>
      </c>
      <c r="K163" s="15619">
        <f>IF(ISNA(VLOOKUP($D163,'Aug 27'!$F:$F,1,0)),"No","Yes")</f>
      </c>
      <c r="L163" s="15618">
        <f>IF(ISNA(VLOOKUP($D163,'Aug 20'!$F:$F,1,0)),"No","Yes")</f>
      </c>
      <c r="M163" s="15617">
        <f>IF(ISNA(VLOOKUP($D163,'Aug 13'!$F:$F,1,0)),"No","Yes")</f>
      </c>
      <c r="N163" s="15616">
        <f>IF(ISNA(VLOOKUP($D163,'Aug 07'!$F:$F,1,0)),"No","Yes")</f>
      </c>
      <c r="O163" s="15615">
        <f>IF(ISNA(VLOOKUP($D163,'Jul 30'!$F:$F,1,0)),"No","Yes")</f>
      </c>
      <c r="P163" s="15614">
        <f>IF(ISNA(VLOOKUP($D163,'Jul 23'!$F:$F,1,0)),"No","Yes")</f>
      </c>
      <c r="Q163" s="15613">
        <f>IF(ISNA(VLOOKUP($D163,'Jul 16'!$F:$F,1,0)),"No","Yes")</f>
      </c>
      <c r="R163" s="15612">
        <f>IF(ISNA(VLOOKUP($D163,'Jul 9'!$F:$F,1,0)),"No","Yes")</f>
      </c>
      <c r="S163" s="15611">
        <f>IF(ISNA(VLOOKUP($D163,'Jul 2'!$F:$F,1,0)),"No","Yes")</f>
      </c>
      <c r="T163" s="15610">
        <f>IF(ISNA(VLOOKUP($D163,'Jun 25'!$F:$F,1,0)),"No","Yes")</f>
      </c>
      <c r="U163" s="15609">
        <f>IF(ISNA(VLOOKUP($D163,'Jun 18'!$F:$F,1,0)),"No","Yes")</f>
      </c>
      <c r="V163" s="15608">
        <f>IF(ISNA(VLOOKUP($D163,'Jun 11'!$F:$F,1,0)),"No","Yes")</f>
      </c>
      <c r="W163" s="15607">
        <f>IF(ISNA(VLOOKUP($D163,'Jun 4'!$F:$F,1,0)),"No","Yes")</f>
      </c>
      <c r="X163" s="15606">
        <f>IF(ISNA(VLOOKUP($D163,'May 28'!$F:$F,1,0)),"No","Yes")</f>
      </c>
      <c r="Y163" s="15605">
        <f>IF(ISNA(VLOOKUP($D163,'May 21'!$F:$F,1,0)),"No","Yes")</f>
      </c>
      <c r="Z163" s="15604">
        <f>IF(ISNA(VLOOKUP($D163,'May 14'!$F:$F,1,0)),"No","Yes")</f>
      </c>
      <c r="AA163" s="15603">
        <f>IF(ISNA(VLOOKUP($D163,'May 9'!$F:$F,1,0)),"No","Yes")</f>
      </c>
      <c r="AB163" s="15602">
        <f>IF(ISNA(VLOOKUP($D163,'May 2'!$F:$F,1,0)),"No","Yes")</f>
      </c>
      <c r="AC163" s="15601">
        <f>IF(ISNA(VLOOKUP($D163,'Apr 23'!$F:$F,1,0)),"No","Yes")</f>
      </c>
      <c r="AD163" s="15600">
        <f>IF(ISNA(VLOOKUP($D163,'Apr 16'!$F:$F,1,0)),"No","Yes")</f>
      </c>
      <c r="AE163" s="15599">
        <f>IF(ISNA(VLOOKUP($D163,'Apr 9'!$F:$F,1,0)),"No","Yes")</f>
      </c>
      <c r="AF163" s="15598">
        <f>IF(ISNA(VLOOKUP($D163,'Apr 2'!$F:$F,1,0)),"No","Yes")</f>
      </c>
      <c r="AG163" s="15597">
        <f>IF(ISNA(VLOOKUP($D163,'Mar 26'!$F:$F,1,0)),"No","Yes")</f>
      </c>
      <c r="AH163" s="15596">
        <f>IF(ISNA(VLOOKUP($D163,'Mar 19'!$F:$F,1,0)),"No","Yes")</f>
      </c>
      <c r="AI163" s="15595">
        <f>IF(ISNA(VLOOKUP($D163,'Mar 12'!$F:$F,1,0)),"No","Yes")</f>
      </c>
      <c r="AJ163" s="15594">
        <f>IF(ISNA(VLOOKUP($D163,'Mar 5'!$F:$F,1,0)),"No","Yes")</f>
      </c>
      <c r="AK163" s="15593">
        <f>IF(ISNA(VLOOKUP($D163,'Feb 26'!$F:$F,1,0)),"No","Yes")</f>
      </c>
      <c r="AL163" s="15592">
        <f>IF(ISNA(VLOOKUP($D163,'Feb 26'!$F:$F,1,0)),"No","Yes")</f>
      </c>
      <c r="AM163" s="15591">
        <f>IF(ISNA(VLOOKUP($D163,'Feb 12'!$F:$F,1,0)),"No","Yes")</f>
      </c>
      <c r="AN163" s="15590">
        <f>IF(ISNA(VLOOKUP($D163,'Feb 5'!$F:$F,1,0)),"No","Yes")</f>
      </c>
      <c r="AO163" s="15589">
        <f>IF(ISNA(VLOOKUP($D163,'Jan 29'!$F:$F,1,0)),"No","Yes")</f>
      </c>
      <c r="AP163" s="15588">
        <f>IF(ISNA(VLOOKUP(D163,'Jan 22'!F:F,1,0)),"No","Yes")</f>
      </c>
    </row>
    <row r="164" spans="1:41" x14ac:dyDescent="0.25">
      <c r="A164" s="8769"/>
      <c r="B164" s="102" t="s">
        <v>1391</v>
      </c>
      <c r="C164" s="216"/>
      <c r="D164" s="209" t="s">
        <v>91</v>
      </c>
      <c r="E164" s="209" t="s">
        <v>92</v>
      </c>
      <c r="F164" s="216"/>
      <c r="G164" s="238"/>
      <c r="H164" s="116" t="str">
        <f>IF(ISNA(VLOOKUP($D164,'Sep 17'!$F:$F,1,0)),"No","Yes")</f>
      </c>
      <c r="I164" s="15655">
        <f>IF(ISNA(VLOOKUP($D164,'Sep 10'!$F:$F,1,0)),"No","Yes")</f>
      </c>
      <c r="J164" s="15654">
        <f>IF(ISNA(VLOOKUP($D164,'Sep 05'!$F:$F,1,0)),"No","Yes")</f>
      </c>
      <c r="K164" s="15653">
        <f>IF(ISNA(VLOOKUP($D164,'Aug 27'!$F:$F,1,0)),"No","Yes")</f>
      </c>
      <c r="L164" s="15652">
        <f>IF(ISNA(VLOOKUP($D164,'Aug 20'!$F:$F,1,0)),"No","Yes")</f>
      </c>
      <c r="M164" s="15651">
        <f>IF(ISNA(VLOOKUP($D164,'Aug 13'!$F:$F,1,0)),"No","Yes")</f>
      </c>
      <c r="N164" s="15650">
        <f>IF(ISNA(VLOOKUP($D164,'Aug 07'!$F:$F,1,0)),"No","Yes")</f>
      </c>
      <c r="O164" s="15649">
        <f>IF(ISNA(VLOOKUP($D164,'Jul 30'!$F:$F,1,0)),"No","Yes")</f>
      </c>
      <c r="P164" s="15648">
        <f>IF(ISNA(VLOOKUP($D164,'Jul 23'!$F:$F,1,0)),"No","Yes")</f>
      </c>
      <c r="Q164" s="15647">
        <f>IF(ISNA(VLOOKUP($D164,'Jul 16'!$F:$F,1,0)),"No","Yes")</f>
      </c>
      <c r="R164" s="15646">
        <f>IF(ISNA(VLOOKUP($D164,'Jul 9'!$F:$F,1,0)),"No","Yes")</f>
      </c>
      <c r="S164" s="15645">
        <f>IF(ISNA(VLOOKUP($D164,'Jul 2'!$F:$F,1,0)),"No","Yes")</f>
      </c>
      <c r="T164" s="15644">
        <f>IF(ISNA(VLOOKUP($D164,'Jun 25'!$F:$F,1,0)),"No","Yes")</f>
      </c>
      <c r="U164" s="15643">
        <f>IF(ISNA(VLOOKUP($D164,'Jun 18'!$F:$F,1,0)),"No","Yes")</f>
      </c>
      <c r="V164" s="15642">
        <f>IF(ISNA(VLOOKUP($D164,'Jun 11'!$F:$F,1,0)),"No","Yes")</f>
      </c>
      <c r="W164" s="15641">
        <f>IF(ISNA(VLOOKUP($D164,'Jun 4'!$F:$F,1,0)),"No","Yes")</f>
      </c>
      <c r="X164" s="15640">
        <f>IF(ISNA(VLOOKUP($D164,'May 28'!$F:$F,1,0)),"No","Yes")</f>
      </c>
      <c r="Y164" s="15639">
        <f>IF(ISNA(VLOOKUP($D164,'May 21'!$F:$F,1,0)),"No","Yes")</f>
      </c>
      <c r="Z164" s="15638">
        <f>IF(ISNA(VLOOKUP($D164,'May 14'!$F:$F,1,0)),"No","Yes")</f>
      </c>
      <c r="AA164" s="15637">
        <f>IF(ISNA(VLOOKUP($D164,'May 9'!$F:$F,1,0)),"No","Yes")</f>
      </c>
      <c r="AB164" s="15636">
        <f>IF(ISNA(VLOOKUP($D164,'May 2'!$F:$F,1,0)),"No","Yes")</f>
      </c>
      <c r="AC164" s="15635">
        <f>IF(ISNA(VLOOKUP($D164,'Apr 23'!$F:$F,1,0)),"No","Yes")</f>
      </c>
      <c r="AD164" s="15634">
        <f>IF(ISNA(VLOOKUP($D164,'Apr 16'!$F:$F,1,0)),"No","Yes")</f>
      </c>
      <c r="AE164" s="15633">
        <f>IF(ISNA(VLOOKUP($D164,'Apr 9'!$F:$F,1,0)),"No","Yes")</f>
      </c>
      <c r="AF164" s="15632">
        <f>IF(ISNA(VLOOKUP($D164,'Apr 2'!$F:$F,1,0)),"No","Yes")</f>
      </c>
      <c r="AG164" s="15631">
        <f>IF(ISNA(VLOOKUP($D164,'Mar 26'!$F:$F,1,0)),"No","Yes")</f>
      </c>
      <c r="AH164" s="15630">
        <f>IF(ISNA(VLOOKUP($D164,'Mar 19'!$F:$F,1,0)),"No","Yes")</f>
      </c>
      <c r="AI164" s="15629">
        <f>IF(ISNA(VLOOKUP($D164,'Mar 12'!$F:$F,1,0)),"No","Yes")</f>
      </c>
      <c r="AJ164" s="15628">
        <f>IF(ISNA(VLOOKUP($D164,'Mar 5'!$F:$F,1,0)),"No","Yes")</f>
      </c>
      <c r="AK164" s="15627">
        <f>IF(ISNA(VLOOKUP($D164,'Feb 26'!$F:$F,1,0)),"No","Yes")</f>
      </c>
      <c r="AL164" s="15626">
        <f>IF(ISNA(VLOOKUP($D164,'Feb 26'!$F:$F,1,0)),"No","Yes")</f>
      </c>
      <c r="AM164" s="15625">
        <f>IF(ISNA(VLOOKUP($D164,'Feb 12'!$F:$F,1,0)),"No","Yes")</f>
      </c>
      <c r="AN164" s="15624">
        <f>IF(ISNA(VLOOKUP($D164,'Feb 5'!$F:$F,1,0)),"No","Yes")</f>
      </c>
      <c r="AO164" s="15623">
        <f>IF(ISNA(VLOOKUP($D164,'Jan 29'!$F:$F,1,0)),"No","Yes")</f>
      </c>
      <c r="AP164" s="15622">
        <f>IF(ISNA(VLOOKUP(D164,'Jan 22'!F:F,1,0)),"No","Yes")</f>
      </c>
    </row>
    <row r="165" spans="1:41" x14ac:dyDescent="0.25">
      <c r="A165" s="8769"/>
      <c r="B165" s="198" t="s">
        <v>1392</v>
      </c>
      <c r="C165" s="216" t="s">
        <v>5</v>
      </c>
      <c r="D165" s="209" t="s">
        <v>94</v>
      </c>
      <c r="E165" s="209" t="s">
        <v>95</v>
      </c>
      <c r="F165" s="216" t="s">
        <v>6</v>
      </c>
      <c r="G165" s="238" t="s">
        <v>1468</v>
      </c>
      <c r="H165" s="116" t="str">
        <f>IF(ISNA(VLOOKUP($D165,'Sep 17'!$F:$F,1,0)),"No","Yes")</f>
      </c>
      <c r="I165" s="15689">
        <f>IF(ISNA(VLOOKUP($D165,'Sep 10'!$F:$F,1,0)),"No","Yes")</f>
      </c>
      <c r="J165" s="15688">
        <f>IF(ISNA(VLOOKUP($D165,'Sep 05'!$F:$F,1,0)),"No","Yes")</f>
      </c>
      <c r="K165" s="15687">
        <f>IF(ISNA(VLOOKUP($D165,'Aug 27'!$F:$F,1,0)),"No","Yes")</f>
      </c>
      <c r="L165" s="15686">
        <f>IF(ISNA(VLOOKUP($D165,'Aug 20'!$F:$F,1,0)),"No","Yes")</f>
      </c>
      <c r="M165" s="15685">
        <f>IF(ISNA(VLOOKUP($D165,'Aug 13'!$F:$F,1,0)),"No","Yes")</f>
      </c>
      <c r="N165" s="15684">
        <f>IF(ISNA(VLOOKUP($D165,'Aug 07'!$F:$F,1,0)),"No","Yes")</f>
      </c>
      <c r="O165" s="15683">
        <f>IF(ISNA(VLOOKUP($D165,'Jul 30'!$F:$F,1,0)),"No","Yes")</f>
      </c>
      <c r="P165" s="15682">
        <f>IF(ISNA(VLOOKUP($D165,'Jul 23'!$F:$F,1,0)),"No","Yes")</f>
      </c>
      <c r="Q165" s="15681">
        <f>IF(ISNA(VLOOKUP($D165,'Jul 16'!$F:$F,1,0)),"No","Yes")</f>
      </c>
      <c r="R165" s="15680">
        <f>IF(ISNA(VLOOKUP($D165,'Jul 9'!$F:$F,1,0)),"No","Yes")</f>
      </c>
      <c r="S165" s="15679">
        <f>IF(ISNA(VLOOKUP($D165,'Jul 2'!$F:$F,1,0)),"No","Yes")</f>
      </c>
      <c r="T165" s="15678">
        <f>IF(ISNA(VLOOKUP($D165,'Jun 25'!$F:$F,1,0)),"No","Yes")</f>
      </c>
      <c r="U165" s="15677">
        <f>IF(ISNA(VLOOKUP($D165,'Jun 18'!$F:$F,1,0)),"No","Yes")</f>
      </c>
      <c r="V165" s="15676">
        <f>IF(ISNA(VLOOKUP($D165,'Jun 11'!$F:$F,1,0)),"No","Yes")</f>
      </c>
      <c r="W165" s="15675">
        <f>IF(ISNA(VLOOKUP($D165,'Jun 4'!$F:$F,1,0)),"No","Yes")</f>
      </c>
      <c r="X165" s="15674">
        <f>IF(ISNA(VLOOKUP($D165,'May 28'!$F:$F,1,0)),"No","Yes")</f>
      </c>
      <c r="Y165" s="15673">
        <f>IF(ISNA(VLOOKUP($D165,'May 21'!$F:$F,1,0)),"No","Yes")</f>
      </c>
      <c r="Z165" s="15672">
        <f>IF(ISNA(VLOOKUP($D165,'May 14'!$F:$F,1,0)),"No","Yes")</f>
      </c>
      <c r="AA165" s="15671">
        <f>IF(ISNA(VLOOKUP($D165,'May 9'!$F:$F,1,0)),"No","Yes")</f>
      </c>
      <c r="AB165" s="15670">
        <f>IF(ISNA(VLOOKUP($D165,'May 2'!$F:$F,1,0)),"No","Yes")</f>
      </c>
      <c r="AC165" s="15669">
        <f>IF(ISNA(VLOOKUP($D165,'Apr 23'!$F:$F,1,0)),"No","Yes")</f>
      </c>
      <c r="AD165" s="15668">
        <f>IF(ISNA(VLOOKUP($D165,'Apr 16'!$F:$F,1,0)),"No","Yes")</f>
      </c>
      <c r="AE165" s="15667">
        <f>IF(ISNA(VLOOKUP($D165,'Apr 9'!$F:$F,1,0)),"No","Yes")</f>
      </c>
      <c r="AF165" s="15666">
        <f>IF(ISNA(VLOOKUP($D165,'Apr 2'!$F:$F,1,0)),"No","Yes")</f>
      </c>
      <c r="AG165" s="15665">
        <f>IF(ISNA(VLOOKUP($D165,'Mar 26'!$F:$F,1,0)),"No","Yes")</f>
      </c>
      <c r="AH165" s="15664">
        <f>IF(ISNA(VLOOKUP($D165,'Mar 19'!$F:$F,1,0)),"No","Yes")</f>
      </c>
      <c r="AI165" s="15663">
        <f>IF(ISNA(VLOOKUP($D165,'Mar 12'!$F:$F,1,0)),"No","Yes")</f>
      </c>
      <c r="AJ165" s="15662">
        <f>IF(ISNA(VLOOKUP($D165,'Mar 5'!$F:$F,1,0)),"No","Yes")</f>
      </c>
      <c r="AK165" s="15661">
        <f>IF(ISNA(VLOOKUP($D165,'Feb 26'!$F:$F,1,0)),"No","Yes")</f>
      </c>
      <c r="AL165" s="15660">
        <f>IF(ISNA(VLOOKUP($D165,'Feb 26'!$F:$F,1,0)),"No","Yes")</f>
      </c>
      <c r="AM165" s="15659">
        <f>IF(ISNA(VLOOKUP($D165,'Feb 12'!$F:$F,1,0)),"No","Yes")</f>
      </c>
      <c r="AN165" s="15658">
        <f>IF(ISNA(VLOOKUP($D165,'Feb 5'!$F:$F,1,0)),"No","Yes")</f>
      </c>
      <c r="AO165" s="15657">
        <f>IF(ISNA(VLOOKUP($D165,'Jan 29'!$F:$F,1,0)),"No","Yes")</f>
      </c>
      <c r="AP165" s="15656">
        <f>IF(ISNA(VLOOKUP(D165,'Jan 22'!F:F,1,0)),"No","Yes")</f>
      </c>
    </row>
    <row r="166" spans="1:41" x14ac:dyDescent="0.25">
      <c r="A166" s="8769"/>
      <c r="B166" s="102" t="s">
        <v>1393</v>
      </c>
      <c r="C166" s="216"/>
      <c r="D166" s="209" t="s">
        <v>12</v>
      </c>
      <c r="E166" s="209" t="s">
        <v>13</v>
      </c>
      <c r="F166" s="216"/>
      <c r="G166" s="238"/>
      <c r="H166" s="116" t="str">
        <f>IF(ISNA(VLOOKUP($D166,'Sep 17'!$F:$F,1,0)),"No","Yes")</f>
      </c>
      <c r="I166" s="15723">
        <f>IF(ISNA(VLOOKUP($D166,'Sep 10'!$F:$F,1,0)),"No","Yes")</f>
      </c>
      <c r="J166" s="15722">
        <f>IF(ISNA(VLOOKUP($D166,'Sep 05'!$F:$F,1,0)),"No","Yes")</f>
      </c>
      <c r="K166" s="15721">
        <f>IF(ISNA(VLOOKUP($D166,'Aug 27'!$F:$F,1,0)),"No","Yes")</f>
      </c>
      <c r="L166" s="15720">
        <f>IF(ISNA(VLOOKUP($D166,'Aug 20'!$F:$F,1,0)),"No","Yes")</f>
      </c>
      <c r="M166" s="15719">
        <f>IF(ISNA(VLOOKUP($D166,'Aug 13'!$F:$F,1,0)),"No","Yes")</f>
      </c>
      <c r="N166" s="15718">
        <f>IF(ISNA(VLOOKUP($D166,'Aug 07'!$F:$F,1,0)),"No","Yes")</f>
      </c>
      <c r="O166" s="15717">
        <f>IF(ISNA(VLOOKUP($D166,'Jul 30'!$F:$F,1,0)),"No","Yes")</f>
      </c>
      <c r="P166" s="15716">
        <f>IF(ISNA(VLOOKUP($D166,'Jul 23'!$F:$F,1,0)),"No","Yes")</f>
      </c>
      <c r="Q166" s="15715">
        <f>IF(ISNA(VLOOKUP($D166,'Jul 16'!$F:$F,1,0)),"No","Yes")</f>
      </c>
      <c r="R166" s="15714">
        <f>IF(ISNA(VLOOKUP($D166,'Jul 9'!$F:$F,1,0)),"No","Yes")</f>
      </c>
      <c r="S166" s="15713">
        <f>IF(ISNA(VLOOKUP($D166,'Jul 2'!$F:$F,1,0)),"No","Yes")</f>
      </c>
      <c r="T166" s="15712">
        <f>IF(ISNA(VLOOKUP($D166,'Jun 25'!$F:$F,1,0)),"No","Yes")</f>
      </c>
      <c r="U166" s="15711">
        <f>IF(ISNA(VLOOKUP($D166,'Jun 18'!$F:$F,1,0)),"No","Yes")</f>
      </c>
      <c r="V166" s="15710">
        <f>IF(ISNA(VLOOKUP($D166,'Jun 11'!$F:$F,1,0)),"No","Yes")</f>
      </c>
      <c r="W166" s="15709">
        <f>IF(ISNA(VLOOKUP($D166,'Jun 4'!$F:$F,1,0)),"No","Yes")</f>
      </c>
      <c r="X166" s="15708">
        <f>IF(ISNA(VLOOKUP($D166,'May 28'!$F:$F,1,0)),"No","Yes")</f>
      </c>
      <c r="Y166" s="15707">
        <f>IF(ISNA(VLOOKUP($D166,'May 21'!$F:$F,1,0)),"No","Yes")</f>
      </c>
      <c r="Z166" s="15706">
        <f>IF(ISNA(VLOOKUP($D166,'May 14'!$F:$F,1,0)),"No","Yes")</f>
      </c>
      <c r="AA166" s="15705">
        <f>IF(ISNA(VLOOKUP($D166,'May 9'!$F:$F,1,0)),"No","Yes")</f>
      </c>
      <c r="AB166" s="15704">
        <f>IF(ISNA(VLOOKUP($D166,'May 2'!$F:$F,1,0)),"No","Yes")</f>
      </c>
      <c r="AC166" s="15703">
        <f>IF(ISNA(VLOOKUP($D166,'Apr 23'!$F:$F,1,0)),"No","Yes")</f>
      </c>
      <c r="AD166" s="15702">
        <f>IF(ISNA(VLOOKUP($D166,'Apr 16'!$F:$F,1,0)),"No","Yes")</f>
      </c>
      <c r="AE166" s="15701">
        <f>IF(ISNA(VLOOKUP($D166,'Apr 9'!$F:$F,1,0)),"No","Yes")</f>
      </c>
      <c r="AF166" s="15700">
        <f>IF(ISNA(VLOOKUP($D166,'Apr 2'!$F:$F,1,0)),"No","Yes")</f>
      </c>
      <c r="AG166" s="15699">
        <f>IF(ISNA(VLOOKUP($D166,'Mar 26'!$F:$F,1,0)),"No","Yes")</f>
      </c>
      <c r="AH166" s="15698">
        <f>IF(ISNA(VLOOKUP($D166,'Mar 19'!$F:$F,1,0)),"No","Yes")</f>
      </c>
      <c r="AI166" s="15697">
        <f>IF(ISNA(VLOOKUP($D166,'Mar 12'!$F:$F,1,0)),"No","Yes")</f>
      </c>
      <c r="AJ166" s="15696">
        <f>IF(ISNA(VLOOKUP($D166,'Mar 5'!$F:$F,1,0)),"No","Yes")</f>
      </c>
      <c r="AK166" s="15695">
        <f>IF(ISNA(VLOOKUP($D166,'Feb 26'!$F:$F,1,0)),"No","Yes")</f>
      </c>
      <c r="AL166" s="15694">
        <f>IF(ISNA(VLOOKUP($D166,'Feb 26'!$F:$F,1,0)),"No","Yes")</f>
      </c>
      <c r="AM166" s="15693">
        <f>IF(ISNA(VLOOKUP($D166,'Feb 12'!$F:$F,1,0)),"No","Yes")</f>
      </c>
      <c r="AN166" s="15692">
        <f>IF(ISNA(VLOOKUP($D166,'Feb 5'!$F:$F,1,0)),"No","Yes")</f>
      </c>
      <c r="AO166" s="15691">
        <f>IF(ISNA(VLOOKUP($D166,'Jan 29'!$F:$F,1,0)),"No","Yes")</f>
      </c>
      <c r="AP166" s="15690">
        <f>IF(ISNA(VLOOKUP(D166,'Jan 22'!F:F,1,0)),"No","Yes")</f>
      </c>
    </row>
    <row r="167" spans="1:41" x14ac:dyDescent="0.25">
      <c r="A167" s="8769"/>
      <c r="B167" s="102" t="s">
        <v>1394</v>
      </c>
      <c r="C167" s="216"/>
      <c r="D167" s="209" t="s">
        <v>787</v>
      </c>
      <c r="E167" s="209" t="s">
        <v>789</v>
      </c>
      <c r="F167" s="216"/>
      <c r="G167" s="238"/>
      <c r="H167" s="116" t="str">
        <f>IF(ISNA(VLOOKUP($D167,'Sep 17'!$F:$F,1,0)),"No","Yes")</f>
      </c>
      <c r="I167" s="15757">
        <f>IF(ISNA(VLOOKUP($D167,'Sep 10'!$F:$F,1,0)),"No","Yes")</f>
      </c>
      <c r="J167" s="15756">
        <f>IF(ISNA(VLOOKUP($D167,'Sep 05'!$F:$F,1,0)),"No","Yes")</f>
      </c>
      <c r="K167" s="15755">
        <f>IF(ISNA(VLOOKUP($D167,'Aug 27'!$F:$F,1,0)),"No","Yes")</f>
      </c>
      <c r="L167" s="15754">
        <f>IF(ISNA(VLOOKUP($D167,'Aug 20'!$F:$F,1,0)),"No","Yes")</f>
      </c>
      <c r="M167" s="15753">
        <f>IF(ISNA(VLOOKUP($D167,'Aug 13'!$F:$F,1,0)),"No","Yes")</f>
      </c>
      <c r="N167" s="15752">
        <f>IF(ISNA(VLOOKUP($D167,'Aug 07'!$F:$F,1,0)),"No","Yes")</f>
      </c>
      <c r="O167" s="15751">
        <f>IF(ISNA(VLOOKUP($D167,'Jul 30'!$F:$F,1,0)),"No","Yes")</f>
      </c>
      <c r="P167" s="15750">
        <f>IF(ISNA(VLOOKUP($D167,'Jul 23'!$F:$F,1,0)),"No","Yes")</f>
      </c>
      <c r="Q167" s="15749">
        <f>IF(ISNA(VLOOKUP($D167,'Jul 16'!$F:$F,1,0)),"No","Yes")</f>
      </c>
      <c r="R167" s="15748">
        <f>IF(ISNA(VLOOKUP($D167,'Jul 9'!$F:$F,1,0)),"No","Yes")</f>
      </c>
      <c r="S167" s="15747">
        <f>IF(ISNA(VLOOKUP($D167,'Jul 2'!$F:$F,1,0)),"No","Yes")</f>
      </c>
      <c r="T167" s="15746">
        <f>IF(ISNA(VLOOKUP($D167,'Jun 25'!$F:$F,1,0)),"No","Yes")</f>
      </c>
      <c r="U167" s="15745">
        <f>IF(ISNA(VLOOKUP($D167,'Jun 18'!$F:$F,1,0)),"No","Yes")</f>
      </c>
      <c r="V167" s="15744">
        <f>IF(ISNA(VLOOKUP($D167,'Jun 11'!$F:$F,1,0)),"No","Yes")</f>
      </c>
      <c r="W167" s="15743">
        <f>IF(ISNA(VLOOKUP($D167,'Jun 4'!$F:$F,1,0)),"No","Yes")</f>
      </c>
      <c r="X167" s="15742">
        <f>IF(ISNA(VLOOKUP($D167,'May 28'!$F:$F,1,0)),"No","Yes")</f>
      </c>
      <c r="Y167" s="15741">
        <f>IF(ISNA(VLOOKUP($D167,'May 21'!$F:$F,1,0)),"No","Yes")</f>
      </c>
      <c r="Z167" s="15740">
        <f>IF(ISNA(VLOOKUP($D167,'May 14'!$F:$F,1,0)),"No","Yes")</f>
      </c>
      <c r="AA167" s="15739">
        <f>IF(ISNA(VLOOKUP($D167,'May 9'!$F:$F,1,0)),"No","Yes")</f>
      </c>
      <c r="AB167" s="15738">
        <f>IF(ISNA(VLOOKUP($D167,'May 2'!$F:$F,1,0)),"No","Yes")</f>
      </c>
      <c r="AC167" s="15737">
        <f>IF(ISNA(VLOOKUP($D167,'Apr 23'!$F:$F,1,0)),"No","Yes")</f>
      </c>
      <c r="AD167" s="15736">
        <f>IF(ISNA(VLOOKUP($D167,'Apr 16'!$F:$F,1,0)),"No","Yes")</f>
      </c>
      <c r="AE167" s="15735">
        <f>IF(ISNA(VLOOKUP($D167,'Apr 9'!$F:$F,1,0)),"No","Yes")</f>
      </c>
      <c r="AF167" s="15734">
        <f>IF(ISNA(VLOOKUP($D167,'Apr 2'!$F:$F,1,0)),"No","Yes")</f>
      </c>
      <c r="AG167" s="15733">
        <f>IF(ISNA(VLOOKUP($D167,'Mar 26'!$F:$F,1,0)),"No","Yes")</f>
      </c>
      <c r="AH167" s="15732">
        <f>IF(ISNA(VLOOKUP($D167,'Mar 19'!$F:$F,1,0)),"No","Yes")</f>
      </c>
      <c r="AI167" s="15731">
        <f>IF(ISNA(VLOOKUP($D167,'Mar 12'!$F:$F,1,0)),"No","Yes")</f>
      </c>
      <c r="AJ167" s="15730">
        <f>IF(ISNA(VLOOKUP($D167,'Mar 5'!$F:$F,1,0)),"No","Yes")</f>
      </c>
      <c r="AK167" s="15729">
        <f>IF(ISNA(VLOOKUP($D167,'Feb 26'!$F:$F,1,0)),"No","Yes")</f>
      </c>
      <c r="AL167" s="15728">
        <f>IF(ISNA(VLOOKUP($D167,'Feb 26'!$F:$F,1,0)),"No","Yes")</f>
      </c>
      <c r="AM167" s="15727">
        <f>IF(ISNA(VLOOKUP($D167,'Feb 12'!$F:$F,1,0)),"No","Yes")</f>
      </c>
      <c r="AN167" s="15726">
        <f>IF(ISNA(VLOOKUP($D167,'Feb 5'!$F:$F,1,0)),"No","Yes")</f>
      </c>
      <c r="AO167" s="15725">
        <f>IF(ISNA(VLOOKUP($D167,'Jan 29'!$F:$F,1,0)),"No","Yes")</f>
      </c>
      <c r="AP167" s="15724">
        <f>IF(ISNA(VLOOKUP(D167,'Jan 22'!F:F,1,0)),"No","Yes")</f>
      </c>
    </row>
    <row r="168" spans="1:41" x14ac:dyDescent="0.25">
      <c r="A168" s="8769"/>
      <c r="B168" s="102" t="s">
        <v>1395</v>
      </c>
      <c r="C168" s="216"/>
      <c r="D168" s="216"/>
      <c r="E168" s="216"/>
      <c r="F168" s="216"/>
      <c r="G168" s="238"/>
      <c r="H168" s="116" t="str">
        <f>IF(ISNA(VLOOKUP($D168,'Sep 17'!$F:$F,1,0)),"No","Yes")</f>
      </c>
      <c r="I168" s="15791">
        <f>IF(ISNA(VLOOKUP($D168,'Sep 10'!$F:$F,1,0)),"No","Yes")</f>
      </c>
      <c r="J168" s="15790">
        <f>IF(ISNA(VLOOKUP($D168,'Sep 05'!$F:$F,1,0)),"No","Yes")</f>
      </c>
      <c r="K168" s="15789">
        <f>IF(ISNA(VLOOKUP($D168,'Aug 27'!$F:$F,1,0)),"No","Yes")</f>
      </c>
      <c r="L168" s="15788">
        <f>IF(ISNA(VLOOKUP($D168,'Aug 20'!$F:$F,1,0)),"No","Yes")</f>
      </c>
      <c r="M168" s="15787">
        <f>IF(ISNA(VLOOKUP($D168,'Aug 13'!$F:$F,1,0)),"No","Yes")</f>
      </c>
      <c r="N168" s="15786">
        <f>IF(ISNA(VLOOKUP($D168,'Aug 07'!$F:$F,1,0)),"No","Yes")</f>
      </c>
      <c r="O168" s="15785">
        <f>IF(ISNA(VLOOKUP($D168,'Jul 30'!$F:$F,1,0)),"No","Yes")</f>
      </c>
      <c r="P168" s="15784">
        <f>IF(ISNA(VLOOKUP($D168,'Jul 23'!$F:$F,1,0)),"No","Yes")</f>
      </c>
      <c r="Q168" s="15783">
        <f>IF(ISNA(VLOOKUP($D168,'Jul 16'!$F:$F,1,0)),"No","Yes")</f>
      </c>
      <c r="R168" s="15782">
        <f>IF(ISNA(VLOOKUP($D168,'Jul 9'!$F:$F,1,0)),"No","Yes")</f>
      </c>
      <c r="S168" s="15781">
        <f>IF(ISNA(VLOOKUP($D168,'Jul 2'!$F:$F,1,0)),"No","Yes")</f>
      </c>
      <c r="T168" s="15780">
        <f>IF(ISNA(VLOOKUP($D168,'Jun 25'!$F:$F,1,0)),"No","Yes")</f>
      </c>
      <c r="U168" s="15779">
        <f>IF(ISNA(VLOOKUP($D168,'Jun 18'!$F:$F,1,0)),"No","Yes")</f>
      </c>
      <c r="V168" s="15778">
        <f>IF(ISNA(VLOOKUP($D168,'Jun 11'!$F:$F,1,0)),"No","Yes")</f>
      </c>
      <c r="W168" s="15777">
        <f>IF(ISNA(VLOOKUP($D168,'Jun 4'!$F:$F,1,0)),"No","Yes")</f>
      </c>
      <c r="X168" s="15776">
        <f>IF(ISNA(VLOOKUP($D168,'May 28'!$F:$F,1,0)),"No","Yes")</f>
      </c>
      <c r="Y168" s="15775">
        <f>IF(ISNA(VLOOKUP($D168,'May 21'!$F:$F,1,0)),"No","Yes")</f>
      </c>
      <c r="Z168" s="15774">
        <f>IF(ISNA(VLOOKUP($D168,'May 14'!$F:$F,1,0)),"No","Yes")</f>
      </c>
      <c r="AA168" s="15773">
        <f>IF(ISNA(VLOOKUP($D168,'May 9'!$F:$F,1,0)),"No","Yes")</f>
      </c>
      <c r="AB168" s="15772">
        <f>IF(ISNA(VLOOKUP($D168,'May 2'!$F:$F,1,0)),"No","Yes")</f>
      </c>
      <c r="AC168" s="15771">
        <f>IF(ISNA(VLOOKUP($D168,'Apr 23'!$F:$F,1,0)),"No","Yes")</f>
      </c>
      <c r="AD168" s="15770">
        <f>IF(ISNA(VLOOKUP($D168,'Apr 16'!$F:$F,1,0)),"No","Yes")</f>
      </c>
      <c r="AE168" s="15769">
        <f>IF(ISNA(VLOOKUP($D168,'Apr 9'!$F:$F,1,0)),"No","Yes")</f>
      </c>
      <c r="AF168" s="15768">
        <f>IF(ISNA(VLOOKUP($D168,'Apr 2'!$F:$F,1,0)),"No","Yes")</f>
      </c>
      <c r="AG168" s="15767">
        <f>IF(ISNA(VLOOKUP($D168,'Mar 26'!$F:$F,1,0)),"No","Yes")</f>
      </c>
      <c r="AH168" s="15766">
        <f>IF(ISNA(VLOOKUP($D168,'Mar 19'!$F:$F,1,0)),"No","Yes")</f>
      </c>
      <c r="AI168" s="15765">
        <f>IF(ISNA(VLOOKUP($D168,'Mar 12'!$F:$F,1,0)),"No","Yes")</f>
      </c>
      <c r="AJ168" s="15764">
        <f>IF(ISNA(VLOOKUP($D168,'Mar 5'!$F:$F,1,0)),"No","Yes")</f>
      </c>
      <c r="AK168" s="15763">
        <f>IF(ISNA(VLOOKUP($D168,'Feb 26'!$F:$F,1,0)),"No","Yes")</f>
      </c>
      <c r="AL168" s="15762">
        <f>IF(ISNA(VLOOKUP($D168,'Feb 26'!$F:$F,1,0)),"No","Yes")</f>
      </c>
      <c r="AM168" s="15761">
        <f>IF(ISNA(VLOOKUP($D168,'Feb 12'!$F:$F,1,0)),"No","Yes")</f>
      </c>
      <c r="AN168" s="15760">
        <f>IF(ISNA(VLOOKUP($D168,'Feb 5'!$F:$F,1,0)),"No","Yes")</f>
      </c>
      <c r="AO168" s="15759">
        <f>IF(ISNA(VLOOKUP($D168,'Jan 29'!$F:$F,1,0)),"No","Yes")</f>
      </c>
      <c r="AP168" s="15758">
        <f>IF(ISNA(VLOOKUP(D168,'Jan 22'!F:F,1,0)),"No","Yes")</f>
      </c>
    </row>
    <row r="169" spans="1:41" x14ac:dyDescent="0.25">
      <c r="A169" s="8769"/>
      <c r="B169" s="105" t="s">
        <v>1396</v>
      </c>
      <c r="C169" s="216"/>
      <c r="D169" s="216"/>
      <c r="E169" s="216"/>
      <c r="F169" s="216"/>
      <c r="G169" s="238"/>
      <c r="H169" s="116" t="str">
        <f>IF(ISNA(VLOOKUP($D169,'Sep 17'!$F:$F,1,0)),"No","Yes")</f>
      </c>
      <c r="I169" s="15825">
        <f>IF(ISNA(VLOOKUP($D169,'Sep 10'!$F:$F,1,0)),"No","Yes")</f>
      </c>
      <c r="J169" s="15824">
        <f>IF(ISNA(VLOOKUP($D169,'Sep 05'!$F:$F,1,0)),"No","Yes")</f>
      </c>
      <c r="K169" s="15823">
        <f>IF(ISNA(VLOOKUP($D169,'Aug 27'!$F:$F,1,0)),"No","Yes")</f>
      </c>
      <c r="L169" s="15822">
        <f>IF(ISNA(VLOOKUP($D169,'Aug 20'!$F:$F,1,0)),"No","Yes")</f>
      </c>
      <c r="M169" s="15821">
        <f>IF(ISNA(VLOOKUP($D169,'Aug 13'!$F:$F,1,0)),"No","Yes")</f>
      </c>
      <c r="N169" s="15820">
        <f>IF(ISNA(VLOOKUP($D169,'Aug 07'!$F:$F,1,0)),"No","Yes")</f>
      </c>
      <c r="O169" s="15819">
        <f>IF(ISNA(VLOOKUP($D169,'Jul 30'!$F:$F,1,0)),"No","Yes")</f>
      </c>
      <c r="P169" s="15818">
        <f>IF(ISNA(VLOOKUP($D169,'Jul 23'!$F:$F,1,0)),"No","Yes")</f>
      </c>
      <c r="Q169" s="15817">
        <f>IF(ISNA(VLOOKUP($D169,'Jul 16'!$F:$F,1,0)),"No","Yes")</f>
      </c>
      <c r="R169" s="15816">
        <f>IF(ISNA(VLOOKUP($D169,'Jul 9'!$F:$F,1,0)),"No","Yes")</f>
      </c>
      <c r="S169" s="15815">
        <f>IF(ISNA(VLOOKUP($D169,'Jul 2'!$F:$F,1,0)),"No","Yes")</f>
      </c>
      <c r="T169" s="15814">
        <f>IF(ISNA(VLOOKUP($D169,'Jun 25'!$F:$F,1,0)),"No","Yes")</f>
      </c>
      <c r="U169" s="15813">
        <f>IF(ISNA(VLOOKUP($D169,'Jun 18'!$F:$F,1,0)),"No","Yes")</f>
      </c>
      <c r="V169" s="15812">
        <f>IF(ISNA(VLOOKUP($D169,'Jun 11'!$F:$F,1,0)),"No","Yes")</f>
      </c>
      <c r="W169" s="15811">
        <f>IF(ISNA(VLOOKUP($D169,'Jun 4'!$F:$F,1,0)),"No","Yes")</f>
      </c>
      <c r="X169" s="15810">
        <f>IF(ISNA(VLOOKUP($D169,'May 28'!$F:$F,1,0)),"No","Yes")</f>
      </c>
      <c r="Y169" s="15809">
        <f>IF(ISNA(VLOOKUP($D169,'May 21'!$F:$F,1,0)),"No","Yes")</f>
      </c>
      <c r="Z169" s="15808">
        <f>IF(ISNA(VLOOKUP($D169,'May 14'!$F:$F,1,0)),"No","Yes")</f>
      </c>
      <c r="AA169" s="15807">
        <f>IF(ISNA(VLOOKUP($D169,'May 9'!$F:$F,1,0)),"No","Yes")</f>
      </c>
      <c r="AB169" s="15806">
        <f>IF(ISNA(VLOOKUP($D169,'May 2'!$F:$F,1,0)),"No","Yes")</f>
      </c>
      <c r="AC169" s="15805">
        <f>IF(ISNA(VLOOKUP($D169,'Apr 23'!$F:$F,1,0)),"No","Yes")</f>
      </c>
      <c r="AD169" s="15804">
        <f>IF(ISNA(VLOOKUP($D169,'Apr 16'!$F:$F,1,0)),"No","Yes")</f>
      </c>
      <c r="AE169" s="15803">
        <f>IF(ISNA(VLOOKUP($D169,'Apr 9'!$F:$F,1,0)),"No","Yes")</f>
      </c>
      <c r="AF169" s="15802">
        <f>IF(ISNA(VLOOKUP($D169,'Apr 2'!$F:$F,1,0)),"No","Yes")</f>
      </c>
      <c r="AG169" s="15801">
        <f>IF(ISNA(VLOOKUP($D169,'Mar 26'!$F:$F,1,0)),"No","Yes")</f>
      </c>
      <c r="AH169" s="15800">
        <f>IF(ISNA(VLOOKUP($D169,'Mar 19'!$F:$F,1,0)),"No","Yes")</f>
      </c>
      <c r="AI169" s="15799">
        <f>IF(ISNA(VLOOKUP($D169,'Mar 12'!$F:$F,1,0)),"No","Yes")</f>
      </c>
      <c r="AJ169" s="15798">
        <f>IF(ISNA(VLOOKUP($D169,'Mar 5'!$F:$F,1,0)),"No","Yes")</f>
      </c>
      <c r="AK169" s="15797">
        <f>IF(ISNA(VLOOKUP($D169,'Feb 26'!$F:$F,1,0)),"No","Yes")</f>
      </c>
      <c r="AL169" s="15796">
        <f>IF(ISNA(VLOOKUP($D169,'Feb 26'!$F:$F,1,0)),"No","Yes")</f>
      </c>
      <c r="AM169" s="15795">
        <f>IF(ISNA(VLOOKUP($D169,'Feb 12'!$F:$F,1,0)),"No","Yes")</f>
      </c>
      <c r="AN169" s="15794">
        <f>IF(ISNA(VLOOKUP($D169,'Feb 5'!$F:$F,1,0)),"No","Yes")</f>
      </c>
      <c r="AO169" s="15793">
        <f>IF(ISNA(VLOOKUP($D169,'Jan 29'!$F:$F,1,0)),"No","Yes")</f>
      </c>
      <c r="AP169" s="15792">
        <f>IF(ISNA(VLOOKUP(D169,'Jan 22'!F:F,1,0)),"No","Yes")</f>
      </c>
    </row>
    <row r="170" spans="1:41" x14ac:dyDescent="0.25">
      <c r="A170" s="8769"/>
      <c r="B170" s="102" t="s">
        <v>1397</v>
      </c>
      <c r="C170" s="216"/>
      <c r="D170" s="216"/>
      <c r="E170" s="216"/>
      <c r="F170" s="216"/>
      <c r="G170" s="238"/>
      <c r="H170" s="116" t="str">
        <f>IF(ISNA(VLOOKUP($D170,'Sep 17'!$F:$F,1,0)),"No","Yes")</f>
      </c>
      <c r="I170" s="15859">
        <f>IF(ISNA(VLOOKUP($D170,'Sep 10'!$F:$F,1,0)),"No","Yes")</f>
      </c>
      <c r="J170" s="15858">
        <f>IF(ISNA(VLOOKUP($D170,'Sep 05'!$F:$F,1,0)),"No","Yes")</f>
      </c>
      <c r="K170" s="15857">
        <f>IF(ISNA(VLOOKUP($D170,'Aug 27'!$F:$F,1,0)),"No","Yes")</f>
      </c>
      <c r="L170" s="15856">
        <f>IF(ISNA(VLOOKUP($D170,'Aug 20'!$F:$F,1,0)),"No","Yes")</f>
      </c>
      <c r="M170" s="15855">
        <f>IF(ISNA(VLOOKUP($D170,'Aug 13'!$F:$F,1,0)),"No","Yes")</f>
      </c>
      <c r="N170" s="15854">
        <f>IF(ISNA(VLOOKUP($D170,'Aug 07'!$F:$F,1,0)),"No","Yes")</f>
      </c>
      <c r="O170" s="15853">
        <f>IF(ISNA(VLOOKUP($D170,'Jul 30'!$F:$F,1,0)),"No","Yes")</f>
      </c>
      <c r="P170" s="15852">
        <f>IF(ISNA(VLOOKUP($D170,'Jul 23'!$F:$F,1,0)),"No","Yes")</f>
      </c>
      <c r="Q170" s="15851">
        <f>IF(ISNA(VLOOKUP($D170,'Jul 16'!$F:$F,1,0)),"No","Yes")</f>
      </c>
      <c r="R170" s="15850">
        <f>IF(ISNA(VLOOKUP($D170,'Jul 9'!$F:$F,1,0)),"No","Yes")</f>
      </c>
      <c r="S170" s="15849">
        <f>IF(ISNA(VLOOKUP($D170,'Jul 2'!$F:$F,1,0)),"No","Yes")</f>
      </c>
      <c r="T170" s="15848">
        <f>IF(ISNA(VLOOKUP($D170,'Jun 25'!$F:$F,1,0)),"No","Yes")</f>
      </c>
      <c r="U170" s="15847">
        <f>IF(ISNA(VLOOKUP($D170,'Jun 18'!$F:$F,1,0)),"No","Yes")</f>
      </c>
      <c r="V170" s="15846">
        <f>IF(ISNA(VLOOKUP($D170,'Jun 11'!$F:$F,1,0)),"No","Yes")</f>
      </c>
      <c r="W170" s="15845">
        <f>IF(ISNA(VLOOKUP($D170,'Jun 4'!$F:$F,1,0)),"No","Yes")</f>
      </c>
      <c r="X170" s="15844">
        <f>IF(ISNA(VLOOKUP($D170,'May 28'!$F:$F,1,0)),"No","Yes")</f>
      </c>
      <c r="Y170" s="15843">
        <f>IF(ISNA(VLOOKUP($D170,'May 21'!$F:$F,1,0)),"No","Yes")</f>
      </c>
      <c r="Z170" s="15842">
        <f>IF(ISNA(VLOOKUP($D170,'May 14'!$F:$F,1,0)),"No","Yes")</f>
      </c>
      <c r="AA170" s="15841">
        <f>IF(ISNA(VLOOKUP($D170,'May 9'!$F:$F,1,0)),"No","Yes")</f>
      </c>
      <c r="AB170" s="15840">
        <f>IF(ISNA(VLOOKUP($D170,'May 2'!$F:$F,1,0)),"No","Yes")</f>
      </c>
      <c r="AC170" s="15839">
        <f>IF(ISNA(VLOOKUP($D170,'Apr 23'!$F:$F,1,0)),"No","Yes")</f>
      </c>
      <c r="AD170" s="15838">
        <f>IF(ISNA(VLOOKUP($D170,'Apr 16'!$F:$F,1,0)),"No","Yes")</f>
      </c>
      <c r="AE170" s="15837">
        <f>IF(ISNA(VLOOKUP($D170,'Apr 9'!$F:$F,1,0)),"No","Yes")</f>
      </c>
      <c r="AF170" s="15836">
        <f>IF(ISNA(VLOOKUP($D170,'Apr 2'!$F:$F,1,0)),"No","Yes")</f>
      </c>
      <c r="AG170" s="15835">
        <f>IF(ISNA(VLOOKUP($D170,'Mar 26'!$F:$F,1,0)),"No","Yes")</f>
      </c>
      <c r="AH170" s="15834">
        <f>IF(ISNA(VLOOKUP($D170,'Mar 19'!$F:$F,1,0)),"No","Yes")</f>
      </c>
      <c r="AI170" s="15833">
        <f>IF(ISNA(VLOOKUP($D170,'Mar 12'!$F:$F,1,0)),"No","Yes")</f>
      </c>
      <c r="AJ170" s="15832">
        <f>IF(ISNA(VLOOKUP($D170,'Mar 5'!$F:$F,1,0)),"No","Yes")</f>
      </c>
      <c r="AK170" s="15831">
        <f>IF(ISNA(VLOOKUP($D170,'Feb 26'!$F:$F,1,0)),"No","Yes")</f>
      </c>
      <c r="AL170" s="15830">
        <f>IF(ISNA(VLOOKUP($D170,'Feb 26'!$F:$F,1,0)),"No","Yes")</f>
      </c>
      <c r="AM170" s="15829">
        <f>IF(ISNA(VLOOKUP($D170,'Feb 12'!$F:$F,1,0)),"No","Yes")</f>
      </c>
      <c r="AN170" s="15828">
        <f>IF(ISNA(VLOOKUP($D170,'Feb 5'!$F:$F,1,0)),"No","Yes")</f>
      </c>
      <c r="AO170" s="15827">
        <f>IF(ISNA(VLOOKUP($D170,'Jan 29'!$F:$F,1,0)),"No","Yes")</f>
      </c>
      <c r="AP170" s="15826">
        <f>IF(ISNA(VLOOKUP(D170,'Jan 22'!F:F,1,0)),"No","Yes")</f>
      </c>
    </row>
    <row r="171" spans="1:41" x14ac:dyDescent="0.25">
      <c r="A171" s="8769"/>
      <c r="B171" s="102" t="s">
        <v>1398</v>
      </c>
      <c r="C171" s="216"/>
      <c r="D171" s="216"/>
      <c r="E171" s="216"/>
      <c r="F171" s="216"/>
      <c r="G171" s="238"/>
      <c r="H171" s="116" t="str">
        <f>IF(ISNA(VLOOKUP($D171,'Sep 17'!$F:$F,1,0)),"No","Yes")</f>
      </c>
      <c r="I171" s="15893">
        <f>IF(ISNA(VLOOKUP($D171,'Sep 10'!$F:$F,1,0)),"No","Yes")</f>
      </c>
      <c r="J171" s="15892">
        <f>IF(ISNA(VLOOKUP($D171,'Sep 05'!$F:$F,1,0)),"No","Yes")</f>
      </c>
      <c r="K171" s="15891">
        <f>IF(ISNA(VLOOKUP($D171,'Aug 27'!$F:$F,1,0)),"No","Yes")</f>
      </c>
      <c r="L171" s="15890">
        <f>IF(ISNA(VLOOKUP($D171,'Aug 20'!$F:$F,1,0)),"No","Yes")</f>
      </c>
      <c r="M171" s="15889">
        <f>IF(ISNA(VLOOKUP($D171,'Aug 13'!$F:$F,1,0)),"No","Yes")</f>
      </c>
      <c r="N171" s="15888">
        <f>IF(ISNA(VLOOKUP($D171,'Aug 07'!$F:$F,1,0)),"No","Yes")</f>
      </c>
      <c r="O171" s="15887">
        <f>IF(ISNA(VLOOKUP($D171,'Jul 30'!$F:$F,1,0)),"No","Yes")</f>
      </c>
      <c r="P171" s="15886">
        <f>IF(ISNA(VLOOKUP($D171,'Jul 23'!$F:$F,1,0)),"No","Yes")</f>
      </c>
      <c r="Q171" s="15885">
        <f>IF(ISNA(VLOOKUP($D171,'Jul 16'!$F:$F,1,0)),"No","Yes")</f>
      </c>
      <c r="R171" s="15884">
        <f>IF(ISNA(VLOOKUP($D171,'Jul 9'!$F:$F,1,0)),"No","Yes")</f>
      </c>
      <c r="S171" s="15883">
        <f>IF(ISNA(VLOOKUP($D171,'Jul 2'!$F:$F,1,0)),"No","Yes")</f>
      </c>
      <c r="T171" s="15882">
        <f>IF(ISNA(VLOOKUP($D171,'Jun 25'!$F:$F,1,0)),"No","Yes")</f>
      </c>
      <c r="U171" s="15881">
        <f>IF(ISNA(VLOOKUP($D171,'Jun 18'!$F:$F,1,0)),"No","Yes")</f>
      </c>
      <c r="V171" s="15880">
        <f>IF(ISNA(VLOOKUP($D171,'Jun 11'!$F:$F,1,0)),"No","Yes")</f>
      </c>
      <c r="W171" s="15879">
        <f>IF(ISNA(VLOOKUP($D171,'Jun 4'!$F:$F,1,0)),"No","Yes")</f>
      </c>
      <c r="X171" s="15878">
        <f>IF(ISNA(VLOOKUP($D171,'May 28'!$F:$F,1,0)),"No","Yes")</f>
      </c>
      <c r="Y171" s="15877">
        <f>IF(ISNA(VLOOKUP($D171,'May 21'!$F:$F,1,0)),"No","Yes")</f>
      </c>
      <c r="Z171" s="15876">
        <f>IF(ISNA(VLOOKUP($D171,'May 14'!$F:$F,1,0)),"No","Yes")</f>
      </c>
      <c r="AA171" s="15875">
        <f>IF(ISNA(VLOOKUP($D171,'May 9'!$F:$F,1,0)),"No","Yes")</f>
      </c>
      <c r="AB171" s="15874">
        <f>IF(ISNA(VLOOKUP($D171,'May 2'!$F:$F,1,0)),"No","Yes")</f>
      </c>
      <c r="AC171" s="15873">
        <f>IF(ISNA(VLOOKUP($D171,'Apr 23'!$F:$F,1,0)),"No","Yes")</f>
      </c>
      <c r="AD171" s="15872">
        <f>IF(ISNA(VLOOKUP($D171,'Apr 16'!$F:$F,1,0)),"No","Yes")</f>
      </c>
      <c r="AE171" s="15871">
        <f>IF(ISNA(VLOOKUP($D171,'Apr 9'!$F:$F,1,0)),"No","Yes")</f>
      </c>
      <c r="AF171" s="15870">
        <f>IF(ISNA(VLOOKUP($D171,'Apr 2'!$F:$F,1,0)),"No","Yes")</f>
      </c>
      <c r="AG171" s="15869">
        <f>IF(ISNA(VLOOKUP($D171,'Mar 26'!$F:$F,1,0)),"No","Yes")</f>
      </c>
      <c r="AH171" s="15868">
        <f>IF(ISNA(VLOOKUP($D171,'Mar 19'!$F:$F,1,0)),"No","Yes")</f>
      </c>
      <c r="AI171" s="15867">
        <f>IF(ISNA(VLOOKUP($D171,'Mar 12'!$F:$F,1,0)),"No","Yes")</f>
      </c>
      <c r="AJ171" s="15866">
        <f>IF(ISNA(VLOOKUP($D171,'Mar 5'!$F:$F,1,0)),"No","Yes")</f>
      </c>
      <c r="AK171" s="15865">
        <f>IF(ISNA(VLOOKUP($D171,'Feb 26'!$F:$F,1,0)),"No","Yes")</f>
      </c>
      <c r="AL171" s="15864">
        <f>IF(ISNA(VLOOKUP($D171,'Feb 26'!$F:$F,1,0)),"No","Yes")</f>
      </c>
      <c r="AM171" s="15863">
        <f>IF(ISNA(VLOOKUP($D171,'Feb 12'!$F:$F,1,0)),"No","Yes")</f>
      </c>
      <c r="AN171" s="15862">
        <f>IF(ISNA(VLOOKUP($D171,'Feb 5'!$F:$F,1,0)),"No","Yes")</f>
      </c>
      <c r="AO171" s="15861">
        <f>IF(ISNA(VLOOKUP($D171,'Jan 29'!$F:$F,1,0)),"No","Yes")</f>
      </c>
      <c r="AP171" s="15860">
        <f>IF(ISNA(VLOOKUP(D171,'Jan 22'!F:F,1,0)),"No","Yes")</f>
      </c>
    </row>
    <row r="172" spans="1:41" x14ac:dyDescent="0.25">
      <c r="A172" s="8769"/>
      <c r="B172" s="102" t="s">
        <v>1399</v>
      </c>
      <c r="C172" s="216"/>
      <c r="D172" s="216"/>
      <c r="E172" s="216"/>
      <c r="F172" s="216"/>
      <c r="G172" s="238"/>
      <c r="H172" s="116" t="str">
        <f>IF(ISNA(VLOOKUP($D172,'Sep 17'!$F:$F,1,0)),"No","Yes")</f>
      </c>
      <c r="I172" s="15927">
        <f>IF(ISNA(VLOOKUP($D172,'Sep 10'!$F:$F,1,0)),"No","Yes")</f>
      </c>
      <c r="J172" s="15926">
        <f>IF(ISNA(VLOOKUP($D172,'Sep 05'!$F:$F,1,0)),"No","Yes")</f>
      </c>
      <c r="K172" s="15925">
        <f>IF(ISNA(VLOOKUP($D172,'Aug 27'!$F:$F,1,0)),"No","Yes")</f>
      </c>
      <c r="L172" s="15924">
        <f>IF(ISNA(VLOOKUP($D172,'Aug 20'!$F:$F,1,0)),"No","Yes")</f>
      </c>
      <c r="M172" s="15923">
        <f>IF(ISNA(VLOOKUP($D172,'Aug 13'!$F:$F,1,0)),"No","Yes")</f>
      </c>
      <c r="N172" s="15922">
        <f>IF(ISNA(VLOOKUP($D172,'Aug 07'!$F:$F,1,0)),"No","Yes")</f>
      </c>
      <c r="O172" s="15921">
        <f>IF(ISNA(VLOOKUP($D172,'Jul 30'!$F:$F,1,0)),"No","Yes")</f>
      </c>
      <c r="P172" s="15920">
        <f>IF(ISNA(VLOOKUP($D172,'Jul 23'!$F:$F,1,0)),"No","Yes")</f>
      </c>
      <c r="Q172" s="15919">
        <f>IF(ISNA(VLOOKUP($D172,'Jul 16'!$F:$F,1,0)),"No","Yes")</f>
      </c>
      <c r="R172" s="15918">
        <f>IF(ISNA(VLOOKUP($D172,'Jul 9'!$F:$F,1,0)),"No","Yes")</f>
      </c>
      <c r="S172" s="15917">
        <f>IF(ISNA(VLOOKUP($D172,'Jul 2'!$F:$F,1,0)),"No","Yes")</f>
      </c>
      <c r="T172" s="15916">
        <f>IF(ISNA(VLOOKUP($D172,'Jun 25'!$F:$F,1,0)),"No","Yes")</f>
      </c>
      <c r="U172" s="15915">
        <f>IF(ISNA(VLOOKUP($D172,'Jun 18'!$F:$F,1,0)),"No","Yes")</f>
      </c>
      <c r="V172" s="15914">
        <f>IF(ISNA(VLOOKUP($D172,'Jun 11'!$F:$F,1,0)),"No","Yes")</f>
      </c>
      <c r="W172" s="15913">
        <f>IF(ISNA(VLOOKUP($D172,'Jun 4'!$F:$F,1,0)),"No","Yes")</f>
      </c>
      <c r="X172" s="15912">
        <f>IF(ISNA(VLOOKUP($D172,'May 28'!$F:$F,1,0)),"No","Yes")</f>
      </c>
      <c r="Y172" s="15911">
        <f>IF(ISNA(VLOOKUP($D172,'May 21'!$F:$F,1,0)),"No","Yes")</f>
      </c>
      <c r="Z172" s="15910">
        <f>IF(ISNA(VLOOKUP($D172,'May 14'!$F:$F,1,0)),"No","Yes")</f>
      </c>
      <c r="AA172" s="15909">
        <f>IF(ISNA(VLOOKUP($D172,'May 9'!$F:$F,1,0)),"No","Yes")</f>
      </c>
      <c r="AB172" s="15908">
        <f>IF(ISNA(VLOOKUP($D172,'May 2'!$F:$F,1,0)),"No","Yes")</f>
      </c>
      <c r="AC172" s="15907">
        <f>IF(ISNA(VLOOKUP($D172,'Apr 23'!$F:$F,1,0)),"No","Yes")</f>
      </c>
      <c r="AD172" s="15906">
        <f>IF(ISNA(VLOOKUP($D172,'Apr 16'!$F:$F,1,0)),"No","Yes")</f>
      </c>
      <c r="AE172" s="15905">
        <f>IF(ISNA(VLOOKUP($D172,'Apr 9'!$F:$F,1,0)),"No","Yes")</f>
      </c>
      <c r="AF172" s="15904">
        <f>IF(ISNA(VLOOKUP($D172,'Apr 2'!$F:$F,1,0)),"No","Yes")</f>
      </c>
      <c r="AG172" s="15903">
        <f>IF(ISNA(VLOOKUP($D172,'Mar 26'!$F:$F,1,0)),"No","Yes")</f>
      </c>
      <c r="AH172" s="15902">
        <f>IF(ISNA(VLOOKUP($D172,'Mar 19'!$F:$F,1,0)),"No","Yes")</f>
      </c>
      <c r="AI172" s="15901">
        <f>IF(ISNA(VLOOKUP($D172,'Mar 12'!$F:$F,1,0)),"No","Yes")</f>
      </c>
      <c r="AJ172" s="15900">
        <f>IF(ISNA(VLOOKUP($D172,'Mar 5'!$F:$F,1,0)),"No","Yes")</f>
      </c>
      <c r="AK172" s="15899">
        <f>IF(ISNA(VLOOKUP($D172,'Feb 26'!$F:$F,1,0)),"No","Yes")</f>
      </c>
      <c r="AL172" s="15898">
        <f>IF(ISNA(VLOOKUP($D172,'Feb 26'!$F:$F,1,0)),"No","Yes")</f>
      </c>
      <c r="AM172" s="15897">
        <f>IF(ISNA(VLOOKUP($D172,'Feb 12'!$F:$F,1,0)),"No","Yes")</f>
      </c>
      <c r="AN172" s="15896">
        <f>IF(ISNA(VLOOKUP($D172,'Feb 5'!$F:$F,1,0)),"No","Yes")</f>
      </c>
      <c r="AO172" s="15895">
        <f>IF(ISNA(VLOOKUP($D172,'Jan 29'!$F:$F,1,0)),"No","Yes")</f>
      </c>
      <c r="AP172" s="15894">
        <f>IF(ISNA(VLOOKUP(D172,'Jan 22'!F:F,1,0)),"No","Yes")</f>
      </c>
    </row>
    <row r="173" spans="1:41" x14ac:dyDescent="0.25">
      <c r="A173" s="8769"/>
      <c r="B173" s="102" t="s">
        <v>1400</v>
      </c>
      <c r="C173" s="216"/>
      <c r="D173" s="216"/>
      <c r="E173" s="216"/>
      <c r="F173" s="216"/>
      <c r="G173" s="238"/>
      <c r="H173" s="116" t="str">
        <f>IF(ISNA(VLOOKUP($D173,'Sep 17'!$F:$F,1,0)),"No","Yes")</f>
      </c>
      <c r="I173" s="15961">
        <f>IF(ISNA(VLOOKUP($D173,'Sep 10'!$F:$F,1,0)),"No","Yes")</f>
      </c>
      <c r="J173" s="15960">
        <f>IF(ISNA(VLOOKUP($D173,'Sep 05'!$F:$F,1,0)),"No","Yes")</f>
      </c>
      <c r="K173" s="15959">
        <f>IF(ISNA(VLOOKUP($D173,'Aug 27'!$F:$F,1,0)),"No","Yes")</f>
      </c>
      <c r="L173" s="15958">
        <f>IF(ISNA(VLOOKUP($D173,'Aug 20'!$F:$F,1,0)),"No","Yes")</f>
      </c>
      <c r="M173" s="15957">
        <f>IF(ISNA(VLOOKUP($D173,'Aug 13'!$F:$F,1,0)),"No","Yes")</f>
      </c>
      <c r="N173" s="15956">
        <f>IF(ISNA(VLOOKUP($D173,'Aug 07'!$F:$F,1,0)),"No","Yes")</f>
      </c>
      <c r="O173" s="15955">
        <f>IF(ISNA(VLOOKUP($D173,'Jul 30'!$F:$F,1,0)),"No","Yes")</f>
      </c>
      <c r="P173" s="15954">
        <f>IF(ISNA(VLOOKUP($D173,'Jul 23'!$F:$F,1,0)),"No","Yes")</f>
      </c>
      <c r="Q173" s="15953">
        <f>IF(ISNA(VLOOKUP($D173,'Jul 16'!$F:$F,1,0)),"No","Yes")</f>
      </c>
      <c r="R173" s="15952">
        <f>IF(ISNA(VLOOKUP($D173,'Jul 9'!$F:$F,1,0)),"No","Yes")</f>
      </c>
      <c r="S173" s="15951">
        <f>IF(ISNA(VLOOKUP($D173,'Jul 2'!$F:$F,1,0)),"No","Yes")</f>
      </c>
      <c r="T173" s="15950">
        <f>IF(ISNA(VLOOKUP($D173,'Jun 25'!$F:$F,1,0)),"No","Yes")</f>
      </c>
      <c r="U173" s="15949">
        <f>IF(ISNA(VLOOKUP($D173,'Jun 18'!$F:$F,1,0)),"No","Yes")</f>
      </c>
      <c r="V173" s="15948">
        <f>IF(ISNA(VLOOKUP($D173,'Jun 11'!$F:$F,1,0)),"No","Yes")</f>
      </c>
      <c r="W173" s="15947">
        <f>IF(ISNA(VLOOKUP($D173,'Jun 4'!$F:$F,1,0)),"No","Yes")</f>
      </c>
      <c r="X173" s="15946">
        <f>IF(ISNA(VLOOKUP($D173,'May 28'!$F:$F,1,0)),"No","Yes")</f>
      </c>
      <c r="Y173" s="15945">
        <f>IF(ISNA(VLOOKUP($D173,'May 21'!$F:$F,1,0)),"No","Yes")</f>
      </c>
      <c r="Z173" s="15944">
        <f>IF(ISNA(VLOOKUP($D173,'May 14'!$F:$F,1,0)),"No","Yes")</f>
      </c>
      <c r="AA173" s="15943">
        <f>IF(ISNA(VLOOKUP($D173,'May 9'!$F:$F,1,0)),"No","Yes")</f>
      </c>
      <c r="AB173" s="15942">
        <f>IF(ISNA(VLOOKUP($D173,'May 2'!$F:$F,1,0)),"No","Yes")</f>
      </c>
      <c r="AC173" s="15941">
        <f>IF(ISNA(VLOOKUP($D173,'Apr 23'!$F:$F,1,0)),"No","Yes")</f>
      </c>
      <c r="AD173" s="15940">
        <f>IF(ISNA(VLOOKUP($D173,'Apr 16'!$F:$F,1,0)),"No","Yes")</f>
      </c>
      <c r="AE173" s="15939">
        <f>IF(ISNA(VLOOKUP($D173,'Apr 9'!$F:$F,1,0)),"No","Yes")</f>
      </c>
      <c r="AF173" s="15938">
        <f>IF(ISNA(VLOOKUP($D173,'Apr 2'!$F:$F,1,0)),"No","Yes")</f>
      </c>
      <c r="AG173" s="15937">
        <f>IF(ISNA(VLOOKUP($D173,'Mar 26'!$F:$F,1,0)),"No","Yes")</f>
      </c>
      <c r="AH173" s="15936">
        <f>IF(ISNA(VLOOKUP($D173,'Mar 19'!$F:$F,1,0)),"No","Yes")</f>
      </c>
      <c r="AI173" s="15935">
        <f>IF(ISNA(VLOOKUP($D173,'Mar 12'!$F:$F,1,0)),"No","Yes")</f>
      </c>
      <c r="AJ173" s="15934">
        <f>IF(ISNA(VLOOKUP($D173,'Mar 5'!$F:$F,1,0)),"No","Yes")</f>
      </c>
      <c r="AK173" s="15933">
        <f>IF(ISNA(VLOOKUP($D173,'Feb 26'!$F:$F,1,0)),"No","Yes")</f>
      </c>
      <c r="AL173" s="15932">
        <f>IF(ISNA(VLOOKUP($D173,'Feb 26'!$F:$F,1,0)),"No","Yes")</f>
      </c>
      <c r="AM173" s="15931">
        <f>IF(ISNA(VLOOKUP($D173,'Feb 12'!$F:$F,1,0)),"No","Yes")</f>
      </c>
      <c r="AN173" s="15930">
        <f>IF(ISNA(VLOOKUP($D173,'Feb 5'!$F:$F,1,0)),"No","Yes")</f>
      </c>
      <c r="AO173" s="15929">
        <f>IF(ISNA(VLOOKUP($D173,'Jan 29'!$F:$F,1,0)),"No","Yes")</f>
      </c>
      <c r="AP173" s="15928">
        <f>IF(ISNA(VLOOKUP(D173,'Jan 22'!F:F,1,0)),"No","Yes")</f>
      </c>
    </row>
    <row r="174" spans="1:41" x14ac:dyDescent="0.25">
      <c r="A174" s="8769"/>
      <c r="B174" s="102" t="s">
        <v>1401</v>
      </c>
      <c r="C174" s="216"/>
      <c r="D174" s="216"/>
      <c r="E174" s="216"/>
      <c r="F174" s="216"/>
      <c r="G174" s="238"/>
      <c r="H174" s="116" t="str">
        <f>IF(ISNA(VLOOKUP($D174,'Sep 17'!$F:$F,1,0)),"No","Yes")</f>
      </c>
      <c r="I174" s="15995">
        <f>IF(ISNA(VLOOKUP($D174,'Sep 10'!$F:$F,1,0)),"No","Yes")</f>
      </c>
      <c r="J174" s="15994">
        <f>IF(ISNA(VLOOKUP($D174,'Sep 05'!$F:$F,1,0)),"No","Yes")</f>
      </c>
      <c r="K174" s="15993">
        <f>IF(ISNA(VLOOKUP($D174,'Aug 27'!$F:$F,1,0)),"No","Yes")</f>
      </c>
      <c r="L174" s="15992">
        <f>IF(ISNA(VLOOKUP($D174,'Aug 20'!$F:$F,1,0)),"No","Yes")</f>
      </c>
      <c r="M174" s="15991">
        <f>IF(ISNA(VLOOKUP($D174,'Aug 13'!$F:$F,1,0)),"No","Yes")</f>
      </c>
      <c r="N174" s="15990">
        <f>IF(ISNA(VLOOKUP($D174,'Aug 07'!$F:$F,1,0)),"No","Yes")</f>
      </c>
      <c r="O174" s="15989">
        <f>IF(ISNA(VLOOKUP($D174,'Jul 30'!$F:$F,1,0)),"No","Yes")</f>
      </c>
      <c r="P174" s="15988">
        <f>IF(ISNA(VLOOKUP($D174,'Jul 23'!$F:$F,1,0)),"No","Yes")</f>
      </c>
      <c r="Q174" s="15987">
        <f>IF(ISNA(VLOOKUP($D174,'Jul 16'!$F:$F,1,0)),"No","Yes")</f>
      </c>
      <c r="R174" s="15986">
        <f>IF(ISNA(VLOOKUP($D174,'Jul 9'!$F:$F,1,0)),"No","Yes")</f>
      </c>
      <c r="S174" s="15985">
        <f>IF(ISNA(VLOOKUP($D174,'Jul 2'!$F:$F,1,0)),"No","Yes")</f>
      </c>
      <c r="T174" s="15984">
        <f>IF(ISNA(VLOOKUP($D174,'Jun 25'!$F:$F,1,0)),"No","Yes")</f>
      </c>
      <c r="U174" s="15983">
        <f>IF(ISNA(VLOOKUP($D174,'Jun 18'!$F:$F,1,0)),"No","Yes")</f>
      </c>
      <c r="V174" s="15982">
        <f>IF(ISNA(VLOOKUP($D174,'Jun 11'!$F:$F,1,0)),"No","Yes")</f>
      </c>
      <c r="W174" s="15981">
        <f>IF(ISNA(VLOOKUP($D174,'Jun 4'!$F:$F,1,0)),"No","Yes")</f>
      </c>
      <c r="X174" s="15980">
        <f>IF(ISNA(VLOOKUP($D174,'May 28'!$F:$F,1,0)),"No","Yes")</f>
      </c>
      <c r="Y174" s="15979">
        <f>IF(ISNA(VLOOKUP($D174,'May 21'!$F:$F,1,0)),"No","Yes")</f>
      </c>
      <c r="Z174" s="15978">
        <f>IF(ISNA(VLOOKUP($D174,'May 14'!$F:$F,1,0)),"No","Yes")</f>
      </c>
      <c r="AA174" s="15977">
        <f>IF(ISNA(VLOOKUP($D174,'May 9'!$F:$F,1,0)),"No","Yes")</f>
      </c>
      <c r="AB174" s="15976">
        <f>IF(ISNA(VLOOKUP($D174,'May 2'!$F:$F,1,0)),"No","Yes")</f>
      </c>
      <c r="AC174" s="15975">
        <f>IF(ISNA(VLOOKUP($D174,'Apr 23'!$F:$F,1,0)),"No","Yes")</f>
      </c>
      <c r="AD174" s="15974">
        <f>IF(ISNA(VLOOKUP($D174,'Apr 16'!$F:$F,1,0)),"No","Yes")</f>
      </c>
      <c r="AE174" s="15973">
        <f>IF(ISNA(VLOOKUP($D174,'Apr 9'!$F:$F,1,0)),"No","Yes")</f>
      </c>
      <c r="AF174" s="15972">
        <f>IF(ISNA(VLOOKUP($D174,'Apr 2'!$F:$F,1,0)),"No","Yes")</f>
      </c>
      <c r="AG174" s="15971">
        <f>IF(ISNA(VLOOKUP($D174,'Mar 26'!$F:$F,1,0)),"No","Yes")</f>
      </c>
      <c r="AH174" s="15970">
        <f>IF(ISNA(VLOOKUP($D174,'Mar 19'!$F:$F,1,0)),"No","Yes")</f>
      </c>
      <c r="AI174" s="15969">
        <f>IF(ISNA(VLOOKUP($D174,'Mar 12'!$F:$F,1,0)),"No","Yes")</f>
      </c>
      <c r="AJ174" s="15968">
        <f>IF(ISNA(VLOOKUP($D174,'Mar 5'!$F:$F,1,0)),"No","Yes")</f>
      </c>
      <c r="AK174" s="15967">
        <f>IF(ISNA(VLOOKUP($D174,'Feb 26'!$F:$F,1,0)),"No","Yes")</f>
      </c>
      <c r="AL174" s="15966">
        <f>IF(ISNA(VLOOKUP($D174,'Feb 26'!$F:$F,1,0)),"No","Yes")</f>
      </c>
      <c r="AM174" s="15965">
        <f>IF(ISNA(VLOOKUP($D174,'Feb 12'!$F:$F,1,0)),"No","Yes")</f>
      </c>
      <c r="AN174" s="15964">
        <f>IF(ISNA(VLOOKUP($D174,'Feb 5'!$F:$F,1,0)),"No","Yes")</f>
      </c>
      <c r="AO174" s="15963">
        <f>IF(ISNA(VLOOKUP($D174,'Jan 29'!$F:$F,1,0)),"No","Yes")</f>
      </c>
      <c r="AP174" s="15962">
        <f>IF(ISNA(VLOOKUP(D174,'Jan 22'!F:F,1,0)),"No","Yes")</f>
      </c>
    </row>
    <row r="175" spans="1:41" x14ac:dyDescent="0.25">
      <c r="A175" s="8769"/>
      <c r="B175" s="102" t="s">
        <v>1402</v>
      </c>
      <c r="C175" s="216"/>
      <c r="D175" s="216"/>
      <c r="E175" s="216"/>
      <c r="F175" s="216"/>
      <c r="G175" s="238"/>
      <c r="H175" s="116" t="str">
        <f>IF(ISNA(VLOOKUP($D175,'Sep 17'!$F:$F,1,0)),"No","Yes")</f>
      </c>
      <c r="I175" s="16029">
        <f>IF(ISNA(VLOOKUP($D175,'Sep 10'!$F:$F,1,0)),"No","Yes")</f>
      </c>
      <c r="J175" s="16028">
        <f>IF(ISNA(VLOOKUP($D175,'Sep 05'!$F:$F,1,0)),"No","Yes")</f>
      </c>
      <c r="K175" s="16027">
        <f>IF(ISNA(VLOOKUP($D175,'Aug 27'!$F:$F,1,0)),"No","Yes")</f>
      </c>
      <c r="L175" s="16026">
        <f>IF(ISNA(VLOOKUP($D175,'Aug 20'!$F:$F,1,0)),"No","Yes")</f>
      </c>
      <c r="M175" s="16025">
        <f>IF(ISNA(VLOOKUP($D175,'Aug 13'!$F:$F,1,0)),"No","Yes")</f>
      </c>
      <c r="N175" s="16024">
        <f>IF(ISNA(VLOOKUP($D175,'Aug 07'!$F:$F,1,0)),"No","Yes")</f>
      </c>
      <c r="O175" s="16023">
        <f>IF(ISNA(VLOOKUP($D175,'Jul 30'!$F:$F,1,0)),"No","Yes")</f>
      </c>
      <c r="P175" s="16022">
        <f>IF(ISNA(VLOOKUP($D175,'Jul 23'!$F:$F,1,0)),"No","Yes")</f>
      </c>
      <c r="Q175" s="16021">
        <f>IF(ISNA(VLOOKUP($D175,'Jul 16'!$F:$F,1,0)),"No","Yes")</f>
      </c>
      <c r="R175" s="16020">
        <f>IF(ISNA(VLOOKUP($D175,'Jul 9'!$F:$F,1,0)),"No","Yes")</f>
      </c>
      <c r="S175" s="16019">
        <f>IF(ISNA(VLOOKUP($D175,'Jul 2'!$F:$F,1,0)),"No","Yes")</f>
      </c>
      <c r="T175" s="16018">
        <f>IF(ISNA(VLOOKUP($D175,'Jun 25'!$F:$F,1,0)),"No","Yes")</f>
      </c>
      <c r="U175" s="16017">
        <f>IF(ISNA(VLOOKUP($D175,'Jun 18'!$F:$F,1,0)),"No","Yes")</f>
      </c>
      <c r="V175" s="16016">
        <f>IF(ISNA(VLOOKUP($D175,'Jun 11'!$F:$F,1,0)),"No","Yes")</f>
      </c>
      <c r="W175" s="16015">
        <f>IF(ISNA(VLOOKUP($D175,'Jun 4'!$F:$F,1,0)),"No","Yes")</f>
      </c>
      <c r="X175" s="16014">
        <f>IF(ISNA(VLOOKUP($D175,'May 28'!$F:$F,1,0)),"No","Yes")</f>
      </c>
      <c r="Y175" s="16013">
        <f>IF(ISNA(VLOOKUP($D175,'May 21'!$F:$F,1,0)),"No","Yes")</f>
      </c>
      <c r="Z175" s="16012">
        <f>IF(ISNA(VLOOKUP($D175,'May 14'!$F:$F,1,0)),"No","Yes")</f>
      </c>
      <c r="AA175" s="16011">
        <f>IF(ISNA(VLOOKUP($D175,'May 9'!$F:$F,1,0)),"No","Yes")</f>
      </c>
      <c r="AB175" s="16010">
        <f>IF(ISNA(VLOOKUP($D175,'May 2'!$F:$F,1,0)),"No","Yes")</f>
      </c>
      <c r="AC175" s="16009">
        <f>IF(ISNA(VLOOKUP($D175,'Apr 23'!$F:$F,1,0)),"No","Yes")</f>
      </c>
      <c r="AD175" s="16008">
        <f>IF(ISNA(VLOOKUP($D175,'Apr 16'!$F:$F,1,0)),"No","Yes")</f>
      </c>
      <c r="AE175" s="16007">
        <f>IF(ISNA(VLOOKUP($D175,'Apr 9'!$F:$F,1,0)),"No","Yes")</f>
      </c>
      <c r="AF175" s="16006">
        <f>IF(ISNA(VLOOKUP($D175,'Apr 2'!$F:$F,1,0)),"No","Yes")</f>
      </c>
      <c r="AG175" s="16005">
        <f>IF(ISNA(VLOOKUP($D175,'Mar 26'!$F:$F,1,0)),"No","Yes")</f>
      </c>
      <c r="AH175" s="16004">
        <f>IF(ISNA(VLOOKUP($D175,'Mar 19'!$F:$F,1,0)),"No","Yes")</f>
      </c>
      <c r="AI175" s="16003">
        <f>IF(ISNA(VLOOKUP($D175,'Mar 12'!$F:$F,1,0)),"No","Yes")</f>
      </c>
      <c r="AJ175" s="16002">
        <f>IF(ISNA(VLOOKUP($D175,'Mar 5'!$F:$F,1,0)),"No","Yes")</f>
      </c>
      <c r="AK175" s="16001">
        <f>IF(ISNA(VLOOKUP($D175,'Feb 26'!$F:$F,1,0)),"No","Yes")</f>
      </c>
      <c r="AL175" s="16000">
        <f>IF(ISNA(VLOOKUP($D175,'Feb 26'!$F:$F,1,0)),"No","Yes")</f>
      </c>
      <c r="AM175" s="15999">
        <f>IF(ISNA(VLOOKUP($D175,'Feb 12'!$F:$F,1,0)),"No","Yes")</f>
      </c>
      <c r="AN175" s="15998">
        <f>IF(ISNA(VLOOKUP($D175,'Feb 5'!$F:$F,1,0)),"No","Yes")</f>
      </c>
      <c r="AO175" s="15997">
        <f>IF(ISNA(VLOOKUP($D175,'Jan 29'!$F:$F,1,0)),"No","Yes")</f>
      </c>
      <c r="AP175" s="15996">
        <f>IF(ISNA(VLOOKUP(D175,'Jan 22'!F:F,1,0)),"No","Yes")</f>
      </c>
    </row>
    <row r="176" spans="1:41" x14ac:dyDescent="0.25">
      <c r="A176" s="8769"/>
      <c r="B176" s="102" t="s">
        <v>1403</v>
      </c>
      <c r="C176" s="216"/>
      <c r="D176" s="216"/>
      <c r="E176" s="216"/>
      <c r="F176" s="216"/>
      <c r="G176" s="238"/>
      <c r="H176" s="116" t="str">
        <f>IF(ISNA(VLOOKUP($D176,'Sep 17'!$F:$F,1,0)),"No","Yes")</f>
      </c>
      <c r="I176" s="16063">
        <f>IF(ISNA(VLOOKUP($D176,'Sep 10'!$F:$F,1,0)),"No","Yes")</f>
      </c>
      <c r="J176" s="16062">
        <f>IF(ISNA(VLOOKUP($D176,'Sep 05'!$F:$F,1,0)),"No","Yes")</f>
      </c>
      <c r="K176" s="16061">
        <f>IF(ISNA(VLOOKUP($D176,'Aug 27'!$F:$F,1,0)),"No","Yes")</f>
      </c>
      <c r="L176" s="16060">
        <f>IF(ISNA(VLOOKUP($D176,'Aug 20'!$F:$F,1,0)),"No","Yes")</f>
      </c>
      <c r="M176" s="16059">
        <f>IF(ISNA(VLOOKUP($D176,'Aug 13'!$F:$F,1,0)),"No","Yes")</f>
      </c>
      <c r="N176" s="16058">
        <f>IF(ISNA(VLOOKUP($D176,'Aug 07'!$F:$F,1,0)),"No","Yes")</f>
      </c>
      <c r="O176" s="16057">
        <f>IF(ISNA(VLOOKUP($D176,'Jul 30'!$F:$F,1,0)),"No","Yes")</f>
      </c>
      <c r="P176" s="16056">
        <f>IF(ISNA(VLOOKUP($D176,'Jul 23'!$F:$F,1,0)),"No","Yes")</f>
      </c>
      <c r="Q176" s="16055">
        <f>IF(ISNA(VLOOKUP($D176,'Jul 16'!$F:$F,1,0)),"No","Yes")</f>
      </c>
      <c r="R176" s="16054">
        <f>IF(ISNA(VLOOKUP($D176,'Jul 9'!$F:$F,1,0)),"No","Yes")</f>
      </c>
      <c r="S176" s="16053">
        <f>IF(ISNA(VLOOKUP($D176,'Jul 2'!$F:$F,1,0)),"No","Yes")</f>
      </c>
      <c r="T176" s="16052">
        <f>IF(ISNA(VLOOKUP($D176,'Jun 25'!$F:$F,1,0)),"No","Yes")</f>
      </c>
      <c r="U176" s="16051">
        <f>IF(ISNA(VLOOKUP($D176,'Jun 18'!$F:$F,1,0)),"No","Yes")</f>
      </c>
      <c r="V176" s="16050">
        <f>IF(ISNA(VLOOKUP($D176,'Jun 11'!$F:$F,1,0)),"No","Yes")</f>
      </c>
      <c r="W176" s="16049">
        <f>IF(ISNA(VLOOKUP($D176,'Jun 4'!$F:$F,1,0)),"No","Yes")</f>
      </c>
      <c r="X176" s="16048">
        <f>IF(ISNA(VLOOKUP($D176,'May 28'!$F:$F,1,0)),"No","Yes")</f>
      </c>
      <c r="Y176" s="16047">
        <f>IF(ISNA(VLOOKUP($D176,'May 21'!$F:$F,1,0)),"No","Yes")</f>
      </c>
      <c r="Z176" s="16046">
        <f>IF(ISNA(VLOOKUP($D176,'May 14'!$F:$F,1,0)),"No","Yes")</f>
      </c>
      <c r="AA176" s="16045">
        <f>IF(ISNA(VLOOKUP($D176,'May 9'!$F:$F,1,0)),"No","Yes")</f>
      </c>
      <c r="AB176" s="16044">
        <f>IF(ISNA(VLOOKUP($D176,'May 2'!$F:$F,1,0)),"No","Yes")</f>
      </c>
      <c r="AC176" s="16043">
        <f>IF(ISNA(VLOOKUP($D176,'Apr 23'!$F:$F,1,0)),"No","Yes")</f>
      </c>
      <c r="AD176" s="16042">
        <f>IF(ISNA(VLOOKUP($D176,'Apr 16'!$F:$F,1,0)),"No","Yes")</f>
      </c>
      <c r="AE176" s="16041">
        <f>IF(ISNA(VLOOKUP($D176,'Apr 9'!$F:$F,1,0)),"No","Yes")</f>
      </c>
      <c r="AF176" s="16040">
        <f>IF(ISNA(VLOOKUP($D176,'Apr 2'!$F:$F,1,0)),"No","Yes")</f>
      </c>
      <c r="AG176" s="16039">
        <f>IF(ISNA(VLOOKUP($D176,'Mar 26'!$F:$F,1,0)),"No","Yes")</f>
      </c>
      <c r="AH176" s="16038">
        <f>IF(ISNA(VLOOKUP($D176,'Mar 19'!$F:$F,1,0)),"No","Yes")</f>
      </c>
      <c r="AI176" s="16037">
        <f>IF(ISNA(VLOOKUP($D176,'Mar 12'!$F:$F,1,0)),"No","Yes")</f>
      </c>
      <c r="AJ176" s="16036">
        <f>IF(ISNA(VLOOKUP($D176,'Mar 5'!$F:$F,1,0)),"No","Yes")</f>
      </c>
      <c r="AK176" s="16035">
        <f>IF(ISNA(VLOOKUP($D176,'Feb 26'!$F:$F,1,0)),"No","Yes")</f>
      </c>
      <c r="AL176" s="16034">
        <f>IF(ISNA(VLOOKUP($D176,'Feb 26'!$F:$F,1,0)),"No","Yes")</f>
      </c>
      <c r="AM176" s="16033">
        <f>IF(ISNA(VLOOKUP($D176,'Feb 12'!$F:$F,1,0)),"No","Yes")</f>
      </c>
      <c r="AN176" s="16032">
        <f>IF(ISNA(VLOOKUP($D176,'Feb 5'!$F:$F,1,0)),"No","Yes")</f>
      </c>
      <c r="AO176" s="16031">
        <f>IF(ISNA(VLOOKUP($D176,'Jan 29'!$F:$F,1,0)),"No","Yes")</f>
      </c>
      <c r="AP176" s="16030">
        <f>IF(ISNA(VLOOKUP(D176,'Jan 22'!F:F,1,0)),"No","Yes")</f>
      </c>
    </row>
    <row r="177" spans="1:41" x14ac:dyDescent="0.25">
      <c r="A177" s="8769"/>
      <c r="B177" s="102" t="s">
        <v>1404</v>
      </c>
      <c r="C177" s="216"/>
      <c r="D177" s="216"/>
      <c r="E177" s="216"/>
      <c r="F177" s="216"/>
      <c r="G177" s="238"/>
      <c r="H177" s="116" t="str">
        <f>IF(ISNA(VLOOKUP($D177,'Sep 17'!$F:$F,1,0)),"No","Yes")</f>
      </c>
      <c r="I177" s="16097">
        <f>IF(ISNA(VLOOKUP($D177,'Sep 10'!$F:$F,1,0)),"No","Yes")</f>
      </c>
      <c r="J177" s="16096">
        <f>IF(ISNA(VLOOKUP($D177,'Sep 05'!$F:$F,1,0)),"No","Yes")</f>
      </c>
      <c r="K177" s="16095">
        <f>IF(ISNA(VLOOKUP($D177,'Aug 27'!$F:$F,1,0)),"No","Yes")</f>
      </c>
      <c r="L177" s="16094">
        <f>IF(ISNA(VLOOKUP($D177,'Aug 20'!$F:$F,1,0)),"No","Yes")</f>
      </c>
      <c r="M177" s="16093">
        <f>IF(ISNA(VLOOKUP($D177,'Aug 13'!$F:$F,1,0)),"No","Yes")</f>
      </c>
      <c r="N177" s="16092">
        <f>IF(ISNA(VLOOKUP($D177,'Aug 07'!$F:$F,1,0)),"No","Yes")</f>
      </c>
      <c r="O177" s="16091">
        <f>IF(ISNA(VLOOKUP($D177,'Jul 30'!$F:$F,1,0)),"No","Yes")</f>
      </c>
      <c r="P177" s="16090">
        <f>IF(ISNA(VLOOKUP($D177,'Jul 23'!$F:$F,1,0)),"No","Yes")</f>
      </c>
      <c r="Q177" s="16089">
        <f>IF(ISNA(VLOOKUP($D177,'Jul 16'!$F:$F,1,0)),"No","Yes")</f>
      </c>
      <c r="R177" s="16088">
        <f>IF(ISNA(VLOOKUP($D177,'Jul 9'!$F:$F,1,0)),"No","Yes")</f>
      </c>
      <c r="S177" s="16087">
        <f>IF(ISNA(VLOOKUP($D177,'Jul 2'!$F:$F,1,0)),"No","Yes")</f>
      </c>
      <c r="T177" s="16086">
        <f>IF(ISNA(VLOOKUP($D177,'Jun 25'!$F:$F,1,0)),"No","Yes")</f>
      </c>
      <c r="U177" s="16085">
        <f>IF(ISNA(VLOOKUP($D177,'Jun 18'!$F:$F,1,0)),"No","Yes")</f>
      </c>
      <c r="V177" s="16084">
        <f>IF(ISNA(VLOOKUP($D177,'Jun 11'!$F:$F,1,0)),"No","Yes")</f>
      </c>
      <c r="W177" s="16083">
        <f>IF(ISNA(VLOOKUP($D177,'Jun 4'!$F:$F,1,0)),"No","Yes")</f>
      </c>
      <c r="X177" s="16082">
        <f>IF(ISNA(VLOOKUP($D177,'May 28'!$F:$F,1,0)),"No","Yes")</f>
      </c>
      <c r="Y177" s="16081">
        <f>IF(ISNA(VLOOKUP($D177,'May 21'!$F:$F,1,0)),"No","Yes")</f>
      </c>
      <c r="Z177" s="16080">
        <f>IF(ISNA(VLOOKUP($D177,'May 14'!$F:$F,1,0)),"No","Yes")</f>
      </c>
      <c r="AA177" s="16079">
        <f>IF(ISNA(VLOOKUP($D177,'May 9'!$F:$F,1,0)),"No","Yes")</f>
      </c>
      <c r="AB177" s="16078">
        <f>IF(ISNA(VLOOKUP($D177,'May 2'!$F:$F,1,0)),"No","Yes")</f>
      </c>
      <c r="AC177" s="16077">
        <f>IF(ISNA(VLOOKUP($D177,'Apr 23'!$F:$F,1,0)),"No","Yes")</f>
      </c>
      <c r="AD177" s="16076">
        <f>IF(ISNA(VLOOKUP($D177,'Apr 16'!$F:$F,1,0)),"No","Yes")</f>
      </c>
      <c r="AE177" s="16075">
        <f>IF(ISNA(VLOOKUP($D177,'Apr 9'!$F:$F,1,0)),"No","Yes")</f>
      </c>
      <c r="AF177" s="16074">
        <f>IF(ISNA(VLOOKUP($D177,'Apr 2'!$F:$F,1,0)),"No","Yes")</f>
      </c>
      <c r="AG177" s="16073">
        <f>IF(ISNA(VLOOKUP($D177,'Mar 26'!$F:$F,1,0)),"No","Yes")</f>
      </c>
      <c r="AH177" s="16072">
        <f>IF(ISNA(VLOOKUP($D177,'Mar 19'!$F:$F,1,0)),"No","Yes")</f>
      </c>
      <c r="AI177" s="16071">
        <f>IF(ISNA(VLOOKUP($D177,'Mar 12'!$F:$F,1,0)),"No","Yes")</f>
      </c>
      <c r="AJ177" s="16070">
        <f>IF(ISNA(VLOOKUP($D177,'Mar 5'!$F:$F,1,0)),"No","Yes")</f>
      </c>
      <c r="AK177" s="16069">
        <f>IF(ISNA(VLOOKUP($D177,'Feb 26'!$F:$F,1,0)),"No","Yes")</f>
      </c>
      <c r="AL177" s="16068">
        <f>IF(ISNA(VLOOKUP($D177,'Feb 26'!$F:$F,1,0)),"No","Yes")</f>
      </c>
      <c r="AM177" s="16067">
        <f>IF(ISNA(VLOOKUP($D177,'Feb 12'!$F:$F,1,0)),"No","Yes")</f>
      </c>
      <c r="AN177" s="16066">
        <f>IF(ISNA(VLOOKUP($D177,'Feb 5'!$F:$F,1,0)),"No","Yes")</f>
      </c>
      <c r="AO177" s="16065">
        <f>IF(ISNA(VLOOKUP($D177,'Jan 29'!$F:$F,1,0)),"No","Yes")</f>
      </c>
      <c r="AP177" s="16064">
        <f>IF(ISNA(VLOOKUP(D177,'Jan 22'!F:F,1,0)),"No","Yes")</f>
      </c>
    </row>
    <row r="178" spans="1:41" x14ac:dyDescent="0.25">
      <c r="A178" s="8769"/>
      <c r="B178" s="102" t="s">
        <v>1405</v>
      </c>
      <c r="C178" s="216"/>
      <c r="D178" s="216"/>
      <c r="E178" s="216"/>
      <c r="F178" s="216"/>
      <c r="G178" s="238"/>
      <c r="H178" s="116" t="str">
        <f>IF(ISNA(VLOOKUP($D178,'Sep 17'!$F:$F,1,0)),"No","Yes")</f>
      </c>
      <c r="I178" s="16131">
        <f>IF(ISNA(VLOOKUP($D178,'Sep 10'!$F:$F,1,0)),"No","Yes")</f>
      </c>
      <c r="J178" s="16130">
        <f>IF(ISNA(VLOOKUP($D178,'Sep 05'!$F:$F,1,0)),"No","Yes")</f>
      </c>
      <c r="K178" s="16129">
        <f>IF(ISNA(VLOOKUP($D178,'Aug 27'!$F:$F,1,0)),"No","Yes")</f>
      </c>
      <c r="L178" s="16128">
        <f>IF(ISNA(VLOOKUP($D178,'Aug 20'!$F:$F,1,0)),"No","Yes")</f>
      </c>
      <c r="M178" s="16127">
        <f>IF(ISNA(VLOOKUP($D178,'Aug 13'!$F:$F,1,0)),"No","Yes")</f>
      </c>
      <c r="N178" s="16126">
        <f>IF(ISNA(VLOOKUP($D178,'Aug 07'!$F:$F,1,0)),"No","Yes")</f>
      </c>
      <c r="O178" s="16125">
        <f>IF(ISNA(VLOOKUP($D178,'Jul 30'!$F:$F,1,0)),"No","Yes")</f>
      </c>
      <c r="P178" s="16124">
        <f>IF(ISNA(VLOOKUP($D178,'Jul 23'!$F:$F,1,0)),"No","Yes")</f>
      </c>
      <c r="Q178" s="16123">
        <f>IF(ISNA(VLOOKUP($D178,'Jul 16'!$F:$F,1,0)),"No","Yes")</f>
      </c>
      <c r="R178" s="16122">
        <f>IF(ISNA(VLOOKUP($D178,'Jul 9'!$F:$F,1,0)),"No","Yes")</f>
      </c>
      <c r="S178" s="16121">
        <f>IF(ISNA(VLOOKUP($D178,'Jul 2'!$F:$F,1,0)),"No","Yes")</f>
      </c>
      <c r="T178" s="16120">
        <f>IF(ISNA(VLOOKUP($D178,'Jun 25'!$F:$F,1,0)),"No","Yes")</f>
      </c>
      <c r="U178" s="16119">
        <f>IF(ISNA(VLOOKUP($D178,'Jun 18'!$F:$F,1,0)),"No","Yes")</f>
      </c>
      <c r="V178" s="16118">
        <f>IF(ISNA(VLOOKUP($D178,'Jun 11'!$F:$F,1,0)),"No","Yes")</f>
      </c>
      <c r="W178" s="16117">
        <f>IF(ISNA(VLOOKUP($D178,'Jun 4'!$F:$F,1,0)),"No","Yes")</f>
      </c>
      <c r="X178" s="16116">
        <f>IF(ISNA(VLOOKUP($D178,'May 28'!$F:$F,1,0)),"No","Yes")</f>
      </c>
      <c r="Y178" s="16115">
        <f>IF(ISNA(VLOOKUP($D178,'May 21'!$F:$F,1,0)),"No","Yes")</f>
      </c>
      <c r="Z178" s="16114">
        <f>IF(ISNA(VLOOKUP($D178,'May 14'!$F:$F,1,0)),"No","Yes")</f>
      </c>
      <c r="AA178" s="16113">
        <f>IF(ISNA(VLOOKUP($D178,'May 9'!$F:$F,1,0)),"No","Yes")</f>
      </c>
      <c r="AB178" s="16112">
        <f>IF(ISNA(VLOOKUP($D178,'May 2'!$F:$F,1,0)),"No","Yes")</f>
      </c>
      <c r="AC178" s="16111">
        <f>IF(ISNA(VLOOKUP($D178,'Apr 23'!$F:$F,1,0)),"No","Yes")</f>
      </c>
      <c r="AD178" s="16110">
        <f>IF(ISNA(VLOOKUP($D178,'Apr 16'!$F:$F,1,0)),"No","Yes")</f>
      </c>
      <c r="AE178" s="16109">
        <f>IF(ISNA(VLOOKUP($D178,'Apr 9'!$F:$F,1,0)),"No","Yes")</f>
      </c>
      <c r="AF178" s="16108">
        <f>IF(ISNA(VLOOKUP($D178,'Apr 2'!$F:$F,1,0)),"No","Yes")</f>
      </c>
      <c r="AG178" s="16107">
        <f>IF(ISNA(VLOOKUP($D178,'Mar 26'!$F:$F,1,0)),"No","Yes")</f>
      </c>
      <c r="AH178" s="16106">
        <f>IF(ISNA(VLOOKUP($D178,'Mar 19'!$F:$F,1,0)),"No","Yes")</f>
      </c>
      <c r="AI178" s="16105">
        <f>IF(ISNA(VLOOKUP($D178,'Mar 12'!$F:$F,1,0)),"No","Yes")</f>
      </c>
      <c r="AJ178" s="16104">
        <f>IF(ISNA(VLOOKUP($D178,'Mar 5'!$F:$F,1,0)),"No","Yes")</f>
      </c>
      <c r="AK178" s="16103">
        <f>IF(ISNA(VLOOKUP($D178,'Feb 26'!$F:$F,1,0)),"No","Yes")</f>
      </c>
      <c r="AL178" s="16102">
        <f>IF(ISNA(VLOOKUP($D178,'Feb 26'!$F:$F,1,0)),"No","Yes")</f>
      </c>
      <c r="AM178" s="16101">
        <f>IF(ISNA(VLOOKUP($D178,'Feb 12'!$F:$F,1,0)),"No","Yes")</f>
      </c>
      <c r="AN178" s="16100">
        <f>IF(ISNA(VLOOKUP($D178,'Feb 5'!$F:$F,1,0)),"No","Yes")</f>
      </c>
      <c r="AO178" s="16099">
        <f>IF(ISNA(VLOOKUP($D178,'Jan 29'!$F:$F,1,0)),"No","Yes")</f>
      </c>
      <c r="AP178" s="16098">
        <f>IF(ISNA(VLOOKUP(D178,'Jan 22'!F:F,1,0)),"No","Yes")</f>
      </c>
    </row>
    <row r="179" spans="1:41" x14ac:dyDescent="0.25">
      <c r="A179" s="8769"/>
      <c r="B179" s="102" t="s">
        <v>1406</v>
      </c>
      <c r="C179" s="216"/>
      <c r="D179" s="216"/>
      <c r="E179" s="216"/>
      <c r="F179" s="216"/>
      <c r="G179" s="238"/>
      <c r="H179" s="116" t="str">
        <f>IF(ISNA(VLOOKUP($D179,'Sep 17'!$F:$F,1,0)),"No","Yes")</f>
      </c>
      <c r="I179" s="16165">
        <f>IF(ISNA(VLOOKUP($D179,'Sep 10'!$F:$F,1,0)),"No","Yes")</f>
      </c>
      <c r="J179" s="16164">
        <f>IF(ISNA(VLOOKUP($D179,'Sep 05'!$F:$F,1,0)),"No","Yes")</f>
      </c>
      <c r="K179" s="16163">
        <f>IF(ISNA(VLOOKUP($D179,'Aug 27'!$F:$F,1,0)),"No","Yes")</f>
      </c>
      <c r="L179" s="16162">
        <f>IF(ISNA(VLOOKUP($D179,'Aug 20'!$F:$F,1,0)),"No","Yes")</f>
      </c>
      <c r="M179" s="16161">
        <f>IF(ISNA(VLOOKUP($D179,'Aug 13'!$F:$F,1,0)),"No","Yes")</f>
      </c>
      <c r="N179" s="16160">
        <f>IF(ISNA(VLOOKUP($D179,'Aug 07'!$F:$F,1,0)),"No","Yes")</f>
      </c>
      <c r="O179" s="16159">
        <f>IF(ISNA(VLOOKUP($D179,'Jul 30'!$F:$F,1,0)),"No","Yes")</f>
      </c>
      <c r="P179" s="16158">
        <f>IF(ISNA(VLOOKUP($D179,'Jul 23'!$F:$F,1,0)),"No","Yes")</f>
      </c>
      <c r="Q179" s="16157">
        <f>IF(ISNA(VLOOKUP($D179,'Jul 16'!$F:$F,1,0)),"No","Yes")</f>
      </c>
      <c r="R179" s="16156">
        <f>IF(ISNA(VLOOKUP($D179,'Jul 9'!$F:$F,1,0)),"No","Yes")</f>
      </c>
      <c r="S179" s="16155">
        <f>IF(ISNA(VLOOKUP($D179,'Jul 2'!$F:$F,1,0)),"No","Yes")</f>
      </c>
      <c r="T179" s="16154">
        <f>IF(ISNA(VLOOKUP($D179,'Jun 25'!$F:$F,1,0)),"No","Yes")</f>
      </c>
      <c r="U179" s="16153">
        <f>IF(ISNA(VLOOKUP($D179,'Jun 18'!$F:$F,1,0)),"No","Yes")</f>
      </c>
      <c r="V179" s="16152">
        <f>IF(ISNA(VLOOKUP($D179,'Jun 11'!$F:$F,1,0)),"No","Yes")</f>
      </c>
      <c r="W179" s="16151">
        <f>IF(ISNA(VLOOKUP($D179,'Jun 4'!$F:$F,1,0)),"No","Yes")</f>
      </c>
      <c r="X179" s="16150">
        <f>IF(ISNA(VLOOKUP($D179,'May 28'!$F:$F,1,0)),"No","Yes")</f>
      </c>
      <c r="Y179" s="16149">
        <f>IF(ISNA(VLOOKUP($D179,'May 21'!$F:$F,1,0)),"No","Yes")</f>
      </c>
      <c r="Z179" s="16148">
        <f>IF(ISNA(VLOOKUP($D179,'May 14'!$F:$F,1,0)),"No","Yes")</f>
      </c>
      <c r="AA179" s="16147">
        <f>IF(ISNA(VLOOKUP($D179,'May 9'!$F:$F,1,0)),"No","Yes")</f>
      </c>
      <c r="AB179" s="16146">
        <f>IF(ISNA(VLOOKUP($D179,'May 2'!$F:$F,1,0)),"No","Yes")</f>
      </c>
      <c r="AC179" s="16145">
        <f>IF(ISNA(VLOOKUP($D179,'Apr 23'!$F:$F,1,0)),"No","Yes")</f>
      </c>
      <c r="AD179" s="16144">
        <f>IF(ISNA(VLOOKUP($D179,'Apr 16'!$F:$F,1,0)),"No","Yes")</f>
      </c>
      <c r="AE179" s="16143">
        <f>IF(ISNA(VLOOKUP($D179,'Apr 9'!$F:$F,1,0)),"No","Yes")</f>
      </c>
      <c r="AF179" s="16142">
        <f>IF(ISNA(VLOOKUP($D179,'Apr 2'!$F:$F,1,0)),"No","Yes")</f>
      </c>
      <c r="AG179" s="16141">
        <f>IF(ISNA(VLOOKUP($D179,'Mar 26'!$F:$F,1,0)),"No","Yes")</f>
      </c>
      <c r="AH179" s="16140">
        <f>IF(ISNA(VLOOKUP($D179,'Mar 19'!$F:$F,1,0)),"No","Yes")</f>
      </c>
      <c r="AI179" s="16139">
        <f>IF(ISNA(VLOOKUP($D179,'Mar 12'!$F:$F,1,0)),"No","Yes")</f>
      </c>
      <c r="AJ179" s="16138">
        <f>IF(ISNA(VLOOKUP($D179,'Mar 5'!$F:$F,1,0)),"No","Yes")</f>
      </c>
      <c r="AK179" s="16137">
        <f>IF(ISNA(VLOOKUP($D179,'Feb 26'!$F:$F,1,0)),"No","Yes")</f>
      </c>
      <c r="AL179" s="16136">
        <f>IF(ISNA(VLOOKUP($D179,'Feb 26'!$F:$F,1,0)),"No","Yes")</f>
      </c>
      <c r="AM179" s="16135">
        <f>IF(ISNA(VLOOKUP($D179,'Feb 12'!$F:$F,1,0)),"No","Yes")</f>
      </c>
      <c r="AN179" s="16134">
        <f>IF(ISNA(VLOOKUP($D179,'Feb 5'!$F:$F,1,0)),"No","Yes")</f>
      </c>
      <c r="AO179" s="16133">
        <f>IF(ISNA(VLOOKUP($D179,'Jan 29'!$F:$F,1,0)),"No","Yes")</f>
      </c>
      <c r="AP179" s="16132">
        <f>IF(ISNA(VLOOKUP(D179,'Jan 22'!F:F,1,0)),"No","Yes")</f>
      </c>
    </row>
    <row r="180" spans="1:41" x14ac:dyDescent="0.25">
      <c r="A180" s="8769"/>
      <c r="B180" s="102" t="s">
        <v>1407</v>
      </c>
      <c r="C180" s="216"/>
      <c r="D180" s="216"/>
      <c r="E180" s="216"/>
      <c r="F180" s="216"/>
      <c r="G180" s="238"/>
      <c r="H180" s="116" t="str">
        <f>IF(ISNA(VLOOKUP($D180,'Sep 17'!$F:$F,1,0)),"No","Yes")</f>
      </c>
      <c r="I180" s="16199">
        <f>IF(ISNA(VLOOKUP($D180,'Sep 10'!$F:$F,1,0)),"No","Yes")</f>
      </c>
      <c r="J180" s="16198">
        <f>IF(ISNA(VLOOKUP($D180,'Sep 05'!$F:$F,1,0)),"No","Yes")</f>
      </c>
      <c r="K180" s="16197">
        <f>IF(ISNA(VLOOKUP($D180,'Aug 27'!$F:$F,1,0)),"No","Yes")</f>
      </c>
      <c r="L180" s="16196">
        <f>IF(ISNA(VLOOKUP($D180,'Aug 20'!$F:$F,1,0)),"No","Yes")</f>
      </c>
      <c r="M180" s="16195">
        <f>IF(ISNA(VLOOKUP($D180,'Aug 13'!$F:$F,1,0)),"No","Yes")</f>
      </c>
      <c r="N180" s="16194">
        <f>IF(ISNA(VLOOKUP($D180,'Aug 07'!$F:$F,1,0)),"No","Yes")</f>
      </c>
      <c r="O180" s="16193">
        <f>IF(ISNA(VLOOKUP($D180,'Jul 30'!$F:$F,1,0)),"No","Yes")</f>
      </c>
      <c r="P180" s="16192">
        <f>IF(ISNA(VLOOKUP($D180,'Jul 23'!$F:$F,1,0)),"No","Yes")</f>
      </c>
      <c r="Q180" s="16191">
        <f>IF(ISNA(VLOOKUP($D180,'Jul 16'!$F:$F,1,0)),"No","Yes")</f>
      </c>
      <c r="R180" s="16190">
        <f>IF(ISNA(VLOOKUP($D180,'Jul 9'!$F:$F,1,0)),"No","Yes")</f>
      </c>
      <c r="S180" s="16189">
        <f>IF(ISNA(VLOOKUP($D180,'Jul 2'!$F:$F,1,0)),"No","Yes")</f>
      </c>
      <c r="T180" s="16188">
        <f>IF(ISNA(VLOOKUP($D180,'Jun 25'!$F:$F,1,0)),"No","Yes")</f>
      </c>
      <c r="U180" s="16187">
        <f>IF(ISNA(VLOOKUP($D180,'Jun 18'!$F:$F,1,0)),"No","Yes")</f>
      </c>
      <c r="V180" s="16186">
        <f>IF(ISNA(VLOOKUP($D180,'Jun 11'!$F:$F,1,0)),"No","Yes")</f>
      </c>
      <c r="W180" s="16185">
        <f>IF(ISNA(VLOOKUP($D180,'Jun 4'!$F:$F,1,0)),"No","Yes")</f>
      </c>
      <c r="X180" s="16184">
        <f>IF(ISNA(VLOOKUP($D180,'May 28'!$F:$F,1,0)),"No","Yes")</f>
      </c>
      <c r="Y180" s="16183">
        <f>IF(ISNA(VLOOKUP($D180,'May 21'!$F:$F,1,0)),"No","Yes")</f>
      </c>
      <c r="Z180" s="16182">
        <f>IF(ISNA(VLOOKUP($D180,'May 14'!$F:$F,1,0)),"No","Yes")</f>
      </c>
      <c r="AA180" s="16181">
        <f>IF(ISNA(VLOOKUP($D180,'May 9'!$F:$F,1,0)),"No","Yes")</f>
      </c>
      <c r="AB180" s="16180">
        <f>IF(ISNA(VLOOKUP($D180,'May 2'!$F:$F,1,0)),"No","Yes")</f>
      </c>
      <c r="AC180" s="16179">
        <f>IF(ISNA(VLOOKUP($D180,'Apr 23'!$F:$F,1,0)),"No","Yes")</f>
      </c>
      <c r="AD180" s="16178">
        <f>IF(ISNA(VLOOKUP($D180,'Apr 16'!$F:$F,1,0)),"No","Yes")</f>
      </c>
      <c r="AE180" s="16177">
        <f>IF(ISNA(VLOOKUP($D180,'Apr 9'!$F:$F,1,0)),"No","Yes")</f>
      </c>
      <c r="AF180" s="16176">
        <f>IF(ISNA(VLOOKUP($D180,'Apr 2'!$F:$F,1,0)),"No","Yes")</f>
      </c>
      <c r="AG180" s="16175">
        <f>IF(ISNA(VLOOKUP($D180,'Mar 26'!$F:$F,1,0)),"No","Yes")</f>
      </c>
      <c r="AH180" s="16174">
        <f>IF(ISNA(VLOOKUP($D180,'Mar 19'!$F:$F,1,0)),"No","Yes")</f>
      </c>
      <c r="AI180" s="16173">
        <f>IF(ISNA(VLOOKUP($D180,'Mar 12'!$F:$F,1,0)),"No","Yes")</f>
      </c>
      <c r="AJ180" s="16172">
        <f>IF(ISNA(VLOOKUP($D180,'Mar 5'!$F:$F,1,0)),"No","Yes")</f>
      </c>
      <c r="AK180" s="16171">
        <f>IF(ISNA(VLOOKUP($D180,'Feb 26'!$F:$F,1,0)),"No","Yes")</f>
      </c>
      <c r="AL180" s="16170">
        <f>IF(ISNA(VLOOKUP($D180,'Feb 26'!$F:$F,1,0)),"No","Yes")</f>
      </c>
      <c r="AM180" s="16169">
        <f>IF(ISNA(VLOOKUP($D180,'Feb 12'!$F:$F,1,0)),"No","Yes")</f>
      </c>
      <c r="AN180" s="16168">
        <f>IF(ISNA(VLOOKUP($D180,'Feb 5'!$F:$F,1,0)),"No","Yes")</f>
      </c>
      <c r="AO180" s="16167">
        <f>IF(ISNA(VLOOKUP($D180,'Jan 29'!$F:$F,1,0)),"No","Yes")</f>
      </c>
      <c r="AP180" s="16166">
        <f>IF(ISNA(VLOOKUP(D180,'Jan 22'!F:F,1,0)),"No","Yes")</f>
      </c>
    </row>
    <row r="181" spans="1:41" x14ac:dyDescent="0.25">
      <c r="A181" s="8769"/>
      <c r="B181" s="102" t="s">
        <v>1408</v>
      </c>
      <c r="C181" s="216"/>
      <c r="D181" s="216"/>
      <c r="E181" s="216"/>
      <c r="F181" s="216"/>
      <c r="G181" s="238"/>
      <c r="H181" s="116" t="str">
        <f>IF(ISNA(VLOOKUP($D181,'Sep 17'!$F:$F,1,0)),"No","Yes")</f>
      </c>
      <c r="I181" s="16233">
        <f>IF(ISNA(VLOOKUP($D181,'Sep 10'!$F:$F,1,0)),"No","Yes")</f>
      </c>
      <c r="J181" s="16232">
        <f>IF(ISNA(VLOOKUP($D181,'Sep 05'!$F:$F,1,0)),"No","Yes")</f>
      </c>
      <c r="K181" s="16231">
        <f>IF(ISNA(VLOOKUP($D181,'Aug 27'!$F:$F,1,0)),"No","Yes")</f>
      </c>
      <c r="L181" s="16230">
        <f>IF(ISNA(VLOOKUP($D181,'Aug 20'!$F:$F,1,0)),"No","Yes")</f>
      </c>
      <c r="M181" s="16229">
        <f>IF(ISNA(VLOOKUP($D181,'Aug 13'!$F:$F,1,0)),"No","Yes")</f>
      </c>
      <c r="N181" s="16228">
        <f>IF(ISNA(VLOOKUP($D181,'Aug 07'!$F:$F,1,0)),"No","Yes")</f>
      </c>
      <c r="O181" s="16227">
        <f>IF(ISNA(VLOOKUP($D181,'Jul 30'!$F:$F,1,0)),"No","Yes")</f>
      </c>
      <c r="P181" s="16226">
        <f>IF(ISNA(VLOOKUP($D181,'Jul 23'!$F:$F,1,0)),"No","Yes")</f>
      </c>
      <c r="Q181" s="16225">
        <f>IF(ISNA(VLOOKUP($D181,'Jul 16'!$F:$F,1,0)),"No","Yes")</f>
      </c>
      <c r="R181" s="16224">
        <f>IF(ISNA(VLOOKUP($D181,'Jul 9'!$F:$F,1,0)),"No","Yes")</f>
      </c>
      <c r="S181" s="16223">
        <f>IF(ISNA(VLOOKUP($D181,'Jul 2'!$F:$F,1,0)),"No","Yes")</f>
      </c>
      <c r="T181" s="16222">
        <f>IF(ISNA(VLOOKUP($D181,'Jun 25'!$F:$F,1,0)),"No","Yes")</f>
      </c>
      <c r="U181" s="16221">
        <f>IF(ISNA(VLOOKUP($D181,'Jun 18'!$F:$F,1,0)),"No","Yes")</f>
      </c>
      <c r="V181" s="16220">
        <f>IF(ISNA(VLOOKUP($D181,'Jun 11'!$F:$F,1,0)),"No","Yes")</f>
      </c>
      <c r="W181" s="16219">
        <f>IF(ISNA(VLOOKUP($D181,'Jun 4'!$F:$F,1,0)),"No","Yes")</f>
      </c>
      <c r="X181" s="16218">
        <f>IF(ISNA(VLOOKUP($D181,'May 28'!$F:$F,1,0)),"No","Yes")</f>
      </c>
      <c r="Y181" s="16217">
        <f>IF(ISNA(VLOOKUP($D181,'May 21'!$F:$F,1,0)),"No","Yes")</f>
      </c>
      <c r="Z181" s="16216">
        <f>IF(ISNA(VLOOKUP($D181,'May 14'!$F:$F,1,0)),"No","Yes")</f>
      </c>
      <c r="AA181" s="16215">
        <f>IF(ISNA(VLOOKUP($D181,'May 9'!$F:$F,1,0)),"No","Yes")</f>
      </c>
      <c r="AB181" s="16214">
        <f>IF(ISNA(VLOOKUP($D181,'May 2'!$F:$F,1,0)),"No","Yes")</f>
      </c>
      <c r="AC181" s="16213">
        <f>IF(ISNA(VLOOKUP($D181,'Apr 23'!$F:$F,1,0)),"No","Yes")</f>
      </c>
      <c r="AD181" s="16212">
        <f>IF(ISNA(VLOOKUP($D181,'Apr 16'!$F:$F,1,0)),"No","Yes")</f>
      </c>
      <c r="AE181" s="16211">
        <f>IF(ISNA(VLOOKUP($D181,'Apr 9'!$F:$F,1,0)),"No","Yes")</f>
      </c>
      <c r="AF181" s="16210">
        <f>IF(ISNA(VLOOKUP($D181,'Apr 2'!$F:$F,1,0)),"No","Yes")</f>
      </c>
      <c r="AG181" s="16209">
        <f>IF(ISNA(VLOOKUP($D181,'Mar 26'!$F:$F,1,0)),"No","Yes")</f>
      </c>
      <c r="AH181" s="16208">
        <f>IF(ISNA(VLOOKUP($D181,'Mar 19'!$F:$F,1,0)),"No","Yes")</f>
      </c>
      <c r="AI181" s="16207">
        <f>IF(ISNA(VLOOKUP($D181,'Mar 12'!$F:$F,1,0)),"No","Yes")</f>
      </c>
      <c r="AJ181" s="16206">
        <f>IF(ISNA(VLOOKUP($D181,'Mar 5'!$F:$F,1,0)),"No","Yes")</f>
      </c>
      <c r="AK181" s="16205">
        <f>IF(ISNA(VLOOKUP($D181,'Feb 26'!$F:$F,1,0)),"No","Yes")</f>
      </c>
      <c r="AL181" s="16204">
        <f>IF(ISNA(VLOOKUP($D181,'Feb 26'!$F:$F,1,0)),"No","Yes")</f>
      </c>
      <c r="AM181" s="16203">
        <f>IF(ISNA(VLOOKUP($D181,'Feb 12'!$F:$F,1,0)),"No","Yes")</f>
      </c>
      <c r="AN181" s="16202">
        <f>IF(ISNA(VLOOKUP($D181,'Feb 5'!$F:$F,1,0)),"No","Yes")</f>
      </c>
      <c r="AO181" s="16201">
        <f>IF(ISNA(VLOOKUP($D181,'Jan 29'!$F:$F,1,0)),"No","Yes")</f>
      </c>
      <c r="AP181" s="16200">
        <f>IF(ISNA(VLOOKUP(D181,'Jan 22'!F:F,1,0)),"No","Yes")</f>
      </c>
    </row>
    <row r="182" spans="1:41" x14ac:dyDescent="0.25">
      <c r="A182" s="8768" t="s">
        <v>1348</v>
      </c>
      <c r="B182" s="249" t="s">
        <v>1409</v>
      </c>
      <c r="C182" s="209" t="s">
        <v>1013</v>
      </c>
      <c r="D182" s="209" t="s">
        <v>1148</v>
      </c>
      <c r="E182" s="209" t="s">
        <v>1149</v>
      </c>
      <c r="F182" s="216"/>
      <c r="G182" s="238" t="s">
        <v>1468</v>
      </c>
      <c r="H182" s="116" t="str">
        <f>IF(ISNA(VLOOKUP($D182,'Sep 17'!$F:$F,1,0)),"No","Yes")</f>
      </c>
      <c r="I182" s="16267">
        <f>IF(ISNA(VLOOKUP($D182,'Sep 10'!$F:$F,1,0)),"No","Yes")</f>
      </c>
      <c r="J182" s="16266">
        <f>IF(ISNA(VLOOKUP($D182,'Sep 05'!$F:$F,1,0)),"No","Yes")</f>
      </c>
      <c r="K182" s="16265">
        <f>IF(ISNA(VLOOKUP($D182,'Aug 27'!$F:$F,1,0)),"No","Yes")</f>
      </c>
      <c r="L182" s="16264">
        <f>IF(ISNA(VLOOKUP($D182,'Aug 20'!$F:$F,1,0)),"No","Yes")</f>
      </c>
      <c r="M182" s="16263">
        <f>IF(ISNA(VLOOKUP($D182,'Aug 13'!$F:$F,1,0)),"No","Yes")</f>
      </c>
      <c r="N182" s="16262">
        <f>IF(ISNA(VLOOKUP($D182,'Aug 07'!$F:$F,1,0)),"No","Yes")</f>
      </c>
      <c r="O182" s="16261">
        <f>IF(ISNA(VLOOKUP($D182,'Jul 30'!$F:$F,1,0)),"No","Yes")</f>
      </c>
      <c r="P182" s="16260">
        <f>IF(ISNA(VLOOKUP($D182,'Jul 23'!$F:$F,1,0)),"No","Yes")</f>
      </c>
      <c r="Q182" s="16259">
        <f>IF(ISNA(VLOOKUP($D182,'Jul 16'!$F:$F,1,0)),"No","Yes")</f>
      </c>
      <c r="R182" s="16258">
        <f>IF(ISNA(VLOOKUP($D182,'Jul 9'!$F:$F,1,0)),"No","Yes")</f>
      </c>
      <c r="S182" s="16257">
        <f>IF(ISNA(VLOOKUP($D182,'Jul 2'!$F:$F,1,0)),"No","Yes")</f>
      </c>
      <c r="T182" s="16256">
        <f>IF(ISNA(VLOOKUP($D182,'Jun 25'!$F:$F,1,0)),"No","Yes")</f>
      </c>
      <c r="U182" s="16255">
        <f>IF(ISNA(VLOOKUP($D182,'Jun 18'!$F:$F,1,0)),"No","Yes")</f>
      </c>
      <c r="V182" s="16254">
        <f>IF(ISNA(VLOOKUP($D182,'Jun 11'!$F:$F,1,0)),"No","Yes")</f>
      </c>
      <c r="W182" s="16253">
        <f>IF(ISNA(VLOOKUP($D182,'Jun 4'!$F:$F,1,0)),"No","Yes")</f>
      </c>
      <c r="X182" s="16252">
        <f>IF(ISNA(VLOOKUP($D182,'May 28'!$F:$F,1,0)),"No","Yes")</f>
      </c>
      <c r="Y182" s="16251">
        <f>IF(ISNA(VLOOKUP($D182,'May 21'!$F:$F,1,0)),"No","Yes")</f>
      </c>
      <c r="Z182" s="16250">
        <f>IF(ISNA(VLOOKUP($D182,'May 14'!$F:$F,1,0)),"No","Yes")</f>
      </c>
      <c r="AA182" s="16249">
        <f>IF(ISNA(VLOOKUP($D182,'May 9'!$F:$F,1,0)),"No","Yes")</f>
      </c>
      <c r="AB182" s="16248">
        <f>IF(ISNA(VLOOKUP($D182,'May 2'!$F:$F,1,0)),"No","Yes")</f>
      </c>
      <c r="AC182" s="16247">
        <f>IF(ISNA(VLOOKUP($D182,'Apr 23'!$F:$F,1,0)),"No","Yes")</f>
      </c>
      <c r="AD182" s="16246">
        <f>IF(ISNA(VLOOKUP($D182,'Apr 16'!$F:$F,1,0)),"No","Yes")</f>
      </c>
      <c r="AE182" s="16245">
        <f>IF(ISNA(VLOOKUP($D182,'Apr 9'!$F:$F,1,0)),"No","Yes")</f>
      </c>
      <c r="AF182" s="16244">
        <f>IF(ISNA(VLOOKUP($D182,'Apr 2'!$F:$F,1,0)),"No","Yes")</f>
      </c>
      <c r="AG182" s="16243">
        <f>IF(ISNA(VLOOKUP($D182,'Mar 26'!$F:$F,1,0)),"No","Yes")</f>
      </c>
      <c r="AH182" s="16242">
        <f>IF(ISNA(VLOOKUP($D182,'Mar 19'!$F:$F,1,0)),"No","Yes")</f>
      </c>
      <c r="AI182" s="16241">
        <f>IF(ISNA(VLOOKUP($D182,'Mar 12'!$F:$F,1,0)),"No","Yes")</f>
      </c>
      <c r="AJ182" s="16240">
        <f>IF(ISNA(VLOOKUP($D182,'Mar 5'!$F:$F,1,0)),"No","Yes")</f>
      </c>
      <c r="AK182" s="16239">
        <f>IF(ISNA(VLOOKUP($D182,'Feb 26'!$F:$F,1,0)),"No","Yes")</f>
      </c>
      <c r="AL182" s="16238">
        <f>IF(ISNA(VLOOKUP($D182,'Feb 26'!$F:$F,1,0)),"No","Yes")</f>
      </c>
      <c r="AM182" s="16237">
        <f>IF(ISNA(VLOOKUP($D182,'Feb 12'!$F:$F,1,0)),"No","Yes")</f>
      </c>
      <c r="AN182" s="16236">
        <f>IF(ISNA(VLOOKUP($D182,'Feb 5'!$F:$F,1,0)),"No","Yes")</f>
      </c>
      <c r="AO182" s="16235">
        <f>IF(ISNA(VLOOKUP($D182,'Jan 29'!$F:$F,1,0)),"No","Yes")</f>
      </c>
      <c r="AP182" s="16234">
        <f>IF(ISNA(VLOOKUP(D182,'Jan 22'!F:F,1,0)),"No","Yes")</f>
      </c>
    </row>
    <row customFormat="1" r="183" s="218" spans="1:41" x14ac:dyDescent="0.25">
      <c r="A183" s="8768"/>
      <c r="B183" s="221" t="s">
        <v>1560</v>
      </c>
      <c r="C183" s="216" t="s">
        <v>1013</v>
      </c>
      <c r="D183" s="216" t="s">
        <v>1556</v>
      </c>
      <c r="E183" s="216" t="s">
        <v>1557</v>
      </c>
      <c r="F183" s="216" t="s">
        <v>960</v>
      </c>
      <c r="G183" s="238" t="s">
        <v>1468</v>
      </c>
      <c r="H183" s="217" t="str">
        <f>IF(ISNA(VLOOKUP($D183,'Sep 17'!$F:$F,1,0)),"No","Yes")</f>
      </c>
      <c r="I183" s="16301">
        <f>IF(ISNA(VLOOKUP($D183,'Sep 10'!$F:$F,1,0)),"No","Yes")</f>
      </c>
      <c r="J183" s="16300">
        <f>IF(ISNA(VLOOKUP($D183,'Sep 05'!$F:$F,1,0)),"No","Yes")</f>
      </c>
      <c r="K183" s="16299">
        <f>IF(ISNA(VLOOKUP($D183,'Aug 27'!$F:$F,1,0)),"No","Yes")</f>
      </c>
      <c r="L183" s="16298">
        <f>IF(ISNA(VLOOKUP($D183,'Aug 20'!$F:$F,1,0)),"No","Yes")</f>
      </c>
      <c r="M183" s="16297">
        <f>IF(ISNA(VLOOKUP($D183,'Aug 13'!$F:$F,1,0)),"No","Yes")</f>
      </c>
      <c r="N183" s="16296">
        <f>IF(ISNA(VLOOKUP($D183,'Aug 07'!$F:$F,1,0)),"No","Yes")</f>
      </c>
      <c r="O183" s="16295">
        <f>IF(ISNA(VLOOKUP($D183,'Jul 30'!$F:$F,1,0)),"No","Yes")</f>
      </c>
      <c r="P183" s="16294">
        <f>IF(ISNA(VLOOKUP($D183,'Jul 23'!$F:$F,1,0)),"No","Yes")</f>
      </c>
      <c r="Q183" s="16293">
        <f>IF(ISNA(VLOOKUP($D183,'Jul 16'!$F:$F,1,0)),"No","Yes")</f>
      </c>
      <c r="R183" s="16292">
        <f>IF(ISNA(VLOOKUP($D183,'Jul 9'!$F:$F,1,0)),"No","Yes")</f>
      </c>
      <c r="S183" s="16291">
        <f>IF(ISNA(VLOOKUP($D183,'Jul 2'!$F:$F,1,0)),"No","Yes")</f>
      </c>
      <c r="T183" s="16290">
        <f>IF(ISNA(VLOOKUP($D183,'Jun 25'!$F:$F,1,0)),"No","Yes")</f>
      </c>
      <c r="U183" s="16289">
        <f>IF(ISNA(VLOOKUP($D183,'Jun 18'!$F:$F,1,0)),"No","Yes")</f>
      </c>
      <c r="V183" s="16288">
        <f>IF(ISNA(VLOOKUP($D183,'Jun 11'!$F:$F,1,0)),"No","Yes")</f>
      </c>
      <c r="W183" s="16287">
        <f>IF(ISNA(VLOOKUP($D183,'Jun 4'!$F:$F,1,0)),"No","Yes")</f>
      </c>
      <c r="X183" s="16286">
        <f>IF(ISNA(VLOOKUP($D183,'May 28'!$F:$F,1,0)),"No","Yes")</f>
      </c>
      <c r="Y183" s="16285">
        <f>IF(ISNA(VLOOKUP($D183,'May 21'!$F:$F,1,0)),"No","Yes")</f>
      </c>
      <c r="Z183" s="16284">
        <f>IF(ISNA(VLOOKUP($D183,'May 14'!$F:$F,1,0)),"No","Yes")</f>
      </c>
      <c r="AA183" s="16283">
        <f>IF(ISNA(VLOOKUP($D183,'May 9'!$F:$F,1,0)),"No","Yes")</f>
      </c>
      <c r="AB183" s="16282">
        <f>IF(ISNA(VLOOKUP($D183,'May 2'!$F:$F,1,0)),"No","Yes")</f>
      </c>
      <c r="AC183" s="16281">
        <f>IF(ISNA(VLOOKUP($D183,'Apr 23'!$F:$F,1,0)),"No","Yes")</f>
      </c>
      <c r="AD183" s="16280">
        <f>IF(ISNA(VLOOKUP($D183,'Apr 16'!$F:$F,1,0)),"No","Yes")</f>
      </c>
      <c r="AE183" s="16279">
        <f>IF(ISNA(VLOOKUP($D183,'Apr 9'!$F:$F,1,0)),"No","Yes")</f>
      </c>
      <c r="AF183" s="16278">
        <f>IF(ISNA(VLOOKUP($D183,'Apr 2'!$F:$F,1,0)),"No","Yes")</f>
      </c>
      <c r="AG183" s="16277">
        <f>IF(ISNA(VLOOKUP($D183,'Mar 26'!$F:$F,1,0)),"No","Yes")</f>
      </c>
      <c r="AH183" s="16276">
        <f>IF(ISNA(VLOOKUP($D183,'Mar 19'!$F:$F,1,0)),"No","Yes")</f>
      </c>
      <c r="AI183" s="16275">
        <f>IF(ISNA(VLOOKUP($D183,'Mar 12'!$F:$F,1,0)),"No","Yes")</f>
      </c>
      <c r="AJ183" s="16274">
        <f>IF(ISNA(VLOOKUP($D183,'Mar 5'!$F:$F,1,0)),"No","Yes")</f>
      </c>
      <c r="AK183" s="16273">
        <f>IF(ISNA(VLOOKUP($D183,'Feb 26'!$F:$F,1,0)),"No","Yes")</f>
      </c>
      <c r="AL183" s="16272">
        <f>IF(ISNA(VLOOKUP($D183,'Feb 26'!$F:$F,1,0)),"No","Yes")</f>
      </c>
      <c r="AM183" s="16271">
        <f>IF(ISNA(VLOOKUP($D183,'Feb 12'!$F:$F,1,0)),"No","Yes")</f>
      </c>
      <c r="AN183" s="16270">
        <f>IF(ISNA(VLOOKUP($D183,'Feb 5'!$F:$F,1,0)),"No","Yes")</f>
      </c>
      <c r="AO183" s="16269">
        <f>IF(ISNA(VLOOKUP($D183,'Jan 29'!$F:$F,1,0)),"No","Yes")</f>
      </c>
      <c r="AP183" s="16268">
        <f>IF(ISNA(VLOOKUP(D183,'Jan 22'!F:F,1,0)),"No","Yes")</f>
      </c>
    </row>
    <row r="184" spans="1:41" x14ac:dyDescent="0.25">
      <c r="A184" s="8768"/>
      <c r="B184" s="198" t="s">
        <v>1552</v>
      </c>
      <c r="C184" s="209" t="s">
        <v>1013</v>
      </c>
      <c r="D184" s="209" t="s">
        <v>1158</v>
      </c>
      <c r="E184" s="209" t="s">
        <v>1159</v>
      </c>
      <c r="F184" s="216" t="s">
        <v>960</v>
      </c>
      <c r="G184" s="238" t="s">
        <v>1468</v>
      </c>
      <c r="H184" s="116" t="str">
        <f>IF(ISNA(VLOOKUP($D184,'Sep 17'!$F:$F,1,0)),"No","Yes")</f>
      </c>
      <c r="I184" s="16335">
        <f>IF(ISNA(VLOOKUP($D184,'Sep 10'!$F:$F,1,0)),"No","Yes")</f>
      </c>
      <c r="J184" s="16334">
        <f>IF(ISNA(VLOOKUP($D184,'Sep 05'!$F:$F,1,0)),"No","Yes")</f>
      </c>
      <c r="K184" s="16333">
        <f>IF(ISNA(VLOOKUP($D184,'Aug 27'!$F:$F,1,0)),"No","Yes")</f>
      </c>
      <c r="L184" s="16332">
        <f>IF(ISNA(VLOOKUP($D184,'Aug 20'!$F:$F,1,0)),"No","Yes")</f>
      </c>
      <c r="M184" s="16331">
        <f>IF(ISNA(VLOOKUP($D184,'Aug 13'!$F:$F,1,0)),"No","Yes")</f>
      </c>
      <c r="N184" s="16330">
        <f>IF(ISNA(VLOOKUP($D184,'Aug 07'!$F:$F,1,0)),"No","Yes")</f>
      </c>
      <c r="O184" s="16329">
        <f>IF(ISNA(VLOOKUP($D184,'Jul 30'!$F:$F,1,0)),"No","Yes")</f>
      </c>
      <c r="P184" s="16328">
        <f>IF(ISNA(VLOOKUP($D184,'Jul 23'!$F:$F,1,0)),"No","Yes")</f>
      </c>
      <c r="Q184" s="16327">
        <f>IF(ISNA(VLOOKUP($D184,'Jul 16'!$F:$F,1,0)),"No","Yes")</f>
      </c>
      <c r="R184" s="16326">
        <f>IF(ISNA(VLOOKUP($D184,'Jul 9'!$F:$F,1,0)),"No","Yes")</f>
      </c>
      <c r="S184" s="16325">
        <f>IF(ISNA(VLOOKUP($D184,'Jul 2'!$F:$F,1,0)),"No","Yes")</f>
      </c>
      <c r="T184" s="16324">
        <f>IF(ISNA(VLOOKUP($D184,'Jun 25'!$F:$F,1,0)),"No","Yes")</f>
      </c>
      <c r="U184" s="16323">
        <f>IF(ISNA(VLOOKUP($D184,'Jun 18'!$F:$F,1,0)),"No","Yes")</f>
      </c>
      <c r="V184" s="16322">
        <f>IF(ISNA(VLOOKUP($D184,'Jun 11'!$F:$F,1,0)),"No","Yes")</f>
      </c>
      <c r="W184" s="16321">
        <f>IF(ISNA(VLOOKUP($D184,'Jun 4'!$F:$F,1,0)),"No","Yes")</f>
      </c>
      <c r="X184" s="16320">
        <f>IF(ISNA(VLOOKUP($D184,'May 28'!$F:$F,1,0)),"No","Yes")</f>
      </c>
      <c r="Y184" s="16319">
        <f>IF(ISNA(VLOOKUP($D184,'May 21'!$F:$F,1,0)),"No","Yes")</f>
      </c>
      <c r="Z184" s="16318">
        <f>IF(ISNA(VLOOKUP($D184,'May 14'!$F:$F,1,0)),"No","Yes")</f>
      </c>
      <c r="AA184" s="16317">
        <f>IF(ISNA(VLOOKUP($D184,'May 9'!$F:$F,1,0)),"No","Yes")</f>
      </c>
      <c r="AB184" s="16316">
        <f>IF(ISNA(VLOOKUP($D184,'May 2'!$F:$F,1,0)),"No","Yes")</f>
      </c>
      <c r="AC184" s="16315">
        <f>IF(ISNA(VLOOKUP($D184,'Apr 23'!$F:$F,1,0)),"No","Yes")</f>
      </c>
      <c r="AD184" s="16314">
        <f>IF(ISNA(VLOOKUP($D184,'Apr 16'!$F:$F,1,0)),"No","Yes")</f>
      </c>
      <c r="AE184" s="16313">
        <f>IF(ISNA(VLOOKUP($D184,'Apr 9'!$F:$F,1,0)),"No","Yes")</f>
      </c>
      <c r="AF184" s="16312">
        <f>IF(ISNA(VLOOKUP($D184,'Apr 2'!$F:$F,1,0)),"No","Yes")</f>
      </c>
      <c r="AG184" s="16311">
        <f>IF(ISNA(VLOOKUP($D184,'Mar 26'!$F:$F,1,0)),"No","Yes")</f>
      </c>
      <c r="AH184" s="16310">
        <f>IF(ISNA(VLOOKUP($D184,'Mar 19'!$F:$F,1,0)),"No","Yes")</f>
      </c>
      <c r="AI184" s="16309">
        <f>IF(ISNA(VLOOKUP($D184,'Mar 12'!$F:$F,1,0)),"No","Yes")</f>
      </c>
      <c r="AJ184" s="16308">
        <f>IF(ISNA(VLOOKUP($D184,'Mar 5'!$F:$F,1,0)),"No","Yes")</f>
      </c>
      <c r="AK184" s="16307">
        <f>IF(ISNA(VLOOKUP($D184,'Feb 26'!$F:$F,1,0)),"No","Yes")</f>
      </c>
      <c r="AL184" s="16306">
        <f>IF(ISNA(VLOOKUP($D184,'Feb 26'!$F:$F,1,0)),"No","Yes")</f>
      </c>
      <c r="AM184" s="16305">
        <f>IF(ISNA(VLOOKUP($D184,'Feb 12'!$F:$F,1,0)),"No","Yes")</f>
      </c>
      <c r="AN184" s="16304">
        <f>IF(ISNA(VLOOKUP($D184,'Feb 5'!$F:$F,1,0)),"No","Yes")</f>
      </c>
      <c r="AO184" s="16303">
        <f>IF(ISNA(VLOOKUP($D184,'Jan 29'!$F:$F,1,0)),"No","Yes")</f>
      </c>
      <c r="AP184" s="16302">
        <f>IF(ISNA(VLOOKUP(D184,'Jan 22'!F:F,1,0)),"No","Yes")</f>
      </c>
    </row>
    <row r="185" spans="1:41" x14ac:dyDescent="0.25">
      <c r="A185" s="8768"/>
      <c r="B185" s="249" t="s">
        <v>1288</v>
      </c>
      <c r="C185" s="209" t="s">
        <v>1013</v>
      </c>
      <c r="D185" s="209" t="s">
        <v>1085</v>
      </c>
      <c r="E185" s="209" t="s">
        <v>1086</v>
      </c>
      <c r="F185" s="216"/>
      <c r="G185" s="238" t="s">
        <v>1468</v>
      </c>
      <c r="H185" s="116" t="str">
        <f>IF(ISNA(VLOOKUP($D185,'Sep 17'!$F:$F,1,0)),"No","Yes")</f>
      </c>
      <c r="I185" s="16369">
        <f>IF(ISNA(VLOOKUP($D185,'Sep 10'!$F:$F,1,0)),"No","Yes")</f>
      </c>
      <c r="J185" s="16368">
        <f>IF(ISNA(VLOOKUP($D185,'Sep 05'!$F:$F,1,0)),"No","Yes")</f>
      </c>
      <c r="K185" s="16367">
        <f>IF(ISNA(VLOOKUP($D185,'Aug 27'!$F:$F,1,0)),"No","Yes")</f>
      </c>
      <c r="L185" s="16366">
        <f>IF(ISNA(VLOOKUP($D185,'Aug 20'!$F:$F,1,0)),"No","Yes")</f>
      </c>
      <c r="M185" s="16365">
        <f>IF(ISNA(VLOOKUP($D185,'Aug 13'!$F:$F,1,0)),"No","Yes")</f>
      </c>
      <c r="N185" s="16364">
        <f>IF(ISNA(VLOOKUP($D185,'Aug 07'!$F:$F,1,0)),"No","Yes")</f>
      </c>
      <c r="O185" s="16363">
        <f>IF(ISNA(VLOOKUP($D185,'Jul 30'!$F:$F,1,0)),"No","Yes")</f>
      </c>
      <c r="P185" s="16362">
        <f>IF(ISNA(VLOOKUP($D185,'Jul 23'!$F:$F,1,0)),"No","Yes")</f>
      </c>
      <c r="Q185" s="16361">
        <f>IF(ISNA(VLOOKUP($D185,'Jul 16'!$F:$F,1,0)),"No","Yes")</f>
      </c>
      <c r="R185" s="16360">
        <f>IF(ISNA(VLOOKUP($D185,'Jul 9'!$F:$F,1,0)),"No","Yes")</f>
      </c>
      <c r="S185" s="16359">
        <f>IF(ISNA(VLOOKUP($D185,'Jul 2'!$F:$F,1,0)),"No","Yes")</f>
      </c>
      <c r="T185" s="16358">
        <f>IF(ISNA(VLOOKUP($D185,'Jun 25'!$F:$F,1,0)),"No","Yes")</f>
      </c>
      <c r="U185" s="16357">
        <f>IF(ISNA(VLOOKUP($D185,'Jun 18'!$F:$F,1,0)),"No","Yes")</f>
      </c>
      <c r="V185" s="16356">
        <f>IF(ISNA(VLOOKUP($D185,'Jun 11'!$F:$F,1,0)),"No","Yes")</f>
      </c>
      <c r="W185" s="16355">
        <f>IF(ISNA(VLOOKUP($D185,'Jun 4'!$F:$F,1,0)),"No","Yes")</f>
      </c>
      <c r="X185" s="16354">
        <f>IF(ISNA(VLOOKUP($D185,'May 28'!$F:$F,1,0)),"No","Yes")</f>
      </c>
      <c r="Y185" s="16353">
        <f>IF(ISNA(VLOOKUP($D185,'May 21'!$F:$F,1,0)),"No","Yes")</f>
      </c>
      <c r="Z185" s="16352">
        <f>IF(ISNA(VLOOKUP($D185,'May 14'!$F:$F,1,0)),"No","Yes")</f>
      </c>
      <c r="AA185" s="16351">
        <f>IF(ISNA(VLOOKUP($D185,'May 9'!$F:$F,1,0)),"No","Yes")</f>
      </c>
      <c r="AB185" s="16350">
        <f>IF(ISNA(VLOOKUP($D185,'May 2'!$F:$F,1,0)),"No","Yes")</f>
      </c>
      <c r="AC185" s="16349">
        <f>IF(ISNA(VLOOKUP($D185,'Apr 23'!$F:$F,1,0)),"No","Yes")</f>
      </c>
      <c r="AD185" s="16348">
        <f>IF(ISNA(VLOOKUP($D185,'Apr 16'!$F:$F,1,0)),"No","Yes")</f>
      </c>
      <c r="AE185" s="16347">
        <f>IF(ISNA(VLOOKUP($D185,'Apr 9'!$F:$F,1,0)),"No","Yes")</f>
      </c>
      <c r="AF185" s="16346">
        <f>IF(ISNA(VLOOKUP($D185,'Apr 2'!$F:$F,1,0)),"No","Yes")</f>
      </c>
      <c r="AG185" s="16345">
        <f>IF(ISNA(VLOOKUP($D185,'Mar 26'!$F:$F,1,0)),"No","Yes")</f>
      </c>
      <c r="AH185" s="16344">
        <f>IF(ISNA(VLOOKUP($D185,'Mar 19'!$F:$F,1,0)),"No","Yes")</f>
      </c>
      <c r="AI185" s="16343">
        <f>IF(ISNA(VLOOKUP($D185,'Mar 12'!$F:$F,1,0)),"No","Yes")</f>
      </c>
      <c r="AJ185" s="16342">
        <f>IF(ISNA(VLOOKUP($D185,'Mar 5'!$F:$F,1,0)),"No","Yes")</f>
      </c>
      <c r="AK185" s="16341">
        <f>IF(ISNA(VLOOKUP($D185,'Feb 26'!$F:$F,1,0)),"No","Yes")</f>
      </c>
      <c r="AL185" s="16340">
        <f>IF(ISNA(VLOOKUP($D185,'Feb 26'!$F:$F,1,0)),"No","Yes")</f>
      </c>
      <c r="AM185" s="16339">
        <f>IF(ISNA(VLOOKUP($D185,'Feb 12'!$F:$F,1,0)),"No","Yes")</f>
      </c>
      <c r="AN185" s="16338">
        <f>IF(ISNA(VLOOKUP($D185,'Feb 5'!$F:$F,1,0)),"No","Yes")</f>
      </c>
      <c r="AO185" s="16337">
        <f>IF(ISNA(VLOOKUP($D185,'Jan 29'!$F:$F,1,0)),"No","Yes")</f>
      </c>
      <c r="AP185" s="16336">
        <f>IF(ISNA(VLOOKUP(D185,'Jan 22'!F:F,1,0)),"No","Yes")</f>
      </c>
    </row>
    <row r="186" spans="1:41" x14ac:dyDescent="0.25">
      <c r="A186" s="8768"/>
      <c r="B186" s="249" t="s">
        <v>1411</v>
      </c>
      <c r="C186" s="212" t="s">
        <v>1013</v>
      </c>
      <c r="D186" s="212" t="s">
        <v>1247</v>
      </c>
      <c r="E186" s="212" t="s">
        <v>1248</v>
      </c>
      <c r="F186" s="216"/>
      <c r="G186" s="236" t="s">
        <v>960</v>
      </c>
      <c r="H186" s="116" t="str">
        <f>IF(ISNA(VLOOKUP($D186,'Sep 17'!$F:$F,1,0)),"No","Yes")</f>
      </c>
      <c r="I186" s="16403">
        <f>IF(ISNA(VLOOKUP($D186,'Sep 10'!$F:$F,1,0)),"No","Yes")</f>
      </c>
      <c r="J186" s="16402">
        <f>IF(ISNA(VLOOKUP($D186,'Sep 05'!$F:$F,1,0)),"No","Yes")</f>
      </c>
      <c r="K186" s="16401">
        <f>IF(ISNA(VLOOKUP($D186,'Aug 27'!$F:$F,1,0)),"No","Yes")</f>
      </c>
      <c r="L186" s="16400">
        <f>IF(ISNA(VLOOKUP($D186,'Aug 20'!$F:$F,1,0)),"No","Yes")</f>
      </c>
      <c r="M186" s="16399">
        <f>IF(ISNA(VLOOKUP($D186,'Aug 13'!$F:$F,1,0)),"No","Yes")</f>
      </c>
      <c r="N186" s="16398">
        <f>IF(ISNA(VLOOKUP($D186,'Aug 07'!$F:$F,1,0)),"No","Yes")</f>
      </c>
      <c r="O186" s="16397">
        <f>IF(ISNA(VLOOKUP($D186,'Jul 30'!$F:$F,1,0)),"No","Yes")</f>
      </c>
      <c r="P186" s="16396">
        <f>IF(ISNA(VLOOKUP($D186,'Jul 23'!$F:$F,1,0)),"No","Yes")</f>
      </c>
      <c r="Q186" s="16395">
        <f>IF(ISNA(VLOOKUP($D186,'Jul 16'!$F:$F,1,0)),"No","Yes")</f>
      </c>
      <c r="R186" s="16394">
        <f>IF(ISNA(VLOOKUP($D186,'Jul 9'!$F:$F,1,0)),"No","Yes")</f>
      </c>
      <c r="S186" s="16393">
        <f>IF(ISNA(VLOOKUP($D186,'Jul 2'!$F:$F,1,0)),"No","Yes")</f>
      </c>
      <c r="T186" s="16392">
        <f>IF(ISNA(VLOOKUP($D186,'Jun 25'!$F:$F,1,0)),"No","Yes")</f>
      </c>
      <c r="U186" s="16391">
        <f>IF(ISNA(VLOOKUP($D186,'Jun 18'!$F:$F,1,0)),"No","Yes")</f>
      </c>
      <c r="V186" s="16390">
        <f>IF(ISNA(VLOOKUP($D186,'Jun 11'!$F:$F,1,0)),"No","Yes")</f>
      </c>
      <c r="W186" s="16389">
        <f>IF(ISNA(VLOOKUP($D186,'Jun 4'!$F:$F,1,0)),"No","Yes")</f>
      </c>
      <c r="X186" s="16388">
        <f>IF(ISNA(VLOOKUP($D186,'May 28'!$F:$F,1,0)),"No","Yes")</f>
      </c>
      <c r="Y186" s="16387">
        <f>IF(ISNA(VLOOKUP($D186,'May 21'!$F:$F,1,0)),"No","Yes")</f>
      </c>
      <c r="Z186" s="16386">
        <f>IF(ISNA(VLOOKUP($D186,'May 14'!$F:$F,1,0)),"No","Yes")</f>
      </c>
      <c r="AA186" s="16385">
        <f>IF(ISNA(VLOOKUP($D186,'May 9'!$F:$F,1,0)),"No","Yes")</f>
      </c>
      <c r="AB186" s="16384">
        <f>IF(ISNA(VLOOKUP($D186,'May 2'!$F:$F,1,0)),"No","Yes")</f>
      </c>
      <c r="AC186" s="16383">
        <f>IF(ISNA(VLOOKUP($D186,'Apr 23'!$F:$F,1,0)),"No","Yes")</f>
      </c>
      <c r="AD186" s="16382">
        <f>IF(ISNA(VLOOKUP($D186,'Apr 16'!$F:$F,1,0)),"No","Yes")</f>
      </c>
      <c r="AE186" s="16381">
        <f>IF(ISNA(VLOOKUP($D186,'Apr 9'!$F:$F,1,0)),"No","Yes")</f>
      </c>
      <c r="AF186" s="16380">
        <f>IF(ISNA(VLOOKUP($D186,'Apr 2'!$F:$F,1,0)),"No","Yes")</f>
      </c>
      <c r="AG186" s="16379">
        <f>IF(ISNA(VLOOKUP($D186,'Mar 26'!$F:$F,1,0)),"No","Yes")</f>
      </c>
      <c r="AH186" s="16378">
        <f>IF(ISNA(VLOOKUP($D186,'Mar 19'!$F:$F,1,0)),"No","Yes")</f>
      </c>
      <c r="AI186" s="16377">
        <f>IF(ISNA(VLOOKUP($D186,'Mar 12'!$F:$F,1,0)),"No","Yes")</f>
      </c>
      <c r="AJ186" s="16376">
        <f>IF(ISNA(VLOOKUP($D186,'Mar 5'!$F:$F,1,0)),"No","Yes")</f>
      </c>
      <c r="AK186" s="16375">
        <f>IF(ISNA(VLOOKUP($D186,'Feb 26'!$F:$F,1,0)),"No","Yes")</f>
      </c>
      <c r="AL186" s="16374">
        <f>IF(ISNA(VLOOKUP($D186,'Feb 26'!$F:$F,1,0)),"No","Yes")</f>
      </c>
      <c r="AM186" s="16373">
        <f>IF(ISNA(VLOOKUP($D186,'Feb 12'!$F:$F,1,0)),"No","Yes")</f>
      </c>
      <c r="AN186" s="16372">
        <f>IF(ISNA(VLOOKUP($D186,'Feb 5'!$F:$F,1,0)),"No","Yes")</f>
      </c>
      <c r="AO186" s="16371">
        <f>IF(ISNA(VLOOKUP($D186,'Jan 29'!$F:$F,1,0)),"No","Yes")</f>
      </c>
      <c r="AP186" s="16370">
        <f>IF(ISNA(VLOOKUP(D186,'Jan 22'!F:F,1,0)),"No","Yes")</f>
      </c>
    </row>
    <row r="187" spans="1:41" x14ac:dyDescent="0.25">
      <c r="A187" s="8768"/>
      <c r="B187" s="240" t="s">
        <v>1412</v>
      </c>
      <c r="C187" s="209" t="s">
        <v>1013</v>
      </c>
      <c r="D187" s="209" t="s">
        <v>1091</v>
      </c>
      <c r="E187" s="209" t="s">
        <v>1092</v>
      </c>
      <c r="F187" s="216" t="s">
        <v>960</v>
      </c>
      <c r="G187" s="236" t="s">
        <v>960</v>
      </c>
      <c r="H187" s="116" t="str">
        <f>IF(ISNA(VLOOKUP($D187,'Sep 17'!$F:$F,1,0)),"No","Yes")</f>
      </c>
      <c r="I187" s="16437">
        <f>IF(ISNA(VLOOKUP($D187,'Sep 10'!$F:$F,1,0)),"No","Yes")</f>
      </c>
      <c r="J187" s="16436">
        <f>IF(ISNA(VLOOKUP($D187,'Sep 05'!$F:$F,1,0)),"No","Yes")</f>
      </c>
      <c r="K187" s="16435">
        <f>IF(ISNA(VLOOKUP($D187,'Aug 27'!$F:$F,1,0)),"No","Yes")</f>
      </c>
      <c r="L187" s="16434">
        <f>IF(ISNA(VLOOKUP($D187,'Aug 20'!$F:$F,1,0)),"No","Yes")</f>
      </c>
      <c r="M187" s="16433">
        <f>IF(ISNA(VLOOKUP($D187,'Aug 13'!$F:$F,1,0)),"No","Yes")</f>
      </c>
      <c r="N187" s="16432">
        <f>IF(ISNA(VLOOKUP($D187,'Aug 07'!$F:$F,1,0)),"No","Yes")</f>
      </c>
      <c r="O187" s="16431">
        <f>IF(ISNA(VLOOKUP($D187,'Jul 30'!$F:$F,1,0)),"No","Yes")</f>
      </c>
      <c r="P187" s="16430">
        <f>IF(ISNA(VLOOKUP($D187,'Jul 23'!$F:$F,1,0)),"No","Yes")</f>
      </c>
      <c r="Q187" s="16429">
        <f>IF(ISNA(VLOOKUP($D187,'Jul 16'!$F:$F,1,0)),"No","Yes")</f>
      </c>
      <c r="R187" s="16428">
        <f>IF(ISNA(VLOOKUP($D187,'Jul 9'!$F:$F,1,0)),"No","Yes")</f>
      </c>
      <c r="S187" s="16427">
        <f>IF(ISNA(VLOOKUP($D187,'Jul 2'!$F:$F,1,0)),"No","Yes")</f>
      </c>
      <c r="T187" s="16426">
        <f>IF(ISNA(VLOOKUP($D187,'Jun 25'!$F:$F,1,0)),"No","Yes")</f>
      </c>
      <c r="U187" s="16425">
        <f>IF(ISNA(VLOOKUP($D187,'Jun 18'!$F:$F,1,0)),"No","Yes")</f>
      </c>
      <c r="V187" s="16424">
        <f>IF(ISNA(VLOOKUP($D187,'Jun 11'!$F:$F,1,0)),"No","Yes")</f>
      </c>
      <c r="W187" s="16423">
        <f>IF(ISNA(VLOOKUP($D187,'Jun 4'!$F:$F,1,0)),"No","Yes")</f>
      </c>
      <c r="X187" s="16422">
        <f>IF(ISNA(VLOOKUP($D187,'May 28'!$F:$F,1,0)),"No","Yes")</f>
      </c>
      <c r="Y187" s="16421">
        <f>IF(ISNA(VLOOKUP($D187,'May 21'!$F:$F,1,0)),"No","Yes")</f>
      </c>
      <c r="Z187" s="16420">
        <f>IF(ISNA(VLOOKUP($D187,'May 14'!$F:$F,1,0)),"No","Yes")</f>
      </c>
      <c r="AA187" s="16419">
        <f>IF(ISNA(VLOOKUP($D187,'May 9'!$F:$F,1,0)),"No","Yes")</f>
      </c>
      <c r="AB187" s="16418">
        <f>IF(ISNA(VLOOKUP($D187,'May 2'!$F:$F,1,0)),"No","Yes")</f>
      </c>
      <c r="AC187" s="16417">
        <f>IF(ISNA(VLOOKUP($D187,'Apr 23'!$F:$F,1,0)),"No","Yes")</f>
      </c>
      <c r="AD187" s="16416">
        <f>IF(ISNA(VLOOKUP($D187,'Apr 16'!$F:$F,1,0)),"No","Yes")</f>
      </c>
      <c r="AE187" s="16415">
        <f>IF(ISNA(VLOOKUP($D187,'Apr 9'!$F:$F,1,0)),"No","Yes")</f>
      </c>
      <c r="AF187" s="16414">
        <f>IF(ISNA(VLOOKUP($D187,'Apr 2'!$F:$F,1,0)),"No","Yes")</f>
      </c>
      <c r="AG187" s="16413">
        <f>IF(ISNA(VLOOKUP($D187,'Mar 26'!$F:$F,1,0)),"No","Yes")</f>
      </c>
      <c r="AH187" s="16412">
        <f>IF(ISNA(VLOOKUP($D187,'Mar 19'!$F:$F,1,0)),"No","Yes")</f>
      </c>
      <c r="AI187" s="16411">
        <f>IF(ISNA(VLOOKUP($D187,'Mar 12'!$F:$F,1,0)),"No","Yes")</f>
      </c>
      <c r="AJ187" s="16410">
        <f>IF(ISNA(VLOOKUP($D187,'Mar 5'!$F:$F,1,0)),"No","Yes")</f>
      </c>
      <c r="AK187" s="16409">
        <f>IF(ISNA(VLOOKUP($D187,'Feb 26'!$F:$F,1,0)),"No","Yes")</f>
      </c>
      <c r="AL187" s="16408">
        <f>IF(ISNA(VLOOKUP($D187,'Feb 26'!$F:$F,1,0)),"No","Yes")</f>
      </c>
      <c r="AM187" s="16407">
        <f>IF(ISNA(VLOOKUP($D187,'Feb 12'!$F:$F,1,0)),"No","Yes")</f>
      </c>
      <c r="AN187" s="16406">
        <f>IF(ISNA(VLOOKUP($D187,'Feb 5'!$F:$F,1,0)),"No","Yes")</f>
      </c>
      <c r="AO187" s="16405">
        <f>IF(ISNA(VLOOKUP($D187,'Jan 29'!$F:$F,1,0)),"No","Yes")</f>
      </c>
      <c r="AP187" s="16404">
        <f>IF(ISNA(VLOOKUP(D187,'Jan 22'!F:F,1,0)),"No","Yes")</f>
      </c>
    </row>
    <row r="188" spans="1:41" x14ac:dyDescent="0.25">
      <c r="A188" s="8768"/>
      <c r="B188" s="249" t="s">
        <v>1413</v>
      </c>
      <c r="C188" s="209" t="s">
        <v>1013</v>
      </c>
      <c r="D188" s="209" t="s">
        <v>1154</v>
      </c>
      <c r="E188" s="209" t="s">
        <v>1155</v>
      </c>
      <c r="F188" s="216"/>
      <c r="G188" s="236" t="s">
        <v>1136</v>
      </c>
      <c r="H188" s="116" t="str">
        <f>IF(ISNA(VLOOKUP($D188,'Sep 17'!$F:$F,1,0)),"No","Yes")</f>
      </c>
      <c r="I188" s="16471">
        <f>IF(ISNA(VLOOKUP($D188,'Sep 10'!$F:$F,1,0)),"No","Yes")</f>
      </c>
      <c r="J188" s="16470">
        <f>IF(ISNA(VLOOKUP($D188,'Sep 05'!$F:$F,1,0)),"No","Yes")</f>
      </c>
      <c r="K188" s="16469">
        <f>IF(ISNA(VLOOKUP($D188,'Aug 27'!$F:$F,1,0)),"No","Yes")</f>
      </c>
      <c r="L188" s="16468">
        <f>IF(ISNA(VLOOKUP($D188,'Aug 20'!$F:$F,1,0)),"No","Yes")</f>
      </c>
      <c r="M188" s="16467">
        <f>IF(ISNA(VLOOKUP($D188,'Aug 13'!$F:$F,1,0)),"No","Yes")</f>
      </c>
      <c r="N188" s="16466">
        <f>IF(ISNA(VLOOKUP($D188,'Aug 07'!$F:$F,1,0)),"No","Yes")</f>
      </c>
      <c r="O188" s="16465">
        <f>IF(ISNA(VLOOKUP($D188,'Jul 30'!$F:$F,1,0)),"No","Yes")</f>
      </c>
      <c r="P188" s="16464">
        <f>IF(ISNA(VLOOKUP($D188,'Jul 23'!$F:$F,1,0)),"No","Yes")</f>
      </c>
      <c r="Q188" s="16463">
        <f>IF(ISNA(VLOOKUP($D188,'Jul 16'!$F:$F,1,0)),"No","Yes")</f>
      </c>
      <c r="R188" s="16462">
        <f>IF(ISNA(VLOOKUP($D188,'Jul 9'!$F:$F,1,0)),"No","Yes")</f>
      </c>
      <c r="S188" s="16461">
        <f>IF(ISNA(VLOOKUP($D188,'Jul 2'!$F:$F,1,0)),"No","Yes")</f>
      </c>
      <c r="T188" s="16460">
        <f>IF(ISNA(VLOOKUP($D188,'Jun 25'!$F:$F,1,0)),"No","Yes")</f>
      </c>
      <c r="U188" s="16459">
        <f>IF(ISNA(VLOOKUP($D188,'Jun 18'!$F:$F,1,0)),"No","Yes")</f>
      </c>
      <c r="V188" s="16458">
        <f>IF(ISNA(VLOOKUP($D188,'Jun 11'!$F:$F,1,0)),"No","Yes")</f>
      </c>
      <c r="W188" s="16457">
        <f>IF(ISNA(VLOOKUP($D188,'Jun 4'!$F:$F,1,0)),"No","Yes")</f>
      </c>
      <c r="X188" s="16456">
        <f>IF(ISNA(VLOOKUP($D188,'May 28'!$F:$F,1,0)),"No","Yes")</f>
      </c>
      <c r="Y188" s="16455">
        <f>IF(ISNA(VLOOKUP($D188,'May 21'!$F:$F,1,0)),"No","Yes")</f>
      </c>
      <c r="Z188" s="16454">
        <f>IF(ISNA(VLOOKUP($D188,'May 14'!$F:$F,1,0)),"No","Yes")</f>
      </c>
      <c r="AA188" s="16453">
        <f>IF(ISNA(VLOOKUP($D188,'May 9'!$F:$F,1,0)),"No","Yes")</f>
      </c>
      <c r="AB188" s="16452">
        <f>IF(ISNA(VLOOKUP($D188,'May 2'!$F:$F,1,0)),"No","Yes")</f>
      </c>
      <c r="AC188" s="16451">
        <f>IF(ISNA(VLOOKUP($D188,'Apr 23'!$F:$F,1,0)),"No","Yes")</f>
      </c>
      <c r="AD188" s="16450">
        <f>IF(ISNA(VLOOKUP($D188,'Apr 16'!$F:$F,1,0)),"No","Yes")</f>
      </c>
      <c r="AE188" s="16449">
        <f>IF(ISNA(VLOOKUP($D188,'Apr 9'!$F:$F,1,0)),"No","Yes")</f>
      </c>
      <c r="AF188" s="16448">
        <f>IF(ISNA(VLOOKUP($D188,'Apr 2'!$F:$F,1,0)),"No","Yes")</f>
      </c>
      <c r="AG188" s="16447">
        <f>IF(ISNA(VLOOKUP($D188,'Mar 26'!$F:$F,1,0)),"No","Yes")</f>
      </c>
      <c r="AH188" s="16446">
        <f>IF(ISNA(VLOOKUP($D188,'Mar 19'!$F:$F,1,0)),"No","Yes")</f>
      </c>
      <c r="AI188" s="16445">
        <f>IF(ISNA(VLOOKUP($D188,'Mar 12'!$F:$F,1,0)),"No","Yes")</f>
      </c>
      <c r="AJ188" s="16444">
        <f>IF(ISNA(VLOOKUP($D188,'Mar 5'!$F:$F,1,0)),"No","Yes")</f>
      </c>
      <c r="AK188" s="16443">
        <f>IF(ISNA(VLOOKUP($D188,'Feb 26'!$F:$F,1,0)),"No","Yes")</f>
      </c>
      <c r="AL188" s="16442">
        <f>IF(ISNA(VLOOKUP($D188,'Feb 26'!$F:$F,1,0)),"No","Yes")</f>
      </c>
      <c r="AM188" s="16441">
        <f>IF(ISNA(VLOOKUP($D188,'Feb 12'!$F:$F,1,0)),"No","Yes")</f>
      </c>
      <c r="AN188" s="16440">
        <f>IF(ISNA(VLOOKUP($D188,'Feb 5'!$F:$F,1,0)),"No","Yes")</f>
      </c>
      <c r="AO188" s="16439">
        <f>IF(ISNA(VLOOKUP($D188,'Jan 29'!$F:$F,1,0)),"No","Yes")</f>
      </c>
      <c r="AP188" s="16438">
        <f>IF(ISNA(VLOOKUP(D188,'Jan 22'!F:F,1,0)),"No","Yes")</f>
      </c>
    </row>
    <row r="189" spans="1:41" x14ac:dyDescent="0.25">
      <c r="A189" s="8768"/>
      <c r="B189" s="198" t="s">
        <v>1414</v>
      </c>
      <c r="C189" s="209" t="s">
        <v>1013</v>
      </c>
      <c r="D189" s="209" t="s">
        <v>1143</v>
      </c>
      <c r="E189" s="209" t="s">
        <v>1144</v>
      </c>
      <c r="F189" s="216" t="s">
        <v>960</v>
      </c>
      <c r="G189" s="238" t="s">
        <v>1468</v>
      </c>
      <c r="H189" s="116" t="str">
        <f>IF(ISNA(VLOOKUP($D189,'Sep 17'!$F:$F,1,0)),"No","Yes")</f>
      </c>
      <c r="I189" s="16505">
        <f>IF(ISNA(VLOOKUP($D189,'Sep 10'!$F:$F,1,0)),"No","Yes")</f>
      </c>
      <c r="J189" s="16504">
        <f>IF(ISNA(VLOOKUP($D189,'Sep 05'!$F:$F,1,0)),"No","Yes")</f>
      </c>
      <c r="K189" s="16503">
        <f>IF(ISNA(VLOOKUP($D189,'Aug 27'!$F:$F,1,0)),"No","Yes")</f>
      </c>
      <c r="L189" s="16502">
        <f>IF(ISNA(VLOOKUP($D189,'Aug 20'!$F:$F,1,0)),"No","Yes")</f>
      </c>
      <c r="M189" s="16501">
        <f>IF(ISNA(VLOOKUP($D189,'Aug 13'!$F:$F,1,0)),"No","Yes")</f>
      </c>
      <c r="N189" s="16500">
        <f>IF(ISNA(VLOOKUP($D189,'Aug 07'!$F:$F,1,0)),"No","Yes")</f>
      </c>
      <c r="O189" s="16499">
        <f>IF(ISNA(VLOOKUP($D189,'Jul 30'!$F:$F,1,0)),"No","Yes")</f>
      </c>
      <c r="P189" s="16498">
        <f>IF(ISNA(VLOOKUP($D189,'Jul 23'!$F:$F,1,0)),"No","Yes")</f>
      </c>
      <c r="Q189" s="16497">
        <f>IF(ISNA(VLOOKUP($D189,'Jul 16'!$F:$F,1,0)),"No","Yes")</f>
      </c>
      <c r="R189" s="16496">
        <f>IF(ISNA(VLOOKUP($D189,'Jul 9'!$F:$F,1,0)),"No","Yes")</f>
      </c>
      <c r="S189" s="16495">
        <f>IF(ISNA(VLOOKUP($D189,'Jul 2'!$F:$F,1,0)),"No","Yes")</f>
      </c>
      <c r="T189" s="16494">
        <f>IF(ISNA(VLOOKUP($D189,'Jun 25'!$F:$F,1,0)),"No","Yes")</f>
      </c>
      <c r="U189" s="16493">
        <f>IF(ISNA(VLOOKUP($D189,'Jun 18'!$F:$F,1,0)),"No","Yes")</f>
      </c>
      <c r="V189" s="16492">
        <f>IF(ISNA(VLOOKUP($D189,'Jun 11'!$F:$F,1,0)),"No","Yes")</f>
      </c>
      <c r="W189" s="16491">
        <f>IF(ISNA(VLOOKUP($D189,'Jun 4'!$F:$F,1,0)),"No","Yes")</f>
      </c>
      <c r="X189" s="16490">
        <f>IF(ISNA(VLOOKUP($D189,'May 28'!$F:$F,1,0)),"No","Yes")</f>
      </c>
      <c r="Y189" s="16489">
        <f>IF(ISNA(VLOOKUP($D189,'May 21'!$F:$F,1,0)),"No","Yes")</f>
      </c>
      <c r="Z189" s="16488">
        <f>IF(ISNA(VLOOKUP($D189,'May 14'!$F:$F,1,0)),"No","Yes")</f>
      </c>
      <c r="AA189" s="16487">
        <f>IF(ISNA(VLOOKUP($D189,'May 9'!$F:$F,1,0)),"No","Yes")</f>
      </c>
      <c r="AB189" s="16486">
        <f>IF(ISNA(VLOOKUP($D189,'May 2'!$F:$F,1,0)),"No","Yes")</f>
      </c>
      <c r="AC189" s="16485">
        <f>IF(ISNA(VLOOKUP($D189,'Apr 23'!$F:$F,1,0)),"No","Yes")</f>
      </c>
      <c r="AD189" s="16484">
        <f>IF(ISNA(VLOOKUP($D189,'Apr 16'!$F:$F,1,0)),"No","Yes")</f>
      </c>
      <c r="AE189" s="16483">
        <f>IF(ISNA(VLOOKUP($D189,'Apr 9'!$F:$F,1,0)),"No","Yes")</f>
      </c>
      <c r="AF189" s="16482">
        <f>IF(ISNA(VLOOKUP($D189,'Apr 2'!$F:$F,1,0)),"No","Yes")</f>
      </c>
      <c r="AG189" s="16481">
        <f>IF(ISNA(VLOOKUP($D189,'Mar 26'!$F:$F,1,0)),"No","Yes")</f>
      </c>
      <c r="AH189" s="16480">
        <f>IF(ISNA(VLOOKUP($D189,'Mar 19'!$F:$F,1,0)),"No","Yes")</f>
      </c>
      <c r="AI189" s="16479">
        <f>IF(ISNA(VLOOKUP($D189,'Mar 12'!$F:$F,1,0)),"No","Yes")</f>
      </c>
      <c r="AJ189" s="16478">
        <f>IF(ISNA(VLOOKUP($D189,'Mar 5'!$F:$F,1,0)),"No","Yes")</f>
      </c>
      <c r="AK189" s="16477">
        <f>IF(ISNA(VLOOKUP($D189,'Feb 26'!$F:$F,1,0)),"No","Yes")</f>
      </c>
      <c r="AL189" s="16476">
        <f>IF(ISNA(VLOOKUP($D189,'Feb 26'!$F:$F,1,0)),"No","Yes")</f>
      </c>
      <c r="AM189" s="16475">
        <f>IF(ISNA(VLOOKUP($D189,'Feb 12'!$F:$F,1,0)),"No","Yes")</f>
      </c>
      <c r="AN189" s="16474">
        <f>IF(ISNA(VLOOKUP($D189,'Feb 5'!$F:$F,1,0)),"No","Yes")</f>
      </c>
      <c r="AO189" s="16473">
        <f>IF(ISNA(VLOOKUP($D189,'Jan 29'!$F:$F,1,0)),"No","Yes")</f>
      </c>
      <c r="AP189" s="16472">
        <f>IF(ISNA(VLOOKUP(D189,'Jan 22'!F:F,1,0)),"No","Yes")</f>
      </c>
    </row>
    <row r="190" spans="1:41" x14ac:dyDescent="0.25">
      <c r="A190" s="8768"/>
      <c r="B190" s="198" t="s">
        <v>1415</v>
      </c>
      <c r="C190" s="209" t="s">
        <v>1013</v>
      </c>
      <c r="D190" s="209" t="s">
        <v>1112</v>
      </c>
      <c r="E190" s="209" t="s">
        <v>1113</v>
      </c>
      <c r="F190" s="216" t="s">
        <v>960</v>
      </c>
      <c r="G190" s="238" t="s">
        <v>1468</v>
      </c>
      <c r="H190" s="116" t="str">
        <f>IF(ISNA(VLOOKUP($D190,'Sep 17'!$F:$F,1,0)),"No","Yes")</f>
      </c>
      <c r="I190" s="16539">
        <f>IF(ISNA(VLOOKUP($D190,'Sep 10'!$F:$F,1,0)),"No","Yes")</f>
      </c>
      <c r="J190" s="16538">
        <f>IF(ISNA(VLOOKUP($D190,'Sep 05'!$F:$F,1,0)),"No","Yes")</f>
      </c>
      <c r="K190" s="16537">
        <f>IF(ISNA(VLOOKUP($D190,'Aug 27'!$F:$F,1,0)),"No","Yes")</f>
      </c>
      <c r="L190" s="16536">
        <f>IF(ISNA(VLOOKUP($D190,'Aug 20'!$F:$F,1,0)),"No","Yes")</f>
      </c>
      <c r="M190" s="16535">
        <f>IF(ISNA(VLOOKUP($D190,'Aug 13'!$F:$F,1,0)),"No","Yes")</f>
      </c>
      <c r="N190" s="16534">
        <f>IF(ISNA(VLOOKUP($D190,'Aug 07'!$F:$F,1,0)),"No","Yes")</f>
      </c>
      <c r="O190" s="16533">
        <f>IF(ISNA(VLOOKUP($D190,'Jul 30'!$F:$F,1,0)),"No","Yes")</f>
      </c>
      <c r="P190" s="16532">
        <f>IF(ISNA(VLOOKUP($D190,'Jul 23'!$F:$F,1,0)),"No","Yes")</f>
      </c>
      <c r="Q190" s="16531">
        <f>IF(ISNA(VLOOKUP($D190,'Jul 16'!$F:$F,1,0)),"No","Yes")</f>
      </c>
      <c r="R190" s="16530">
        <f>IF(ISNA(VLOOKUP($D190,'Jul 9'!$F:$F,1,0)),"No","Yes")</f>
      </c>
      <c r="S190" s="16529">
        <f>IF(ISNA(VLOOKUP($D190,'Jul 2'!$F:$F,1,0)),"No","Yes")</f>
      </c>
      <c r="T190" s="16528">
        <f>IF(ISNA(VLOOKUP($D190,'Jun 25'!$F:$F,1,0)),"No","Yes")</f>
      </c>
      <c r="U190" s="16527">
        <f>IF(ISNA(VLOOKUP($D190,'Jun 18'!$F:$F,1,0)),"No","Yes")</f>
      </c>
      <c r="V190" s="16526">
        <f>IF(ISNA(VLOOKUP($D190,'Jun 11'!$F:$F,1,0)),"No","Yes")</f>
      </c>
      <c r="W190" s="16525">
        <f>IF(ISNA(VLOOKUP($D190,'Jun 4'!$F:$F,1,0)),"No","Yes")</f>
      </c>
      <c r="X190" s="16524">
        <f>IF(ISNA(VLOOKUP($D190,'May 28'!$F:$F,1,0)),"No","Yes")</f>
      </c>
      <c r="Y190" s="16523">
        <f>IF(ISNA(VLOOKUP($D190,'May 21'!$F:$F,1,0)),"No","Yes")</f>
      </c>
      <c r="Z190" s="16522">
        <f>IF(ISNA(VLOOKUP($D190,'May 14'!$F:$F,1,0)),"No","Yes")</f>
      </c>
      <c r="AA190" s="16521">
        <f>IF(ISNA(VLOOKUP($D190,'May 9'!$F:$F,1,0)),"No","Yes")</f>
      </c>
      <c r="AB190" s="16520">
        <f>IF(ISNA(VLOOKUP($D190,'May 2'!$F:$F,1,0)),"No","Yes")</f>
      </c>
      <c r="AC190" s="16519">
        <f>IF(ISNA(VLOOKUP($D190,'Apr 23'!$F:$F,1,0)),"No","Yes")</f>
      </c>
      <c r="AD190" s="16518">
        <f>IF(ISNA(VLOOKUP($D190,'Apr 16'!$F:$F,1,0)),"No","Yes")</f>
      </c>
      <c r="AE190" s="16517">
        <f>IF(ISNA(VLOOKUP($D190,'Apr 9'!$F:$F,1,0)),"No","Yes")</f>
      </c>
      <c r="AF190" s="16516">
        <f>IF(ISNA(VLOOKUP($D190,'Apr 2'!$F:$F,1,0)),"No","Yes")</f>
      </c>
      <c r="AG190" s="16515">
        <f>IF(ISNA(VLOOKUP($D190,'Mar 26'!$F:$F,1,0)),"No","Yes")</f>
      </c>
      <c r="AH190" s="16514">
        <f>IF(ISNA(VLOOKUP($D190,'Mar 19'!$F:$F,1,0)),"No","Yes")</f>
      </c>
      <c r="AI190" s="16513">
        <f>IF(ISNA(VLOOKUP($D190,'Mar 12'!$F:$F,1,0)),"No","Yes")</f>
      </c>
      <c r="AJ190" s="16512">
        <f>IF(ISNA(VLOOKUP($D190,'Mar 5'!$F:$F,1,0)),"No","Yes")</f>
      </c>
      <c r="AK190" s="16511">
        <f>IF(ISNA(VLOOKUP($D190,'Feb 26'!$F:$F,1,0)),"No","Yes")</f>
      </c>
      <c r="AL190" s="16510">
        <f>IF(ISNA(VLOOKUP($D190,'Feb 26'!$F:$F,1,0)),"No","Yes")</f>
      </c>
      <c r="AM190" s="16509">
        <f>IF(ISNA(VLOOKUP($D190,'Feb 12'!$F:$F,1,0)),"No","Yes")</f>
      </c>
      <c r="AN190" s="16508">
        <f>IF(ISNA(VLOOKUP($D190,'Feb 5'!$F:$F,1,0)),"No","Yes")</f>
      </c>
      <c r="AO190" s="16507">
        <f>IF(ISNA(VLOOKUP($D190,'Jan 29'!$F:$F,1,0)),"No","Yes")</f>
      </c>
      <c r="AP190" s="16506">
        <f>IF(ISNA(VLOOKUP(D190,'Jan 22'!F:F,1,0)),"No","Yes")</f>
      </c>
    </row>
    <row r="191" spans="1:41" x14ac:dyDescent="0.25">
      <c r="A191" s="8768"/>
      <c r="B191" s="199" t="s">
        <v>1416</v>
      </c>
      <c r="C191" s="209" t="s">
        <v>1013</v>
      </c>
      <c r="D191" s="209" t="s">
        <v>1184</v>
      </c>
      <c r="E191" s="209" t="s">
        <v>1185</v>
      </c>
      <c r="F191" s="211" t="s">
        <v>1136</v>
      </c>
      <c r="G191" s="238"/>
      <c r="H191" s="116" t="str">
        <f>IF(ISNA(VLOOKUP($D191,'Sep 17'!$F:$F,1,0)),"No","Yes")</f>
      </c>
      <c r="I191" s="16572">
        <f>IF(ISNA(VLOOKUP($D191,'Sep 10'!$F:$F,1,0)),"No","Yes")</f>
      </c>
      <c r="J191" s="16571">
        <f>IF(ISNA(VLOOKUP($D191,'Sep 05'!$F:$F,1,0)),"No","Yes")</f>
      </c>
      <c r="K191" s="16570">
        <f>IF(ISNA(VLOOKUP($D191,'Aug 27'!$F:$F,1,0)),"No","Yes")</f>
      </c>
      <c r="L191" s="16569">
        <f>IF(ISNA(VLOOKUP($D191,'Aug 20'!$F:$F,1,0)),"No","Yes")</f>
      </c>
      <c r="M191" s="16568">
        <f>IF(ISNA(VLOOKUP($D191,'Aug 13'!$F:$F,1,0)),"No","Yes")</f>
      </c>
      <c r="N191" s="16567">
        <f>IF(ISNA(VLOOKUP($D191,'Aug 07'!$F:$F,1,0)),"No","Yes")</f>
      </c>
      <c r="O191" s="16566">
        <f>IF(ISNA(VLOOKUP($D191,'Jul 30'!$F:$F,1,0)),"No","Yes")</f>
      </c>
      <c r="P191" s="16565">
        <f>IF(ISNA(VLOOKUP($D191,'Jul 23'!$F:$F,1,0)),"No","Yes")</f>
      </c>
      <c r="Q191" s="16564">
        <f>IF(ISNA(VLOOKUP($D191,'Jul 16'!$F:$F,1,0)),"No","Yes")</f>
      </c>
      <c r="R191" s="16563">
        <f>IF(ISNA(VLOOKUP($D191,'Jul 9'!$F:$F,1,0)),"No","Yes")</f>
      </c>
      <c r="S191" s="16562">
        <f>IF(ISNA(VLOOKUP($D191,'Jul 2'!$F:$F,1,0)),"No","Yes")</f>
      </c>
      <c r="T191" s="16561">
        <f>IF(ISNA(VLOOKUP($D191,'Jun 25'!$F:$F,1,0)),"No","Yes")</f>
      </c>
      <c r="U191" s="16560">
        <f>IF(ISNA(VLOOKUP($D191,'Jun 18'!$F:$F,1,0)),"No","Yes")</f>
      </c>
      <c r="V191" s="16559">
        <f>IF(ISNA(VLOOKUP($D191,'Jun 11'!$F:$F,1,0)),"No","Yes")</f>
      </c>
      <c r="W191" s="16558">
        <f>IF(ISNA(VLOOKUP($D191,'Jun 4'!$F:$F,1,0)),"No","Yes")</f>
      </c>
      <c r="X191" s="16557">
        <f>IF(ISNA(VLOOKUP($D191,'May 28'!$F:$F,1,0)),"No","Yes")</f>
      </c>
      <c r="Y191" s="16556">
        <f>IF(ISNA(VLOOKUP($D191,'May 21'!$F:$F,1,0)),"No","Yes")</f>
      </c>
      <c r="Z191" s="16555">
        <f>IF(ISNA(VLOOKUP($D191,'May 14'!$F:$F,1,0)),"No","Yes")</f>
      </c>
      <c r="AA191" s="16554">
        <f>IF(ISNA(VLOOKUP($D191,'May 9'!$F:$F,1,0)),"No","Yes")</f>
      </c>
      <c r="AB191" s="16553">
        <f>IF(ISNA(VLOOKUP($D191,'May 2'!$F:$F,1,0)),"No","Yes")</f>
      </c>
      <c r="AC191" s="16552">
        <f>IF(ISNA(VLOOKUP($D191,'Apr 23'!$F:$F,1,0)),"No","Yes")</f>
      </c>
      <c r="AD191" s="16551">
        <f>IF(ISNA(VLOOKUP($D191,'Apr 16'!$F:$F,1,0)),"No","Yes")</f>
      </c>
      <c r="AE191" s="16550">
        <f>IF(ISNA(VLOOKUP($D191,'Apr 9'!$F:$F,1,0)),"No","Yes")</f>
      </c>
      <c r="AF191" s="16549">
        <f>IF(ISNA(VLOOKUP($D191,'Apr 2'!$F:$F,1,0)),"No","Yes")</f>
      </c>
      <c r="AG191" s="16548">
        <f>IF(ISNA(VLOOKUP($D191,'Mar 26'!$F:$F,1,0)),"No","Yes")</f>
      </c>
      <c r="AH191" s="16547">
        <f>IF(ISNA(VLOOKUP($D191,'Mar 19'!$F:$F,1,0)),"No","Yes")</f>
      </c>
      <c r="AI191" s="16546">
        <f>IF(ISNA(VLOOKUP($D191,'Mar 12'!$F:$F,1,0)),"No","Yes")</f>
      </c>
      <c r="AJ191" s="16545">
        <f>IF(ISNA(VLOOKUP($D191,'Mar 5'!$F:$F,1,0)),"No","Yes")</f>
      </c>
      <c r="AK191" s="16544">
        <f>IF(ISNA(VLOOKUP($D191,'Feb 26'!$F:$F,1,0)),"No","Yes")</f>
      </c>
      <c r="AL191" s="16543">
        <f>IF(ISNA(VLOOKUP($D191,'Feb 26'!$F:$F,1,0)),"No","Yes")</f>
      </c>
      <c r="AM191" s="16542">
        <f>IF(ISNA(VLOOKUP($D191,'Feb 12'!$F:$F,1,0)),"No","Yes")</f>
      </c>
      <c r="AN191" s="16541">
        <f>IF(ISNA(VLOOKUP($D191,'Feb 5'!$F:$F,1,0)),"No","Yes")</f>
      </c>
      <c r="AO191" s="16540">
        <f>IF(ISNA(VLOOKUP($D191,'Jan 29'!$F:$F,1,0)),"No","Yes")</f>
      </c>
    </row>
    <row r="192" spans="1:41" x14ac:dyDescent="0.25">
      <c r="A192" s="8768"/>
      <c r="B192" s="249" t="s">
        <v>1417</v>
      </c>
      <c r="C192" s="209" t="s">
        <v>1013</v>
      </c>
      <c r="D192" s="209" t="s">
        <v>1190</v>
      </c>
      <c r="E192" s="209" t="s">
        <v>1191</v>
      </c>
      <c r="F192" s="216"/>
      <c r="G192" s="238" t="s">
        <v>1468</v>
      </c>
      <c r="H192" s="116" t="str">
        <f>IF(ISNA(VLOOKUP($D192,'Sep 17'!$F:$F,1,0)),"No","Yes")</f>
      </c>
      <c r="I192" s="16606">
        <f>IF(ISNA(VLOOKUP($D192,'Sep 10'!$F:$F,1,0)),"No","Yes")</f>
      </c>
      <c r="J192" s="16605">
        <f>IF(ISNA(VLOOKUP($D192,'Sep 05'!$F:$F,1,0)),"No","Yes")</f>
      </c>
      <c r="K192" s="16604">
        <f>IF(ISNA(VLOOKUP($D192,'Aug 27'!$F:$F,1,0)),"No","Yes")</f>
      </c>
      <c r="L192" s="16603">
        <f>IF(ISNA(VLOOKUP($D192,'Aug 20'!$F:$F,1,0)),"No","Yes")</f>
      </c>
      <c r="M192" s="16602">
        <f>IF(ISNA(VLOOKUP($D192,'Aug 13'!$F:$F,1,0)),"No","Yes")</f>
      </c>
      <c r="N192" s="16601">
        <f>IF(ISNA(VLOOKUP($D192,'Aug 07'!$F:$F,1,0)),"No","Yes")</f>
      </c>
      <c r="O192" s="16600">
        <f>IF(ISNA(VLOOKUP($D192,'Jul 30'!$F:$F,1,0)),"No","Yes")</f>
      </c>
      <c r="P192" s="16599">
        <f>IF(ISNA(VLOOKUP($D192,'Jul 23'!$F:$F,1,0)),"No","Yes")</f>
      </c>
      <c r="Q192" s="16598">
        <f>IF(ISNA(VLOOKUP($D192,'Jul 16'!$F:$F,1,0)),"No","Yes")</f>
      </c>
      <c r="R192" s="16597">
        <f>IF(ISNA(VLOOKUP($D192,'Jul 9'!$F:$F,1,0)),"No","Yes")</f>
      </c>
      <c r="S192" s="16596">
        <f>IF(ISNA(VLOOKUP($D192,'Jul 2'!$F:$F,1,0)),"No","Yes")</f>
      </c>
      <c r="T192" s="16595">
        <f>IF(ISNA(VLOOKUP($D192,'Jun 25'!$F:$F,1,0)),"No","Yes")</f>
      </c>
      <c r="U192" s="16594">
        <f>IF(ISNA(VLOOKUP($D192,'Jun 18'!$F:$F,1,0)),"No","Yes")</f>
      </c>
      <c r="V192" s="16593">
        <f>IF(ISNA(VLOOKUP($D192,'Jun 11'!$F:$F,1,0)),"No","Yes")</f>
      </c>
      <c r="W192" s="16592">
        <f>IF(ISNA(VLOOKUP($D192,'Jun 4'!$F:$F,1,0)),"No","Yes")</f>
      </c>
      <c r="X192" s="16591">
        <f>IF(ISNA(VLOOKUP($D192,'May 28'!$F:$F,1,0)),"No","Yes")</f>
      </c>
      <c r="Y192" s="16590">
        <f>IF(ISNA(VLOOKUP($D192,'May 21'!$F:$F,1,0)),"No","Yes")</f>
      </c>
      <c r="Z192" s="16589">
        <f>IF(ISNA(VLOOKUP($D192,'May 14'!$F:$F,1,0)),"No","Yes")</f>
      </c>
      <c r="AA192" s="16588">
        <f>IF(ISNA(VLOOKUP($D192,'May 9'!$F:$F,1,0)),"No","Yes")</f>
      </c>
      <c r="AB192" s="16587">
        <f>IF(ISNA(VLOOKUP($D192,'May 2'!$F:$F,1,0)),"No","Yes")</f>
      </c>
      <c r="AC192" s="16586">
        <f>IF(ISNA(VLOOKUP($D192,'Apr 23'!$F:$F,1,0)),"No","Yes")</f>
      </c>
      <c r="AD192" s="16585">
        <f>IF(ISNA(VLOOKUP($D192,'Apr 16'!$F:$F,1,0)),"No","Yes")</f>
      </c>
      <c r="AE192" s="16584">
        <f>IF(ISNA(VLOOKUP($D192,'Apr 9'!$F:$F,1,0)),"No","Yes")</f>
      </c>
      <c r="AF192" s="16583">
        <f>IF(ISNA(VLOOKUP($D192,'Apr 2'!$F:$F,1,0)),"No","Yes")</f>
      </c>
      <c r="AG192" s="16582">
        <f>IF(ISNA(VLOOKUP($D192,'Mar 26'!$F:$F,1,0)),"No","Yes")</f>
      </c>
      <c r="AH192" s="16581">
        <f>IF(ISNA(VLOOKUP($D192,'Mar 19'!$F:$F,1,0)),"No","Yes")</f>
      </c>
      <c r="AI192" s="16580">
        <f>IF(ISNA(VLOOKUP($D192,'Mar 12'!$F:$F,1,0)),"No","Yes")</f>
      </c>
      <c r="AJ192" s="16579">
        <f>IF(ISNA(VLOOKUP($D192,'Mar 5'!$F:$F,1,0)),"No","Yes")</f>
      </c>
      <c r="AK192" s="16578">
        <f>IF(ISNA(VLOOKUP($D192,'Feb 26'!$F:$F,1,0)),"No","Yes")</f>
      </c>
      <c r="AL192" s="16577">
        <f>IF(ISNA(VLOOKUP($D192,'Feb 26'!$F:$F,1,0)),"No","Yes")</f>
      </c>
      <c r="AM192" s="16576">
        <f>IF(ISNA(VLOOKUP($D192,'Feb 12'!$F:$F,1,0)),"No","Yes")</f>
      </c>
      <c r="AN192" s="16575">
        <f>IF(ISNA(VLOOKUP($D192,'Feb 5'!$F:$F,1,0)),"No","Yes")</f>
      </c>
      <c r="AO192" s="16574">
        <f>IF(ISNA(VLOOKUP($D192,'Jan 29'!$F:$F,1,0)),"No","Yes")</f>
      </c>
      <c r="AP192" s="16573">
        <f>IF(ISNA(VLOOKUP(D192,'Jan 22'!F:F,1,0)),"No","Yes")</f>
      </c>
    </row>
    <row r="193" spans="1:41" x14ac:dyDescent="0.25">
      <c r="A193" s="8768"/>
      <c r="B193" s="249" t="s">
        <v>1324</v>
      </c>
      <c r="C193" s="209" t="s">
        <v>1013</v>
      </c>
      <c r="D193" s="209" t="s">
        <v>1100</v>
      </c>
      <c r="E193" s="209" t="s">
        <v>1101</v>
      </c>
      <c r="F193" s="216"/>
      <c r="G193" s="238" t="s">
        <v>1468</v>
      </c>
      <c r="H193" s="116" t="str">
        <f>IF(ISNA(VLOOKUP($D193,'Sep 17'!$F:$F,1,0)),"No","Yes")</f>
      </c>
      <c r="I193" s="16640">
        <f>IF(ISNA(VLOOKUP($D193,'Sep 10'!$F:$F,1,0)),"No","Yes")</f>
      </c>
      <c r="J193" s="16639">
        <f>IF(ISNA(VLOOKUP($D193,'Sep 05'!$F:$F,1,0)),"No","Yes")</f>
      </c>
      <c r="K193" s="16638">
        <f>IF(ISNA(VLOOKUP($D193,'Aug 27'!$F:$F,1,0)),"No","Yes")</f>
      </c>
      <c r="L193" s="16637">
        <f>IF(ISNA(VLOOKUP($D193,'Aug 20'!$F:$F,1,0)),"No","Yes")</f>
      </c>
      <c r="M193" s="16636">
        <f>IF(ISNA(VLOOKUP($D193,'Aug 13'!$F:$F,1,0)),"No","Yes")</f>
      </c>
      <c r="N193" s="16635">
        <f>IF(ISNA(VLOOKUP($D193,'Aug 07'!$F:$F,1,0)),"No","Yes")</f>
      </c>
      <c r="O193" s="16634">
        <f>IF(ISNA(VLOOKUP($D193,'Jul 30'!$F:$F,1,0)),"No","Yes")</f>
      </c>
      <c r="P193" s="16633">
        <f>IF(ISNA(VLOOKUP($D193,'Jul 23'!$F:$F,1,0)),"No","Yes")</f>
      </c>
      <c r="Q193" s="16632">
        <f>IF(ISNA(VLOOKUP($D193,'Jul 16'!$F:$F,1,0)),"No","Yes")</f>
      </c>
      <c r="R193" s="16631">
        <f>IF(ISNA(VLOOKUP($D193,'Jul 9'!$F:$F,1,0)),"No","Yes")</f>
      </c>
      <c r="S193" s="16630">
        <f>IF(ISNA(VLOOKUP($D193,'Jul 2'!$F:$F,1,0)),"No","Yes")</f>
      </c>
      <c r="T193" s="16629">
        <f>IF(ISNA(VLOOKUP($D193,'Jun 25'!$F:$F,1,0)),"No","Yes")</f>
      </c>
      <c r="U193" s="16628">
        <f>IF(ISNA(VLOOKUP($D193,'Jun 18'!$F:$F,1,0)),"No","Yes")</f>
      </c>
      <c r="V193" s="16627">
        <f>IF(ISNA(VLOOKUP($D193,'Jun 11'!$F:$F,1,0)),"No","Yes")</f>
      </c>
      <c r="W193" s="16626">
        <f>IF(ISNA(VLOOKUP($D193,'Jun 4'!$F:$F,1,0)),"No","Yes")</f>
      </c>
      <c r="X193" s="16625">
        <f>IF(ISNA(VLOOKUP($D193,'May 28'!$F:$F,1,0)),"No","Yes")</f>
      </c>
      <c r="Y193" s="16624">
        <f>IF(ISNA(VLOOKUP($D193,'May 21'!$F:$F,1,0)),"No","Yes")</f>
      </c>
      <c r="Z193" s="16623">
        <f>IF(ISNA(VLOOKUP($D193,'May 14'!$F:$F,1,0)),"No","Yes")</f>
      </c>
      <c r="AA193" s="16622">
        <f>IF(ISNA(VLOOKUP($D193,'May 9'!$F:$F,1,0)),"No","Yes")</f>
      </c>
      <c r="AB193" s="16621">
        <f>IF(ISNA(VLOOKUP($D193,'May 2'!$F:$F,1,0)),"No","Yes")</f>
      </c>
      <c r="AC193" s="16620">
        <f>IF(ISNA(VLOOKUP($D193,'Apr 23'!$F:$F,1,0)),"No","Yes")</f>
      </c>
      <c r="AD193" s="16619">
        <f>IF(ISNA(VLOOKUP($D193,'Apr 16'!$F:$F,1,0)),"No","Yes")</f>
      </c>
      <c r="AE193" s="16618">
        <f>IF(ISNA(VLOOKUP($D193,'Apr 9'!$F:$F,1,0)),"No","Yes")</f>
      </c>
      <c r="AF193" s="16617">
        <f>IF(ISNA(VLOOKUP($D193,'Apr 2'!$F:$F,1,0)),"No","Yes")</f>
      </c>
      <c r="AG193" s="16616">
        <f>IF(ISNA(VLOOKUP($D193,'Mar 26'!$F:$F,1,0)),"No","Yes")</f>
      </c>
      <c r="AH193" s="16615">
        <f>IF(ISNA(VLOOKUP($D193,'Mar 19'!$F:$F,1,0)),"No","Yes")</f>
      </c>
      <c r="AI193" s="16614">
        <f>IF(ISNA(VLOOKUP($D193,'Mar 12'!$F:$F,1,0)),"No","Yes")</f>
      </c>
      <c r="AJ193" s="16613">
        <f>IF(ISNA(VLOOKUP($D193,'Mar 5'!$F:$F,1,0)),"No","Yes")</f>
      </c>
      <c r="AK193" s="16612">
        <f>IF(ISNA(VLOOKUP($D193,'Feb 26'!$F:$F,1,0)),"No","Yes")</f>
      </c>
      <c r="AL193" s="16611">
        <f>IF(ISNA(VLOOKUP($D193,'Feb 26'!$F:$F,1,0)),"No","Yes")</f>
      </c>
      <c r="AM193" s="16610">
        <f>IF(ISNA(VLOOKUP($D193,'Feb 12'!$F:$F,1,0)),"No","Yes")</f>
      </c>
      <c r="AN193" s="16609">
        <f>IF(ISNA(VLOOKUP($D193,'Feb 5'!$F:$F,1,0)),"No","Yes")</f>
      </c>
      <c r="AO193" s="16608">
        <f>IF(ISNA(VLOOKUP($D193,'Jan 29'!$F:$F,1,0)),"No","Yes")</f>
      </c>
      <c r="AP193" s="16607">
        <f>IF(ISNA(VLOOKUP(D193,'Jan 22'!F:F,1,0)),"No","Yes")</f>
      </c>
    </row>
    <row r="194" spans="1:41" x14ac:dyDescent="0.25">
      <c r="A194" s="8768"/>
      <c r="B194" s="249" t="s">
        <v>1306</v>
      </c>
      <c r="C194" s="209" t="s">
        <v>1013</v>
      </c>
      <c r="D194" s="209" t="s">
        <v>1133</v>
      </c>
      <c r="E194" s="209" t="s">
        <v>1134</v>
      </c>
      <c r="F194" s="216"/>
      <c r="G194" s="236" t="s">
        <v>1136</v>
      </c>
      <c r="H194" s="116" t="str">
        <f>IF(ISNA(VLOOKUP($D194,'Sep 17'!$F:$F,1,0)),"No","Yes")</f>
      </c>
      <c r="I194" s="16674">
        <f>IF(ISNA(VLOOKUP($D194,'Sep 10'!$F:$F,1,0)),"No","Yes")</f>
      </c>
      <c r="J194" s="16673">
        <f>IF(ISNA(VLOOKUP($D194,'Sep 05'!$F:$F,1,0)),"No","Yes")</f>
      </c>
      <c r="K194" s="16672">
        <f>IF(ISNA(VLOOKUP($D194,'Aug 27'!$F:$F,1,0)),"No","Yes")</f>
      </c>
      <c r="L194" s="16671">
        <f>IF(ISNA(VLOOKUP($D194,'Aug 20'!$F:$F,1,0)),"No","Yes")</f>
      </c>
      <c r="M194" s="16670">
        <f>IF(ISNA(VLOOKUP($D194,'Aug 13'!$F:$F,1,0)),"No","Yes")</f>
      </c>
      <c r="N194" s="16669">
        <f>IF(ISNA(VLOOKUP($D194,'Aug 07'!$F:$F,1,0)),"No","Yes")</f>
      </c>
      <c r="O194" s="16668">
        <f>IF(ISNA(VLOOKUP($D194,'Jul 30'!$F:$F,1,0)),"No","Yes")</f>
      </c>
      <c r="P194" s="16667">
        <f>IF(ISNA(VLOOKUP($D194,'Jul 23'!$F:$F,1,0)),"No","Yes")</f>
      </c>
      <c r="Q194" s="16666">
        <f>IF(ISNA(VLOOKUP($D194,'Jul 16'!$F:$F,1,0)),"No","Yes")</f>
      </c>
      <c r="R194" s="16665">
        <f>IF(ISNA(VLOOKUP($D194,'Jul 9'!$F:$F,1,0)),"No","Yes")</f>
      </c>
      <c r="S194" s="16664">
        <f>IF(ISNA(VLOOKUP($D194,'Jul 2'!$F:$F,1,0)),"No","Yes")</f>
      </c>
      <c r="T194" s="16663">
        <f>IF(ISNA(VLOOKUP($D194,'Jun 25'!$F:$F,1,0)),"No","Yes")</f>
      </c>
      <c r="U194" s="16662">
        <f>IF(ISNA(VLOOKUP($D194,'Jun 18'!$F:$F,1,0)),"No","Yes")</f>
      </c>
      <c r="V194" s="16661">
        <f>IF(ISNA(VLOOKUP($D194,'Jun 11'!$F:$F,1,0)),"No","Yes")</f>
      </c>
      <c r="W194" s="16660">
        <f>IF(ISNA(VLOOKUP($D194,'Jun 4'!$F:$F,1,0)),"No","Yes")</f>
      </c>
      <c r="X194" s="16659">
        <f>IF(ISNA(VLOOKUP($D194,'May 28'!$F:$F,1,0)),"No","Yes")</f>
      </c>
      <c r="Y194" s="16658">
        <f>IF(ISNA(VLOOKUP($D194,'May 21'!$F:$F,1,0)),"No","Yes")</f>
      </c>
      <c r="Z194" s="16657">
        <f>IF(ISNA(VLOOKUP($D194,'May 14'!$F:$F,1,0)),"No","Yes")</f>
      </c>
      <c r="AA194" s="16656">
        <f>IF(ISNA(VLOOKUP($D194,'May 9'!$F:$F,1,0)),"No","Yes")</f>
      </c>
      <c r="AB194" s="16655">
        <f>IF(ISNA(VLOOKUP($D194,'May 2'!$F:$F,1,0)),"No","Yes")</f>
      </c>
      <c r="AC194" s="16654">
        <f>IF(ISNA(VLOOKUP($D194,'Apr 23'!$F:$F,1,0)),"No","Yes")</f>
      </c>
      <c r="AD194" s="16653">
        <f>IF(ISNA(VLOOKUP($D194,'Apr 16'!$F:$F,1,0)),"No","Yes")</f>
      </c>
      <c r="AE194" s="16652">
        <f>IF(ISNA(VLOOKUP($D194,'Apr 9'!$F:$F,1,0)),"No","Yes")</f>
      </c>
      <c r="AF194" s="16651">
        <f>IF(ISNA(VLOOKUP($D194,'Apr 2'!$F:$F,1,0)),"No","Yes")</f>
      </c>
      <c r="AG194" s="16650">
        <f>IF(ISNA(VLOOKUP($D194,'Mar 26'!$F:$F,1,0)),"No","Yes")</f>
      </c>
      <c r="AH194" s="16649">
        <f>IF(ISNA(VLOOKUP($D194,'Mar 19'!$F:$F,1,0)),"No","Yes")</f>
      </c>
      <c r="AI194" s="16648">
        <f>IF(ISNA(VLOOKUP($D194,'Mar 12'!$F:$F,1,0)),"No","Yes")</f>
      </c>
      <c r="AJ194" s="16647">
        <f>IF(ISNA(VLOOKUP($D194,'Mar 5'!$F:$F,1,0)),"No","Yes")</f>
      </c>
      <c r="AK194" s="16646">
        <f>IF(ISNA(VLOOKUP($D194,'Feb 26'!$F:$F,1,0)),"No","Yes")</f>
      </c>
      <c r="AL194" s="16645">
        <f>IF(ISNA(VLOOKUP($D194,'Feb 26'!$F:$F,1,0)),"No","Yes")</f>
      </c>
      <c r="AM194" s="16644">
        <f>IF(ISNA(VLOOKUP($D194,'Feb 12'!$F:$F,1,0)),"No","Yes")</f>
      </c>
      <c r="AN194" s="16643">
        <f>IF(ISNA(VLOOKUP($D194,'Feb 5'!$F:$F,1,0)),"No","Yes")</f>
      </c>
      <c r="AO194" s="16642">
        <f>IF(ISNA(VLOOKUP($D194,'Jan 29'!$F:$F,1,0)),"No","Yes")</f>
      </c>
      <c r="AP194" s="16641">
        <f>IF(ISNA(VLOOKUP(D194,'Jan 22'!F:F,1,0)),"No","Yes")</f>
      </c>
    </row>
    <row r="195" spans="1:41" x14ac:dyDescent="0.25">
      <c r="A195" s="8768"/>
      <c r="B195" s="249" t="s">
        <v>1418</v>
      </c>
      <c r="C195" s="209" t="s">
        <v>1013</v>
      </c>
      <c r="D195" s="209" t="s">
        <v>1096</v>
      </c>
      <c r="E195" s="209" t="s">
        <v>1097</v>
      </c>
      <c r="F195" s="216"/>
      <c r="G195" s="236" t="s">
        <v>1136</v>
      </c>
      <c r="H195" s="116" t="str">
        <f>IF(ISNA(VLOOKUP($D195,'Sep 17'!$F:$F,1,0)),"No","Yes")</f>
      </c>
      <c r="I195" s="16708">
        <f>IF(ISNA(VLOOKUP($D195,'Sep 10'!$F:$F,1,0)),"No","Yes")</f>
      </c>
      <c r="J195" s="16707">
        <f>IF(ISNA(VLOOKUP($D195,'Sep 05'!$F:$F,1,0)),"No","Yes")</f>
      </c>
      <c r="K195" s="16706">
        <f>IF(ISNA(VLOOKUP($D195,'Aug 27'!$F:$F,1,0)),"No","Yes")</f>
      </c>
      <c r="L195" s="16705">
        <f>IF(ISNA(VLOOKUP($D195,'Aug 20'!$F:$F,1,0)),"No","Yes")</f>
      </c>
      <c r="M195" s="16704">
        <f>IF(ISNA(VLOOKUP($D195,'Aug 13'!$F:$F,1,0)),"No","Yes")</f>
      </c>
      <c r="N195" s="16703">
        <f>IF(ISNA(VLOOKUP($D195,'Aug 07'!$F:$F,1,0)),"No","Yes")</f>
      </c>
      <c r="O195" s="16702">
        <f>IF(ISNA(VLOOKUP($D195,'Jul 30'!$F:$F,1,0)),"No","Yes")</f>
      </c>
      <c r="P195" s="16701">
        <f>IF(ISNA(VLOOKUP($D195,'Jul 23'!$F:$F,1,0)),"No","Yes")</f>
      </c>
      <c r="Q195" s="16700">
        <f>IF(ISNA(VLOOKUP($D195,'Jul 16'!$F:$F,1,0)),"No","Yes")</f>
      </c>
      <c r="R195" s="16699">
        <f>IF(ISNA(VLOOKUP($D195,'Jul 9'!$F:$F,1,0)),"No","Yes")</f>
      </c>
      <c r="S195" s="16698">
        <f>IF(ISNA(VLOOKUP($D195,'Jul 2'!$F:$F,1,0)),"No","Yes")</f>
      </c>
      <c r="T195" s="16697">
        <f>IF(ISNA(VLOOKUP($D195,'Jun 25'!$F:$F,1,0)),"No","Yes")</f>
      </c>
      <c r="U195" s="16696">
        <f>IF(ISNA(VLOOKUP($D195,'Jun 18'!$F:$F,1,0)),"No","Yes")</f>
      </c>
      <c r="V195" s="16695">
        <f>IF(ISNA(VLOOKUP($D195,'Jun 11'!$F:$F,1,0)),"No","Yes")</f>
      </c>
      <c r="W195" s="16694">
        <f>IF(ISNA(VLOOKUP($D195,'Jun 4'!$F:$F,1,0)),"No","Yes")</f>
      </c>
      <c r="X195" s="16693">
        <f>IF(ISNA(VLOOKUP($D195,'May 28'!$F:$F,1,0)),"No","Yes")</f>
      </c>
      <c r="Y195" s="16692">
        <f>IF(ISNA(VLOOKUP($D195,'May 21'!$F:$F,1,0)),"No","Yes")</f>
      </c>
      <c r="Z195" s="16691">
        <f>IF(ISNA(VLOOKUP($D195,'May 14'!$F:$F,1,0)),"No","Yes")</f>
      </c>
      <c r="AA195" s="16690">
        <f>IF(ISNA(VLOOKUP($D195,'May 9'!$F:$F,1,0)),"No","Yes")</f>
      </c>
      <c r="AB195" s="16689">
        <f>IF(ISNA(VLOOKUP($D195,'May 2'!$F:$F,1,0)),"No","Yes")</f>
      </c>
      <c r="AC195" s="16688">
        <f>IF(ISNA(VLOOKUP($D195,'Apr 23'!$F:$F,1,0)),"No","Yes")</f>
      </c>
      <c r="AD195" s="16687">
        <f>IF(ISNA(VLOOKUP($D195,'Apr 16'!$F:$F,1,0)),"No","Yes")</f>
      </c>
      <c r="AE195" s="16686">
        <f>IF(ISNA(VLOOKUP($D195,'Apr 9'!$F:$F,1,0)),"No","Yes")</f>
      </c>
      <c r="AF195" s="16685">
        <f>IF(ISNA(VLOOKUP($D195,'Apr 2'!$F:$F,1,0)),"No","Yes")</f>
      </c>
      <c r="AG195" s="16684">
        <f>IF(ISNA(VLOOKUP($D195,'Mar 26'!$F:$F,1,0)),"No","Yes")</f>
      </c>
      <c r="AH195" s="16683">
        <f>IF(ISNA(VLOOKUP($D195,'Mar 19'!$F:$F,1,0)),"No","Yes")</f>
      </c>
      <c r="AI195" s="16682">
        <f>IF(ISNA(VLOOKUP($D195,'Mar 12'!$F:$F,1,0)),"No","Yes")</f>
      </c>
      <c r="AJ195" s="16681">
        <f>IF(ISNA(VLOOKUP($D195,'Mar 5'!$F:$F,1,0)),"No","Yes")</f>
      </c>
      <c r="AK195" s="16680">
        <f>IF(ISNA(VLOOKUP($D195,'Feb 26'!$F:$F,1,0)),"No","Yes")</f>
      </c>
      <c r="AL195" s="16679">
        <f>IF(ISNA(VLOOKUP($D195,'Feb 26'!$F:$F,1,0)),"No","Yes")</f>
      </c>
      <c r="AM195" s="16678">
        <f>IF(ISNA(VLOOKUP($D195,'Feb 12'!$F:$F,1,0)),"No","Yes")</f>
      </c>
      <c r="AN195" s="16677">
        <f>IF(ISNA(VLOOKUP($D195,'Feb 5'!$F:$F,1,0)),"No","Yes")</f>
      </c>
      <c r="AO195" s="16676">
        <f>IF(ISNA(VLOOKUP($D195,'Jan 29'!$F:$F,1,0)),"No","Yes")</f>
      </c>
      <c r="AP195" s="16675">
        <f>IF(ISNA(VLOOKUP(D195,'Jan 22'!F:F,1,0)),"No","Yes")</f>
      </c>
    </row>
    <row customFormat="1" r="196" s="158" spans="1:41" x14ac:dyDescent="0.25">
      <c r="A196" s="8768"/>
      <c r="B196" s="252" t="s">
        <v>1496</v>
      </c>
      <c r="C196" s="216" t="s">
        <v>1013</v>
      </c>
      <c r="D196" s="216" t="s">
        <v>1491</v>
      </c>
      <c r="E196" s="216" t="s">
        <v>1492</v>
      </c>
      <c r="F196" s="216" t="s">
        <v>960</v>
      </c>
      <c r="G196" s="238" t="s">
        <v>1468</v>
      </c>
      <c r="H196" s="116" t="str">
        <f>IF(ISNA(VLOOKUP($D196,'Sep 17'!$F:$F,1,0)),"No","Yes")</f>
      </c>
      <c r="I196" s="16742">
        <f>IF(ISNA(VLOOKUP($D196,'Sep 10'!$F:$F,1,0)),"No","Yes")</f>
      </c>
      <c r="J196" s="16741">
        <f>IF(ISNA(VLOOKUP($D196,'Sep 05'!$F:$F,1,0)),"No","Yes")</f>
      </c>
      <c r="K196" s="16740">
        <f>IF(ISNA(VLOOKUP($D196,'Aug 27'!$F:$F,1,0)),"No","Yes")</f>
      </c>
      <c r="L196" s="16739">
        <f>IF(ISNA(VLOOKUP($D196,'Aug 20'!$F:$F,1,0)),"No","Yes")</f>
      </c>
      <c r="M196" s="16738">
        <f>IF(ISNA(VLOOKUP($D196,'Aug 13'!$F:$F,1,0)),"No","Yes")</f>
      </c>
      <c r="N196" s="16737">
        <f>IF(ISNA(VLOOKUP($D196,'Aug 07'!$F:$F,1,0)),"No","Yes")</f>
      </c>
      <c r="O196" s="16736">
        <f>IF(ISNA(VLOOKUP($D196,'Jul 30'!$F:$F,1,0)),"No","Yes")</f>
      </c>
      <c r="P196" s="16735">
        <f>IF(ISNA(VLOOKUP($D196,'Jul 23'!$F:$F,1,0)),"No","Yes")</f>
      </c>
      <c r="Q196" s="16734">
        <f>IF(ISNA(VLOOKUP($D196,'Jul 16'!$F:$F,1,0)),"No","Yes")</f>
      </c>
      <c r="R196" s="16733">
        <f>IF(ISNA(VLOOKUP($D196,'Jul 9'!$F:$F,1,0)),"No","Yes")</f>
      </c>
      <c r="S196" s="16732">
        <f>IF(ISNA(VLOOKUP($D196,'Jul 2'!$F:$F,1,0)),"No","Yes")</f>
      </c>
      <c r="T196" s="16731">
        <f>IF(ISNA(VLOOKUP($D196,'Jun 25'!$F:$F,1,0)),"No","Yes")</f>
      </c>
      <c r="U196" s="16730">
        <f>IF(ISNA(VLOOKUP($D196,'Jun 18'!$F:$F,1,0)),"No","Yes")</f>
      </c>
      <c r="V196" s="16729">
        <f>IF(ISNA(VLOOKUP($D196,'Jun 11'!$F:$F,1,0)),"No","Yes")</f>
      </c>
      <c r="W196" s="16728">
        <f>IF(ISNA(VLOOKUP($D196,'Jun 4'!$F:$F,1,0)),"No","Yes")</f>
      </c>
      <c r="X196" s="16727">
        <f>IF(ISNA(VLOOKUP($D196,'May 28'!$F:$F,1,0)),"No","Yes")</f>
      </c>
      <c r="Y196" s="16726">
        <f>IF(ISNA(VLOOKUP($D196,'May 21'!$F:$F,1,0)),"No","Yes")</f>
      </c>
      <c r="Z196" s="16725">
        <f>IF(ISNA(VLOOKUP($D196,'May 14'!$F:$F,1,0)),"No","Yes")</f>
      </c>
      <c r="AA196" s="16724">
        <f>IF(ISNA(VLOOKUP($D196,'May 9'!$F:$F,1,0)),"No","Yes")</f>
      </c>
      <c r="AB196" s="16723">
        <f>IF(ISNA(VLOOKUP($D196,'May 2'!$F:$F,1,0)),"No","Yes")</f>
      </c>
      <c r="AC196" s="16722">
        <f>IF(ISNA(VLOOKUP($D196,'Apr 23'!$F:$F,1,0)),"No","Yes")</f>
      </c>
      <c r="AD196" s="16721">
        <f>IF(ISNA(VLOOKUP($D196,'Apr 16'!$F:$F,1,0)),"No","Yes")</f>
      </c>
      <c r="AE196" s="16720">
        <f>IF(ISNA(VLOOKUP($D196,'Apr 9'!$F:$F,1,0)),"No","Yes")</f>
      </c>
      <c r="AF196" s="16719">
        <f>IF(ISNA(VLOOKUP($D196,'Apr 2'!$F:$F,1,0)),"No","Yes")</f>
      </c>
      <c r="AG196" s="16718">
        <f>IF(ISNA(VLOOKUP($D196,'Mar 26'!$F:$F,1,0)),"No","Yes")</f>
      </c>
      <c r="AH196" s="16717">
        <f>IF(ISNA(VLOOKUP($D196,'Mar 19'!$F:$F,1,0)),"No","Yes")</f>
      </c>
      <c r="AI196" s="16716">
        <f>IF(ISNA(VLOOKUP($D196,'Mar 12'!$F:$F,1,0)),"No","Yes")</f>
      </c>
      <c r="AJ196" s="16715">
        <f>IF(ISNA(VLOOKUP($D196,'Mar 5'!$F:$F,1,0)),"No","Yes")</f>
      </c>
      <c r="AK196" s="16714">
        <f>IF(ISNA(VLOOKUP($D196,'Feb 26'!$F:$F,1,0)),"No","Yes")</f>
      </c>
      <c r="AL196" s="16713">
        <f>IF(ISNA(VLOOKUP($D196,'Feb 26'!$F:$F,1,0)),"No","Yes")</f>
      </c>
      <c r="AM196" s="16712">
        <f>IF(ISNA(VLOOKUP($D196,'Feb 12'!$F:$F,1,0)),"No","Yes")</f>
      </c>
      <c r="AN196" s="16711">
        <f>IF(ISNA(VLOOKUP($D196,'Feb 5'!$F:$F,1,0)),"No","Yes")</f>
      </c>
      <c r="AO196" s="16710">
        <f>IF(ISNA(VLOOKUP($D196,'Jan 29'!$F:$F,1,0)),"No","Yes")</f>
      </c>
      <c r="AP196" s="16709">
        <f>IF(ISNA(VLOOKUP(D196,'Jan 22'!F:F,1,0)),"No","Yes")</f>
      </c>
    </row>
    <row r="197" spans="1:41" x14ac:dyDescent="0.25">
      <c r="A197" s="8768"/>
      <c r="B197" s="249" t="s">
        <v>1419</v>
      </c>
      <c r="C197" s="209" t="s">
        <v>1013</v>
      </c>
      <c r="D197" s="209" t="s">
        <v>1178</v>
      </c>
      <c r="E197" s="209" t="s">
        <v>1179</v>
      </c>
      <c r="F197" s="216"/>
      <c r="G197" s="238" t="s">
        <v>1468</v>
      </c>
      <c r="H197" s="116" t="str">
        <f>IF(ISNA(VLOOKUP($D197,'Sep 17'!$F:$F,1,0)),"No","Yes")</f>
      </c>
      <c r="I197" s="16776">
        <f>IF(ISNA(VLOOKUP($D197,'Sep 10'!$F:$F,1,0)),"No","Yes")</f>
      </c>
      <c r="J197" s="16775">
        <f>IF(ISNA(VLOOKUP($D197,'Sep 05'!$F:$F,1,0)),"No","Yes")</f>
      </c>
      <c r="K197" s="16774">
        <f>IF(ISNA(VLOOKUP($D197,'Aug 27'!$F:$F,1,0)),"No","Yes")</f>
      </c>
      <c r="L197" s="16773">
        <f>IF(ISNA(VLOOKUP($D197,'Aug 20'!$F:$F,1,0)),"No","Yes")</f>
      </c>
      <c r="M197" s="16772">
        <f>IF(ISNA(VLOOKUP($D197,'Aug 13'!$F:$F,1,0)),"No","Yes")</f>
      </c>
      <c r="N197" s="16771">
        <f>IF(ISNA(VLOOKUP($D197,'Aug 07'!$F:$F,1,0)),"No","Yes")</f>
      </c>
      <c r="O197" s="16770">
        <f>IF(ISNA(VLOOKUP($D197,'Jul 30'!$F:$F,1,0)),"No","Yes")</f>
      </c>
      <c r="P197" s="16769">
        <f>IF(ISNA(VLOOKUP($D197,'Jul 23'!$F:$F,1,0)),"No","Yes")</f>
      </c>
      <c r="Q197" s="16768">
        <f>IF(ISNA(VLOOKUP($D197,'Jul 16'!$F:$F,1,0)),"No","Yes")</f>
      </c>
      <c r="R197" s="16767">
        <f>IF(ISNA(VLOOKUP($D197,'Jul 9'!$F:$F,1,0)),"No","Yes")</f>
      </c>
      <c r="S197" s="16766">
        <f>IF(ISNA(VLOOKUP($D197,'Jul 2'!$F:$F,1,0)),"No","Yes")</f>
      </c>
      <c r="T197" s="16765">
        <f>IF(ISNA(VLOOKUP($D197,'Jun 25'!$F:$F,1,0)),"No","Yes")</f>
      </c>
      <c r="U197" s="16764">
        <f>IF(ISNA(VLOOKUP($D197,'Jun 18'!$F:$F,1,0)),"No","Yes")</f>
      </c>
      <c r="V197" s="16763">
        <f>IF(ISNA(VLOOKUP($D197,'Jun 11'!$F:$F,1,0)),"No","Yes")</f>
      </c>
      <c r="W197" s="16762">
        <f>IF(ISNA(VLOOKUP($D197,'Jun 4'!$F:$F,1,0)),"No","Yes")</f>
      </c>
      <c r="X197" s="16761">
        <f>IF(ISNA(VLOOKUP($D197,'May 28'!$F:$F,1,0)),"No","Yes")</f>
      </c>
      <c r="Y197" s="16760">
        <f>IF(ISNA(VLOOKUP($D197,'May 21'!$F:$F,1,0)),"No","Yes")</f>
      </c>
      <c r="Z197" s="16759">
        <f>IF(ISNA(VLOOKUP($D197,'May 14'!$F:$F,1,0)),"No","Yes")</f>
      </c>
      <c r="AA197" s="16758">
        <f>IF(ISNA(VLOOKUP($D197,'May 9'!$F:$F,1,0)),"No","Yes")</f>
      </c>
      <c r="AB197" s="16757">
        <f>IF(ISNA(VLOOKUP($D197,'May 2'!$F:$F,1,0)),"No","Yes")</f>
      </c>
      <c r="AC197" s="16756">
        <f>IF(ISNA(VLOOKUP($D197,'Apr 23'!$F:$F,1,0)),"No","Yes")</f>
      </c>
      <c r="AD197" s="16755">
        <f>IF(ISNA(VLOOKUP($D197,'Apr 16'!$F:$F,1,0)),"No","Yes")</f>
      </c>
      <c r="AE197" s="16754">
        <f>IF(ISNA(VLOOKUP($D197,'Apr 9'!$F:$F,1,0)),"No","Yes")</f>
      </c>
      <c r="AF197" s="16753">
        <f>IF(ISNA(VLOOKUP($D197,'Apr 2'!$F:$F,1,0)),"No","Yes")</f>
      </c>
      <c r="AG197" s="16752">
        <f>IF(ISNA(VLOOKUP($D197,'Mar 26'!$F:$F,1,0)),"No","Yes")</f>
      </c>
      <c r="AH197" s="16751">
        <f>IF(ISNA(VLOOKUP($D197,'Mar 19'!$F:$F,1,0)),"No","Yes")</f>
      </c>
      <c r="AI197" s="16750">
        <f>IF(ISNA(VLOOKUP($D197,'Mar 12'!$F:$F,1,0)),"No","Yes")</f>
      </c>
      <c r="AJ197" s="16749">
        <f>IF(ISNA(VLOOKUP($D197,'Mar 5'!$F:$F,1,0)),"No","Yes")</f>
      </c>
      <c r="AK197" s="16748">
        <f>IF(ISNA(VLOOKUP($D197,'Feb 26'!$F:$F,1,0)),"No","Yes")</f>
      </c>
      <c r="AL197" s="16747">
        <f>IF(ISNA(VLOOKUP($D197,'Feb 26'!$F:$F,1,0)),"No","Yes")</f>
      </c>
      <c r="AM197" s="16746">
        <f>IF(ISNA(VLOOKUP($D197,'Feb 12'!$F:$F,1,0)),"No","Yes")</f>
      </c>
      <c r="AN197" s="16745">
        <f>IF(ISNA(VLOOKUP($D197,'Feb 5'!$F:$F,1,0)),"No","Yes")</f>
      </c>
      <c r="AO197" s="16744">
        <f>IF(ISNA(VLOOKUP($D197,'Jan 29'!$F:$F,1,0)),"No","Yes")</f>
      </c>
      <c r="AP197" s="16743">
        <f>IF(ISNA(VLOOKUP(D197,'Jan 22'!F:F,1,0)),"No","Yes")</f>
      </c>
    </row>
    <row r="198" spans="1:41" x14ac:dyDescent="0.25">
      <c r="A198" s="8768"/>
      <c r="B198" s="8747" t="s">
        <v>1382</v>
      </c>
      <c r="C198" s="209" t="s">
        <v>1013</v>
      </c>
      <c r="D198" s="209" t="s">
        <v>1121</v>
      </c>
      <c r="E198" s="209" t="s">
        <v>1122</v>
      </c>
      <c r="F198" s="216"/>
      <c r="G198" s="238" t="s">
        <v>1468</v>
      </c>
      <c r="H198" s="116" t="str">
        <f>IF(ISNA(VLOOKUP($D198,'Sep 17'!$F:$F,1,0)),"No","Yes")</f>
      </c>
      <c r="I198" s="16810">
        <f>IF(ISNA(VLOOKUP($D198,'Sep 10'!$F:$F,1,0)),"No","Yes")</f>
      </c>
      <c r="J198" s="16809">
        <f>IF(ISNA(VLOOKUP($D198,'Sep 05'!$F:$F,1,0)),"No","Yes")</f>
      </c>
      <c r="K198" s="16808">
        <f>IF(ISNA(VLOOKUP($D198,'Aug 27'!$F:$F,1,0)),"No","Yes")</f>
      </c>
      <c r="L198" s="16807">
        <f>IF(ISNA(VLOOKUP($D198,'Aug 20'!$F:$F,1,0)),"No","Yes")</f>
      </c>
      <c r="M198" s="16806">
        <f>IF(ISNA(VLOOKUP($D198,'Aug 13'!$F:$F,1,0)),"No","Yes")</f>
      </c>
      <c r="N198" s="16805">
        <f>IF(ISNA(VLOOKUP($D198,'Aug 07'!$F:$F,1,0)),"No","Yes")</f>
      </c>
      <c r="O198" s="16804">
        <f>IF(ISNA(VLOOKUP($D198,'Jul 30'!$F:$F,1,0)),"No","Yes")</f>
      </c>
      <c r="P198" s="16803">
        <f>IF(ISNA(VLOOKUP($D198,'Jul 23'!$F:$F,1,0)),"No","Yes")</f>
      </c>
      <c r="Q198" s="16802">
        <f>IF(ISNA(VLOOKUP($D198,'Jul 16'!$F:$F,1,0)),"No","Yes")</f>
      </c>
      <c r="R198" s="16801">
        <f>IF(ISNA(VLOOKUP($D198,'Jul 9'!$F:$F,1,0)),"No","Yes")</f>
      </c>
      <c r="S198" s="16800">
        <f>IF(ISNA(VLOOKUP($D198,'Jul 2'!$F:$F,1,0)),"No","Yes")</f>
      </c>
      <c r="T198" s="16799">
        <f>IF(ISNA(VLOOKUP($D198,'Jun 25'!$F:$F,1,0)),"No","Yes")</f>
      </c>
      <c r="U198" s="16798">
        <f>IF(ISNA(VLOOKUP($D198,'Jun 18'!$F:$F,1,0)),"No","Yes")</f>
      </c>
      <c r="V198" s="16797">
        <f>IF(ISNA(VLOOKUP($D198,'Jun 11'!$F:$F,1,0)),"No","Yes")</f>
      </c>
      <c r="W198" s="16796">
        <f>IF(ISNA(VLOOKUP($D198,'Jun 4'!$F:$F,1,0)),"No","Yes")</f>
      </c>
      <c r="X198" s="16795">
        <f>IF(ISNA(VLOOKUP($D198,'May 28'!$F:$F,1,0)),"No","Yes")</f>
      </c>
      <c r="Y198" s="16794">
        <f>IF(ISNA(VLOOKUP($D198,'May 21'!$F:$F,1,0)),"No","Yes")</f>
      </c>
      <c r="Z198" s="16793">
        <f>IF(ISNA(VLOOKUP($D198,'May 14'!$F:$F,1,0)),"No","Yes")</f>
      </c>
      <c r="AA198" s="16792">
        <f>IF(ISNA(VLOOKUP($D198,'May 9'!$F:$F,1,0)),"No","Yes")</f>
      </c>
      <c r="AB198" s="16791">
        <f>IF(ISNA(VLOOKUP($D198,'May 2'!$F:$F,1,0)),"No","Yes")</f>
      </c>
      <c r="AC198" s="16790">
        <f>IF(ISNA(VLOOKUP($D198,'Apr 23'!$F:$F,1,0)),"No","Yes")</f>
      </c>
      <c r="AD198" s="16789">
        <f>IF(ISNA(VLOOKUP($D198,'Apr 16'!$F:$F,1,0)),"No","Yes")</f>
      </c>
      <c r="AE198" s="16788">
        <f>IF(ISNA(VLOOKUP($D198,'Apr 9'!$F:$F,1,0)),"No","Yes")</f>
      </c>
      <c r="AF198" s="16787">
        <f>IF(ISNA(VLOOKUP($D198,'Apr 2'!$F:$F,1,0)),"No","Yes")</f>
      </c>
      <c r="AG198" s="16786">
        <f>IF(ISNA(VLOOKUP($D198,'Mar 26'!$F:$F,1,0)),"No","Yes")</f>
      </c>
      <c r="AH198" s="16785">
        <f>IF(ISNA(VLOOKUP($D198,'Mar 19'!$F:$F,1,0)),"No","Yes")</f>
      </c>
      <c r="AI198" s="16784">
        <f>IF(ISNA(VLOOKUP($D198,'Mar 12'!$F:$F,1,0)),"No","Yes")</f>
      </c>
      <c r="AJ198" s="16783">
        <f>IF(ISNA(VLOOKUP($D198,'Mar 5'!$F:$F,1,0)),"No","Yes")</f>
      </c>
      <c r="AK198" s="16782">
        <f>IF(ISNA(VLOOKUP($D198,'Feb 26'!$F:$F,1,0)),"No","Yes")</f>
      </c>
      <c r="AL198" s="16781">
        <f>IF(ISNA(VLOOKUP($D198,'Feb 26'!$F:$F,1,0)),"No","Yes")</f>
      </c>
      <c r="AM198" s="16780">
        <f>IF(ISNA(VLOOKUP($D198,'Feb 12'!$F:$F,1,0)),"No","Yes")</f>
      </c>
      <c r="AN198" s="16779">
        <f>IF(ISNA(VLOOKUP($D198,'Feb 5'!$F:$F,1,0)),"No","Yes")</f>
      </c>
      <c r="AO198" s="16778">
        <f>IF(ISNA(VLOOKUP($D198,'Jan 29'!$F:$F,1,0)),"No","Yes")</f>
      </c>
      <c r="AP198" s="16777">
        <f>IF(ISNA(VLOOKUP(D198,'Jan 22'!F:F,1,0)),"No","Yes")</f>
      </c>
    </row>
    <row r="199" spans="1:41" x14ac:dyDescent="0.25">
      <c r="A199" s="8768"/>
      <c r="B199" s="249" t="s">
        <v>1420</v>
      </c>
      <c r="C199" s="209" t="s">
        <v>1013</v>
      </c>
      <c r="D199" s="209" t="s">
        <v>1118</v>
      </c>
      <c r="E199" s="209" t="s">
        <v>1119</v>
      </c>
      <c r="F199" s="216"/>
      <c r="G199" s="236" t="s">
        <v>1136</v>
      </c>
      <c r="H199" s="116" t="str">
        <f>IF(ISNA(VLOOKUP($D199,'Sep 17'!$F:$F,1,0)),"No","Yes")</f>
      </c>
      <c r="I199" s="16844">
        <f>IF(ISNA(VLOOKUP($D199,'Sep 10'!$F:$F,1,0)),"No","Yes")</f>
      </c>
      <c r="J199" s="16843">
        <f>IF(ISNA(VLOOKUP($D199,'Sep 05'!$F:$F,1,0)),"No","Yes")</f>
      </c>
      <c r="K199" s="16842">
        <f>IF(ISNA(VLOOKUP($D199,'Aug 27'!$F:$F,1,0)),"No","Yes")</f>
      </c>
      <c r="L199" s="16841">
        <f>IF(ISNA(VLOOKUP($D199,'Aug 20'!$F:$F,1,0)),"No","Yes")</f>
      </c>
      <c r="M199" s="16840">
        <f>IF(ISNA(VLOOKUP($D199,'Aug 13'!$F:$F,1,0)),"No","Yes")</f>
      </c>
      <c r="N199" s="16839">
        <f>IF(ISNA(VLOOKUP($D199,'Aug 07'!$F:$F,1,0)),"No","Yes")</f>
      </c>
      <c r="O199" s="16838">
        <f>IF(ISNA(VLOOKUP($D199,'Jul 30'!$F:$F,1,0)),"No","Yes")</f>
      </c>
      <c r="P199" s="16837">
        <f>IF(ISNA(VLOOKUP($D199,'Jul 23'!$F:$F,1,0)),"No","Yes")</f>
      </c>
      <c r="Q199" s="16836">
        <f>IF(ISNA(VLOOKUP($D199,'Jul 16'!$F:$F,1,0)),"No","Yes")</f>
      </c>
      <c r="R199" s="16835">
        <f>IF(ISNA(VLOOKUP($D199,'Jul 9'!$F:$F,1,0)),"No","Yes")</f>
      </c>
      <c r="S199" s="16834">
        <f>IF(ISNA(VLOOKUP($D199,'Jul 2'!$F:$F,1,0)),"No","Yes")</f>
      </c>
      <c r="T199" s="16833">
        <f>IF(ISNA(VLOOKUP($D199,'Jun 25'!$F:$F,1,0)),"No","Yes")</f>
      </c>
      <c r="U199" s="16832">
        <f>IF(ISNA(VLOOKUP($D199,'Jun 18'!$F:$F,1,0)),"No","Yes")</f>
      </c>
      <c r="V199" s="16831">
        <f>IF(ISNA(VLOOKUP($D199,'Jun 11'!$F:$F,1,0)),"No","Yes")</f>
      </c>
      <c r="W199" s="16830">
        <f>IF(ISNA(VLOOKUP($D199,'Jun 4'!$F:$F,1,0)),"No","Yes")</f>
      </c>
      <c r="X199" s="16829">
        <f>IF(ISNA(VLOOKUP($D199,'May 28'!$F:$F,1,0)),"No","Yes")</f>
      </c>
      <c r="Y199" s="16828">
        <f>IF(ISNA(VLOOKUP($D199,'May 21'!$F:$F,1,0)),"No","Yes")</f>
      </c>
      <c r="Z199" s="16827">
        <f>IF(ISNA(VLOOKUP($D199,'May 14'!$F:$F,1,0)),"No","Yes")</f>
      </c>
      <c r="AA199" s="16826">
        <f>IF(ISNA(VLOOKUP($D199,'May 9'!$F:$F,1,0)),"No","Yes")</f>
      </c>
      <c r="AB199" s="16825">
        <f>IF(ISNA(VLOOKUP($D199,'May 2'!$F:$F,1,0)),"No","Yes")</f>
      </c>
      <c r="AC199" s="16824">
        <f>IF(ISNA(VLOOKUP($D199,'Apr 23'!$F:$F,1,0)),"No","Yes")</f>
      </c>
      <c r="AD199" s="16823">
        <f>IF(ISNA(VLOOKUP($D199,'Apr 16'!$F:$F,1,0)),"No","Yes")</f>
      </c>
      <c r="AE199" s="16822">
        <f>IF(ISNA(VLOOKUP($D199,'Apr 9'!$F:$F,1,0)),"No","Yes")</f>
      </c>
      <c r="AF199" s="16821">
        <f>IF(ISNA(VLOOKUP($D199,'Apr 2'!$F:$F,1,0)),"No","Yes")</f>
      </c>
      <c r="AG199" s="16820">
        <f>IF(ISNA(VLOOKUP($D199,'Mar 26'!$F:$F,1,0)),"No","Yes")</f>
      </c>
      <c r="AH199" s="16819">
        <f>IF(ISNA(VLOOKUP($D199,'Mar 19'!$F:$F,1,0)),"No","Yes")</f>
      </c>
      <c r="AI199" s="16818">
        <f>IF(ISNA(VLOOKUP($D199,'Mar 12'!$F:$F,1,0)),"No","Yes")</f>
      </c>
      <c r="AJ199" s="16817">
        <f>IF(ISNA(VLOOKUP($D199,'Mar 5'!$F:$F,1,0)),"No","Yes")</f>
      </c>
      <c r="AK199" s="16816">
        <f>IF(ISNA(VLOOKUP($D199,'Feb 26'!$F:$F,1,0)),"No","Yes")</f>
      </c>
      <c r="AL199" s="16815">
        <f>IF(ISNA(VLOOKUP($D199,'Feb 26'!$F:$F,1,0)),"No","Yes")</f>
      </c>
      <c r="AM199" s="16814">
        <f>IF(ISNA(VLOOKUP($D199,'Feb 12'!$F:$F,1,0)),"No","Yes")</f>
      </c>
      <c r="AN199" s="16813">
        <f>IF(ISNA(VLOOKUP($D199,'Feb 5'!$F:$F,1,0)),"No","Yes")</f>
      </c>
      <c r="AO199" s="16812">
        <f>IF(ISNA(VLOOKUP($D199,'Jan 29'!$F:$F,1,0)),"No","Yes")</f>
      </c>
      <c r="AP199" s="16811">
        <f>IF(ISNA(VLOOKUP(D199,'Jan 22'!F:F,1,0)),"No","Yes")</f>
      </c>
    </row>
    <row r="200" spans="1:41" x14ac:dyDescent="0.25">
      <c r="A200" s="8768"/>
      <c r="B200" s="249" t="s">
        <v>1421</v>
      </c>
      <c r="C200" s="209" t="s">
        <v>1013</v>
      </c>
      <c r="D200" s="209" t="s">
        <v>1173</v>
      </c>
      <c r="E200" s="209" t="s">
        <v>1174</v>
      </c>
      <c r="F200" s="216"/>
      <c r="G200" s="236" t="s">
        <v>1136</v>
      </c>
      <c r="H200" s="116" t="str">
        <f>IF(ISNA(VLOOKUP($D200,'Sep 17'!$F:$F,1,0)),"No","Yes")</f>
      </c>
      <c r="I200" s="16878">
        <f>IF(ISNA(VLOOKUP($D200,'Sep 10'!$F:$F,1,0)),"No","Yes")</f>
      </c>
      <c r="J200" s="16877">
        <f>IF(ISNA(VLOOKUP($D200,'Sep 05'!$F:$F,1,0)),"No","Yes")</f>
      </c>
      <c r="K200" s="16876">
        <f>IF(ISNA(VLOOKUP($D200,'Aug 27'!$F:$F,1,0)),"No","Yes")</f>
      </c>
      <c r="L200" s="16875">
        <f>IF(ISNA(VLOOKUP($D200,'Aug 20'!$F:$F,1,0)),"No","Yes")</f>
      </c>
      <c r="M200" s="16874">
        <f>IF(ISNA(VLOOKUP($D200,'Aug 13'!$F:$F,1,0)),"No","Yes")</f>
      </c>
      <c r="N200" s="16873">
        <f>IF(ISNA(VLOOKUP($D200,'Aug 07'!$F:$F,1,0)),"No","Yes")</f>
      </c>
      <c r="O200" s="16872">
        <f>IF(ISNA(VLOOKUP($D200,'Jul 30'!$F:$F,1,0)),"No","Yes")</f>
      </c>
      <c r="P200" s="16871">
        <f>IF(ISNA(VLOOKUP($D200,'Jul 23'!$F:$F,1,0)),"No","Yes")</f>
      </c>
      <c r="Q200" s="16870">
        <f>IF(ISNA(VLOOKUP($D200,'Jul 16'!$F:$F,1,0)),"No","Yes")</f>
      </c>
      <c r="R200" s="16869">
        <f>IF(ISNA(VLOOKUP($D200,'Jul 9'!$F:$F,1,0)),"No","Yes")</f>
      </c>
      <c r="S200" s="16868">
        <f>IF(ISNA(VLOOKUP($D200,'Jul 2'!$F:$F,1,0)),"No","Yes")</f>
      </c>
      <c r="T200" s="16867">
        <f>IF(ISNA(VLOOKUP($D200,'Jun 25'!$F:$F,1,0)),"No","Yes")</f>
      </c>
      <c r="U200" s="16866">
        <f>IF(ISNA(VLOOKUP($D200,'Jun 18'!$F:$F,1,0)),"No","Yes")</f>
      </c>
      <c r="V200" s="16865">
        <f>IF(ISNA(VLOOKUP($D200,'Jun 11'!$F:$F,1,0)),"No","Yes")</f>
      </c>
      <c r="W200" s="16864">
        <f>IF(ISNA(VLOOKUP($D200,'Jun 4'!$F:$F,1,0)),"No","Yes")</f>
      </c>
      <c r="X200" s="16863">
        <f>IF(ISNA(VLOOKUP($D200,'May 28'!$F:$F,1,0)),"No","Yes")</f>
      </c>
      <c r="Y200" s="16862">
        <f>IF(ISNA(VLOOKUP($D200,'May 21'!$F:$F,1,0)),"No","Yes")</f>
      </c>
      <c r="Z200" s="16861">
        <f>IF(ISNA(VLOOKUP($D200,'May 14'!$F:$F,1,0)),"No","Yes")</f>
      </c>
      <c r="AA200" s="16860">
        <f>IF(ISNA(VLOOKUP($D200,'May 9'!$F:$F,1,0)),"No","Yes")</f>
      </c>
      <c r="AB200" s="16859">
        <f>IF(ISNA(VLOOKUP($D200,'May 2'!$F:$F,1,0)),"No","Yes")</f>
      </c>
      <c r="AC200" s="16858">
        <f>IF(ISNA(VLOOKUP($D200,'Apr 23'!$F:$F,1,0)),"No","Yes")</f>
      </c>
      <c r="AD200" s="16857">
        <f>IF(ISNA(VLOOKUP($D200,'Apr 16'!$F:$F,1,0)),"No","Yes")</f>
      </c>
      <c r="AE200" s="16856">
        <f>IF(ISNA(VLOOKUP($D200,'Apr 9'!$F:$F,1,0)),"No","Yes")</f>
      </c>
      <c r="AF200" s="16855">
        <f>IF(ISNA(VLOOKUP($D200,'Apr 2'!$F:$F,1,0)),"No","Yes")</f>
      </c>
      <c r="AG200" s="16854">
        <f>IF(ISNA(VLOOKUP($D200,'Mar 26'!$F:$F,1,0)),"No","Yes")</f>
      </c>
      <c r="AH200" s="16853">
        <f>IF(ISNA(VLOOKUP($D200,'Mar 19'!$F:$F,1,0)),"No","Yes")</f>
      </c>
      <c r="AI200" s="16852">
        <f>IF(ISNA(VLOOKUP($D200,'Mar 12'!$F:$F,1,0)),"No","Yes")</f>
      </c>
      <c r="AJ200" s="16851">
        <f>IF(ISNA(VLOOKUP($D200,'Mar 5'!$F:$F,1,0)),"No","Yes")</f>
      </c>
      <c r="AK200" s="16850">
        <f>IF(ISNA(VLOOKUP($D200,'Feb 26'!$F:$F,1,0)),"No","Yes")</f>
      </c>
      <c r="AL200" s="16849">
        <f>IF(ISNA(VLOOKUP($D200,'Feb 26'!$F:$F,1,0)),"No","Yes")</f>
      </c>
      <c r="AM200" s="16848">
        <f>IF(ISNA(VLOOKUP($D200,'Feb 12'!$F:$F,1,0)),"No","Yes")</f>
      </c>
      <c r="AN200" s="16847">
        <f>IF(ISNA(VLOOKUP($D200,'Feb 5'!$F:$F,1,0)),"No","Yes")</f>
      </c>
      <c r="AO200" s="16846">
        <f>IF(ISNA(VLOOKUP($D200,'Jan 29'!$F:$F,1,0)),"No","Yes")</f>
      </c>
      <c r="AP200" s="16845">
        <f>IF(ISNA(VLOOKUP(D200,'Jan 22'!F:F,1,0)),"No","Yes")</f>
      </c>
    </row>
    <row r="201" spans="1:41" x14ac:dyDescent="0.25">
      <c r="A201" s="8768"/>
      <c r="B201" s="249" t="s">
        <v>1422</v>
      </c>
      <c r="C201" s="209" t="s">
        <v>1013</v>
      </c>
      <c r="D201" s="209" t="s">
        <v>1197</v>
      </c>
      <c r="E201" s="209" t="s">
        <v>1198</v>
      </c>
      <c r="F201" s="216"/>
      <c r="G201" s="238" t="s">
        <v>1468</v>
      </c>
      <c r="H201" s="116" t="str">
        <f>IF(ISNA(VLOOKUP($D201,'Sep 17'!$F:$F,1,0)),"No","Yes")</f>
      </c>
      <c r="I201" s="16912">
        <f>IF(ISNA(VLOOKUP($D201,'Sep 10'!$F:$F,1,0)),"No","Yes")</f>
      </c>
      <c r="J201" s="16911">
        <f>IF(ISNA(VLOOKUP($D201,'Sep 05'!$F:$F,1,0)),"No","Yes")</f>
      </c>
      <c r="K201" s="16910">
        <f>IF(ISNA(VLOOKUP($D201,'Aug 27'!$F:$F,1,0)),"No","Yes")</f>
      </c>
      <c r="L201" s="16909">
        <f>IF(ISNA(VLOOKUP($D201,'Aug 20'!$F:$F,1,0)),"No","Yes")</f>
      </c>
      <c r="M201" s="16908">
        <f>IF(ISNA(VLOOKUP($D201,'Aug 13'!$F:$F,1,0)),"No","Yes")</f>
      </c>
      <c r="N201" s="16907">
        <f>IF(ISNA(VLOOKUP($D201,'Aug 07'!$F:$F,1,0)),"No","Yes")</f>
      </c>
      <c r="O201" s="16906">
        <f>IF(ISNA(VLOOKUP($D201,'Jul 30'!$F:$F,1,0)),"No","Yes")</f>
      </c>
      <c r="P201" s="16905">
        <f>IF(ISNA(VLOOKUP($D201,'Jul 23'!$F:$F,1,0)),"No","Yes")</f>
      </c>
      <c r="Q201" s="16904">
        <f>IF(ISNA(VLOOKUP($D201,'Jul 16'!$F:$F,1,0)),"No","Yes")</f>
      </c>
      <c r="R201" s="16903">
        <f>IF(ISNA(VLOOKUP($D201,'Jul 9'!$F:$F,1,0)),"No","Yes")</f>
      </c>
      <c r="S201" s="16902">
        <f>IF(ISNA(VLOOKUP($D201,'Jul 2'!$F:$F,1,0)),"No","Yes")</f>
      </c>
      <c r="T201" s="16901">
        <f>IF(ISNA(VLOOKUP($D201,'Jun 25'!$F:$F,1,0)),"No","Yes")</f>
      </c>
      <c r="U201" s="16900">
        <f>IF(ISNA(VLOOKUP($D201,'Jun 18'!$F:$F,1,0)),"No","Yes")</f>
      </c>
      <c r="V201" s="16899">
        <f>IF(ISNA(VLOOKUP($D201,'Jun 11'!$F:$F,1,0)),"No","Yes")</f>
      </c>
      <c r="W201" s="16898">
        <f>IF(ISNA(VLOOKUP($D201,'Jun 4'!$F:$F,1,0)),"No","Yes")</f>
      </c>
      <c r="X201" s="16897">
        <f>IF(ISNA(VLOOKUP($D201,'May 28'!$F:$F,1,0)),"No","Yes")</f>
      </c>
      <c r="Y201" s="16896">
        <f>IF(ISNA(VLOOKUP($D201,'May 21'!$F:$F,1,0)),"No","Yes")</f>
      </c>
      <c r="Z201" s="16895">
        <f>IF(ISNA(VLOOKUP($D201,'May 14'!$F:$F,1,0)),"No","Yes")</f>
      </c>
      <c r="AA201" s="16894">
        <f>IF(ISNA(VLOOKUP($D201,'May 9'!$F:$F,1,0)),"No","Yes")</f>
      </c>
      <c r="AB201" s="16893">
        <f>IF(ISNA(VLOOKUP($D201,'May 2'!$F:$F,1,0)),"No","Yes")</f>
      </c>
      <c r="AC201" s="16892">
        <f>IF(ISNA(VLOOKUP($D201,'Apr 23'!$F:$F,1,0)),"No","Yes")</f>
      </c>
      <c r="AD201" s="16891">
        <f>IF(ISNA(VLOOKUP($D201,'Apr 16'!$F:$F,1,0)),"No","Yes")</f>
      </c>
      <c r="AE201" s="16890">
        <f>IF(ISNA(VLOOKUP($D201,'Apr 9'!$F:$F,1,0)),"No","Yes")</f>
      </c>
      <c r="AF201" s="16889">
        <f>IF(ISNA(VLOOKUP($D201,'Apr 2'!$F:$F,1,0)),"No","Yes")</f>
      </c>
      <c r="AG201" s="16888">
        <f>IF(ISNA(VLOOKUP($D201,'Mar 26'!$F:$F,1,0)),"No","Yes")</f>
      </c>
      <c r="AH201" s="16887">
        <f>IF(ISNA(VLOOKUP($D201,'Mar 19'!$F:$F,1,0)),"No","Yes")</f>
      </c>
      <c r="AI201" s="16886">
        <f>IF(ISNA(VLOOKUP($D201,'Mar 12'!$F:$F,1,0)),"No","Yes")</f>
      </c>
      <c r="AJ201" s="16885">
        <f>IF(ISNA(VLOOKUP($D201,'Mar 5'!$F:$F,1,0)),"No","Yes")</f>
      </c>
      <c r="AK201" s="16884">
        <f>IF(ISNA(VLOOKUP($D201,'Feb 26'!$F:$F,1,0)),"No","Yes")</f>
      </c>
      <c r="AL201" s="16883">
        <f>IF(ISNA(VLOOKUP($D201,'Feb 26'!$F:$F,1,0)),"No","Yes")</f>
      </c>
      <c r="AM201" s="16882">
        <f>IF(ISNA(VLOOKUP($D201,'Feb 12'!$F:$F,1,0)),"No","Yes")</f>
      </c>
      <c r="AN201" s="16881">
        <f>IF(ISNA(VLOOKUP($D201,'Feb 5'!$F:$F,1,0)),"No","Yes")</f>
      </c>
      <c r="AO201" s="16880">
        <f>IF(ISNA(VLOOKUP($D201,'Jan 29'!$F:$F,1,0)),"No","Yes")</f>
      </c>
      <c r="AP201" s="16879">
        <f>IF(ISNA(VLOOKUP(D201,'Jan 22'!F:F,1,0)),"No","Yes")</f>
      </c>
    </row>
    <row r="202" spans="1:41" x14ac:dyDescent="0.25">
      <c r="A202" s="8768"/>
      <c r="B202" s="174" t="s">
        <v>1310</v>
      </c>
      <c r="C202" s="209" t="s">
        <v>1013</v>
      </c>
      <c r="D202" s="209" t="s">
        <v>1103</v>
      </c>
      <c r="E202" s="209" t="s">
        <v>1104</v>
      </c>
      <c r="F202" s="216"/>
      <c r="G202" s="236" t="s">
        <v>1136</v>
      </c>
      <c r="H202" s="116" t="str">
        <f>IF(ISNA(VLOOKUP($D202,'Sep 17'!$F:$F,1,0)),"No","Yes")</f>
      </c>
      <c r="I202" s="16946">
        <f>IF(ISNA(VLOOKUP($D202,'Sep 10'!$F:$F,1,0)),"No","Yes")</f>
      </c>
      <c r="J202" s="16945">
        <f>IF(ISNA(VLOOKUP($D202,'Sep 05'!$F:$F,1,0)),"No","Yes")</f>
      </c>
      <c r="K202" s="16944">
        <f>IF(ISNA(VLOOKUP($D202,'Aug 27'!$F:$F,1,0)),"No","Yes")</f>
      </c>
      <c r="L202" s="16943">
        <f>IF(ISNA(VLOOKUP($D202,'Aug 20'!$F:$F,1,0)),"No","Yes")</f>
      </c>
      <c r="M202" s="16942">
        <f>IF(ISNA(VLOOKUP($D202,'Aug 13'!$F:$F,1,0)),"No","Yes")</f>
      </c>
      <c r="N202" s="16941">
        <f>IF(ISNA(VLOOKUP($D202,'Aug 07'!$F:$F,1,0)),"No","Yes")</f>
      </c>
      <c r="O202" s="16940">
        <f>IF(ISNA(VLOOKUP($D202,'Jul 30'!$F:$F,1,0)),"No","Yes")</f>
      </c>
      <c r="P202" s="16939">
        <f>IF(ISNA(VLOOKUP($D202,'Jul 23'!$F:$F,1,0)),"No","Yes")</f>
      </c>
      <c r="Q202" s="16938">
        <f>IF(ISNA(VLOOKUP($D202,'Jul 16'!$F:$F,1,0)),"No","Yes")</f>
      </c>
      <c r="R202" s="16937">
        <f>IF(ISNA(VLOOKUP($D202,'Jul 9'!$F:$F,1,0)),"No","Yes")</f>
      </c>
      <c r="S202" s="16936">
        <f>IF(ISNA(VLOOKUP($D202,'Jul 2'!$F:$F,1,0)),"No","Yes")</f>
      </c>
      <c r="T202" s="16935">
        <f>IF(ISNA(VLOOKUP($D202,'Jun 25'!$F:$F,1,0)),"No","Yes")</f>
      </c>
      <c r="U202" s="16934">
        <f>IF(ISNA(VLOOKUP($D202,'Jun 18'!$F:$F,1,0)),"No","Yes")</f>
      </c>
      <c r="V202" s="16933">
        <f>IF(ISNA(VLOOKUP($D202,'Jun 11'!$F:$F,1,0)),"No","Yes")</f>
      </c>
      <c r="W202" s="16932">
        <f>IF(ISNA(VLOOKUP($D202,'Jun 4'!$F:$F,1,0)),"No","Yes")</f>
      </c>
      <c r="X202" s="16931">
        <f>IF(ISNA(VLOOKUP($D202,'May 28'!$F:$F,1,0)),"No","Yes")</f>
      </c>
      <c r="Y202" s="16930">
        <f>IF(ISNA(VLOOKUP($D202,'May 21'!$F:$F,1,0)),"No","Yes")</f>
      </c>
      <c r="Z202" s="16929">
        <f>IF(ISNA(VLOOKUP($D202,'May 14'!$F:$F,1,0)),"No","Yes")</f>
      </c>
      <c r="AA202" s="16928">
        <f>IF(ISNA(VLOOKUP($D202,'May 9'!$F:$F,1,0)),"No","Yes")</f>
      </c>
      <c r="AB202" s="16927">
        <f>IF(ISNA(VLOOKUP($D202,'May 2'!$F:$F,1,0)),"No","Yes")</f>
      </c>
      <c r="AC202" s="16926">
        <f>IF(ISNA(VLOOKUP($D202,'Apr 23'!$F:$F,1,0)),"No","Yes")</f>
      </c>
      <c r="AD202" s="16925">
        <f>IF(ISNA(VLOOKUP($D202,'Apr 16'!$F:$F,1,0)),"No","Yes")</f>
      </c>
      <c r="AE202" s="16924">
        <f>IF(ISNA(VLOOKUP($D202,'Apr 9'!$F:$F,1,0)),"No","Yes")</f>
      </c>
      <c r="AF202" s="16923">
        <f>IF(ISNA(VLOOKUP($D202,'Apr 2'!$F:$F,1,0)),"No","Yes")</f>
      </c>
      <c r="AG202" s="16922">
        <f>IF(ISNA(VLOOKUP($D202,'Mar 26'!$F:$F,1,0)),"No","Yes")</f>
      </c>
      <c r="AH202" s="16921">
        <f>IF(ISNA(VLOOKUP($D202,'Mar 19'!$F:$F,1,0)),"No","Yes")</f>
      </c>
      <c r="AI202" s="16920">
        <f>IF(ISNA(VLOOKUP($D202,'Mar 12'!$F:$F,1,0)),"No","Yes")</f>
      </c>
      <c r="AJ202" s="16919">
        <f>IF(ISNA(VLOOKUP($D202,'Mar 5'!$F:$F,1,0)),"No","Yes")</f>
      </c>
      <c r="AK202" s="16918">
        <f>IF(ISNA(VLOOKUP($D202,'Feb 26'!$F:$F,1,0)),"No","Yes")</f>
      </c>
      <c r="AL202" s="16917">
        <f>IF(ISNA(VLOOKUP($D202,'Feb 26'!$F:$F,1,0)),"No","Yes")</f>
      </c>
      <c r="AM202" s="16916">
        <f>IF(ISNA(VLOOKUP($D202,'Feb 12'!$F:$F,1,0)),"No","Yes")</f>
      </c>
      <c r="AN202" s="16915">
        <f>IF(ISNA(VLOOKUP($D202,'Feb 5'!$F:$F,1,0)),"No","Yes")</f>
      </c>
      <c r="AO202" s="16914">
        <f>IF(ISNA(VLOOKUP($D202,'Jan 29'!$F:$F,1,0)),"No","Yes")</f>
      </c>
      <c r="AP202" s="16913">
        <f>IF(ISNA(VLOOKUP(D202,'Jan 22'!F:F,1,0)),"No","Yes")</f>
      </c>
    </row>
    <row r="203" spans="1:41" x14ac:dyDescent="0.25">
      <c r="A203" s="8768"/>
      <c r="B203" s="249" t="s">
        <v>1366</v>
      </c>
      <c r="C203" s="212" t="s">
        <v>1013</v>
      </c>
      <c r="D203" s="212" t="s">
        <v>1232</v>
      </c>
      <c r="E203" s="212" t="s">
        <v>1234</v>
      </c>
      <c r="F203" s="216"/>
      <c r="G203" s="238" t="s">
        <v>1468</v>
      </c>
      <c r="H203" s="116" t="str">
        <f>IF(ISNA(VLOOKUP($D203,'Sep 17'!$F:$F,1,0)),"No","Yes")</f>
      </c>
      <c r="I203" s="16980">
        <f>IF(ISNA(VLOOKUP($D203,'Sep 10'!$F:$F,1,0)),"No","Yes")</f>
      </c>
      <c r="J203" s="16979">
        <f>IF(ISNA(VLOOKUP($D203,'Sep 05'!$F:$F,1,0)),"No","Yes")</f>
      </c>
      <c r="K203" s="16978">
        <f>IF(ISNA(VLOOKUP($D203,'Aug 27'!$F:$F,1,0)),"No","Yes")</f>
      </c>
      <c r="L203" s="16977">
        <f>IF(ISNA(VLOOKUP($D203,'Aug 20'!$F:$F,1,0)),"No","Yes")</f>
      </c>
      <c r="M203" s="16976">
        <f>IF(ISNA(VLOOKUP($D203,'Aug 13'!$F:$F,1,0)),"No","Yes")</f>
      </c>
      <c r="N203" s="16975">
        <f>IF(ISNA(VLOOKUP($D203,'Aug 07'!$F:$F,1,0)),"No","Yes")</f>
      </c>
      <c r="O203" s="16974">
        <f>IF(ISNA(VLOOKUP($D203,'Jul 30'!$F:$F,1,0)),"No","Yes")</f>
      </c>
      <c r="P203" s="16973">
        <f>IF(ISNA(VLOOKUP($D203,'Jul 23'!$F:$F,1,0)),"No","Yes")</f>
      </c>
      <c r="Q203" s="16972">
        <f>IF(ISNA(VLOOKUP($D203,'Jul 16'!$F:$F,1,0)),"No","Yes")</f>
      </c>
      <c r="R203" s="16971">
        <f>IF(ISNA(VLOOKUP($D203,'Jul 9'!$F:$F,1,0)),"No","Yes")</f>
      </c>
      <c r="S203" s="16970">
        <f>IF(ISNA(VLOOKUP($D203,'Jul 2'!$F:$F,1,0)),"No","Yes")</f>
      </c>
      <c r="T203" s="16969">
        <f>IF(ISNA(VLOOKUP($D203,'Jun 25'!$F:$F,1,0)),"No","Yes")</f>
      </c>
      <c r="U203" s="16968">
        <f>IF(ISNA(VLOOKUP($D203,'Jun 18'!$F:$F,1,0)),"No","Yes")</f>
      </c>
      <c r="V203" s="16967">
        <f>IF(ISNA(VLOOKUP($D203,'Jun 11'!$F:$F,1,0)),"No","Yes")</f>
      </c>
      <c r="W203" s="16966">
        <f>IF(ISNA(VLOOKUP($D203,'Jun 4'!$F:$F,1,0)),"No","Yes")</f>
      </c>
      <c r="X203" s="16965">
        <f>IF(ISNA(VLOOKUP($D203,'May 28'!$F:$F,1,0)),"No","Yes")</f>
      </c>
      <c r="Y203" s="16964">
        <f>IF(ISNA(VLOOKUP($D203,'May 21'!$F:$F,1,0)),"No","Yes")</f>
      </c>
      <c r="Z203" s="16963">
        <f>IF(ISNA(VLOOKUP($D203,'May 14'!$F:$F,1,0)),"No","Yes")</f>
      </c>
      <c r="AA203" s="16962">
        <f>IF(ISNA(VLOOKUP($D203,'May 9'!$F:$F,1,0)),"No","Yes")</f>
      </c>
      <c r="AB203" s="16961">
        <f>IF(ISNA(VLOOKUP($D203,'May 2'!$F:$F,1,0)),"No","Yes")</f>
      </c>
      <c r="AC203" s="16960">
        <f>IF(ISNA(VLOOKUP($D203,'Apr 23'!$F:$F,1,0)),"No","Yes")</f>
      </c>
      <c r="AD203" s="16959">
        <f>IF(ISNA(VLOOKUP($D203,'Apr 16'!$F:$F,1,0)),"No","Yes")</f>
      </c>
      <c r="AE203" s="16958">
        <f>IF(ISNA(VLOOKUP($D203,'Apr 9'!$F:$F,1,0)),"No","Yes")</f>
      </c>
      <c r="AF203" s="16957">
        <f>IF(ISNA(VLOOKUP($D203,'Apr 2'!$F:$F,1,0)),"No","Yes")</f>
      </c>
      <c r="AG203" s="16956">
        <f>IF(ISNA(VLOOKUP($D203,'Mar 26'!$F:$F,1,0)),"No","Yes")</f>
      </c>
      <c r="AH203" s="16955">
        <f>IF(ISNA(VLOOKUP($D203,'Mar 19'!$F:$F,1,0)),"No","Yes")</f>
      </c>
      <c r="AI203" s="16954">
        <f>IF(ISNA(VLOOKUP($D203,'Mar 12'!$F:$F,1,0)),"No","Yes")</f>
      </c>
      <c r="AJ203" s="16953">
        <f>IF(ISNA(VLOOKUP($D203,'Mar 5'!$F:$F,1,0)),"No","Yes")</f>
      </c>
      <c r="AK203" s="16952">
        <f>IF(ISNA(VLOOKUP($D203,'Feb 26'!$F:$F,1,0)),"No","Yes")</f>
      </c>
      <c r="AL203" s="16951">
        <f>IF(ISNA(VLOOKUP($D203,'Feb 26'!$F:$F,1,0)),"No","Yes")</f>
      </c>
      <c r="AM203" s="16950">
        <f>IF(ISNA(VLOOKUP($D203,'Feb 12'!$F:$F,1,0)),"No","Yes")</f>
      </c>
      <c r="AN203" s="16949">
        <f>IF(ISNA(VLOOKUP($D203,'Feb 5'!$F:$F,1,0)),"No","Yes")</f>
      </c>
      <c r="AO203" s="16948">
        <f>IF(ISNA(VLOOKUP($D203,'Jan 29'!$F:$F,1,0)),"No","Yes")</f>
      </c>
      <c r="AP203" s="16947">
        <f>IF(ISNA(VLOOKUP(D203,'Jan 22'!F:F,1,0)),"No","Yes")</f>
      </c>
    </row>
    <row customFormat="1" r="204" s="137" spans="1:41" x14ac:dyDescent="0.25">
      <c r="A204" s="8768"/>
      <c r="B204" s="198" t="s">
        <v>1462</v>
      </c>
      <c r="C204" s="216" t="s">
        <v>1013</v>
      </c>
      <c r="D204" s="212" t="s">
        <v>1459</v>
      </c>
      <c r="E204" s="212" t="s">
        <v>1460</v>
      </c>
      <c r="F204" s="216"/>
      <c r="G204" s="238" t="s">
        <v>1468</v>
      </c>
      <c r="H204" s="116" t="str">
        <f>IF(ISNA(VLOOKUP($D204,'Sep 17'!$F:$F,1,0)),"No","Yes")</f>
      </c>
      <c r="I204" s="17014">
        <f>IF(ISNA(VLOOKUP($D204,'Sep 10'!$F:$F,1,0)),"No","Yes")</f>
      </c>
      <c r="J204" s="17013">
        <f>IF(ISNA(VLOOKUP($D204,'Sep 05'!$F:$F,1,0)),"No","Yes")</f>
      </c>
      <c r="K204" s="17012">
        <f>IF(ISNA(VLOOKUP($D204,'Aug 27'!$F:$F,1,0)),"No","Yes")</f>
      </c>
      <c r="L204" s="17011">
        <f>IF(ISNA(VLOOKUP($D204,'Aug 20'!$F:$F,1,0)),"No","Yes")</f>
      </c>
      <c r="M204" s="17010">
        <f>IF(ISNA(VLOOKUP($D204,'Aug 13'!$F:$F,1,0)),"No","Yes")</f>
      </c>
      <c r="N204" s="17009">
        <f>IF(ISNA(VLOOKUP($D204,'Aug 07'!$F:$F,1,0)),"No","Yes")</f>
      </c>
      <c r="O204" s="17008">
        <f>IF(ISNA(VLOOKUP($D204,'Jul 30'!$F:$F,1,0)),"No","Yes")</f>
      </c>
      <c r="P204" s="17007">
        <f>IF(ISNA(VLOOKUP($D204,'Jul 23'!$F:$F,1,0)),"No","Yes")</f>
      </c>
      <c r="Q204" s="17006">
        <f>IF(ISNA(VLOOKUP($D204,'Jul 16'!$F:$F,1,0)),"No","Yes")</f>
      </c>
      <c r="R204" s="17005">
        <f>IF(ISNA(VLOOKUP($D204,'Jul 9'!$F:$F,1,0)),"No","Yes")</f>
      </c>
      <c r="S204" s="17004">
        <f>IF(ISNA(VLOOKUP($D204,'Jul 2'!$F:$F,1,0)),"No","Yes")</f>
      </c>
      <c r="T204" s="17003">
        <f>IF(ISNA(VLOOKUP($D204,'Jun 25'!$F:$F,1,0)),"No","Yes")</f>
      </c>
      <c r="U204" s="17002">
        <f>IF(ISNA(VLOOKUP($D204,'Jun 18'!$F:$F,1,0)),"No","Yes")</f>
      </c>
      <c r="V204" s="17001">
        <f>IF(ISNA(VLOOKUP($D204,'Jun 11'!$F:$F,1,0)),"No","Yes")</f>
      </c>
      <c r="W204" s="17000">
        <f>IF(ISNA(VLOOKUP($D204,'Jun 4'!$F:$F,1,0)),"No","Yes")</f>
      </c>
      <c r="X204" s="16999">
        <f>IF(ISNA(VLOOKUP($D204,'May 28'!$F:$F,1,0)),"No","Yes")</f>
      </c>
      <c r="Y204" s="16998">
        <f>IF(ISNA(VLOOKUP($D204,'May 21'!$F:$F,1,0)),"No","Yes")</f>
      </c>
      <c r="Z204" s="16997">
        <f>IF(ISNA(VLOOKUP($D204,'May 14'!$F:$F,1,0)),"No","Yes")</f>
      </c>
      <c r="AA204" s="16996">
        <f>IF(ISNA(VLOOKUP($D204,'May 9'!$F:$F,1,0)),"No","Yes")</f>
      </c>
      <c r="AB204" s="16995">
        <f>IF(ISNA(VLOOKUP($D204,'May 2'!$F:$F,1,0)),"No","Yes")</f>
      </c>
      <c r="AC204" s="16994">
        <f>IF(ISNA(VLOOKUP($D204,'Apr 23'!$F:$F,1,0)),"No","Yes")</f>
      </c>
      <c r="AD204" s="16993">
        <f>IF(ISNA(VLOOKUP($D204,'Apr 16'!$F:$F,1,0)),"No","Yes")</f>
      </c>
      <c r="AE204" s="16992">
        <f>IF(ISNA(VLOOKUP($D204,'Apr 9'!$F:$F,1,0)),"No","Yes")</f>
      </c>
      <c r="AF204" s="16991">
        <f>IF(ISNA(VLOOKUP($D204,'Apr 2'!$F:$F,1,0)),"No","Yes")</f>
      </c>
      <c r="AG204" s="16990">
        <f>IF(ISNA(VLOOKUP($D204,'Mar 26'!$F:$F,1,0)),"No","Yes")</f>
      </c>
      <c r="AH204" s="16989">
        <f>IF(ISNA(VLOOKUP($D204,'Mar 19'!$F:$F,1,0)),"No","Yes")</f>
      </c>
      <c r="AI204" s="16988">
        <f>IF(ISNA(VLOOKUP($D204,'Mar 12'!$F:$F,1,0)),"No","Yes")</f>
      </c>
      <c r="AJ204" s="16987">
        <f>IF(ISNA(VLOOKUP($D204,'Mar 5'!$F:$F,1,0)),"No","Yes")</f>
      </c>
      <c r="AK204" s="16986">
        <f>IF(ISNA(VLOOKUP($D204,'Feb 26'!$F:$F,1,0)),"No","Yes")</f>
      </c>
      <c r="AL204" s="16985">
        <f>IF(ISNA(VLOOKUP($D204,'Feb 26'!$F:$F,1,0)),"No","Yes")</f>
      </c>
      <c r="AM204" s="16984">
        <f>IF(ISNA(VLOOKUP($D204,'Feb 12'!$F:$F,1,0)),"No","Yes")</f>
      </c>
      <c r="AN204" s="16983">
        <f>IF(ISNA(VLOOKUP($D204,'Feb 5'!$F:$F,1,0)),"No","Yes")</f>
      </c>
      <c r="AO204" s="16982">
        <f>IF(ISNA(VLOOKUP($D204,'Jan 29'!$F:$F,1,0)),"No","Yes")</f>
      </c>
      <c r="AP204" s="16981">
        <f>IF(ISNA(VLOOKUP(D204,'Jan 22'!F:F,1,0)),"No","Yes")</f>
      </c>
    </row>
    <row r="205" spans="1:41" x14ac:dyDescent="0.25">
      <c r="A205" s="8768"/>
      <c r="B205" s="249" t="s">
        <v>1366</v>
      </c>
      <c r="C205" s="209" t="s">
        <v>1013</v>
      </c>
      <c r="D205" s="209" t="s">
        <v>1124</v>
      </c>
      <c r="E205" s="209" t="s">
        <v>1125</v>
      </c>
      <c r="F205" s="216"/>
      <c r="G205" s="236" t="s">
        <v>1136</v>
      </c>
      <c r="H205" s="116" t="str">
        <f>IF(ISNA(VLOOKUP($D205,'Sep 17'!$F:$F,1,0)),"No","Yes")</f>
      </c>
      <c r="I205" s="17048">
        <f>IF(ISNA(VLOOKUP($D205,'Sep 10'!$F:$F,1,0)),"No","Yes")</f>
      </c>
      <c r="J205" s="17047">
        <f>IF(ISNA(VLOOKUP($D205,'Sep 05'!$F:$F,1,0)),"No","Yes")</f>
      </c>
      <c r="K205" s="17046">
        <f>IF(ISNA(VLOOKUP($D205,'Aug 27'!$F:$F,1,0)),"No","Yes")</f>
      </c>
      <c r="L205" s="17045">
        <f>IF(ISNA(VLOOKUP($D205,'Aug 20'!$F:$F,1,0)),"No","Yes")</f>
      </c>
      <c r="M205" s="17044">
        <f>IF(ISNA(VLOOKUP($D205,'Aug 13'!$F:$F,1,0)),"No","Yes")</f>
      </c>
      <c r="N205" s="17043">
        <f>IF(ISNA(VLOOKUP($D205,'Aug 07'!$F:$F,1,0)),"No","Yes")</f>
      </c>
      <c r="O205" s="17042">
        <f>IF(ISNA(VLOOKUP($D205,'Jul 30'!$F:$F,1,0)),"No","Yes")</f>
      </c>
      <c r="P205" s="17041">
        <f>IF(ISNA(VLOOKUP($D205,'Jul 23'!$F:$F,1,0)),"No","Yes")</f>
      </c>
      <c r="Q205" s="17040">
        <f>IF(ISNA(VLOOKUP($D205,'Jul 16'!$F:$F,1,0)),"No","Yes")</f>
      </c>
      <c r="R205" s="17039">
        <f>IF(ISNA(VLOOKUP($D205,'Jul 9'!$F:$F,1,0)),"No","Yes")</f>
      </c>
      <c r="S205" s="17038">
        <f>IF(ISNA(VLOOKUP($D205,'Jul 2'!$F:$F,1,0)),"No","Yes")</f>
      </c>
      <c r="T205" s="17037">
        <f>IF(ISNA(VLOOKUP($D205,'Jun 25'!$F:$F,1,0)),"No","Yes")</f>
      </c>
      <c r="U205" s="17036">
        <f>IF(ISNA(VLOOKUP($D205,'Jun 18'!$F:$F,1,0)),"No","Yes")</f>
      </c>
      <c r="V205" s="17035">
        <f>IF(ISNA(VLOOKUP($D205,'Jun 11'!$F:$F,1,0)),"No","Yes")</f>
      </c>
      <c r="W205" s="17034">
        <f>IF(ISNA(VLOOKUP($D205,'Jun 4'!$F:$F,1,0)),"No","Yes")</f>
      </c>
      <c r="X205" s="17033">
        <f>IF(ISNA(VLOOKUP($D205,'May 28'!$F:$F,1,0)),"No","Yes")</f>
      </c>
      <c r="Y205" s="17032">
        <f>IF(ISNA(VLOOKUP($D205,'May 21'!$F:$F,1,0)),"No","Yes")</f>
      </c>
      <c r="Z205" s="17031">
        <f>IF(ISNA(VLOOKUP($D205,'May 14'!$F:$F,1,0)),"No","Yes")</f>
      </c>
      <c r="AA205" s="17030">
        <f>IF(ISNA(VLOOKUP($D205,'May 9'!$F:$F,1,0)),"No","Yes")</f>
      </c>
      <c r="AB205" s="17029">
        <f>IF(ISNA(VLOOKUP($D205,'May 2'!$F:$F,1,0)),"No","Yes")</f>
      </c>
      <c r="AC205" s="17028">
        <f>IF(ISNA(VLOOKUP($D205,'Apr 23'!$F:$F,1,0)),"No","Yes")</f>
      </c>
      <c r="AD205" s="17027">
        <f>IF(ISNA(VLOOKUP($D205,'Apr 16'!$F:$F,1,0)),"No","Yes")</f>
      </c>
      <c r="AE205" s="17026">
        <f>IF(ISNA(VLOOKUP($D205,'Apr 9'!$F:$F,1,0)),"No","Yes")</f>
      </c>
      <c r="AF205" s="17025">
        <f>IF(ISNA(VLOOKUP($D205,'Apr 2'!$F:$F,1,0)),"No","Yes")</f>
      </c>
      <c r="AG205" s="17024">
        <f>IF(ISNA(VLOOKUP($D205,'Mar 26'!$F:$F,1,0)),"No","Yes")</f>
      </c>
      <c r="AH205" s="17023">
        <f>IF(ISNA(VLOOKUP($D205,'Mar 19'!$F:$F,1,0)),"No","Yes")</f>
      </c>
      <c r="AI205" s="17022">
        <f>IF(ISNA(VLOOKUP($D205,'Mar 12'!$F:$F,1,0)),"No","Yes")</f>
      </c>
      <c r="AJ205" s="17021">
        <f>IF(ISNA(VLOOKUP($D205,'Mar 5'!$F:$F,1,0)),"No","Yes")</f>
      </c>
      <c r="AK205" s="17020">
        <f>IF(ISNA(VLOOKUP($D205,'Feb 26'!$F:$F,1,0)),"No","Yes")</f>
      </c>
      <c r="AL205" s="17019">
        <f>IF(ISNA(VLOOKUP($D205,'Feb 26'!$F:$F,1,0)),"No","Yes")</f>
      </c>
      <c r="AM205" s="17018">
        <f>IF(ISNA(VLOOKUP($D205,'Feb 12'!$F:$F,1,0)),"No","Yes")</f>
      </c>
      <c r="AN205" s="17017">
        <f>IF(ISNA(VLOOKUP($D205,'Feb 5'!$F:$F,1,0)),"No","Yes")</f>
      </c>
      <c r="AO205" s="17016">
        <f>IF(ISNA(VLOOKUP($D205,'Jan 29'!$F:$F,1,0)),"No","Yes")</f>
      </c>
      <c r="AP205" s="17015">
        <f>IF(ISNA(VLOOKUP(D205,'Jan 22'!F:F,1,0)),"No","Yes")</f>
      </c>
    </row>
    <row r="206" spans="1:41" x14ac:dyDescent="0.25">
      <c r="A206" s="8768"/>
      <c r="B206" s="249" t="s">
        <v>1423</v>
      </c>
      <c r="C206" s="212" t="s">
        <v>1013</v>
      </c>
      <c r="D206" s="212" t="s">
        <v>1218</v>
      </c>
      <c r="E206" s="212" t="s">
        <v>1219</v>
      </c>
      <c r="F206" s="216"/>
      <c r="G206" s="238" t="s">
        <v>1468</v>
      </c>
      <c r="H206" s="116" t="str">
        <f>IF(ISNA(VLOOKUP($D206,'Sep 17'!$F:$F,1,0)),"No","Yes")</f>
      </c>
      <c r="I206" s="17082">
        <f>IF(ISNA(VLOOKUP($D206,'Sep 10'!$F:$F,1,0)),"No","Yes")</f>
      </c>
      <c r="J206" s="17081">
        <f>IF(ISNA(VLOOKUP($D206,'Sep 05'!$F:$F,1,0)),"No","Yes")</f>
      </c>
      <c r="K206" s="17080">
        <f>IF(ISNA(VLOOKUP($D206,'Aug 27'!$F:$F,1,0)),"No","Yes")</f>
      </c>
      <c r="L206" s="17079">
        <f>IF(ISNA(VLOOKUP($D206,'Aug 20'!$F:$F,1,0)),"No","Yes")</f>
      </c>
      <c r="M206" s="17078">
        <f>IF(ISNA(VLOOKUP($D206,'Aug 13'!$F:$F,1,0)),"No","Yes")</f>
      </c>
      <c r="N206" s="17077">
        <f>IF(ISNA(VLOOKUP($D206,'Aug 07'!$F:$F,1,0)),"No","Yes")</f>
      </c>
      <c r="O206" s="17076">
        <f>IF(ISNA(VLOOKUP($D206,'Jul 30'!$F:$F,1,0)),"No","Yes")</f>
      </c>
      <c r="P206" s="17075">
        <f>IF(ISNA(VLOOKUP($D206,'Jul 23'!$F:$F,1,0)),"No","Yes")</f>
      </c>
      <c r="Q206" s="17074">
        <f>IF(ISNA(VLOOKUP($D206,'Jul 16'!$F:$F,1,0)),"No","Yes")</f>
      </c>
      <c r="R206" s="17073">
        <f>IF(ISNA(VLOOKUP($D206,'Jul 9'!$F:$F,1,0)),"No","Yes")</f>
      </c>
      <c r="S206" s="17072">
        <f>IF(ISNA(VLOOKUP($D206,'Jul 2'!$F:$F,1,0)),"No","Yes")</f>
      </c>
      <c r="T206" s="17071">
        <f>IF(ISNA(VLOOKUP($D206,'Jun 25'!$F:$F,1,0)),"No","Yes")</f>
      </c>
      <c r="U206" s="17070">
        <f>IF(ISNA(VLOOKUP($D206,'Jun 18'!$F:$F,1,0)),"No","Yes")</f>
      </c>
      <c r="V206" s="17069">
        <f>IF(ISNA(VLOOKUP($D206,'Jun 11'!$F:$F,1,0)),"No","Yes")</f>
      </c>
      <c r="W206" s="17068">
        <f>IF(ISNA(VLOOKUP($D206,'Jun 4'!$F:$F,1,0)),"No","Yes")</f>
      </c>
      <c r="X206" s="17067">
        <f>IF(ISNA(VLOOKUP($D206,'May 28'!$F:$F,1,0)),"No","Yes")</f>
      </c>
      <c r="Y206" s="17066">
        <f>IF(ISNA(VLOOKUP($D206,'May 21'!$F:$F,1,0)),"No","Yes")</f>
      </c>
      <c r="Z206" s="17065">
        <f>IF(ISNA(VLOOKUP($D206,'May 14'!$F:$F,1,0)),"No","Yes")</f>
      </c>
      <c r="AA206" s="17064">
        <f>IF(ISNA(VLOOKUP($D206,'May 9'!$F:$F,1,0)),"No","Yes")</f>
      </c>
      <c r="AB206" s="17063">
        <f>IF(ISNA(VLOOKUP($D206,'May 2'!$F:$F,1,0)),"No","Yes")</f>
      </c>
      <c r="AC206" s="17062">
        <f>IF(ISNA(VLOOKUP($D206,'Apr 23'!$F:$F,1,0)),"No","Yes")</f>
      </c>
      <c r="AD206" s="17061">
        <f>IF(ISNA(VLOOKUP($D206,'Apr 16'!$F:$F,1,0)),"No","Yes")</f>
      </c>
      <c r="AE206" s="17060">
        <f>IF(ISNA(VLOOKUP($D206,'Apr 9'!$F:$F,1,0)),"No","Yes")</f>
      </c>
      <c r="AF206" s="17059">
        <f>IF(ISNA(VLOOKUP($D206,'Apr 2'!$F:$F,1,0)),"No","Yes")</f>
      </c>
      <c r="AG206" s="17058">
        <f>IF(ISNA(VLOOKUP($D206,'Mar 26'!$F:$F,1,0)),"No","Yes")</f>
      </c>
      <c r="AH206" s="17057">
        <f>IF(ISNA(VLOOKUP($D206,'Mar 19'!$F:$F,1,0)),"No","Yes")</f>
      </c>
      <c r="AI206" s="17056">
        <f>IF(ISNA(VLOOKUP($D206,'Mar 12'!$F:$F,1,0)),"No","Yes")</f>
      </c>
      <c r="AJ206" s="17055">
        <f>IF(ISNA(VLOOKUP($D206,'Mar 5'!$F:$F,1,0)),"No","Yes")</f>
      </c>
      <c r="AK206" s="17054">
        <f>IF(ISNA(VLOOKUP($D206,'Feb 26'!$F:$F,1,0)),"No","Yes")</f>
      </c>
      <c r="AL206" s="17053">
        <f>IF(ISNA(VLOOKUP($D206,'Feb 26'!$F:$F,1,0)),"No","Yes")</f>
      </c>
      <c r="AM206" s="17052">
        <f>IF(ISNA(VLOOKUP($D206,'Feb 12'!$F:$F,1,0)),"No","Yes")</f>
      </c>
      <c r="AN206" s="17051">
        <f>IF(ISNA(VLOOKUP($D206,'Feb 5'!$F:$F,1,0)),"No","Yes")</f>
      </c>
      <c r="AO206" s="17050">
        <f>IF(ISNA(VLOOKUP($D206,'Jan 29'!$F:$F,1,0)),"No","Yes")</f>
      </c>
      <c r="AP206" s="17049">
        <f>IF(ISNA(VLOOKUP(D206,'Jan 22'!F:F,1,0)),"No","Yes")</f>
      </c>
    </row>
    <row r="207" spans="1:41" x14ac:dyDescent="0.25">
      <c r="A207" s="8768"/>
      <c r="B207" s="249" t="s">
        <v>1350</v>
      </c>
      <c r="C207" s="209" t="s">
        <v>1013</v>
      </c>
      <c r="D207" s="209" t="s">
        <v>1168</v>
      </c>
      <c r="E207" s="209" t="s">
        <v>1169</v>
      </c>
      <c r="F207" s="216"/>
      <c r="G207" s="238" t="s">
        <v>1468</v>
      </c>
      <c r="H207" s="116" t="str">
        <f>IF(ISNA(VLOOKUP($D207,'Sep 17'!$F:$F,1,0)),"No","Yes")</f>
      </c>
      <c r="I207" s="17116">
        <f>IF(ISNA(VLOOKUP($D207,'Sep 10'!$F:$F,1,0)),"No","Yes")</f>
      </c>
      <c r="J207" s="17115">
        <f>IF(ISNA(VLOOKUP($D207,'Sep 05'!$F:$F,1,0)),"No","Yes")</f>
      </c>
      <c r="K207" s="17114">
        <f>IF(ISNA(VLOOKUP($D207,'Aug 27'!$F:$F,1,0)),"No","Yes")</f>
      </c>
      <c r="L207" s="17113">
        <f>IF(ISNA(VLOOKUP($D207,'Aug 20'!$F:$F,1,0)),"No","Yes")</f>
      </c>
      <c r="M207" s="17112">
        <f>IF(ISNA(VLOOKUP($D207,'Aug 13'!$F:$F,1,0)),"No","Yes")</f>
      </c>
      <c r="N207" s="17111">
        <f>IF(ISNA(VLOOKUP($D207,'Aug 07'!$F:$F,1,0)),"No","Yes")</f>
      </c>
      <c r="O207" s="17110">
        <f>IF(ISNA(VLOOKUP($D207,'Jul 30'!$F:$F,1,0)),"No","Yes")</f>
      </c>
      <c r="P207" s="17109">
        <f>IF(ISNA(VLOOKUP($D207,'Jul 23'!$F:$F,1,0)),"No","Yes")</f>
      </c>
      <c r="Q207" s="17108">
        <f>IF(ISNA(VLOOKUP($D207,'Jul 16'!$F:$F,1,0)),"No","Yes")</f>
      </c>
      <c r="R207" s="17107">
        <f>IF(ISNA(VLOOKUP($D207,'Jul 9'!$F:$F,1,0)),"No","Yes")</f>
      </c>
      <c r="S207" s="17106">
        <f>IF(ISNA(VLOOKUP($D207,'Jul 2'!$F:$F,1,0)),"No","Yes")</f>
      </c>
      <c r="T207" s="17105">
        <f>IF(ISNA(VLOOKUP($D207,'Jun 25'!$F:$F,1,0)),"No","Yes")</f>
      </c>
      <c r="U207" s="17104">
        <f>IF(ISNA(VLOOKUP($D207,'Jun 18'!$F:$F,1,0)),"No","Yes")</f>
      </c>
      <c r="V207" s="17103">
        <f>IF(ISNA(VLOOKUP($D207,'Jun 11'!$F:$F,1,0)),"No","Yes")</f>
      </c>
      <c r="W207" s="17102">
        <f>IF(ISNA(VLOOKUP($D207,'Jun 4'!$F:$F,1,0)),"No","Yes")</f>
      </c>
      <c r="X207" s="17101">
        <f>IF(ISNA(VLOOKUP($D207,'May 28'!$F:$F,1,0)),"No","Yes")</f>
      </c>
      <c r="Y207" s="17100">
        <f>IF(ISNA(VLOOKUP($D207,'May 21'!$F:$F,1,0)),"No","Yes")</f>
      </c>
      <c r="Z207" s="17099">
        <f>IF(ISNA(VLOOKUP($D207,'May 14'!$F:$F,1,0)),"No","Yes")</f>
      </c>
      <c r="AA207" s="17098">
        <f>IF(ISNA(VLOOKUP($D207,'May 9'!$F:$F,1,0)),"No","Yes")</f>
      </c>
      <c r="AB207" s="17097">
        <f>IF(ISNA(VLOOKUP($D207,'May 2'!$F:$F,1,0)),"No","Yes")</f>
      </c>
      <c r="AC207" s="17096">
        <f>IF(ISNA(VLOOKUP($D207,'Apr 23'!$F:$F,1,0)),"No","Yes")</f>
      </c>
      <c r="AD207" s="17095">
        <f>IF(ISNA(VLOOKUP($D207,'Apr 16'!$F:$F,1,0)),"No","Yes")</f>
      </c>
      <c r="AE207" s="17094">
        <f>IF(ISNA(VLOOKUP($D207,'Apr 9'!$F:$F,1,0)),"No","Yes")</f>
      </c>
      <c r="AF207" s="17093">
        <f>IF(ISNA(VLOOKUP($D207,'Apr 2'!$F:$F,1,0)),"No","Yes")</f>
      </c>
      <c r="AG207" s="17092">
        <f>IF(ISNA(VLOOKUP($D207,'Mar 26'!$F:$F,1,0)),"No","Yes")</f>
      </c>
      <c r="AH207" s="17091">
        <f>IF(ISNA(VLOOKUP($D207,'Mar 19'!$F:$F,1,0)),"No","Yes")</f>
      </c>
      <c r="AI207" s="17090">
        <f>IF(ISNA(VLOOKUP($D207,'Mar 12'!$F:$F,1,0)),"No","Yes")</f>
      </c>
      <c r="AJ207" s="17089">
        <f>IF(ISNA(VLOOKUP($D207,'Mar 5'!$F:$F,1,0)),"No","Yes")</f>
      </c>
      <c r="AK207" s="17088">
        <f>IF(ISNA(VLOOKUP($D207,'Feb 26'!$F:$F,1,0)),"No","Yes")</f>
      </c>
      <c r="AL207" s="17087">
        <f>IF(ISNA(VLOOKUP($D207,'Feb 26'!$F:$F,1,0)),"No","Yes")</f>
      </c>
      <c r="AM207" s="17086">
        <f>IF(ISNA(VLOOKUP($D207,'Feb 12'!$F:$F,1,0)),"No","Yes")</f>
      </c>
      <c r="AN207" s="17085">
        <f>IF(ISNA(VLOOKUP($D207,'Feb 5'!$F:$F,1,0)),"No","Yes")</f>
      </c>
      <c r="AO207" s="17084">
        <f>IF(ISNA(VLOOKUP($D207,'Jan 29'!$F:$F,1,0)),"No","Yes")</f>
      </c>
      <c r="AP207" s="17083">
        <f>IF(ISNA(VLOOKUP(D207,'Jan 22'!F:F,1,0)),"No","Yes")</f>
      </c>
    </row>
    <row r="208" spans="1:41" x14ac:dyDescent="0.25">
      <c r="A208" s="8768"/>
      <c r="B208" s="249" t="s">
        <v>1350</v>
      </c>
      <c r="C208" s="209" t="s">
        <v>1013</v>
      </c>
      <c r="D208" s="209" t="s">
        <v>1107</v>
      </c>
      <c r="E208" s="209" t="s">
        <v>1108</v>
      </c>
      <c r="F208" s="216"/>
      <c r="G208" s="238" t="s">
        <v>1468</v>
      </c>
      <c r="H208" s="116" t="str">
        <f>IF(ISNA(VLOOKUP($D208,'Sep 17'!$F:$F,1,0)),"No","Yes")</f>
      </c>
      <c r="I208" s="17150">
        <f>IF(ISNA(VLOOKUP($D208,'Sep 10'!$F:$F,1,0)),"No","Yes")</f>
      </c>
      <c r="J208" s="17149">
        <f>IF(ISNA(VLOOKUP($D208,'Sep 05'!$F:$F,1,0)),"No","Yes")</f>
      </c>
      <c r="K208" s="17148">
        <f>IF(ISNA(VLOOKUP($D208,'Aug 27'!$F:$F,1,0)),"No","Yes")</f>
      </c>
      <c r="L208" s="17147">
        <f>IF(ISNA(VLOOKUP($D208,'Aug 20'!$F:$F,1,0)),"No","Yes")</f>
      </c>
      <c r="M208" s="17146">
        <f>IF(ISNA(VLOOKUP($D208,'Aug 13'!$F:$F,1,0)),"No","Yes")</f>
      </c>
      <c r="N208" s="17145">
        <f>IF(ISNA(VLOOKUP($D208,'Aug 07'!$F:$F,1,0)),"No","Yes")</f>
      </c>
      <c r="O208" s="17144">
        <f>IF(ISNA(VLOOKUP($D208,'Jul 30'!$F:$F,1,0)),"No","Yes")</f>
      </c>
      <c r="P208" s="17143">
        <f>IF(ISNA(VLOOKUP($D208,'Jul 23'!$F:$F,1,0)),"No","Yes")</f>
      </c>
      <c r="Q208" s="17142">
        <f>IF(ISNA(VLOOKUP($D208,'Jul 16'!$F:$F,1,0)),"No","Yes")</f>
      </c>
      <c r="R208" s="17141">
        <f>IF(ISNA(VLOOKUP($D208,'Jul 9'!$F:$F,1,0)),"No","Yes")</f>
      </c>
      <c r="S208" s="17140">
        <f>IF(ISNA(VLOOKUP($D208,'Jul 2'!$F:$F,1,0)),"No","Yes")</f>
      </c>
      <c r="T208" s="17139">
        <f>IF(ISNA(VLOOKUP($D208,'Jun 25'!$F:$F,1,0)),"No","Yes")</f>
      </c>
      <c r="U208" s="17138">
        <f>IF(ISNA(VLOOKUP($D208,'Jun 18'!$F:$F,1,0)),"No","Yes")</f>
      </c>
      <c r="V208" s="17137">
        <f>IF(ISNA(VLOOKUP($D208,'Jun 11'!$F:$F,1,0)),"No","Yes")</f>
      </c>
      <c r="W208" s="17136">
        <f>IF(ISNA(VLOOKUP($D208,'Jun 4'!$F:$F,1,0)),"No","Yes")</f>
      </c>
      <c r="X208" s="17135">
        <f>IF(ISNA(VLOOKUP($D208,'May 28'!$F:$F,1,0)),"No","Yes")</f>
      </c>
      <c r="Y208" s="17134">
        <f>IF(ISNA(VLOOKUP($D208,'May 21'!$F:$F,1,0)),"No","Yes")</f>
      </c>
      <c r="Z208" s="17133">
        <f>IF(ISNA(VLOOKUP($D208,'May 14'!$F:$F,1,0)),"No","Yes")</f>
      </c>
      <c r="AA208" s="17132">
        <f>IF(ISNA(VLOOKUP($D208,'May 9'!$F:$F,1,0)),"No","Yes")</f>
      </c>
      <c r="AB208" s="17131">
        <f>IF(ISNA(VLOOKUP($D208,'May 2'!$F:$F,1,0)),"No","Yes")</f>
      </c>
      <c r="AC208" s="17130">
        <f>IF(ISNA(VLOOKUP($D208,'Apr 23'!$F:$F,1,0)),"No","Yes")</f>
      </c>
      <c r="AD208" s="17129">
        <f>IF(ISNA(VLOOKUP($D208,'Apr 16'!$F:$F,1,0)),"No","Yes")</f>
      </c>
      <c r="AE208" s="17128">
        <f>IF(ISNA(VLOOKUP($D208,'Apr 9'!$F:$F,1,0)),"No","Yes")</f>
      </c>
      <c r="AF208" s="17127">
        <f>IF(ISNA(VLOOKUP($D208,'Apr 2'!$F:$F,1,0)),"No","Yes")</f>
      </c>
      <c r="AG208" s="17126">
        <f>IF(ISNA(VLOOKUP($D208,'Mar 26'!$F:$F,1,0)),"No","Yes")</f>
      </c>
      <c r="AH208" s="17125">
        <f>IF(ISNA(VLOOKUP($D208,'Mar 19'!$F:$F,1,0)),"No","Yes")</f>
      </c>
      <c r="AI208" s="17124">
        <f>IF(ISNA(VLOOKUP($D208,'Mar 12'!$F:$F,1,0)),"No","Yes")</f>
      </c>
      <c r="AJ208" s="17123">
        <f>IF(ISNA(VLOOKUP($D208,'Mar 5'!$F:$F,1,0)),"No","Yes")</f>
      </c>
      <c r="AK208" s="17122">
        <f>IF(ISNA(VLOOKUP($D208,'Feb 26'!$F:$F,1,0)),"No","Yes")</f>
      </c>
      <c r="AL208" s="17121">
        <f>IF(ISNA(VLOOKUP($D208,'Feb 26'!$F:$F,1,0)),"No","Yes")</f>
      </c>
      <c r="AM208" s="17120">
        <f>IF(ISNA(VLOOKUP($D208,'Feb 12'!$F:$F,1,0)),"No","Yes")</f>
      </c>
      <c r="AN208" s="17119">
        <f>IF(ISNA(VLOOKUP($D208,'Feb 5'!$F:$F,1,0)),"No","Yes")</f>
      </c>
      <c r="AO208" s="17118">
        <f>IF(ISNA(VLOOKUP($D208,'Jan 29'!$F:$F,1,0)),"No","Yes")</f>
      </c>
      <c r="AP208" s="17117">
        <f>IF(ISNA(VLOOKUP(D208,'Jan 22'!F:F,1,0)),"No","Yes")</f>
      </c>
    </row>
    <row r="209" spans="1:41" x14ac:dyDescent="0.25">
      <c r="A209" s="8768"/>
      <c r="B209" s="249" t="s">
        <v>1410</v>
      </c>
      <c r="C209" s="209" t="s">
        <v>1013</v>
      </c>
      <c r="D209" s="209" t="s">
        <v>1261</v>
      </c>
      <c r="E209" s="209" t="s">
        <v>1083</v>
      </c>
      <c r="F209" s="216"/>
      <c r="G209" s="236" t="s">
        <v>1136</v>
      </c>
      <c r="H209" s="116" t="str">
        <f>IF(ISNA(VLOOKUP($D209,'Sep 17'!$F:$F,1,0)),"No","Yes")</f>
      </c>
      <c r="I209" s="17184">
        <f>IF(ISNA(VLOOKUP($D209,'Sep 10'!$F:$F,1,0)),"No","Yes")</f>
      </c>
      <c r="J209" s="17183">
        <f>IF(ISNA(VLOOKUP($D209,'Sep 05'!$F:$F,1,0)),"No","Yes")</f>
      </c>
      <c r="K209" s="17182">
        <f>IF(ISNA(VLOOKUP($D209,'Aug 27'!$F:$F,1,0)),"No","Yes")</f>
      </c>
      <c r="L209" s="17181">
        <f>IF(ISNA(VLOOKUP($D209,'Aug 20'!$F:$F,1,0)),"No","Yes")</f>
      </c>
      <c r="M209" s="17180">
        <f>IF(ISNA(VLOOKUP($D209,'Aug 13'!$F:$F,1,0)),"No","Yes")</f>
      </c>
      <c r="N209" s="17179">
        <f>IF(ISNA(VLOOKUP($D209,'Aug 07'!$F:$F,1,0)),"No","Yes")</f>
      </c>
      <c r="O209" s="17178">
        <f>IF(ISNA(VLOOKUP($D209,'Jul 30'!$F:$F,1,0)),"No","Yes")</f>
      </c>
      <c r="P209" s="17177">
        <f>IF(ISNA(VLOOKUP($D209,'Jul 23'!$F:$F,1,0)),"No","Yes")</f>
      </c>
      <c r="Q209" s="17176">
        <f>IF(ISNA(VLOOKUP($D209,'Jul 16'!$F:$F,1,0)),"No","Yes")</f>
      </c>
      <c r="R209" s="17175">
        <f>IF(ISNA(VLOOKUP($D209,'Jul 9'!$F:$F,1,0)),"No","Yes")</f>
      </c>
      <c r="S209" s="17174">
        <f>IF(ISNA(VLOOKUP($D209,'Jul 2'!$F:$F,1,0)),"No","Yes")</f>
      </c>
      <c r="T209" s="17173">
        <f>IF(ISNA(VLOOKUP($D209,'Jun 25'!$F:$F,1,0)),"No","Yes")</f>
      </c>
      <c r="U209" s="17172">
        <f>IF(ISNA(VLOOKUP($D209,'Jun 18'!$F:$F,1,0)),"No","Yes")</f>
      </c>
      <c r="V209" s="17171">
        <f>IF(ISNA(VLOOKUP($D209,'Jun 11'!$F:$F,1,0)),"No","Yes")</f>
      </c>
      <c r="W209" s="17170">
        <f>IF(ISNA(VLOOKUP($D209,'Jun 4'!$F:$F,1,0)),"No","Yes")</f>
      </c>
      <c r="X209" s="17169">
        <f>IF(ISNA(VLOOKUP($D209,'May 28'!$F:$F,1,0)),"No","Yes")</f>
      </c>
      <c r="Y209" s="17168">
        <f>IF(ISNA(VLOOKUP($D209,'May 21'!$F:$F,1,0)),"No","Yes")</f>
      </c>
      <c r="Z209" s="17167">
        <f>IF(ISNA(VLOOKUP($D209,'May 14'!$F:$F,1,0)),"No","Yes")</f>
      </c>
      <c r="AA209" s="17166">
        <f>IF(ISNA(VLOOKUP($D209,'May 9'!$F:$F,1,0)),"No","Yes")</f>
      </c>
      <c r="AB209" s="17165">
        <f>IF(ISNA(VLOOKUP($D209,'May 2'!$F:$F,1,0)),"No","Yes")</f>
      </c>
      <c r="AC209" s="17164">
        <f>IF(ISNA(VLOOKUP($D209,'Apr 23'!$F:$F,1,0)),"No","Yes")</f>
      </c>
      <c r="AD209" s="17163">
        <f>IF(ISNA(VLOOKUP($D209,'Apr 16'!$F:$F,1,0)),"No","Yes")</f>
      </c>
      <c r="AE209" s="17162">
        <f>IF(ISNA(VLOOKUP($D209,'Apr 9'!$F:$F,1,0)),"No","Yes")</f>
      </c>
      <c r="AF209" s="17161">
        <f>IF(ISNA(VLOOKUP($D209,'Apr 2'!$F:$F,1,0)),"No","Yes")</f>
      </c>
      <c r="AG209" s="17160">
        <f>IF(ISNA(VLOOKUP($D209,'Mar 26'!$F:$F,1,0)),"No","Yes")</f>
      </c>
      <c r="AH209" s="17159">
        <f>IF(ISNA(VLOOKUP($D209,'Mar 19'!$F:$F,1,0)),"No","Yes")</f>
      </c>
      <c r="AI209" s="17158">
        <f>IF(ISNA(VLOOKUP($D209,'Mar 12'!$F:$F,1,0)),"No","Yes")</f>
      </c>
      <c r="AJ209" s="17157">
        <f>IF(ISNA(VLOOKUP($D209,'Mar 5'!$F:$F,1,0)),"No","Yes")</f>
      </c>
      <c r="AK209" s="17156">
        <f>IF(ISNA(VLOOKUP($D209,'Feb 26'!$F:$F,1,0)),"No","Yes")</f>
      </c>
      <c r="AL209" s="17155">
        <f>IF(ISNA(VLOOKUP($D209,'Feb 26'!$F:$F,1,0)),"No","Yes")</f>
      </c>
      <c r="AM209" s="17154">
        <f>IF(ISNA(VLOOKUP($D209,'Feb 12'!$F:$F,1,0)),"No","Yes")</f>
      </c>
      <c r="AN209" s="17153">
        <f>IF(ISNA(VLOOKUP($D209,'Feb 5'!$F:$F,1,0)),"No","Yes")</f>
      </c>
      <c r="AO209" s="17152">
        <f>IF(ISNA(VLOOKUP($D209,'Jan 29'!$F:$F,1,0)),"No","Yes")</f>
      </c>
      <c r="AP209" s="17151">
        <f>IF(ISNA(VLOOKUP(D209,'Jan 22'!F:F,1,0)),"No","Yes")</f>
      </c>
    </row>
    <row r="210" spans="1:41" x14ac:dyDescent="0.25">
      <c r="A210" s="8768"/>
      <c r="B210" s="249" t="s">
        <v>1410</v>
      </c>
      <c r="C210" s="209" t="s">
        <v>1013</v>
      </c>
      <c r="D210" s="209" t="s">
        <v>1082</v>
      </c>
      <c r="E210" s="209" t="s">
        <v>1083</v>
      </c>
      <c r="F210" s="216"/>
      <c r="G210" s="236" t="s">
        <v>1136</v>
      </c>
      <c r="H210" s="116" t="str">
        <f>IF(ISNA(VLOOKUP($D210,'Sep 17'!$F:$F,1,0)),"No","Yes")</f>
      </c>
      <c r="I210" s="17218">
        <f>IF(ISNA(VLOOKUP($D210,'Sep 10'!$F:$F,1,0)),"No","Yes")</f>
      </c>
      <c r="J210" s="17217">
        <f>IF(ISNA(VLOOKUP($D210,'Sep 05'!$F:$F,1,0)),"No","Yes")</f>
      </c>
      <c r="K210" s="17216">
        <f>IF(ISNA(VLOOKUP($D210,'Aug 27'!$F:$F,1,0)),"No","Yes")</f>
      </c>
      <c r="L210" s="17215">
        <f>IF(ISNA(VLOOKUP($D210,'Aug 20'!$F:$F,1,0)),"No","Yes")</f>
      </c>
      <c r="M210" s="17214">
        <f>IF(ISNA(VLOOKUP($D210,'Aug 13'!$F:$F,1,0)),"No","Yes")</f>
      </c>
      <c r="N210" s="17213">
        <f>IF(ISNA(VLOOKUP($D210,'Aug 07'!$F:$F,1,0)),"No","Yes")</f>
      </c>
      <c r="O210" s="17212">
        <f>IF(ISNA(VLOOKUP($D210,'Jul 30'!$F:$F,1,0)),"No","Yes")</f>
      </c>
      <c r="P210" s="17211">
        <f>IF(ISNA(VLOOKUP($D210,'Jul 23'!$F:$F,1,0)),"No","Yes")</f>
      </c>
      <c r="Q210" s="17210">
        <f>IF(ISNA(VLOOKUP($D210,'Jul 16'!$F:$F,1,0)),"No","Yes")</f>
      </c>
      <c r="R210" s="17209">
        <f>IF(ISNA(VLOOKUP($D210,'Jul 9'!$F:$F,1,0)),"No","Yes")</f>
      </c>
      <c r="S210" s="17208">
        <f>IF(ISNA(VLOOKUP($D210,'Jul 2'!$F:$F,1,0)),"No","Yes")</f>
      </c>
      <c r="T210" s="17207">
        <f>IF(ISNA(VLOOKUP($D210,'Jun 25'!$F:$F,1,0)),"No","Yes")</f>
      </c>
      <c r="U210" s="17206">
        <f>IF(ISNA(VLOOKUP($D210,'Jun 18'!$F:$F,1,0)),"No","Yes")</f>
      </c>
      <c r="V210" s="17205">
        <f>IF(ISNA(VLOOKUP($D210,'Jun 11'!$F:$F,1,0)),"No","Yes")</f>
      </c>
      <c r="W210" s="17204">
        <f>IF(ISNA(VLOOKUP($D210,'Jun 4'!$F:$F,1,0)),"No","Yes")</f>
      </c>
      <c r="X210" s="17203">
        <f>IF(ISNA(VLOOKUP($D210,'May 28'!$F:$F,1,0)),"No","Yes")</f>
      </c>
      <c r="Y210" s="17202">
        <f>IF(ISNA(VLOOKUP($D210,'May 21'!$F:$F,1,0)),"No","Yes")</f>
      </c>
      <c r="Z210" s="17201">
        <f>IF(ISNA(VLOOKUP($D210,'May 14'!$F:$F,1,0)),"No","Yes")</f>
      </c>
      <c r="AA210" s="17200">
        <f>IF(ISNA(VLOOKUP($D210,'May 9'!$F:$F,1,0)),"No","Yes")</f>
      </c>
      <c r="AB210" s="17199">
        <f>IF(ISNA(VLOOKUP($D210,'May 2'!$F:$F,1,0)),"No","Yes")</f>
      </c>
      <c r="AC210" s="17198">
        <f>IF(ISNA(VLOOKUP($D210,'Apr 23'!$F:$F,1,0)),"No","Yes")</f>
      </c>
      <c r="AD210" s="17197">
        <f>IF(ISNA(VLOOKUP($D210,'Apr 16'!$F:$F,1,0)),"No","Yes")</f>
      </c>
      <c r="AE210" s="17196">
        <f>IF(ISNA(VLOOKUP($D210,'Apr 9'!$F:$F,1,0)),"No","Yes")</f>
      </c>
      <c r="AF210" s="17195">
        <f>IF(ISNA(VLOOKUP($D210,'Apr 2'!$F:$F,1,0)),"No","Yes")</f>
      </c>
      <c r="AG210" s="17194">
        <f>IF(ISNA(VLOOKUP($D210,'Mar 26'!$F:$F,1,0)),"No","Yes")</f>
      </c>
      <c r="AH210" s="17193">
        <f>IF(ISNA(VLOOKUP($D210,'Mar 19'!$F:$F,1,0)),"No","Yes")</f>
      </c>
      <c r="AI210" s="17192">
        <f>IF(ISNA(VLOOKUP($D210,'Mar 12'!$F:$F,1,0)),"No","Yes")</f>
      </c>
      <c r="AJ210" s="17191">
        <f>IF(ISNA(VLOOKUP($D210,'Mar 5'!$F:$F,1,0)),"No","Yes")</f>
      </c>
      <c r="AK210" s="17190">
        <f>IF(ISNA(VLOOKUP($D210,'Feb 26'!$F:$F,1,0)),"No","Yes")</f>
      </c>
      <c r="AL210" s="17189">
        <f>IF(ISNA(VLOOKUP($D210,'Feb 26'!$F:$F,1,0)),"No","Yes")</f>
      </c>
      <c r="AM210" s="17188">
        <f>IF(ISNA(VLOOKUP($D210,'Feb 12'!$F:$F,1,0)),"No","Yes")</f>
      </c>
      <c r="AN210" s="17187">
        <f>IF(ISNA(VLOOKUP($D210,'Feb 5'!$F:$F,1,0)),"No","Yes")</f>
      </c>
      <c r="AO210" s="17186">
        <f>IF(ISNA(VLOOKUP($D210,'Jan 29'!$F:$F,1,0)),"No","Yes")</f>
      </c>
      <c r="AP210" s="17185">
        <f>IF(ISNA(VLOOKUP(D210,'Jan 22'!F:F,1,0)),"No","Yes")</f>
      </c>
    </row>
    <row customFormat="1" r="211" s="165" spans="1:41" x14ac:dyDescent="0.25">
      <c r="A211" s="8768"/>
      <c r="B211" s="205" t="s">
        <v>1509</v>
      </c>
      <c r="C211" s="216" t="s">
        <v>1013</v>
      </c>
      <c r="D211" s="216" t="s">
        <v>1505</v>
      </c>
      <c r="E211" s="216" t="s">
        <v>1507</v>
      </c>
      <c r="F211" s="216" t="s">
        <v>960</v>
      </c>
      <c r="G211" s="238" t="s">
        <v>1506</v>
      </c>
      <c r="H211" s="116" t="str">
        <f>IF(ISNA(VLOOKUP($D211,'Sep 17'!$F:$F,1,0)),"No","Yes")</f>
      </c>
      <c r="I211" s="17252">
        <f>IF(ISNA(VLOOKUP($D211,'Sep 10'!$F:$F,1,0)),"No","Yes")</f>
      </c>
      <c r="J211" s="17251">
        <f>IF(ISNA(VLOOKUP($D211,'Sep 05'!$F:$F,1,0)),"No","Yes")</f>
      </c>
      <c r="K211" s="17250">
        <f>IF(ISNA(VLOOKUP($D211,'Aug 27'!$F:$F,1,0)),"No","Yes")</f>
      </c>
      <c r="L211" s="17249">
        <f>IF(ISNA(VLOOKUP($D211,'Aug 20'!$F:$F,1,0)),"No","Yes")</f>
      </c>
      <c r="M211" s="17248">
        <f>IF(ISNA(VLOOKUP($D211,'Aug 13'!$F:$F,1,0)),"No","Yes")</f>
      </c>
      <c r="N211" s="17247">
        <f>IF(ISNA(VLOOKUP($D211,'Aug 07'!$F:$F,1,0)),"No","Yes")</f>
      </c>
      <c r="O211" s="17246">
        <f>IF(ISNA(VLOOKUP($D211,'Jul 30'!$F:$F,1,0)),"No","Yes")</f>
      </c>
      <c r="P211" s="17245">
        <f>IF(ISNA(VLOOKUP($D211,'Jul 23'!$F:$F,1,0)),"No","Yes")</f>
      </c>
      <c r="Q211" s="17244">
        <f>IF(ISNA(VLOOKUP($D211,'Jul 16'!$F:$F,1,0)),"No","Yes")</f>
      </c>
      <c r="R211" s="17243">
        <f>IF(ISNA(VLOOKUP($D211,'Jul 9'!$F:$F,1,0)),"No","Yes")</f>
      </c>
      <c r="S211" s="17242">
        <f>IF(ISNA(VLOOKUP($D211,'Jul 2'!$F:$F,1,0)),"No","Yes")</f>
      </c>
      <c r="T211" s="17241">
        <f>IF(ISNA(VLOOKUP($D211,'Jun 25'!$F:$F,1,0)),"No","Yes")</f>
      </c>
      <c r="U211" s="17240">
        <f>IF(ISNA(VLOOKUP($D211,'Jun 18'!$F:$F,1,0)),"No","Yes")</f>
      </c>
      <c r="V211" s="17239">
        <f>IF(ISNA(VLOOKUP($D211,'Jun 11'!$F:$F,1,0)),"No","Yes")</f>
      </c>
      <c r="W211" s="17238">
        <f>IF(ISNA(VLOOKUP($D211,'Jun 4'!$F:$F,1,0)),"No","Yes")</f>
      </c>
      <c r="X211" s="17237">
        <f>IF(ISNA(VLOOKUP($D211,'May 28'!$F:$F,1,0)),"No","Yes")</f>
      </c>
      <c r="Y211" s="17236">
        <f>IF(ISNA(VLOOKUP($D211,'May 21'!$F:$F,1,0)),"No","Yes")</f>
      </c>
      <c r="Z211" s="17235">
        <f>IF(ISNA(VLOOKUP($D211,'May 14'!$F:$F,1,0)),"No","Yes")</f>
      </c>
      <c r="AA211" s="17234">
        <f>IF(ISNA(VLOOKUP($D211,'May 9'!$F:$F,1,0)),"No","Yes")</f>
      </c>
      <c r="AB211" s="17233">
        <f>IF(ISNA(VLOOKUP($D211,'May 2'!$F:$F,1,0)),"No","Yes")</f>
      </c>
      <c r="AC211" s="17232">
        <f>IF(ISNA(VLOOKUP($D211,'Apr 23'!$F:$F,1,0)),"No","Yes")</f>
      </c>
      <c r="AD211" s="17231">
        <f>IF(ISNA(VLOOKUP($D211,'Apr 16'!$F:$F,1,0)),"No","Yes")</f>
      </c>
      <c r="AE211" s="17230">
        <f>IF(ISNA(VLOOKUP($D211,'Apr 9'!$F:$F,1,0)),"No","Yes")</f>
      </c>
      <c r="AF211" s="17229">
        <f>IF(ISNA(VLOOKUP($D211,'Apr 2'!$F:$F,1,0)),"No","Yes")</f>
      </c>
      <c r="AG211" s="17228">
        <f>IF(ISNA(VLOOKUP($D211,'Mar 26'!$F:$F,1,0)),"No","Yes")</f>
      </c>
      <c r="AH211" s="17227">
        <f>IF(ISNA(VLOOKUP($D211,'Mar 19'!$F:$F,1,0)),"No","Yes")</f>
      </c>
      <c r="AI211" s="17226">
        <f>IF(ISNA(VLOOKUP($D211,'Mar 12'!$F:$F,1,0)),"No","Yes")</f>
      </c>
      <c r="AJ211" s="17225">
        <f>IF(ISNA(VLOOKUP($D211,'Mar 5'!$F:$F,1,0)),"No","Yes")</f>
      </c>
      <c r="AK211" s="17224">
        <f>IF(ISNA(VLOOKUP($D211,'Feb 26'!$F:$F,1,0)),"No","Yes")</f>
      </c>
      <c r="AL211" s="17223">
        <f>IF(ISNA(VLOOKUP($D211,'Feb 26'!$F:$F,1,0)),"No","Yes")</f>
      </c>
      <c r="AM211" s="17222">
        <f>IF(ISNA(VLOOKUP($D211,'Feb 12'!$F:$F,1,0)),"No","Yes")</f>
      </c>
      <c r="AN211" s="17221">
        <f>IF(ISNA(VLOOKUP($D211,'Feb 5'!$F:$F,1,0)),"No","Yes")</f>
      </c>
      <c r="AO211" s="17220">
        <f>IF(ISNA(VLOOKUP($D211,'Jan 29'!$F:$F,1,0)),"No","Yes")</f>
      </c>
      <c r="AP211" s="17219">
        <f>IF(ISNA(VLOOKUP(D211,'Jan 22'!F:F,1,0)),"No","Yes")</f>
      </c>
    </row>
    <row customFormat="1" r="212" s="155" spans="1:41" x14ac:dyDescent="0.25">
      <c r="A212" s="8768"/>
      <c r="B212" s="199" t="s">
        <v>1488</v>
      </c>
      <c r="C212" s="216" t="s">
        <v>1013</v>
      </c>
      <c r="D212" s="216" t="s">
        <v>1481</v>
      </c>
      <c r="E212" s="216" t="s">
        <v>1482</v>
      </c>
      <c r="F212" s="216" t="s">
        <v>1468</v>
      </c>
      <c r="G212" s="238" t="s">
        <v>1136</v>
      </c>
      <c r="H212" s="116" t="str">
        <f>IF(ISNA(VLOOKUP($D212,'Sep 17'!$F:$F,1,0)),"No","Yes")</f>
      </c>
      <c r="I212" s="17286">
        <f>IF(ISNA(VLOOKUP($D212,'Sep 10'!$F:$F,1,0)),"No","Yes")</f>
      </c>
      <c r="J212" s="17285">
        <f>IF(ISNA(VLOOKUP($D212,'Sep 05'!$F:$F,1,0)),"No","Yes")</f>
      </c>
      <c r="K212" s="17284">
        <f>IF(ISNA(VLOOKUP($D212,'Aug 27'!$F:$F,1,0)),"No","Yes")</f>
      </c>
      <c r="L212" s="17283">
        <f>IF(ISNA(VLOOKUP($D212,'Aug 20'!$F:$F,1,0)),"No","Yes")</f>
      </c>
      <c r="M212" s="17282">
        <f>IF(ISNA(VLOOKUP($D212,'Aug 13'!$F:$F,1,0)),"No","Yes")</f>
      </c>
      <c r="N212" s="17281">
        <f>IF(ISNA(VLOOKUP($D212,'Aug 07'!$F:$F,1,0)),"No","Yes")</f>
      </c>
      <c r="O212" s="17280">
        <f>IF(ISNA(VLOOKUP($D212,'Jul 30'!$F:$F,1,0)),"No","Yes")</f>
      </c>
      <c r="P212" s="17279">
        <f>IF(ISNA(VLOOKUP($D212,'Jul 23'!$F:$F,1,0)),"No","Yes")</f>
      </c>
      <c r="Q212" s="17278">
        <f>IF(ISNA(VLOOKUP($D212,'Jul 16'!$F:$F,1,0)),"No","Yes")</f>
      </c>
      <c r="R212" s="17277">
        <f>IF(ISNA(VLOOKUP($D212,'Jul 9'!$F:$F,1,0)),"No","Yes")</f>
      </c>
      <c r="S212" s="17276">
        <f>IF(ISNA(VLOOKUP($D212,'Jul 2'!$F:$F,1,0)),"No","Yes")</f>
      </c>
      <c r="T212" s="17275">
        <f>IF(ISNA(VLOOKUP($D212,'Jun 25'!$F:$F,1,0)),"No","Yes")</f>
      </c>
      <c r="U212" s="17274">
        <f>IF(ISNA(VLOOKUP($D212,'Jun 18'!$F:$F,1,0)),"No","Yes")</f>
      </c>
      <c r="V212" s="17273">
        <f>IF(ISNA(VLOOKUP($D212,'Jun 11'!$F:$F,1,0)),"No","Yes")</f>
      </c>
      <c r="W212" s="17272">
        <f>IF(ISNA(VLOOKUP($D212,'Jun 4'!$F:$F,1,0)),"No","Yes")</f>
      </c>
      <c r="X212" s="17271">
        <f>IF(ISNA(VLOOKUP($D212,'May 28'!$F:$F,1,0)),"No","Yes")</f>
      </c>
      <c r="Y212" s="17270">
        <f>IF(ISNA(VLOOKUP($D212,'May 21'!$F:$F,1,0)),"No","Yes")</f>
      </c>
      <c r="Z212" s="17269">
        <f>IF(ISNA(VLOOKUP($D212,'May 14'!$F:$F,1,0)),"No","Yes")</f>
      </c>
      <c r="AA212" s="17268">
        <f>IF(ISNA(VLOOKUP($D212,'May 9'!$F:$F,1,0)),"No","Yes")</f>
      </c>
      <c r="AB212" s="17267">
        <f>IF(ISNA(VLOOKUP($D212,'May 2'!$F:$F,1,0)),"No","Yes")</f>
      </c>
      <c r="AC212" s="17266">
        <f>IF(ISNA(VLOOKUP($D212,'Apr 23'!$F:$F,1,0)),"No","Yes")</f>
      </c>
      <c r="AD212" s="17265">
        <f>IF(ISNA(VLOOKUP($D212,'Apr 16'!$F:$F,1,0)),"No","Yes")</f>
      </c>
      <c r="AE212" s="17264">
        <f>IF(ISNA(VLOOKUP($D212,'Apr 9'!$F:$F,1,0)),"No","Yes")</f>
      </c>
      <c r="AF212" s="17263">
        <f>IF(ISNA(VLOOKUP($D212,'Apr 2'!$F:$F,1,0)),"No","Yes")</f>
      </c>
      <c r="AG212" s="17262">
        <f>IF(ISNA(VLOOKUP($D212,'Mar 26'!$F:$F,1,0)),"No","Yes")</f>
      </c>
      <c r="AH212" s="17261">
        <f>IF(ISNA(VLOOKUP($D212,'Mar 19'!$F:$F,1,0)),"No","Yes")</f>
      </c>
      <c r="AI212" s="17260">
        <f>IF(ISNA(VLOOKUP($D212,'Mar 12'!$F:$F,1,0)),"No","Yes")</f>
      </c>
      <c r="AJ212" s="17259">
        <f>IF(ISNA(VLOOKUP($D212,'Mar 5'!$F:$F,1,0)),"No","Yes")</f>
      </c>
      <c r="AK212" s="17258">
        <f>IF(ISNA(VLOOKUP($D212,'Feb 26'!$F:$F,1,0)),"No","Yes")</f>
      </c>
      <c r="AL212" s="17257">
        <f>IF(ISNA(VLOOKUP($D212,'Feb 26'!$F:$F,1,0)),"No","Yes")</f>
      </c>
      <c r="AM212" s="17256">
        <f>IF(ISNA(VLOOKUP($D212,'Feb 12'!$F:$F,1,0)),"No","Yes")</f>
      </c>
      <c r="AN212" s="17255">
        <f>IF(ISNA(VLOOKUP($D212,'Feb 5'!$F:$F,1,0)),"No","Yes")</f>
      </c>
      <c r="AO212" s="17254">
        <f>IF(ISNA(VLOOKUP($D212,'Jan 29'!$F:$F,1,0)),"No","Yes")</f>
      </c>
      <c r="AP212" s="17253">
        <f>IF(ISNA(VLOOKUP(D212,'Jan 22'!F:F,1,0)),"No","Yes")</f>
      </c>
    </row>
    <row r="213" spans="1:41" x14ac:dyDescent="0.25">
      <c r="A213" s="8768"/>
      <c r="B213" s="249" t="s">
        <v>1302</v>
      </c>
      <c r="C213" s="212" t="s">
        <v>1013</v>
      </c>
      <c r="D213" s="212" t="s">
        <v>1207</v>
      </c>
      <c r="E213" s="212" t="s">
        <v>1208</v>
      </c>
      <c r="F213" s="216"/>
      <c r="G213" s="236" t="s">
        <v>960</v>
      </c>
      <c r="H213" s="116" t="str">
        <f>IF(ISNA(VLOOKUP($D213,'Sep 17'!$F:$F,1,0)),"No","Yes")</f>
      </c>
      <c r="I213" s="17320">
        <f>IF(ISNA(VLOOKUP($D213,'Sep 10'!$F:$F,1,0)),"No","Yes")</f>
      </c>
      <c r="J213" s="17319">
        <f>IF(ISNA(VLOOKUP($D213,'Sep 05'!$F:$F,1,0)),"No","Yes")</f>
      </c>
      <c r="K213" s="17318">
        <f>IF(ISNA(VLOOKUP($D213,'Aug 27'!$F:$F,1,0)),"No","Yes")</f>
      </c>
      <c r="L213" s="17317">
        <f>IF(ISNA(VLOOKUP($D213,'Aug 20'!$F:$F,1,0)),"No","Yes")</f>
      </c>
      <c r="M213" s="17316">
        <f>IF(ISNA(VLOOKUP($D213,'Aug 13'!$F:$F,1,0)),"No","Yes")</f>
      </c>
      <c r="N213" s="17315">
        <f>IF(ISNA(VLOOKUP($D213,'Aug 07'!$F:$F,1,0)),"No","Yes")</f>
      </c>
      <c r="O213" s="17314">
        <f>IF(ISNA(VLOOKUP($D213,'Jul 30'!$F:$F,1,0)),"No","Yes")</f>
      </c>
      <c r="P213" s="17313">
        <f>IF(ISNA(VLOOKUP($D213,'Jul 23'!$F:$F,1,0)),"No","Yes")</f>
      </c>
      <c r="Q213" s="17312">
        <f>IF(ISNA(VLOOKUP($D213,'Jul 16'!$F:$F,1,0)),"No","Yes")</f>
      </c>
      <c r="R213" s="17311">
        <f>IF(ISNA(VLOOKUP($D213,'Jul 9'!$F:$F,1,0)),"No","Yes")</f>
      </c>
      <c r="S213" s="17310">
        <f>IF(ISNA(VLOOKUP($D213,'Jul 2'!$F:$F,1,0)),"No","Yes")</f>
      </c>
      <c r="T213" s="17309">
        <f>IF(ISNA(VLOOKUP($D213,'Jun 25'!$F:$F,1,0)),"No","Yes")</f>
      </c>
      <c r="U213" s="17308">
        <f>IF(ISNA(VLOOKUP($D213,'Jun 18'!$F:$F,1,0)),"No","Yes")</f>
      </c>
      <c r="V213" s="17307">
        <f>IF(ISNA(VLOOKUP($D213,'Jun 11'!$F:$F,1,0)),"No","Yes")</f>
      </c>
      <c r="W213" s="17306">
        <f>IF(ISNA(VLOOKUP($D213,'Jun 4'!$F:$F,1,0)),"No","Yes")</f>
      </c>
      <c r="X213" s="17305">
        <f>IF(ISNA(VLOOKUP($D213,'May 28'!$F:$F,1,0)),"No","Yes")</f>
      </c>
      <c r="Y213" s="17304">
        <f>IF(ISNA(VLOOKUP($D213,'May 21'!$F:$F,1,0)),"No","Yes")</f>
      </c>
      <c r="Z213" s="17303">
        <f>IF(ISNA(VLOOKUP($D213,'May 14'!$F:$F,1,0)),"No","Yes")</f>
      </c>
      <c r="AA213" s="17302">
        <f>IF(ISNA(VLOOKUP($D213,'May 9'!$F:$F,1,0)),"No","Yes")</f>
      </c>
      <c r="AB213" s="17301">
        <f>IF(ISNA(VLOOKUP($D213,'May 2'!$F:$F,1,0)),"No","Yes")</f>
      </c>
      <c r="AC213" s="17300">
        <f>IF(ISNA(VLOOKUP($D213,'Apr 23'!$F:$F,1,0)),"No","Yes")</f>
      </c>
      <c r="AD213" s="17299">
        <f>IF(ISNA(VLOOKUP($D213,'Apr 16'!$F:$F,1,0)),"No","Yes")</f>
      </c>
      <c r="AE213" s="17298">
        <f>IF(ISNA(VLOOKUP($D213,'Apr 9'!$F:$F,1,0)),"No","Yes")</f>
      </c>
      <c r="AF213" s="17297">
        <f>IF(ISNA(VLOOKUP($D213,'Apr 2'!$F:$F,1,0)),"No","Yes")</f>
      </c>
      <c r="AG213" s="17296">
        <f>IF(ISNA(VLOOKUP($D213,'Mar 26'!$F:$F,1,0)),"No","Yes")</f>
      </c>
      <c r="AH213" s="17295">
        <f>IF(ISNA(VLOOKUP($D213,'Mar 19'!$F:$F,1,0)),"No","Yes")</f>
      </c>
      <c r="AI213" s="17294">
        <f>IF(ISNA(VLOOKUP($D213,'Mar 12'!$F:$F,1,0)),"No","Yes")</f>
      </c>
      <c r="AJ213" s="17293">
        <f>IF(ISNA(VLOOKUP($D213,'Mar 5'!$F:$F,1,0)),"No","Yes")</f>
      </c>
      <c r="AK213" s="17292">
        <f>IF(ISNA(VLOOKUP($D213,'Feb 26'!$F:$F,1,0)),"No","Yes")</f>
      </c>
      <c r="AL213" s="17291">
        <f>IF(ISNA(VLOOKUP($D213,'Feb 26'!$F:$F,1,0)),"No","Yes")</f>
      </c>
      <c r="AM213" s="17290">
        <f>IF(ISNA(VLOOKUP($D213,'Feb 12'!$F:$F,1,0)),"No","Yes")</f>
      </c>
      <c r="AN213" s="17289">
        <f>IF(ISNA(VLOOKUP($D213,'Feb 5'!$F:$F,1,0)),"No","Yes")</f>
      </c>
      <c r="AO213" s="17288">
        <f>IF(ISNA(VLOOKUP($D213,'Jan 29'!$F:$F,1,0)),"No","Yes")</f>
      </c>
      <c r="AP213" s="17287">
        <f>IF(ISNA(VLOOKUP(D213,'Jan 22'!F:F,1,0)),"No","Yes")</f>
      </c>
    </row>
    <row r="214" spans="1:41" x14ac:dyDescent="0.25">
      <c r="B214" s="66"/>
    </row>
    <row r="215" spans="1:41" x14ac:dyDescent="0.25">
      <c r="B215" s="66"/>
    </row>
    <row ht="15.75" r="216" spans="1:41" x14ac:dyDescent="0.25">
      <c r="B216" s="66"/>
      <c r="E216" s="178"/>
      <c r="F216" s="128"/>
      <c r="G216" s="155"/>
      <c r="I216"/>
      <c r="J216" s="17340"/>
      <c r="K216" s="17339"/>
      <c r="L216" s="17338"/>
      <c r="M216" s="17337"/>
      <c r="N216" s="17336"/>
      <c r="O216" s="17335"/>
      <c r="P216" s="17334"/>
      <c r="Q216" s="17333"/>
      <c r="R216" s="17332"/>
      <c r="S216" s="17331"/>
      <c r="T216" s="17330"/>
      <c r="U216" s="17329"/>
      <c r="V216" s="17328"/>
      <c r="W216" s="17327"/>
      <c r="X216" s="17326"/>
      <c r="Y216" s="17325"/>
      <c r="Z216" s="17324"/>
      <c r="AA216" s="17323"/>
      <c r="AB216" s="17322"/>
      <c r="AC216" s="17321"/>
      <c r="AD216"/>
      <c r="AE216"/>
      <c r="AF216"/>
    </row>
    <row ht="15.75" r="217" spans="1:41" x14ac:dyDescent="0.25">
      <c r="E217" s="178"/>
      <c r="F217" s="128"/>
      <c r="G217" s="155"/>
      <c r="I217"/>
      <c r="J217" s="17359"/>
      <c r="K217" s="17358"/>
      <c r="L217" s="17357"/>
      <c r="M217" s="17356"/>
      <c r="N217" s="17355"/>
      <c r="O217" s="17354"/>
      <c r="P217" s="17353"/>
      <c r="Q217" s="17352"/>
      <c r="R217" s="17351"/>
      <c r="S217" s="17350"/>
      <c r="T217" s="17349"/>
      <c r="U217" s="17348"/>
      <c r="V217" s="17347"/>
      <c r="W217" s="17346"/>
      <c r="X217" s="17345"/>
      <c r="Y217" s="17344"/>
      <c r="Z217" s="17343"/>
      <c r="AA217" s="17342"/>
      <c r="AB217" s="17341"/>
      <c r="AC217" s="103"/>
      <c r="AD217"/>
      <c r="AE217"/>
      <c r="AF217"/>
    </row>
    <row ht="15.75" r="218" spans="1:41" x14ac:dyDescent="0.25">
      <c r="E218" s="178"/>
      <c r="F218" s="128"/>
      <c r="G218" s="155"/>
      <c r="I218"/>
      <c r="J218" s="17378"/>
      <c r="K218" s="17377"/>
      <c r="L218" s="17376"/>
      <c r="M218" s="17375"/>
      <c r="N218" s="17374"/>
      <c r="O218" s="17373"/>
      <c r="P218" s="17372"/>
      <c r="Q218" s="17371"/>
      <c r="R218" s="17370"/>
      <c r="S218" s="17369"/>
      <c r="T218" s="17368"/>
      <c r="U218" s="17367"/>
      <c r="V218" s="17366"/>
      <c r="W218" s="17365"/>
      <c r="X218" s="17364"/>
      <c r="Y218" s="17363"/>
      <c r="Z218" s="17362"/>
      <c r="AA218" s="17361"/>
      <c r="AB218" s="17360"/>
      <c r="AC218" s="103"/>
      <c r="AD218"/>
      <c r="AE218"/>
      <c r="AF218"/>
    </row>
    <row ht="15.75" r="219" spans="1:41" x14ac:dyDescent="0.25">
      <c r="E219" s="178"/>
      <c r="F219" s="128"/>
      <c r="G219" s="155"/>
      <c r="I219"/>
      <c r="J219" s="17397"/>
      <c r="K219" s="17396"/>
      <c r="L219" s="17395"/>
      <c r="M219" s="17394"/>
      <c r="N219" s="17393"/>
      <c r="O219" s="17392"/>
      <c r="P219" s="17391"/>
      <c r="Q219" s="17390"/>
      <c r="R219" s="17389"/>
      <c r="S219" s="17388"/>
      <c r="T219" s="17387"/>
      <c r="U219" s="17386"/>
      <c r="V219" s="17385"/>
      <c r="W219" s="17384"/>
      <c r="X219" s="17383"/>
      <c r="Y219" s="17382"/>
      <c r="Z219" s="17381"/>
      <c r="AA219" s="17380"/>
      <c r="AB219" s="17379"/>
      <c r="AC219" s="103"/>
      <c r="AD219"/>
      <c r="AE219"/>
      <c r="AF219"/>
    </row>
    <row ht="15.75" r="220" spans="1:41" x14ac:dyDescent="0.25">
      <c r="E220" s="178"/>
      <c r="F220" s="128"/>
      <c r="G220" s="155"/>
      <c r="I220"/>
      <c r="J220" s="17416"/>
      <c r="K220" s="17415"/>
      <c r="L220" s="17414"/>
      <c r="M220" s="17413"/>
      <c r="N220" s="17412"/>
      <c r="O220" s="17411"/>
      <c r="P220" s="17410"/>
      <c r="Q220" s="17409"/>
      <c r="R220" s="17408"/>
      <c r="S220" s="17407"/>
      <c r="T220" s="17406"/>
      <c r="U220" s="17405"/>
      <c r="V220" s="17404"/>
      <c r="W220" s="17403"/>
      <c r="X220" s="17402"/>
      <c r="Y220" s="17401"/>
      <c r="Z220" s="17400"/>
      <c r="AA220" s="17399"/>
      <c r="AB220" s="17398"/>
      <c r="AC220" s="103"/>
      <c r="AD220"/>
      <c r="AE220"/>
      <c r="AF220"/>
    </row>
    <row ht="15.75" r="221" spans="1:41" x14ac:dyDescent="0.25">
      <c r="E221" s="178"/>
      <c r="F221" s="128"/>
      <c r="G221" s="155"/>
      <c r="I221"/>
      <c r="J221" s="17435"/>
      <c r="K221" s="17434"/>
      <c r="L221" s="17433"/>
      <c r="M221" s="17432"/>
      <c r="N221" s="17431"/>
      <c r="O221" s="17430"/>
      <c r="P221" s="17429"/>
      <c r="Q221" s="17428"/>
      <c r="R221" s="17427"/>
      <c r="S221" s="17426"/>
      <c r="T221" s="17425"/>
      <c r="U221" s="17424"/>
      <c r="V221" s="17423"/>
      <c r="W221" s="17422"/>
      <c r="X221" s="17421"/>
      <c r="Y221" s="17420"/>
      <c r="Z221" s="17419"/>
      <c r="AA221" s="17418"/>
      <c r="AB221" s="17417"/>
      <c r="AC221" s="103"/>
      <c r="AD221"/>
      <c r="AE221"/>
      <c r="AF221"/>
    </row>
    <row ht="15.75" r="222" spans="1:41" x14ac:dyDescent="0.25">
      <c r="E222" s="178"/>
      <c r="F222" s="128"/>
      <c r="G222" s="155"/>
      <c r="I222"/>
      <c r="J222" s="17454"/>
      <c r="K222" s="17453"/>
      <c r="L222" s="17452"/>
      <c r="M222" s="17451"/>
      <c r="N222" s="17450"/>
      <c r="O222" s="17449"/>
      <c r="P222" s="17448"/>
      <c r="Q222" s="17447"/>
      <c r="R222" s="17446"/>
      <c r="S222" s="17445"/>
      <c r="T222" s="17444"/>
      <c r="U222" s="17443"/>
      <c r="V222" s="17442"/>
      <c r="W222" s="17441"/>
      <c r="X222" s="17440"/>
      <c r="Y222" s="17439"/>
      <c r="Z222" s="17438"/>
      <c r="AA222" s="17437"/>
      <c r="AB222" s="17436"/>
      <c r="AC222" s="103"/>
      <c r="AD222"/>
      <c r="AE222"/>
      <c r="AF222"/>
    </row>
  </sheetData>
  <mergeCells count="5">
    <mergeCell ref="A25:A107"/>
    <mergeCell ref="A182:A213"/>
    <mergeCell ref="A143:A181"/>
    <mergeCell ref="A108:A142"/>
    <mergeCell ref="D1:G1"/>
  </mergeCells>
  <conditionalFormatting sqref="G23:G108 N216:AB222 N223:AE1048576 N214:AE215 G112:G113 H23:AD24 G214:M1048576">
    <cfRule dxfId="15" operator="equal" priority="13" type="cellIs">
      <formula>"PW1MA076"</formula>
    </cfRule>
  </conditionalFormatting>
  <conditionalFormatting sqref="AZ23:AZ24 G182 AZ52:AZ215 AZ223:AZ1048576 AW216:AW222 G185:G188 G192:G213 F191">
    <cfRule dxfId="14" operator="equal" priority="12" type="cellIs">
      <formula>"v4.3-1.0"</formula>
    </cfRule>
  </conditionalFormatting>
  <conditionalFormatting sqref="AD17:AD18 AE12:AE24 AF223:AF1048576 AC216:AC222 H17:AC17 H12:AD15 AC25:AE182 AF11:AF182 AF184:AF215 AC184:AE213 AC183:AF183">
    <cfRule dxfId="13" operator="equal" priority="11" type="cellIs">
      <formula>"No"</formula>
    </cfRule>
  </conditionalFormatting>
  <conditionalFormatting sqref="H25:AB213">
    <cfRule dxfId="12" operator="equal" priority="10" type="cellIs">
      <formula>"No"</formula>
    </cfRule>
  </conditionalFormatting>
  <conditionalFormatting sqref="B35">
    <cfRule dxfId="11" priority="9" type="expression">
      <formula>"$H25=""No"",$I$25=""Yes"""</formula>
    </cfRule>
  </conditionalFormatting>
  <conditionalFormatting sqref="B184:B1048550">
    <cfRule dxfId="10" priority="8" type="expression">
      <formula>ifs(I211,"Yes",H211,"No")</formula>
    </cfRule>
  </conditionalFormatting>
  <conditionalFormatting sqref="F216:F220">
    <cfRule dxfId="9" operator="equal" priority="7" type="cellIs">
      <formula>"No"</formula>
    </cfRule>
  </conditionalFormatting>
  <conditionalFormatting sqref="B10 B156:B157">
    <cfRule dxfId="8" priority="14" type="expression">
      <formula>ifs(O38,"Yes",N38,"No")</formula>
    </cfRule>
  </conditionalFormatting>
  <conditionalFormatting sqref="B1048556:B1048576">
    <cfRule dxfId="7" priority="17" type="expression">
      <formula>ifs(O2,"Yes",#REF!,"No")</formula>
    </cfRule>
  </conditionalFormatting>
  <conditionalFormatting sqref="B11:B81 B112:B152 B154:B155">
    <cfRule dxfId="6" priority="18" type="expression">
      <formula>ifs(O38,"Yes",N38,"No")</formula>
    </cfRule>
  </conditionalFormatting>
  <conditionalFormatting sqref="B82:B108">
    <cfRule dxfId="5" priority="19" type="expression">
      <formula>ifs(O112,"Yes",N112,"No")</formula>
    </cfRule>
  </conditionalFormatting>
  <conditionalFormatting sqref="F212">
    <cfRule dxfId="4" operator="equal" priority="1" type="cellIs">
      <formula>"v4.3-1.0"</formula>
    </cfRule>
  </conditionalFormatting>
  <conditionalFormatting sqref="B159:B182">
    <cfRule dxfId="3" priority="20" type="expression">
      <formula>ifs(I187,"Yes",H187,"No")</formula>
    </cfRule>
  </conditionalFormatting>
  <conditionalFormatting sqref="B1048551:B1048555">
    <cfRule dxfId="2" priority="21" type="expression">
      <formula>ifs(I1,"Yes",H1,"No")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7"/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8"/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9"/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0"/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1"/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2"/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3"/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4"/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5"/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6"/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7"/>
  <sheetViews>
    <sheetView topLeftCell="A71" workbookViewId="0">
      <selection activeCell="B60" sqref="B60"/>
    </sheetView>
  </sheetViews>
  <sheetFormatPr defaultRowHeight="15" x14ac:dyDescent="0.25"/>
  <cols>
    <col min="1" max="1" bestFit="true" customWidth="true" width="2.140625" collapsed="false"/>
    <col min="2" max="2" bestFit="true" customWidth="true" width="14.28515625" collapsed="false"/>
    <col min="3" max="3" bestFit="true" customWidth="true" width="11.0" collapsed="false"/>
    <col min="4" max="4" bestFit="true" customWidth="true" width="4.5703125" collapsed="false"/>
    <col min="5" max="5" bestFit="true" customWidth="true" width="5.85546875" collapsed="false"/>
    <col min="6" max="6" bestFit="true" customWidth="true" width="15.28515625" collapsed="false"/>
    <col min="7" max="7" bestFit="true" customWidth="true" width="19.5703125" collapsed="false"/>
    <col min="8" max="8" bestFit="true" customWidth="true" width="14.85546875" collapsed="false"/>
    <col min="9" max="9" bestFit="true" customWidth="true" width="15.28515625" collapsed="false"/>
    <col min="10" max="10" bestFit="true" customWidth="true" width="23.140625" collapsed="false"/>
    <col min="11" max="11" bestFit="true" customWidth="true" width="27.0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1" x14ac:dyDescent="0.25">
      <c r="A2">
        <v>1</v>
      </c>
      <c r="B2" t="s">
        <v>1490</v>
      </c>
      <c r="C2" t="s">
        <v>97</v>
      </c>
      <c r="D2" t="s">
        <v>0</v>
      </c>
      <c r="E2" t="s">
        <v>1</v>
      </c>
      <c r="F2" t="s">
        <v>1491</v>
      </c>
      <c r="G2" t="s">
        <v>1468</v>
      </c>
      <c r="H2" t="s">
        <v>1013</v>
      </c>
      <c r="I2" t="s">
        <v>1492</v>
      </c>
      <c r="J2" t="s">
        <v>960</v>
      </c>
      <c r="K2" t="s">
        <v>1567</v>
      </c>
    </row>
    <row r="3" spans="1:11" x14ac:dyDescent="0.25">
      <c r="A3">
        <v>2</v>
      </c>
      <c r="B3" t="s">
        <v>15</v>
      </c>
      <c r="C3" t="s">
        <v>16</v>
      </c>
      <c r="D3" t="s">
        <v>17</v>
      </c>
      <c r="E3" t="s">
        <v>7</v>
      </c>
      <c r="F3" t="s">
        <v>18</v>
      </c>
      <c r="G3" t="s">
        <v>1468</v>
      </c>
      <c r="H3" t="s">
        <v>5</v>
      </c>
      <c r="I3" t="s">
        <v>19</v>
      </c>
      <c r="J3" t="s">
        <v>6</v>
      </c>
      <c r="K3" t="s">
        <v>1568</v>
      </c>
    </row>
    <row r="4" spans="1:11" x14ac:dyDescent="0.25">
      <c r="A4">
        <v>3</v>
      </c>
      <c r="B4" t="s">
        <v>104</v>
      </c>
      <c r="C4" t="s">
        <v>105</v>
      </c>
      <c r="D4" t="s">
        <v>106</v>
      </c>
      <c r="E4" t="s">
        <v>7</v>
      </c>
      <c r="F4" t="s">
        <v>107</v>
      </c>
      <c r="G4" t="s">
        <v>1468</v>
      </c>
      <c r="H4" t="s">
        <v>5</v>
      </c>
      <c r="I4" t="s">
        <v>108</v>
      </c>
      <c r="J4" t="s">
        <v>6</v>
      </c>
      <c r="K4" t="s">
        <v>1553</v>
      </c>
    </row>
    <row r="5" spans="1:11" x14ac:dyDescent="0.25">
      <c r="A5">
        <v>4</v>
      </c>
      <c r="B5" t="s">
        <v>1554</v>
      </c>
      <c r="C5" t="s">
        <v>1555</v>
      </c>
      <c r="D5" t="s">
        <v>0</v>
      </c>
      <c r="E5" t="s">
        <v>1</v>
      </c>
      <c r="F5" t="s">
        <v>1556</v>
      </c>
      <c r="G5" t="s">
        <v>1468</v>
      </c>
      <c r="H5" t="s">
        <v>1013</v>
      </c>
      <c r="I5" t="s">
        <v>1557</v>
      </c>
      <c r="J5" t="s">
        <v>960</v>
      </c>
      <c r="K5" t="s">
        <v>1558</v>
      </c>
    </row>
    <row r="6" spans="1:11" x14ac:dyDescent="0.25">
      <c r="A6">
        <v>5</v>
      </c>
      <c r="B6" t="s">
        <v>1547</v>
      </c>
      <c r="C6" t="s">
        <v>1548</v>
      </c>
      <c r="D6" t="s">
        <v>1549</v>
      </c>
      <c r="E6" t="s">
        <v>1</v>
      </c>
      <c r="F6" t="s">
        <v>1158</v>
      </c>
      <c r="G6" t="s">
        <v>1468</v>
      </c>
      <c r="H6" t="s">
        <v>1013</v>
      </c>
      <c r="I6" t="s">
        <v>1159</v>
      </c>
      <c r="J6" t="s">
        <v>960</v>
      </c>
      <c r="K6" t="s">
        <v>1550</v>
      </c>
    </row>
    <row r="7" spans="1:11" x14ac:dyDescent="0.25">
      <c r="A7">
        <v>6</v>
      </c>
      <c r="B7" t="s">
        <v>50</v>
      </c>
      <c r="C7" t="s">
        <v>51</v>
      </c>
      <c r="D7" t="s">
        <v>52</v>
      </c>
      <c r="E7" t="s">
        <v>43</v>
      </c>
      <c r="F7" t="s">
        <v>246</v>
      </c>
      <c r="G7" t="s">
        <v>1019</v>
      </c>
      <c r="H7" t="s">
        <v>3</v>
      </c>
      <c r="I7" t="s">
        <v>247</v>
      </c>
      <c r="J7" t="s">
        <v>125</v>
      </c>
      <c r="K7" t="s">
        <v>1539</v>
      </c>
    </row>
    <row r="8" spans="1:11" x14ac:dyDescent="0.25">
      <c r="A8">
        <v>7</v>
      </c>
      <c r="B8" t="s">
        <v>50</v>
      </c>
      <c r="C8" t="s">
        <v>51</v>
      </c>
      <c r="D8" t="s">
        <v>52</v>
      </c>
      <c r="E8" t="s">
        <v>43</v>
      </c>
      <c r="F8" t="s">
        <v>94</v>
      </c>
      <c r="G8" t="s">
        <v>1468</v>
      </c>
      <c r="H8" t="s">
        <v>5</v>
      </c>
      <c r="I8" t="s">
        <v>95</v>
      </c>
      <c r="J8" t="s">
        <v>6</v>
      </c>
      <c r="K8" t="s">
        <v>1501</v>
      </c>
    </row>
    <row r="9" spans="1:11" x14ac:dyDescent="0.25">
      <c r="A9">
        <v>8</v>
      </c>
      <c r="B9" t="s">
        <v>366</v>
      </c>
      <c r="C9" t="s">
        <v>367</v>
      </c>
      <c r="D9" t="s">
        <v>368</v>
      </c>
      <c r="E9" t="s">
        <v>43</v>
      </c>
      <c r="F9" t="s">
        <v>395</v>
      </c>
      <c r="G9" t="s">
        <v>1468</v>
      </c>
      <c r="H9" t="s">
        <v>5</v>
      </c>
      <c r="I9" t="s">
        <v>396</v>
      </c>
      <c r="J9" t="s">
        <v>6</v>
      </c>
      <c r="K9" t="s">
        <v>1495</v>
      </c>
    </row>
    <row r="10" spans="1:11" x14ac:dyDescent="0.25">
      <c r="A10">
        <v>9</v>
      </c>
      <c r="B10" t="s">
        <v>174</v>
      </c>
      <c r="C10" t="s">
        <v>175</v>
      </c>
      <c r="D10" t="s">
        <v>0</v>
      </c>
      <c r="E10" t="s">
        <v>1</v>
      </c>
      <c r="F10" t="s">
        <v>472</v>
      </c>
      <c r="G10" t="s">
        <v>1050</v>
      </c>
      <c r="H10" t="s">
        <v>473</v>
      </c>
      <c r="I10" t="s">
        <v>474</v>
      </c>
      <c r="J10" t="s">
        <v>475</v>
      </c>
      <c r="K10" t="s">
        <v>1475</v>
      </c>
    </row>
    <row r="11" spans="1:11" x14ac:dyDescent="0.25">
      <c r="A11">
        <v>10</v>
      </c>
      <c r="B11" t="s">
        <v>174</v>
      </c>
      <c r="C11" t="s">
        <v>175</v>
      </c>
      <c r="D11" t="s">
        <v>0</v>
      </c>
      <c r="E11" t="s">
        <v>1</v>
      </c>
      <c r="F11" t="s">
        <v>176</v>
      </c>
      <c r="G11" t="s">
        <v>1468</v>
      </c>
      <c r="H11" t="s">
        <v>8</v>
      </c>
      <c r="I11" t="s">
        <v>177</v>
      </c>
      <c r="J11" t="s">
        <v>9</v>
      </c>
      <c r="K11" t="s">
        <v>1476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1232</v>
      </c>
      <c r="G12" t="s">
        <v>1468</v>
      </c>
      <c r="H12" t="s">
        <v>1013</v>
      </c>
      <c r="I12" t="s">
        <v>1234</v>
      </c>
      <c r="J12" t="s">
        <v>960</v>
      </c>
      <c r="K12" t="s">
        <v>1477</v>
      </c>
    </row>
    <row r="13" spans="1:11" x14ac:dyDescent="0.25">
      <c r="A13">
        <v>12</v>
      </c>
      <c r="B13" t="s">
        <v>268</v>
      </c>
      <c r="C13" t="s">
        <v>269</v>
      </c>
      <c r="D13" t="s">
        <v>66</v>
      </c>
      <c r="E13" t="s">
        <v>1</v>
      </c>
      <c r="F13" t="s">
        <v>270</v>
      </c>
      <c r="G13" t="s">
        <v>1019</v>
      </c>
      <c r="H13" t="s">
        <v>3</v>
      </c>
      <c r="I13" t="s">
        <v>271</v>
      </c>
      <c r="J13" t="s">
        <v>53</v>
      </c>
      <c r="K13" t="s">
        <v>1465</v>
      </c>
    </row>
    <row r="14" spans="1:11" x14ac:dyDescent="0.25">
      <c r="A14">
        <v>13</v>
      </c>
      <c r="B14" t="s">
        <v>803</v>
      </c>
      <c r="C14" t="s">
        <v>804</v>
      </c>
      <c r="D14" t="s">
        <v>17</v>
      </c>
      <c r="E14" t="s">
        <v>7</v>
      </c>
      <c r="F14" t="s">
        <v>1121</v>
      </c>
      <c r="G14" t="s">
        <v>1468</v>
      </c>
      <c r="H14" t="s">
        <v>1013</v>
      </c>
      <c r="I14" t="s">
        <v>1122</v>
      </c>
      <c r="J14" t="s">
        <v>960</v>
      </c>
      <c r="K14" t="s">
        <v>1464</v>
      </c>
    </row>
    <row r="15" spans="1:11" x14ac:dyDescent="0.25">
      <c r="A15">
        <v>14</v>
      </c>
      <c r="B15" t="s">
        <v>366</v>
      </c>
      <c r="C15" t="s">
        <v>367</v>
      </c>
      <c r="D15" t="s">
        <v>368</v>
      </c>
      <c r="E15" t="s">
        <v>43</v>
      </c>
      <c r="F15" t="s">
        <v>369</v>
      </c>
      <c r="G15" t="s">
        <v>1019</v>
      </c>
      <c r="H15" t="s">
        <v>294</v>
      </c>
      <c r="I15" t="s">
        <v>370</v>
      </c>
      <c r="J15" t="s">
        <v>289</v>
      </c>
      <c r="K15" t="s">
        <v>1240</v>
      </c>
    </row>
    <row r="16" spans="1:11" x14ac:dyDescent="0.25">
      <c r="A16">
        <v>15</v>
      </c>
      <c r="B16" t="s">
        <v>366</v>
      </c>
      <c r="C16" t="s">
        <v>367</v>
      </c>
      <c r="D16" t="s">
        <v>368</v>
      </c>
      <c r="E16" t="s">
        <v>43</v>
      </c>
      <c r="F16" t="s">
        <v>1100</v>
      </c>
      <c r="G16" t="s">
        <v>1468</v>
      </c>
      <c r="H16" t="s">
        <v>1013</v>
      </c>
      <c r="I16" t="s">
        <v>1101</v>
      </c>
      <c r="J16" t="s">
        <v>960</v>
      </c>
      <c r="K16" t="s">
        <v>1258</v>
      </c>
    </row>
    <row r="17" spans="1:11" x14ac:dyDescent="0.25">
      <c r="A17">
        <v>16</v>
      </c>
      <c r="B17" t="s">
        <v>1215</v>
      </c>
      <c r="C17" t="s">
        <v>1216</v>
      </c>
      <c r="D17" t="s">
        <v>0</v>
      </c>
      <c r="E17" t="s">
        <v>1</v>
      </c>
      <c r="F17" t="s">
        <v>1218</v>
      </c>
      <c r="G17" t="s">
        <v>1468</v>
      </c>
      <c r="H17" t="s">
        <v>1013</v>
      </c>
      <c r="I17" t="s">
        <v>1219</v>
      </c>
      <c r="J17" t="s">
        <v>960</v>
      </c>
      <c r="K17" t="s">
        <v>1242</v>
      </c>
    </row>
    <row r="18" spans="1:11" x14ac:dyDescent="0.25">
      <c r="A18">
        <v>17</v>
      </c>
      <c r="B18" t="s">
        <v>1194</v>
      </c>
      <c r="C18" t="s">
        <v>1195</v>
      </c>
      <c r="D18" t="s">
        <v>1196</v>
      </c>
      <c r="E18" t="s">
        <v>28</v>
      </c>
      <c r="F18" t="s">
        <v>1197</v>
      </c>
      <c r="G18" t="s">
        <v>1468</v>
      </c>
      <c r="H18" t="s">
        <v>1013</v>
      </c>
      <c r="I18" t="s">
        <v>1198</v>
      </c>
      <c r="J18" t="s">
        <v>960</v>
      </c>
      <c r="K18" t="s">
        <v>1214</v>
      </c>
    </row>
    <row r="19" spans="1:11" x14ac:dyDescent="0.25">
      <c r="A19">
        <v>18</v>
      </c>
      <c r="B19" t="s">
        <v>117</v>
      </c>
      <c r="C19" t="s">
        <v>1210</v>
      </c>
      <c r="D19" t="s">
        <v>648</v>
      </c>
      <c r="E19" t="s">
        <v>1</v>
      </c>
      <c r="F19" t="s">
        <v>1211</v>
      </c>
      <c r="G19" t="s">
        <v>1019</v>
      </c>
      <c r="H19" t="s">
        <v>3</v>
      </c>
      <c r="I19" t="s">
        <v>1212</v>
      </c>
      <c r="J19" t="s">
        <v>53</v>
      </c>
      <c r="K19" t="s">
        <v>1213</v>
      </c>
    </row>
    <row r="20" spans="1:11" x14ac:dyDescent="0.25">
      <c r="A20">
        <v>19</v>
      </c>
      <c r="B20" t="s">
        <v>116</v>
      </c>
      <c r="C20" t="s">
        <v>117</v>
      </c>
      <c r="D20" t="s">
        <v>648</v>
      </c>
      <c r="E20" t="s">
        <v>1</v>
      </c>
      <c r="F20" t="s">
        <v>118</v>
      </c>
      <c r="G20" t="s">
        <v>1019</v>
      </c>
      <c r="H20" t="s">
        <v>3</v>
      </c>
      <c r="I20" t="s">
        <v>119</v>
      </c>
      <c r="J20" t="s">
        <v>53</v>
      </c>
      <c r="K20" t="s">
        <v>1167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1168</v>
      </c>
      <c r="G21" t="s">
        <v>1468</v>
      </c>
      <c r="H21" t="s">
        <v>1013</v>
      </c>
      <c r="I21" t="s">
        <v>1169</v>
      </c>
      <c r="J21" t="s">
        <v>960</v>
      </c>
      <c r="K21" t="s">
        <v>1170</v>
      </c>
    </row>
    <row r="22" spans="1:11" x14ac:dyDescent="0.25">
      <c r="A22">
        <v>21</v>
      </c>
      <c r="B22" t="s">
        <v>1176</v>
      </c>
      <c r="C22" t="s">
        <v>1177</v>
      </c>
      <c r="D22" t="s">
        <v>173</v>
      </c>
      <c r="E22" t="s">
        <v>43</v>
      </c>
      <c r="F22" t="s">
        <v>1178</v>
      </c>
      <c r="G22" t="s">
        <v>1468</v>
      </c>
      <c r="H22" t="s">
        <v>1013</v>
      </c>
      <c r="I22" t="s">
        <v>1179</v>
      </c>
      <c r="J22" t="s">
        <v>960</v>
      </c>
      <c r="K22" t="s">
        <v>1180</v>
      </c>
    </row>
    <row r="23" spans="1:11" x14ac:dyDescent="0.25">
      <c r="A23">
        <v>22</v>
      </c>
      <c r="B23" t="s">
        <v>1187</v>
      </c>
      <c r="C23" t="s">
        <v>1188</v>
      </c>
      <c r="D23" t="s">
        <v>1189</v>
      </c>
      <c r="E23" t="s">
        <v>43</v>
      </c>
      <c r="F23" t="s">
        <v>1190</v>
      </c>
      <c r="G23" t="s">
        <v>1468</v>
      </c>
      <c r="H23" t="s">
        <v>1013</v>
      </c>
      <c r="I23" t="s">
        <v>1191</v>
      </c>
      <c r="J23" t="s">
        <v>960</v>
      </c>
      <c r="K23" t="s">
        <v>1192</v>
      </c>
    </row>
    <row r="24" spans="1:11" x14ac:dyDescent="0.25">
      <c r="A24">
        <v>23</v>
      </c>
      <c r="B24" t="s">
        <v>262</v>
      </c>
      <c r="C24" t="s">
        <v>1141</v>
      </c>
      <c r="D24" t="s">
        <v>1142</v>
      </c>
      <c r="E24" t="s">
        <v>1</v>
      </c>
      <c r="F24" t="s">
        <v>1143</v>
      </c>
      <c r="G24" t="s">
        <v>1468</v>
      </c>
      <c r="H24" t="s">
        <v>1013</v>
      </c>
      <c r="I24" t="s">
        <v>1144</v>
      </c>
      <c r="J24" t="s">
        <v>960</v>
      </c>
      <c r="K24" t="s">
        <v>1145</v>
      </c>
    </row>
    <row r="25" spans="1:11" x14ac:dyDescent="0.25">
      <c r="A25">
        <v>24</v>
      </c>
      <c r="B25" t="s">
        <v>1146</v>
      </c>
      <c r="C25" t="s">
        <v>1147</v>
      </c>
      <c r="D25" t="s">
        <v>1142</v>
      </c>
      <c r="E25" t="s">
        <v>1</v>
      </c>
      <c r="F25" t="s">
        <v>1148</v>
      </c>
      <c r="G25" t="s">
        <v>1468</v>
      </c>
      <c r="H25" t="s">
        <v>1013</v>
      </c>
      <c r="I25" t="s">
        <v>1149</v>
      </c>
      <c r="J25" t="s">
        <v>960</v>
      </c>
      <c r="K25" t="s">
        <v>1150</v>
      </c>
    </row>
    <row r="26" spans="1:11" x14ac:dyDescent="0.25">
      <c r="A26">
        <v>25</v>
      </c>
      <c r="B26" t="s">
        <v>50</v>
      </c>
      <c r="C26" t="s">
        <v>51</v>
      </c>
      <c r="D26" t="s">
        <v>52</v>
      </c>
      <c r="E26" t="s">
        <v>43</v>
      </c>
      <c r="F26" t="s">
        <v>1085</v>
      </c>
      <c r="G26" t="s">
        <v>1468</v>
      </c>
      <c r="H26" t="s">
        <v>1013</v>
      </c>
      <c r="I26" t="s">
        <v>1086</v>
      </c>
      <c r="J26" t="s">
        <v>960</v>
      </c>
      <c r="K26" t="s">
        <v>1087</v>
      </c>
    </row>
    <row r="27" spans="1:11" x14ac:dyDescent="0.25">
      <c r="A27">
        <v>26</v>
      </c>
      <c r="B27" t="s">
        <v>196</v>
      </c>
      <c r="C27" t="s">
        <v>104</v>
      </c>
      <c r="D27" t="s">
        <v>197</v>
      </c>
      <c r="E27" t="s">
        <v>198</v>
      </c>
      <c r="F27" t="s">
        <v>1107</v>
      </c>
      <c r="G27" t="s">
        <v>1468</v>
      </c>
      <c r="H27" t="s">
        <v>1013</v>
      </c>
      <c r="I27" t="s">
        <v>1108</v>
      </c>
      <c r="J27" t="s">
        <v>960</v>
      </c>
      <c r="K27" t="s">
        <v>1109</v>
      </c>
    </row>
    <row r="28" spans="1:11" x14ac:dyDescent="0.25">
      <c r="A28">
        <v>27</v>
      </c>
      <c r="B28" t="s">
        <v>1110</v>
      </c>
      <c r="C28" t="s">
        <v>408</v>
      </c>
      <c r="D28" t="s">
        <v>1111</v>
      </c>
      <c r="E28" t="s">
        <v>912</v>
      </c>
      <c r="F28" t="s">
        <v>1112</v>
      </c>
      <c r="G28" t="s">
        <v>1468</v>
      </c>
      <c r="H28" t="s">
        <v>1013</v>
      </c>
      <c r="I28" t="s">
        <v>1113</v>
      </c>
      <c r="J28" t="s">
        <v>960</v>
      </c>
      <c r="K28" t="s">
        <v>1114</v>
      </c>
    </row>
    <row r="29" spans="1:11" x14ac:dyDescent="0.25">
      <c r="A29">
        <v>28</v>
      </c>
      <c r="B29" t="s">
        <v>1072</v>
      </c>
      <c r="C29" t="s">
        <v>1073</v>
      </c>
      <c r="D29" t="s">
        <v>122</v>
      </c>
      <c r="E29" t="s">
        <v>43</v>
      </c>
      <c r="F29" t="s">
        <v>221</v>
      </c>
      <c r="G29" t="s">
        <v>1131</v>
      </c>
      <c r="H29" t="s">
        <v>3</v>
      </c>
      <c r="I29" t="s">
        <v>222</v>
      </c>
      <c r="J29" t="s">
        <v>53</v>
      </c>
      <c r="K29" t="s">
        <v>1074</v>
      </c>
    </row>
    <row r="30" spans="1:11" x14ac:dyDescent="0.25">
      <c r="A30">
        <v>29</v>
      </c>
      <c r="B30" t="s">
        <v>190</v>
      </c>
      <c r="C30" t="s">
        <v>191</v>
      </c>
      <c r="D30" t="s">
        <v>192</v>
      </c>
      <c r="E30" t="s">
        <v>28</v>
      </c>
      <c r="F30" t="s">
        <v>193</v>
      </c>
      <c r="G30" t="s">
        <v>1019</v>
      </c>
      <c r="H30" t="s">
        <v>30</v>
      </c>
      <c r="I30" t="s">
        <v>194</v>
      </c>
      <c r="J30" t="s">
        <v>32</v>
      </c>
      <c r="K30" t="s">
        <v>1081</v>
      </c>
    </row>
    <row r="31" spans="1:11" x14ac:dyDescent="0.25">
      <c r="A31">
        <v>30</v>
      </c>
      <c r="B31" t="s">
        <v>71</v>
      </c>
      <c r="C31" t="s">
        <v>72</v>
      </c>
      <c r="D31" t="s">
        <v>73</v>
      </c>
      <c r="E31" t="s">
        <v>28</v>
      </c>
      <c r="F31" t="s">
        <v>74</v>
      </c>
      <c r="G31" t="s">
        <v>1019</v>
      </c>
      <c r="H31" t="s">
        <v>30</v>
      </c>
      <c r="I31" t="s">
        <v>75</v>
      </c>
      <c r="J31" t="s">
        <v>32</v>
      </c>
      <c r="K31" t="s">
        <v>1058</v>
      </c>
    </row>
    <row r="32" spans="1:11" x14ac:dyDescent="0.25">
      <c r="A32">
        <v>31</v>
      </c>
      <c r="B32" t="s">
        <v>273</v>
      </c>
      <c r="C32" t="s">
        <v>274</v>
      </c>
      <c r="D32" t="s">
        <v>0</v>
      </c>
      <c r="E32" t="s">
        <v>1</v>
      </c>
      <c r="F32" t="s">
        <v>275</v>
      </c>
      <c r="G32" t="s">
        <v>1019</v>
      </c>
      <c r="H32" t="s">
        <v>3</v>
      </c>
      <c r="I32" t="s">
        <v>276</v>
      </c>
      <c r="J32" t="s">
        <v>53</v>
      </c>
      <c r="K32" t="s">
        <v>1069</v>
      </c>
    </row>
    <row r="33" spans="1:11" x14ac:dyDescent="0.25">
      <c r="A33">
        <v>32</v>
      </c>
      <c r="B33" t="s">
        <v>766</v>
      </c>
      <c r="C33" t="s">
        <v>767</v>
      </c>
      <c r="D33" t="s">
        <v>577</v>
      </c>
      <c r="E33" t="s">
        <v>7</v>
      </c>
      <c r="F33" t="s">
        <v>1040</v>
      </c>
      <c r="G33" t="s">
        <v>1050</v>
      </c>
      <c r="H33" t="s">
        <v>781</v>
      </c>
      <c r="I33" t="s">
        <v>1042</v>
      </c>
      <c r="J33" t="s">
        <v>1043</v>
      </c>
      <c r="K33" t="s">
        <v>1044</v>
      </c>
    </row>
    <row r="34" spans="1:11" x14ac:dyDescent="0.25">
      <c r="A34">
        <v>33</v>
      </c>
      <c r="B34" t="s">
        <v>145</v>
      </c>
      <c r="C34" t="s">
        <v>97</v>
      </c>
      <c r="D34" t="s">
        <v>1046</v>
      </c>
      <c r="E34" t="s">
        <v>1</v>
      </c>
      <c r="F34" t="s">
        <v>147</v>
      </c>
      <c r="G34" t="s">
        <v>1019</v>
      </c>
      <c r="H34" t="s">
        <v>3</v>
      </c>
      <c r="I34" t="s">
        <v>148</v>
      </c>
      <c r="J34" t="s">
        <v>53</v>
      </c>
      <c r="K34" t="s">
        <v>1047</v>
      </c>
    </row>
    <row r="35" spans="1:11" x14ac:dyDescent="0.25">
      <c r="A35">
        <v>34</v>
      </c>
      <c r="B35" t="s">
        <v>803</v>
      </c>
      <c r="C35" t="s">
        <v>804</v>
      </c>
      <c r="D35" t="s">
        <v>17</v>
      </c>
      <c r="E35" t="s">
        <v>7</v>
      </c>
      <c r="F35" t="s">
        <v>805</v>
      </c>
      <c r="G35" t="s">
        <v>1468</v>
      </c>
      <c r="H35" t="s">
        <v>5</v>
      </c>
      <c r="I35" t="s">
        <v>806</v>
      </c>
      <c r="J35" t="s">
        <v>6</v>
      </c>
      <c r="K35" t="s">
        <v>996</v>
      </c>
    </row>
    <row r="36" spans="1:11" x14ac:dyDescent="0.25">
      <c r="A36">
        <v>35</v>
      </c>
      <c r="B36" t="s">
        <v>982</v>
      </c>
      <c r="C36" t="s">
        <v>292</v>
      </c>
      <c r="D36" t="s">
        <v>462</v>
      </c>
      <c r="E36" t="s">
        <v>1</v>
      </c>
      <c r="F36" t="s">
        <v>422</v>
      </c>
      <c r="G36" t="s">
        <v>1019</v>
      </c>
      <c r="H36" t="s">
        <v>3</v>
      </c>
      <c r="I36" t="s">
        <v>423</v>
      </c>
      <c r="J36" t="s">
        <v>2</v>
      </c>
      <c r="K36" t="s">
        <v>983</v>
      </c>
    </row>
    <row r="37" spans="1:11" x14ac:dyDescent="0.25">
      <c r="A37">
        <v>36</v>
      </c>
      <c r="B37" t="s">
        <v>64</v>
      </c>
      <c r="C37" t="s">
        <v>65</v>
      </c>
      <c r="D37" t="s">
        <v>66</v>
      </c>
      <c r="E37" t="s">
        <v>1</v>
      </c>
      <c r="F37" t="s">
        <v>67</v>
      </c>
      <c r="G37" t="s">
        <v>1019</v>
      </c>
      <c r="H37" t="s">
        <v>30</v>
      </c>
      <c r="I37" t="s">
        <v>68</v>
      </c>
      <c r="J37" t="s">
        <v>32</v>
      </c>
      <c r="K37" t="s">
        <v>959</v>
      </c>
    </row>
    <row r="38" spans="1:11" x14ac:dyDescent="0.25">
      <c r="A38">
        <v>37</v>
      </c>
      <c r="B38" t="s">
        <v>242</v>
      </c>
      <c r="C38" t="s">
        <v>243</v>
      </c>
      <c r="D38" t="s">
        <v>957</v>
      </c>
      <c r="E38" t="s">
        <v>43</v>
      </c>
      <c r="F38" t="s">
        <v>244</v>
      </c>
      <c r="G38" t="s">
        <v>1019</v>
      </c>
      <c r="H38" t="s">
        <v>3</v>
      </c>
      <c r="I38" t="s">
        <v>245</v>
      </c>
      <c r="J38" t="s">
        <v>125</v>
      </c>
      <c r="K38" t="s">
        <v>958</v>
      </c>
    </row>
    <row r="39" spans="1:11" x14ac:dyDescent="0.25">
      <c r="A39">
        <v>38</v>
      </c>
      <c r="B39" t="s">
        <v>322</v>
      </c>
      <c r="C39" t="s">
        <v>323</v>
      </c>
      <c r="D39" t="s">
        <v>66</v>
      </c>
      <c r="E39" t="s">
        <v>1</v>
      </c>
      <c r="F39" t="s">
        <v>324</v>
      </c>
      <c r="G39" t="s">
        <v>1019</v>
      </c>
      <c r="H39" t="s">
        <v>287</v>
      </c>
      <c r="I39" t="s">
        <v>325</v>
      </c>
      <c r="J39" t="s">
        <v>289</v>
      </c>
      <c r="K39" t="s">
        <v>956</v>
      </c>
    </row>
    <row r="40" spans="1:11" x14ac:dyDescent="0.25">
      <c r="A40">
        <v>39</v>
      </c>
      <c r="B40" t="s">
        <v>49</v>
      </c>
      <c r="C40" t="s">
        <v>97</v>
      </c>
      <c r="D40" t="s">
        <v>66</v>
      </c>
      <c r="E40" t="s">
        <v>1</v>
      </c>
      <c r="F40" t="s">
        <v>391</v>
      </c>
      <c r="G40" t="s">
        <v>1019</v>
      </c>
      <c r="H40" t="s">
        <v>294</v>
      </c>
      <c r="I40" t="s">
        <v>392</v>
      </c>
      <c r="J40" t="s">
        <v>289</v>
      </c>
      <c r="K40" t="s">
        <v>921</v>
      </c>
    </row>
    <row r="41" spans="1:11" x14ac:dyDescent="0.25">
      <c r="A41">
        <v>40</v>
      </c>
      <c r="B41" t="s">
        <v>361</v>
      </c>
      <c r="C41" t="s">
        <v>362</v>
      </c>
      <c r="D41" t="s">
        <v>0</v>
      </c>
      <c r="E41" t="s">
        <v>1</v>
      </c>
      <c r="F41" t="s">
        <v>886</v>
      </c>
      <c r="G41" t="s">
        <v>1019</v>
      </c>
      <c r="H41" t="s">
        <v>3</v>
      </c>
      <c r="I41" t="s">
        <v>861</v>
      </c>
      <c r="J41" t="s">
        <v>516</v>
      </c>
      <c r="K41" t="s">
        <v>896</v>
      </c>
    </row>
    <row r="42" spans="1:11" x14ac:dyDescent="0.25">
      <c r="A42">
        <v>41</v>
      </c>
      <c r="B42" t="s">
        <v>845</v>
      </c>
      <c r="C42" t="s">
        <v>846</v>
      </c>
      <c r="D42" t="s">
        <v>27</v>
      </c>
      <c r="E42" t="s">
        <v>28</v>
      </c>
      <c r="F42" t="s">
        <v>847</v>
      </c>
      <c r="G42" t="s">
        <v>1019</v>
      </c>
      <c r="H42" t="s">
        <v>294</v>
      </c>
      <c r="I42" t="s">
        <v>848</v>
      </c>
      <c r="J42" t="s">
        <v>289</v>
      </c>
      <c r="K42" t="s">
        <v>849</v>
      </c>
    </row>
    <row r="43" spans="1:11" x14ac:dyDescent="0.25">
      <c r="A43">
        <v>42</v>
      </c>
      <c r="B43" t="s">
        <v>766</v>
      </c>
      <c r="C43" t="s">
        <v>767</v>
      </c>
      <c r="D43" t="s">
        <v>577</v>
      </c>
      <c r="E43" t="s">
        <v>7</v>
      </c>
      <c r="F43" t="s">
        <v>768</v>
      </c>
      <c r="G43" t="s">
        <v>1468</v>
      </c>
      <c r="H43" t="s">
        <v>8</v>
      </c>
      <c r="I43" t="s">
        <v>769</v>
      </c>
      <c r="J43" t="s">
        <v>9</v>
      </c>
      <c r="K43" t="s">
        <v>770</v>
      </c>
    </row>
    <row r="44" spans="1:11" x14ac:dyDescent="0.25">
      <c r="A44">
        <v>43</v>
      </c>
      <c r="B44" t="s">
        <v>530</v>
      </c>
      <c r="C44" t="s">
        <v>531</v>
      </c>
      <c r="D44" t="s">
        <v>36</v>
      </c>
      <c r="E44" t="s">
        <v>1</v>
      </c>
      <c r="F44" t="s">
        <v>532</v>
      </c>
      <c r="G44" t="s">
        <v>1019</v>
      </c>
      <c r="H44" t="s">
        <v>294</v>
      </c>
      <c r="I44" t="s">
        <v>533</v>
      </c>
      <c r="J44" t="s">
        <v>516</v>
      </c>
      <c r="K44" t="s">
        <v>764</v>
      </c>
    </row>
    <row r="45" spans="1:11" x14ac:dyDescent="0.25">
      <c r="A45">
        <v>44</v>
      </c>
      <c r="B45" t="s">
        <v>651</v>
      </c>
      <c r="C45" t="s">
        <v>652</v>
      </c>
      <c r="D45" t="s">
        <v>653</v>
      </c>
      <c r="E45" t="s">
        <v>1</v>
      </c>
      <c r="F45" t="s">
        <v>654</v>
      </c>
      <c r="G45" t="s">
        <v>1019</v>
      </c>
      <c r="H45" t="s">
        <v>294</v>
      </c>
      <c r="I45" t="s">
        <v>655</v>
      </c>
      <c r="J45" t="s">
        <v>289</v>
      </c>
      <c r="K45" t="s">
        <v>656</v>
      </c>
    </row>
    <row r="46" spans="1:11" x14ac:dyDescent="0.25">
      <c r="A46">
        <v>45</v>
      </c>
      <c r="B46" t="s">
        <v>425</v>
      </c>
      <c r="C46" t="s">
        <v>426</v>
      </c>
      <c r="D46" t="s">
        <v>427</v>
      </c>
      <c r="E46" t="s">
        <v>28</v>
      </c>
      <c r="F46" t="s">
        <v>428</v>
      </c>
      <c r="G46" t="s">
        <v>1019</v>
      </c>
      <c r="H46" t="s">
        <v>287</v>
      </c>
      <c r="I46" t="s">
        <v>429</v>
      </c>
      <c r="J46" t="s">
        <v>289</v>
      </c>
      <c r="K46" t="s">
        <v>659</v>
      </c>
    </row>
    <row r="47" spans="1:11" x14ac:dyDescent="0.25">
      <c r="A47">
        <v>46</v>
      </c>
      <c r="B47" t="s">
        <v>608</v>
      </c>
      <c r="C47" t="s">
        <v>378</v>
      </c>
      <c r="D47" t="s">
        <v>27</v>
      </c>
      <c r="E47" t="s">
        <v>28</v>
      </c>
      <c r="F47" t="s">
        <v>609</v>
      </c>
      <c r="G47" t="s">
        <v>1019</v>
      </c>
      <c r="H47" t="s">
        <v>294</v>
      </c>
      <c r="I47" t="s">
        <v>610</v>
      </c>
      <c r="J47" t="s">
        <v>289</v>
      </c>
      <c r="K47" t="s">
        <v>663</v>
      </c>
    </row>
    <row r="48" spans="1:11" x14ac:dyDescent="0.25">
      <c r="A48">
        <v>47</v>
      </c>
      <c r="B48" t="s">
        <v>590</v>
      </c>
      <c r="C48" t="s">
        <v>591</v>
      </c>
      <c r="D48" t="s">
        <v>592</v>
      </c>
      <c r="E48" t="s">
        <v>43</v>
      </c>
      <c r="F48" t="s">
        <v>593</v>
      </c>
      <c r="G48" t="s">
        <v>1131</v>
      </c>
      <c r="H48" t="s">
        <v>30</v>
      </c>
      <c r="I48" t="s">
        <v>594</v>
      </c>
      <c r="J48" t="s">
        <v>32</v>
      </c>
      <c r="K48" t="s">
        <v>669</v>
      </c>
    </row>
    <row r="49" spans="1:11" x14ac:dyDescent="0.25">
      <c r="A49">
        <v>48</v>
      </c>
      <c r="B49" t="s">
        <v>566</v>
      </c>
      <c r="C49" t="s">
        <v>556</v>
      </c>
      <c r="D49" t="s">
        <v>0</v>
      </c>
      <c r="E49" t="s">
        <v>1</v>
      </c>
      <c r="F49" t="s">
        <v>557</v>
      </c>
      <c r="G49" t="s">
        <v>1019</v>
      </c>
      <c r="H49" t="s">
        <v>287</v>
      </c>
      <c r="I49" t="s">
        <v>558</v>
      </c>
      <c r="J49" t="s">
        <v>289</v>
      </c>
      <c r="K49" t="s">
        <v>673</v>
      </c>
    </row>
    <row r="50" spans="1:11" x14ac:dyDescent="0.25">
      <c r="A50">
        <v>49</v>
      </c>
      <c r="B50" t="s">
        <v>1467</v>
      </c>
      <c r="C50" t="s">
        <v>97</v>
      </c>
      <c r="D50" t="s">
        <v>1561</v>
      </c>
      <c r="E50" t="s">
        <v>1561</v>
      </c>
      <c r="F50" t="s">
        <v>540</v>
      </c>
      <c r="G50" t="s">
        <v>1019</v>
      </c>
      <c r="H50" t="s">
        <v>294</v>
      </c>
      <c r="I50" t="s">
        <v>541</v>
      </c>
      <c r="J50" t="s">
        <v>289</v>
      </c>
      <c r="K50" t="s">
        <v>677</v>
      </c>
    </row>
    <row r="51" spans="1:11" x14ac:dyDescent="0.25">
      <c r="A51">
        <v>50</v>
      </c>
      <c r="B51" t="s">
        <v>291</v>
      </c>
      <c r="C51" t="s">
        <v>292</v>
      </c>
      <c r="D51" t="s">
        <v>0</v>
      </c>
      <c r="E51" t="s">
        <v>1</v>
      </c>
      <c r="F51" t="s">
        <v>293</v>
      </c>
      <c r="G51" t="s">
        <v>1019</v>
      </c>
      <c r="H51" t="s">
        <v>294</v>
      </c>
      <c r="I51" t="s">
        <v>295</v>
      </c>
      <c r="J51" t="s">
        <v>289</v>
      </c>
      <c r="K51" t="s">
        <v>679</v>
      </c>
    </row>
    <row r="52" spans="1:11" x14ac:dyDescent="0.25">
      <c r="A52">
        <v>51</v>
      </c>
      <c r="B52" t="s">
        <v>311</v>
      </c>
      <c r="C52" t="s">
        <v>312</v>
      </c>
      <c r="D52" t="s">
        <v>313</v>
      </c>
      <c r="E52" t="s">
        <v>43</v>
      </c>
      <c r="F52" t="s">
        <v>314</v>
      </c>
      <c r="G52" t="s">
        <v>1019</v>
      </c>
      <c r="H52" t="s">
        <v>294</v>
      </c>
      <c r="I52" t="s">
        <v>315</v>
      </c>
      <c r="J52" t="s">
        <v>289</v>
      </c>
      <c r="K52" t="s">
        <v>683</v>
      </c>
    </row>
    <row r="53" spans="1:11" x14ac:dyDescent="0.25">
      <c r="A53">
        <v>52</v>
      </c>
      <c r="B53" t="s">
        <v>317</v>
      </c>
      <c r="C53" t="s">
        <v>279</v>
      </c>
      <c r="D53" t="s">
        <v>318</v>
      </c>
      <c r="E53" t="s">
        <v>28</v>
      </c>
      <c r="F53" t="s">
        <v>319</v>
      </c>
      <c r="G53" t="s">
        <v>1019</v>
      </c>
      <c r="H53" t="s">
        <v>287</v>
      </c>
      <c r="I53" t="s">
        <v>320</v>
      </c>
      <c r="J53" t="s">
        <v>289</v>
      </c>
      <c r="K53" t="s">
        <v>758</v>
      </c>
    </row>
    <row r="54" spans="1:11" x14ac:dyDescent="0.25">
      <c r="A54">
        <v>53</v>
      </c>
      <c r="B54" t="s">
        <v>137</v>
      </c>
      <c r="C54" t="s">
        <v>138</v>
      </c>
      <c r="D54" t="s">
        <v>0</v>
      </c>
      <c r="E54" t="s">
        <v>1</v>
      </c>
      <c r="F54" t="s">
        <v>139</v>
      </c>
      <c r="G54" t="s">
        <v>1019</v>
      </c>
      <c r="H54" t="s">
        <v>3</v>
      </c>
      <c r="I54" t="s">
        <v>140</v>
      </c>
      <c r="J54" t="s">
        <v>53</v>
      </c>
      <c r="K54" t="s">
        <v>699</v>
      </c>
    </row>
    <row r="55" spans="1:11" x14ac:dyDescent="0.25">
      <c r="A55">
        <v>54</v>
      </c>
      <c r="B55" t="s">
        <v>262</v>
      </c>
      <c r="C55" t="s">
        <v>399</v>
      </c>
      <c r="D55" t="s">
        <v>0</v>
      </c>
      <c r="E55" t="s">
        <v>1</v>
      </c>
      <c r="F55" t="s">
        <v>400</v>
      </c>
      <c r="G55" t="s">
        <v>1019</v>
      </c>
      <c r="H55" t="s">
        <v>294</v>
      </c>
      <c r="I55" t="s">
        <v>401</v>
      </c>
      <c r="J55" t="s">
        <v>289</v>
      </c>
      <c r="K55" t="s">
        <v>700</v>
      </c>
    </row>
    <row r="56" spans="1:11" x14ac:dyDescent="0.25">
      <c r="A56">
        <v>55</v>
      </c>
      <c r="B56" t="s">
        <v>403</v>
      </c>
      <c r="C56" t="s">
        <v>60</v>
      </c>
      <c r="D56" t="s">
        <v>27</v>
      </c>
      <c r="E56" t="s">
        <v>28</v>
      </c>
      <c r="F56" t="s">
        <v>404</v>
      </c>
      <c r="G56" t="s">
        <v>1019</v>
      </c>
      <c r="H56" t="s">
        <v>287</v>
      </c>
      <c r="I56" t="s">
        <v>405</v>
      </c>
      <c r="J56" t="s">
        <v>289</v>
      </c>
      <c r="K56" t="s">
        <v>701</v>
      </c>
    </row>
    <row r="57" spans="1:11" x14ac:dyDescent="0.25">
      <c r="A57">
        <v>56</v>
      </c>
      <c r="B57" t="s">
        <v>431</v>
      </c>
      <c r="C57" t="s">
        <v>172</v>
      </c>
      <c r="D57" t="s">
        <v>432</v>
      </c>
      <c r="E57" t="s">
        <v>28</v>
      </c>
      <c r="F57" t="s">
        <v>433</v>
      </c>
      <c r="G57" t="s">
        <v>1019</v>
      </c>
      <c r="H57" t="s">
        <v>294</v>
      </c>
      <c r="I57" t="s">
        <v>434</v>
      </c>
      <c r="J57" t="s">
        <v>289</v>
      </c>
      <c r="K57" t="s">
        <v>704</v>
      </c>
    </row>
    <row r="58" spans="1:11" x14ac:dyDescent="0.25">
      <c r="A58">
        <v>57</v>
      </c>
      <c r="B58" t="s">
        <v>165</v>
      </c>
      <c r="C58" t="s">
        <v>166</v>
      </c>
      <c r="D58" t="s">
        <v>27</v>
      </c>
      <c r="E58" t="s">
        <v>28</v>
      </c>
      <c r="F58" t="s">
        <v>167</v>
      </c>
      <c r="G58" t="s">
        <v>1019</v>
      </c>
      <c r="H58" t="s">
        <v>30</v>
      </c>
      <c r="I58" t="s">
        <v>168</v>
      </c>
      <c r="J58" t="s">
        <v>32</v>
      </c>
      <c r="K58" t="s">
        <v>712</v>
      </c>
    </row>
    <row r="59" spans="1:11" x14ac:dyDescent="0.25">
      <c r="A59">
        <v>58</v>
      </c>
      <c r="B59" t="s">
        <v>25</v>
      </c>
      <c r="C59" t="s">
        <v>26</v>
      </c>
      <c r="D59" t="s">
        <v>27</v>
      </c>
      <c r="E59" t="s">
        <v>28</v>
      </c>
      <c r="F59" t="s">
        <v>29</v>
      </c>
      <c r="G59" t="s">
        <v>1019</v>
      </c>
      <c r="H59" t="s">
        <v>30</v>
      </c>
      <c r="I59" t="s">
        <v>31</v>
      </c>
      <c r="J59" t="s">
        <v>32</v>
      </c>
      <c r="K59" t="s">
        <v>714</v>
      </c>
    </row>
    <row r="60" spans="1:11" x14ac:dyDescent="0.25">
      <c r="A60">
        <v>59</v>
      </c>
      <c r="B60" t="s">
        <v>49</v>
      </c>
      <c r="C60" t="s">
        <v>1528</v>
      </c>
      <c r="D60" t="s">
        <v>17</v>
      </c>
      <c r="E60" t="s">
        <v>7</v>
      </c>
      <c r="F60" t="s">
        <v>1445</v>
      </c>
      <c r="G60" t="s">
        <v>788</v>
      </c>
      <c r="H60" t="s">
        <v>5</v>
      </c>
      <c r="I60" t="s">
        <v>1451</v>
      </c>
      <c r="J60" t="s">
        <v>6</v>
      </c>
      <c r="K60" t="s">
        <v>1529</v>
      </c>
    </row>
    <row r="61" spans="1:11" x14ac:dyDescent="0.25">
      <c r="A61">
        <v>60</v>
      </c>
      <c r="B61" t="s">
        <v>54</v>
      </c>
      <c r="C61" t="s">
        <v>55</v>
      </c>
      <c r="D61" t="s">
        <v>0</v>
      </c>
      <c r="E61" t="s">
        <v>1</v>
      </c>
      <c r="F61" t="s">
        <v>56</v>
      </c>
      <c r="G61" t="s">
        <v>1468</v>
      </c>
      <c r="H61" t="s">
        <v>5</v>
      </c>
      <c r="I61" t="s">
        <v>57</v>
      </c>
      <c r="J61" t="s">
        <v>6</v>
      </c>
      <c r="K61" t="s">
        <v>717</v>
      </c>
    </row>
    <row r="62" spans="1:11" x14ac:dyDescent="0.25">
      <c r="A62">
        <v>61</v>
      </c>
      <c r="B62" t="s">
        <v>110</v>
      </c>
      <c r="C62" t="s">
        <v>111</v>
      </c>
      <c r="D62" t="s">
        <v>112</v>
      </c>
      <c r="E62" t="s">
        <v>43</v>
      </c>
      <c r="F62" t="s">
        <v>113</v>
      </c>
      <c r="G62" t="s">
        <v>1019</v>
      </c>
      <c r="H62" t="s">
        <v>3</v>
      </c>
      <c r="I62" t="s">
        <v>114</v>
      </c>
      <c r="J62" t="s">
        <v>53</v>
      </c>
      <c r="K62" t="s">
        <v>727</v>
      </c>
    </row>
    <row r="63" spans="1:11" x14ac:dyDescent="0.25">
      <c r="A63">
        <v>62</v>
      </c>
      <c r="B63" t="s">
        <v>120</v>
      </c>
      <c r="C63" t="s">
        <v>121</v>
      </c>
      <c r="D63" t="s">
        <v>122</v>
      </c>
      <c r="E63" t="s">
        <v>43</v>
      </c>
      <c r="F63" t="s">
        <v>123</v>
      </c>
      <c r="G63" t="s">
        <v>1019</v>
      </c>
      <c r="H63" t="s">
        <v>3</v>
      </c>
      <c r="I63" t="s">
        <v>124</v>
      </c>
      <c r="J63" t="s">
        <v>125</v>
      </c>
      <c r="K63" t="s">
        <v>728</v>
      </c>
    </row>
    <row r="64" spans="1:11" x14ac:dyDescent="0.25">
      <c r="A64">
        <v>63</v>
      </c>
      <c r="B64" t="s">
        <v>925</v>
      </c>
      <c r="C64" t="s">
        <v>926</v>
      </c>
      <c r="D64" t="s">
        <v>821</v>
      </c>
      <c r="E64" t="s">
        <v>822</v>
      </c>
      <c r="F64" t="s">
        <v>927</v>
      </c>
      <c r="G64" t="s">
        <v>1468</v>
      </c>
      <c r="H64" t="s">
        <v>8</v>
      </c>
      <c r="I64" t="s">
        <v>928</v>
      </c>
      <c r="J64" t="s">
        <v>9</v>
      </c>
      <c r="K64" t="s">
        <v>929</v>
      </c>
    </row>
    <row r="65" spans="1:11" x14ac:dyDescent="0.25">
      <c r="A65">
        <v>64</v>
      </c>
      <c r="B65" t="s">
        <v>811</v>
      </c>
      <c r="C65" t="s">
        <v>812</v>
      </c>
      <c r="D65" t="s">
        <v>813</v>
      </c>
      <c r="E65" t="s">
        <v>814</v>
      </c>
      <c r="F65" t="s">
        <v>815</v>
      </c>
      <c r="G65" t="s">
        <v>1468</v>
      </c>
      <c r="H65" t="s">
        <v>8</v>
      </c>
      <c r="I65" t="s">
        <v>817</v>
      </c>
      <c r="J65" t="s">
        <v>9</v>
      </c>
      <c r="K65" t="s">
        <v>818</v>
      </c>
    </row>
    <row r="66" spans="1:11" x14ac:dyDescent="0.25">
      <c r="A66">
        <v>65</v>
      </c>
      <c r="B66" t="s">
        <v>869</v>
      </c>
      <c r="C66" t="s">
        <v>870</v>
      </c>
      <c r="D66" t="s">
        <v>871</v>
      </c>
      <c r="E66" t="s">
        <v>198</v>
      </c>
      <c r="F66" t="s">
        <v>872</v>
      </c>
      <c r="G66" t="s">
        <v>1468</v>
      </c>
      <c r="H66" t="s">
        <v>8</v>
      </c>
      <c r="I66" t="s">
        <v>873</v>
      </c>
      <c r="J66" t="s">
        <v>9</v>
      </c>
      <c r="K66" t="s">
        <v>874</v>
      </c>
    </row>
    <row r="67" spans="1:11" x14ac:dyDescent="0.25">
      <c r="A67">
        <v>66</v>
      </c>
      <c r="B67" t="s">
        <v>819</v>
      </c>
      <c r="C67" t="s">
        <v>820</v>
      </c>
      <c r="D67" t="s">
        <v>821</v>
      </c>
      <c r="E67" t="s">
        <v>822</v>
      </c>
      <c r="F67" t="s">
        <v>823</v>
      </c>
      <c r="G67" t="s">
        <v>1468</v>
      </c>
      <c r="H67" t="s">
        <v>8</v>
      </c>
      <c r="I67" t="s">
        <v>824</v>
      </c>
      <c r="J67" t="s">
        <v>9</v>
      </c>
      <c r="K67" t="s">
        <v>825</v>
      </c>
    </row>
    <row r="68" spans="1:11" x14ac:dyDescent="0.25">
      <c r="A68">
        <v>67</v>
      </c>
      <c r="B68" t="s">
        <v>875</v>
      </c>
      <c r="C68" t="s">
        <v>876</v>
      </c>
      <c r="D68" t="s">
        <v>877</v>
      </c>
      <c r="E68" t="s">
        <v>878</v>
      </c>
      <c r="F68" t="s">
        <v>879</v>
      </c>
      <c r="G68" t="s">
        <v>1468</v>
      </c>
      <c r="H68" t="s">
        <v>8</v>
      </c>
      <c r="I68" t="s">
        <v>880</v>
      </c>
      <c r="J68" t="s">
        <v>9</v>
      </c>
      <c r="K68" t="s">
        <v>881</v>
      </c>
    </row>
    <row r="69" spans="1:11" x14ac:dyDescent="0.25">
      <c r="A69">
        <v>68</v>
      </c>
      <c r="B69" t="s">
        <v>797</v>
      </c>
      <c r="C69" t="s">
        <v>798</v>
      </c>
      <c r="D69" t="s">
        <v>799</v>
      </c>
      <c r="E69" t="s">
        <v>1</v>
      </c>
      <c r="F69" t="s">
        <v>800</v>
      </c>
      <c r="G69" t="s">
        <v>1468</v>
      </c>
      <c r="H69" t="s">
        <v>8</v>
      </c>
      <c r="I69" t="s">
        <v>801</v>
      </c>
      <c r="J69" t="s">
        <v>9</v>
      </c>
      <c r="K69" t="s">
        <v>802</v>
      </c>
    </row>
    <row r="70" spans="1:11" x14ac:dyDescent="0.25">
      <c r="A70">
        <v>69</v>
      </c>
      <c r="B70" t="s">
        <v>930</v>
      </c>
      <c r="C70" t="s">
        <v>931</v>
      </c>
      <c r="D70" t="s">
        <v>932</v>
      </c>
      <c r="E70" t="s">
        <v>933</v>
      </c>
      <c r="F70" t="s">
        <v>934</v>
      </c>
      <c r="G70" t="s">
        <v>1468</v>
      </c>
      <c r="H70" t="s">
        <v>8</v>
      </c>
      <c r="I70" t="s">
        <v>935</v>
      </c>
      <c r="J70" t="s">
        <v>9</v>
      </c>
      <c r="K70" t="s">
        <v>936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1468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278</v>
      </c>
      <c r="C77" t="s">
        <v>279</v>
      </c>
      <c r="D77" t="s">
        <v>66</v>
      </c>
      <c r="E77" t="s">
        <v>1</v>
      </c>
      <c r="F77" t="s">
        <v>280</v>
      </c>
      <c r="G77" t="s">
        <v>1019</v>
      </c>
      <c r="H77" t="s">
        <v>3</v>
      </c>
      <c r="I77" t="s">
        <v>281</v>
      </c>
      <c r="J77" t="s">
        <v>53</v>
      </c>
      <c r="K77" t="s">
        <v>756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7"/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8"/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9"/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0"/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1"/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7.28515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2"/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3"/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4"/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5"/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6"/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7"/>
  <sheetViews>
    <sheetView workbookViewId="0">
      <selection activeCell="A77" sqref="A77"/>
    </sheetView>
  </sheetViews>
  <sheetFormatPr defaultRowHeight="15" x14ac:dyDescent="0.25"/>
  <cols>
    <col min="1" max="1" bestFit="true" customWidth="true" width="2.140625" collapsed="false"/>
    <col min="2" max="2" bestFit="true" customWidth="true" width="14.28515625" collapsed="false"/>
    <col min="3" max="3" bestFit="true" customWidth="true" width="11.0" collapsed="false"/>
    <col min="4" max="4" bestFit="true" customWidth="true" width="4.5703125" collapsed="false"/>
    <col min="5" max="5" bestFit="true" customWidth="true" width="5.85546875" collapsed="false"/>
    <col min="6" max="6" bestFit="true" customWidth="true" width="15.28515625" collapsed="false"/>
    <col min="7" max="7" bestFit="true" customWidth="true" width="19.5703125" collapsed="false"/>
    <col min="8" max="8" bestFit="true" customWidth="true" width="14.85546875" collapsed="false"/>
    <col min="9" max="9" bestFit="true" customWidth="true" width="15.28515625" collapsed="false"/>
    <col min="10" max="10" bestFit="true" customWidth="true" width="23.140625" collapsed="false"/>
    <col min="11" max="11" bestFit="true" customWidth="true" width="27.0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1" x14ac:dyDescent="0.25">
      <c r="A2">
        <v>1</v>
      </c>
      <c r="B2" t="s">
        <v>1490</v>
      </c>
      <c r="C2" t="s">
        <v>97</v>
      </c>
      <c r="D2" t="s">
        <v>0</v>
      </c>
      <c r="E2" t="s">
        <v>1</v>
      </c>
      <c r="F2" t="s">
        <v>1491</v>
      </c>
      <c r="G2" t="s">
        <v>1468</v>
      </c>
      <c r="H2" t="s">
        <v>1013</v>
      </c>
      <c r="I2" t="s">
        <v>1492</v>
      </c>
      <c r="J2" t="s">
        <v>960</v>
      </c>
      <c r="K2" t="s">
        <v>1567</v>
      </c>
    </row>
    <row r="3" spans="1:11" x14ac:dyDescent="0.25">
      <c r="A3">
        <v>2</v>
      </c>
      <c r="B3" t="s">
        <v>15</v>
      </c>
      <c r="C3" t="s">
        <v>16</v>
      </c>
      <c r="D3" t="s">
        <v>17</v>
      </c>
      <c r="E3" t="s">
        <v>7</v>
      </c>
      <c r="F3" t="s">
        <v>18</v>
      </c>
      <c r="G3" t="s">
        <v>1468</v>
      </c>
      <c r="H3" t="s">
        <v>5</v>
      </c>
      <c r="I3" t="s">
        <v>19</v>
      </c>
      <c r="J3" t="s">
        <v>6</v>
      </c>
      <c r="K3" t="s">
        <v>1568</v>
      </c>
    </row>
    <row r="4" spans="1:11" x14ac:dyDescent="0.25">
      <c r="A4">
        <v>3</v>
      </c>
      <c r="B4" t="s">
        <v>104</v>
      </c>
      <c r="C4" t="s">
        <v>105</v>
      </c>
      <c r="D4" t="s">
        <v>106</v>
      </c>
      <c r="E4" t="s">
        <v>7</v>
      </c>
      <c r="F4" t="s">
        <v>107</v>
      </c>
      <c r="G4" t="s">
        <v>1468</v>
      </c>
      <c r="H4" t="s">
        <v>5</v>
      </c>
      <c r="I4" t="s">
        <v>108</v>
      </c>
      <c r="J4" t="s">
        <v>6</v>
      </c>
      <c r="K4" t="s">
        <v>1553</v>
      </c>
    </row>
    <row r="5" spans="1:11" x14ac:dyDescent="0.25">
      <c r="A5">
        <v>4</v>
      </c>
      <c r="B5" t="s">
        <v>1554</v>
      </c>
      <c r="C5" t="s">
        <v>1555</v>
      </c>
      <c r="D5" t="s">
        <v>0</v>
      </c>
      <c r="E5" t="s">
        <v>1</v>
      </c>
      <c r="F5" t="s">
        <v>1556</v>
      </c>
      <c r="G5" t="s">
        <v>1468</v>
      </c>
      <c r="H5" t="s">
        <v>1013</v>
      </c>
      <c r="I5" t="s">
        <v>1557</v>
      </c>
      <c r="J5" t="s">
        <v>960</v>
      </c>
      <c r="K5" t="s">
        <v>1558</v>
      </c>
    </row>
    <row r="6" spans="1:11" x14ac:dyDescent="0.25">
      <c r="A6">
        <v>5</v>
      </c>
      <c r="B6" t="s">
        <v>1547</v>
      </c>
      <c r="C6" t="s">
        <v>1548</v>
      </c>
      <c r="D6" t="s">
        <v>1549</v>
      </c>
      <c r="E6" t="s">
        <v>1</v>
      </c>
      <c r="F6" t="s">
        <v>1158</v>
      </c>
      <c r="G6" t="s">
        <v>1468</v>
      </c>
      <c r="H6" t="s">
        <v>1013</v>
      </c>
      <c r="I6" t="s">
        <v>1159</v>
      </c>
      <c r="J6" t="s">
        <v>960</v>
      </c>
      <c r="K6" t="s">
        <v>1550</v>
      </c>
    </row>
    <row r="7" spans="1:11" x14ac:dyDescent="0.25">
      <c r="A7">
        <v>6</v>
      </c>
      <c r="B7" t="s">
        <v>50</v>
      </c>
      <c r="C7" t="s">
        <v>51</v>
      </c>
      <c r="D7" t="s">
        <v>52</v>
      </c>
      <c r="E7" t="s">
        <v>43</v>
      </c>
      <c r="F7" t="s">
        <v>246</v>
      </c>
      <c r="G7" t="s">
        <v>1019</v>
      </c>
      <c r="H7" t="s">
        <v>3</v>
      </c>
      <c r="I7" t="s">
        <v>247</v>
      </c>
      <c r="J7" t="s">
        <v>125</v>
      </c>
      <c r="K7" t="s">
        <v>1539</v>
      </c>
    </row>
    <row r="8" spans="1:11" x14ac:dyDescent="0.25">
      <c r="A8">
        <v>7</v>
      </c>
      <c r="B8" t="s">
        <v>50</v>
      </c>
      <c r="C8" t="s">
        <v>51</v>
      </c>
      <c r="D8" t="s">
        <v>52</v>
      </c>
      <c r="E8" t="s">
        <v>43</v>
      </c>
      <c r="F8" t="s">
        <v>94</v>
      </c>
      <c r="G8" t="s">
        <v>1468</v>
      </c>
      <c r="H8" t="s">
        <v>5</v>
      </c>
      <c r="I8" t="s">
        <v>95</v>
      </c>
      <c r="J8" t="s">
        <v>6</v>
      </c>
      <c r="K8" t="s">
        <v>1501</v>
      </c>
    </row>
    <row r="9" spans="1:11" x14ac:dyDescent="0.25">
      <c r="A9">
        <v>8</v>
      </c>
      <c r="B9" t="s">
        <v>366</v>
      </c>
      <c r="C9" t="s">
        <v>367</v>
      </c>
      <c r="D9" t="s">
        <v>368</v>
      </c>
      <c r="E9" t="s">
        <v>43</v>
      </c>
      <c r="F9" t="s">
        <v>395</v>
      </c>
      <c r="G9" t="s">
        <v>1468</v>
      </c>
      <c r="H9" t="s">
        <v>5</v>
      </c>
      <c r="I9" t="s">
        <v>396</v>
      </c>
      <c r="J9" t="s">
        <v>6</v>
      </c>
      <c r="K9" t="s">
        <v>1495</v>
      </c>
    </row>
    <row r="10" spans="1:11" x14ac:dyDescent="0.25">
      <c r="A10">
        <v>9</v>
      </c>
      <c r="B10" t="s">
        <v>174</v>
      </c>
      <c r="C10" t="s">
        <v>175</v>
      </c>
      <c r="D10" t="s">
        <v>0</v>
      </c>
      <c r="E10" t="s">
        <v>1</v>
      </c>
      <c r="F10" t="s">
        <v>472</v>
      </c>
      <c r="G10" t="s">
        <v>1050</v>
      </c>
      <c r="H10" t="s">
        <v>473</v>
      </c>
      <c r="I10" t="s">
        <v>474</v>
      </c>
      <c r="J10" t="s">
        <v>475</v>
      </c>
      <c r="K10" t="s">
        <v>1475</v>
      </c>
    </row>
    <row r="11" spans="1:11" x14ac:dyDescent="0.25">
      <c r="A11">
        <v>10</v>
      </c>
      <c r="B11" t="s">
        <v>174</v>
      </c>
      <c r="C11" t="s">
        <v>175</v>
      </c>
      <c r="D11" t="s">
        <v>0</v>
      </c>
      <c r="E11" t="s">
        <v>1</v>
      </c>
      <c r="F11" t="s">
        <v>176</v>
      </c>
      <c r="G11" t="s">
        <v>1468</v>
      </c>
      <c r="H11" t="s">
        <v>8</v>
      </c>
      <c r="I11" t="s">
        <v>177</v>
      </c>
      <c r="J11" t="s">
        <v>9</v>
      </c>
      <c r="K11" t="s">
        <v>1476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1232</v>
      </c>
      <c r="G12" t="s">
        <v>1468</v>
      </c>
      <c r="H12" t="s">
        <v>1013</v>
      </c>
      <c r="I12" t="s">
        <v>1234</v>
      </c>
      <c r="J12" t="s">
        <v>960</v>
      </c>
      <c r="K12" t="s">
        <v>1477</v>
      </c>
    </row>
    <row r="13" spans="1:11" x14ac:dyDescent="0.25">
      <c r="A13">
        <v>12</v>
      </c>
      <c r="B13" t="s">
        <v>268</v>
      </c>
      <c r="C13" t="s">
        <v>269</v>
      </c>
      <c r="D13" t="s">
        <v>66</v>
      </c>
      <c r="E13" t="s">
        <v>1</v>
      </c>
      <c r="F13" t="s">
        <v>270</v>
      </c>
      <c r="G13" t="s">
        <v>1019</v>
      </c>
      <c r="H13" t="s">
        <v>3</v>
      </c>
      <c r="I13" t="s">
        <v>271</v>
      </c>
      <c r="J13" t="s">
        <v>53</v>
      </c>
      <c r="K13" t="s">
        <v>1465</v>
      </c>
    </row>
    <row r="14" spans="1:11" x14ac:dyDescent="0.25">
      <c r="A14">
        <v>13</v>
      </c>
      <c r="B14" t="s">
        <v>366</v>
      </c>
      <c r="C14" t="s">
        <v>367</v>
      </c>
      <c r="D14" t="s">
        <v>368</v>
      </c>
      <c r="E14" t="s">
        <v>43</v>
      </c>
      <c r="F14" t="s">
        <v>369</v>
      </c>
      <c r="G14" t="s">
        <v>1019</v>
      </c>
      <c r="H14" t="s">
        <v>294</v>
      </c>
      <c r="I14" t="s">
        <v>370</v>
      </c>
      <c r="J14" t="s">
        <v>289</v>
      </c>
      <c r="K14" t="s">
        <v>1240</v>
      </c>
    </row>
    <row r="15" spans="1:11" x14ac:dyDescent="0.25">
      <c r="A15">
        <v>14</v>
      </c>
      <c r="B15" t="s">
        <v>366</v>
      </c>
      <c r="C15" t="s">
        <v>367</v>
      </c>
      <c r="D15" t="s">
        <v>368</v>
      </c>
      <c r="E15" t="s">
        <v>43</v>
      </c>
      <c r="F15" t="s">
        <v>1100</v>
      </c>
      <c r="G15" t="s">
        <v>1468</v>
      </c>
      <c r="H15" t="s">
        <v>1013</v>
      </c>
      <c r="I15" t="s">
        <v>1101</v>
      </c>
      <c r="J15" t="s">
        <v>960</v>
      </c>
      <c r="K15" t="s">
        <v>1258</v>
      </c>
    </row>
    <row r="16" spans="1:11" x14ac:dyDescent="0.25">
      <c r="A16">
        <v>15</v>
      </c>
      <c r="B16" t="s">
        <v>1215</v>
      </c>
      <c r="C16" t="s">
        <v>1216</v>
      </c>
      <c r="D16" t="s">
        <v>0</v>
      </c>
      <c r="E16" t="s">
        <v>1</v>
      </c>
      <c r="F16" t="s">
        <v>1218</v>
      </c>
      <c r="G16" t="s">
        <v>1468</v>
      </c>
      <c r="H16" t="s">
        <v>1013</v>
      </c>
      <c r="I16" t="s">
        <v>1219</v>
      </c>
      <c r="J16" t="s">
        <v>960</v>
      </c>
      <c r="K16" t="s">
        <v>1242</v>
      </c>
    </row>
    <row r="17" spans="1:11" x14ac:dyDescent="0.25">
      <c r="A17">
        <v>16</v>
      </c>
      <c r="B17" t="s">
        <v>1194</v>
      </c>
      <c r="C17" t="s">
        <v>1195</v>
      </c>
      <c r="D17" t="s">
        <v>1196</v>
      </c>
      <c r="E17" t="s">
        <v>28</v>
      </c>
      <c r="F17" t="s">
        <v>1197</v>
      </c>
      <c r="G17" t="s">
        <v>1468</v>
      </c>
      <c r="H17" t="s">
        <v>1013</v>
      </c>
      <c r="I17" t="s">
        <v>1198</v>
      </c>
      <c r="J17" t="s">
        <v>960</v>
      </c>
      <c r="K17" t="s">
        <v>1214</v>
      </c>
    </row>
    <row r="18" spans="1:11" x14ac:dyDescent="0.25">
      <c r="A18">
        <v>17</v>
      </c>
      <c r="B18" t="s">
        <v>117</v>
      </c>
      <c r="C18" t="s">
        <v>1210</v>
      </c>
      <c r="D18" t="s">
        <v>648</v>
      </c>
      <c r="E18" t="s">
        <v>1</v>
      </c>
      <c r="F18" t="s">
        <v>1211</v>
      </c>
      <c r="G18" t="s">
        <v>1019</v>
      </c>
      <c r="H18" t="s">
        <v>3</v>
      </c>
      <c r="I18" t="s">
        <v>1212</v>
      </c>
      <c r="J18" t="s">
        <v>53</v>
      </c>
      <c r="K18" t="s">
        <v>1213</v>
      </c>
    </row>
    <row r="19" spans="1:11" x14ac:dyDescent="0.25">
      <c r="A19">
        <v>18</v>
      </c>
      <c r="B19" t="s">
        <v>116</v>
      </c>
      <c r="C19" t="s">
        <v>117</v>
      </c>
      <c r="D19" t="s">
        <v>648</v>
      </c>
      <c r="E19" t="s">
        <v>1</v>
      </c>
      <c r="F19" t="s">
        <v>118</v>
      </c>
      <c r="G19" t="s">
        <v>1019</v>
      </c>
      <c r="H19" t="s">
        <v>3</v>
      </c>
      <c r="I19" t="s">
        <v>119</v>
      </c>
      <c r="J19" t="s">
        <v>53</v>
      </c>
      <c r="K19" t="s">
        <v>1167</v>
      </c>
    </row>
    <row r="20" spans="1:11" x14ac:dyDescent="0.25">
      <c r="A20">
        <v>19</v>
      </c>
      <c r="B20" t="s">
        <v>196</v>
      </c>
      <c r="C20" t="s">
        <v>104</v>
      </c>
      <c r="D20" t="s">
        <v>197</v>
      </c>
      <c r="E20" t="s">
        <v>198</v>
      </c>
      <c r="F20" t="s">
        <v>1168</v>
      </c>
      <c r="G20" t="s">
        <v>1468</v>
      </c>
      <c r="H20" t="s">
        <v>1013</v>
      </c>
      <c r="I20" t="s">
        <v>1169</v>
      </c>
      <c r="J20" t="s">
        <v>960</v>
      </c>
      <c r="K20" t="s">
        <v>1170</v>
      </c>
    </row>
    <row r="21" spans="1:11" x14ac:dyDescent="0.25">
      <c r="A21">
        <v>20</v>
      </c>
      <c r="B21" t="s">
        <v>1176</v>
      </c>
      <c r="C21" t="s">
        <v>1177</v>
      </c>
      <c r="D21" t="s">
        <v>173</v>
      </c>
      <c r="E21" t="s">
        <v>43</v>
      </c>
      <c r="F21" t="s">
        <v>1178</v>
      </c>
      <c r="G21" t="s">
        <v>1468</v>
      </c>
      <c r="H21" t="s">
        <v>1013</v>
      </c>
      <c r="I21" t="s">
        <v>1179</v>
      </c>
      <c r="J21" t="s">
        <v>960</v>
      </c>
      <c r="K21" t="s">
        <v>1180</v>
      </c>
    </row>
    <row r="22" spans="1:11" x14ac:dyDescent="0.25">
      <c r="A22">
        <v>21</v>
      </c>
      <c r="B22" t="s">
        <v>1187</v>
      </c>
      <c r="C22" t="s">
        <v>1188</v>
      </c>
      <c r="D22" t="s">
        <v>1189</v>
      </c>
      <c r="E22" t="s">
        <v>43</v>
      </c>
      <c r="F22" t="s">
        <v>1190</v>
      </c>
      <c r="G22" t="s">
        <v>1468</v>
      </c>
      <c r="H22" t="s">
        <v>1013</v>
      </c>
      <c r="I22" t="s">
        <v>1191</v>
      </c>
      <c r="J22" t="s">
        <v>960</v>
      </c>
      <c r="K22" t="s">
        <v>1192</v>
      </c>
    </row>
    <row r="23" spans="1:11" x14ac:dyDescent="0.25">
      <c r="A23">
        <v>22</v>
      </c>
      <c r="B23" t="s">
        <v>262</v>
      </c>
      <c r="C23" t="s">
        <v>1141</v>
      </c>
      <c r="D23" t="s">
        <v>1142</v>
      </c>
      <c r="E23" t="s">
        <v>1</v>
      </c>
      <c r="F23" t="s">
        <v>1143</v>
      </c>
      <c r="G23" t="s">
        <v>1468</v>
      </c>
      <c r="H23" t="s">
        <v>1013</v>
      </c>
      <c r="I23" t="s">
        <v>1144</v>
      </c>
      <c r="J23" t="s">
        <v>960</v>
      </c>
      <c r="K23" t="s">
        <v>1145</v>
      </c>
    </row>
    <row r="24" spans="1:11" x14ac:dyDescent="0.25">
      <c r="A24">
        <v>23</v>
      </c>
      <c r="B24" t="s">
        <v>1146</v>
      </c>
      <c r="C24" t="s">
        <v>1147</v>
      </c>
      <c r="D24" t="s">
        <v>1142</v>
      </c>
      <c r="E24" t="s">
        <v>1</v>
      </c>
      <c r="F24" t="s">
        <v>1148</v>
      </c>
      <c r="G24" t="s">
        <v>1468</v>
      </c>
      <c r="H24" t="s">
        <v>1013</v>
      </c>
      <c r="I24" t="s">
        <v>1149</v>
      </c>
      <c r="J24" t="s">
        <v>960</v>
      </c>
      <c r="K24" t="s">
        <v>1150</v>
      </c>
    </row>
    <row r="25" spans="1:11" x14ac:dyDescent="0.25">
      <c r="A25">
        <v>24</v>
      </c>
      <c r="B25" t="s">
        <v>50</v>
      </c>
      <c r="C25" t="s">
        <v>51</v>
      </c>
      <c r="D25" t="s">
        <v>52</v>
      </c>
      <c r="E25" t="s">
        <v>43</v>
      </c>
      <c r="F25" t="s">
        <v>1085</v>
      </c>
      <c r="G25" t="s">
        <v>1468</v>
      </c>
      <c r="H25" t="s">
        <v>1013</v>
      </c>
      <c r="I25" t="s">
        <v>1086</v>
      </c>
      <c r="J25" t="s">
        <v>960</v>
      </c>
      <c r="K25" t="s">
        <v>1087</v>
      </c>
    </row>
    <row r="26" spans="1:11" x14ac:dyDescent="0.25">
      <c r="A26">
        <v>25</v>
      </c>
      <c r="B26" t="s">
        <v>196</v>
      </c>
      <c r="C26" t="s">
        <v>104</v>
      </c>
      <c r="D26" t="s">
        <v>197</v>
      </c>
      <c r="E26" t="s">
        <v>198</v>
      </c>
      <c r="F26" t="s">
        <v>1107</v>
      </c>
      <c r="G26" t="s">
        <v>1468</v>
      </c>
      <c r="H26" t="s">
        <v>1013</v>
      </c>
      <c r="I26" t="s">
        <v>1108</v>
      </c>
      <c r="J26" t="s">
        <v>960</v>
      </c>
      <c r="K26" t="s">
        <v>1109</v>
      </c>
    </row>
    <row r="27" spans="1:11" x14ac:dyDescent="0.25">
      <c r="A27">
        <v>26</v>
      </c>
      <c r="B27" t="s">
        <v>1110</v>
      </c>
      <c r="C27" t="s">
        <v>408</v>
      </c>
      <c r="D27" t="s">
        <v>1111</v>
      </c>
      <c r="E27" t="s">
        <v>912</v>
      </c>
      <c r="F27" t="s">
        <v>1112</v>
      </c>
      <c r="G27" t="s">
        <v>1468</v>
      </c>
      <c r="H27" t="s">
        <v>1013</v>
      </c>
      <c r="I27" t="s">
        <v>1113</v>
      </c>
      <c r="J27" t="s">
        <v>960</v>
      </c>
      <c r="K27" t="s">
        <v>1114</v>
      </c>
    </row>
    <row r="28" spans="1:11" x14ac:dyDescent="0.25">
      <c r="A28">
        <v>27</v>
      </c>
      <c r="B28" t="s">
        <v>1072</v>
      </c>
      <c r="C28" t="s">
        <v>1073</v>
      </c>
      <c r="D28" t="s">
        <v>122</v>
      </c>
      <c r="E28" t="s">
        <v>43</v>
      </c>
      <c r="F28" t="s">
        <v>221</v>
      </c>
      <c r="G28" t="s">
        <v>1131</v>
      </c>
      <c r="H28" t="s">
        <v>3</v>
      </c>
      <c r="I28" t="s">
        <v>222</v>
      </c>
      <c r="J28" t="s">
        <v>53</v>
      </c>
      <c r="K28" t="s">
        <v>1074</v>
      </c>
    </row>
    <row r="29" spans="1:11" x14ac:dyDescent="0.25">
      <c r="A29">
        <v>28</v>
      </c>
      <c r="B29" t="s">
        <v>190</v>
      </c>
      <c r="C29" t="s">
        <v>191</v>
      </c>
      <c r="D29" t="s">
        <v>192</v>
      </c>
      <c r="E29" t="s">
        <v>28</v>
      </c>
      <c r="F29" t="s">
        <v>193</v>
      </c>
      <c r="G29" t="s">
        <v>1019</v>
      </c>
      <c r="H29" t="s">
        <v>30</v>
      </c>
      <c r="I29" t="s">
        <v>194</v>
      </c>
      <c r="J29" t="s">
        <v>32</v>
      </c>
      <c r="K29" t="s">
        <v>1081</v>
      </c>
    </row>
    <row r="30" spans="1:11" x14ac:dyDescent="0.25">
      <c r="A30">
        <v>29</v>
      </c>
      <c r="B30" t="s">
        <v>71</v>
      </c>
      <c r="C30" t="s">
        <v>72</v>
      </c>
      <c r="D30" t="s">
        <v>73</v>
      </c>
      <c r="E30" t="s">
        <v>28</v>
      </c>
      <c r="F30" t="s">
        <v>74</v>
      </c>
      <c r="G30" t="s">
        <v>1019</v>
      </c>
      <c r="H30" t="s">
        <v>30</v>
      </c>
      <c r="I30" t="s">
        <v>75</v>
      </c>
      <c r="J30" t="s">
        <v>32</v>
      </c>
      <c r="K30" t="s">
        <v>1058</v>
      </c>
    </row>
    <row r="31" spans="1:11" x14ac:dyDescent="0.25">
      <c r="A31">
        <v>30</v>
      </c>
      <c r="B31" t="s">
        <v>273</v>
      </c>
      <c r="C31" t="s">
        <v>274</v>
      </c>
      <c r="D31" t="s">
        <v>0</v>
      </c>
      <c r="E31" t="s">
        <v>1</v>
      </c>
      <c r="F31" t="s">
        <v>275</v>
      </c>
      <c r="G31" t="s">
        <v>1019</v>
      </c>
      <c r="H31" t="s">
        <v>3</v>
      </c>
      <c r="I31" t="s">
        <v>276</v>
      </c>
      <c r="J31" t="s">
        <v>53</v>
      </c>
      <c r="K31" t="s">
        <v>1069</v>
      </c>
    </row>
    <row r="32" spans="1:11" x14ac:dyDescent="0.25">
      <c r="A32">
        <v>31</v>
      </c>
      <c r="B32" t="s">
        <v>766</v>
      </c>
      <c r="C32" t="s">
        <v>767</v>
      </c>
      <c r="D32" t="s">
        <v>577</v>
      </c>
      <c r="E32" t="s">
        <v>7</v>
      </c>
      <c r="F32" t="s">
        <v>1040</v>
      </c>
      <c r="G32" t="s">
        <v>1050</v>
      </c>
      <c r="H32" t="s">
        <v>781</v>
      </c>
      <c r="I32" t="s">
        <v>1042</v>
      </c>
      <c r="J32" t="s">
        <v>1043</v>
      </c>
      <c r="K32" t="s">
        <v>1044</v>
      </c>
    </row>
    <row r="33" spans="1:11" x14ac:dyDescent="0.25">
      <c r="A33">
        <v>32</v>
      </c>
      <c r="B33" t="s">
        <v>145</v>
      </c>
      <c r="C33" t="s">
        <v>97</v>
      </c>
      <c r="D33" t="s">
        <v>1046</v>
      </c>
      <c r="E33" t="s">
        <v>1</v>
      </c>
      <c r="F33" t="s">
        <v>147</v>
      </c>
      <c r="G33" t="s">
        <v>1019</v>
      </c>
      <c r="H33" t="s">
        <v>3</v>
      </c>
      <c r="I33" t="s">
        <v>148</v>
      </c>
      <c r="J33" t="s">
        <v>53</v>
      </c>
      <c r="K33" t="s">
        <v>1047</v>
      </c>
    </row>
    <row r="34" spans="1:11" x14ac:dyDescent="0.25">
      <c r="A34">
        <v>33</v>
      </c>
      <c r="B34" t="s">
        <v>803</v>
      </c>
      <c r="C34" t="s">
        <v>804</v>
      </c>
      <c r="D34" t="s">
        <v>17</v>
      </c>
      <c r="E34" t="s">
        <v>7</v>
      </c>
      <c r="F34" t="s">
        <v>805</v>
      </c>
      <c r="G34" t="s">
        <v>1468</v>
      </c>
      <c r="H34" t="s">
        <v>5</v>
      </c>
      <c r="I34" t="s">
        <v>806</v>
      </c>
      <c r="J34" t="s">
        <v>6</v>
      </c>
      <c r="K34" t="s">
        <v>996</v>
      </c>
    </row>
    <row r="35" spans="1:11" x14ac:dyDescent="0.25">
      <c r="A35">
        <v>34</v>
      </c>
      <c r="B35" t="s">
        <v>982</v>
      </c>
      <c r="C35" t="s">
        <v>292</v>
      </c>
      <c r="D35" t="s">
        <v>462</v>
      </c>
      <c r="E35" t="s">
        <v>1</v>
      </c>
      <c r="F35" t="s">
        <v>422</v>
      </c>
      <c r="G35" t="s">
        <v>1019</v>
      </c>
      <c r="H35" t="s">
        <v>3</v>
      </c>
      <c r="I35" t="s">
        <v>423</v>
      </c>
      <c r="J35" t="s">
        <v>2</v>
      </c>
      <c r="K35" t="s">
        <v>983</v>
      </c>
    </row>
    <row r="36" spans="1:11" x14ac:dyDescent="0.25">
      <c r="A36">
        <v>35</v>
      </c>
      <c r="B36" t="s">
        <v>64</v>
      </c>
      <c r="C36" t="s">
        <v>65</v>
      </c>
      <c r="D36" t="s">
        <v>66</v>
      </c>
      <c r="E36" t="s">
        <v>1</v>
      </c>
      <c r="F36" t="s">
        <v>67</v>
      </c>
      <c r="G36" t="s">
        <v>1019</v>
      </c>
      <c r="H36" t="s">
        <v>30</v>
      </c>
      <c r="I36" t="s">
        <v>68</v>
      </c>
      <c r="J36" t="s">
        <v>32</v>
      </c>
      <c r="K36" t="s">
        <v>959</v>
      </c>
    </row>
    <row r="37" spans="1:11" x14ac:dyDescent="0.25">
      <c r="A37">
        <v>36</v>
      </c>
      <c r="B37" t="s">
        <v>242</v>
      </c>
      <c r="C37" t="s">
        <v>243</v>
      </c>
      <c r="D37" t="s">
        <v>957</v>
      </c>
      <c r="E37" t="s">
        <v>43</v>
      </c>
      <c r="F37" t="s">
        <v>244</v>
      </c>
      <c r="G37" t="s">
        <v>1019</v>
      </c>
      <c r="H37" t="s">
        <v>3</v>
      </c>
      <c r="I37" t="s">
        <v>245</v>
      </c>
      <c r="J37" t="s">
        <v>125</v>
      </c>
      <c r="K37" t="s">
        <v>958</v>
      </c>
    </row>
    <row r="38" spans="1:11" x14ac:dyDescent="0.25">
      <c r="A38">
        <v>37</v>
      </c>
      <c r="B38" t="s">
        <v>322</v>
      </c>
      <c r="C38" t="s">
        <v>323</v>
      </c>
      <c r="D38" t="s">
        <v>66</v>
      </c>
      <c r="E38" t="s">
        <v>1</v>
      </c>
      <c r="F38" t="s">
        <v>324</v>
      </c>
      <c r="G38" t="s">
        <v>1019</v>
      </c>
      <c r="H38" t="s">
        <v>287</v>
      </c>
      <c r="I38" t="s">
        <v>325</v>
      </c>
      <c r="J38" t="s">
        <v>289</v>
      </c>
      <c r="K38" t="s">
        <v>956</v>
      </c>
    </row>
    <row r="39" spans="1:11" x14ac:dyDescent="0.25">
      <c r="A39">
        <v>38</v>
      </c>
      <c r="B39" t="s">
        <v>49</v>
      </c>
      <c r="C39" t="s">
        <v>97</v>
      </c>
      <c r="D39" t="s">
        <v>66</v>
      </c>
      <c r="E39" t="s">
        <v>1</v>
      </c>
      <c r="F39" t="s">
        <v>391</v>
      </c>
      <c r="G39" t="s">
        <v>1019</v>
      </c>
      <c r="H39" t="s">
        <v>294</v>
      </c>
      <c r="I39" t="s">
        <v>392</v>
      </c>
      <c r="J39" t="s">
        <v>289</v>
      </c>
      <c r="K39" t="s">
        <v>921</v>
      </c>
    </row>
    <row r="40" spans="1:11" x14ac:dyDescent="0.25">
      <c r="A40">
        <v>39</v>
      </c>
      <c r="B40" t="s">
        <v>361</v>
      </c>
      <c r="C40" t="s">
        <v>362</v>
      </c>
      <c r="D40" t="s">
        <v>0</v>
      </c>
      <c r="E40" t="s">
        <v>1</v>
      </c>
      <c r="F40" t="s">
        <v>886</v>
      </c>
      <c r="G40" t="s">
        <v>1019</v>
      </c>
      <c r="H40" t="s">
        <v>3</v>
      </c>
      <c r="I40" t="s">
        <v>861</v>
      </c>
      <c r="J40" t="s">
        <v>516</v>
      </c>
      <c r="K40" t="s">
        <v>896</v>
      </c>
    </row>
    <row r="41" spans="1:11" x14ac:dyDescent="0.25">
      <c r="A41">
        <v>40</v>
      </c>
      <c r="B41" t="s">
        <v>845</v>
      </c>
      <c r="C41" t="s">
        <v>846</v>
      </c>
      <c r="D41" t="s">
        <v>27</v>
      </c>
      <c r="E41" t="s">
        <v>28</v>
      </c>
      <c r="F41" t="s">
        <v>847</v>
      </c>
      <c r="G41" t="s">
        <v>1019</v>
      </c>
      <c r="H41" t="s">
        <v>294</v>
      </c>
      <c r="I41" t="s">
        <v>848</v>
      </c>
      <c r="J41" t="s">
        <v>289</v>
      </c>
      <c r="K41" t="s">
        <v>849</v>
      </c>
    </row>
    <row r="42" spans="1:11" x14ac:dyDescent="0.25">
      <c r="A42">
        <v>41</v>
      </c>
      <c r="B42" t="s">
        <v>766</v>
      </c>
      <c r="C42" t="s">
        <v>767</v>
      </c>
      <c r="D42" t="s">
        <v>577</v>
      </c>
      <c r="E42" t="s">
        <v>7</v>
      </c>
      <c r="F42" t="s">
        <v>768</v>
      </c>
      <c r="G42" t="s">
        <v>1468</v>
      </c>
      <c r="H42" t="s">
        <v>8</v>
      </c>
      <c r="I42" t="s">
        <v>769</v>
      </c>
      <c r="J42" t="s">
        <v>9</v>
      </c>
      <c r="K42" t="s">
        <v>770</v>
      </c>
    </row>
    <row r="43" spans="1:11" x14ac:dyDescent="0.25">
      <c r="A43">
        <v>42</v>
      </c>
      <c r="B43" t="s">
        <v>530</v>
      </c>
      <c r="C43" t="s">
        <v>531</v>
      </c>
      <c r="D43" t="s">
        <v>36</v>
      </c>
      <c r="E43" t="s">
        <v>1</v>
      </c>
      <c r="F43" t="s">
        <v>532</v>
      </c>
      <c r="G43" t="s">
        <v>1019</v>
      </c>
      <c r="H43" t="s">
        <v>294</v>
      </c>
      <c r="I43" t="s">
        <v>533</v>
      </c>
      <c r="J43" t="s">
        <v>516</v>
      </c>
      <c r="K43" t="s">
        <v>764</v>
      </c>
    </row>
    <row r="44" spans="1:11" x14ac:dyDescent="0.25">
      <c r="A44">
        <v>43</v>
      </c>
      <c r="B44" t="s">
        <v>651</v>
      </c>
      <c r="C44" t="s">
        <v>652</v>
      </c>
      <c r="D44" t="s">
        <v>653</v>
      </c>
      <c r="E44" t="s">
        <v>1</v>
      </c>
      <c r="F44" t="s">
        <v>654</v>
      </c>
      <c r="G44" t="s">
        <v>1019</v>
      </c>
      <c r="H44" t="s">
        <v>294</v>
      </c>
      <c r="I44" t="s">
        <v>655</v>
      </c>
      <c r="J44" t="s">
        <v>289</v>
      </c>
      <c r="K44" t="s">
        <v>656</v>
      </c>
    </row>
    <row r="45" spans="1:11" x14ac:dyDescent="0.25">
      <c r="A45">
        <v>44</v>
      </c>
      <c r="B45" t="s">
        <v>425</v>
      </c>
      <c r="C45" t="s">
        <v>426</v>
      </c>
      <c r="D45" t="s">
        <v>427</v>
      </c>
      <c r="E45" t="s">
        <v>28</v>
      </c>
      <c r="F45" t="s">
        <v>428</v>
      </c>
      <c r="G45" t="s">
        <v>1019</v>
      </c>
      <c r="H45" t="s">
        <v>287</v>
      </c>
      <c r="I45" t="s">
        <v>429</v>
      </c>
      <c r="J45" t="s">
        <v>289</v>
      </c>
      <c r="K45" t="s">
        <v>659</v>
      </c>
    </row>
    <row r="46" spans="1:11" x14ac:dyDescent="0.25">
      <c r="A46">
        <v>45</v>
      </c>
      <c r="B46" t="s">
        <v>608</v>
      </c>
      <c r="C46" t="s">
        <v>378</v>
      </c>
      <c r="D46" t="s">
        <v>27</v>
      </c>
      <c r="E46" t="s">
        <v>28</v>
      </c>
      <c r="F46" t="s">
        <v>609</v>
      </c>
      <c r="G46" t="s">
        <v>1019</v>
      </c>
      <c r="H46" t="s">
        <v>294</v>
      </c>
      <c r="I46" t="s">
        <v>610</v>
      </c>
      <c r="J46" t="s">
        <v>289</v>
      </c>
      <c r="K46" t="s">
        <v>663</v>
      </c>
    </row>
    <row r="47" spans="1:11" x14ac:dyDescent="0.25">
      <c r="A47">
        <v>46</v>
      </c>
      <c r="B47" t="s">
        <v>1466</v>
      </c>
      <c r="C47" t="s">
        <v>378</v>
      </c>
      <c r="D47" t="s">
        <v>1561</v>
      </c>
      <c r="E47" t="s">
        <v>1561</v>
      </c>
      <c r="F47" t="s">
        <v>572</v>
      </c>
      <c r="G47" t="s">
        <v>1019</v>
      </c>
      <c r="H47" t="s">
        <v>287</v>
      </c>
      <c r="I47" t="s">
        <v>573</v>
      </c>
      <c r="J47" t="s">
        <v>289</v>
      </c>
      <c r="K47" t="s">
        <v>665</v>
      </c>
    </row>
    <row r="48" spans="1:11" x14ac:dyDescent="0.25">
      <c r="A48">
        <v>47</v>
      </c>
      <c r="B48" t="s">
        <v>590</v>
      </c>
      <c r="C48" t="s">
        <v>591</v>
      </c>
      <c r="D48" t="s">
        <v>592</v>
      </c>
      <c r="E48" t="s">
        <v>43</v>
      </c>
      <c r="F48" t="s">
        <v>593</v>
      </c>
      <c r="G48" t="s">
        <v>1131</v>
      </c>
      <c r="H48" t="s">
        <v>30</v>
      </c>
      <c r="I48" t="s">
        <v>594</v>
      </c>
      <c r="J48" t="s">
        <v>32</v>
      </c>
      <c r="K48" t="s">
        <v>669</v>
      </c>
    </row>
    <row r="49" spans="1:11" x14ac:dyDescent="0.25">
      <c r="A49">
        <v>48</v>
      </c>
      <c r="B49" t="s">
        <v>566</v>
      </c>
      <c r="C49" t="s">
        <v>556</v>
      </c>
      <c r="D49" t="s">
        <v>0</v>
      </c>
      <c r="E49" t="s">
        <v>1</v>
      </c>
      <c r="F49" t="s">
        <v>557</v>
      </c>
      <c r="G49" t="s">
        <v>1019</v>
      </c>
      <c r="H49" t="s">
        <v>287</v>
      </c>
      <c r="I49" t="s">
        <v>558</v>
      </c>
      <c r="J49" t="s">
        <v>289</v>
      </c>
      <c r="K49" t="s">
        <v>673</v>
      </c>
    </row>
    <row r="50" spans="1:11" x14ac:dyDescent="0.25">
      <c r="A50">
        <v>49</v>
      </c>
      <c r="B50" t="s">
        <v>1467</v>
      </c>
      <c r="C50" t="s">
        <v>97</v>
      </c>
      <c r="D50" t="s">
        <v>1561</v>
      </c>
      <c r="E50" t="s">
        <v>1561</v>
      </c>
      <c r="F50" t="s">
        <v>540</v>
      </c>
      <c r="G50" t="s">
        <v>1019</v>
      </c>
      <c r="H50" t="s">
        <v>294</v>
      </c>
      <c r="I50" t="s">
        <v>541</v>
      </c>
      <c r="J50" t="s">
        <v>289</v>
      </c>
      <c r="K50" t="s">
        <v>677</v>
      </c>
    </row>
    <row r="51" spans="1:11" x14ac:dyDescent="0.25">
      <c r="A51">
        <v>50</v>
      </c>
      <c r="B51" t="s">
        <v>291</v>
      </c>
      <c r="C51" t="s">
        <v>292</v>
      </c>
      <c r="D51" t="s">
        <v>0</v>
      </c>
      <c r="E51" t="s">
        <v>1</v>
      </c>
      <c r="F51" t="s">
        <v>293</v>
      </c>
      <c r="G51" t="s">
        <v>1019</v>
      </c>
      <c r="H51" t="s">
        <v>294</v>
      </c>
      <c r="I51" t="s">
        <v>295</v>
      </c>
      <c r="J51" t="s">
        <v>289</v>
      </c>
      <c r="K51" t="s">
        <v>679</v>
      </c>
    </row>
    <row r="52" spans="1:11" x14ac:dyDescent="0.25">
      <c r="A52">
        <v>51</v>
      </c>
      <c r="B52" t="s">
        <v>311</v>
      </c>
      <c r="C52" t="s">
        <v>312</v>
      </c>
      <c r="D52" t="s">
        <v>313</v>
      </c>
      <c r="E52" t="s">
        <v>43</v>
      </c>
      <c r="F52" t="s">
        <v>314</v>
      </c>
      <c r="G52" t="s">
        <v>1019</v>
      </c>
      <c r="H52" t="s">
        <v>294</v>
      </c>
      <c r="I52" t="s">
        <v>315</v>
      </c>
      <c r="J52" t="s">
        <v>289</v>
      </c>
      <c r="K52" t="s">
        <v>683</v>
      </c>
    </row>
    <row r="53" spans="1:11" x14ac:dyDescent="0.25">
      <c r="A53">
        <v>52</v>
      </c>
      <c r="B53" t="s">
        <v>317</v>
      </c>
      <c r="C53" t="s">
        <v>279</v>
      </c>
      <c r="D53" t="s">
        <v>318</v>
      </c>
      <c r="E53" t="s">
        <v>28</v>
      </c>
      <c r="F53" t="s">
        <v>319</v>
      </c>
      <c r="G53" t="s">
        <v>1019</v>
      </c>
      <c r="H53" t="s">
        <v>287</v>
      </c>
      <c r="I53" t="s">
        <v>320</v>
      </c>
      <c r="J53" t="s">
        <v>289</v>
      </c>
      <c r="K53" t="s">
        <v>758</v>
      </c>
    </row>
    <row r="54" spans="1:11" x14ac:dyDescent="0.25">
      <c r="A54">
        <v>53</v>
      </c>
      <c r="B54" t="s">
        <v>137</v>
      </c>
      <c r="C54" t="s">
        <v>138</v>
      </c>
      <c r="D54" t="s">
        <v>0</v>
      </c>
      <c r="E54" t="s">
        <v>1</v>
      </c>
      <c r="F54" t="s">
        <v>139</v>
      </c>
      <c r="G54" t="s">
        <v>1019</v>
      </c>
      <c r="H54" t="s">
        <v>3</v>
      </c>
      <c r="I54" t="s">
        <v>140</v>
      </c>
      <c r="J54" t="s">
        <v>53</v>
      </c>
      <c r="K54" t="s">
        <v>699</v>
      </c>
    </row>
    <row r="55" spans="1:11" x14ac:dyDescent="0.25">
      <c r="A55">
        <v>54</v>
      </c>
      <c r="B55" t="s">
        <v>262</v>
      </c>
      <c r="C55" t="s">
        <v>399</v>
      </c>
      <c r="D55" t="s">
        <v>0</v>
      </c>
      <c r="E55" t="s">
        <v>1</v>
      </c>
      <c r="F55" t="s">
        <v>400</v>
      </c>
      <c r="G55" t="s">
        <v>1019</v>
      </c>
      <c r="H55" t="s">
        <v>294</v>
      </c>
      <c r="I55" t="s">
        <v>401</v>
      </c>
      <c r="J55" t="s">
        <v>289</v>
      </c>
      <c r="K55" t="s">
        <v>700</v>
      </c>
    </row>
    <row r="56" spans="1:11" x14ac:dyDescent="0.25">
      <c r="A56">
        <v>55</v>
      </c>
      <c r="B56" t="s">
        <v>403</v>
      </c>
      <c r="C56" t="s">
        <v>60</v>
      </c>
      <c r="D56" t="s">
        <v>27</v>
      </c>
      <c r="E56" t="s">
        <v>28</v>
      </c>
      <c r="F56" t="s">
        <v>404</v>
      </c>
      <c r="G56" t="s">
        <v>1019</v>
      </c>
      <c r="H56" t="s">
        <v>287</v>
      </c>
      <c r="I56" t="s">
        <v>405</v>
      </c>
      <c r="J56" t="s">
        <v>289</v>
      </c>
      <c r="K56" t="s">
        <v>701</v>
      </c>
    </row>
    <row r="57" spans="1:11" x14ac:dyDescent="0.25">
      <c r="A57">
        <v>56</v>
      </c>
      <c r="B57" t="s">
        <v>431</v>
      </c>
      <c r="C57" t="s">
        <v>172</v>
      </c>
      <c r="D57" t="s">
        <v>432</v>
      </c>
      <c r="E57" t="s">
        <v>28</v>
      </c>
      <c r="F57" t="s">
        <v>433</v>
      </c>
      <c r="G57" t="s">
        <v>1019</v>
      </c>
      <c r="H57" t="s">
        <v>294</v>
      </c>
      <c r="I57" t="s">
        <v>434</v>
      </c>
      <c r="J57" t="s">
        <v>289</v>
      </c>
      <c r="K57" t="s">
        <v>704</v>
      </c>
    </row>
    <row r="58" spans="1:11" x14ac:dyDescent="0.25">
      <c r="A58">
        <v>57</v>
      </c>
      <c r="B58" t="s">
        <v>165</v>
      </c>
      <c r="C58" t="s">
        <v>166</v>
      </c>
      <c r="D58" t="s">
        <v>27</v>
      </c>
      <c r="E58" t="s">
        <v>28</v>
      </c>
      <c r="F58" t="s">
        <v>167</v>
      </c>
      <c r="G58" t="s">
        <v>1019</v>
      </c>
      <c r="H58" t="s">
        <v>30</v>
      </c>
      <c r="I58" t="s">
        <v>168</v>
      </c>
      <c r="J58" t="s">
        <v>32</v>
      </c>
      <c r="K58" t="s">
        <v>712</v>
      </c>
    </row>
    <row r="59" spans="1:11" x14ac:dyDescent="0.25">
      <c r="A59">
        <v>58</v>
      </c>
      <c r="B59" t="s">
        <v>25</v>
      </c>
      <c r="C59" t="s">
        <v>26</v>
      </c>
      <c r="D59" t="s">
        <v>27</v>
      </c>
      <c r="E59" t="s">
        <v>28</v>
      </c>
      <c r="F59" t="s">
        <v>29</v>
      </c>
      <c r="G59" t="s">
        <v>1019</v>
      </c>
      <c r="H59" t="s">
        <v>30</v>
      </c>
      <c r="I59" t="s">
        <v>31</v>
      </c>
      <c r="J59" t="s">
        <v>32</v>
      </c>
      <c r="K59" t="s">
        <v>714</v>
      </c>
    </row>
    <row r="60" spans="1:11" x14ac:dyDescent="0.25">
      <c r="A60">
        <v>59</v>
      </c>
      <c r="B60" t="s">
        <v>49</v>
      </c>
      <c r="C60" t="s">
        <v>1528</v>
      </c>
      <c r="D60" t="s">
        <v>17</v>
      </c>
      <c r="E60" t="s">
        <v>7</v>
      </c>
      <c r="F60" t="s">
        <v>1445</v>
      </c>
      <c r="G60" t="s">
        <v>788</v>
      </c>
      <c r="H60" t="s">
        <v>5</v>
      </c>
      <c r="I60" t="s">
        <v>1451</v>
      </c>
      <c r="J60" t="s">
        <v>6</v>
      </c>
      <c r="K60" t="s">
        <v>1529</v>
      </c>
    </row>
    <row r="61" spans="1:11" x14ac:dyDescent="0.25">
      <c r="A61">
        <v>60</v>
      </c>
      <c r="B61" t="s">
        <v>54</v>
      </c>
      <c r="C61" t="s">
        <v>55</v>
      </c>
      <c r="D61" t="s">
        <v>0</v>
      </c>
      <c r="E61" t="s">
        <v>1</v>
      </c>
      <c r="F61" t="s">
        <v>56</v>
      </c>
      <c r="G61" t="s">
        <v>1468</v>
      </c>
      <c r="H61" t="s">
        <v>5</v>
      </c>
      <c r="I61" t="s">
        <v>57</v>
      </c>
      <c r="J61" t="s">
        <v>6</v>
      </c>
      <c r="K61" t="s">
        <v>717</v>
      </c>
    </row>
    <row r="62" spans="1:11" x14ac:dyDescent="0.25">
      <c r="A62">
        <v>61</v>
      </c>
      <c r="B62" t="s">
        <v>110</v>
      </c>
      <c r="C62" t="s">
        <v>111</v>
      </c>
      <c r="D62" t="s">
        <v>112</v>
      </c>
      <c r="E62" t="s">
        <v>43</v>
      </c>
      <c r="F62" t="s">
        <v>113</v>
      </c>
      <c r="G62" t="s">
        <v>1019</v>
      </c>
      <c r="H62" t="s">
        <v>3</v>
      </c>
      <c r="I62" t="s">
        <v>114</v>
      </c>
      <c r="J62" t="s">
        <v>53</v>
      </c>
      <c r="K62" t="s">
        <v>727</v>
      </c>
    </row>
    <row r="63" spans="1:11" x14ac:dyDescent="0.25">
      <c r="A63">
        <v>62</v>
      </c>
      <c r="B63" t="s">
        <v>120</v>
      </c>
      <c r="C63" t="s">
        <v>121</v>
      </c>
      <c r="D63" t="s">
        <v>122</v>
      </c>
      <c r="E63" t="s">
        <v>43</v>
      </c>
      <c r="F63" t="s">
        <v>123</v>
      </c>
      <c r="G63" t="s">
        <v>1019</v>
      </c>
      <c r="H63" t="s">
        <v>3</v>
      </c>
      <c r="I63" t="s">
        <v>124</v>
      </c>
      <c r="J63" t="s">
        <v>125</v>
      </c>
      <c r="K63" t="s">
        <v>728</v>
      </c>
    </row>
    <row r="64" spans="1:11" x14ac:dyDescent="0.25">
      <c r="A64">
        <v>63</v>
      </c>
      <c r="B64" t="s">
        <v>925</v>
      </c>
      <c r="C64" t="s">
        <v>926</v>
      </c>
      <c r="D64" t="s">
        <v>821</v>
      </c>
      <c r="E64" t="s">
        <v>822</v>
      </c>
      <c r="F64" t="s">
        <v>927</v>
      </c>
      <c r="G64" t="s">
        <v>1468</v>
      </c>
      <c r="H64" t="s">
        <v>8</v>
      </c>
      <c r="I64" t="s">
        <v>928</v>
      </c>
      <c r="J64" t="s">
        <v>9</v>
      </c>
      <c r="K64" t="s">
        <v>929</v>
      </c>
    </row>
    <row r="65" spans="1:11" x14ac:dyDescent="0.25">
      <c r="A65">
        <v>64</v>
      </c>
      <c r="B65" t="s">
        <v>811</v>
      </c>
      <c r="C65" t="s">
        <v>812</v>
      </c>
      <c r="D65" t="s">
        <v>813</v>
      </c>
      <c r="E65" t="s">
        <v>814</v>
      </c>
      <c r="F65" t="s">
        <v>815</v>
      </c>
      <c r="G65" t="s">
        <v>1468</v>
      </c>
      <c r="H65" t="s">
        <v>8</v>
      </c>
      <c r="I65" t="s">
        <v>817</v>
      </c>
      <c r="J65" t="s">
        <v>9</v>
      </c>
      <c r="K65" t="s">
        <v>818</v>
      </c>
    </row>
    <row r="66" spans="1:11" x14ac:dyDescent="0.25">
      <c r="A66">
        <v>65</v>
      </c>
      <c r="B66" t="s">
        <v>869</v>
      </c>
      <c r="C66" t="s">
        <v>870</v>
      </c>
      <c r="D66" t="s">
        <v>871</v>
      </c>
      <c r="E66" t="s">
        <v>198</v>
      </c>
      <c r="F66" t="s">
        <v>872</v>
      </c>
      <c r="G66" t="s">
        <v>1468</v>
      </c>
      <c r="H66" t="s">
        <v>8</v>
      </c>
      <c r="I66" t="s">
        <v>873</v>
      </c>
      <c r="J66" t="s">
        <v>9</v>
      </c>
      <c r="K66" t="s">
        <v>874</v>
      </c>
    </row>
    <row r="67" spans="1:11" x14ac:dyDescent="0.25">
      <c r="A67">
        <v>66</v>
      </c>
      <c r="B67" t="s">
        <v>819</v>
      </c>
      <c r="C67" t="s">
        <v>820</v>
      </c>
      <c r="D67" t="s">
        <v>821</v>
      </c>
      <c r="E67" t="s">
        <v>822</v>
      </c>
      <c r="F67" t="s">
        <v>823</v>
      </c>
      <c r="G67" t="s">
        <v>1468</v>
      </c>
      <c r="H67" t="s">
        <v>8</v>
      </c>
      <c r="I67" t="s">
        <v>824</v>
      </c>
      <c r="J67" t="s">
        <v>9</v>
      </c>
      <c r="K67" t="s">
        <v>825</v>
      </c>
    </row>
    <row r="68" spans="1:11" x14ac:dyDescent="0.25">
      <c r="A68">
        <v>67</v>
      </c>
      <c r="B68" t="s">
        <v>875</v>
      </c>
      <c r="C68" t="s">
        <v>876</v>
      </c>
      <c r="D68" t="s">
        <v>877</v>
      </c>
      <c r="E68" t="s">
        <v>878</v>
      </c>
      <c r="F68" t="s">
        <v>879</v>
      </c>
      <c r="G68" t="s">
        <v>1468</v>
      </c>
      <c r="H68" t="s">
        <v>8</v>
      </c>
      <c r="I68" t="s">
        <v>880</v>
      </c>
      <c r="J68" t="s">
        <v>9</v>
      </c>
      <c r="K68" t="s">
        <v>881</v>
      </c>
    </row>
    <row r="69" spans="1:11" x14ac:dyDescent="0.25">
      <c r="A69">
        <v>68</v>
      </c>
      <c r="B69" t="s">
        <v>797</v>
      </c>
      <c r="C69" t="s">
        <v>798</v>
      </c>
      <c r="D69" t="s">
        <v>799</v>
      </c>
      <c r="E69" t="s">
        <v>1</v>
      </c>
      <c r="F69" t="s">
        <v>800</v>
      </c>
      <c r="G69" t="s">
        <v>1468</v>
      </c>
      <c r="H69" t="s">
        <v>8</v>
      </c>
      <c r="I69" t="s">
        <v>801</v>
      </c>
      <c r="J69" t="s">
        <v>9</v>
      </c>
      <c r="K69" t="s">
        <v>802</v>
      </c>
    </row>
    <row r="70" spans="1:11" x14ac:dyDescent="0.25">
      <c r="A70">
        <v>69</v>
      </c>
      <c r="B70" t="s">
        <v>930</v>
      </c>
      <c r="C70" t="s">
        <v>931</v>
      </c>
      <c r="D70" t="s">
        <v>932</v>
      </c>
      <c r="E70" t="s">
        <v>933</v>
      </c>
      <c r="F70" t="s">
        <v>934</v>
      </c>
      <c r="G70" t="s">
        <v>1468</v>
      </c>
      <c r="H70" t="s">
        <v>8</v>
      </c>
      <c r="I70" t="s">
        <v>935</v>
      </c>
      <c r="J70" t="s">
        <v>9</v>
      </c>
      <c r="K70" t="s">
        <v>936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1468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278</v>
      </c>
      <c r="C77" t="s">
        <v>279</v>
      </c>
      <c r="D77" t="s">
        <v>66</v>
      </c>
      <c r="E77" t="s">
        <v>1</v>
      </c>
      <c r="F77" t="s">
        <v>280</v>
      </c>
      <c r="G77" t="s">
        <v>1019</v>
      </c>
      <c r="H77" t="s">
        <v>3</v>
      </c>
      <c r="I77" t="s">
        <v>281</v>
      </c>
      <c r="J77" t="s">
        <v>53</v>
      </c>
      <c r="K77" t="s">
        <v>756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7"/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8"/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9"/>
  <dimension ref="A1:L99"/>
  <sheetViews>
    <sheetView topLeftCell="A59"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0"/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1"/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2"/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3"/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4"/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5"/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6"/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7"/>
  <sheetViews>
    <sheetView workbookViewId="0">
      <selection activeCell="G2" sqref="G2"/>
    </sheetView>
  </sheetViews>
  <sheetFormatPr defaultRowHeight="15" x14ac:dyDescent="0.25"/>
  <cols>
    <col min="1" max="1" bestFit="true" customWidth="true" width="2.140625" collapsed="false"/>
    <col min="2" max="2" bestFit="true" customWidth="true" width="14.28515625" collapsed="false"/>
    <col min="3" max="3" bestFit="true" customWidth="true" width="11.0" collapsed="false"/>
    <col min="4" max="4" bestFit="true" customWidth="true" width="4.5703125" collapsed="false"/>
    <col min="5" max="5" bestFit="true" customWidth="true" width="5.85546875" collapsed="false"/>
    <col min="6" max="6" bestFit="true" customWidth="true" width="15.28515625" collapsed="false"/>
    <col min="7" max="7" bestFit="true" customWidth="true" width="19.5703125" collapsed="false"/>
    <col min="8" max="8" bestFit="true" customWidth="true" width="14.85546875" collapsed="false"/>
    <col min="9" max="9" bestFit="true" customWidth="true" width="15.28515625" collapsed="false"/>
    <col min="10" max="10" bestFit="true" customWidth="true" width="23.140625" collapsed="false"/>
    <col min="11" max="11" bestFit="true" customWidth="true" width="27.0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1" x14ac:dyDescent="0.25">
      <c r="A2">
        <v>1</v>
      </c>
      <c r="B2" t="s">
        <v>1490</v>
      </c>
      <c r="C2" t="s">
        <v>97</v>
      </c>
      <c r="D2" t="s">
        <v>0</v>
      </c>
      <c r="E2" t="s">
        <v>1</v>
      </c>
      <c r="F2" t="s">
        <v>1491</v>
      </c>
      <c r="G2" t="s">
        <v>1468</v>
      </c>
      <c r="H2" t="s">
        <v>1013</v>
      </c>
      <c r="I2" t="s">
        <v>1492</v>
      </c>
      <c r="J2" t="s">
        <v>960</v>
      </c>
      <c r="K2" t="s">
        <v>1567</v>
      </c>
    </row>
    <row r="3" spans="1:11" x14ac:dyDescent="0.25">
      <c r="A3">
        <v>2</v>
      </c>
      <c r="B3" t="s">
        <v>15</v>
      </c>
      <c r="C3" t="s">
        <v>16</v>
      </c>
      <c r="D3" t="s">
        <v>17</v>
      </c>
      <c r="E3" t="s">
        <v>7</v>
      </c>
      <c r="F3" t="s">
        <v>18</v>
      </c>
      <c r="G3" t="s">
        <v>1468</v>
      </c>
      <c r="H3" t="s">
        <v>5</v>
      </c>
      <c r="I3" t="s">
        <v>19</v>
      </c>
      <c r="J3" t="s">
        <v>6</v>
      </c>
      <c r="K3" t="s">
        <v>1568</v>
      </c>
    </row>
    <row r="4" spans="1:11" x14ac:dyDescent="0.25">
      <c r="A4">
        <v>3</v>
      </c>
      <c r="B4" t="s">
        <v>104</v>
      </c>
      <c r="C4" t="s">
        <v>105</v>
      </c>
      <c r="D4" t="s">
        <v>106</v>
      </c>
      <c r="E4" t="s">
        <v>7</v>
      </c>
      <c r="F4" t="s">
        <v>107</v>
      </c>
      <c r="G4" t="s">
        <v>1468</v>
      </c>
      <c r="H4" t="s">
        <v>5</v>
      </c>
      <c r="I4" t="s">
        <v>108</v>
      </c>
      <c r="J4" t="s">
        <v>6</v>
      </c>
      <c r="K4" t="s">
        <v>1553</v>
      </c>
    </row>
    <row r="5" spans="1:11" x14ac:dyDescent="0.25">
      <c r="A5">
        <v>4</v>
      </c>
      <c r="B5" t="s">
        <v>1554</v>
      </c>
      <c r="C5" t="s">
        <v>1555</v>
      </c>
      <c r="D5" t="s">
        <v>0</v>
      </c>
      <c r="E5" t="s">
        <v>1</v>
      </c>
      <c r="F5" t="s">
        <v>1556</v>
      </c>
      <c r="G5" t="s">
        <v>1468</v>
      </c>
      <c r="H5" t="s">
        <v>1013</v>
      </c>
      <c r="I5" t="s">
        <v>1557</v>
      </c>
      <c r="J5" t="s">
        <v>960</v>
      </c>
      <c r="K5" t="s">
        <v>1558</v>
      </c>
    </row>
    <row r="6" spans="1:11" x14ac:dyDescent="0.25">
      <c r="A6">
        <v>5</v>
      </c>
      <c r="B6" t="s">
        <v>1547</v>
      </c>
      <c r="C6" t="s">
        <v>1548</v>
      </c>
      <c r="D6" t="s">
        <v>1549</v>
      </c>
      <c r="E6" t="s">
        <v>1</v>
      </c>
      <c r="F6" t="s">
        <v>1158</v>
      </c>
      <c r="G6" t="s">
        <v>1468</v>
      </c>
      <c r="H6" t="s">
        <v>1013</v>
      </c>
      <c r="I6" t="s">
        <v>1159</v>
      </c>
      <c r="J6" t="s">
        <v>960</v>
      </c>
      <c r="K6" t="s">
        <v>1550</v>
      </c>
    </row>
    <row r="7" spans="1:11" x14ac:dyDescent="0.25">
      <c r="A7">
        <v>6</v>
      </c>
      <c r="B7" t="s">
        <v>50</v>
      </c>
      <c r="C7" t="s">
        <v>51</v>
      </c>
      <c r="D7" t="s">
        <v>52</v>
      </c>
      <c r="E7" t="s">
        <v>43</v>
      </c>
      <c r="F7" t="s">
        <v>246</v>
      </c>
      <c r="G7" t="s">
        <v>1019</v>
      </c>
      <c r="H7" t="s">
        <v>3</v>
      </c>
      <c r="I7" t="s">
        <v>247</v>
      </c>
      <c r="J7" t="s">
        <v>125</v>
      </c>
      <c r="K7" t="s">
        <v>1539</v>
      </c>
    </row>
    <row r="8" spans="1:11" x14ac:dyDescent="0.25">
      <c r="A8">
        <v>7</v>
      </c>
      <c r="B8" t="s">
        <v>50</v>
      </c>
      <c r="C8" t="s">
        <v>51</v>
      </c>
      <c r="D8" t="s">
        <v>52</v>
      </c>
      <c r="E8" t="s">
        <v>43</v>
      </c>
      <c r="F8" t="s">
        <v>94</v>
      </c>
      <c r="G8" t="s">
        <v>1468</v>
      </c>
      <c r="H8" t="s">
        <v>5</v>
      </c>
      <c r="I8" t="s">
        <v>95</v>
      </c>
      <c r="J8" t="s">
        <v>6</v>
      </c>
      <c r="K8" t="s">
        <v>1501</v>
      </c>
    </row>
    <row r="9" spans="1:11" x14ac:dyDescent="0.25">
      <c r="A9">
        <v>8</v>
      </c>
      <c r="B9" t="s">
        <v>366</v>
      </c>
      <c r="C9" t="s">
        <v>367</v>
      </c>
      <c r="D9" t="s">
        <v>368</v>
      </c>
      <c r="E9" t="s">
        <v>43</v>
      </c>
      <c r="F9" t="s">
        <v>395</v>
      </c>
      <c r="G9" t="s">
        <v>1468</v>
      </c>
      <c r="H9" t="s">
        <v>5</v>
      </c>
      <c r="I9" t="s">
        <v>396</v>
      </c>
      <c r="J9" t="s">
        <v>6</v>
      </c>
      <c r="K9" t="s">
        <v>1495</v>
      </c>
    </row>
    <row r="10" spans="1:11" x14ac:dyDescent="0.25">
      <c r="A10">
        <v>9</v>
      </c>
      <c r="B10" t="s">
        <v>174</v>
      </c>
      <c r="C10" t="s">
        <v>175</v>
      </c>
      <c r="D10" t="s">
        <v>0</v>
      </c>
      <c r="E10" t="s">
        <v>1</v>
      </c>
      <c r="F10" t="s">
        <v>472</v>
      </c>
      <c r="G10" t="s">
        <v>1050</v>
      </c>
      <c r="H10" t="s">
        <v>473</v>
      </c>
      <c r="I10" t="s">
        <v>474</v>
      </c>
      <c r="J10" t="s">
        <v>475</v>
      </c>
      <c r="K10" t="s">
        <v>1475</v>
      </c>
    </row>
    <row r="11" spans="1:11" x14ac:dyDescent="0.25">
      <c r="A11">
        <v>10</v>
      </c>
      <c r="B11" t="s">
        <v>174</v>
      </c>
      <c r="C11" t="s">
        <v>175</v>
      </c>
      <c r="D11" t="s">
        <v>0</v>
      </c>
      <c r="E11" t="s">
        <v>1</v>
      </c>
      <c r="F11" t="s">
        <v>176</v>
      </c>
      <c r="G11" t="s">
        <v>1468</v>
      </c>
      <c r="H11" t="s">
        <v>8</v>
      </c>
      <c r="I11" t="s">
        <v>177</v>
      </c>
      <c r="J11" t="s">
        <v>9</v>
      </c>
      <c r="K11" t="s">
        <v>1476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1232</v>
      </c>
      <c r="G12" t="s">
        <v>1468</v>
      </c>
      <c r="H12" t="s">
        <v>1013</v>
      </c>
      <c r="I12" t="s">
        <v>1234</v>
      </c>
      <c r="J12" t="s">
        <v>960</v>
      </c>
      <c r="K12" t="s">
        <v>1477</v>
      </c>
    </row>
    <row r="13" spans="1:11" x14ac:dyDescent="0.25">
      <c r="A13">
        <v>12</v>
      </c>
      <c r="B13" t="s">
        <v>268</v>
      </c>
      <c r="C13" t="s">
        <v>269</v>
      </c>
      <c r="D13" t="s">
        <v>66</v>
      </c>
      <c r="E13" t="s">
        <v>1</v>
      </c>
      <c r="F13" t="s">
        <v>270</v>
      </c>
      <c r="G13" t="s">
        <v>1019</v>
      </c>
      <c r="H13" t="s">
        <v>3</v>
      </c>
      <c r="I13" t="s">
        <v>271</v>
      </c>
      <c r="J13" t="s">
        <v>53</v>
      </c>
      <c r="K13" t="s">
        <v>1465</v>
      </c>
    </row>
    <row r="14" spans="1:11" x14ac:dyDescent="0.25">
      <c r="A14">
        <v>13</v>
      </c>
      <c r="B14" t="s">
        <v>1457</v>
      </c>
      <c r="C14" t="s">
        <v>1458</v>
      </c>
      <c r="D14" t="s">
        <v>42</v>
      </c>
      <c r="E14" t="s">
        <v>43</v>
      </c>
      <c r="F14" t="s">
        <v>1459</v>
      </c>
      <c r="G14" t="s">
        <v>1468</v>
      </c>
      <c r="H14" t="s">
        <v>1013</v>
      </c>
      <c r="I14" t="s">
        <v>1460</v>
      </c>
      <c r="J14" t="s">
        <v>960</v>
      </c>
      <c r="K14" t="s">
        <v>1461</v>
      </c>
    </row>
    <row r="15" spans="1:11" x14ac:dyDescent="0.25">
      <c r="A15">
        <v>14</v>
      </c>
      <c r="B15" t="s">
        <v>366</v>
      </c>
      <c r="C15" t="s">
        <v>367</v>
      </c>
      <c r="D15" t="s">
        <v>368</v>
      </c>
      <c r="E15" t="s">
        <v>43</v>
      </c>
      <c r="F15" t="s">
        <v>369</v>
      </c>
      <c r="G15" t="s">
        <v>1019</v>
      </c>
      <c r="H15" t="s">
        <v>294</v>
      </c>
      <c r="I15" t="s">
        <v>370</v>
      </c>
      <c r="J15" t="s">
        <v>289</v>
      </c>
      <c r="K15" t="s">
        <v>1240</v>
      </c>
    </row>
    <row r="16" spans="1:11" x14ac:dyDescent="0.25">
      <c r="A16">
        <v>15</v>
      </c>
      <c r="B16" t="s">
        <v>366</v>
      </c>
      <c r="C16" t="s">
        <v>367</v>
      </c>
      <c r="D16" t="s">
        <v>368</v>
      </c>
      <c r="E16" t="s">
        <v>43</v>
      </c>
      <c r="F16" t="s">
        <v>1100</v>
      </c>
      <c r="G16" t="s">
        <v>1468</v>
      </c>
      <c r="H16" t="s">
        <v>1013</v>
      </c>
      <c r="I16" t="s">
        <v>1101</v>
      </c>
      <c r="J16" t="s">
        <v>960</v>
      </c>
      <c r="K16" t="s">
        <v>1258</v>
      </c>
    </row>
    <row r="17" spans="1:11" x14ac:dyDescent="0.25">
      <c r="A17">
        <v>16</v>
      </c>
      <c r="B17" t="s">
        <v>1215</v>
      </c>
      <c r="C17" t="s">
        <v>1216</v>
      </c>
      <c r="D17" t="s">
        <v>0</v>
      </c>
      <c r="E17" t="s">
        <v>1</v>
      </c>
      <c r="F17" t="s">
        <v>1218</v>
      </c>
      <c r="G17" t="s">
        <v>1468</v>
      </c>
      <c r="H17" t="s">
        <v>1013</v>
      </c>
      <c r="I17" t="s">
        <v>1219</v>
      </c>
      <c r="J17" t="s">
        <v>960</v>
      </c>
      <c r="K17" t="s">
        <v>1242</v>
      </c>
    </row>
    <row r="18" spans="1:11" x14ac:dyDescent="0.25">
      <c r="A18">
        <v>17</v>
      </c>
      <c r="B18" t="s">
        <v>1194</v>
      </c>
      <c r="C18" t="s">
        <v>1195</v>
      </c>
      <c r="D18" t="s">
        <v>1196</v>
      </c>
      <c r="E18" t="s">
        <v>28</v>
      </c>
      <c r="F18" t="s">
        <v>1197</v>
      </c>
      <c r="G18" t="s">
        <v>1468</v>
      </c>
      <c r="H18" t="s">
        <v>1013</v>
      </c>
      <c r="I18" t="s">
        <v>1198</v>
      </c>
      <c r="J18" t="s">
        <v>960</v>
      </c>
      <c r="K18" t="s">
        <v>1214</v>
      </c>
    </row>
    <row r="19" spans="1:11" x14ac:dyDescent="0.25">
      <c r="A19">
        <v>18</v>
      </c>
      <c r="B19" t="s">
        <v>117</v>
      </c>
      <c r="C19" t="s">
        <v>1210</v>
      </c>
      <c r="D19" t="s">
        <v>648</v>
      </c>
      <c r="E19" t="s">
        <v>1</v>
      </c>
      <c r="F19" t="s">
        <v>1211</v>
      </c>
      <c r="G19" t="s">
        <v>1019</v>
      </c>
      <c r="H19" t="s">
        <v>3</v>
      </c>
      <c r="I19" t="s">
        <v>1212</v>
      </c>
      <c r="J19" t="s">
        <v>53</v>
      </c>
      <c r="K19" t="s">
        <v>1213</v>
      </c>
    </row>
    <row r="20" spans="1:11" x14ac:dyDescent="0.25">
      <c r="A20">
        <v>19</v>
      </c>
      <c r="B20" t="s">
        <v>116</v>
      </c>
      <c r="C20" t="s">
        <v>117</v>
      </c>
      <c r="D20" t="s">
        <v>648</v>
      </c>
      <c r="E20" t="s">
        <v>1</v>
      </c>
      <c r="F20" t="s">
        <v>118</v>
      </c>
      <c r="G20" t="s">
        <v>1019</v>
      </c>
      <c r="H20" t="s">
        <v>3</v>
      </c>
      <c r="I20" t="s">
        <v>119</v>
      </c>
      <c r="J20" t="s">
        <v>53</v>
      </c>
      <c r="K20" t="s">
        <v>1167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1168</v>
      </c>
      <c r="G21" t="s">
        <v>1468</v>
      </c>
      <c r="H21" t="s">
        <v>1013</v>
      </c>
      <c r="I21" t="s">
        <v>1169</v>
      </c>
      <c r="J21" t="s">
        <v>960</v>
      </c>
      <c r="K21" t="s">
        <v>1170</v>
      </c>
    </row>
    <row r="22" spans="1:11" x14ac:dyDescent="0.25">
      <c r="A22">
        <v>21</v>
      </c>
      <c r="B22" t="s">
        <v>1176</v>
      </c>
      <c r="C22" t="s">
        <v>1177</v>
      </c>
      <c r="D22" t="s">
        <v>173</v>
      </c>
      <c r="E22" t="s">
        <v>43</v>
      </c>
      <c r="F22" t="s">
        <v>1178</v>
      </c>
      <c r="G22" t="s">
        <v>1468</v>
      </c>
      <c r="H22" t="s">
        <v>1013</v>
      </c>
      <c r="I22" t="s">
        <v>1179</v>
      </c>
      <c r="J22" t="s">
        <v>960</v>
      </c>
      <c r="K22" t="s">
        <v>1180</v>
      </c>
    </row>
    <row r="23" spans="1:11" x14ac:dyDescent="0.25">
      <c r="A23">
        <v>22</v>
      </c>
      <c r="B23" t="s">
        <v>1187</v>
      </c>
      <c r="C23" t="s">
        <v>1188</v>
      </c>
      <c r="D23" t="s">
        <v>1189</v>
      </c>
      <c r="E23" t="s">
        <v>43</v>
      </c>
      <c r="F23" t="s">
        <v>1190</v>
      </c>
      <c r="G23" t="s">
        <v>1468</v>
      </c>
      <c r="H23" t="s">
        <v>1013</v>
      </c>
      <c r="I23" t="s">
        <v>1191</v>
      </c>
      <c r="J23" t="s">
        <v>960</v>
      </c>
      <c r="K23" t="s">
        <v>1192</v>
      </c>
    </row>
    <row r="24" spans="1:11" x14ac:dyDescent="0.25">
      <c r="A24">
        <v>23</v>
      </c>
      <c r="B24" t="s">
        <v>262</v>
      </c>
      <c r="C24" t="s">
        <v>1141</v>
      </c>
      <c r="D24" t="s">
        <v>1142</v>
      </c>
      <c r="E24" t="s">
        <v>1</v>
      </c>
      <c r="F24" t="s">
        <v>1143</v>
      </c>
      <c r="G24" t="s">
        <v>1468</v>
      </c>
      <c r="H24" t="s">
        <v>1013</v>
      </c>
      <c r="I24" t="s">
        <v>1144</v>
      </c>
      <c r="J24" t="s">
        <v>960</v>
      </c>
      <c r="K24" t="s">
        <v>1145</v>
      </c>
    </row>
    <row r="25" spans="1:11" x14ac:dyDescent="0.25">
      <c r="A25">
        <v>24</v>
      </c>
      <c r="B25" t="s">
        <v>1146</v>
      </c>
      <c r="C25" t="s">
        <v>1147</v>
      </c>
      <c r="D25" t="s">
        <v>1142</v>
      </c>
      <c r="E25" t="s">
        <v>1</v>
      </c>
      <c r="F25" t="s">
        <v>1148</v>
      </c>
      <c r="G25" t="s">
        <v>1468</v>
      </c>
      <c r="H25" t="s">
        <v>1013</v>
      </c>
      <c r="I25" t="s">
        <v>1149</v>
      </c>
      <c r="J25" t="s">
        <v>960</v>
      </c>
      <c r="K25" t="s">
        <v>1150</v>
      </c>
    </row>
    <row r="26" spans="1:11" x14ac:dyDescent="0.25">
      <c r="A26">
        <v>25</v>
      </c>
      <c r="B26" t="s">
        <v>50</v>
      </c>
      <c r="C26" t="s">
        <v>51</v>
      </c>
      <c r="D26" t="s">
        <v>52</v>
      </c>
      <c r="E26" t="s">
        <v>43</v>
      </c>
      <c r="F26" t="s">
        <v>1085</v>
      </c>
      <c r="G26" t="s">
        <v>1468</v>
      </c>
      <c r="H26" t="s">
        <v>1013</v>
      </c>
      <c r="I26" t="s">
        <v>1086</v>
      </c>
      <c r="J26" t="s">
        <v>960</v>
      </c>
      <c r="K26" t="s">
        <v>1087</v>
      </c>
    </row>
    <row r="27" spans="1:11" x14ac:dyDescent="0.25">
      <c r="A27">
        <v>26</v>
      </c>
      <c r="B27" t="s">
        <v>196</v>
      </c>
      <c r="C27" t="s">
        <v>104</v>
      </c>
      <c r="D27" t="s">
        <v>197</v>
      </c>
      <c r="E27" t="s">
        <v>198</v>
      </c>
      <c r="F27" t="s">
        <v>1107</v>
      </c>
      <c r="G27" t="s">
        <v>1468</v>
      </c>
      <c r="H27" t="s">
        <v>1013</v>
      </c>
      <c r="I27" t="s">
        <v>1108</v>
      </c>
      <c r="J27" t="s">
        <v>960</v>
      </c>
      <c r="K27" t="s">
        <v>1109</v>
      </c>
    </row>
    <row r="28" spans="1:11" x14ac:dyDescent="0.25">
      <c r="A28">
        <v>27</v>
      </c>
      <c r="B28" t="s">
        <v>1110</v>
      </c>
      <c r="C28" t="s">
        <v>408</v>
      </c>
      <c r="D28" t="s">
        <v>1111</v>
      </c>
      <c r="E28" t="s">
        <v>912</v>
      </c>
      <c r="F28" t="s">
        <v>1112</v>
      </c>
      <c r="G28" t="s">
        <v>1468</v>
      </c>
      <c r="H28" t="s">
        <v>1013</v>
      </c>
      <c r="I28" t="s">
        <v>1113</v>
      </c>
      <c r="J28" t="s">
        <v>960</v>
      </c>
      <c r="K28" t="s">
        <v>1114</v>
      </c>
    </row>
    <row r="29" spans="1:11" x14ac:dyDescent="0.25">
      <c r="A29">
        <v>28</v>
      </c>
      <c r="B29" t="s">
        <v>1072</v>
      </c>
      <c r="C29" t="s">
        <v>1073</v>
      </c>
      <c r="D29" t="s">
        <v>122</v>
      </c>
      <c r="E29" t="s">
        <v>43</v>
      </c>
      <c r="F29" t="s">
        <v>221</v>
      </c>
      <c r="G29" t="s">
        <v>1131</v>
      </c>
      <c r="H29" t="s">
        <v>3</v>
      </c>
      <c r="I29" t="s">
        <v>222</v>
      </c>
      <c r="J29" t="s">
        <v>53</v>
      </c>
      <c r="K29" t="s">
        <v>1074</v>
      </c>
    </row>
    <row r="30" spans="1:11" x14ac:dyDescent="0.25">
      <c r="A30">
        <v>29</v>
      </c>
      <c r="B30" t="s">
        <v>190</v>
      </c>
      <c r="C30" t="s">
        <v>191</v>
      </c>
      <c r="D30" t="s">
        <v>192</v>
      </c>
      <c r="E30" t="s">
        <v>28</v>
      </c>
      <c r="F30" t="s">
        <v>193</v>
      </c>
      <c r="G30" t="s">
        <v>1019</v>
      </c>
      <c r="H30" t="s">
        <v>30</v>
      </c>
      <c r="I30" t="s">
        <v>194</v>
      </c>
      <c r="J30" t="s">
        <v>32</v>
      </c>
      <c r="K30" t="s">
        <v>1081</v>
      </c>
    </row>
    <row r="31" spans="1:11" x14ac:dyDescent="0.25">
      <c r="A31">
        <v>30</v>
      </c>
      <c r="B31" t="s">
        <v>71</v>
      </c>
      <c r="C31" t="s">
        <v>72</v>
      </c>
      <c r="D31" t="s">
        <v>73</v>
      </c>
      <c r="E31" t="s">
        <v>28</v>
      </c>
      <c r="F31" t="s">
        <v>74</v>
      </c>
      <c r="G31" t="s">
        <v>1019</v>
      </c>
      <c r="H31" t="s">
        <v>30</v>
      </c>
      <c r="I31" t="s">
        <v>75</v>
      </c>
      <c r="J31" t="s">
        <v>32</v>
      </c>
      <c r="K31" t="s">
        <v>1058</v>
      </c>
    </row>
    <row r="32" spans="1:11" x14ac:dyDescent="0.25">
      <c r="A32">
        <v>31</v>
      </c>
      <c r="B32" t="s">
        <v>273</v>
      </c>
      <c r="C32" t="s">
        <v>274</v>
      </c>
      <c r="D32" t="s">
        <v>0</v>
      </c>
      <c r="E32" t="s">
        <v>1</v>
      </c>
      <c r="F32" t="s">
        <v>275</v>
      </c>
      <c r="G32" t="s">
        <v>1019</v>
      </c>
      <c r="H32" t="s">
        <v>3</v>
      </c>
      <c r="I32" t="s">
        <v>276</v>
      </c>
      <c r="J32" t="s">
        <v>53</v>
      </c>
      <c r="K32" t="s">
        <v>1069</v>
      </c>
    </row>
    <row r="33" spans="1:11" x14ac:dyDescent="0.25">
      <c r="A33">
        <v>32</v>
      </c>
      <c r="B33" t="s">
        <v>766</v>
      </c>
      <c r="C33" t="s">
        <v>767</v>
      </c>
      <c r="D33" t="s">
        <v>577</v>
      </c>
      <c r="E33" t="s">
        <v>7</v>
      </c>
      <c r="F33" t="s">
        <v>1040</v>
      </c>
      <c r="G33" t="s">
        <v>1050</v>
      </c>
      <c r="H33" t="s">
        <v>781</v>
      </c>
      <c r="I33" t="s">
        <v>1042</v>
      </c>
      <c r="J33" t="s">
        <v>1043</v>
      </c>
      <c r="K33" t="s">
        <v>1044</v>
      </c>
    </row>
    <row r="34" spans="1:11" x14ac:dyDescent="0.25">
      <c r="A34">
        <v>33</v>
      </c>
      <c r="B34" t="s">
        <v>145</v>
      </c>
      <c r="C34" t="s">
        <v>97</v>
      </c>
      <c r="D34" t="s">
        <v>1046</v>
      </c>
      <c r="E34" t="s">
        <v>1</v>
      </c>
      <c r="F34" t="s">
        <v>147</v>
      </c>
      <c r="G34" t="s">
        <v>1019</v>
      </c>
      <c r="H34" t="s">
        <v>3</v>
      </c>
      <c r="I34" t="s">
        <v>148</v>
      </c>
      <c r="J34" t="s">
        <v>53</v>
      </c>
      <c r="K34" t="s">
        <v>1047</v>
      </c>
    </row>
    <row r="35" spans="1:11" x14ac:dyDescent="0.25">
      <c r="A35">
        <v>34</v>
      </c>
      <c r="B35" t="s">
        <v>803</v>
      </c>
      <c r="C35" t="s">
        <v>804</v>
      </c>
      <c r="D35" t="s">
        <v>17</v>
      </c>
      <c r="E35" t="s">
        <v>7</v>
      </c>
      <c r="F35" t="s">
        <v>805</v>
      </c>
      <c r="G35" t="s">
        <v>1468</v>
      </c>
      <c r="H35" t="s">
        <v>5</v>
      </c>
      <c r="I35" t="s">
        <v>806</v>
      </c>
      <c r="J35" t="s">
        <v>6</v>
      </c>
      <c r="K35" t="s">
        <v>996</v>
      </c>
    </row>
    <row r="36" spans="1:11" x14ac:dyDescent="0.25">
      <c r="A36">
        <v>35</v>
      </c>
      <c r="B36" t="s">
        <v>982</v>
      </c>
      <c r="C36" t="s">
        <v>292</v>
      </c>
      <c r="D36" t="s">
        <v>462</v>
      </c>
      <c r="E36" t="s">
        <v>1</v>
      </c>
      <c r="F36" t="s">
        <v>422</v>
      </c>
      <c r="G36" t="s">
        <v>1019</v>
      </c>
      <c r="H36" t="s">
        <v>3</v>
      </c>
      <c r="I36" t="s">
        <v>423</v>
      </c>
      <c r="J36" t="s">
        <v>2</v>
      </c>
      <c r="K36" t="s">
        <v>983</v>
      </c>
    </row>
    <row r="37" spans="1:11" x14ac:dyDescent="0.25">
      <c r="A37">
        <v>36</v>
      </c>
      <c r="B37" t="s">
        <v>64</v>
      </c>
      <c r="C37" t="s">
        <v>65</v>
      </c>
      <c r="D37" t="s">
        <v>66</v>
      </c>
      <c r="E37" t="s">
        <v>1</v>
      </c>
      <c r="F37" t="s">
        <v>67</v>
      </c>
      <c r="G37" t="s">
        <v>1019</v>
      </c>
      <c r="H37" t="s">
        <v>30</v>
      </c>
      <c r="I37" t="s">
        <v>68</v>
      </c>
      <c r="J37" t="s">
        <v>32</v>
      </c>
      <c r="K37" t="s">
        <v>959</v>
      </c>
    </row>
    <row r="38" spans="1:11" x14ac:dyDescent="0.25">
      <c r="A38">
        <v>37</v>
      </c>
      <c r="B38" t="s">
        <v>242</v>
      </c>
      <c r="C38" t="s">
        <v>243</v>
      </c>
      <c r="D38" t="s">
        <v>957</v>
      </c>
      <c r="E38" t="s">
        <v>43</v>
      </c>
      <c r="F38" t="s">
        <v>244</v>
      </c>
      <c r="G38" t="s">
        <v>1019</v>
      </c>
      <c r="H38" t="s">
        <v>3</v>
      </c>
      <c r="I38" t="s">
        <v>245</v>
      </c>
      <c r="J38" t="s">
        <v>125</v>
      </c>
      <c r="K38" t="s">
        <v>958</v>
      </c>
    </row>
    <row r="39" spans="1:11" x14ac:dyDescent="0.25">
      <c r="A39">
        <v>38</v>
      </c>
      <c r="B39" t="s">
        <v>322</v>
      </c>
      <c r="C39" t="s">
        <v>323</v>
      </c>
      <c r="D39" t="s">
        <v>66</v>
      </c>
      <c r="E39" t="s">
        <v>1</v>
      </c>
      <c r="F39" t="s">
        <v>324</v>
      </c>
      <c r="G39" t="s">
        <v>1019</v>
      </c>
      <c r="H39" t="s">
        <v>287</v>
      </c>
      <c r="I39" t="s">
        <v>325</v>
      </c>
      <c r="J39" t="s">
        <v>289</v>
      </c>
      <c r="K39" t="s">
        <v>956</v>
      </c>
    </row>
    <row r="40" spans="1:11" x14ac:dyDescent="0.25">
      <c r="A40">
        <v>39</v>
      </c>
      <c r="B40" t="s">
        <v>49</v>
      </c>
      <c r="C40" t="s">
        <v>97</v>
      </c>
      <c r="D40" t="s">
        <v>66</v>
      </c>
      <c r="E40" t="s">
        <v>1</v>
      </c>
      <c r="F40" t="s">
        <v>391</v>
      </c>
      <c r="G40" t="s">
        <v>1019</v>
      </c>
      <c r="H40" t="s">
        <v>294</v>
      </c>
      <c r="I40" t="s">
        <v>392</v>
      </c>
      <c r="J40" t="s">
        <v>289</v>
      </c>
      <c r="K40" t="s">
        <v>921</v>
      </c>
    </row>
    <row r="41" spans="1:11" x14ac:dyDescent="0.25">
      <c r="A41">
        <v>40</v>
      </c>
      <c r="B41" t="s">
        <v>361</v>
      </c>
      <c r="C41" t="s">
        <v>362</v>
      </c>
      <c r="D41" t="s">
        <v>0</v>
      </c>
      <c r="E41" t="s">
        <v>1</v>
      </c>
      <c r="F41" t="s">
        <v>886</v>
      </c>
      <c r="G41" t="s">
        <v>1019</v>
      </c>
      <c r="H41" t="s">
        <v>3</v>
      </c>
      <c r="I41" t="s">
        <v>861</v>
      </c>
      <c r="J41" t="s">
        <v>516</v>
      </c>
      <c r="K41" t="s">
        <v>896</v>
      </c>
    </row>
    <row r="42" spans="1:11" x14ac:dyDescent="0.25">
      <c r="A42">
        <v>41</v>
      </c>
      <c r="B42" t="s">
        <v>845</v>
      </c>
      <c r="C42" t="s">
        <v>846</v>
      </c>
      <c r="D42" t="s">
        <v>27</v>
      </c>
      <c r="E42" t="s">
        <v>28</v>
      </c>
      <c r="F42" t="s">
        <v>847</v>
      </c>
      <c r="G42" t="s">
        <v>1019</v>
      </c>
      <c r="H42" t="s">
        <v>294</v>
      </c>
      <c r="I42" t="s">
        <v>848</v>
      </c>
      <c r="J42" t="s">
        <v>289</v>
      </c>
      <c r="K42" t="s">
        <v>849</v>
      </c>
    </row>
    <row r="43" spans="1:11" x14ac:dyDescent="0.25">
      <c r="A43">
        <v>42</v>
      </c>
      <c r="B43" t="s">
        <v>766</v>
      </c>
      <c r="C43" t="s">
        <v>767</v>
      </c>
      <c r="D43" t="s">
        <v>577</v>
      </c>
      <c r="E43" t="s">
        <v>7</v>
      </c>
      <c r="F43" t="s">
        <v>768</v>
      </c>
      <c r="G43" t="s">
        <v>1468</v>
      </c>
      <c r="H43" t="s">
        <v>8</v>
      </c>
      <c r="I43" t="s">
        <v>769</v>
      </c>
      <c r="J43" t="s">
        <v>9</v>
      </c>
      <c r="K43" t="s">
        <v>770</v>
      </c>
    </row>
    <row r="44" spans="1:11" x14ac:dyDescent="0.25">
      <c r="A44">
        <v>43</v>
      </c>
      <c r="B44" t="s">
        <v>530</v>
      </c>
      <c r="C44" t="s">
        <v>531</v>
      </c>
      <c r="D44" t="s">
        <v>36</v>
      </c>
      <c r="E44" t="s">
        <v>1</v>
      </c>
      <c r="F44" t="s">
        <v>532</v>
      </c>
      <c r="G44" t="s">
        <v>1019</v>
      </c>
      <c r="H44" t="s">
        <v>294</v>
      </c>
      <c r="I44" t="s">
        <v>533</v>
      </c>
      <c r="J44" t="s">
        <v>516</v>
      </c>
      <c r="K44" t="s">
        <v>764</v>
      </c>
    </row>
    <row r="45" spans="1:11" x14ac:dyDescent="0.25">
      <c r="A45">
        <v>44</v>
      </c>
      <c r="B45" t="s">
        <v>651</v>
      </c>
      <c r="C45" t="s">
        <v>652</v>
      </c>
      <c r="D45" t="s">
        <v>653</v>
      </c>
      <c r="E45" t="s">
        <v>1</v>
      </c>
      <c r="F45" t="s">
        <v>654</v>
      </c>
      <c r="G45" t="s">
        <v>1019</v>
      </c>
      <c r="H45" t="s">
        <v>294</v>
      </c>
      <c r="I45" t="s">
        <v>655</v>
      </c>
      <c r="J45" t="s">
        <v>289</v>
      </c>
      <c r="K45" t="s">
        <v>656</v>
      </c>
    </row>
    <row r="46" spans="1:11" x14ac:dyDescent="0.25">
      <c r="A46">
        <v>45</v>
      </c>
      <c r="B46" t="s">
        <v>425</v>
      </c>
      <c r="C46" t="s">
        <v>426</v>
      </c>
      <c r="D46" t="s">
        <v>427</v>
      </c>
      <c r="E46" t="s">
        <v>28</v>
      </c>
      <c r="F46" t="s">
        <v>428</v>
      </c>
      <c r="G46" t="s">
        <v>1019</v>
      </c>
      <c r="H46" t="s">
        <v>287</v>
      </c>
      <c r="I46" t="s">
        <v>429</v>
      </c>
      <c r="J46" t="s">
        <v>289</v>
      </c>
      <c r="K46" t="s">
        <v>659</v>
      </c>
    </row>
    <row r="47" spans="1:11" x14ac:dyDescent="0.25">
      <c r="A47">
        <v>46</v>
      </c>
      <c r="B47" t="s">
        <v>608</v>
      </c>
      <c r="C47" t="s">
        <v>378</v>
      </c>
      <c r="D47" t="s">
        <v>27</v>
      </c>
      <c r="E47" t="s">
        <v>28</v>
      </c>
      <c r="F47" t="s">
        <v>609</v>
      </c>
      <c r="G47" t="s">
        <v>1019</v>
      </c>
      <c r="H47" t="s">
        <v>294</v>
      </c>
      <c r="I47" t="s">
        <v>610</v>
      </c>
      <c r="J47" t="s">
        <v>289</v>
      </c>
      <c r="K47" t="s">
        <v>663</v>
      </c>
    </row>
    <row r="48" spans="1:11" x14ac:dyDescent="0.25">
      <c r="A48">
        <v>47</v>
      </c>
      <c r="B48" t="s">
        <v>590</v>
      </c>
      <c r="C48" t="s">
        <v>591</v>
      </c>
      <c r="D48" t="s">
        <v>592</v>
      </c>
      <c r="E48" t="s">
        <v>43</v>
      </c>
      <c r="F48" t="s">
        <v>593</v>
      </c>
      <c r="G48" t="s">
        <v>1131</v>
      </c>
      <c r="H48" t="s">
        <v>30</v>
      </c>
      <c r="I48" t="s">
        <v>594</v>
      </c>
      <c r="J48" t="s">
        <v>32</v>
      </c>
      <c r="K48" t="s">
        <v>669</v>
      </c>
    </row>
    <row r="49" spans="1:11" x14ac:dyDescent="0.25">
      <c r="A49">
        <v>48</v>
      </c>
      <c r="B49" t="s">
        <v>566</v>
      </c>
      <c r="C49" t="s">
        <v>556</v>
      </c>
      <c r="D49" t="s">
        <v>0</v>
      </c>
      <c r="E49" t="s">
        <v>1</v>
      </c>
      <c r="F49" t="s">
        <v>557</v>
      </c>
      <c r="G49" t="s">
        <v>1019</v>
      </c>
      <c r="H49" t="s">
        <v>287</v>
      </c>
      <c r="I49" t="s">
        <v>558</v>
      </c>
      <c r="J49" t="s">
        <v>289</v>
      </c>
      <c r="K49" t="s">
        <v>673</v>
      </c>
    </row>
    <row r="50" spans="1:11" x14ac:dyDescent="0.25">
      <c r="A50">
        <v>49</v>
      </c>
      <c r="B50" t="s">
        <v>1467</v>
      </c>
      <c r="C50" t="s">
        <v>97</v>
      </c>
      <c r="D50" t="s">
        <v>1561</v>
      </c>
      <c r="E50" t="s">
        <v>1484</v>
      </c>
      <c r="F50" t="s">
        <v>540</v>
      </c>
      <c r="G50" t="s">
        <v>1019</v>
      </c>
      <c r="H50" t="s">
        <v>294</v>
      </c>
      <c r="I50" t="s">
        <v>541</v>
      </c>
      <c r="J50" t="s">
        <v>289</v>
      </c>
      <c r="K50" t="s">
        <v>677</v>
      </c>
    </row>
    <row r="51" spans="1:11" x14ac:dyDescent="0.25">
      <c r="A51">
        <v>50</v>
      </c>
      <c r="B51" t="s">
        <v>291</v>
      </c>
      <c r="C51" t="s">
        <v>292</v>
      </c>
      <c r="D51" t="s">
        <v>0</v>
      </c>
      <c r="E51" t="s">
        <v>1</v>
      </c>
      <c r="F51" t="s">
        <v>293</v>
      </c>
      <c r="G51" t="s">
        <v>1019</v>
      </c>
      <c r="H51" t="s">
        <v>294</v>
      </c>
      <c r="I51" t="s">
        <v>295</v>
      </c>
      <c r="J51" t="s">
        <v>289</v>
      </c>
      <c r="K51" t="s">
        <v>679</v>
      </c>
    </row>
    <row r="52" spans="1:11" x14ac:dyDescent="0.25">
      <c r="A52">
        <v>51</v>
      </c>
      <c r="B52" t="s">
        <v>311</v>
      </c>
      <c r="C52" t="s">
        <v>312</v>
      </c>
      <c r="D52" t="s">
        <v>313</v>
      </c>
      <c r="E52" t="s">
        <v>43</v>
      </c>
      <c r="F52" t="s">
        <v>314</v>
      </c>
      <c r="G52" t="s">
        <v>1019</v>
      </c>
      <c r="H52" t="s">
        <v>294</v>
      </c>
      <c r="I52" t="s">
        <v>315</v>
      </c>
      <c r="J52" t="s">
        <v>289</v>
      </c>
      <c r="K52" t="s">
        <v>683</v>
      </c>
    </row>
    <row r="53" spans="1:11" x14ac:dyDescent="0.25">
      <c r="A53">
        <v>52</v>
      </c>
      <c r="B53" t="s">
        <v>317</v>
      </c>
      <c r="C53" t="s">
        <v>279</v>
      </c>
      <c r="D53" t="s">
        <v>318</v>
      </c>
      <c r="E53" t="s">
        <v>28</v>
      </c>
      <c r="F53" t="s">
        <v>319</v>
      </c>
      <c r="G53" t="s">
        <v>1019</v>
      </c>
      <c r="H53" t="s">
        <v>287</v>
      </c>
      <c r="I53" t="s">
        <v>320</v>
      </c>
      <c r="J53" t="s">
        <v>289</v>
      </c>
      <c r="K53" t="s">
        <v>758</v>
      </c>
    </row>
    <row r="54" spans="1:11" x14ac:dyDescent="0.25">
      <c r="A54">
        <v>53</v>
      </c>
      <c r="B54" t="s">
        <v>137</v>
      </c>
      <c r="C54" t="s">
        <v>138</v>
      </c>
      <c r="D54" t="s">
        <v>0</v>
      </c>
      <c r="E54" t="s">
        <v>1</v>
      </c>
      <c r="F54" t="s">
        <v>139</v>
      </c>
      <c r="G54" t="s">
        <v>1019</v>
      </c>
      <c r="H54" t="s">
        <v>3</v>
      </c>
      <c r="I54" t="s">
        <v>140</v>
      </c>
      <c r="J54" t="s">
        <v>53</v>
      </c>
      <c r="K54" t="s">
        <v>699</v>
      </c>
    </row>
    <row r="55" spans="1:11" x14ac:dyDescent="0.25">
      <c r="A55">
        <v>54</v>
      </c>
      <c r="B55" t="s">
        <v>262</v>
      </c>
      <c r="C55" t="s">
        <v>399</v>
      </c>
      <c r="D55" t="s">
        <v>0</v>
      </c>
      <c r="E55" t="s">
        <v>1</v>
      </c>
      <c r="F55" t="s">
        <v>400</v>
      </c>
      <c r="G55" t="s">
        <v>1019</v>
      </c>
      <c r="H55" t="s">
        <v>294</v>
      </c>
      <c r="I55" t="s">
        <v>401</v>
      </c>
      <c r="J55" t="s">
        <v>289</v>
      </c>
      <c r="K55" t="s">
        <v>700</v>
      </c>
    </row>
    <row r="56" spans="1:11" x14ac:dyDescent="0.25">
      <c r="A56">
        <v>55</v>
      </c>
      <c r="B56" t="s">
        <v>403</v>
      </c>
      <c r="C56" t="s">
        <v>60</v>
      </c>
      <c r="D56" t="s">
        <v>27</v>
      </c>
      <c r="E56" t="s">
        <v>28</v>
      </c>
      <c r="F56" t="s">
        <v>404</v>
      </c>
      <c r="G56" t="s">
        <v>1019</v>
      </c>
      <c r="H56" t="s">
        <v>287</v>
      </c>
      <c r="I56" t="s">
        <v>405</v>
      </c>
      <c r="J56" t="s">
        <v>289</v>
      </c>
      <c r="K56" t="s">
        <v>701</v>
      </c>
    </row>
    <row r="57" spans="1:11" x14ac:dyDescent="0.25">
      <c r="A57">
        <v>56</v>
      </c>
      <c r="B57" t="s">
        <v>431</v>
      </c>
      <c r="C57" t="s">
        <v>172</v>
      </c>
      <c r="D57" t="s">
        <v>432</v>
      </c>
      <c r="E57" t="s">
        <v>28</v>
      </c>
      <c r="F57" t="s">
        <v>433</v>
      </c>
      <c r="G57" t="s">
        <v>1019</v>
      </c>
      <c r="H57" t="s">
        <v>294</v>
      </c>
      <c r="I57" t="s">
        <v>434</v>
      </c>
      <c r="J57" t="s">
        <v>289</v>
      </c>
      <c r="K57" t="s">
        <v>704</v>
      </c>
    </row>
    <row r="58" spans="1:11" x14ac:dyDescent="0.25">
      <c r="A58">
        <v>57</v>
      </c>
      <c r="B58" t="s">
        <v>165</v>
      </c>
      <c r="C58" t="s">
        <v>166</v>
      </c>
      <c r="D58" t="s">
        <v>27</v>
      </c>
      <c r="E58" t="s">
        <v>28</v>
      </c>
      <c r="F58" t="s">
        <v>167</v>
      </c>
      <c r="G58" t="s">
        <v>1019</v>
      </c>
      <c r="H58" t="s">
        <v>30</v>
      </c>
      <c r="I58" t="s">
        <v>168</v>
      </c>
      <c r="J58" t="s">
        <v>32</v>
      </c>
      <c r="K58" t="s">
        <v>712</v>
      </c>
    </row>
    <row r="59" spans="1:11" x14ac:dyDescent="0.25">
      <c r="A59">
        <v>58</v>
      </c>
      <c r="B59" t="s">
        <v>25</v>
      </c>
      <c r="C59" t="s">
        <v>26</v>
      </c>
      <c r="D59" t="s">
        <v>27</v>
      </c>
      <c r="E59" t="s">
        <v>28</v>
      </c>
      <c r="F59" t="s">
        <v>29</v>
      </c>
      <c r="G59" t="s">
        <v>1019</v>
      </c>
      <c r="H59" t="s">
        <v>30</v>
      </c>
      <c r="I59" t="s">
        <v>31</v>
      </c>
      <c r="J59" t="s">
        <v>32</v>
      </c>
      <c r="K59" t="s">
        <v>714</v>
      </c>
    </row>
    <row r="60" spans="1:11" x14ac:dyDescent="0.25">
      <c r="A60">
        <v>59</v>
      </c>
      <c r="B60" t="s">
        <v>49</v>
      </c>
      <c r="C60" t="s">
        <v>1528</v>
      </c>
      <c r="D60" t="s">
        <v>17</v>
      </c>
      <c r="E60" t="s">
        <v>7</v>
      </c>
      <c r="F60" t="s">
        <v>1445</v>
      </c>
      <c r="G60" t="s">
        <v>788</v>
      </c>
      <c r="H60" t="s">
        <v>5</v>
      </c>
      <c r="I60" t="s">
        <v>1451</v>
      </c>
      <c r="J60" t="s">
        <v>6</v>
      </c>
      <c r="K60" t="s">
        <v>1529</v>
      </c>
    </row>
    <row r="61" spans="1:11" x14ac:dyDescent="0.25">
      <c r="A61">
        <v>60</v>
      </c>
      <c r="B61" t="s">
        <v>54</v>
      </c>
      <c r="C61" t="s">
        <v>55</v>
      </c>
      <c r="D61" t="s">
        <v>0</v>
      </c>
      <c r="E61" t="s">
        <v>1</v>
      </c>
      <c r="F61" t="s">
        <v>56</v>
      </c>
      <c r="G61" t="s">
        <v>1468</v>
      </c>
      <c r="H61" t="s">
        <v>5</v>
      </c>
      <c r="I61" t="s">
        <v>57</v>
      </c>
      <c r="J61" t="s">
        <v>6</v>
      </c>
      <c r="K61" t="s">
        <v>717</v>
      </c>
    </row>
    <row r="62" spans="1:11" x14ac:dyDescent="0.25">
      <c r="A62">
        <v>61</v>
      </c>
      <c r="B62" t="s">
        <v>110</v>
      </c>
      <c r="C62" t="s">
        <v>111</v>
      </c>
      <c r="D62" t="s">
        <v>112</v>
      </c>
      <c r="E62" t="s">
        <v>43</v>
      </c>
      <c r="F62" t="s">
        <v>113</v>
      </c>
      <c r="G62" t="s">
        <v>1019</v>
      </c>
      <c r="H62" t="s">
        <v>3</v>
      </c>
      <c r="I62" t="s">
        <v>114</v>
      </c>
      <c r="J62" t="s">
        <v>53</v>
      </c>
      <c r="K62" t="s">
        <v>727</v>
      </c>
    </row>
    <row r="63" spans="1:11" x14ac:dyDescent="0.25">
      <c r="A63">
        <v>62</v>
      </c>
      <c r="B63" t="s">
        <v>120</v>
      </c>
      <c r="C63" t="s">
        <v>121</v>
      </c>
      <c r="D63" t="s">
        <v>122</v>
      </c>
      <c r="E63" t="s">
        <v>43</v>
      </c>
      <c r="F63" t="s">
        <v>123</v>
      </c>
      <c r="G63" t="s">
        <v>1019</v>
      </c>
      <c r="H63" t="s">
        <v>3</v>
      </c>
      <c r="I63" t="s">
        <v>124</v>
      </c>
      <c r="J63" t="s">
        <v>125</v>
      </c>
      <c r="K63" t="s">
        <v>728</v>
      </c>
    </row>
    <row r="64" spans="1:11" x14ac:dyDescent="0.25">
      <c r="A64">
        <v>63</v>
      </c>
      <c r="B64" t="s">
        <v>925</v>
      </c>
      <c r="C64" t="s">
        <v>926</v>
      </c>
      <c r="D64" t="s">
        <v>821</v>
      </c>
      <c r="E64" t="s">
        <v>822</v>
      </c>
      <c r="F64" t="s">
        <v>927</v>
      </c>
      <c r="G64" t="s">
        <v>1468</v>
      </c>
      <c r="H64" t="s">
        <v>8</v>
      </c>
      <c r="I64" t="s">
        <v>928</v>
      </c>
      <c r="J64" t="s">
        <v>9</v>
      </c>
      <c r="K64" t="s">
        <v>929</v>
      </c>
    </row>
    <row r="65" spans="1:11" x14ac:dyDescent="0.25">
      <c r="A65">
        <v>64</v>
      </c>
      <c r="B65" t="s">
        <v>811</v>
      </c>
      <c r="C65" t="s">
        <v>812</v>
      </c>
      <c r="D65" t="s">
        <v>813</v>
      </c>
      <c r="E65" t="s">
        <v>814</v>
      </c>
      <c r="F65" t="s">
        <v>815</v>
      </c>
      <c r="G65" t="s">
        <v>1468</v>
      </c>
      <c r="H65" t="s">
        <v>8</v>
      </c>
      <c r="I65" t="s">
        <v>817</v>
      </c>
      <c r="J65" t="s">
        <v>9</v>
      </c>
      <c r="K65" t="s">
        <v>818</v>
      </c>
    </row>
    <row r="66" spans="1:11" x14ac:dyDescent="0.25">
      <c r="A66">
        <v>65</v>
      </c>
      <c r="B66" t="s">
        <v>869</v>
      </c>
      <c r="C66" t="s">
        <v>870</v>
      </c>
      <c r="D66" t="s">
        <v>871</v>
      </c>
      <c r="E66" t="s">
        <v>198</v>
      </c>
      <c r="F66" t="s">
        <v>872</v>
      </c>
      <c r="G66" t="s">
        <v>1468</v>
      </c>
      <c r="H66" t="s">
        <v>8</v>
      </c>
      <c r="I66" t="s">
        <v>873</v>
      </c>
      <c r="J66" t="s">
        <v>9</v>
      </c>
      <c r="K66" t="s">
        <v>874</v>
      </c>
    </row>
    <row r="67" spans="1:11" x14ac:dyDescent="0.25">
      <c r="A67">
        <v>66</v>
      </c>
      <c r="B67" t="s">
        <v>819</v>
      </c>
      <c r="C67" t="s">
        <v>820</v>
      </c>
      <c r="D67" t="s">
        <v>821</v>
      </c>
      <c r="E67" t="s">
        <v>822</v>
      </c>
      <c r="F67" t="s">
        <v>823</v>
      </c>
      <c r="G67" t="s">
        <v>1468</v>
      </c>
      <c r="H67" t="s">
        <v>8</v>
      </c>
      <c r="I67" t="s">
        <v>824</v>
      </c>
      <c r="J67" t="s">
        <v>9</v>
      </c>
      <c r="K67" t="s">
        <v>825</v>
      </c>
    </row>
    <row r="68" spans="1:11" x14ac:dyDescent="0.25">
      <c r="A68">
        <v>67</v>
      </c>
      <c r="B68" t="s">
        <v>875</v>
      </c>
      <c r="C68" t="s">
        <v>876</v>
      </c>
      <c r="D68" t="s">
        <v>877</v>
      </c>
      <c r="E68" t="s">
        <v>878</v>
      </c>
      <c r="F68" t="s">
        <v>879</v>
      </c>
      <c r="G68" t="s">
        <v>1468</v>
      </c>
      <c r="H68" t="s">
        <v>8</v>
      </c>
      <c r="I68" t="s">
        <v>880</v>
      </c>
      <c r="J68" t="s">
        <v>9</v>
      </c>
      <c r="K68" t="s">
        <v>881</v>
      </c>
    </row>
    <row r="69" spans="1:11" x14ac:dyDescent="0.25">
      <c r="A69">
        <v>68</v>
      </c>
      <c r="B69" t="s">
        <v>797</v>
      </c>
      <c r="C69" t="s">
        <v>798</v>
      </c>
      <c r="D69" t="s">
        <v>799</v>
      </c>
      <c r="E69" t="s">
        <v>1</v>
      </c>
      <c r="F69" t="s">
        <v>800</v>
      </c>
      <c r="G69" t="s">
        <v>1468</v>
      </c>
      <c r="H69" t="s">
        <v>8</v>
      </c>
      <c r="I69" t="s">
        <v>801</v>
      </c>
      <c r="J69" t="s">
        <v>9</v>
      </c>
      <c r="K69" t="s">
        <v>802</v>
      </c>
    </row>
    <row r="70" spans="1:11" x14ac:dyDescent="0.25">
      <c r="A70">
        <v>69</v>
      </c>
      <c r="B70" t="s">
        <v>930</v>
      </c>
      <c r="C70" t="s">
        <v>931</v>
      </c>
      <c r="D70" t="s">
        <v>932</v>
      </c>
      <c r="E70" t="s">
        <v>933</v>
      </c>
      <c r="F70" t="s">
        <v>934</v>
      </c>
      <c r="G70" t="s">
        <v>1468</v>
      </c>
      <c r="H70" t="s">
        <v>8</v>
      </c>
      <c r="I70" t="s">
        <v>935</v>
      </c>
      <c r="J70" t="s">
        <v>9</v>
      </c>
      <c r="K70" t="s">
        <v>936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1468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278</v>
      </c>
      <c r="C77" t="s">
        <v>279</v>
      </c>
      <c r="D77" t="s">
        <v>66</v>
      </c>
      <c r="E77" t="s">
        <v>1</v>
      </c>
      <c r="F77" t="s">
        <v>280</v>
      </c>
      <c r="G77" t="s">
        <v>1019</v>
      </c>
      <c r="H77" t="s">
        <v>3</v>
      </c>
      <c r="I77" t="s">
        <v>281</v>
      </c>
      <c r="J77" t="s">
        <v>53</v>
      </c>
      <c r="K77" t="s">
        <v>756</v>
      </c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7"/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8"/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  <col min="15" max="15" bestFit="true" customWidth="true" width="11.0" collapsed="false"/>
    <col min="17" max="17" bestFit="true" customWidth="true" width="11.28515625" collapsed="false"/>
    <col min="19" max="19" bestFit="true" customWidth="true" width="10.140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9"/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0"/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1"/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2"/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3"/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4"/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2" bestFit="true" customWidth="true" width="25.28515625" collapsed="fals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5"/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6"/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L76"/>
  <sheetViews>
    <sheetView topLeftCell="A42" workbookViewId="0">
      <selection activeCell="A2" sqref="A2:A76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1.0" collapsed="false"/>
    <col min="4" max="4" bestFit="true" customWidth="true" width="4.5703125" collapsed="false"/>
    <col min="5" max="5" bestFit="true" customWidth="true" width="5.85546875" collapsed="false"/>
    <col min="6" max="6" bestFit="true" customWidth="true" width="15.28515625" collapsed="false"/>
    <col min="7" max="7" bestFit="true" customWidth="true" width="19.5703125" collapsed="false"/>
    <col min="8" max="8" bestFit="true" customWidth="true" width="15.7109375" collapsed="false"/>
    <col min="9" max="9" bestFit="true" customWidth="true" width="15.28515625" collapsed="false"/>
    <col min="10" max="10" bestFit="true" customWidth="true" width="23.140625" collapsed="false"/>
    <col min="11" max="11" bestFit="true" customWidth="true" width="27.0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1" x14ac:dyDescent="0.25">
      <c r="A2">
        <v>1</v>
      </c>
      <c r="B2" t="s">
        <v>104</v>
      </c>
      <c r="C2" t="s">
        <v>105</v>
      </c>
      <c r="D2" t="s">
        <v>106</v>
      </c>
      <c r="E2" t="s">
        <v>7</v>
      </c>
      <c r="F2" t="s">
        <v>107</v>
      </c>
      <c r="G2" t="s">
        <v>1468</v>
      </c>
      <c r="H2" t="s">
        <v>5</v>
      </c>
      <c r="I2" t="s">
        <v>108</v>
      </c>
      <c r="J2" t="s">
        <v>6</v>
      </c>
      <c r="K2" t="s">
        <v>1553</v>
      </c>
    </row>
    <row r="3" spans="1:11" x14ac:dyDescent="0.25">
      <c r="A3">
        <v>2</v>
      </c>
      <c r="B3" t="s">
        <v>1554</v>
      </c>
      <c r="C3" t="s">
        <v>1555</v>
      </c>
      <c r="D3" t="s">
        <v>0</v>
      </c>
      <c r="E3" t="s">
        <v>1</v>
      </c>
      <c r="F3" t="s">
        <v>1556</v>
      </c>
      <c r="G3" t="s">
        <v>1468</v>
      </c>
      <c r="H3" t="s">
        <v>1013</v>
      </c>
      <c r="I3" t="s">
        <v>1557</v>
      </c>
      <c r="J3" t="s">
        <v>960</v>
      </c>
      <c r="K3" t="s">
        <v>1558</v>
      </c>
    </row>
    <row r="4" spans="1:11" x14ac:dyDescent="0.25">
      <c r="A4">
        <v>3</v>
      </c>
      <c r="B4" t="s">
        <v>1547</v>
      </c>
      <c r="C4" t="s">
        <v>1548</v>
      </c>
      <c r="D4" t="s">
        <v>1549</v>
      </c>
      <c r="E4" t="s">
        <v>1</v>
      </c>
      <c r="F4" t="s">
        <v>1158</v>
      </c>
      <c r="G4" t="s">
        <v>1468</v>
      </c>
      <c r="H4" t="s">
        <v>1013</v>
      </c>
      <c r="I4" t="s">
        <v>1159</v>
      </c>
      <c r="J4" t="s">
        <v>960</v>
      </c>
      <c r="K4" t="s">
        <v>1550</v>
      </c>
    </row>
    <row r="5" spans="1:11" x14ac:dyDescent="0.25">
      <c r="A5" s="245">
        <v>4</v>
      </c>
      <c r="B5" t="s">
        <v>50</v>
      </c>
      <c r="C5" t="s">
        <v>51</v>
      </c>
      <c r="D5" t="s">
        <v>52</v>
      </c>
      <c r="E5" t="s">
        <v>43</v>
      </c>
      <c r="F5" t="s">
        <v>246</v>
      </c>
      <c r="G5" t="s">
        <v>1019</v>
      </c>
      <c r="H5" t="s">
        <v>3</v>
      </c>
      <c r="I5" t="s">
        <v>247</v>
      </c>
      <c r="J5" t="s">
        <v>125</v>
      </c>
      <c r="K5" t="s">
        <v>1539</v>
      </c>
    </row>
    <row r="6" spans="1:11" x14ac:dyDescent="0.25">
      <c r="A6" s="245">
        <v>5</v>
      </c>
      <c r="B6" t="s">
        <v>50</v>
      </c>
      <c r="C6" t="s">
        <v>51</v>
      </c>
      <c r="D6" t="s">
        <v>52</v>
      </c>
      <c r="E6" t="s">
        <v>43</v>
      </c>
      <c r="F6" t="s">
        <v>94</v>
      </c>
      <c r="G6" t="s">
        <v>1468</v>
      </c>
      <c r="H6" t="s">
        <v>5</v>
      </c>
      <c r="I6" t="s">
        <v>95</v>
      </c>
      <c r="J6" t="s">
        <v>6</v>
      </c>
      <c r="K6" t="s">
        <v>1501</v>
      </c>
    </row>
    <row r="7" spans="1:11" x14ac:dyDescent="0.25">
      <c r="A7" s="245">
        <v>6</v>
      </c>
      <c r="B7" t="s">
        <v>15</v>
      </c>
      <c r="C7" t="s">
        <v>16</v>
      </c>
      <c r="D7" t="s">
        <v>17</v>
      </c>
      <c r="E7" t="s">
        <v>7</v>
      </c>
      <c r="F7" t="s">
        <v>18</v>
      </c>
      <c r="G7" t="s">
        <v>1468</v>
      </c>
      <c r="H7" t="s">
        <v>5</v>
      </c>
      <c r="I7" t="s">
        <v>19</v>
      </c>
      <c r="J7" t="s">
        <v>6</v>
      </c>
      <c r="K7" t="s">
        <v>1494</v>
      </c>
    </row>
    <row r="8" spans="1:11" x14ac:dyDescent="0.25">
      <c r="A8" s="245">
        <v>7</v>
      </c>
      <c r="B8" t="s">
        <v>366</v>
      </c>
      <c r="C8" t="s">
        <v>367</v>
      </c>
      <c r="D8" t="s">
        <v>368</v>
      </c>
      <c r="E8" t="s">
        <v>43</v>
      </c>
      <c r="F8" t="s">
        <v>395</v>
      </c>
      <c r="G8" t="s">
        <v>1468</v>
      </c>
      <c r="H8" t="s">
        <v>5</v>
      </c>
      <c r="I8" t="s">
        <v>396</v>
      </c>
      <c r="J8" t="s">
        <v>6</v>
      </c>
      <c r="K8" t="s">
        <v>1495</v>
      </c>
    </row>
    <row r="9" spans="1:11" x14ac:dyDescent="0.25">
      <c r="A9" s="245">
        <v>8</v>
      </c>
      <c r="B9" t="s">
        <v>174</v>
      </c>
      <c r="C9" t="s">
        <v>175</v>
      </c>
      <c r="D9" t="s">
        <v>0</v>
      </c>
      <c r="E9" t="s">
        <v>1</v>
      </c>
      <c r="F9" t="s">
        <v>472</v>
      </c>
      <c r="G9" t="s">
        <v>1050</v>
      </c>
      <c r="H9" t="s">
        <v>473</v>
      </c>
      <c r="I9" t="s">
        <v>474</v>
      </c>
      <c r="J9" t="s">
        <v>475</v>
      </c>
      <c r="K9" t="s">
        <v>1475</v>
      </c>
    </row>
    <row r="10" spans="1:11" x14ac:dyDescent="0.25">
      <c r="A10" s="245">
        <v>9</v>
      </c>
      <c r="B10" t="s">
        <v>174</v>
      </c>
      <c r="C10" t="s">
        <v>175</v>
      </c>
      <c r="D10" t="s">
        <v>0</v>
      </c>
      <c r="E10" t="s">
        <v>1</v>
      </c>
      <c r="F10" t="s">
        <v>176</v>
      </c>
      <c r="G10" t="s">
        <v>1468</v>
      </c>
      <c r="H10" t="s">
        <v>8</v>
      </c>
      <c r="I10" t="s">
        <v>177</v>
      </c>
      <c r="J10" t="s">
        <v>9</v>
      </c>
      <c r="K10" t="s">
        <v>1476</v>
      </c>
    </row>
    <row r="11" spans="1:11" x14ac:dyDescent="0.25">
      <c r="A11" s="245">
        <v>10</v>
      </c>
      <c r="B11" t="s">
        <v>174</v>
      </c>
      <c r="C11" t="s">
        <v>175</v>
      </c>
      <c r="D11" t="s">
        <v>0</v>
      </c>
      <c r="E11" t="s">
        <v>1</v>
      </c>
      <c r="F11" t="s">
        <v>1232</v>
      </c>
      <c r="G11" t="s">
        <v>1468</v>
      </c>
      <c r="H11" t="s">
        <v>1013</v>
      </c>
      <c r="I11" t="s">
        <v>1234</v>
      </c>
      <c r="J11" t="s">
        <v>960</v>
      </c>
      <c r="K11" t="s">
        <v>1477</v>
      </c>
    </row>
    <row r="12" spans="1:11" x14ac:dyDescent="0.25">
      <c r="A12" s="245">
        <v>11</v>
      </c>
      <c r="B12" t="s">
        <v>268</v>
      </c>
      <c r="C12" t="s">
        <v>269</v>
      </c>
      <c r="D12" t="s">
        <v>66</v>
      </c>
      <c r="E12" t="s">
        <v>1</v>
      </c>
      <c r="F12" t="s">
        <v>270</v>
      </c>
      <c r="G12" t="s">
        <v>1019</v>
      </c>
      <c r="H12" t="s">
        <v>3</v>
      </c>
      <c r="I12" t="s">
        <v>271</v>
      </c>
      <c r="J12" t="s">
        <v>53</v>
      </c>
      <c r="K12" t="s">
        <v>1465</v>
      </c>
    </row>
    <row r="13" spans="1:11" x14ac:dyDescent="0.25">
      <c r="A13" s="245">
        <v>12</v>
      </c>
      <c r="B13" t="s">
        <v>1457</v>
      </c>
      <c r="C13" t="s">
        <v>1458</v>
      </c>
      <c r="D13" t="s">
        <v>42</v>
      </c>
      <c r="E13" t="s">
        <v>43</v>
      </c>
      <c r="F13" t="s">
        <v>1459</v>
      </c>
      <c r="G13" t="s">
        <v>1468</v>
      </c>
      <c r="H13" t="s">
        <v>1013</v>
      </c>
      <c r="I13" t="s">
        <v>1460</v>
      </c>
      <c r="J13" t="s">
        <v>960</v>
      </c>
      <c r="K13" t="s">
        <v>1461</v>
      </c>
    </row>
    <row r="14" spans="1:11" x14ac:dyDescent="0.25">
      <c r="A14" s="245">
        <v>13</v>
      </c>
      <c r="B14" t="s">
        <v>366</v>
      </c>
      <c r="C14" t="s">
        <v>367</v>
      </c>
      <c r="D14" t="s">
        <v>368</v>
      </c>
      <c r="E14" t="s">
        <v>43</v>
      </c>
      <c r="F14" t="s">
        <v>369</v>
      </c>
      <c r="G14" t="s">
        <v>1019</v>
      </c>
      <c r="H14" t="s">
        <v>294</v>
      </c>
      <c r="I14" t="s">
        <v>370</v>
      </c>
      <c r="J14" t="s">
        <v>289</v>
      </c>
      <c r="K14" t="s">
        <v>1240</v>
      </c>
    </row>
    <row r="15" spans="1:11" x14ac:dyDescent="0.25">
      <c r="A15" s="245">
        <v>14</v>
      </c>
      <c r="B15" t="s">
        <v>366</v>
      </c>
      <c r="C15" t="s">
        <v>367</v>
      </c>
      <c r="D15" t="s">
        <v>368</v>
      </c>
      <c r="E15" t="s">
        <v>43</v>
      </c>
      <c r="F15" t="s">
        <v>1100</v>
      </c>
      <c r="G15" t="s">
        <v>1468</v>
      </c>
      <c r="H15" t="s">
        <v>1013</v>
      </c>
      <c r="I15" t="s">
        <v>1101</v>
      </c>
      <c r="J15" t="s">
        <v>960</v>
      </c>
      <c r="K15" t="s">
        <v>1258</v>
      </c>
    </row>
    <row r="16" spans="1:11" x14ac:dyDescent="0.25">
      <c r="A16" s="245">
        <v>15</v>
      </c>
      <c r="B16" t="s">
        <v>1215</v>
      </c>
      <c r="C16" t="s">
        <v>1216</v>
      </c>
      <c r="D16" t="s">
        <v>0</v>
      </c>
      <c r="E16" t="s">
        <v>1</v>
      </c>
      <c r="F16" t="s">
        <v>1218</v>
      </c>
      <c r="G16" t="s">
        <v>1468</v>
      </c>
      <c r="H16" t="s">
        <v>1013</v>
      </c>
      <c r="I16" t="s">
        <v>1219</v>
      </c>
      <c r="J16" t="s">
        <v>960</v>
      </c>
      <c r="K16" t="s">
        <v>1242</v>
      </c>
    </row>
    <row r="17" spans="1:11" x14ac:dyDescent="0.25">
      <c r="A17" s="245">
        <v>16</v>
      </c>
      <c r="B17" t="s">
        <v>1194</v>
      </c>
      <c r="C17" t="s">
        <v>1195</v>
      </c>
      <c r="D17" t="s">
        <v>1196</v>
      </c>
      <c r="E17" t="s">
        <v>28</v>
      </c>
      <c r="F17" t="s">
        <v>1197</v>
      </c>
      <c r="G17" t="s">
        <v>1468</v>
      </c>
      <c r="H17" t="s">
        <v>1013</v>
      </c>
      <c r="I17" t="s">
        <v>1198</v>
      </c>
      <c r="J17" t="s">
        <v>960</v>
      </c>
      <c r="K17" t="s">
        <v>1214</v>
      </c>
    </row>
    <row r="18" spans="1:11" x14ac:dyDescent="0.25">
      <c r="A18" s="245">
        <v>17</v>
      </c>
      <c r="B18" t="s">
        <v>117</v>
      </c>
      <c r="C18" t="s">
        <v>1210</v>
      </c>
      <c r="D18" t="s">
        <v>648</v>
      </c>
      <c r="E18" t="s">
        <v>1</v>
      </c>
      <c r="F18" t="s">
        <v>1211</v>
      </c>
      <c r="G18" t="s">
        <v>1019</v>
      </c>
      <c r="H18" t="s">
        <v>3</v>
      </c>
      <c r="I18" t="s">
        <v>1212</v>
      </c>
      <c r="J18" t="s">
        <v>53</v>
      </c>
      <c r="K18" t="s">
        <v>1213</v>
      </c>
    </row>
    <row r="19" spans="1:11" x14ac:dyDescent="0.25">
      <c r="A19" s="245">
        <v>18</v>
      </c>
      <c r="B19" t="s">
        <v>116</v>
      </c>
      <c r="C19" t="s">
        <v>117</v>
      </c>
      <c r="D19" t="s">
        <v>648</v>
      </c>
      <c r="E19" t="s">
        <v>1</v>
      </c>
      <c r="F19" t="s">
        <v>118</v>
      </c>
      <c r="G19" t="s">
        <v>1019</v>
      </c>
      <c r="H19" t="s">
        <v>3</v>
      </c>
      <c r="I19" t="s">
        <v>119</v>
      </c>
      <c r="J19" t="s">
        <v>53</v>
      </c>
      <c r="K19" t="s">
        <v>1167</v>
      </c>
    </row>
    <row r="20" spans="1:11" x14ac:dyDescent="0.25">
      <c r="A20" s="245">
        <v>19</v>
      </c>
      <c r="B20" t="s">
        <v>196</v>
      </c>
      <c r="C20" t="s">
        <v>104</v>
      </c>
      <c r="D20" t="s">
        <v>197</v>
      </c>
      <c r="E20" t="s">
        <v>198</v>
      </c>
      <c r="F20" t="s">
        <v>1168</v>
      </c>
      <c r="G20" t="s">
        <v>1468</v>
      </c>
      <c r="H20" t="s">
        <v>1013</v>
      </c>
      <c r="I20" t="s">
        <v>1169</v>
      </c>
      <c r="J20" t="s">
        <v>960</v>
      </c>
      <c r="K20" t="s">
        <v>1170</v>
      </c>
    </row>
    <row r="21" spans="1:11" x14ac:dyDescent="0.25">
      <c r="A21" s="245">
        <v>20</v>
      </c>
      <c r="B21" t="s">
        <v>1176</v>
      </c>
      <c r="C21" t="s">
        <v>1177</v>
      </c>
      <c r="D21" t="s">
        <v>173</v>
      </c>
      <c r="E21" t="s">
        <v>43</v>
      </c>
      <c r="F21" t="s">
        <v>1178</v>
      </c>
      <c r="G21" t="s">
        <v>1468</v>
      </c>
      <c r="H21" t="s">
        <v>1013</v>
      </c>
      <c r="I21" t="s">
        <v>1179</v>
      </c>
      <c r="J21" t="s">
        <v>960</v>
      </c>
      <c r="K21" t="s">
        <v>1180</v>
      </c>
    </row>
    <row r="22" spans="1:11" x14ac:dyDescent="0.25">
      <c r="A22" s="245">
        <v>21</v>
      </c>
      <c r="B22" t="s">
        <v>1187</v>
      </c>
      <c r="C22" t="s">
        <v>1188</v>
      </c>
      <c r="D22" t="s">
        <v>1189</v>
      </c>
      <c r="E22" t="s">
        <v>43</v>
      </c>
      <c r="F22" t="s">
        <v>1190</v>
      </c>
      <c r="G22" t="s">
        <v>1468</v>
      </c>
      <c r="H22" t="s">
        <v>1013</v>
      </c>
      <c r="I22" t="s">
        <v>1191</v>
      </c>
      <c r="J22" t="s">
        <v>960</v>
      </c>
      <c r="K22" t="s">
        <v>1192</v>
      </c>
    </row>
    <row r="23" spans="1:11" x14ac:dyDescent="0.25">
      <c r="A23" s="245">
        <v>22</v>
      </c>
      <c r="B23" t="s">
        <v>262</v>
      </c>
      <c r="C23" t="s">
        <v>1141</v>
      </c>
      <c r="D23" t="s">
        <v>1142</v>
      </c>
      <c r="E23" t="s">
        <v>1</v>
      </c>
      <c r="F23" t="s">
        <v>1143</v>
      </c>
      <c r="G23" t="s">
        <v>1468</v>
      </c>
      <c r="H23" t="s">
        <v>1013</v>
      </c>
      <c r="I23" t="s">
        <v>1144</v>
      </c>
      <c r="J23" t="s">
        <v>960</v>
      </c>
      <c r="K23" t="s">
        <v>1145</v>
      </c>
    </row>
    <row r="24" spans="1:11" x14ac:dyDescent="0.25">
      <c r="A24" s="245">
        <v>23</v>
      </c>
      <c r="B24" t="s">
        <v>1146</v>
      </c>
      <c r="C24" t="s">
        <v>1147</v>
      </c>
      <c r="D24" t="s">
        <v>1142</v>
      </c>
      <c r="E24" t="s">
        <v>1</v>
      </c>
      <c r="F24" t="s">
        <v>1148</v>
      </c>
      <c r="G24" t="s">
        <v>1468</v>
      </c>
      <c r="H24" t="s">
        <v>1013</v>
      </c>
      <c r="I24" t="s">
        <v>1149</v>
      </c>
      <c r="J24" t="s">
        <v>960</v>
      </c>
      <c r="K24" t="s">
        <v>1150</v>
      </c>
    </row>
    <row r="25" spans="1:11" x14ac:dyDescent="0.25">
      <c r="A25" s="245">
        <v>24</v>
      </c>
      <c r="B25" t="s">
        <v>50</v>
      </c>
      <c r="C25" t="s">
        <v>51</v>
      </c>
      <c r="D25" t="s">
        <v>52</v>
      </c>
      <c r="E25" t="s">
        <v>43</v>
      </c>
      <c r="F25" t="s">
        <v>1085</v>
      </c>
      <c r="G25" t="s">
        <v>1468</v>
      </c>
      <c r="H25" t="s">
        <v>1013</v>
      </c>
      <c r="I25" t="s">
        <v>1086</v>
      </c>
      <c r="J25" t="s">
        <v>960</v>
      </c>
      <c r="K25" t="s">
        <v>1087</v>
      </c>
    </row>
    <row r="26" spans="1:11" x14ac:dyDescent="0.25">
      <c r="A26" s="245">
        <v>25</v>
      </c>
      <c r="B26" t="s">
        <v>196</v>
      </c>
      <c r="C26" t="s">
        <v>104</v>
      </c>
      <c r="D26" t="s">
        <v>197</v>
      </c>
      <c r="E26" t="s">
        <v>198</v>
      </c>
      <c r="F26" t="s">
        <v>1107</v>
      </c>
      <c r="G26" t="s">
        <v>1468</v>
      </c>
      <c r="H26" t="s">
        <v>1013</v>
      </c>
      <c r="I26" t="s">
        <v>1108</v>
      </c>
      <c r="J26" t="s">
        <v>960</v>
      </c>
      <c r="K26" t="s">
        <v>1109</v>
      </c>
    </row>
    <row r="27" spans="1:11" x14ac:dyDescent="0.25">
      <c r="A27" s="245">
        <v>26</v>
      </c>
      <c r="B27" t="s">
        <v>1110</v>
      </c>
      <c r="C27" t="s">
        <v>408</v>
      </c>
      <c r="D27" t="s">
        <v>1111</v>
      </c>
      <c r="E27" t="s">
        <v>912</v>
      </c>
      <c r="F27" t="s">
        <v>1112</v>
      </c>
      <c r="G27" t="s">
        <v>1468</v>
      </c>
      <c r="H27" t="s">
        <v>1013</v>
      </c>
      <c r="I27" t="s">
        <v>1113</v>
      </c>
      <c r="J27" t="s">
        <v>960</v>
      </c>
      <c r="K27" t="s">
        <v>1114</v>
      </c>
    </row>
    <row r="28" spans="1:11" x14ac:dyDescent="0.25">
      <c r="A28" s="245">
        <v>27</v>
      </c>
      <c r="B28" t="s">
        <v>1072</v>
      </c>
      <c r="C28" t="s">
        <v>1073</v>
      </c>
      <c r="D28" t="s">
        <v>122</v>
      </c>
      <c r="E28" t="s">
        <v>43</v>
      </c>
      <c r="F28" t="s">
        <v>221</v>
      </c>
      <c r="G28" t="s">
        <v>1131</v>
      </c>
      <c r="H28" t="s">
        <v>3</v>
      </c>
      <c r="I28" t="s">
        <v>222</v>
      </c>
      <c r="J28" t="s">
        <v>53</v>
      </c>
      <c r="K28" t="s">
        <v>1074</v>
      </c>
    </row>
    <row r="29" spans="1:11" x14ac:dyDescent="0.25">
      <c r="A29" s="245">
        <v>28</v>
      </c>
      <c r="B29" t="s">
        <v>190</v>
      </c>
      <c r="C29" t="s">
        <v>191</v>
      </c>
      <c r="D29" t="s">
        <v>192</v>
      </c>
      <c r="E29" t="s">
        <v>28</v>
      </c>
      <c r="F29" t="s">
        <v>193</v>
      </c>
      <c r="G29" t="s">
        <v>1019</v>
      </c>
      <c r="H29" t="s">
        <v>30</v>
      </c>
      <c r="I29" t="s">
        <v>194</v>
      </c>
      <c r="J29" t="s">
        <v>32</v>
      </c>
      <c r="K29" t="s">
        <v>1081</v>
      </c>
    </row>
    <row r="30" spans="1:11" x14ac:dyDescent="0.25">
      <c r="A30" s="245">
        <v>29</v>
      </c>
      <c r="B30" t="s">
        <v>71</v>
      </c>
      <c r="C30" t="s">
        <v>72</v>
      </c>
      <c r="D30" t="s">
        <v>73</v>
      </c>
      <c r="E30" t="s">
        <v>28</v>
      </c>
      <c r="F30" t="s">
        <v>74</v>
      </c>
      <c r="G30" t="s">
        <v>1019</v>
      </c>
      <c r="H30" t="s">
        <v>30</v>
      </c>
      <c r="I30" t="s">
        <v>75</v>
      </c>
      <c r="J30" t="s">
        <v>32</v>
      </c>
      <c r="K30" t="s">
        <v>1058</v>
      </c>
    </row>
    <row r="31" spans="1:11" x14ac:dyDescent="0.25">
      <c r="A31" s="245">
        <v>30</v>
      </c>
      <c r="B31" t="s">
        <v>273</v>
      </c>
      <c r="C31" t="s">
        <v>274</v>
      </c>
      <c r="D31" t="s">
        <v>0</v>
      </c>
      <c r="E31" t="s">
        <v>1</v>
      </c>
      <c r="F31" t="s">
        <v>275</v>
      </c>
      <c r="G31" t="s">
        <v>1019</v>
      </c>
      <c r="H31" t="s">
        <v>3</v>
      </c>
      <c r="I31" t="s">
        <v>276</v>
      </c>
      <c r="J31" t="s">
        <v>53</v>
      </c>
      <c r="K31" t="s">
        <v>1069</v>
      </c>
    </row>
    <row r="32" spans="1:11" x14ac:dyDescent="0.25">
      <c r="A32" s="245">
        <v>31</v>
      </c>
      <c r="B32" t="s">
        <v>766</v>
      </c>
      <c r="C32" t="s">
        <v>767</v>
      </c>
      <c r="D32" t="s">
        <v>577</v>
      </c>
      <c r="E32" t="s">
        <v>7</v>
      </c>
      <c r="F32" t="s">
        <v>1040</v>
      </c>
      <c r="G32" t="s">
        <v>1050</v>
      </c>
      <c r="H32" t="s">
        <v>781</v>
      </c>
      <c r="I32" t="s">
        <v>1042</v>
      </c>
      <c r="J32" t="s">
        <v>1043</v>
      </c>
      <c r="K32" t="s">
        <v>1044</v>
      </c>
    </row>
    <row r="33" spans="1:11" x14ac:dyDescent="0.25">
      <c r="A33" s="245">
        <v>32</v>
      </c>
      <c r="B33" t="s">
        <v>145</v>
      </c>
      <c r="C33" t="s">
        <v>97</v>
      </c>
      <c r="D33" t="s">
        <v>1046</v>
      </c>
      <c r="E33" t="s">
        <v>1</v>
      </c>
      <c r="F33" t="s">
        <v>147</v>
      </c>
      <c r="G33" t="s">
        <v>1019</v>
      </c>
      <c r="H33" t="s">
        <v>3</v>
      </c>
      <c r="I33" t="s">
        <v>148</v>
      </c>
      <c r="J33" t="s">
        <v>53</v>
      </c>
      <c r="K33" t="s">
        <v>1047</v>
      </c>
    </row>
    <row r="34" spans="1:11" x14ac:dyDescent="0.25">
      <c r="A34" s="245">
        <v>33</v>
      </c>
      <c r="B34" t="s">
        <v>803</v>
      </c>
      <c r="C34" t="s">
        <v>804</v>
      </c>
      <c r="D34" t="s">
        <v>17</v>
      </c>
      <c r="E34" t="s">
        <v>7</v>
      </c>
      <c r="F34" t="s">
        <v>805</v>
      </c>
      <c r="G34" t="s">
        <v>1468</v>
      </c>
      <c r="H34" t="s">
        <v>5</v>
      </c>
      <c r="I34" t="s">
        <v>806</v>
      </c>
      <c r="J34" t="s">
        <v>6</v>
      </c>
      <c r="K34" t="s">
        <v>996</v>
      </c>
    </row>
    <row r="35" spans="1:11" x14ac:dyDescent="0.25">
      <c r="A35" s="245">
        <v>34</v>
      </c>
      <c r="B35" t="s">
        <v>982</v>
      </c>
      <c r="C35" t="s">
        <v>292</v>
      </c>
      <c r="D35" t="s">
        <v>462</v>
      </c>
      <c r="E35" t="s">
        <v>1</v>
      </c>
      <c r="F35" t="s">
        <v>422</v>
      </c>
      <c r="G35" t="s">
        <v>1019</v>
      </c>
      <c r="H35" t="s">
        <v>3</v>
      </c>
      <c r="I35" t="s">
        <v>423</v>
      </c>
      <c r="J35" t="s">
        <v>2</v>
      </c>
      <c r="K35" t="s">
        <v>983</v>
      </c>
    </row>
    <row r="36" spans="1:11" x14ac:dyDescent="0.25">
      <c r="A36" s="245">
        <v>35</v>
      </c>
      <c r="B36" t="s">
        <v>64</v>
      </c>
      <c r="C36" t="s">
        <v>65</v>
      </c>
      <c r="D36" t="s">
        <v>66</v>
      </c>
      <c r="E36" t="s">
        <v>1</v>
      </c>
      <c r="F36" t="s">
        <v>67</v>
      </c>
      <c r="G36" t="s">
        <v>1019</v>
      </c>
      <c r="H36" t="s">
        <v>30</v>
      </c>
      <c r="I36" t="s">
        <v>68</v>
      </c>
      <c r="J36" t="s">
        <v>32</v>
      </c>
      <c r="K36" t="s">
        <v>959</v>
      </c>
    </row>
    <row r="37" spans="1:11" x14ac:dyDescent="0.25">
      <c r="A37" s="245">
        <v>36</v>
      </c>
      <c r="B37" t="s">
        <v>242</v>
      </c>
      <c r="C37" t="s">
        <v>243</v>
      </c>
      <c r="D37" t="s">
        <v>957</v>
      </c>
      <c r="E37" t="s">
        <v>43</v>
      </c>
      <c r="F37" t="s">
        <v>244</v>
      </c>
      <c r="G37" t="s">
        <v>1019</v>
      </c>
      <c r="H37" t="s">
        <v>3</v>
      </c>
      <c r="I37" t="s">
        <v>245</v>
      </c>
      <c r="J37" t="s">
        <v>125</v>
      </c>
      <c r="K37" t="s">
        <v>958</v>
      </c>
    </row>
    <row r="38" spans="1:11" x14ac:dyDescent="0.25">
      <c r="A38" s="245">
        <v>37</v>
      </c>
      <c r="B38" t="s">
        <v>322</v>
      </c>
      <c r="C38" t="s">
        <v>323</v>
      </c>
      <c r="D38" t="s">
        <v>66</v>
      </c>
      <c r="E38" t="s">
        <v>1</v>
      </c>
      <c r="F38" t="s">
        <v>324</v>
      </c>
      <c r="G38" t="s">
        <v>1019</v>
      </c>
      <c r="H38" t="s">
        <v>287</v>
      </c>
      <c r="I38" t="s">
        <v>325</v>
      </c>
      <c r="J38" t="s">
        <v>289</v>
      </c>
      <c r="K38" t="s">
        <v>956</v>
      </c>
    </row>
    <row r="39" spans="1:11" x14ac:dyDescent="0.25">
      <c r="A39" s="245">
        <v>38</v>
      </c>
      <c r="B39" t="s">
        <v>49</v>
      </c>
      <c r="C39" t="s">
        <v>97</v>
      </c>
      <c r="D39" t="s">
        <v>66</v>
      </c>
      <c r="E39" t="s">
        <v>1</v>
      </c>
      <c r="F39" t="s">
        <v>391</v>
      </c>
      <c r="G39" t="s">
        <v>1019</v>
      </c>
      <c r="H39" t="s">
        <v>294</v>
      </c>
      <c r="I39" t="s">
        <v>392</v>
      </c>
      <c r="J39" t="s">
        <v>289</v>
      </c>
      <c r="K39" t="s">
        <v>921</v>
      </c>
    </row>
    <row r="40" spans="1:11" x14ac:dyDescent="0.25">
      <c r="A40" s="245">
        <v>39</v>
      </c>
      <c r="B40" t="s">
        <v>361</v>
      </c>
      <c r="C40" t="s">
        <v>362</v>
      </c>
      <c r="D40" t="s">
        <v>0</v>
      </c>
      <c r="E40" t="s">
        <v>1</v>
      </c>
      <c r="F40" t="s">
        <v>886</v>
      </c>
      <c r="G40" t="s">
        <v>1019</v>
      </c>
      <c r="H40" t="s">
        <v>3</v>
      </c>
      <c r="I40" t="s">
        <v>861</v>
      </c>
      <c r="J40" t="s">
        <v>516</v>
      </c>
      <c r="K40" t="s">
        <v>896</v>
      </c>
    </row>
    <row r="41" spans="1:11" x14ac:dyDescent="0.25">
      <c r="A41" s="245">
        <v>40</v>
      </c>
      <c r="B41" t="s">
        <v>845</v>
      </c>
      <c r="C41" t="s">
        <v>846</v>
      </c>
      <c r="D41" t="s">
        <v>27</v>
      </c>
      <c r="E41" t="s">
        <v>28</v>
      </c>
      <c r="F41" t="s">
        <v>847</v>
      </c>
      <c r="G41" t="s">
        <v>1019</v>
      </c>
      <c r="H41" t="s">
        <v>294</v>
      </c>
      <c r="I41" t="s">
        <v>848</v>
      </c>
      <c r="J41" t="s">
        <v>289</v>
      </c>
      <c r="K41" t="s">
        <v>849</v>
      </c>
    </row>
    <row r="42" spans="1:11" x14ac:dyDescent="0.25">
      <c r="A42" s="245">
        <v>41</v>
      </c>
      <c r="B42" t="s">
        <v>766</v>
      </c>
      <c r="C42" t="s">
        <v>767</v>
      </c>
      <c r="D42" t="s">
        <v>577</v>
      </c>
      <c r="E42" t="s">
        <v>7</v>
      </c>
      <c r="F42" t="s">
        <v>768</v>
      </c>
      <c r="G42" t="s">
        <v>1468</v>
      </c>
      <c r="H42" t="s">
        <v>8</v>
      </c>
      <c r="I42" t="s">
        <v>769</v>
      </c>
      <c r="J42" t="s">
        <v>9</v>
      </c>
      <c r="K42" t="s">
        <v>770</v>
      </c>
    </row>
    <row r="43" spans="1:11" x14ac:dyDescent="0.25">
      <c r="A43" s="245">
        <v>42</v>
      </c>
      <c r="B43" t="s">
        <v>530</v>
      </c>
      <c r="C43" t="s">
        <v>531</v>
      </c>
      <c r="D43" t="s">
        <v>36</v>
      </c>
      <c r="E43" t="s">
        <v>1</v>
      </c>
      <c r="F43" t="s">
        <v>532</v>
      </c>
      <c r="G43" t="s">
        <v>1019</v>
      </c>
      <c r="H43" t="s">
        <v>294</v>
      </c>
      <c r="I43" t="s">
        <v>533</v>
      </c>
      <c r="J43" t="s">
        <v>516</v>
      </c>
      <c r="K43" t="s">
        <v>764</v>
      </c>
    </row>
    <row r="44" spans="1:11" x14ac:dyDescent="0.25">
      <c r="A44" s="245">
        <v>43</v>
      </c>
      <c r="B44" t="s">
        <v>651</v>
      </c>
      <c r="C44" t="s">
        <v>652</v>
      </c>
      <c r="D44" t="s">
        <v>653</v>
      </c>
      <c r="E44" t="s">
        <v>1</v>
      </c>
      <c r="F44" t="s">
        <v>654</v>
      </c>
      <c r="G44" t="s">
        <v>1019</v>
      </c>
      <c r="H44" t="s">
        <v>294</v>
      </c>
      <c r="I44" t="s">
        <v>655</v>
      </c>
      <c r="J44" t="s">
        <v>289</v>
      </c>
      <c r="K44" t="s">
        <v>656</v>
      </c>
    </row>
    <row r="45" spans="1:11" x14ac:dyDescent="0.25">
      <c r="A45" s="245">
        <v>44</v>
      </c>
      <c r="B45" t="s">
        <v>425</v>
      </c>
      <c r="C45" t="s">
        <v>426</v>
      </c>
      <c r="D45" t="s">
        <v>427</v>
      </c>
      <c r="E45" t="s">
        <v>28</v>
      </c>
      <c r="F45" t="s">
        <v>428</v>
      </c>
      <c r="G45" t="s">
        <v>1019</v>
      </c>
      <c r="H45" t="s">
        <v>287</v>
      </c>
      <c r="I45" t="s">
        <v>429</v>
      </c>
      <c r="J45" t="s">
        <v>289</v>
      </c>
      <c r="K45" t="s">
        <v>659</v>
      </c>
    </row>
    <row r="46" spans="1:11" x14ac:dyDescent="0.25">
      <c r="A46" s="245">
        <v>45</v>
      </c>
      <c r="B46" t="s">
        <v>608</v>
      </c>
      <c r="C46" t="s">
        <v>378</v>
      </c>
      <c r="D46" t="s">
        <v>27</v>
      </c>
      <c r="E46" t="s">
        <v>28</v>
      </c>
      <c r="F46" t="s">
        <v>609</v>
      </c>
      <c r="G46" t="s">
        <v>1019</v>
      </c>
      <c r="H46" t="s">
        <v>294</v>
      </c>
      <c r="I46" t="s">
        <v>610</v>
      </c>
      <c r="J46" t="s">
        <v>289</v>
      </c>
      <c r="K46" t="s">
        <v>663</v>
      </c>
    </row>
    <row r="47" spans="1:11" x14ac:dyDescent="0.25">
      <c r="A47" s="245">
        <v>46</v>
      </c>
      <c r="B47" t="s">
        <v>590</v>
      </c>
      <c r="C47" t="s">
        <v>591</v>
      </c>
      <c r="D47" t="s">
        <v>592</v>
      </c>
      <c r="E47" t="s">
        <v>43</v>
      </c>
      <c r="F47" t="s">
        <v>593</v>
      </c>
      <c r="G47" t="s">
        <v>1131</v>
      </c>
      <c r="H47" t="s">
        <v>30</v>
      </c>
      <c r="I47" t="s">
        <v>594</v>
      </c>
      <c r="J47" t="s">
        <v>32</v>
      </c>
      <c r="K47" t="s">
        <v>669</v>
      </c>
    </row>
    <row r="48" spans="1:11" x14ac:dyDescent="0.25">
      <c r="A48" s="245">
        <v>47</v>
      </c>
      <c r="B48" t="s">
        <v>566</v>
      </c>
      <c r="C48" t="s">
        <v>556</v>
      </c>
      <c r="D48" t="s">
        <v>0</v>
      </c>
      <c r="E48" t="s">
        <v>1</v>
      </c>
      <c r="F48" t="s">
        <v>557</v>
      </c>
      <c r="G48" t="s">
        <v>1019</v>
      </c>
      <c r="H48" t="s">
        <v>287</v>
      </c>
      <c r="I48" t="s">
        <v>558</v>
      </c>
      <c r="J48" t="s">
        <v>289</v>
      </c>
      <c r="K48" t="s">
        <v>673</v>
      </c>
    </row>
    <row r="49" spans="1:11" x14ac:dyDescent="0.25">
      <c r="A49" s="245">
        <v>48</v>
      </c>
      <c r="B49" t="s">
        <v>1467</v>
      </c>
      <c r="C49" t="s">
        <v>97</v>
      </c>
      <c r="D49" t="s">
        <v>1561</v>
      </c>
      <c r="E49" t="s">
        <v>1561</v>
      </c>
      <c r="F49" t="s">
        <v>540</v>
      </c>
      <c r="G49" t="s">
        <v>1019</v>
      </c>
      <c r="H49" t="s">
        <v>294</v>
      </c>
      <c r="I49" t="s">
        <v>541</v>
      </c>
      <c r="J49" t="s">
        <v>289</v>
      </c>
      <c r="K49" t="s">
        <v>677</v>
      </c>
    </row>
    <row r="50" spans="1:11" x14ac:dyDescent="0.25">
      <c r="A50" s="245">
        <v>49</v>
      </c>
      <c r="B50" t="s">
        <v>291</v>
      </c>
      <c r="C50" t="s">
        <v>292</v>
      </c>
      <c r="D50" t="s">
        <v>0</v>
      </c>
      <c r="E50" t="s">
        <v>1</v>
      </c>
      <c r="F50" t="s">
        <v>293</v>
      </c>
      <c r="G50" t="s">
        <v>1019</v>
      </c>
      <c r="H50" t="s">
        <v>294</v>
      </c>
      <c r="I50" t="s">
        <v>295</v>
      </c>
      <c r="J50" t="s">
        <v>289</v>
      </c>
      <c r="K50" t="s">
        <v>679</v>
      </c>
    </row>
    <row r="51" spans="1:11" x14ac:dyDescent="0.25">
      <c r="A51" s="245">
        <v>50</v>
      </c>
      <c r="B51" t="s">
        <v>311</v>
      </c>
      <c r="C51" t="s">
        <v>312</v>
      </c>
      <c r="D51" t="s">
        <v>313</v>
      </c>
      <c r="E51" t="s">
        <v>43</v>
      </c>
      <c r="F51" t="s">
        <v>314</v>
      </c>
      <c r="G51" t="s">
        <v>1019</v>
      </c>
      <c r="H51" t="s">
        <v>294</v>
      </c>
      <c r="I51" t="s">
        <v>315</v>
      </c>
      <c r="J51" t="s">
        <v>289</v>
      </c>
      <c r="K51" t="s">
        <v>683</v>
      </c>
    </row>
    <row r="52" spans="1:11" x14ac:dyDescent="0.25">
      <c r="A52" s="245">
        <v>51</v>
      </c>
      <c r="B52" t="s">
        <v>317</v>
      </c>
      <c r="C52" t="s">
        <v>279</v>
      </c>
      <c r="D52" t="s">
        <v>318</v>
      </c>
      <c r="E52" t="s">
        <v>28</v>
      </c>
      <c r="F52" t="s">
        <v>319</v>
      </c>
      <c r="G52" t="s">
        <v>1019</v>
      </c>
      <c r="H52" t="s">
        <v>287</v>
      </c>
      <c r="I52" t="s">
        <v>320</v>
      </c>
      <c r="J52" t="s">
        <v>289</v>
      </c>
      <c r="K52" t="s">
        <v>758</v>
      </c>
    </row>
    <row r="53" spans="1:11" x14ac:dyDescent="0.25">
      <c r="A53" s="245">
        <v>52</v>
      </c>
      <c r="B53" t="s">
        <v>137</v>
      </c>
      <c r="C53" t="s">
        <v>138</v>
      </c>
      <c r="D53" t="s">
        <v>0</v>
      </c>
      <c r="E53" t="s">
        <v>1</v>
      </c>
      <c r="F53" t="s">
        <v>139</v>
      </c>
      <c r="G53" t="s">
        <v>1019</v>
      </c>
      <c r="H53" t="s">
        <v>3</v>
      </c>
      <c r="I53" t="s">
        <v>140</v>
      </c>
      <c r="J53" t="s">
        <v>53</v>
      </c>
      <c r="K53" t="s">
        <v>699</v>
      </c>
    </row>
    <row r="54" spans="1:11" x14ac:dyDescent="0.25">
      <c r="A54" s="245">
        <v>53</v>
      </c>
      <c r="B54" t="s">
        <v>262</v>
      </c>
      <c r="C54" t="s">
        <v>399</v>
      </c>
      <c r="D54" t="s">
        <v>0</v>
      </c>
      <c r="E54" t="s">
        <v>1</v>
      </c>
      <c r="F54" t="s">
        <v>400</v>
      </c>
      <c r="G54" t="s">
        <v>1019</v>
      </c>
      <c r="H54" t="s">
        <v>294</v>
      </c>
      <c r="I54" t="s">
        <v>401</v>
      </c>
      <c r="J54" t="s">
        <v>289</v>
      </c>
      <c r="K54" t="s">
        <v>700</v>
      </c>
    </row>
    <row r="55" spans="1:11" x14ac:dyDescent="0.25">
      <c r="A55" s="245">
        <v>54</v>
      </c>
      <c r="B55" t="s">
        <v>403</v>
      </c>
      <c r="C55" t="s">
        <v>60</v>
      </c>
      <c r="D55" t="s">
        <v>27</v>
      </c>
      <c r="E55" t="s">
        <v>28</v>
      </c>
      <c r="F55" t="s">
        <v>404</v>
      </c>
      <c r="G55" t="s">
        <v>1019</v>
      </c>
      <c r="H55" t="s">
        <v>287</v>
      </c>
      <c r="I55" t="s">
        <v>405</v>
      </c>
      <c r="J55" t="s">
        <v>289</v>
      </c>
      <c r="K55" t="s">
        <v>701</v>
      </c>
    </row>
    <row r="56" spans="1:11" x14ac:dyDescent="0.25">
      <c r="A56" s="245">
        <v>55</v>
      </c>
      <c r="B56" t="s">
        <v>431</v>
      </c>
      <c r="C56" t="s">
        <v>172</v>
      </c>
      <c r="D56" t="s">
        <v>432</v>
      </c>
      <c r="E56" t="s">
        <v>28</v>
      </c>
      <c r="F56" t="s">
        <v>433</v>
      </c>
      <c r="G56" t="s">
        <v>1019</v>
      </c>
      <c r="H56" t="s">
        <v>294</v>
      </c>
      <c r="I56" t="s">
        <v>434</v>
      </c>
      <c r="J56" t="s">
        <v>289</v>
      </c>
      <c r="K56" t="s">
        <v>704</v>
      </c>
    </row>
    <row r="57" spans="1:11" x14ac:dyDescent="0.25">
      <c r="A57" s="245">
        <v>56</v>
      </c>
      <c r="B57" t="s">
        <v>165</v>
      </c>
      <c r="C57" t="s">
        <v>166</v>
      </c>
      <c r="D57" t="s">
        <v>27</v>
      </c>
      <c r="E57" t="s">
        <v>28</v>
      </c>
      <c r="F57" t="s">
        <v>167</v>
      </c>
      <c r="G57" t="s">
        <v>1019</v>
      </c>
      <c r="H57" t="s">
        <v>30</v>
      </c>
      <c r="I57" t="s">
        <v>168</v>
      </c>
      <c r="J57" t="s">
        <v>32</v>
      </c>
      <c r="K57" t="s">
        <v>712</v>
      </c>
    </row>
    <row r="58" spans="1:11" x14ac:dyDescent="0.25">
      <c r="A58" s="245">
        <v>57</v>
      </c>
      <c r="B58" t="s">
        <v>25</v>
      </c>
      <c r="C58" t="s">
        <v>26</v>
      </c>
      <c r="D58" t="s">
        <v>27</v>
      </c>
      <c r="E58" t="s">
        <v>28</v>
      </c>
      <c r="F58" t="s">
        <v>29</v>
      </c>
      <c r="G58" t="s">
        <v>1019</v>
      </c>
      <c r="H58" t="s">
        <v>30</v>
      </c>
      <c r="I58" t="s">
        <v>31</v>
      </c>
      <c r="J58" t="s">
        <v>32</v>
      </c>
      <c r="K58" t="s">
        <v>714</v>
      </c>
    </row>
    <row r="59" spans="1:11" x14ac:dyDescent="0.25">
      <c r="A59" s="245">
        <v>58</v>
      </c>
      <c r="B59" t="s">
        <v>49</v>
      </c>
      <c r="C59" t="s">
        <v>1528</v>
      </c>
      <c r="D59" t="s">
        <v>17</v>
      </c>
      <c r="E59" t="s">
        <v>7</v>
      </c>
      <c r="F59" t="s">
        <v>1445</v>
      </c>
      <c r="G59" t="s">
        <v>788</v>
      </c>
      <c r="H59" t="s">
        <v>5</v>
      </c>
      <c r="I59" t="s">
        <v>1451</v>
      </c>
      <c r="J59" t="s">
        <v>6</v>
      </c>
      <c r="K59" t="s">
        <v>1529</v>
      </c>
    </row>
    <row r="60" spans="1:11" x14ac:dyDescent="0.25">
      <c r="A60" s="245">
        <v>59</v>
      </c>
      <c r="B60" t="s">
        <v>54</v>
      </c>
      <c r="C60" t="s">
        <v>55</v>
      </c>
      <c r="D60" t="s">
        <v>0</v>
      </c>
      <c r="E60" t="s">
        <v>1</v>
      </c>
      <c r="F60" t="s">
        <v>56</v>
      </c>
      <c r="G60" t="s">
        <v>1468</v>
      </c>
      <c r="H60" t="s">
        <v>5</v>
      </c>
      <c r="I60" t="s">
        <v>57</v>
      </c>
      <c r="J60" t="s">
        <v>6</v>
      </c>
      <c r="K60" t="s">
        <v>717</v>
      </c>
    </row>
    <row r="61" spans="1:11" x14ac:dyDescent="0.25">
      <c r="A61" s="245">
        <v>60</v>
      </c>
      <c r="B61" t="s">
        <v>110</v>
      </c>
      <c r="C61" t="s">
        <v>111</v>
      </c>
      <c r="D61" t="s">
        <v>112</v>
      </c>
      <c r="E61" t="s">
        <v>43</v>
      </c>
      <c r="F61" t="s">
        <v>113</v>
      </c>
      <c r="G61" t="s">
        <v>1019</v>
      </c>
      <c r="H61" t="s">
        <v>3</v>
      </c>
      <c r="I61" t="s">
        <v>114</v>
      </c>
      <c r="J61" t="s">
        <v>53</v>
      </c>
      <c r="K61" t="s">
        <v>727</v>
      </c>
    </row>
    <row r="62" spans="1:11" x14ac:dyDescent="0.25">
      <c r="A62" s="245">
        <v>61</v>
      </c>
      <c r="B62" t="s">
        <v>120</v>
      </c>
      <c r="C62" t="s">
        <v>121</v>
      </c>
      <c r="D62" t="s">
        <v>122</v>
      </c>
      <c r="E62" t="s">
        <v>43</v>
      </c>
      <c r="F62" t="s">
        <v>123</v>
      </c>
      <c r="G62" t="s">
        <v>1019</v>
      </c>
      <c r="H62" t="s">
        <v>3</v>
      </c>
      <c r="I62" t="s">
        <v>124</v>
      </c>
      <c r="J62" t="s">
        <v>125</v>
      </c>
      <c r="K62" t="s">
        <v>728</v>
      </c>
    </row>
    <row r="63" spans="1:11" x14ac:dyDescent="0.25">
      <c r="A63" s="245">
        <v>62</v>
      </c>
      <c r="B63" t="s">
        <v>925</v>
      </c>
      <c r="C63" t="s">
        <v>926</v>
      </c>
      <c r="D63" t="s">
        <v>821</v>
      </c>
      <c r="E63" t="s">
        <v>822</v>
      </c>
      <c r="F63" t="s">
        <v>927</v>
      </c>
      <c r="G63" t="s">
        <v>1468</v>
      </c>
      <c r="H63" t="s">
        <v>8</v>
      </c>
      <c r="I63" t="s">
        <v>928</v>
      </c>
      <c r="J63" t="s">
        <v>9</v>
      </c>
      <c r="K63" t="s">
        <v>929</v>
      </c>
    </row>
    <row r="64" spans="1:11" x14ac:dyDescent="0.25">
      <c r="A64" s="245">
        <v>63</v>
      </c>
      <c r="B64" t="s">
        <v>811</v>
      </c>
      <c r="C64" t="s">
        <v>812</v>
      </c>
      <c r="D64" t="s">
        <v>813</v>
      </c>
      <c r="E64" t="s">
        <v>814</v>
      </c>
      <c r="F64" t="s">
        <v>815</v>
      </c>
      <c r="G64" t="s">
        <v>1468</v>
      </c>
      <c r="H64" t="s">
        <v>8</v>
      </c>
      <c r="I64" t="s">
        <v>817</v>
      </c>
      <c r="J64" t="s">
        <v>9</v>
      </c>
      <c r="K64" t="s">
        <v>818</v>
      </c>
    </row>
    <row r="65" spans="1:11" x14ac:dyDescent="0.25">
      <c r="A65" s="245">
        <v>64</v>
      </c>
      <c r="B65" t="s">
        <v>869</v>
      </c>
      <c r="C65" t="s">
        <v>870</v>
      </c>
      <c r="D65" t="s">
        <v>871</v>
      </c>
      <c r="E65" t="s">
        <v>198</v>
      </c>
      <c r="F65" t="s">
        <v>872</v>
      </c>
      <c r="G65" t="s">
        <v>1468</v>
      </c>
      <c r="H65" t="s">
        <v>8</v>
      </c>
      <c r="I65" t="s">
        <v>873</v>
      </c>
      <c r="J65" t="s">
        <v>9</v>
      </c>
      <c r="K65" t="s">
        <v>874</v>
      </c>
    </row>
    <row r="66" spans="1:11" x14ac:dyDescent="0.25">
      <c r="A66" s="245">
        <v>65</v>
      </c>
      <c r="B66" t="s">
        <v>819</v>
      </c>
      <c r="C66" t="s">
        <v>820</v>
      </c>
      <c r="D66" t="s">
        <v>821</v>
      </c>
      <c r="E66" t="s">
        <v>822</v>
      </c>
      <c r="F66" t="s">
        <v>823</v>
      </c>
      <c r="G66" t="s">
        <v>1468</v>
      </c>
      <c r="H66" t="s">
        <v>8</v>
      </c>
      <c r="I66" t="s">
        <v>824</v>
      </c>
      <c r="J66" t="s">
        <v>9</v>
      </c>
      <c r="K66" t="s">
        <v>825</v>
      </c>
    </row>
    <row r="67" spans="1:11" x14ac:dyDescent="0.25">
      <c r="A67" s="245">
        <v>66</v>
      </c>
      <c r="B67" t="s">
        <v>875</v>
      </c>
      <c r="C67" t="s">
        <v>876</v>
      </c>
      <c r="D67" t="s">
        <v>877</v>
      </c>
      <c r="E67" t="s">
        <v>878</v>
      </c>
      <c r="F67" t="s">
        <v>879</v>
      </c>
      <c r="G67" t="s">
        <v>1468</v>
      </c>
      <c r="H67" t="s">
        <v>8</v>
      </c>
      <c r="I67" t="s">
        <v>880</v>
      </c>
      <c r="J67" t="s">
        <v>9</v>
      </c>
      <c r="K67" t="s">
        <v>881</v>
      </c>
    </row>
    <row r="68" spans="1:11" x14ac:dyDescent="0.25">
      <c r="A68" s="245">
        <v>67</v>
      </c>
      <c r="B68" t="s">
        <v>797</v>
      </c>
      <c r="C68" t="s">
        <v>798</v>
      </c>
      <c r="D68" t="s">
        <v>799</v>
      </c>
      <c r="E68" t="s">
        <v>1</v>
      </c>
      <c r="F68" t="s">
        <v>800</v>
      </c>
      <c r="G68" t="s">
        <v>1468</v>
      </c>
      <c r="H68" t="s">
        <v>8</v>
      </c>
      <c r="I68" t="s">
        <v>801</v>
      </c>
      <c r="J68" t="s">
        <v>9</v>
      </c>
      <c r="K68" t="s">
        <v>802</v>
      </c>
    </row>
    <row r="69" spans="1:11" x14ac:dyDescent="0.25">
      <c r="A69" s="245">
        <v>68</v>
      </c>
      <c r="B69" t="s">
        <v>930</v>
      </c>
      <c r="C69" t="s">
        <v>931</v>
      </c>
      <c r="D69" t="s">
        <v>932</v>
      </c>
      <c r="E69" t="s">
        <v>933</v>
      </c>
      <c r="F69" t="s">
        <v>934</v>
      </c>
      <c r="G69" t="s">
        <v>1468</v>
      </c>
      <c r="H69" t="s">
        <v>8</v>
      </c>
      <c r="I69" t="s">
        <v>935</v>
      </c>
      <c r="J69" t="s">
        <v>9</v>
      </c>
      <c r="K69" t="s">
        <v>936</v>
      </c>
    </row>
    <row r="70" spans="1:11" x14ac:dyDescent="0.25">
      <c r="A70" s="245">
        <v>69</v>
      </c>
      <c r="B70" t="s">
        <v>179</v>
      </c>
      <c r="C70" t="s">
        <v>180</v>
      </c>
      <c r="D70" t="s">
        <v>181</v>
      </c>
      <c r="E70" t="s">
        <v>43</v>
      </c>
      <c r="F70" t="s">
        <v>182</v>
      </c>
      <c r="G70" t="s">
        <v>1468</v>
      </c>
      <c r="H70" t="s">
        <v>8</v>
      </c>
      <c r="I70" t="s">
        <v>183</v>
      </c>
      <c r="J70" t="s">
        <v>9</v>
      </c>
      <c r="K70" t="s">
        <v>738</v>
      </c>
    </row>
    <row r="71" spans="1:11" x14ac:dyDescent="0.25">
      <c r="A71" s="245">
        <v>70</v>
      </c>
      <c r="B71" t="s">
        <v>467</v>
      </c>
      <c r="C71" t="s">
        <v>468</v>
      </c>
      <c r="D71" t="s">
        <v>0</v>
      </c>
      <c r="E71" t="s">
        <v>1</v>
      </c>
      <c r="F71" t="s">
        <v>477</v>
      </c>
      <c r="G71" t="s">
        <v>1019</v>
      </c>
      <c r="H71" t="s">
        <v>30</v>
      </c>
      <c r="I71" t="s">
        <v>478</v>
      </c>
      <c r="J71" t="s">
        <v>32</v>
      </c>
      <c r="K71" t="s">
        <v>740</v>
      </c>
    </row>
    <row r="72" spans="1:11" x14ac:dyDescent="0.25">
      <c r="A72" s="245">
        <v>71</v>
      </c>
      <c r="B72" t="s">
        <v>54</v>
      </c>
      <c r="C72" t="s">
        <v>55</v>
      </c>
      <c r="D72" t="s">
        <v>0</v>
      </c>
      <c r="E72" t="s">
        <v>1</v>
      </c>
      <c r="F72" t="s">
        <v>480</v>
      </c>
      <c r="G72" t="s">
        <v>1050</v>
      </c>
      <c r="H72" t="s">
        <v>473</v>
      </c>
      <c r="I72" t="s">
        <v>481</v>
      </c>
      <c r="J72" t="s">
        <v>475</v>
      </c>
      <c r="K72" t="s">
        <v>744</v>
      </c>
    </row>
    <row r="73" spans="1:11" x14ac:dyDescent="0.25">
      <c r="A73" s="245">
        <v>72</v>
      </c>
      <c r="B73" t="s">
        <v>206</v>
      </c>
      <c r="C73" t="s">
        <v>207</v>
      </c>
      <c r="D73" t="s">
        <v>173</v>
      </c>
      <c r="E73" t="s">
        <v>43</v>
      </c>
      <c r="F73" t="s">
        <v>208</v>
      </c>
      <c r="G73" t="s">
        <v>1019</v>
      </c>
      <c r="H73" t="s">
        <v>3</v>
      </c>
      <c r="I73" t="s">
        <v>209</v>
      </c>
      <c r="J73" t="s">
        <v>53</v>
      </c>
      <c r="K73" t="s">
        <v>745</v>
      </c>
    </row>
    <row r="74" spans="1:11" x14ac:dyDescent="0.25">
      <c r="A74" s="245">
        <v>73</v>
      </c>
      <c r="B74" t="s">
        <v>224</v>
      </c>
      <c r="C74" t="s">
        <v>225</v>
      </c>
      <c r="D74" t="s">
        <v>0</v>
      </c>
      <c r="E74" t="s">
        <v>1</v>
      </c>
      <c r="F74" t="s">
        <v>226</v>
      </c>
      <c r="G74" t="s">
        <v>1019</v>
      </c>
      <c r="H74" t="s">
        <v>3</v>
      </c>
      <c r="I74" t="s">
        <v>227</v>
      </c>
      <c r="J74" t="s">
        <v>53</v>
      </c>
      <c r="K74" t="s">
        <v>748</v>
      </c>
    </row>
    <row r="75" spans="1:11" x14ac:dyDescent="0.25">
      <c r="A75" s="245">
        <v>74</v>
      </c>
      <c r="B75" t="s">
        <v>54</v>
      </c>
      <c r="C75" t="s">
        <v>55</v>
      </c>
      <c r="D75" t="s">
        <v>0</v>
      </c>
      <c r="E75" t="s">
        <v>1</v>
      </c>
      <c r="F75" t="s">
        <v>229</v>
      </c>
      <c r="G75" t="s">
        <v>1019</v>
      </c>
      <c r="H75" t="s">
        <v>3</v>
      </c>
      <c r="I75" t="s">
        <v>230</v>
      </c>
      <c r="J75" t="s">
        <v>53</v>
      </c>
      <c r="K75" t="s">
        <v>749</v>
      </c>
    </row>
    <row r="76" spans="1:11" x14ac:dyDescent="0.25">
      <c r="A76" s="245">
        <v>75</v>
      </c>
      <c r="B76" t="s">
        <v>278</v>
      </c>
      <c r="C76" t="s">
        <v>279</v>
      </c>
      <c r="D76" t="s">
        <v>66</v>
      </c>
      <c r="E76" t="s">
        <v>1</v>
      </c>
      <c r="F76" t="s">
        <v>280</v>
      </c>
      <c r="G76" t="s">
        <v>1019</v>
      </c>
      <c r="H76" t="s">
        <v>3</v>
      </c>
      <c r="I76" t="s">
        <v>281</v>
      </c>
      <c r="J76" t="s">
        <v>53</v>
      </c>
      <c r="K76" t="s">
        <v>756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7"/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8"/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9"/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0"/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1"/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2"/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3"/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L78"/>
  <sheetViews>
    <sheetView topLeftCell="A46"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1.0" collapsed="false"/>
    <col min="4" max="4" bestFit="true" customWidth="true" width="4.5703125" collapsed="false"/>
    <col min="5" max="5" bestFit="true" customWidth="true" width="5.85546875" collapsed="false"/>
    <col min="6" max="6" bestFit="true" customWidth="true" width="15.28515625" collapsed="false"/>
    <col min="7" max="7" bestFit="true" customWidth="true" width="15.42578125" collapsed="false"/>
    <col min="8" max="8" bestFit="true" customWidth="true" width="14.85546875" collapsed="false"/>
    <col min="9" max="9" bestFit="true" customWidth="true" width="15.28515625" collapsed="false"/>
    <col min="10" max="10" bestFit="true" customWidth="true" width="23.140625" collapsed="false"/>
    <col min="11" max="11" bestFit="true" customWidth="true" width="27.0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1541</v>
      </c>
      <c r="K1" s="1" t="s">
        <v>497</v>
      </c>
    </row>
    <row r="2" spans="1:11" x14ac:dyDescent="0.25">
      <c r="A2">
        <v>1</v>
      </c>
      <c r="B2" t="s">
        <v>104</v>
      </c>
      <c r="C2" t="s">
        <v>105</v>
      </c>
      <c r="D2" t="s">
        <v>106</v>
      </c>
      <c r="E2" t="s">
        <v>7</v>
      </c>
      <c r="F2" t="s">
        <v>107</v>
      </c>
      <c r="G2" t="s">
        <v>1468</v>
      </c>
      <c r="H2" t="s">
        <v>5</v>
      </c>
      <c r="I2" t="s">
        <v>108</v>
      </c>
      <c r="J2" t="s">
        <v>6</v>
      </c>
      <c r="K2" t="s">
        <v>1553</v>
      </c>
    </row>
    <row r="3" spans="1:11" x14ac:dyDescent="0.25">
      <c r="A3">
        <v>2</v>
      </c>
      <c r="B3" t="s">
        <v>1554</v>
      </c>
      <c r="C3" t="s">
        <v>1555</v>
      </c>
      <c r="D3" t="s">
        <v>0</v>
      </c>
      <c r="E3" t="s">
        <v>1</v>
      </c>
      <c r="F3" t="s">
        <v>1556</v>
      </c>
      <c r="G3" t="s">
        <v>1468</v>
      </c>
      <c r="H3" t="s">
        <v>1013</v>
      </c>
      <c r="I3" t="s">
        <v>1557</v>
      </c>
      <c r="J3" t="s">
        <v>960</v>
      </c>
      <c r="K3" t="s">
        <v>1558</v>
      </c>
    </row>
    <row r="4" spans="1:11" x14ac:dyDescent="0.25">
      <c r="A4">
        <v>3</v>
      </c>
      <c r="B4" t="s">
        <v>1547</v>
      </c>
      <c r="C4" t="s">
        <v>1548</v>
      </c>
      <c r="D4" t="s">
        <v>1549</v>
      </c>
      <c r="E4" t="s">
        <v>1</v>
      </c>
      <c r="F4" t="s">
        <v>1158</v>
      </c>
      <c r="G4" t="s">
        <v>1468</v>
      </c>
      <c r="H4" t="s">
        <v>1013</v>
      </c>
      <c r="I4" t="s">
        <v>1159</v>
      </c>
      <c r="J4" t="s">
        <v>960</v>
      </c>
      <c r="K4" t="s">
        <v>1550</v>
      </c>
    </row>
    <row r="5" spans="1:11" x14ac:dyDescent="0.25">
      <c r="A5">
        <v>4</v>
      </c>
      <c r="B5" t="s">
        <v>50</v>
      </c>
      <c r="C5" t="s">
        <v>51</v>
      </c>
      <c r="D5" t="s">
        <v>52</v>
      </c>
      <c r="E5" t="s">
        <v>43</v>
      </c>
      <c r="F5" t="s">
        <v>246</v>
      </c>
      <c r="G5" t="s">
        <v>1019</v>
      </c>
      <c r="H5" t="s">
        <v>3</v>
      </c>
      <c r="I5" t="s">
        <v>247</v>
      </c>
      <c r="J5" t="s">
        <v>125</v>
      </c>
      <c r="K5" t="s">
        <v>1539</v>
      </c>
    </row>
    <row r="6" spans="1:11" x14ac:dyDescent="0.25">
      <c r="A6">
        <v>5</v>
      </c>
      <c r="B6" t="s">
        <v>1490</v>
      </c>
      <c r="C6" t="s">
        <v>97</v>
      </c>
      <c r="D6" t="s">
        <v>0</v>
      </c>
      <c r="E6" t="s">
        <v>1</v>
      </c>
      <c r="F6" t="s">
        <v>1491</v>
      </c>
      <c r="G6" t="s">
        <v>1468</v>
      </c>
      <c r="H6" t="s">
        <v>1013</v>
      </c>
      <c r="I6" t="s">
        <v>1492</v>
      </c>
      <c r="J6" t="s">
        <v>960</v>
      </c>
      <c r="K6" t="s">
        <v>1527</v>
      </c>
    </row>
    <row r="7" spans="1:11" x14ac:dyDescent="0.25">
      <c r="A7">
        <v>6</v>
      </c>
      <c r="B7" t="s">
        <v>50</v>
      </c>
      <c r="C7" t="s">
        <v>51</v>
      </c>
      <c r="D7" t="s">
        <v>52</v>
      </c>
      <c r="E7" t="s">
        <v>43</v>
      </c>
      <c r="F7" t="s">
        <v>94</v>
      </c>
      <c r="G7" t="s">
        <v>1468</v>
      </c>
      <c r="H7" t="s">
        <v>5</v>
      </c>
      <c r="I7" t="s">
        <v>95</v>
      </c>
      <c r="J7" t="s">
        <v>6</v>
      </c>
      <c r="K7" t="s">
        <v>1501</v>
      </c>
    </row>
    <row r="8" spans="1:11" x14ac:dyDescent="0.25">
      <c r="A8">
        <v>7</v>
      </c>
      <c r="B8" t="s">
        <v>15</v>
      </c>
      <c r="C8" t="s">
        <v>16</v>
      </c>
      <c r="D8" t="s">
        <v>17</v>
      </c>
      <c r="E8" t="s">
        <v>7</v>
      </c>
      <c r="F8" t="s">
        <v>18</v>
      </c>
      <c r="G8" t="s">
        <v>1468</v>
      </c>
      <c r="H8" t="s">
        <v>5</v>
      </c>
      <c r="I8" t="s">
        <v>19</v>
      </c>
      <c r="J8" t="s">
        <v>6</v>
      </c>
      <c r="K8" t="s">
        <v>1494</v>
      </c>
    </row>
    <row r="9" spans="1:11" x14ac:dyDescent="0.25">
      <c r="A9">
        <v>8</v>
      </c>
      <c r="B9" t="s">
        <v>366</v>
      </c>
      <c r="C9" t="s">
        <v>367</v>
      </c>
      <c r="D9" t="s">
        <v>368</v>
      </c>
      <c r="E9" t="s">
        <v>43</v>
      </c>
      <c r="F9" t="s">
        <v>395</v>
      </c>
      <c r="G9" t="s">
        <v>1468</v>
      </c>
      <c r="H9" t="s">
        <v>5</v>
      </c>
      <c r="I9" t="s">
        <v>396</v>
      </c>
      <c r="J9" t="s">
        <v>6</v>
      </c>
      <c r="K9" t="s">
        <v>1495</v>
      </c>
    </row>
    <row r="10" spans="1:11" x14ac:dyDescent="0.25">
      <c r="A10">
        <v>9</v>
      </c>
      <c r="B10" t="s">
        <v>174</v>
      </c>
      <c r="C10" t="s">
        <v>175</v>
      </c>
      <c r="D10" t="s">
        <v>0</v>
      </c>
      <c r="E10" t="s">
        <v>1</v>
      </c>
      <c r="F10" t="s">
        <v>472</v>
      </c>
      <c r="G10" t="s">
        <v>1050</v>
      </c>
      <c r="H10" t="s">
        <v>473</v>
      </c>
      <c r="I10" t="s">
        <v>474</v>
      </c>
      <c r="J10" t="s">
        <v>475</v>
      </c>
      <c r="K10" t="s">
        <v>1475</v>
      </c>
    </row>
    <row r="11" spans="1:11" x14ac:dyDescent="0.25">
      <c r="A11">
        <v>10</v>
      </c>
      <c r="B11" t="s">
        <v>174</v>
      </c>
      <c r="C11" t="s">
        <v>175</v>
      </c>
      <c r="D11" t="s">
        <v>0</v>
      </c>
      <c r="E11" t="s">
        <v>1</v>
      </c>
      <c r="F11" t="s">
        <v>176</v>
      </c>
      <c r="G11" t="s">
        <v>1468</v>
      </c>
      <c r="H11" t="s">
        <v>8</v>
      </c>
      <c r="I11" t="s">
        <v>177</v>
      </c>
      <c r="J11" t="s">
        <v>9</v>
      </c>
      <c r="K11" t="s">
        <v>1476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1232</v>
      </c>
      <c r="G12" t="s">
        <v>1468</v>
      </c>
      <c r="H12" t="s">
        <v>1013</v>
      </c>
      <c r="I12" t="s">
        <v>1234</v>
      </c>
      <c r="J12" t="s">
        <v>960</v>
      </c>
      <c r="K12" t="s">
        <v>1477</v>
      </c>
    </row>
    <row r="13" spans="1:11" x14ac:dyDescent="0.25">
      <c r="A13">
        <v>12</v>
      </c>
      <c r="B13" t="s">
        <v>268</v>
      </c>
      <c r="C13" t="s">
        <v>269</v>
      </c>
      <c r="D13" t="s">
        <v>66</v>
      </c>
      <c r="E13" t="s">
        <v>1</v>
      </c>
      <c r="F13" t="s">
        <v>270</v>
      </c>
      <c r="G13" t="s">
        <v>1019</v>
      </c>
      <c r="H13" t="s">
        <v>3</v>
      </c>
      <c r="I13" t="s">
        <v>271</v>
      </c>
      <c r="J13" t="s">
        <v>53</v>
      </c>
      <c r="K13" t="s">
        <v>1465</v>
      </c>
    </row>
    <row r="14" spans="1:11" x14ac:dyDescent="0.25">
      <c r="A14">
        <v>13</v>
      </c>
      <c r="B14" t="s">
        <v>803</v>
      </c>
      <c r="C14" t="s">
        <v>804</v>
      </c>
      <c r="D14" t="s">
        <v>17</v>
      </c>
      <c r="E14" t="s">
        <v>7</v>
      </c>
      <c r="F14" t="s">
        <v>1121</v>
      </c>
      <c r="G14" t="s">
        <v>1468</v>
      </c>
      <c r="H14" t="s">
        <v>1013</v>
      </c>
      <c r="I14" t="s">
        <v>1122</v>
      </c>
      <c r="J14" t="s">
        <v>960</v>
      </c>
      <c r="K14" t="s">
        <v>1464</v>
      </c>
    </row>
    <row r="15" spans="1:11" x14ac:dyDescent="0.25">
      <c r="A15">
        <v>14</v>
      </c>
      <c r="B15" t="s">
        <v>1457</v>
      </c>
      <c r="C15" t="s">
        <v>1458</v>
      </c>
      <c r="D15" t="s">
        <v>42</v>
      </c>
      <c r="E15" t="s">
        <v>43</v>
      </c>
      <c r="F15" t="s">
        <v>1459</v>
      </c>
      <c r="G15" t="s">
        <v>1468</v>
      </c>
      <c r="H15" t="s">
        <v>1013</v>
      </c>
      <c r="I15" t="s">
        <v>1460</v>
      </c>
      <c r="J15" t="s">
        <v>960</v>
      </c>
      <c r="K15" t="s">
        <v>1461</v>
      </c>
    </row>
    <row r="16" spans="1:11" x14ac:dyDescent="0.25">
      <c r="A16">
        <v>15</v>
      </c>
      <c r="B16" t="s">
        <v>366</v>
      </c>
      <c r="C16" t="s">
        <v>367</v>
      </c>
      <c r="D16" t="s">
        <v>368</v>
      </c>
      <c r="E16" t="s">
        <v>43</v>
      </c>
      <c r="F16" t="s">
        <v>369</v>
      </c>
      <c r="G16" t="s">
        <v>1019</v>
      </c>
      <c r="H16" t="s">
        <v>294</v>
      </c>
      <c r="I16" t="s">
        <v>370</v>
      </c>
      <c r="J16" t="s">
        <v>289</v>
      </c>
      <c r="K16" t="s">
        <v>1240</v>
      </c>
    </row>
    <row r="17" spans="1:11" x14ac:dyDescent="0.25">
      <c r="A17">
        <v>16</v>
      </c>
      <c r="B17" t="s">
        <v>366</v>
      </c>
      <c r="C17" t="s">
        <v>367</v>
      </c>
      <c r="D17" t="s">
        <v>368</v>
      </c>
      <c r="E17" t="s">
        <v>43</v>
      </c>
      <c r="F17" t="s">
        <v>1100</v>
      </c>
      <c r="G17" t="s">
        <v>1468</v>
      </c>
      <c r="H17" t="s">
        <v>1013</v>
      </c>
      <c r="I17" t="s">
        <v>1101</v>
      </c>
      <c r="J17" t="s">
        <v>960</v>
      </c>
      <c r="K17" t="s">
        <v>1258</v>
      </c>
    </row>
    <row r="18" spans="1:11" x14ac:dyDescent="0.25">
      <c r="A18">
        <v>17</v>
      </c>
      <c r="B18" t="s">
        <v>1215</v>
      </c>
      <c r="C18" t="s">
        <v>1216</v>
      </c>
      <c r="D18" t="s">
        <v>0</v>
      </c>
      <c r="E18" t="s">
        <v>1</v>
      </c>
      <c r="F18" t="s">
        <v>1218</v>
      </c>
      <c r="G18" t="s">
        <v>1468</v>
      </c>
      <c r="H18" t="s">
        <v>1013</v>
      </c>
      <c r="I18" t="s">
        <v>1219</v>
      </c>
      <c r="J18" t="s">
        <v>960</v>
      </c>
      <c r="K18" t="s">
        <v>1242</v>
      </c>
    </row>
    <row r="19" spans="1:11" x14ac:dyDescent="0.25">
      <c r="A19">
        <v>18</v>
      </c>
      <c r="B19" t="s">
        <v>1194</v>
      </c>
      <c r="C19" t="s">
        <v>1195</v>
      </c>
      <c r="D19" t="s">
        <v>1196</v>
      </c>
      <c r="E19" t="s">
        <v>28</v>
      </c>
      <c r="F19" t="s">
        <v>1197</v>
      </c>
      <c r="G19" t="s">
        <v>1468</v>
      </c>
      <c r="H19" t="s">
        <v>1013</v>
      </c>
      <c r="I19" t="s">
        <v>1198</v>
      </c>
      <c r="J19" t="s">
        <v>960</v>
      </c>
      <c r="K19" t="s">
        <v>1214</v>
      </c>
    </row>
    <row r="20" spans="1:11" x14ac:dyDescent="0.25">
      <c r="A20">
        <v>19</v>
      </c>
      <c r="B20" t="s">
        <v>117</v>
      </c>
      <c r="C20" t="s">
        <v>1210</v>
      </c>
      <c r="D20" t="s">
        <v>648</v>
      </c>
      <c r="E20" t="s">
        <v>1</v>
      </c>
      <c r="F20" t="s">
        <v>1211</v>
      </c>
      <c r="G20" t="s">
        <v>1019</v>
      </c>
      <c r="H20" t="s">
        <v>3</v>
      </c>
      <c r="I20" t="s">
        <v>1212</v>
      </c>
      <c r="J20" t="s">
        <v>53</v>
      </c>
      <c r="K20" t="s">
        <v>1213</v>
      </c>
    </row>
    <row r="21" spans="1:11" x14ac:dyDescent="0.25">
      <c r="A21">
        <v>20</v>
      </c>
      <c r="B21" t="s">
        <v>116</v>
      </c>
      <c r="C21" t="s">
        <v>117</v>
      </c>
      <c r="D21" t="s">
        <v>648</v>
      </c>
      <c r="E21" t="s">
        <v>1</v>
      </c>
      <c r="F21" t="s">
        <v>118</v>
      </c>
      <c r="G21" t="s">
        <v>1019</v>
      </c>
      <c r="H21" t="s">
        <v>3</v>
      </c>
      <c r="I21" t="s">
        <v>119</v>
      </c>
      <c r="J21" t="s">
        <v>53</v>
      </c>
      <c r="K21" t="s">
        <v>1167</v>
      </c>
    </row>
    <row r="22" spans="1:11" x14ac:dyDescent="0.25">
      <c r="A22">
        <v>21</v>
      </c>
      <c r="B22" t="s">
        <v>196</v>
      </c>
      <c r="C22" t="s">
        <v>104</v>
      </c>
      <c r="D22" t="s">
        <v>197</v>
      </c>
      <c r="E22" t="s">
        <v>198</v>
      </c>
      <c r="F22" t="s">
        <v>1168</v>
      </c>
      <c r="G22" t="s">
        <v>1468</v>
      </c>
      <c r="H22" t="s">
        <v>1013</v>
      </c>
      <c r="I22" t="s">
        <v>1169</v>
      </c>
      <c r="J22" t="s">
        <v>960</v>
      </c>
      <c r="K22" t="s">
        <v>1170</v>
      </c>
    </row>
    <row r="23" spans="1:11" x14ac:dyDescent="0.25">
      <c r="A23">
        <v>22</v>
      </c>
      <c r="B23" t="s">
        <v>1176</v>
      </c>
      <c r="C23" t="s">
        <v>1177</v>
      </c>
      <c r="D23" t="s">
        <v>173</v>
      </c>
      <c r="E23" t="s">
        <v>43</v>
      </c>
      <c r="F23" t="s">
        <v>1178</v>
      </c>
      <c r="G23" t="s">
        <v>1468</v>
      </c>
      <c r="H23" t="s">
        <v>1013</v>
      </c>
      <c r="I23" t="s">
        <v>1179</v>
      </c>
      <c r="J23" t="s">
        <v>960</v>
      </c>
      <c r="K23" t="s">
        <v>1180</v>
      </c>
    </row>
    <row r="24" spans="1:11" x14ac:dyDescent="0.25">
      <c r="A24">
        <v>23</v>
      </c>
      <c r="B24" t="s">
        <v>1187</v>
      </c>
      <c r="C24" t="s">
        <v>1188</v>
      </c>
      <c r="D24" t="s">
        <v>1189</v>
      </c>
      <c r="E24" t="s">
        <v>43</v>
      </c>
      <c r="F24" t="s">
        <v>1190</v>
      </c>
      <c r="G24" t="s">
        <v>1468</v>
      </c>
      <c r="H24" t="s">
        <v>1013</v>
      </c>
      <c r="I24" t="s">
        <v>1191</v>
      </c>
      <c r="J24" t="s">
        <v>960</v>
      </c>
      <c r="K24" t="s">
        <v>1192</v>
      </c>
    </row>
    <row r="25" spans="1:11" x14ac:dyDescent="0.25">
      <c r="A25">
        <v>24</v>
      </c>
      <c r="B25" t="s">
        <v>262</v>
      </c>
      <c r="C25" t="s">
        <v>1141</v>
      </c>
      <c r="D25" t="s">
        <v>1142</v>
      </c>
      <c r="E25" t="s">
        <v>1</v>
      </c>
      <c r="F25" t="s">
        <v>1143</v>
      </c>
      <c r="G25" t="s">
        <v>1468</v>
      </c>
      <c r="H25" t="s">
        <v>1013</v>
      </c>
      <c r="I25" t="s">
        <v>1144</v>
      </c>
      <c r="J25" t="s">
        <v>960</v>
      </c>
      <c r="K25" t="s">
        <v>1145</v>
      </c>
    </row>
    <row r="26" spans="1:11" x14ac:dyDescent="0.25">
      <c r="A26">
        <v>25</v>
      </c>
      <c r="B26" t="s">
        <v>1146</v>
      </c>
      <c r="C26" t="s">
        <v>1147</v>
      </c>
      <c r="D26" t="s">
        <v>1142</v>
      </c>
      <c r="E26" t="s">
        <v>1</v>
      </c>
      <c r="F26" t="s">
        <v>1148</v>
      </c>
      <c r="G26" t="s">
        <v>1468</v>
      </c>
      <c r="H26" t="s">
        <v>1013</v>
      </c>
      <c r="I26" t="s">
        <v>1149</v>
      </c>
      <c r="J26" t="s">
        <v>960</v>
      </c>
      <c r="K26" t="s">
        <v>1150</v>
      </c>
    </row>
    <row r="27" spans="1:11" x14ac:dyDescent="0.25">
      <c r="A27">
        <v>26</v>
      </c>
      <c r="B27" t="s">
        <v>50</v>
      </c>
      <c r="C27" t="s">
        <v>51</v>
      </c>
      <c r="D27" t="s">
        <v>52</v>
      </c>
      <c r="E27" t="s">
        <v>43</v>
      </c>
      <c r="F27" t="s">
        <v>1085</v>
      </c>
      <c r="G27" t="s">
        <v>1468</v>
      </c>
      <c r="H27" t="s">
        <v>1013</v>
      </c>
      <c r="I27" t="s">
        <v>1086</v>
      </c>
      <c r="J27" t="s">
        <v>960</v>
      </c>
      <c r="K27" t="s">
        <v>1087</v>
      </c>
    </row>
    <row r="28" spans="1:11" x14ac:dyDescent="0.25">
      <c r="A28">
        <v>27</v>
      </c>
      <c r="B28" t="s">
        <v>196</v>
      </c>
      <c r="C28" t="s">
        <v>104</v>
      </c>
      <c r="D28" t="s">
        <v>197</v>
      </c>
      <c r="E28" t="s">
        <v>198</v>
      </c>
      <c r="F28" t="s">
        <v>1107</v>
      </c>
      <c r="G28" t="s">
        <v>1468</v>
      </c>
      <c r="H28" t="s">
        <v>1013</v>
      </c>
      <c r="I28" t="s">
        <v>1108</v>
      </c>
      <c r="J28" t="s">
        <v>960</v>
      </c>
      <c r="K28" t="s">
        <v>1109</v>
      </c>
    </row>
    <row r="29" spans="1:11" x14ac:dyDescent="0.25">
      <c r="A29">
        <v>28</v>
      </c>
      <c r="B29" t="s">
        <v>1110</v>
      </c>
      <c r="C29" t="s">
        <v>408</v>
      </c>
      <c r="D29" t="s">
        <v>1111</v>
      </c>
      <c r="E29" t="s">
        <v>912</v>
      </c>
      <c r="F29" t="s">
        <v>1112</v>
      </c>
      <c r="G29" t="s">
        <v>1468</v>
      </c>
      <c r="H29" t="s">
        <v>1013</v>
      </c>
      <c r="I29" t="s">
        <v>1113</v>
      </c>
      <c r="J29" t="s">
        <v>960</v>
      </c>
      <c r="K29" t="s">
        <v>1114</v>
      </c>
    </row>
    <row r="30" spans="1:11" x14ac:dyDescent="0.25">
      <c r="A30">
        <v>29</v>
      </c>
      <c r="B30" t="s">
        <v>1072</v>
      </c>
      <c r="C30" t="s">
        <v>1073</v>
      </c>
      <c r="D30" t="s">
        <v>122</v>
      </c>
      <c r="E30" t="s">
        <v>43</v>
      </c>
      <c r="F30" t="s">
        <v>221</v>
      </c>
      <c r="G30" t="s">
        <v>1131</v>
      </c>
      <c r="H30" t="s">
        <v>3</v>
      </c>
      <c r="I30" t="s">
        <v>222</v>
      </c>
      <c r="J30" t="s">
        <v>53</v>
      </c>
      <c r="K30" t="s">
        <v>1074</v>
      </c>
    </row>
    <row r="31" spans="1:11" x14ac:dyDescent="0.25">
      <c r="A31">
        <v>30</v>
      </c>
      <c r="B31" t="s">
        <v>190</v>
      </c>
      <c r="C31" t="s">
        <v>191</v>
      </c>
      <c r="D31" t="s">
        <v>192</v>
      </c>
      <c r="E31" t="s">
        <v>28</v>
      </c>
      <c r="F31" t="s">
        <v>193</v>
      </c>
      <c r="G31" t="s">
        <v>1019</v>
      </c>
      <c r="H31" t="s">
        <v>30</v>
      </c>
      <c r="I31" t="s">
        <v>194</v>
      </c>
      <c r="J31" t="s">
        <v>32</v>
      </c>
      <c r="K31" t="s">
        <v>1081</v>
      </c>
    </row>
    <row r="32" spans="1:11" x14ac:dyDescent="0.25">
      <c r="A32">
        <v>31</v>
      </c>
      <c r="B32" t="s">
        <v>71</v>
      </c>
      <c r="C32" t="s">
        <v>72</v>
      </c>
      <c r="D32" t="s">
        <v>73</v>
      </c>
      <c r="E32" t="s">
        <v>28</v>
      </c>
      <c r="F32" t="s">
        <v>74</v>
      </c>
      <c r="G32" t="s">
        <v>1019</v>
      </c>
      <c r="H32" t="s">
        <v>30</v>
      </c>
      <c r="I32" t="s">
        <v>75</v>
      </c>
      <c r="J32" t="s">
        <v>32</v>
      </c>
      <c r="K32" t="s">
        <v>1058</v>
      </c>
    </row>
    <row r="33" spans="1:11" x14ac:dyDescent="0.25">
      <c r="A33">
        <v>32</v>
      </c>
      <c r="B33" t="s">
        <v>273</v>
      </c>
      <c r="C33" t="s">
        <v>274</v>
      </c>
      <c r="D33" t="s">
        <v>0</v>
      </c>
      <c r="E33" t="s">
        <v>1</v>
      </c>
      <c r="F33" t="s">
        <v>275</v>
      </c>
      <c r="G33" t="s">
        <v>1019</v>
      </c>
      <c r="H33" t="s">
        <v>3</v>
      </c>
      <c r="I33" t="s">
        <v>276</v>
      </c>
      <c r="J33" t="s">
        <v>53</v>
      </c>
      <c r="K33" t="s">
        <v>1069</v>
      </c>
    </row>
    <row r="34" spans="1:11" x14ac:dyDescent="0.25">
      <c r="A34">
        <v>33</v>
      </c>
      <c r="B34" t="s">
        <v>766</v>
      </c>
      <c r="C34" t="s">
        <v>767</v>
      </c>
      <c r="D34" t="s">
        <v>577</v>
      </c>
      <c r="E34" t="s">
        <v>7</v>
      </c>
      <c r="F34" t="s">
        <v>1040</v>
      </c>
      <c r="G34" t="s">
        <v>1050</v>
      </c>
      <c r="H34" t="s">
        <v>781</v>
      </c>
      <c r="I34" t="s">
        <v>1042</v>
      </c>
      <c r="J34" t="s">
        <v>1043</v>
      </c>
      <c r="K34" t="s">
        <v>1044</v>
      </c>
    </row>
    <row r="35" spans="1:11" x14ac:dyDescent="0.25">
      <c r="A35">
        <v>34</v>
      </c>
      <c r="B35" t="s">
        <v>145</v>
      </c>
      <c r="C35" t="s">
        <v>97</v>
      </c>
      <c r="D35" t="s">
        <v>1046</v>
      </c>
      <c r="E35" t="s">
        <v>1</v>
      </c>
      <c r="F35" t="s">
        <v>147</v>
      </c>
      <c r="G35" t="s">
        <v>1019</v>
      </c>
      <c r="H35" t="s">
        <v>3</v>
      </c>
      <c r="I35" t="s">
        <v>148</v>
      </c>
      <c r="J35" t="s">
        <v>53</v>
      </c>
      <c r="K35" t="s">
        <v>1047</v>
      </c>
    </row>
    <row r="36" spans="1:11" x14ac:dyDescent="0.25">
      <c r="A36">
        <v>35</v>
      </c>
      <c r="B36" t="s">
        <v>803</v>
      </c>
      <c r="C36" t="s">
        <v>804</v>
      </c>
      <c r="D36" t="s">
        <v>17</v>
      </c>
      <c r="E36" t="s">
        <v>7</v>
      </c>
      <c r="F36" t="s">
        <v>805</v>
      </c>
      <c r="G36" t="s">
        <v>1468</v>
      </c>
      <c r="H36" t="s">
        <v>5</v>
      </c>
      <c r="I36" t="s">
        <v>806</v>
      </c>
      <c r="J36" t="s">
        <v>6</v>
      </c>
      <c r="K36" t="s">
        <v>996</v>
      </c>
    </row>
    <row r="37" spans="1:11" x14ac:dyDescent="0.25">
      <c r="A37">
        <v>36</v>
      </c>
      <c r="B37" t="s">
        <v>982</v>
      </c>
      <c r="C37" t="s">
        <v>292</v>
      </c>
      <c r="D37" t="s">
        <v>462</v>
      </c>
      <c r="E37" t="s">
        <v>1</v>
      </c>
      <c r="F37" t="s">
        <v>422</v>
      </c>
      <c r="G37" t="s">
        <v>1019</v>
      </c>
      <c r="H37" t="s">
        <v>3</v>
      </c>
      <c r="I37" t="s">
        <v>423</v>
      </c>
      <c r="J37" t="s">
        <v>2</v>
      </c>
      <c r="K37" t="s">
        <v>983</v>
      </c>
    </row>
    <row r="38" spans="1:11" x14ac:dyDescent="0.25">
      <c r="A38">
        <v>37</v>
      </c>
      <c r="B38" t="s">
        <v>64</v>
      </c>
      <c r="C38" t="s">
        <v>65</v>
      </c>
      <c r="D38" t="s">
        <v>66</v>
      </c>
      <c r="E38" t="s">
        <v>1</v>
      </c>
      <c r="F38" t="s">
        <v>67</v>
      </c>
      <c r="G38" t="s">
        <v>1019</v>
      </c>
      <c r="H38" t="s">
        <v>30</v>
      </c>
      <c r="I38" t="s">
        <v>68</v>
      </c>
      <c r="J38" t="s">
        <v>32</v>
      </c>
      <c r="K38" t="s">
        <v>959</v>
      </c>
    </row>
    <row r="39" spans="1:11" x14ac:dyDescent="0.25">
      <c r="A39">
        <v>38</v>
      </c>
      <c r="B39" t="s">
        <v>242</v>
      </c>
      <c r="C39" t="s">
        <v>243</v>
      </c>
      <c r="D39" t="s">
        <v>957</v>
      </c>
      <c r="E39" t="s">
        <v>43</v>
      </c>
      <c r="F39" t="s">
        <v>244</v>
      </c>
      <c r="G39" t="s">
        <v>1019</v>
      </c>
      <c r="H39" t="s">
        <v>3</v>
      </c>
      <c r="I39" t="s">
        <v>245</v>
      </c>
      <c r="J39" t="s">
        <v>125</v>
      </c>
      <c r="K39" t="s">
        <v>958</v>
      </c>
    </row>
    <row r="40" spans="1:11" x14ac:dyDescent="0.25">
      <c r="A40">
        <v>39</v>
      </c>
      <c r="B40" t="s">
        <v>322</v>
      </c>
      <c r="C40" t="s">
        <v>323</v>
      </c>
      <c r="D40" t="s">
        <v>66</v>
      </c>
      <c r="E40" t="s">
        <v>1</v>
      </c>
      <c r="F40" t="s">
        <v>324</v>
      </c>
      <c r="G40" t="s">
        <v>1019</v>
      </c>
      <c r="H40" t="s">
        <v>287</v>
      </c>
      <c r="I40" t="s">
        <v>325</v>
      </c>
      <c r="J40" t="s">
        <v>289</v>
      </c>
      <c r="K40" t="s">
        <v>956</v>
      </c>
    </row>
    <row r="41" spans="1:11" x14ac:dyDescent="0.25">
      <c r="A41">
        <v>40</v>
      </c>
      <c r="B41" t="s">
        <v>49</v>
      </c>
      <c r="C41" t="s">
        <v>97</v>
      </c>
      <c r="D41" t="s">
        <v>66</v>
      </c>
      <c r="E41" t="s">
        <v>1</v>
      </c>
      <c r="F41" t="s">
        <v>391</v>
      </c>
      <c r="G41" t="s">
        <v>1019</v>
      </c>
      <c r="H41" t="s">
        <v>294</v>
      </c>
      <c r="I41" t="s">
        <v>392</v>
      </c>
      <c r="J41" t="s">
        <v>289</v>
      </c>
      <c r="K41" t="s">
        <v>921</v>
      </c>
    </row>
    <row r="42" spans="1:11" x14ac:dyDescent="0.25">
      <c r="A42">
        <v>41</v>
      </c>
      <c r="B42" t="s">
        <v>361</v>
      </c>
      <c r="C42" t="s">
        <v>362</v>
      </c>
      <c r="D42" t="s">
        <v>0</v>
      </c>
      <c r="E42" t="s">
        <v>1</v>
      </c>
      <c r="F42" t="s">
        <v>886</v>
      </c>
      <c r="G42" t="s">
        <v>1019</v>
      </c>
      <c r="H42" t="s">
        <v>3</v>
      </c>
      <c r="I42" t="s">
        <v>861</v>
      </c>
      <c r="J42" t="s">
        <v>516</v>
      </c>
      <c r="K42" t="s">
        <v>896</v>
      </c>
    </row>
    <row r="43" spans="1:11" x14ac:dyDescent="0.25">
      <c r="A43">
        <v>42</v>
      </c>
      <c r="B43" t="s">
        <v>845</v>
      </c>
      <c r="C43" t="s">
        <v>846</v>
      </c>
      <c r="D43" t="s">
        <v>27</v>
      </c>
      <c r="E43" t="s">
        <v>28</v>
      </c>
      <c r="F43" t="s">
        <v>847</v>
      </c>
      <c r="G43" t="s">
        <v>1019</v>
      </c>
      <c r="H43" t="s">
        <v>294</v>
      </c>
      <c r="I43" t="s">
        <v>848</v>
      </c>
      <c r="J43" t="s">
        <v>289</v>
      </c>
      <c r="K43" t="s">
        <v>849</v>
      </c>
    </row>
    <row r="44" spans="1:11" x14ac:dyDescent="0.25">
      <c r="A44">
        <v>43</v>
      </c>
      <c r="B44" t="s">
        <v>766</v>
      </c>
      <c r="C44" t="s">
        <v>767</v>
      </c>
      <c r="D44" t="s">
        <v>577</v>
      </c>
      <c r="E44" t="s">
        <v>7</v>
      </c>
      <c r="F44" t="s">
        <v>768</v>
      </c>
      <c r="G44" t="s">
        <v>1468</v>
      </c>
      <c r="H44" t="s">
        <v>8</v>
      </c>
      <c r="I44" t="s">
        <v>769</v>
      </c>
      <c r="J44" t="s">
        <v>9</v>
      </c>
      <c r="K44" t="s">
        <v>770</v>
      </c>
    </row>
    <row r="45" spans="1:11" x14ac:dyDescent="0.25">
      <c r="A45">
        <v>44</v>
      </c>
      <c r="B45" t="s">
        <v>530</v>
      </c>
      <c r="C45" t="s">
        <v>531</v>
      </c>
      <c r="D45" t="s">
        <v>36</v>
      </c>
      <c r="E45" t="s">
        <v>1</v>
      </c>
      <c r="F45" t="s">
        <v>532</v>
      </c>
      <c r="G45" t="s">
        <v>1019</v>
      </c>
      <c r="H45" t="s">
        <v>294</v>
      </c>
      <c r="I45" t="s">
        <v>533</v>
      </c>
      <c r="J45" t="s">
        <v>516</v>
      </c>
      <c r="K45" t="s">
        <v>764</v>
      </c>
    </row>
    <row r="46" spans="1:11" x14ac:dyDescent="0.25">
      <c r="A46">
        <v>45</v>
      </c>
      <c r="B46" t="s">
        <v>651</v>
      </c>
      <c r="C46" t="s">
        <v>652</v>
      </c>
      <c r="D46" t="s">
        <v>653</v>
      </c>
      <c r="E46" t="s">
        <v>1</v>
      </c>
      <c r="F46" t="s">
        <v>654</v>
      </c>
      <c r="G46" t="s">
        <v>1019</v>
      </c>
      <c r="H46" t="s">
        <v>294</v>
      </c>
      <c r="I46" t="s">
        <v>655</v>
      </c>
      <c r="J46" t="s">
        <v>289</v>
      </c>
      <c r="K46" t="s">
        <v>656</v>
      </c>
    </row>
    <row r="47" spans="1:11" x14ac:dyDescent="0.25">
      <c r="A47">
        <v>46</v>
      </c>
      <c r="B47" t="s">
        <v>425</v>
      </c>
      <c r="C47" t="s">
        <v>426</v>
      </c>
      <c r="D47" t="s">
        <v>427</v>
      </c>
      <c r="E47" t="s">
        <v>28</v>
      </c>
      <c r="F47" t="s">
        <v>428</v>
      </c>
      <c r="G47" t="s">
        <v>1019</v>
      </c>
      <c r="H47" t="s">
        <v>287</v>
      </c>
      <c r="I47" t="s">
        <v>429</v>
      </c>
      <c r="J47" t="s">
        <v>289</v>
      </c>
      <c r="K47" t="s">
        <v>659</v>
      </c>
    </row>
    <row r="48" spans="1:11" x14ac:dyDescent="0.25">
      <c r="A48">
        <v>47</v>
      </c>
      <c r="B48" t="s">
        <v>608</v>
      </c>
      <c r="C48" t="s">
        <v>378</v>
      </c>
      <c r="D48" t="s">
        <v>27</v>
      </c>
      <c r="E48" t="s">
        <v>28</v>
      </c>
      <c r="F48" t="s">
        <v>609</v>
      </c>
      <c r="G48" t="s">
        <v>1019</v>
      </c>
      <c r="H48" t="s">
        <v>294</v>
      </c>
      <c r="I48" t="s">
        <v>610</v>
      </c>
      <c r="J48" t="s">
        <v>289</v>
      </c>
      <c r="K48" t="s">
        <v>663</v>
      </c>
    </row>
    <row r="49" spans="1:11" x14ac:dyDescent="0.25">
      <c r="A49">
        <v>48</v>
      </c>
      <c r="B49" t="s">
        <v>1466</v>
      </c>
      <c r="C49" t="s">
        <v>378</v>
      </c>
      <c r="D49" t="s">
        <v>1561</v>
      </c>
      <c r="E49" t="s">
        <v>1561</v>
      </c>
      <c r="F49" t="s">
        <v>572</v>
      </c>
      <c r="G49" t="s">
        <v>1019</v>
      </c>
      <c r="H49" t="s">
        <v>287</v>
      </c>
      <c r="I49" t="s">
        <v>573</v>
      </c>
      <c r="J49" t="s">
        <v>289</v>
      </c>
      <c r="K49" t="s">
        <v>665</v>
      </c>
    </row>
    <row r="50" spans="1:11" x14ac:dyDescent="0.25">
      <c r="A50">
        <v>49</v>
      </c>
      <c r="B50" t="s">
        <v>590</v>
      </c>
      <c r="C50" t="s">
        <v>591</v>
      </c>
      <c r="D50" t="s">
        <v>592</v>
      </c>
      <c r="E50" t="s">
        <v>43</v>
      </c>
      <c r="F50" t="s">
        <v>593</v>
      </c>
      <c r="G50" t="s">
        <v>1131</v>
      </c>
      <c r="H50" t="s">
        <v>30</v>
      </c>
      <c r="I50" t="s">
        <v>594</v>
      </c>
      <c r="J50" t="s">
        <v>32</v>
      </c>
      <c r="K50" t="s">
        <v>669</v>
      </c>
    </row>
    <row r="51" spans="1:11" x14ac:dyDescent="0.25">
      <c r="A51">
        <v>50</v>
      </c>
      <c r="B51" t="s">
        <v>566</v>
      </c>
      <c r="C51" t="s">
        <v>556</v>
      </c>
      <c r="D51" t="s">
        <v>0</v>
      </c>
      <c r="E51" t="s">
        <v>1</v>
      </c>
      <c r="F51" t="s">
        <v>557</v>
      </c>
      <c r="G51" t="s">
        <v>1019</v>
      </c>
      <c r="H51" t="s">
        <v>287</v>
      </c>
      <c r="I51" t="s">
        <v>558</v>
      </c>
      <c r="J51" t="s">
        <v>289</v>
      </c>
      <c r="K51" t="s">
        <v>673</v>
      </c>
    </row>
    <row r="52" spans="1:11" x14ac:dyDescent="0.25">
      <c r="A52">
        <v>51</v>
      </c>
      <c r="B52" t="s">
        <v>1467</v>
      </c>
      <c r="C52" t="s">
        <v>97</v>
      </c>
      <c r="D52" t="s">
        <v>1561</v>
      </c>
      <c r="E52" t="s">
        <v>1561</v>
      </c>
      <c r="F52" t="s">
        <v>540</v>
      </c>
      <c r="G52" t="s">
        <v>1019</v>
      </c>
      <c r="H52" t="s">
        <v>294</v>
      </c>
      <c r="I52" t="s">
        <v>541</v>
      </c>
      <c r="J52" t="s">
        <v>289</v>
      </c>
      <c r="K52" t="s">
        <v>677</v>
      </c>
    </row>
    <row r="53" spans="1:11" x14ac:dyDescent="0.25">
      <c r="A53">
        <v>52</v>
      </c>
      <c r="B53" t="s">
        <v>291</v>
      </c>
      <c r="C53" t="s">
        <v>292</v>
      </c>
      <c r="D53" t="s">
        <v>0</v>
      </c>
      <c r="E53" t="s">
        <v>1</v>
      </c>
      <c r="F53" t="s">
        <v>293</v>
      </c>
      <c r="G53" t="s">
        <v>1019</v>
      </c>
      <c r="H53" t="s">
        <v>294</v>
      </c>
      <c r="I53" t="s">
        <v>295</v>
      </c>
      <c r="J53" t="s">
        <v>289</v>
      </c>
      <c r="K53" t="s">
        <v>679</v>
      </c>
    </row>
    <row r="54" spans="1:11" x14ac:dyDescent="0.25">
      <c r="A54">
        <v>53</v>
      </c>
      <c r="B54" t="s">
        <v>311</v>
      </c>
      <c r="C54" t="s">
        <v>312</v>
      </c>
      <c r="D54" t="s">
        <v>313</v>
      </c>
      <c r="E54" t="s">
        <v>43</v>
      </c>
      <c r="F54" t="s">
        <v>314</v>
      </c>
      <c r="G54" t="s">
        <v>1019</v>
      </c>
      <c r="H54" t="s">
        <v>294</v>
      </c>
      <c r="I54" t="s">
        <v>315</v>
      </c>
      <c r="J54" t="s">
        <v>289</v>
      </c>
      <c r="K54" t="s">
        <v>683</v>
      </c>
    </row>
    <row r="55" spans="1:11" x14ac:dyDescent="0.25">
      <c r="A55">
        <v>54</v>
      </c>
      <c r="B55" t="s">
        <v>317</v>
      </c>
      <c r="C55" t="s">
        <v>279</v>
      </c>
      <c r="D55" t="s">
        <v>318</v>
      </c>
      <c r="E55" t="s">
        <v>28</v>
      </c>
      <c r="F55" t="s">
        <v>319</v>
      </c>
      <c r="G55" t="s">
        <v>1019</v>
      </c>
      <c r="H55" t="s">
        <v>287</v>
      </c>
      <c r="I55" t="s">
        <v>320</v>
      </c>
      <c r="J55" t="s">
        <v>289</v>
      </c>
      <c r="K55" t="s">
        <v>758</v>
      </c>
    </row>
    <row r="56" spans="1:11" x14ac:dyDescent="0.25">
      <c r="A56">
        <v>55</v>
      </c>
      <c r="B56" t="s">
        <v>137</v>
      </c>
      <c r="C56" t="s">
        <v>138</v>
      </c>
      <c r="D56" t="s">
        <v>0</v>
      </c>
      <c r="E56" t="s">
        <v>1</v>
      </c>
      <c r="F56" t="s">
        <v>139</v>
      </c>
      <c r="G56" t="s">
        <v>1019</v>
      </c>
      <c r="H56" t="s">
        <v>3</v>
      </c>
      <c r="I56" t="s">
        <v>140</v>
      </c>
      <c r="J56" t="s">
        <v>53</v>
      </c>
      <c r="K56" t="s">
        <v>699</v>
      </c>
    </row>
    <row r="57" spans="1:11" x14ac:dyDescent="0.25">
      <c r="A57">
        <v>56</v>
      </c>
      <c r="B57" t="s">
        <v>262</v>
      </c>
      <c r="C57" t="s">
        <v>399</v>
      </c>
      <c r="D57" t="s">
        <v>0</v>
      </c>
      <c r="E57" t="s">
        <v>1</v>
      </c>
      <c r="F57" t="s">
        <v>400</v>
      </c>
      <c r="G57" t="s">
        <v>1019</v>
      </c>
      <c r="H57" t="s">
        <v>294</v>
      </c>
      <c r="I57" t="s">
        <v>401</v>
      </c>
      <c r="J57" t="s">
        <v>289</v>
      </c>
      <c r="K57" t="s">
        <v>700</v>
      </c>
    </row>
    <row r="58" spans="1:11" x14ac:dyDescent="0.25">
      <c r="A58">
        <v>57</v>
      </c>
      <c r="B58" t="s">
        <v>403</v>
      </c>
      <c r="C58" t="s">
        <v>60</v>
      </c>
      <c r="D58" t="s">
        <v>27</v>
      </c>
      <c r="E58" t="s">
        <v>28</v>
      </c>
      <c r="F58" t="s">
        <v>404</v>
      </c>
      <c r="G58" t="s">
        <v>1019</v>
      </c>
      <c r="H58" t="s">
        <v>287</v>
      </c>
      <c r="I58" t="s">
        <v>405</v>
      </c>
      <c r="J58" t="s">
        <v>289</v>
      </c>
      <c r="K58" t="s">
        <v>701</v>
      </c>
    </row>
    <row r="59" spans="1:11" x14ac:dyDescent="0.25">
      <c r="A59">
        <v>58</v>
      </c>
      <c r="B59" t="s">
        <v>431</v>
      </c>
      <c r="C59" t="s">
        <v>172</v>
      </c>
      <c r="D59" t="s">
        <v>432</v>
      </c>
      <c r="E59" t="s">
        <v>28</v>
      </c>
      <c r="F59" t="s">
        <v>433</v>
      </c>
      <c r="G59" t="s">
        <v>1019</v>
      </c>
      <c r="H59" t="s">
        <v>294</v>
      </c>
      <c r="I59" t="s">
        <v>434</v>
      </c>
      <c r="J59" t="s">
        <v>289</v>
      </c>
      <c r="K59" t="s">
        <v>704</v>
      </c>
    </row>
    <row r="60" spans="1:11" x14ac:dyDescent="0.25">
      <c r="A60">
        <v>59</v>
      </c>
      <c r="B60" t="s">
        <v>165</v>
      </c>
      <c r="C60" t="s">
        <v>166</v>
      </c>
      <c r="D60" t="s">
        <v>27</v>
      </c>
      <c r="E60" t="s">
        <v>28</v>
      </c>
      <c r="F60" t="s">
        <v>167</v>
      </c>
      <c r="G60" t="s">
        <v>1019</v>
      </c>
      <c r="H60" t="s">
        <v>30</v>
      </c>
      <c r="I60" t="s">
        <v>168</v>
      </c>
      <c r="J60" t="s">
        <v>32</v>
      </c>
      <c r="K60" t="s">
        <v>712</v>
      </c>
    </row>
    <row r="61" spans="1:11" x14ac:dyDescent="0.25">
      <c r="A61">
        <v>60</v>
      </c>
      <c r="B61" t="s">
        <v>25</v>
      </c>
      <c r="C61" t="s">
        <v>26</v>
      </c>
      <c r="D61" t="s">
        <v>27</v>
      </c>
      <c r="E61" t="s">
        <v>28</v>
      </c>
      <c r="F61" t="s">
        <v>29</v>
      </c>
      <c r="G61" t="s">
        <v>1019</v>
      </c>
      <c r="H61" t="s">
        <v>30</v>
      </c>
      <c r="I61" t="s">
        <v>31</v>
      </c>
      <c r="J61" t="s">
        <v>32</v>
      </c>
      <c r="K61" t="s">
        <v>714</v>
      </c>
    </row>
    <row r="62" spans="1:11" x14ac:dyDescent="0.25">
      <c r="A62">
        <v>61</v>
      </c>
      <c r="B62" t="s">
        <v>54</v>
      </c>
      <c r="C62" t="s">
        <v>55</v>
      </c>
      <c r="D62" t="s">
        <v>0</v>
      </c>
      <c r="E62" t="s">
        <v>1</v>
      </c>
      <c r="F62" t="s">
        <v>56</v>
      </c>
      <c r="G62" t="s">
        <v>1468</v>
      </c>
      <c r="H62" t="s">
        <v>5</v>
      </c>
      <c r="I62" t="s">
        <v>57</v>
      </c>
      <c r="J62" t="s">
        <v>6</v>
      </c>
      <c r="K62" t="s">
        <v>717</v>
      </c>
    </row>
    <row r="63" spans="1:11" x14ac:dyDescent="0.25">
      <c r="A63">
        <v>62</v>
      </c>
      <c r="B63" t="s">
        <v>110</v>
      </c>
      <c r="C63" t="s">
        <v>111</v>
      </c>
      <c r="D63" t="s">
        <v>112</v>
      </c>
      <c r="E63" t="s">
        <v>43</v>
      </c>
      <c r="F63" t="s">
        <v>113</v>
      </c>
      <c r="G63" t="s">
        <v>1019</v>
      </c>
      <c r="H63" t="s">
        <v>3</v>
      </c>
      <c r="I63" t="s">
        <v>114</v>
      </c>
      <c r="J63" t="s">
        <v>53</v>
      </c>
      <c r="K63" t="s">
        <v>727</v>
      </c>
    </row>
    <row r="64" spans="1:11" x14ac:dyDescent="0.25">
      <c r="A64">
        <v>63</v>
      </c>
      <c r="B64" t="s">
        <v>120</v>
      </c>
      <c r="C64" t="s">
        <v>121</v>
      </c>
      <c r="D64" t="s">
        <v>122</v>
      </c>
      <c r="E64" t="s">
        <v>43</v>
      </c>
      <c r="F64" t="s">
        <v>123</v>
      </c>
      <c r="G64" t="s">
        <v>1019</v>
      </c>
      <c r="H64" t="s">
        <v>3</v>
      </c>
      <c r="I64" t="s">
        <v>124</v>
      </c>
      <c r="J64" t="s">
        <v>125</v>
      </c>
      <c r="K64" t="s">
        <v>728</v>
      </c>
    </row>
    <row r="65" spans="1:11" x14ac:dyDescent="0.25">
      <c r="A65">
        <v>64</v>
      </c>
      <c r="B65" t="s">
        <v>925</v>
      </c>
      <c r="C65" t="s">
        <v>926</v>
      </c>
      <c r="D65" t="s">
        <v>821</v>
      </c>
      <c r="E65" t="s">
        <v>822</v>
      </c>
      <c r="F65" t="s">
        <v>927</v>
      </c>
      <c r="G65" t="s">
        <v>1468</v>
      </c>
      <c r="H65" t="s">
        <v>8</v>
      </c>
      <c r="I65" t="s">
        <v>928</v>
      </c>
      <c r="J65" t="s">
        <v>9</v>
      </c>
      <c r="K65" t="s">
        <v>929</v>
      </c>
    </row>
    <row r="66" spans="1:11" x14ac:dyDescent="0.25">
      <c r="A66">
        <v>65</v>
      </c>
      <c r="B66" t="s">
        <v>811</v>
      </c>
      <c r="C66" t="s">
        <v>812</v>
      </c>
      <c r="D66" t="s">
        <v>813</v>
      </c>
      <c r="E66" t="s">
        <v>814</v>
      </c>
      <c r="F66" t="s">
        <v>815</v>
      </c>
      <c r="G66" t="s">
        <v>1468</v>
      </c>
      <c r="H66" t="s">
        <v>8</v>
      </c>
      <c r="I66" t="s">
        <v>817</v>
      </c>
      <c r="J66" t="s">
        <v>9</v>
      </c>
      <c r="K66" t="s">
        <v>818</v>
      </c>
    </row>
    <row r="67" spans="1:11" x14ac:dyDescent="0.25">
      <c r="A67">
        <v>66</v>
      </c>
      <c r="B67" t="s">
        <v>869</v>
      </c>
      <c r="C67" t="s">
        <v>870</v>
      </c>
      <c r="D67" t="s">
        <v>871</v>
      </c>
      <c r="E67" t="s">
        <v>198</v>
      </c>
      <c r="F67" t="s">
        <v>872</v>
      </c>
      <c r="G67" t="s">
        <v>1468</v>
      </c>
      <c r="H67" t="s">
        <v>8</v>
      </c>
      <c r="I67" t="s">
        <v>873</v>
      </c>
      <c r="J67" t="s">
        <v>9</v>
      </c>
      <c r="K67" t="s">
        <v>874</v>
      </c>
    </row>
    <row r="68" spans="1:11" x14ac:dyDescent="0.25">
      <c r="A68">
        <v>67</v>
      </c>
      <c r="B68" t="s">
        <v>819</v>
      </c>
      <c r="C68" t="s">
        <v>820</v>
      </c>
      <c r="D68" t="s">
        <v>821</v>
      </c>
      <c r="E68" t="s">
        <v>822</v>
      </c>
      <c r="F68" t="s">
        <v>823</v>
      </c>
      <c r="G68" t="s">
        <v>1468</v>
      </c>
      <c r="H68" t="s">
        <v>8</v>
      </c>
      <c r="I68" t="s">
        <v>824</v>
      </c>
      <c r="J68" t="s">
        <v>9</v>
      </c>
      <c r="K68" t="s">
        <v>825</v>
      </c>
    </row>
    <row r="69" spans="1:11" x14ac:dyDescent="0.25">
      <c r="A69">
        <v>68</v>
      </c>
      <c r="B69" t="s">
        <v>875</v>
      </c>
      <c r="C69" t="s">
        <v>876</v>
      </c>
      <c r="D69" t="s">
        <v>877</v>
      </c>
      <c r="E69" t="s">
        <v>878</v>
      </c>
      <c r="F69" t="s">
        <v>879</v>
      </c>
      <c r="G69" t="s">
        <v>1468</v>
      </c>
      <c r="H69" t="s">
        <v>8</v>
      </c>
      <c r="I69" t="s">
        <v>880</v>
      </c>
      <c r="J69" t="s">
        <v>9</v>
      </c>
      <c r="K69" t="s">
        <v>881</v>
      </c>
    </row>
    <row r="70" spans="1:11" x14ac:dyDescent="0.25">
      <c r="A70">
        <v>69</v>
      </c>
      <c r="B70" t="s">
        <v>797</v>
      </c>
      <c r="C70" t="s">
        <v>798</v>
      </c>
      <c r="D70" t="s">
        <v>799</v>
      </c>
      <c r="E70" t="s">
        <v>1</v>
      </c>
      <c r="F70" t="s">
        <v>800</v>
      </c>
      <c r="G70" t="s">
        <v>1468</v>
      </c>
      <c r="H70" t="s">
        <v>8</v>
      </c>
      <c r="I70" t="s">
        <v>801</v>
      </c>
      <c r="J70" t="s">
        <v>9</v>
      </c>
      <c r="K70" t="s">
        <v>802</v>
      </c>
    </row>
    <row r="71" spans="1:11" x14ac:dyDescent="0.25">
      <c r="A71">
        <v>70</v>
      </c>
      <c r="B71" t="s">
        <v>930</v>
      </c>
      <c r="C71" t="s">
        <v>931</v>
      </c>
      <c r="D71" t="s">
        <v>932</v>
      </c>
      <c r="E71" t="s">
        <v>933</v>
      </c>
      <c r="F71" t="s">
        <v>934</v>
      </c>
      <c r="G71" t="s">
        <v>1468</v>
      </c>
      <c r="H71" t="s">
        <v>8</v>
      </c>
      <c r="I71" t="s">
        <v>935</v>
      </c>
      <c r="J71" t="s">
        <v>9</v>
      </c>
      <c r="K71" t="s">
        <v>936</v>
      </c>
    </row>
    <row r="72" spans="1:11" x14ac:dyDescent="0.25">
      <c r="A72">
        <v>71</v>
      </c>
      <c r="B72" t="s">
        <v>179</v>
      </c>
      <c r="C72" t="s">
        <v>180</v>
      </c>
      <c r="D72" t="s">
        <v>181</v>
      </c>
      <c r="E72" t="s">
        <v>43</v>
      </c>
      <c r="F72" t="s">
        <v>182</v>
      </c>
      <c r="G72" t="s">
        <v>1468</v>
      </c>
      <c r="H72" t="s">
        <v>8</v>
      </c>
      <c r="I72" t="s">
        <v>183</v>
      </c>
      <c r="J72" t="s">
        <v>9</v>
      </c>
      <c r="K72" t="s">
        <v>738</v>
      </c>
    </row>
    <row r="73" spans="1:11" x14ac:dyDescent="0.25">
      <c r="A73">
        <v>72</v>
      </c>
      <c r="B73" t="s">
        <v>467</v>
      </c>
      <c r="C73" t="s">
        <v>468</v>
      </c>
      <c r="D73" t="s">
        <v>0</v>
      </c>
      <c r="E73" t="s">
        <v>1</v>
      </c>
      <c r="F73" t="s">
        <v>477</v>
      </c>
      <c r="G73" t="s">
        <v>1019</v>
      </c>
      <c r="H73" t="s">
        <v>30</v>
      </c>
      <c r="I73" t="s">
        <v>478</v>
      </c>
      <c r="J73" t="s">
        <v>32</v>
      </c>
      <c r="K73" t="s">
        <v>740</v>
      </c>
    </row>
    <row r="74" spans="1:11" x14ac:dyDescent="0.25">
      <c r="A74">
        <v>73</v>
      </c>
      <c r="B74" t="s">
        <v>54</v>
      </c>
      <c r="C74" t="s">
        <v>55</v>
      </c>
      <c r="D74" t="s">
        <v>0</v>
      </c>
      <c r="E74" t="s">
        <v>1</v>
      </c>
      <c r="F74" t="s">
        <v>480</v>
      </c>
      <c r="G74" t="s">
        <v>1050</v>
      </c>
      <c r="H74" t="s">
        <v>473</v>
      </c>
      <c r="I74" t="s">
        <v>481</v>
      </c>
      <c r="J74" t="s">
        <v>475</v>
      </c>
      <c r="K74" t="s">
        <v>744</v>
      </c>
    </row>
    <row r="75" spans="1:11" x14ac:dyDescent="0.25">
      <c r="A75">
        <v>74</v>
      </c>
      <c r="B75" t="s">
        <v>206</v>
      </c>
      <c r="C75" t="s">
        <v>207</v>
      </c>
      <c r="D75" t="s">
        <v>173</v>
      </c>
      <c r="E75" t="s">
        <v>43</v>
      </c>
      <c r="F75" t="s">
        <v>208</v>
      </c>
      <c r="G75" t="s">
        <v>1019</v>
      </c>
      <c r="H75" t="s">
        <v>3</v>
      </c>
      <c r="I75" t="s">
        <v>209</v>
      </c>
      <c r="J75" t="s">
        <v>53</v>
      </c>
      <c r="K75" t="s">
        <v>745</v>
      </c>
    </row>
    <row r="76" spans="1:11" x14ac:dyDescent="0.25">
      <c r="A76">
        <v>75</v>
      </c>
      <c r="B76" t="s">
        <v>224</v>
      </c>
      <c r="C76" t="s">
        <v>225</v>
      </c>
      <c r="D76" t="s">
        <v>0</v>
      </c>
      <c r="E76" t="s">
        <v>1</v>
      </c>
      <c r="F76" t="s">
        <v>226</v>
      </c>
      <c r="G76" t="s">
        <v>1019</v>
      </c>
      <c r="H76" t="s">
        <v>3</v>
      </c>
      <c r="I76" t="s">
        <v>227</v>
      </c>
      <c r="J76" t="s">
        <v>53</v>
      </c>
      <c r="K76" t="s">
        <v>748</v>
      </c>
    </row>
    <row r="77" spans="1:11" x14ac:dyDescent="0.25">
      <c r="A77">
        <v>76</v>
      </c>
      <c r="B77" t="s">
        <v>54</v>
      </c>
      <c r="C77" t="s">
        <v>55</v>
      </c>
      <c r="D77" t="s">
        <v>0</v>
      </c>
      <c r="E77" t="s">
        <v>1</v>
      </c>
      <c r="F77" t="s">
        <v>229</v>
      </c>
      <c r="G77" t="s">
        <v>1019</v>
      </c>
      <c r="H77" t="s">
        <v>3</v>
      </c>
      <c r="I77" t="s">
        <v>230</v>
      </c>
      <c r="J77" t="s">
        <v>53</v>
      </c>
      <c r="K77" t="s">
        <v>749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91.xml><?xml version="1.0" encoding="utf-8"?>
<worksheet xmlns="http://schemas.openxmlformats.org/spreadsheetml/2006/main">
  <dimension ref="A1:L77"/>
  <sheetViews>
    <sheetView workbookViewId="0"/>
  </sheetViews>
  <sheetFormatPr defaultRowHeight="15.0"/>
  <cols>
    <col min="1" max="1" width="2.1484375" customWidth="true" bestFit="true"/>
    <col min="2" max="2" width="14.3359375" customWidth="true" bestFit="true"/>
    <col min="3" max="3" width="10.95703125" customWidth="true" bestFit="true"/>
    <col min="4" max="4" width="4.5625" customWidth="true" bestFit="true"/>
    <col min="5" max="5" width="5.8125" customWidth="true" bestFit="true"/>
    <col min="6" max="6" width="15.33203125" customWidth="true" bestFit="true"/>
    <col min="7" max="7" width="19.6328125" customWidth="true" bestFit="true"/>
    <col min="8" max="8" width="14.91015625" customWidth="true" bestFit="true"/>
    <col min="9" max="9" width="15.328125" customWidth="true" bestFit="true"/>
    <col min="10" max="10" width="23.1953125" customWidth="true" bestFit="true"/>
    <col min="11" max="11" width="27.0234375" customWidth="true" bestFit="true"/>
  </cols>
  <sheetData>
    <row r="1">
      <c r="A1" t="s" s="70">
        <v>490</v>
      </c>
      <c r="B1" t="s" s="3">
        <v>491</v>
      </c>
      <c r="C1" t="s" s="3">
        <v>492</v>
      </c>
      <c r="D1" t="s" s="3">
        <v>493</v>
      </c>
      <c r="E1" t="s" s="3">
        <v>494</v>
      </c>
      <c r="F1" t="s" s="3">
        <v>495</v>
      </c>
      <c r="G1" t="s" s="3">
        <v>496</v>
      </c>
      <c r="H1" t="s" s="3">
        <v>484</v>
      </c>
      <c r="I1" t="s" s="3">
        <v>498</v>
      </c>
      <c r="J1" t="s" s="3">
        <v>1541</v>
      </c>
      <c r="K1" t="s" s="1">
        <v>497</v>
      </c>
    </row>
    <row r="2">
      <c r="A2" t="n">
        <v>1.0</v>
      </c>
      <c r="B2" t="s">
        <v>15</v>
      </c>
      <c r="C2" t="s">
        <v>16</v>
      </c>
      <c r="D2" t="s">
        <v>17</v>
      </c>
      <c r="E2" t="s">
        <v>7</v>
      </c>
      <c r="F2" t="s">
        <v>1207</v>
      </c>
      <c r="G2" t="s">
        <v>960</v>
      </c>
      <c r="H2" t="s">
        <v>1013</v>
      </c>
      <c r="I2" t="s">
        <v>1208</v>
      </c>
      <c r="J2" t="s">
        <v>960</v>
      </c>
      <c r="K2" t="s">
        <v>1572</v>
      </c>
    </row>
    <row r="3">
      <c r="A3" t="n">
        <v>2.0</v>
      </c>
      <c r="B3" t="s">
        <v>1490</v>
      </c>
      <c r="C3" t="s">
        <v>97</v>
      </c>
      <c r="D3" t="s">
        <v>0</v>
      </c>
      <c r="E3" t="s">
        <v>1</v>
      </c>
      <c r="F3" t="s">
        <v>1491</v>
      </c>
      <c r="G3" t="s">
        <v>1468</v>
      </c>
      <c r="H3" t="s">
        <v>1013</v>
      </c>
      <c r="I3" t="s">
        <v>1492</v>
      </c>
      <c r="J3" t="s">
        <v>960</v>
      </c>
      <c r="K3" t="s">
        <v>1567</v>
      </c>
    </row>
    <row r="4">
      <c r="A4" t="n">
        <v>3.0</v>
      </c>
      <c r="B4" t="s">
        <v>104</v>
      </c>
      <c r="C4" t="s">
        <v>105</v>
      </c>
      <c r="D4" t="s">
        <v>106</v>
      </c>
      <c r="E4" t="s">
        <v>7</v>
      </c>
      <c r="F4" t="s">
        <v>107</v>
      </c>
      <c r="G4" t="s">
        <v>1468</v>
      </c>
      <c r="H4" t="s">
        <v>5</v>
      </c>
      <c r="I4" t="s">
        <v>108</v>
      </c>
      <c r="J4" t="s">
        <v>6</v>
      </c>
      <c r="K4" t="s">
        <v>1553</v>
      </c>
    </row>
    <row r="5">
      <c r="A5" t="n">
        <v>4.0</v>
      </c>
      <c r="B5" t="s">
        <v>1554</v>
      </c>
      <c r="C5" t="s">
        <v>1555</v>
      </c>
      <c r="D5" t="s">
        <v>0</v>
      </c>
      <c r="E5" t="s">
        <v>1</v>
      </c>
      <c r="F5" t="s">
        <v>1556</v>
      </c>
      <c r="G5" t="s">
        <v>1468</v>
      </c>
      <c r="H5" t="s">
        <v>1013</v>
      </c>
      <c r="I5" t="s">
        <v>1557</v>
      </c>
      <c r="J5" t="s">
        <v>960</v>
      </c>
      <c r="K5" t="s">
        <v>1558</v>
      </c>
    </row>
    <row r="6">
      <c r="A6" t="n">
        <v>5.0</v>
      </c>
      <c r="B6" t="s">
        <v>1547</v>
      </c>
      <c r="C6" t="s">
        <v>1548</v>
      </c>
      <c r="D6" t="s">
        <v>1549</v>
      </c>
      <c r="E6" t="s">
        <v>1</v>
      </c>
      <c r="F6" t="s">
        <v>1158</v>
      </c>
      <c r="G6" t="s">
        <v>1468</v>
      </c>
      <c r="H6" t="s">
        <v>1013</v>
      </c>
      <c r="I6" t="s">
        <v>1159</v>
      </c>
      <c r="J6" t="s">
        <v>960</v>
      </c>
      <c r="K6" t="s">
        <v>1550</v>
      </c>
    </row>
    <row r="7">
      <c r="A7" t="n">
        <v>6.0</v>
      </c>
      <c r="B7" t="s">
        <v>50</v>
      </c>
      <c r="C7" t="s">
        <v>51</v>
      </c>
      <c r="D7" t="s">
        <v>52</v>
      </c>
      <c r="E7" t="s">
        <v>43</v>
      </c>
      <c r="F7" t="s">
        <v>246</v>
      </c>
      <c r="G7" t="s">
        <v>1019</v>
      </c>
      <c r="H7" t="s">
        <v>3</v>
      </c>
      <c r="I7" t="s">
        <v>247</v>
      </c>
      <c r="J7" t="s">
        <v>125</v>
      </c>
      <c r="K7" t="s">
        <v>1539</v>
      </c>
    </row>
    <row r="8">
      <c r="A8" t="n">
        <v>7.0</v>
      </c>
      <c r="B8" t="s">
        <v>366</v>
      </c>
      <c r="C8" t="s">
        <v>367</v>
      </c>
      <c r="D8" t="s">
        <v>368</v>
      </c>
      <c r="E8" t="s">
        <v>43</v>
      </c>
      <c r="F8" t="s">
        <v>395</v>
      </c>
      <c r="G8" t="s">
        <v>1468</v>
      </c>
      <c r="H8" t="s">
        <v>5</v>
      </c>
      <c r="I8" t="s">
        <v>396</v>
      </c>
      <c r="J8" t="s">
        <v>6</v>
      </c>
      <c r="K8" t="s">
        <v>1495</v>
      </c>
    </row>
    <row r="9">
      <c r="A9" t="n">
        <v>8.0</v>
      </c>
      <c r="B9" t="s">
        <v>174</v>
      </c>
      <c r="C9" t="s">
        <v>175</v>
      </c>
      <c r="D9" t="s">
        <v>0</v>
      </c>
      <c r="E9" t="s">
        <v>1</v>
      </c>
      <c r="F9" t="s">
        <v>472</v>
      </c>
      <c r="G9" t="s">
        <v>1050</v>
      </c>
      <c r="H9" t="s">
        <v>473</v>
      </c>
      <c r="I9" t="s">
        <v>474</v>
      </c>
      <c r="J9" t="s">
        <v>475</v>
      </c>
      <c r="K9" t="s">
        <v>1475</v>
      </c>
    </row>
    <row r="10">
      <c r="A10" t="n">
        <v>9.0</v>
      </c>
      <c r="B10" t="s">
        <v>174</v>
      </c>
      <c r="C10" t="s">
        <v>175</v>
      </c>
      <c r="D10" t="s">
        <v>0</v>
      </c>
      <c r="E10" t="s">
        <v>1</v>
      </c>
      <c r="F10" t="s">
        <v>176</v>
      </c>
      <c r="G10" t="s">
        <v>1468</v>
      </c>
      <c r="H10" t="s">
        <v>8</v>
      </c>
      <c r="I10" t="s">
        <v>177</v>
      </c>
      <c r="J10" t="s">
        <v>9</v>
      </c>
      <c r="K10" t="s">
        <v>1476</v>
      </c>
    </row>
    <row r="11">
      <c r="A11" t="n">
        <v>10.0</v>
      </c>
      <c r="B11" t="s">
        <v>174</v>
      </c>
      <c r="C11" t="s">
        <v>175</v>
      </c>
      <c r="D11" t="s">
        <v>0</v>
      </c>
      <c r="E11" t="s">
        <v>1</v>
      </c>
      <c r="F11" t="s">
        <v>1232</v>
      </c>
      <c r="G11" t="s">
        <v>1468</v>
      </c>
      <c r="H11" t="s">
        <v>1013</v>
      </c>
      <c r="I11" t="s">
        <v>1234</v>
      </c>
      <c r="J11" t="s">
        <v>960</v>
      </c>
      <c r="K11" t="s">
        <v>1477</v>
      </c>
    </row>
    <row r="12">
      <c r="A12" t="n">
        <v>11.0</v>
      </c>
      <c r="B12" t="s">
        <v>268</v>
      </c>
      <c r="C12" t="s">
        <v>269</v>
      </c>
      <c r="D12" t="s">
        <v>66</v>
      </c>
      <c r="E12" t="s">
        <v>1</v>
      </c>
      <c r="F12" t="s">
        <v>270</v>
      </c>
      <c r="G12" t="s">
        <v>1019</v>
      </c>
      <c r="H12" t="s">
        <v>3</v>
      </c>
      <c r="I12" t="s">
        <v>271</v>
      </c>
      <c r="J12" t="s">
        <v>53</v>
      </c>
      <c r="K12" t="s">
        <v>1465</v>
      </c>
    </row>
    <row r="13">
      <c r="A13" t="n">
        <v>12.0</v>
      </c>
      <c r="B13" t="s">
        <v>803</v>
      </c>
      <c r="C13" t="s">
        <v>804</v>
      </c>
      <c r="D13" t="s">
        <v>17</v>
      </c>
      <c r="E13" t="s">
        <v>7</v>
      </c>
      <c r="F13" t="s">
        <v>1121</v>
      </c>
      <c r="G13" t="s">
        <v>1468</v>
      </c>
      <c r="H13" t="s">
        <v>1013</v>
      </c>
      <c r="I13" t="s">
        <v>1122</v>
      </c>
      <c r="J13" t="s">
        <v>960</v>
      </c>
      <c r="K13" t="s">
        <v>1464</v>
      </c>
    </row>
    <row r="14">
      <c r="A14" t="n">
        <v>13.0</v>
      </c>
      <c r="B14" t="s">
        <v>1457</v>
      </c>
      <c r="C14" t="s">
        <v>1458</v>
      </c>
      <c r="D14" t="s">
        <v>42</v>
      </c>
      <c r="E14" t="s">
        <v>43</v>
      </c>
      <c r="F14" t="s">
        <v>1459</v>
      </c>
      <c r="G14" t="s">
        <v>1468</v>
      </c>
      <c r="H14" t="s">
        <v>1013</v>
      </c>
      <c r="I14" t="s">
        <v>1460</v>
      </c>
      <c r="J14" t="s">
        <v>960</v>
      </c>
      <c r="K14" t="s">
        <v>1461</v>
      </c>
    </row>
    <row r="15">
      <c r="A15" t="n">
        <v>14.0</v>
      </c>
      <c r="B15" t="s">
        <v>366</v>
      </c>
      <c r="C15" t="s">
        <v>367</v>
      </c>
      <c r="D15" t="s">
        <v>368</v>
      </c>
      <c r="E15" t="s">
        <v>43</v>
      </c>
      <c r="F15" t="s">
        <v>369</v>
      </c>
      <c r="G15" t="s">
        <v>1019</v>
      </c>
      <c r="H15" t="s">
        <v>294</v>
      </c>
      <c r="I15" t="s">
        <v>370</v>
      </c>
      <c r="J15" t="s">
        <v>289</v>
      </c>
      <c r="K15" t="s">
        <v>1240</v>
      </c>
    </row>
    <row r="16">
      <c r="A16" t="n">
        <v>15.0</v>
      </c>
      <c r="B16" t="s">
        <v>366</v>
      </c>
      <c r="C16" t="s">
        <v>367</v>
      </c>
      <c r="D16" t="s">
        <v>368</v>
      </c>
      <c r="E16" t="s">
        <v>43</v>
      </c>
      <c r="F16" t="s">
        <v>1100</v>
      </c>
      <c r="G16" t="s">
        <v>1468</v>
      </c>
      <c r="H16" t="s">
        <v>1013</v>
      </c>
      <c r="I16" t="s">
        <v>1101</v>
      </c>
      <c r="J16" t="s">
        <v>960</v>
      </c>
      <c r="K16" t="s">
        <v>1258</v>
      </c>
    </row>
    <row r="17">
      <c r="A17" t="n">
        <v>16.0</v>
      </c>
      <c r="B17" t="s">
        <v>1215</v>
      </c>
      <c r="C17" t="s">
        <v>1216</v>
      </c>
      <c r="D17" t="s">
        <v>0</v>
      </c>
      <c r="E17" t="s">
        <v>1</v>
      </c>
      <c r="F17" t="s">
        <v>1218</v>
      </c>
      <c r="G17" t="s">
        <v>1468</v>
      </c>
      <c r="H17" t="s">
        <v>1013</v>
      </c>
      <c r="I17" t="s">
        <v>1219</v>
      </c>
      <c r="J17" t="s">
        <v>960</v>
      </c>
      <c r="K17" t="s">
        <v>1242</v>
      </c>
    </row>
    <row r="18">
      <c r="A18" t="n">
        <v>17.0</v>
      </c>
      <c r="B18" t="s">
        <v>1194</v>
      </c>
      <c r="C18" t="s">
        <v>1195</v>
      </c>
      <c r="D18" t="s">
        <v>1196</v>
      </c>
      <c r="E18" t="s">
        <v>28</v>
      </c>
      <c r="F18" t="s">
        <v>1197</v>
      </c>
      <c r="G18" t="s">
        <v>1468</v>
      </c>
      <c r="H18" t="s">
        <v>1013</v>
      </c>
      <c r="I18" t="s">
        <v>1198</v>
      </c>
      <c r="J18" t="s">
        <v>960</v>
      </c>
      <c r="K18" t="s">
        <v>1214</v>
      </c>
    </row>
    <row r="19">
      <c r="A19" t="n">
        <v>18.0</v>
      </c>
      <c r="B19" t="s">
        <v>117</v>
      </c>
      <c r="C19" t="s">
        <v>1210</v>
      </c>
      <c r="D19" t="s">
        <v>648</v>
      </c>
      <c r="E19" t="s">
        <v>1</v>
      </c>
      <c r="F19" t="s">
        <v>1211</v>
      </c>
      <c r="G19" t="s">
        <v>1019</v>
      </c>
      <c r="H19" t="s">
        <v>3</v>
      </c>
      <c r="I19" t="s">
        <v>1212</v>
      </c>
      <c r="J19" t="s">
        <v>53</v>
      </c>
      <c r="K19" t="s">
        <v>1213</v>
      </c>
    </row>
    <row r="20">
      <c r="A20" t="n">
        <v>19.0</v>
      </c>
      <c r="B20" t="s">
        <v>116</v>
      </c>
      <c r="C20" t="s">
        <v>117</v>
      </c>
      <c r="D20" t="s">
        <v>648</v>
      </c>
      <c r="E20" t="s">
        <v>1</v>
      </c>
      <c r="F20" t="s">
        <v>118</v>
      </c>
      <c r="G20" t="s">
        <v>1019</v>
      </c>
      <c r="H20" t="s">
        <v>3</v>
      </c>
      <c r="I20" t="s">
        <v>119</v>
      </c>
      <c r="J20" t="s">
        <v>53</v>
      </c>
      <c r="K20" t="s">
        <v>1167</v>
      </c>
    </row>
    <row r="21">
      <c r="A21" t="n">
        <v>20.0</v>
      </c>
      <c r="B21" t="s">
        <v>196</v>
      </c>
      <c r="C21" t="s">
        <v>104</v>
      </c>
      <c r="D21" t="s">
        <v>197</v>
      </c>
      <c r="E21" t="s">
        <v>198</v>
      </c>
      <c r="F21" t="s">
        <v>1168</v>
      </c>
      <c r="G21" t="s">
        <v>1468</v>
      </c>
      <c r="H21" t="s">
        <v>1013</v>
      </c>
      <c r="I21" t="s">
        <v>1169</v>
      </c>
      <c r="J21" t="s">
        <v>960</v>
      </c>
      <c r="K21" t="s">
        <v>1170</v>
      </c>
    </row>
    <row r="22">
      <c r="A22" t="n">
        <v>21.0</v>
      </c>
      <c r="B22" t="s">
        <v>1176</v>
      </c>
      <c r="C22" t="s">
        <v>1177</v>
      </c>
      <c r="D22" t="s">
        <v>173</v>
      </c>
      <c r="E22" t="s">
        <v>43</v>
      </c>
      <c r="F22" t="s">
        <v>1178</v>
      </c>
      <c r="G22" t="s">
        <v>1468</v>
      </c>
      <c r="H22" t="s">
        <v>1013</v>
      </c>
      <c r="I22" t="s">
        <v>1179</v>
      </c>
      <c r="J22" t="s">
        <v>960</v>
      </c>
      <c r="K22" t="s">
        <v>1180</v>
      </c>
    </row>
    <row r="23">
      <c r="A23" t="n">
        <v>22.0</v>
      </c>
      <c r="B23" t="s">
        <v>1187</v>
      </c>
      <c r="C23" t="s">
        <v>1188</v>
      </c>
      <c r="D23" t="s">
        <v>1189</v>
      </c>
      <c r="E23" t="s">
        <v>43</v>
      </c>
      <c r="F23" t="s">
        <v>1190</v>
      </c>
      <c r="G23" t="s">
        <v>1468</v>
      </c>
      <c r="H23" t="s">
        <v>1013</v>
      </c>
      <c r="I23" t="s">
        <v>1191</v>
      </c>
      <c r="J23" t="s">
        <v>960</v>
      </c>
      <c r="K23" t="s">
        <v>1192</v>
      </c>
    </row>
    <row r="24">
      <c r="A24" t="n">
        <v>23.0</v>
      </c>
      <c r="B24" t="s">
        <v>262</v>
      </c>
      <c r="C24" t="s">
        <v>1141</v>
      </c>
      <c r="D24" t="s">
        <v>1142</v>
      </c>
      <c r="E24" t="s">
        <v>1</v>
      </c>
      <c r="F24" t="s">
        <v>1143</v>
      </c>
      <c r="G24" t="s">
        <v>1468</v>
      </c>
      <c r="H24" t="s">
        <v>1013</v>
      </c>
      <c r="I24" t="s">
        <v>1144</v>
      </c>
      <c r="J24" t="s">
        <v>960</v>
      </c>
      <c r="K24" t="s">
        <v>1145</v>
      </c>
    </row>
    <row r="25">
      <c r="A25" t="n">
        <v>24.0</v>
      </c>
      <c r="B25" t="s">
        <v>1146</v>
      </c>
      <c r="C25" t="s">
        <v>1147</v>
      </c>
      <c r="D25" t="s">
        <v>1142</v>
      </c>
      <c r="E25" t="s">
        <v>1</v>
      </c>
      <c r="F25" t="s">
        <v>1148</v>
      </c>
      <c r="G25" t="s">
        <v>1468</v>
      </c>
      <c r="H25" t="s">
        <v>1013</v>
      </c>
      <c r="I25" t="s">
        <v>1149</v>
      </c>
      <c r="J25" t="s">
        <v>960</v>
      </c>
      <c r="K25" t="s">
        <v>1150</v>
      </c>
    </row>
    <row r="26">
      <c r="A26" t="n">
        <v>25.0</v>
      </c>
      <c r="B26" t="s">
        <v>50</v>
      </c>
      <c r="C26" t="s">
        <v>51</v>
      </c>
      <c r="D26" t="s">
        <v>52</v>
      </c>
      <c r="E26" t="s">
        <v>43</v>
      </c>
      <c r="F26" t="s">
        <v>1085</v>
      </c>
      <c r="G26" t="s">
        <v>1468</v>
      </c>
      <c r="H26" t="s">
        <v>1013</v>
      </c>
      <c r="I26" t="s">
        <v>1086</v>
      </c>
      <c r="J26" t="s">
        <v>960</v>
      </c>
      <c r="K26" t="s">
        <v>1087</v>
      </c>
    </row>
    <row r="27">
      <c r="A27" t="n">
        <v>26.0</v>
      </c>
      <c r="B27" t="s">
        <v>196</v>
      </c>
      <c r="C27" t="s">
        <v>104</v>
      </c>
      <c r="D27" t="s">
        <v>197</v>
      </c>
      <c r="E27" t="s">
        <v>198</v>
      </c>
      <c r="F27" t="s">
        <v>1107</v>
      </c>
      <c r="G27" t="s">
        <v>1468</v>
      </c>
      <c r="H27" t="s">
        <v>1013</v>
      </c>
      <c r="I27" t="s">
        <v>1108</v>
      </c>
      <c r="J27" t="s">
        <v>960</v>
      </c>
      <c r="K27" t="s">
        <v>1109</v>
      </c>
    </row>
    <row r="28">
      <c r="A28" t="n">
        <v>27.0</v>
      </c>
      <c r="B28" t="s">
        <v>1110</v>
      </c>
      <c r="C28" t="s">
        <v>408</v>
      </c>
      <c r="D28" t="s">
        <v>1111</v>
      </c>
      <c r="E28" t="s">
        <v>912</v>
      </c>
      <c r="F28" t="s">
        <v>1112</v>
      </c>
      <c r="G28" t="s">
        <v>1468</v>
      </c>
      <c r="H28" t="s">
        <v>1013</v>
      </c>
      <c r="I28" t="s">
        <v>1113</v>
      </c>
      <c r="J28" t="s">
        <v>960</v>
      </c>
      <c r="K28" t="s">
        <v>1114</v>
      </c>
    </row>
    <row r="29">
      <c r="A29" t="n">
        <v>28.0</v>
      </c>
      <c r="B29" t="s">
        <v>1072</v>
      </c>
      <c r="C29" t="s">
        <v>1073</v>
      </c>
      <c r="D29" t="s">
        <v>122</v>
      </c>
      <c r="E29" t="s">
        <v>43</v>
      </c>
      <c r="F29" t="s">
        <v>221</v>
      </c>
      <c r="G29" t="s">
        <v>1131</v>
      </c>
      <c r="H29" t="s">
        <v>3</v>
      </c>
      <c r="I29" t="s">
        <v>222</v>
      </c>
      <c r="J29" t="s">
        <v>53</v>
      </c>
      <c r="K29" t="s">
        <v>1074</v>
      </c>
    </row>
    <row r="30">
      <c r="A30" t="n">
        <v>29.0</v>
      </c>
      <c r="B30" t="s">
        <v>190</v>
      </c>
      <c r="C30" t="s">
        <v>191</v>
      </c>
      <c r="D30" t="s">
        <v>192</v>
      </c>
      <c r="E30" t="s">
        <v>28</v>
      </c>
      <c r="F30" t="s">
        <v>193</v>
      </c>
      <c r="G30" t="s">
        <v>1019</v>
      </c>
      <c r="H30" t="s">
        <v>30</v>
      </c>
      <c r="I30" t="s">
        <v>194</v>
      </c>
      <c r="J30" t="s">
        <v>32</v>
      </c>
      <c r="K30" t="s">
        <v>1081</v>
      </c>
    </row>
    <row r="31">
      <c r="A31" t="n">
        <v>30.0</v>
      </c>
      <c r="B31" t="s">
        <v>71</v>
      </c>
      <c r="C31" t="s">
        <v>72</v>
      </c>
      <c r="D31" t="s">
        <v>73</v>
      </c>
      <c r="E31" t="s">
        <v>28</v>
      </c>
      <c r="F31" t="s">
        <v>74</v>
      </c>
      <c r="G31" t="s">
        <v>1019</v>
      </c>
      <c r="H31" t="s">
        <v>30</v>
      </c>
      <c r="I31" t="s">
        <v>75</v>
      </c>
      <c r="J31" t="s">
        <v>32</v>
      </c>
      <c r="K31" t="s">
        <v>1058</v>
      </c>
    </row>
    <row r="32">
      <c r="A32" t="n">
        <v>31.0</v>
      </c>
      <c r="B32" t="s">
        <v>273</v>
      </c>
      <c r="C32" t="s">
        <v>274</v>
      </c>
      <c r="D32" t="s">
        <v>0</v>
      </c>
      <c r="E32" t="s">
        <v>1</v>
      </c>
      <c r="F32" t="s">
        <v>275</v>
      </c>
      <c r="G32" t="s">
        <v>1019</v>
      </c>
      <c r="H32" t="s">
        <v>3</v>
      </c>
      <c r="I32" t="s">
        <v>276</v>
      </c>
      <c r="J32" t="s">
        <v>53</v>
      </c>
      <c r="K32" t="s">
        <v>1069</v>
      </c>
    </row>
    <row r="33">
      <c r="A33" t="n">
        <v>32.0</v>
      </c>
      <c r="B33" t="s">
        <v>766</v>
      </c>
      <c r="C33" t="s">
        <v>767</v>
      </c>
      <c r="D33" t="s">
        <v>577</v>
      </c>
      <c r="E33" t="s">
        <v>7</v>
      </c>
      <c r="F33" t="s">
        <v>1040</v>
      </c>
      <c r="G33" t="s">
        <v>1050</v>
      </c>
      <c r="H33" t="s">
        <v>781</v>
      </c>
      <c r="I33" t="s">
        <v>1042</v>
      </c>
      <c r="J33" t="s">
        <v>1043</v>
      </c>
      <c r="K33" t="s">
        <v>1044</v>
      </c>
    </row>
    <row r="34">
      <c r="A34" t="n">
        <v>33.0</v>
      </c>
      <c r="B34" t="s">
        <v>145</v>
      </c>
      <c r="C34" t="s">
        <v>97</v>
      </c>
      <c r="D34" t="s">
        <v>1046</v>
      </c>
      <c r="E34" t="s">
        <v>1</v>
      </c>
      <c r="F34" t="s">
        <v>147</v>
      </c>
      <c r="G34" t="s">
        <v>1019</v>
      </c>
      <c r="H34" t="s">
        <v>3</v>
      </c>
      <c r="I34" t="s">
        <v>148</v>
      </c>
      <c r="J34" t="s">
        <v>53</v>
      </c>
      <c r="K34" t="s">
        <v>1047</v>
      </c>
    </row>
    <row r="35">
      <c r="A35" t="n">
        <v>34.0</v>
      </c>
      <c r="B35" t="s">
        <v>803</v>
      </c>
      <c r="C35" t="s">
        <v>804</v>
      </c>
      <c r="D35" t="s">
        <v>17</v>
      </c>
      <c r="E35" t="s">
        <v>7</v>
      </c>
      <c r="F35" t="s">
        <v>805</v>
      </c>
      <c r="G35" t="s">
        <v>1468</v>
      </c>
      <c r="H35" t="s">
        <v>5</v>
      </c>
      <c r="I35" t="s">
        <v>806</v>
      </c>
      <c r="J35" t="s">
        <v>6</v>
      </c>
      <c r="K35" t="s">
        <v>996</v>
      </c>
    </row>
    <row r="36">
      <c r="A36" t="n">
        <v>35.0</v>
      </c>
      <c r="B36" t="s">
        <v>982</v>
      </c>
      <c r="C36" t="s">
        <v>292</v>
      </c>
      <c r="D36" t="s">
        <v>462</v>
      </c>
      <c r="E36" t="s">
        <v>1</v>
      </c>
      <c r="F36" t="s">
        <v>422</v>
      </c>
      <c r="G36" t="s">
        <v>1019</v>
      </c>
      <c r="H36" t="s">
        <v>3</v>
      </c>
      <c r="I36" t="s">
        <v>423</v>
      </c>
      <c r="J36" t="s">
        <v>2</v>
      </c>
      <c r="K36" t="s">
        <v>983</v>
      </c>
    </row>
    <row r="37">
      <c r="A37" t="n">
        <v>36.0</v>
      </c>
      <c r="B37" t="s">
        <v>64</v>
      </c>
      <c r="C37" t="s">
        <v>65</v>
      </c>
      <c r="D37" t="s">
        <v>66</v>
      </c>
      <c r="E37" t="s">
        <v>1</v>
      </c>
      <c r="F37" t="s">
        <v>67</v>
      </c>
      <c r="G37" t="s">
        <v>1019</v>
      </c>
      <c r="H37" t="s">
        <v>30</v>
      </c>
      <c r="I37" t="s">
        <v>68</v>
      </c>
      <c r="J37" t="s">
        <v>32</v>
      </c>
      <c r="K37" t="s">
        <v>959</v>
      </c>
    </row>
    <row r="38">
      <c r="A38" t="n">
        <v>37.0</v>
      </c>
      <c r="B38" t="s">
        <v>242</v>
      </c>
      <c r="C38" t="s">
        <v>243</v>
      </c>
      <c r="D38" t="s">
        <v>957</v>
      </c>
      <c r="E38" t="s">
        <v>43</v>
      </c>
      <c r="F38" t="s">
        <v>244</v>
      </c>
      <c r="G38" t="s">
        <v>1019</v>
      </c>
      <c r="H38" t="s">
        <v>3</v>
      </c>
      <c r="I38" t="s">
        <v>245</v>
      </c>
      <c r="J38" t="s">
        <v>125</v>
      </c>
      <c r="K38" t="s">
        <v>958</v>
      </c>
    </row>
    <row r="39">
      <c r="A39" t="n">
        <v>38.0</v>
      </c>
      <c r="B39" t="s">
        <v>322</v>
      </c>
      <c r="C39" t="s">
        <v>323</v>
      </c>
      <c r="D39" t="s">
        <v>66</v>
      </c>
      <c r="E39" t="s">
        <v>1</v>
      </c>
      <c r="F39" t="s">
        <v>324</v>
      </c>
      <c r="G39" t="s">
        <v>1019</v>
      </c>
      <c r="H39" t="s">
        <v>287</v>
      </c>
      <c r="I39" t="s">
        <v>325</v>
      </c>
      <c r="J39" t="s">
        <v>289</v>
      </c>
      <c r="K39" t="s">
        <v>956</v>
      </c>
    </row>
    <row r="40">
      <c r="A40" t="n">
        <v>39.0</v>
      </c>
      <c r="B40" t="s">
        <v>49</v>
      </c>
      <c r="C40" t="s">
        <v>97</v>
      </c>
      <c r="D40" t="s">
        <v>66</v>
      </c>
      <c r="E40" t="s">
        <v>1</v>
      </c>
      <c r="F40" t="s">
        <v>391</v>
      </c>
      <c r="G40" t="s">
        <v>1019</v>
      </c>
      <c r="H40" t="s">
        <v>294</v>
      </c>
      <c r="I40" t="s">
        <v>392</v>
      </c>
      <c r="J40" t="s">
        <v>289</v>
      </c>
      <c r="K40" t="s">
        <v>921</v>
      </c>
    </row>
    <row r="41">
      <c r="A41" t="n">
        <v>40.0</v>
      </c>
      <c r="B41" t="s">
        <v>361</v>
      </c>
      <c r="C41" t="s">
        <v>362</v>
      </c>
      <c r="D41" t="s">
        <v>0</v>
      </c>
      <c r="E41" t="s">
        <v>1</v>
      </c>
      <c r="F41" t="s">
        <v>886</v>
      </c>
      <c r="G41" t="s">
        <v>1019</v>
      </c>
      <c r="H41" t="s">
        <v>3</v>
      </c>
      <c r="I41" t="s">
        <v>861</v>
      </c>
      <c r="J41" t="s">
        <v>516</v>
      </c>
      <c r="K41" t="s">
        <v>896</v>
      </c>
    </row>
    <row r="42">
      <c r="A42" t="n">
        <v>41.0</v>
      </c>
      <c r="B42" t="s">
        <v>845</v>
      </c>
      <c r="C42" t="s">
        <v>846</v>
      </c>
      <c r="D42" t="s">
        <v>27</v>
      </c>
      <c r="E42" t="s">
        <v>28</v>
      </c>
      <c r="F42" t="s">
        <v>847</v>
      </c>
      <c r="G42" t="s">
        <v>1019</v>
      </c>
      <c r="H42" t="s">
        <v>294</v>
      </c>
      <c r="I42" t="s">
        <v>848</v>
      </c>
      <c r="J42" t="s">
        <v>289</v>
      </c>
      <c r="K42" t="s">
        <v>849</v>
      </c>
    </row>
    <row r="43">
      <c r="A43" t="n">
        <v>42.0</v>
      </c>
      <c r="B43" t="s">
        <v>766</v>
      </c>
      <c r="C43" t="s">
        <v>767</v>
      </c>
      <c r="D43" t="s">
        <v>577</v>
      </c>
      <c r="E43" t="s">
        <v>7</v>
      </c>
      <c r="F43" t="s">
        <v>768</v>
      </c>
      <c r="G43" t="s">
        <v>1468</v>
      </c>
      <c r="H43" t="s">
        <v>8</v>
      </c>
      <c r="I43" t="s">
        <v>769</v>
      </c>
      <c r="J43" t="s">
        <v>9</v>
      </c>
      <c r="K43" t="s">
        <v>770</v>
      </c>
    </row>
    <row r="44">
      <c r="A44" t="n">
        <v>43.0</v>
      </c>
      <c r="B44" t="s">
        <v>530</v>
      </c>
      <c r="C44" t="s">
        <v>531</v>
      </c>
      <c r="D44" t="s">
        <v>36</v>
      </c>
      <c r="E44" t="s">
        <v>1</v>
      </c>
      <c r="F44" t="s">
        <v>532</v>
      </c>
      <c r="G44" t="s">
        <v>1019</v>
      </c>
      <c r="H44" t="s">
        <v>294</v>
      </c>
      <c r="I44" t="s">
        <v>533</v>
      </c>
      <c r="J44" t="s">
        <v>516</v>
      </c>
      <c r="K44" t="s">
        <v>764</v>
      </c>
    </row>
    <row r="45">
      <c r="A45" t="n">
        <v>44.0</v>
      </c>
      <c r="B45" t="s">
        <v>651</v>
      </c>
      <c r="C45" t="s">
        <v>652</v>
      </c>
      <c r="D45" t="s">
        <v>653</v>
      </c>
      <c r="E45" t="s">
        <v>1</v>
      </c>
      <c r="F45" t="s">
        <v>654</v>
      </c>
      <c r="G45" t="s">
        <v>1019</v>
      </c>
      <c r="H45" t="s">
        <v>294</v>
      </c>
      <c r="I45" t="s">
        <v>655</v>
      </c>
      <c r="J45" t="s">
        <v>289</v>
      </c>
      <c r="K45" t="s">
        <v>656</v>
      </c>
    </row>
    <row r="46">
      <c r="A46" t="n">
        <v>45.0</v>
      </c>
      <c r="B46" t="s">
        <v>425</v>
      </c>
      <c r="C46" t="s">
        <v>426</v>
      </c>
      <c r="D46" t="s">
        <v>427</v>
      </c>
      <c r="E46" t="s">
        <v>28</v>
      </c>
      <c r="F46" t="s">
        <v>428</v>
      </c>
      <c r="G46" t="s">
        <v>1019</v>
      </c>
      <c r="H46" t="s">
        <v>287</v>
      </c>
      <c r="I46" t="s">
        <v>429</v>
      </c>
      <c r="J46" t="s">
        <v>289</v>
      </c>
      <c r="K46" t="s">
        <v>659</v>
      </c>
    </row>
    <row r="47">
      <c r="A47" t="n">
        <v>46.0</v>
      </c>
      <c r="B47" t="s">
        <v>608</v>
      </c>
      <c r="C47" t="s">
        <v>378</v>
      </c>
      <c r="D47" t="s">
        <v>27</v>
      </c>
      <c r="E47" t="s">
        <v>28</v>
      </c>
      <c r="F47" t="s">
        <v>609</v>
      </c>
      <c r="G47" t="s">
        <v>1019</v>
      </c>
      <c r="H47" t="s">
        <v>294</v>
      </c>
      <c r="I47" t="s">
        <v>610</v>
      </c>
      <c r="J47" t="s">
        <v>289</v>
      </c>
      <c r="K47" t="s">
        <v>663</v>
      </c>
    </row>
    <row r="48">
      <c r="A48" t="n">
        <v>47.0</v>
      </c>
      <c r="B48" t="s">
        <v>590</v>
      </c>
      <c r="C48" t="s">
        <v>591</v>
      </c>
      <c r="D48" t="s">
        <v>592</v>
      </c>
      <c r="E48" t="s">
        <v>43</v>
      </c>
      <c r="F48" t="s">
        <v>593</v>
      </c>
      <c r="G48" t="s">
        <v>1131</v>
      </c>
      <c r="H48" t="s">
        <v>30</v>
      </c>
      <c r="I48" t="s">
        <v>594</v>
      </c>
      <c r="J48" t="s">
        <v>32</v>
      </c>
      <c r="K48" t="s">
        <v>669</v>
      </c>
    </row>
    <row r="49">
      <c r="A49" t="n">
        <v>48.0</v>
      </c>
      <c r="B49" t="s">
        <v>566</v>
      </c>
      <c r="C49" t="s">
        <v>556</v>
      </c>
      <c r="D49" t="s">
        <v>0</v>
      </c>
      <c r="E49" t="s">
        <v>1</v>
      </c>
      <c r="F49" t="s">
        <v>557</v>
      </c>
      <c r="G49" t="s">
        <v>1019</v>
      </c>
      <c r="H49" t="s">
        <v>287</v>
      </c>
      <c r="I49" t="s">
        <v>558</v>
      </c>
      <c r="J49" t="s">
        <v>289</v>
      </c>
      <c r="K49" t="s">
        <v>673</v>
      </c>
    </row>
    <row r="50">
      <c r="A50" t="n">
        <v>49.0</v>
      </c>
      <c r="B50" t="s">
        <v>1467</v>
      </c>
      <c r="C50" t="s">
        <v>97</v>
      </c>
      <c r="D50" t="s">
        <v>1561</v>
      </c>
      <c r="E50" t="s">
        <v>1561</v>
      </c>
      <c r="F50" t="s">
        <v>540</v>
      </c>
      <c r="G50" t="s">
        <v>1019</v>
      </c>
      <c r="H50" t="s">
        <v>294</v>
      </c>
      <c r="I50" t="s">
        <v>541</v>
      </c>
      <c r="J50" t="s">
        <v>289</v>
      </c>
      <c r="K50" t="s">
        <v>677</v>
      </c>
    </row>
    <row r="51">
      <c r="A51" t="n">
        <v>50.0</v>
      </c>
      <c r="B51" t="s">
        <v>291</v>
      </c>
      <c r="C51" t="s">
        <v>292</v>
      </c>
      <c r="D51" t="s">
        <v>0</v>
      </c>
      <c r="E51" t="s">
        <v>1</v>
      </c>
      <c r="F51" t="s">
        <v>293</v>
      </c>
      <c r="G51" t="s">
        <v>1019</v>
      </c>
      <c r="H51" t="s">
        <v>294</v>
      </c>
      <c r="I51" t="s">
        <v>295</v>
      </c>
      <c r="J51" t="s">
        <v>289</v>
      </c>
      <c r="K51" t="s">
        <v>679</v>
      </c>
    </row>
    <row r="52">
      <c r="A52" t="n">
        <v>51.0</v>
      </c>
      <c r="B52" t="s">
        <v>311</v>
      </c>
      <c r="C52" t="s">
        <v>312</v>
      </c>
      <c r="D52" t="s">
        <v>313</v>
      </c>
      <c r="E52" t="s">
        <v>43</v>
      </c>
      <c r="F52" t="s">
        <v>314</v>
      </c>
      <c r="G52" t="s">
        <v>1019</v>
      </c>
      <c r="H52" t="s">
        <v>294</v>
      </c>
      <c r="I52" t="s">
        <v>315</v>
      </c>
      <c r="J52" t="s">
        <v>289</v>
      </c>
      <c r="K52" t="s">
        <v>683</v>
      </c>
    </row>
    <row r="53">
      <c r="A53" t="n">
        <v>52.0</v>
      </c>
      <c r="B53" t="s">
        <v>317</v>
      </c>
      <c r="C53" t="s">
        <v>279</v>
      </c>
      <c r="D53" t="s">
        <v>318</v>
      </c>
      <c r="E53" t="s">
        <v>28</v>
      </c>
      <c r="F53" t="s">
        <v>319</v>
      </c>
      <c r="G53" t="s">
        <v>1019</v>
      </c>
      <c r="H53" t="s">
        <v>287</v>
      </c>
      <c r="I53" t="s">
        <v>320</v>
      </c>
      <c r="J53" t="s">
        <v>289</v>
      </c>
      <c r="K53" t="s">
        <v>758</v>
      </c>
    </row>
    <row r="54">
      <c r="A54" t="n">
        <v>53.0</v>
      </c>
      <c r="B54" t="s">
        <v>137</v>
      </c>
      <c r="C54" t="s">
        <v>138</v>
      </c>
      <c r="D54" t="s">
        <v>0</v>
      </c>
      <c r="E54" t="s">
        <v>1</v>
      </c>
      <c r="F54" t="s">
        <v>139</v>
      </c>
      <c r="G54" t="s">
        <v>1019</v>
      </c>
      <c r="H54" t="s">
        <v>3</v>
      </c>
      <c r="I54" t="s">
        <v>140</v>
      </c>
      <c r="J54" t="s">
        <v>53</v>
      </c>
      <c r="K54" t="s">
        <v>699</v>
      </c>
    </row>
    <row r="55">
      <c r="A55" t="n">
        <v>54.0</v>
      </c>
      <c r="B55" t="s">
        <v>262</v>
      </c>
      <c r="C55" t="s">
        <v>399</v>
      </c>
      <c r="D55" t="s">
        <v>0</v>
      </c>
      <c r="E55" t="s">
        <v>1</v>
      </c>
      <c r="F55" t="s">
        <v>400</v>
      </c>
      <c r="G55" t="s">
        <v>1019</v>
      </c>
      <c r="H55" t="s">
        <v>294</v>
      </c>
      <c r="I55" t="s">
        <v>401</v>
      </c>
      <c r="J55" t="s">
        <v>289</v>
      </c>
      <c r="K55" t="s">
        <v>700</v>
      </c>
    </row>
    <row r="56">
      <c r="A56" t="n">
        <v>55.0</v>
      </c>
      <c r="B56" t="s">
        <v>403</v>
      </c>
      <c r="C56" t="s">
        <v>60</v>
      </c>
      <c r="D56" t="s">
        <v>27</v>
      </c>
      <c r="E56" t="s">
        <v>28</v>
      </c>
      <c r="F56" t="s">
        <v>404</v>
      </c>
      <c r="G56" t="s">
        <v>1019</v>
      </c>
      <c r="H56" t="s">
        <v>287</v>
      </c>
      <c r="I56" t="s">
        <v>405</v>
      </c>
      <c r="J56" t="s">
        <v>289</v>
      </c>
      <c r="K56" t="s">
        <v>701</v>
      </c>
    </row>
    <row r="57">
      <c r="A57" t="n">
        <v>56.0</v>
      </c>
      <c r="B57" t="s">
        <v>431</v>
      </c>
      <c r="C57" t="s">
        <v>172</v>
      </c>
      <c r="D57" t="s">
        <v>432</v>
      </c>
      <c r="E57" t="s">
        <v>28</v>
      </c>
      <c r="F57" t="s">
        <v>433</v>
      </c>
      <c r="G57" t="s">
        <v>1019</v>
      </c>
      <c r="H57" t="s">
        <v>294</v>
      </c>
      <c r="I57" t="s">
        <v>434</v>
      </c>
      <c r="J57" t="s">
        <v>289</v>
      </c>
      <c r="K57" t="s">
        <v>704</v>
      </c>
    </row>
    <row r="58">
      <c r="A58" t="n">
        <v>57.0</v>
      </c>
      <c r="B58" t="s">
        <v>165</v>
      </c>
      <c r="C58" t="s">
        <v>166</v>
      </c>
      <c r="D58" t="s">
        <v>27</v>
      </c>
      <c r="E58" t="s">
        <v>28</v>
      </c>
      <c r="F58" t="s">
        <v>167</v>
      </c>
      <c r="G58" t="s">
        <v>1019</v>
      </c>
      <c r="H58" t="s">
        <v>30</v>
      </c>
      <c r="I58" t="s">
        <v>168</v>
      </c>
      <c r="J58" t="s">
        <v>32</v>
      </c>
      <c r="K58" t="s">
        <v>712</v>
      </c>
    </row>
    <row r="59">
      <c r="A59" t="n">
        <v>58.0</v>
      </c>
      <c r="B59" t="s">
        <v>25</v>
      </c>
      <c r="C59" t="s">
        <v>26</v>
      </c>
      <c r="D59" t="s">
        <v>27</v>
      </c>
      <c r="E59" t="s">
        <v>28</v>
      </c>
      <c r="F59" t="s">
        <v>29</v>
      </c>
      <c r="G59" t="s">
        <v>1019</v>
      </c>
      <c r="H59" t="s">
        <v>30</v>
      </c>
      <c r="I59" t="s">
        <v>31</v>
      </c>
      <c r="J59" t="s">
        <v>32</v>
      </c>
      <c r="K59" t="s">
        <v>714</v>
      </c>
    </row>
    <row r="60">
      <c r="A60" t="n">
        <v>59.0</v>
      </c>
      <c r="B60" t="s">
        <v>40</v>
      </c>
      <c r="C60" t="s">
        <v>41</v>
      </c>
      <c r="D60" t="s">
        <v>42</v>
      </c>
      <c r="E60" t="s">
        <v>43</v>
      </c>
      <c r="F60" t="s">
        <v>44</v>
      </c>
      <c r="G60" t="s">
        <v>1257</v>
      </c>
      <c r="H60" t="s">
        <v>5</v>
      </c>
      <c r="I60" t="s">
        <v>45</v>
      </c>
      <c r="J60" t="s">
        <v>6</v>
      </c>
      <c r="K60" t="s">
        <v>716</v>
      </c>
    </row>
    <row r="61">
      <c r="A61" t="n">
        <v>60.0</v>
      </c>
      <c r="B61" t="s">
        <v>49</v>
      </c>
      <c r="C61" t="s">
        <v>1528</v>
      </c>
      <c r="D61" t="s">
        <v>17</v>
      </c>
      <c r="E61" t="s">
        <v>7</v>
      </c>
      <c r="F61" t="s">
        <v>1445</v>
      </c>
      <c r="G61" t="s">
        <v>788</v>
      </c>
      <c r="H61" t="s">
        <v>5</v>
      </c>
      <c r="I61" t="s">
        <v>1451</v>
      </c>
      <c r="J61" t="s">
        <v>6</v>
      </c>
      <c r="K61" t="s">
        <v>1529</v>
      </c>
    </row>
    <row r="62">
      <c r="A62" t="n">
        <v>61.0</v>
      </c>
      <c r="B62" t="s">
        <v>54</v>
      </c>
      <c r="C62" t="s">
        <v>55</v>
      </c>
      <c r="D62" t="s">
        <v>0</v>
      </c>
      <c r="E62" t="s">
        <v>1</v>
      </c>
      <c r="F62" t="s">
        <v>56</v>
      </c>
      <c r="G62" t="s">
        <v>1468</v>
      </c>
      <c r="H62" t="s">
        <v>5</v>
      </c>
      <c r="I62" t="s">
        <v>57</v>
      </c>
      <c r="J62" t="s">
        <v>6</v>
      </c>
      <c r="K62" t="s">
        <v>717</v>
      </c>
    </row>
    <row r="63">
      <c r="A63" t="n">
        <v>62.0</v>
      </c>
      <c r="B63" t="s">
        <v>110</v>
      </c>
      <c r="C63" t="s">
        <v>111</v>
      </c>
      <c r="D63" t="s">
        <v>112</v>
      </c>
      <c r="E63" t="s">
        <v>43</v>
      </c>
      <c r="F63" t="s">
        <v>113</v>
      </c>
      <c r="G63" t="s">
        <v>1019</v>
      </c>
      <c r="H63" t="s">
        <v>3</v>
      </c>
      <c r="I63" t="s">
        <v>114</v>
      </c>
      <c r="J63" t="s">
        <v>53</v>
      </c>
      <c r="K63" t="s">
        <v>727</v>
      </c>
    </row>
    <row r="64">
      <c r="A64" t="n">
        <v>63.0</v>
      </c>
      <c r="B64" t="s">
        <v>120</v>
      </c>
      <c r="C64" t="s">
        <v>121</v>
      </c>
      <c r="D64" t="s">
        <v>122</v>
      </c>
      <c r="E64" t="s">
        <v>43</v>
      </c>
      <c r="F64" t="s">
        <v>123</v>
      </c>
      <c r="G64" t="s">
        <v>1019</v>
      </c>
      <c r="H64" t="s">
        <v>3</v>
      </c>
      <c r="I64" t="s">
        <v>124</v>
      </c>
      <c r="J64" t="s">
        <v>125</v>
      </c>
      <c r="K64" t="s">
        <v>728</v>
      </c>
    </row>
    <row r="65">
      <c r="A65" t="n">
        <v>64.0</v>
      </c>
      <c r="B65" t="s">
        <v>925</v>
      </c>
      <c r="C65" t="s">
        <v>926</v>
      </c>
      <c r="D65" t="s">
        <v>821</v>
      </c>
      <c r="E65" t="s">
        <v>822</v>
      </c>
      <c r="F65" t="s">
        <v>927</v>
      </c>
      <c r="G65" t="s">
        <v>1468</v>
      </c>
      <c r="H65" t="s">
        <v>8</v>
      </c>
      <c r="I65" t="s">
        <v>928</v>
      </c>
      <c r="J65" t="s">
        <v>9</v>
      </c>
      <c r="K65" t="s">
        <v>929</v>
      </c>
    </row>
    <row r="66">
      <c r="A66" t="n">
        <v>65.0</v>
      </c>
      <c r="B66" t="s">
        <v>811</v>
      </c>
      <c r="C66" t="s">
        <v>812</v>
      </c>
      <c r="D66" t="s">
        <v>813</v>
      </c>
      <c r="E66" t="s">
        <v>814</v>
      </c>
      <c r="F66" t="s">
        <v>815</v>
      </c>
      <c r="G66" t="s">
        <v>1468</v>
      </c>
      <c r="H66" t="s">
        <v>8</v>
      </c>
      <c r="I66" t="s">
        <v>817</v>
      </c>
      <c r="J66" t="s">
        <v>9</v>
      </c>
      <c r="K66" t="s">
        <v>818</v>
      </c>
    </row>
    <row r="67">
      <c r="A67" t="n">
        <v>66.0</v>
      </c>
      <c r="B67" t="s">
        <v>869</v>
      </c>
      <c r="C67" t="s">
        <v>870</v>
      </c>
      <c r="D67" t="s">
        <v>871</v>
      </c>
      <c r="E67" t="s">
        <v>198</v>
      </c>
      <c r="F67" t="s">
        <v>872</v>
      </c>
      <c r="G67" t="s">
        <v>1468</v>
      </c>
      <c r="H67" t="s">
        <v>8</v>
      </c>
      <c r="I67" t="s">
        <v>873</v>
      </c>
      <c r="J67" t="s">
        <v>9</v>
      </c>
      <c r="K67" t="s">
        <v>874</v>
      </c>
    </row>
    <row r="68">
      <c r="A68" t="n">
        <v>67.0</v>
      </c>
      <c r="B68" t="s">
        <v>819</v>
      </c>
      <c r="C68" t="s">
        <v>820</v>
      </c>
      <c r="D68" t="s">
        <v>821</v>
      </c>
      <c r="E68" t="s">
        <v>822</v>
      </c>
      <c r="F68" t="s">
        <v>823</v>
      </c>
      <c r="G68" t="s">
        <v>1468</v>
      </c>
      <c r="H68" t="s">
        <v>8</v>
      </c>
      <c r="I68" t="s">
        <v>824</v>
      </c>
      <c r="J68" t="s">
        <v>9</v>
      </c>
      <c r="K68" t="s">
        <v>825</v>
      </c>
    </row>
    <row r="69">
      <c r="A69" t="n">
        <v>68.0</v>
      </c>
      <c r="B69" t="s">
        <v>875</v>
      </c>
      <c r="C69" t="s">
        <v>876</v>
      </c>
      <c r="D69" t="s">
        <v>877</v>
      </c>
      <c r="E69" t="s">
        <v>878</v>
      </c>
      <c r="F69" t="s">
        <v>879</v>
      </c>
      <c r="G69" t="s">
        <v>1468</v>
      </c>
      <c r="H69" t="s">
        <v>8</v>
      </c>
      <c r="I69" t="s">
        <v>880</v>
      </c>
      <c r="J69" t="s">
        <v>9</v>
      </c>
      <c r="K69" t="s">
        <v>881</v>
      </c>
    </row>
    <row r="70">
      <c r="A70" t="n">
        <v>69.0</v>
      </c>
      <c r="B70" t="s">
        <v>930</v>
      </c>
      <c r="C70" t="s">
        <v>931</v>
      </c>
      <c r="D70" t="s">
        <v>932</v>
      </c>
      <c r="E70" t="s">
        <v>933</v>
      </c>
      <c r="F70" t="s">
        <v>934</v>
      </c>
      <c r="G70" t="s">
        <v>1468</v>
      </c>
      <c r="H70" t="s">
        <v>8</v>
      </c>
      <c r="I70" t="s">
        <v>935</v>
      </c>
      <c r="J70" t="s">
        <v>9</v>
      </c>
      <c r="K70" t="s">
        <v>936</v>
      </c>
    </row>
    <row r="71">
      <c r="A71" t="n">
        <v>70.0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1468</v>
      </c>
      <c r="H71" t="s">
        <v>8</v>
      </c>
      <c r="I71" t="s">
        <v>183</v>
      </c>
      <c r="J71" t="s">
        <v>9</v>
      </c>
      <c r="K71" t="s">
        <v>738</v>
      </c>
    </row>
    <row r="72">
      <c r="A72" t="n">
        <v>71.0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>
      <c r="A73" t="n">
        <v>72.0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>
      <c r="A74" t="n">
        <v>73.0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>
      <c r="A75" t="n">
        <v>74.0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>
      <c r="A76" t="n">
        <v>75.0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>
      <c r="A77" t="n">
        <v>76.0</v>
      </c>
      <c r="B77" t="s">
        <v>278</v>
      </c>
      <c r="C77" t="s">
        <v>279</v>
      </c>
      <c r="D77" t="s">
        <v>66</v>
      </c>
      <c r="E77" t="s">
        <v>1</v>
      </c>
      <c r="F77" t="s">
        <v>280</v>
      </c>
      <c r="G77" t="s">
        <v>1019</v>
      </c>
      <c r="H77" t="s">
        <v>3</v>
      </c>
      <c r="I77" t="s">
        <v>281</v>
      </c>
      <c r="J77" t="s">
        <v>53</v>
      </c>
      <c r="K77" t="s">
        <v>756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86</vt:i4>
      </vt:variant>
    </vt:vector>
  </HeadingPairs>
  <TitlesOfParts>
    <vt:vector baseType="lpstr" size="86">
      <vt:lpstr>Generated Report</vt:lpstr>
      <vt:lpstr>Connectivity Charts</vt:lpstr>
      <vt:lpstr>Current Report</vt:lpstr>
      <vt:lpstr>FT Participants</vt:lpstr>
      <vt:lpstr>Sep 10</vt:lpstr>
      <vt:lpstr>Sep 05</vt:lpstr>
      <vt:lpstr>Aug 27</vt:lpstr>
      <vt:lpstr>Aug 20</vt:lpstr>
      <vt:lpstr>Aug 13</vt:lpstr>
      <vt:lpstr>Aug 07</vt:lpstr>
      <vt:lpstr>Jul 30</vt:lpstr>
      <vt:lpstr>Jul 23</vt:lpstr>
      <vt:lpstr>Jul 16</vt:lpstr>
      <vt:lpstr>Jul 9</vt:lpstr>
      <vt:lpstr>Jul 2</vt:lpstr>
      <vt:lpstr>Jun 25</vt:lpstr>
      <vt:lpstr>Jun 18</vt:lpstr>
      <vt:lpstr>Jun 11</vt:lpstr>
      <vt:lpstr>Jun 4</vt:lpstr>
      <vt:lpstr>May 28</vt:lpstr>
      <vt:lpstr>May 21</vt:lpstr>
      <vt:lpstr>May 14</vt:lpstr>
      <vt:lpstr>May 9</vt:lpstr>
      <vt:lpstr>May 2</vt:lpstr>
      <vt:lpstr>Apr 23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2018-09-10T21:05:42Z</dcterms:modified>
</cp:coreProperties>
</file>