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8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3" windowHeight="0" windowWidth="2160" xWindow="0" yWindow="0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Jul 16" r:id="rId82" sheetId="82"/>
    <sheet name="Jul 9" r:id="rId5" sheetId="81"/>
    <sheet name="Jul 2" r:id="rId6" sheetId="80"/>
    <sheet name="Jun 25" r:id="rId7" sheetId="79"/>
    <sheet name="Jun 18" r:id="rId8" sheetId="78"/>
    <sheet name="Jun 11" r:id="rId9" sheetId="77"/>
    <sheet name="Jun 4" r:id="rId10" sheetId="76"/>
    <sheet name="May 28" r:id="rId11" sheetId="75"/>
    <sheet name="May 21" r:id="rId12" sheetId="71"/>
    <sheet name="May 14" r:id="rId13" sheetId="70"/>
    <sheet name="May 9" r:id="rId14" sheetId="69"/>
    <sheet name="May 2" r:id="rId15" sheetId="68"/>
    <sheet name="Apr 23" r:id="rId16" sheetId="66"/>
    <sheet name="Apr 16" r:id="rId17" sheetId="67"/>
    <sheet name="Apr 9" r:id="rId18" sheetId="65"/>
    <sheet name="Apr 2" r:id="rId19" sheetId="64"/>
    <sheet name="Mar 26" r:id="rId20" sheetId="63"/>
    <sheet name="Mar 19" r:id="rId21" sheetId="62"/>
    <sheet name="Mar 12" r:id="rId22" sheetId="61"/>
    <sheet name="Mar 5" r:id="rId23" sheetId="60"/>
    <sheet name="Feb 26" r:id="rId24" sheetId="59"/>
    <sheet name="Feb 12" r:id="rId25" sheetId="58"/>
    <sheet name="Feb 5" r:id="rId26" sheetId="57"/>
    <sheet name="Jan 29" r:id="rId27" sheetId="56"/>
    <sheet name="Jan 22" r:id="rId28" sheetId="54"/>
    <sheet name="Jan 15" r:id="rId29" sheetId="53"/>
    <sheet name="Jan 8" r:id="rId30" sheetId="52"/>
    <sheet name="Jan 1" r:id="rId31" sheetId="51"/>
    <sheet name="Dec 25" r:id="rId32" sheetId="50"/>
    <sheet name="Dec 18" r:id="rId33" sheetId="49"/>
    <sheet name="Dec 11" r:id="rId34" sheetId="48"/>
    <sheet name="Dec 4" r:id="rId35" sheetId="47"/>
    <sheet name="Nov 27" r:id="rId36" sheetId="46"/>
    <sheet name="Nov 20" r:id="rId37" sheetId="45"/>
    <sheet name="Nov 13" r:id="rId38" sheetId="44"/>
    <sheet name="Nov 6" r:id="rId39" sheetId="43"/>
    <sheet name="Oct 30" r:id="rId40" sheetId="42"/>
    <sheet name="Oct 23" r:id="rId41" sheetId="41"/>
    <sheet name="Oct 16" r:id="rId42" sheetId="40"/>
    <sheet name="Oct 9" r:id="rId43" sheetId="39"/>
    <sheet name="Oct 2" r:id="rId44" sheetId="38"/>
    <sheet name="Sep 25" r:id="rId45" sheetId="37"/>
    <sheet name="Sep 18" r:id="rId46" sheetId="36"/>
    <sheet name="Sep 11" r:id="rId47" sheetId="35"/>
    <sheet name="Sep 4" r:id="rId48" sheetId="34"/>
    <sheet name="Aug 28" r:id="rId49" sheetId="33"/>
    <sheet name="Aug 21" r:id="rId50" sheetId="32"/>
    <sheet name="Aug 14" r:id="rId51" sheetId="31"/>
    <sheet name="Aug 7" r:id="rId52" sheetId="30"/>
    <sheet name="July 31" r:id="rId53" sheetId="29"/>
    <sheet name="July 24" r:id="rId54" sheetId="28"/>
    <sheet name="July 17" r:id="rId55" sheetId="27"/>
    <sheet name="July 10" r:id="rId56" sheetId="26"/>
    <sheet name="July 3" r:id="rId57" sheetId="25"/>
    <sheet name="June 26" r:id="rId58" sheetId="24"/>
    <sheet name="June 19" r:id="rId59" sheetId="23"/>
    <sheet name="June 12" r:id="rId60" sheetId="22"/>
    <sheet name="June 5" r:id="rId61" sheetId="21"/>
    <sheet name="May 30" r:id="rId62" sheetId="20"/>
    <sheet name="May 22" r:id="rId63" sheetId="19"/>
    <sheet name="May 15" r:id="rId64" sheetId="18"/>
    <sheet name="May 8" r:id="rId65" sheetId="17"/>
    <sheet name="May 1" r:id="rId66" sheetId="16"/>
    <sheet name="Apr 24" r:id="rId67" sheetId="15"/>
    <sheet name="Apr 17" r:id="rId68" sheetId="14"/>
    <sheet name="Apr 10" r:id="rId69" sheetId="13"/>
    <sheet name="Apr 3" r:id="rId70" sheetId="12"/>
    <sheet name="Mar 29" r:id="rId71" sheetId="11"/>
    <sheet name="Mar 21" r:id="rId72" sheetId="10"/>
    <sheet name="Mar 14" r:id="rId73" sheetId="9"/>
    <sheet name="Mar 7" r:id="rId74" sheetId="8"/>
    <sheet name="Mar 3" r:id="rId75" sheetId="7"/>
    <sheet name="Feb 20" r:id="rId76" sheetId="6"/>
    <sheet name="Feb 6" r:id="rId77" sheetId="5"/>
  </sheets>
  <calcPr calcId="0"/>
</workbook>
</file>

<file path=xl/calcChain.xml><?xml version="1.0" encoding="utf-8"?>
<calcChain xmlns="http://schemas.openxmlformats.org/spreadsheetml/2006/main">
  <c i="55" l="1" r="H26"/>
  <c i="55" r="I26"/>
  <c i="55" r="J26"/>
  <c i="55" r="K26"/>
  <c i="55" r="L26"/>
  <c i="55" r="M26"/>
  <c i="55" r="N26"/>
  <c i="55" r="O26"/>
  <c i="55" r="P26"/>
  <c i="55" r="Q26"/>
  <c i="55" r="R26"/>
  <c i="55" r="S26"/>
  <c i="55" r="T26"/>
  <c i="55" r="U26"/>
  <c i="55" r="V26"/>
  <c i="55" r="W26"/>
  <c i="55" r="X26"/>
  <c i="55" r="Y26"/>
  <c i="55" r="Z26"/>
  <c i="55" r="AA26"/>
  <c i="55" r="AB26"/>
  <c i="55" r="AC26"/>
  <c i="55" r="AD26"/>
  <c i="55" r="AE26"/>
  <c i="55" r="AF26"/>
  <c i="55" r="H27"/>
  <c i="55" r="I27"/>
  <c i="55" r="J27"/>
  <c i="55" r="K27"/>
  <c i="55" r="L27"/>
  <c i="55" r="M27"/>
  <c i="55" r="N27"/>
  <c i="55" r="O27"/>
  <c i="55" r="P27"/>
  <c i="55" r="Q27"/>
  <c i="55" r="R27"/>
  <c i="55" r="S27"/>
  <c i="55" r="T27"/>
  <c i="55" r="U27"/>
  <c i="55" r="V27"/>
  <c i="55" r="W27"/>
  <c i="55" r="X27"/>
  <c i="55" r="Y27"/>
  <c i="55" r="Z27"/>
  <c i="55" r="AA27"/>
  <c i="55" r="AB27"/>
  <c i="55" r="AC27"/>
  <c i="55" r="AD27"/>
  <c i="55" r="AE27"/>
  <c i="55" r="AF27"/>
  <c i="55" r="H28"/>
  <c i="55" r="I28"/>
  <c i="55" r="J28"/>
  <c i="55" r="K28"/>
  <c i="55" r="L28"/>
  <c i="55" r="M28"/>
  <c i="55" r="N28"/>
  <c i="55" r="O28"/>
  <c i="55" r="P28"/>
  <c i="55" r="Q28"/>
  <c i="55" r="R28"/>
  <c i="55" r="S28"/>
  <c i="55" r="T28"/>
  <c i="55" r="U28"/>
  <c i="55" r="V28"/>
  <c i="55" r="W28"/>
  <c i="55" r="X28"/>
  <c i="55" r="Y28"/>
  <c i="55" r="Z28"/>
  <c i="55" r="AA28"/>
  <c i="55" r="AB28"/>
  <c i="55" r="AC28"/>
  <c i="55" r="AD28"/>
  <c i="55" r="AE28"/>
  <c i="55" r="AF28"/>
  <c i="55" r="H29"/>
  <c i="55" r="I29"/>
  <c i="55" r="J29"/>
  <c i="55" r="K29"/>
  <c i="55" r="L29"/>
  <c i="55" r="M29"/>
  <c i="55" r="N29"/>
  <c i="55" r="O29"/>
  <c i="55" r="P29"/>
  <c i="55" r="Q29"/>
  <c i="55" r="R29"/>
  <c i="55" r="S29"/>
  <c i="55" r="T29"/>
  <c i="55" r="U29"/>
  <c i="55" r="V29"/>
  <c i="55" r="W29"/>
  <c i="55" r="X29"/>
  <c i="55" r="Y29"/>
  <c i="55" r="Z29"/>
  <c i="55" r="AA29"/>
  <c i="55" r="AB29"/>
  <c i="55" r="AC29"/>
  <c i="55" r="AD29"/>
  <c i="55" r="AE29"/>
  <c i="55" r="AF29"/>
  <c i="55" r="H30"/>
  <c i="55" r="I30"/>
  <c i="55" r="J30"/>
  <c i="55" r="K30"/>
  <c i="55" r="L30"/>
  <c i="55" r="M30"/>
  <c i="55" r="N30"/>
  <c i="55" r="O30"/>
  <c i="55" r="P30"/>
  <c i="55" r="Q30"/>
  <c i="55" r="R30"/>
  <c i="55" r="S30"/>
  <c i="55" r="T30"/>
  <c i="55" r="U30"/>
  <c i="55" r="V30"/>
  <c i="55" r="W30"/>
  <c i="55" r="X30"/>
  <c i="55" r="Y30"/>
  <c i="55" r="Z30"/>
  <c i="55" r="AA30"/>
  <c i="55" r="AB30"/>
  <c i="55" r="AC30"/>
  <c i="55" r="AD30"/>
  <c i="55" r="AE30"/>
  <c i="55" r="AF30"/>
  <c i="55" r="H31"/>
  <c i="55" r="I31"/>
  <c i="55" r="J31"/>
  <c i="55" r="K31"/>
  <c i="55" r="L31"/>
  <c i="55" r="M31"/>
  <c i="55" r="N31"/>
  <c i="55" r="O31"/>
  <c i="55" r="P31"/>
  <c i="55" r="Q31"/>
  <c i="55" r="R31"/>
  <c i="55" r="S31"/>
  <c i="55" r="T31"/>
  <c i="55" r="U31"/>
  <c i="55" r="V31"/>
  <c i="55" r="W31"/>
  <c i="55" r="X31"/>
  <c i="55" r="Y31"/>
  <c i="55" r="Z31"/>
  <c i="55" r="AA31"/>
  <c i="55" r="AB31"/>
  <c i="55" r="AC31"/>
  <c i="55" r="AD31"/>
  <c i="55" r="AE31"/>
  <c i="55" r="AF31"/>
  <c i="55" r="H32"/>
  <c i="55" r="I32"/>
  <c i="55" r="J32"/>
  <c i="55" r="K32"/>
  <c i="55" r="L32"/>
  <c i="55" r="M32"/>
  <c i="55" r="N32"/>
  <c i="55" r="O32"/>
  <c i="55" r="P32"/>
  <c i="55" r="Q32"/>
  <c i="55" r="R32"/>
  <c i="55" r="S32"/>
  <c i="55" r="T32"/>
  <c i="55" r="U32"/>
  <c i="55" r="V32"/>
  <c i="55" r="W32"/>
  <c i="55" r="X32"/>
  <c i="55" r="Y32"/>
  <c i="55" r="Z32"/>
  <c i="55" r="AA32"/>
  <c i="55" r="AB32"/>
  <c i="55" r="AC32"/>
  <c i="55" r="AD32"/>
  <c i="55" r="AE32"/>
  <c i="55" r="AF32"/>
  <c i="55" r="H33"/>
  <c i="55" r="I33"/>
  <c i="55" r="J33"/>
  <c i="55" r="K33"/>
  <c i="55" r="L33"/>
  <c i="55" r="M33"/>
  <c i="55" r="N33"/>
  <c i="55" r="O33"/>
  <c i="55" r="P33"/>
  <c i="55" r="Q33"/>
  <c i="55" r="R33"/>
  <c i="55" r="S33"/>
  <c i="55" r="T33"/>
  <c i="55" r="U33"/>
  <c i="55" r="V33"/>
  <c i="55" r="W33"/>
  <c i="55" r="X33"/>
  <c i="55" r="Y33"/>
  <c i="55" r="Z33"/>
  <c i="55" r="AA33"/>
  <c i="55" r="AB33"/>
  <c i="55" r="AC33"/>
  <c i="55" r="AD33"/>
  <c i="55" r="AE33"/>
  <c i="55" r="AF33"/>
  <c i="55" r="H34"/>
  <c i="55" r="I34"/>
  <c i="55" r="J34"/>
  <c i="55" r="K34"/>
  <c i="55" r="L34"/>
  <c i="55" r="M34"/>
  <c i="55" r="N34"/>
  <c i="55" r="O34"/>
  <c i="55" r="P34"/>
  <c i="55" r="Q34"/>
  <c i="55" r="R34"/>
  <c i="55" r="S34"/>
  <c i="55" r="T34"/>
  <c i="55" r="U34"/>
  <c i="55" r="V34"/>
  <c i="55" r="W34"/>
  <c i="55" r="X34"/>
  <c i="55" r="Y34"/>
  <c i="55" r="Z34"/>
  <c i="55" r="AA34"/>
  <c i="55" r="AB34"/>
  <c i="55" r="AC34"/>
  <c i="55" r="AD34"/>
  <c i="55" r="AE34"/>
  <c i="55" r="AF34"/>
  <c i="55" r="H35"/>
  <c i="55" r="I35"/>
  <c i="55" r="J35"/>
  <c i="55" r="K35"/>
  <c i="55" r="L35"/>
  <c i="55" r="M35"/>
  <c i="55" r="N35"/>
  <c i="55" r="O35"/>
  <c i="55" r="P35"/>
  <c i="55" r="Q35"/>
  <c i="55" r="R35"/>
  <c i="55" r="S35"/>
  <c i="55" r="T35"/>
  <c i="55" r="U35"/>
  <c i="55" r="V35"/>
  <c i="55" r="W35"/>
  <c i="55" r="X35"/>
  <c i="55" r="Y35"/>
  <c i="55" r="Z35"/>
  <c i="55" r="AA35"/>
  <c i="55" r="AB35"/>
  <c i="55" r="AC35"/>
  <c i="55" r="AD35"/>
  <c i="55" r="AE35"/>
  <c i="55" r="AF35"/>
  <c i="55" r="H36"/>
  <c i="55" r="I36"/>
  <c i="55" r="J36"/>
  <c i="55" r="K36"/>
  <c i="55" r="L36"/>
  <c i="55" r="M36"/>
  <c i="55" r="N36"/>
  <c i="55" r="O36"/>
  <c i="55" r="P36"/>
  <c i="55" r="Q36"/>
  <c i="55" r="R36"/>
  <c i="55" r="S36"/>
  <c i="55" r="T36"/>
  <c i="55" r="U36"/>
  <c i="55" r="V36"/>
  <c i="55" r="W36"/>
  <c i="55" r="X36"/>
  <c i="55" r="Y36"/>
  <c i="55" r="Z36"/>
  <c i="55" r="AA36"/>
  <c i="55" r="AB36"/>
  <c i="55" r="AC36"/>
  <c i="55" r="AD36"/>
  <c i="55" r="AE36"/>
  <c i="55" r="AF36"/>
  <c i="55" r="H37"/>
  <c i="55" r="I37"/>
  <c i="55" r="J37"/>
  <c i="55" r="K37"/>
  <c i="55" r="L37"/>
  <c i="55" r="M37"/>
  <c i="55" r="N37"/>
  <c i="55" r="O37"/>
  <c i="55" r="P37"/>
  <c i="55" r="Q37"/>
  <c i="55" r="R37"/>
  <c i="55" r="S37"/>
  <c i="55" r="T37"/>
  <c i="55" r="U37"/>
  <c i="55" r="V37"/>
  <c i="55" r="W37"/>
  <c i="55" r="X37"/>
  <c i="55" r="Y37"/>
  <c i="55" r="Z37"/>
  <c i="55" r="AA37"/>
  <c i="55" r="AB37"/>
  <c i="55" r="AC37"/>
  <c i="55" r="AD37"/>
  <c i="55" r="AE37"/>
  <c i="55" r="AF37"/>
  <c i="55" r="H38"/>
  <c i="55" r="I38"/>
  <c i="55" r="J38"/>
  <c i="55" r="K38"/>
  <c i="55" r="L38"/>
  <c i="55" r="M38"/>
  <c i="55" r="N38"/>
  <c i="55" r="O38"/>
  <c i="55" r="P38"/>
  <c i="55" r="Q38"/>
  <c i="55" r="R38"/>
  <c i="55" r="S38"/>
  <c i="55" r="T38"/>
  <c i="55" r="U38"/>
  <c i="55" r="V38"/>
  <c i="55" r="W38"/>
  <c i="55" r="X38"/>
  <c i="55" r="Y38"/>
  <c i="55" r="Z38"/>
  <c i="55" r="AA38"/>
  <c i="55" r="AB38"/>
  <c i="55" r="AC38"/>
  <c i="55" r="AD38"/>
  <c i="55" r="AE38"/>
  <c i="55" r="AF38"/>
  <c i="55" r="H39"/>
  <c i="55" r="I39"/>
  <c i="55" r="J39"/>
  <c i="55" r="K39"/>
  <c i="55" r="L39"/>
  <c i="55" r="M39"/>
  <c i="55" r="N39"/>
  <c i="55" r="O39"/>
  <c i="55" r="P39"/>
  <c i="55" r="Q39"/>
  <c i="55" r="R39"/>
  <c i="55" r="S39"/>
  <c i="55" r="T39"/>
  <c i="55" r="U39"/>
  <c i="55" r="V39"/>
  <c i="55" r="W39"/>
  <c i="55" r="X39"/>
  <c i="55" r="Y39"/>
  <c i="55" r="Z39"/>
  <c i="55" r="AA39"/>
  <c i="55" r="AB39"/>
  <c i="55" r="AC39"/>
  <c i="55" r="AD39"/>
  <c i="55" r="AE39"/>
  <c i="55" r="AF39"/>
  <c i="55" r="H40"/>
  <c i="55" r="I40"/>
  <c i="55" r="J40"/>
  <c i="55" r="K40"/>
  <c i="55" r="L40"/>
  <c i="55" r="M40"/>
  <c i="55" r="N40"/>
  <c i="55" r="O40"/>
  <c i="55" r="P40"/>
  <c i="55" r="Q40"/>
  <c i="55" r="R40"/>
  <c i="55" r="S40"/>
  <c i="55" r="T40"/>
  <c i="55" r="U40"/>
  <c i="55" r="V40"/>
  <c i="55" r="W40"/>
  <c i="55" r="X40"/>
  <c i="55" r="Y40"/>
  <c i="55" r="Z40"/>
  <c i="55" r="AA40"/>
  <c i="55" r="AB40"/>
  <c i="55" r="AC40"/>
  <c i="55" r="AD40"/>
  <c i="55" r="AE40"/>
  <c i="55" r="AF40"/>
  <c i="55" r="H41"/>
  <c i="55" r="I41"/>
  <c i="55" r="J41"/>
  <c i="55" r="K41"/>
  <c i="55" r="L41"/>
  <c i="55" r="M41"/>
  <c i="55" r="N41"/>
  <c i="55" r="O41"/>
  <c i="55" r="P41"/>
  <c i="55" r="Q41"/>
  <c i="55" r="R41"/>
  <c i="55" r="S41"/>
  <c i="55" r="T41"/>
  <c i="55" r="U41"/>
  <c i="55" r="V41"/>
  <c i="55" r="W41"/>
  <c i="55" r="X41"/>
  <c i="55" r="Y41"/>
  <c i="55" r="Z41"/>
  <c i="55" r="AA41"/>
  <c i="55" r="AB41"/>
  <c i="55" r="AC41"/>
  <c i="55" r="AD41"/>
  <c i="55" r="AE41"/>
  <c i="55" r="AF41"/>
  <c i="55" r="H42"/>
  <c i="55" r="I42"/>
  <c i="55" r="J42"/>
  <c i="55" r="K42"/>
  <c i="55" r="L42"/>
  <c i="55" r="M42"/>
  <c i="55" r="N42"/>
  <c i="55" r="O42"/>
  <c i="55" r="P42"/>
  <c i="55" r="Q42"/>
  <c i="55" r="R42"/>
  <c i="55" r="S42"/>
  <c i="55" r="T42"/>
  <c i="55" r="U42"/>
  <c i="55" r="V42"/>
  <c i="55" r="W42"/>
  <c i="55" r="X42"/>
  <c i="55" r="Y42"/>
  <c i="55" r="Z42"/>
  <c i="55" r="AA42"/>
  <c i="55" r="AB42"/>
  <c i="55" r="AC42"/>
  <c i="55" r="AD42"/>
  <c i="55" r="AE42"/>
  <c i="55" r="AF42"/>
  <c i="55" r="H43"/>
  <c i="55" r="I43"/>
  <c i="55" r="J43"/>
  <c i="55" r="K43"/>
  <c i="55" r="L43"/>
  <c i="55" r="M43"/>
  <c i="55" r="N43"/>
  <c i="55" r="O43"/>
  <c i="55" r="P43"/>
  <c i="55" r="Q43"/>
  <c i="55" r="R43"/>
  <c i="55" r="S43"/>
  <c i="55" r="T43"/>
  <c i="55" r="U43"/>
  <c i="55" r="V43"/>
  <c i="55" r="W43"/>
  <c i="55" r="X43"/>
  <c i="55" r="Y43"/>
  <c i="55" r="Z43"/>
  <c i="55" r="AA43"/>
  <c i="55" r="AB43"/>
  <c i="55" r="AC43"/>
  <c i="55" r="AD43"/>
  <c i="55" r="AE43"/>
  <c i="55" r="AF43"/>
  <c i="55" r="H44"/>
  <c i="55" r="I44"/>
  <c i="55" r="J44"/>
  <c i="55" r="K44"/>
  <c i="55" r="L44"/>
  <c i="55" r="M44"/>
  <c i="55" r="N44"/>
  <c i="55" r="O44"/>
  <c i="55" r="P44"/>
  <c i="55" r="Q44"/>
  <c i="55" r="R44"/>
  <c i="55" r="S44"/>
  <c i="55" r="T44"/>
  <c i="55" r="U44"/>
  <c i="55" r="V44"/>
  <c i="55" r="W44"/>
  <c i="55" r="X44"/>
  <c i="55" r="Y44"/>
  <c i="55" r="Z44"/>
  <c i="55" r="AA44"/>
  <c i="55" r="AB44"/>
  <c i="55" r="AC44"/>
  <c i="55" r="AD44"/>
  <c i="55" r="AE44"/>
  <c i="55" r="AF44"/>
  <c i="55" r="H45"/>
  <c i="55" r="I45"/>
  <c i="55" r="J45"/>
  <c i="55" r="K45"/>
  <c i="55" r="L45"/>
  <c i="55" r="M45"/>
  <c i="55" r="N45"/>
  <c i="55" r="O45"/>
  <c i="55" r="P45"/>
  <c i="55" r="Q45"/>
  <c i="55" r="R45"/>
  <c i="55" r="S45"/>
  <c i="55" r="T45"/>
  <c i="55" r="U45"/>
  <c i="55" r="V45"/>
  <c i="55" r="W45"/>
  <c i="55" r="X45"/>
  <c i="55" r="Y45"/>
  <c i="55" r="Z45"/>
  <c i="55" r="AA45"/>
  <c i="55" r="AB45"/>
  <c i="55" r="AC45"/>
  <c i="55" r="AD45"/>
  <c i="55" r="AE45"/>
  <c i="55" r="AF45"/>
  <c i="55" r="H46"/>
  <c i="55" r="I46"/>
  <c i="55" r="J46"/>
  <c i="55" r="K46"/>
  <c i="55" r="L46"/>
  <c i="55" r="M46"/>
  <c i="55" r="N46"/>
  <c i="55" r="O46"/>
  <c i="55" r="P46"/>
  <c i="55" r="Q46"/>
  <c i="55" r="R46"/>
  <c i="55" r="S46"/>
  <c i="55" r="T46"/>
  <c i="55" r="U46"/>
  <c i="55" r="V46"/>
  <c i="55" r="W46"/>
  <c i="55" r="X46"/>
  <c i="55" r="Y46"/>
  <c i="55" r="Z46"/>
  <c i="55" r="AA46"/>
  <c i="55" r="AB46"/>
  <c i="55" r="AC46"/>
  <c i="55" r="AD46"/>
  <c i="55" r="AE46"/>
  <c i="55" r="AF46"/>
  <c i="55" r="H47"/>
  <c i="55" r="I47"/>
  <c i="55" r="J47"/>
  <c i="55" r="K47"/>
  <c i="55" r="L47"/>
  <c i="55" r="M47"/>
  <c i="55" r="N47"/>
  <c i="55" r="O47"/>
  <c i="55" r="P47"/>
  <c i="55" r="Q47"/>
  <c i="55" r="R47"/>
  <c i="55" r="S47"/>
  <c i="55" r="T47"/>
  <c i="55" r="U47"/>
  <c i="55" r="V47"/>
  <c i="55" r="W47"/>
  <c i="55" r="X47"/>
  <c i="55" r="Y47"/>
  <c i="55" r="Z47"/>
  <c i="55" r="AA47"/>
  <c i="55" r="AB47"/>
  <c i="55" r="AC47"/>
  <c i="55" r="AD47"/>
  <c i="55" r="AE47"/>
  <c i="55" r="AF47"/>
  <c i="55" r="H48"/>
  <c i="55" r="I48"/>
  <c i="55" r="J48"/>
  <c i="55" r="K48"/>
  <c i="55" r="L48"/>
  <c i="55" r="M48"/>
  <c i="55" r="N48"/>
  <c i="55" r="O48"/>
  <c i="55" r="P48"/>
  <c i="55" r="Q48"/>
  <c i="55" r="R48"/>
  <c i="55" r="S48"/>
  <c i="55" r="T48"/>
  <c i="55" r="U48"/>
  <c i="55" r="V48"/>
  <c i="55" r="W48"/>
  <c i="55" r="X48"/>
  <c i="55" r="Y48"/>
  <c i="55" r="Z48"/>
  <c i="55" r="AA48"/>
  <c i="55" r="AB48"/>
  <c i="55" r="AC48"/>
  <c i="55" r="AD48"/>
  <c i="55" r="AE48"/>
  <c i="55" r="AF48"/>
  <c i="55" r="H49"/>
  <c i="55" r="I49"/>
  <c i="55" r="J49"/>
  <c i="55" r="K49"/>
  <c i="55" r="L49"/>
  <c i="55" r="M49"/>
  <c i="55" r="N49"/>
  <c i="55" r="O49"/>
  <c i="55" r="P49"/>
  <c i="55" r="Q49"/>
  <c i="55" r="R49"/>
  <c i="55" r="S49"/>
  <c i="55" r="T49"/>
  <c i="55" r="U49"/>
  <c i="55" r="V49"/>
  <c i="55" r="W49"/>
  <c i="55" r="X49"/>
  <c i="55" r="Y49"/>
  <c i="55" r="Z49"/>
  <c i="55" r="AA49"/>
  <c i="55" r="AB49"/>
  <c i="55" r="AC49"/>
  <c i="55" r="AD49"/>
  <c i="55" r="AE49"/>
  <c i="55" r="AF49"/>
  <c i="55" r="H50"/>
  <c i="55" r="I50"/>
  <c i="55" r="J50"/>
  <c i="55" r="K50"/>
  <c i="55" r="L50"/>
  <c i="55" r="M50"/>
  <c i="55" r="N50"/>
  <c i="55" r="O50"/>
  <c i="55" r="P50"/>
  <c i="55" r="Q50"/>
  <c i="55" r="R50"/>
  <c i="55" r="S50"/>
  <c i="55" r="T50"/>
  <c i="55" r="U50"/>
  <c i="55" r="V50"/>
  <c i="55" r="W50"/>
  <c i="55" r="X50"/>
  <c i="55" r="Y50"/>
  <c i="55" r="Z50"/>
  <c i="55" r="AA50"/>
  <c i="55" r="AB50"/>
  <c i="55" r="AC50"/>
  <c i="55" r="AD50"/>
  <c i="55" r="AE50"/>
  <c i="55" r="AF50"/>
  <c i="55" r="H51"/>
  <c i="55" r="I51"/>
  <c i="55" r="J51"/>
  <c i="55" r="K51"/>
  <c i="55" r="L51"/>
  <c i="55" r="M51"/>
  <c i="55" r="N51"/>
  <c i="55" r="O51"/>
  <c i="55" r="P51"/>
  <c i="55" r="Q51"/>
  <c i="55" r="R51"/>
  <c i="55" r="S51"/>
  <c i="55" r="T51"/>
  <c i="55" r="U51"/>
  <c i="55" r="V51"/>
  <c i="55" r="W51"/>
  <c i="55" r="X51"/>
  <c i="55" r="Y51"/>
  <c i="55" r="Z51"/>
  <c i="55" r="AA51"/>
  <c i="55" r="AB51"/>
  <c i="55" r="AC51"/>
  <c i="55" r="AD51"/>
  <c i="55" r="AE51"/>
  <c i="55" r="AF51"/>
  <c i="55" r="H52"/>
  <c i="55" r="I52"/>
  <c i="55" r="J52"/>
  <c i="55" r="K52"/>
  <c i="55" r="L52"/>
  <c i="55" r="M52"/>
  <c i="55" r="N52"/>
  <c i="55" r="O52"/>
  <c i="55" r="P52"/>
  <c i="55" r="Q52"/>
  <c i="55" r="R52"/>
  <c i="55" r="S52"/>
  <c i="55" r="T52"/>
  <c i="55" r="U52"/>
  <c i="55" r="V52"/>
  <c i="55" r="W52"/>
  <c i="55" r="X52"/>
  <c i="55" r="Y52"/>
  <c i="55" r="Z52"/>
  <c i="55" r="AA52"/>
  <c i="55" r="AB52"/>
  <c i="55" r="AC52"/>
  <c i="55" r="AD52"/>
  <c i="55" r="AE52"/>
  <c i="55" r="AF52"/>
  <c i="55" r="H53"/>
  <c i="55" r="I53"/>
  <c i="55" r="J53"/>
  <c i="55" r="K53"/>
  <c i="55" r="L53"/>
  <c i="55" r="M53"/>
  <c i="55" r="N53"/>
  <c i="55" r="O53"/>
  <c i="55" r="P53"/>
  <c i="55" r="Q53"/>
  <c i="55" r="R53"/>
  <c i="55" r="S53"/>
  <c i="55" r="T53"/>
  <c i="55" r="U53"/>
  <c i="55" r="V53"/>
  <c i="55" r="W53"/>
  <c i="55" r="X53"/>
  <c i="55" r="Y53"/>
  <c i="55" r="Z53"/>
  <c i="55" r="AA53"/>
  <c i="55" r="AB53"/>
  <c i="55" r="AC53"/>
  <c i="55" r="AD53"/>
  <c i="55" r="AE53"/>
  <c i="55" r="AF53"/>
  <c i="55" r="H54"/>
  <c i="55" r="I54"/>
  <c i="55" r="J54"/>
  <c i="55" r="K54"/>
  <c i="55" r="L54"/>
  <c i="55" r="M54"/>
  <c i="55" r="N54"/>
  <c i="55" r="O54"/>
  <c i="55" r="P54"/>
  <c i="55" r="Q54"/>
  <c i="55" r="R54"/>
  <c i="55" r="S54"/>
  <c i="55" r="T54"/>
  <c i="55" r="U54"/>
  <c i="55" r="V54"/>
  <c i="55" r="W54"/>
  <c i="55" r="X54"/>
  <c i="55" r="Y54"/>
  <c i="55" r="Z54"/>
  <c i="55" r="AA54"/>
  <c i="55" r="AB54"/>
  <c i="55" r="AC54"/>
  <c i="55" r="AD54"/>
  <c i="55" r="AE54"/>
  <c i="55" r="AF54"/>
  <c i="55" r="H55"/>
  <c i="55" r="I55"/>
  <c i="55" r="J55"/>
  <c i="55" r="K55"/>
  <c i="55" r="L55"/>
  <c i="55" r="M55"/>
  <c i="55" r="N55"/>
  <c i="55" r="O55"/>
  <c i="55" r="P55"/>
  <c i="55" r="Q55"/>
  <c i="55" r="R55"/>
  <c i="55" r="S55"/>
  <c i="55" r="T55"/>
  <c i="55" r="U55"/>
  <c i="55" r="V55"/>
  <c i="55" r="W55"/>
  <c i="55" r="X55"/>
  <c i="55" r="Y55"/>
  <c i="55" r="Z55"/>
  <c i="55" r="AA55"/>
  <c i="55" r="AB55"/>
  <c i="55" r="AC55"/>
  <c i="55" r="AD55"/>
  <c i="55" r="AE55"/>
  <c i="55" r="AF55"/>
  <c i="55" r="H56"/>
  <c i="55" r="I56"/>
  <c i="55" r="J56"/>
  <c i="55" r="K56"/>
  <c i="55" r="L56"/>
  <c i="55" r="M56"/>
  <c i="55" r="N56"/>
  <c i="55" r="O56"/>
  <c i="55" r="P56"/>
  <c i="55" r="Q56"/>
  <c i="55" r="R56"/>
  <c i="55" r="S56"/>
  <c i="55" r="T56"/>
  <c i="55" r="U56"/>
  <c i="55" r="V56"/>
  <c i="55" r="W56"/>
  <c i="55" r="X56"/>
  <c i="55" r="Y56"/>
  <c i="55" r="Z56"/>
  <c i="55" r="AA56"/>
  <c i="55" r="AB56"/>
  <c i="55" r="AC56"/>
  <c i="55" r="AD56"/>
  <c i="55" r="AE56"/>
  <c i="55" r="AF56"/>
  <c i="55" r="H57"/>
  <c i="55" r="I57"/>
  <c i="55" r="J57"/>
  <c i="55" r="K57"/>
  <c i="55" r="L57"/>
  <c i="55" r="M57"/>
  <c i="55" r="N57"/>
  <c i="55" r="O57"/>
  <c i="55" r="P57"/>
  <c i="55" r="Q57"/>
  <c i="55" r="R57"/>
  <c i="55" r="S57"/>
  <c i="55" r="T57"/>
  <c i="55" r="U57"/>
  <c i="55" r="V57"/>
  <c i="55" r="W57"/>
  <c i="55" r="X57"/>
  <c i="55" r="Y57"/>
  <c i="55" r="Z57"/>
  <c i="55" r="AA57"/>
  <c i="55" r="AB57"/>
  <c i="55" r="AC57"/>
  <c i="55" r="AD57"/>
  <c i="55" r="AE57"/>
  <c i="55" r="AF57"/>
  <c i="55" r="H58"/>
  <c i="55" r="I58"/>
  <c i="55" r="J58"/>
  <c i="55" r="K58"/>
  <c i="55" r="L58"/>
  <c i="55" r="M58"/>
  <c i="55" r="N58"/>
  <c i="55" r="O58"/>
  <c i="55" r="P58"/>
  <c i="55" r="Q58"/>
  <c i="55" r="R58"/>
  <c i="55" r="S58"/>
  <c i="55" r="T58"/>
  <c i="55" r="U58"/>
  <c i="55" r="V58"/>
  <c i="55" r="W58"/>
  <c i="55" r="X58"/>
  <c i="55" r="Y58"/>
  <c i="55" r="Z58"/>
  <c i="55" r="AA58"/>
  <c i="55" r="AB58"/>
  <c i="55" r="AC58"/>
  <c i="55" r="AD58"/>
  <c i="55" r="AE58"/>
  <c i="55" r="AF58"/>
  <c i="55" r="H59"/>
  <c i="55" r="I59"/>
  <c i="55" r="J59"/>
  <c i="55" r="K59"/>
  <c i="55" r="L59"/>
  <c i="55" r="M59"/>
  <c i="55" r="N59"/>
  <c i="55" r="O59"/>
  <c i="55" r="P59"/>
  <c i="55" r="Q59"/>
  <c i="55" r="R59"/>
  <c i="55" r="S59"/>
  <c i="55" r="T59"/>
  <c i="55" r="U59"/>
  <c i="55" r="V59"/>
  <c i="55" r="W59"/>
  <c i="55" r="X59"/>
  <c i="55" r="Y59"/>
  <c i="55" r="Z59"/>
  <c i="55" r="AA59"/>
  <c i="55" r="AB59"/>
  <c i="55" r="AC59"/>
  <c i="55" r="AD59"/>
  <c i="55" r="AE59"/>
  <c i="55" r="AF59"/>
  <c i="55" r="H60"/>
  <c i="55" r="I60"/>
  <c i="55" r="J60"/>
  <c i="55" r="K60"/>
  <c i="55" r="L60"/>
  <c i="55" r="M60"/>
  <c i="55" r="N60"/>
  <c i="55" r="O60"/>
  <c i="55" r="P60"/>
  <c i="55" r="Q60"/>
  <c i="55" r="R60"/>
  <c i="55" r="S60"/>
  <c i="55" r="T60"/>
  <c i="55" r="U60"/>
  <c i="55" r="V60"/>
  <c i="55" r="W60"/>
  <c i="55" r="X60"/>
  <c i="55" r="Y60"/>
  <c i="55" r="Z60"/>
  <c i="55" r="AA60"/>
  <c i="55" r="AB60"/>
  <c i="55" r="AC60"/>
  <c i="55" r="AD60"/>
  <c i="55" r="AE60"/>
  <c i="55" r="AF60"/>
  <c i="55" r="H61"/>
  <c i="55" r="I61"/>
  <c i="55" r="J61"/>
  <c i="55" r="K61"/>
  <c i="55" r="L61"/>
  <c i="55" r="M61"/>
  <c i="55" r="N61"/>
  <c i="55" r="O61"/>
  <c i="55" r="P61"/>
  <c i="55" r="Q61"/>
  <c i="55" r="R61"/>
  <c i="55" r="S61"/>
  <c i="55" r="T61"/>
  <c i="55" r="U61"/>
  <c i="55" r="V61"/>
  <c i="55" r="W61"/>
  <c i="55" r="X61"/>
  <c i="55" r="Y61"/>
  <c i="55" r="Z61"/>
  <c i="55" r="AA61"/>
  <c i="55" r="AB61"/>
  <c i="55" r="AC61"/>
  <c i="55" r="AD61"/>
  <c i="55" r="AE61"/>
  <c i="55" r="AF61"/>
  <c i="55" r="H62"/>
  <c i="55" r="I62"/>
  <c i="55" r="J62"/>
  <c i="55" r="K62"/>
  <c i="55" r="L62"/>
  <c i="55" r="M62"/>
  <c i="55" r="N62"/>
  <c i="55" r="O62"/>
  <c i="55" r="P62"/>
  <c i="55" r="Q62"/>
  <c i="55" r="R62"/>
  <c i="55" r="S62"/>
  <c i="55" r="T62"/>
  <c i="55" r="U62"/>
  <c i="55" r="V62"/>
  <c i="55" r="W62"/>
  <c i="55" r="X62"/>
  <c i="55" r="Y62"/>
  <c i="55" r="Z62"/>
  <c i="55" r="AA62"/>
  <c i="55" r="AB62"/>
  <c i="55" r="AC62"/>
  <c i="55" r="AD62"/>
  <c i="55" r="AE62"/>
  <c i="55" r="AF62"/>
  <c i="55" r="H63"/>
  <c i="55" r="I63"/>
  <c i="55" r="J63"/>
  <c i="55" r="K63"/>
  <c i="55" r="L63"/>
  <c i="55" r="M63"/>
  <c i="55" r="N63"/>
  <c i="55" r="O63"/>
  <c i="55" r="P63"/>
  <c i="55" r="Q63"/>
  <c i="55" r="R63"/>
  <c i="55" r="S63"/>
  <c i="55" r="T63"/>
  <c i="55" r="U63"/>
  <c i="55" r="V63"/>
  <c i="55" r="W63"/>
  <c i="55" r="X63"/>
  <c i="55" r="Y63"/>
  <c i="55" r="Z63"/>
  <c i="55" r="AA63"/>
  <c i="55" r="AB63"/>
  <c i="55" r="AC63"/>
  <c i="55" r="AD63"/>
  <c i="55" r="AE63"/>
  <c i="55" r="AF63"/>
  <c i="55" r="H64"/>
  <c i="55" r="I64"/>
  <c i="55" r="J64"/>
  <c i="55" r="K64"/>
  <c i="55" r="L64"/>
  <c i="55" r="M64"/>
  <c i="55" r="N64"/>
  <c i="55" r="O64"/>
  <c i="55" r="P64"/>
  <c i="55" r="Q64"/>
  <c i="55" r="R64"/>
  <c i="55" r="S64"/>
  <c i="55" r="T64"/>
  <c i="55" r="U64"/>
  <c i="55" r="V64"/>
  <c i="55" r="W64"/>
  <c i="55" r="X64"/>
  <c i="55" r="Y64"/>
  <c i="55" r="Z64"/>
  <c i="55" r="AA64"/>
  <c i="55" r="AB64"/>
  <c i="55" r="AC64"/>
  <c i="55" r="AD64"/>
  <c i="55" r="AE64"/>
  <c i="55" r="AF64"/>
  <c i="55" r="H65"/>
  <c i="55" r="I65"/>
  <c i="55" r="J65"/>
  <c i="55" r="K65"/>
  <c i="55" r="L65"/>
  <c i="55" r="M65"/>
  <c i="55" r="N65"/>
  <c i="55" r="O65"/>
  <c i="55" r="P65"/>
  <c i="55" r="Q65"/>
  <c i="55" r="R65"/>
  <c i="55" r="S65"/>
  <c i="55" r="T65"/>
  <c i="55" r="U65"/>
  <c i="55" r="V65"/>
  <c i="55" r="W65"/>
  <c i="55" r="X65"/>
  <c i="55" r="Y65"/>
  <c i="55" r="Z65"/>
  <c i="55" r="AA65"/>
  <c i="55" r="AB65"/>
  <c i="55" r="AC65"/>
  <c i="55" r="AD65"/>
  <c i="55" r="AE65"/>
  <c i="55" r="AF65"/>
  <c i="55" r="H66"/>
  <c i="55" r="I66"/>
  <c i="55" r="J66"/>
  <c i="55" r="K66"/>
  <c i="55" r="L66"/>
  <c i="55" r="M66"/>
  <c i="55" r="N66"/>
  <c i="55" r="O66"/>
  <c i="55" r="P66"/>
  <c i="55" r="Q66"/>
  <c i="55" r="R66"/>
  <c i="55" r="S66"/>
  <c i="55" r="T66"/>
  <c i="55" r="U66"/>
  <c i="55" r="V66"/>
  <c i="55" r="W66"/>
  <c i="55" r="X66"/>
  <c i="55" r="Y66"/>
  <c i="55" r="Z66"/>
  <c i="55" r="AA66"/>
  <c i="55" r="AB66"/>
  <c i="55" r="AC66"/>
  <c i="55" r="AD66"/>
  <c i="55" r="AE66"/>
  <c i="55" r="AF66"/>
  <c i="55" r="H67"/>
  <c i="55" r="I67"/>
  <c i="55" r="J67"/>
  <c i="55" r="K67"/>
  <c i="55" r="L67"/>
  <c i="55" r="M67"/>
  <c i="55" r="N67"/>
  <c i="55" r="O67"/>
  <c i="55" r="P67"/>
  <c i="55" r="Q67"/>
  <c i="55" r="R67"/>
  <c i="55" r="S67"/>
  <c i="55" r="T67"/>
  <c i="55" r="U67"/>
  <c i="55" r="V67"/>
  <c i="55" r="W67"/>
  <c i="55" r="X67"/>
  <c i="55" r="Y67"/>
  <c i="55" r="Z67"/>
  <c i="55" r="AA67"/>
  <c i="55" r="AB67"/>
  <c i="55" r="AC67"/>
  <c i="55" r="AD67"/>
  <c i="55" r="AE67"/>
  <c i="55" r="AF67"/>
  <c i="55" r="H68"/>
  <c i="55" r="I68"/>
  <c i="55" r="J68"/>
  <c i="55" r="K68"/>
  <c i="55" r="L68"/>
  <c i="55" r="M68"/>
  <c i="55" r="N68"/>
  <c i="55" r="O68"/>
  <c i="55" r="P68"/>
  <c i="55" r="Q68"/>
  <c i="55" r="R68"/>
  <c i="55" r="S68"/>
  <c i="55" r="T68"/>
  <c i="55" r="U68"/>
  <c i="55" r="V68"/>
  <c i="55" r="W68"/>
  <c i="55" r="X68"/>
  <c i="55" r="Y68"/>
  <c i="55" r="Z68"/>
  <c i="55" r="AA68"/>
  <c i="55" r="AB68"/>
  <c i="55" r="AC68"/>
  <c i="55" r="AD68"/>
  <c i="55" r="AE68"/>
  <c i="55" r="AF68"/>
  <c i="55" r="H69"/>
  <c i="55" r="I69"/>
  <c i="55" r="J69"/>
  <c i="55" r="K69"/>
  <c i="55" r="L69"/>
  <c i="55" r="M69"/>
  <c i="55" r="N69"/>
  <c i="55" r="O69"/>
  <c i="55" r="P69"/>
  <c i="55" r="Q69"/>
  <c i="55" r="R69"/>
  <c i="55" r="S69"/>
  <c i="55" r="T69"/>
  <c i="55" r="U69"/>
  <c i="55" r="V69"/>
  <c i="55" r="W69"/>
  <c i="55" r="X69"/>
  <c i="55" r="Y69"/>
  <c i="55" r="Z69"/>
  <c i="55" r="AA69"/>
  <c i="55" r="AB69"/>
  <c i="55" r="AC69"/>
  <c i="55" r="AD69"/>
  <c i="55" r="AE69"/>
  <c i="55" r="AF69"/>
  <c i="55" r="H70"/>
  <c i="55" r="I70"/>
  <c i="55" r="J70"/>
  <c i="55" r="K70"/>
  <c i="55" r="L70"/>
  <c i="55" r="M70"/>
  <c i="55" r="N70"/>
  <c i="55" r="O70"/>
  <c i="55" r="P70"/>
  <c i="55" r="Q70"/>
  <c i="55" r="R70"/>
  <c i="55" r="S70"/>
  <c i="55" r="T70"/>
  <c i="55" r="U70"/>
  <c i="55" r="V70"/>
  <c i="55" r="W70"/>
  <c i="55" r="X70"/>
  <c i="55" r="Y70"/>
  <c i="55" r="Z70"/>
  <c i="55" r="AA70"/>
  <c i="55" r="AB70"/>
  <c i="55" r="AC70"/>
  <c i="55" r="AD70"/>
  <c i="55" r="AE70"/>
  <c i="55" r="AF70"/>
  <c i="55" r="H71"/>
  <c i="55" r="I71"/>
  <c i="55" r="J71"/>
  <c i="55" r="K71"/>
  <c i="55" r="L71"/>
  <c i="55" r="M71"/>
  <c i="55" r="N71"/>
  <c i="55" r="O71"/>
  <c i="55" r="P71"/>
  <c i="55" r="Q71"/>
  <c i="55" r="R71"/>
  <c i="55" r="S71"/>
  <c i="55" r="T71"/>
  <c i="55" r="U71"/>
  <c i="55" r="V71"/>
  <c i="55" r="W71"/>
  <c i="55" r="X71"/>
  <c i="55" r="Y71"/>
  <c i="55" r="Z71"/>
  <c i="55" r="AA71"/>
  <c i="55" r="AB71"/>
  <c i="55" r="AC71"/>
  <c i="55" r="AD71"/>
  <c i="55" r="AE71"/>
  <c i="55" r="AF71"/>
  <c i="55" r="H72"/>
  <c i="55" r="I72"/>
  <c i="55" r="J72"/>
  <c i="55" r="K72"/>
  <c i="55" r="L72"/>
  <c i="55" r="M72"/>
  <c i="55" r="N72"/>
  <c i="55" r="O72"/>
  <c i="55" r="P72"/>
  <c i="55" r="Q72"/>
  <c i="55" r="R72"/>
  <c i="55" r="S72"/>
  <c i="55" r="T72"/>
  <c i="55" r="U72"/>
  <c i="55" r="V72"/>
  <c i="55" r="W72"/>
  <c i="55" r="X72"/>
  <c i="55" r="Y72"/>
  <c i="55" r="Z72"/>
  <c i="55" r="AA72"/>
  <c i="55" r="AB72"/>
  <c i="55" r="AC72"/>
  <c i="55" r="AD72"/>
  <c i="55" r="AE72"/>
  <c i="55" r="AF72"/>
  <c i="55" r="H73"/>
  <c i="55" r="I73"/>
  <c i="55" r="J73"/>
  <c i="55" r="K73"/>
  <c i="55" r="L73"/>
  <c i="55" r="M73"/>
  <c i="55" r="N73"/>
  <c i="55" r="O73"/>
  <c i="55" r="P73"/>
  <c i="55" r="Q73"/>
  <c i="55" r="R73"/>
  <c i="55" r="S73"/>
  <c i="55" r="T73"/>
  <c i="55" r="U73"/>
  <c i="55" r="V73"/>
  <c i="55" r="W73"/>
  <c i="55" r="X73"/>
  <c i="55" r="Y73"/>
  <c i="55" r="Z73"/>
  <c i="55" r="AA73"/>
  <c i="55" r="AB73"/>
  <c i="55" r="AC73"/>
  <c i="55" r="AD73"/>
  <c i="55" r="AE73"/>
  <c i="55" r="AF73"/>
  <c i="55" r="H74"/>
  <c i="55" r="I74"/>
  <c i="55" r="J74"/>
  <c i="55" r="K74"/>
  <c i="55" r="L74"/>
  <c i="55" r="M74"/>
  <c i="55" r="N74"/>
  <c i="55" r="O74"/>
  <c i="55" r="P74"/>
  <c i="55" r="Q74"/>
  <c i="55" r="R74"/>
  <c i="55" r="S74"/>
  <c i="55" r="T74"/>
  <c i="55" r="U74"/>
  <c i="55" r="V74"/>
  <c i="55" r="W74"/>
  <c i="55" r="X74"/>
  <c i="55" r="Y74"/>
  <c i="55" r="Z74"/>
  <c i="55" r="AA74"/>
  <c i="55" r="AB74"/>
  <c i="55" r="AC74"/>
  <c i="55" r="AD74"/>
  <c i="55" r="AE74"/>
  <c i="55" r="AF74"/>
  <c i="55" r="H75"/>
  <c i="55" r="I75"/>
  <c i="55" r="J75"/>
  <c i="55" r="K75"/>
  <c i="55" r="L75"/>
  <c i="55" r="M75"/>
  <c i="55" r="N75"/>
  <c i="55" r="O75"/>
  <c i="55" r="P75"/>
  <c i="55" r="Q75"/>
  <c i="55" r="R75"/>
  <c i="55" r="S75"/>
  <c i="55" r="T75"/>
  <c i="55" r="U75"/>
  <c i="55" r="V75"/>
  <c i="55" r="W75"/>
  <c i="55" r="X75"/>
  <c i="55" r="Y75"/>
  <c i="55" r="Z75"/>
  <c i="55" r="AA75"/>
  <c i="55" r="AB75"/>
  <c i="55" r="AC75"/>
  <c i="55" r="AD75"/>
  <c i="55" r="AE75"/>
  <c i="55" r="AF75"/>
  <c i="55" r="H76"/>
  <c i="55" r="I76"/>
  <c i="55" r="J76"/>
  <c i="55" r="K76"/>
  <c i="55" r="L76"/>
  <c i="55" r="M76"/>
  <c i="55" r="N76"/>
  <c i="55" r="O76"/>
  <c i="55" r="P76"/>
  <c i="55" r="Q76"/>
  <c i="55" r="R76"/>
  <c i="55" r="S76"/>
  <c i="55" r="T76"/>
  <c i="55" r="U76"/>
  <c i="55" r="V76"/>
  <c i="55" r="W76"/>
  <c i="55" r="X76"/>
  <c i="55" r="Y76"/>
  <c i="55" r="Z76"/>
  <c i="55" r="AA76"/>
  <c i="55" r="AB76"/>
  <c i="55" r="AC76"/>
  <c i="55" r="AD76"/>
  <c i="55" r="AE76"/>
  <c i="55" r="AF76"/>
  <c i="55" r="H77"/>
  <c i="55" r="I77"/>
  <c i="55" r="J77"/>
  <c i="55" r="K77"/>
  <c i="55" r="L77"/>
  <c i="55" r="M77"/>
  <c i="55" r="N77"/>
  <c i="55" r="O77"/>
  <c i="55" r="P77"/>
  <c i="55" r="Q77"/>
  <c i="55" r="R77"/>
  <c i="55" r="S77"/>
  <c i="55" r="T77"/>
  <c i="55" r="U77"/>
  <c i="55" r="V77"/>
  <c i="55" r="W77"/>
  <c i="55" r="X77"/>
  <c i="55" r="Y77"/>
  <c i="55" r="Z77"/>
  <c i="55" r="AA77"/>
  <c i="55" r="AB77"/>
  <c i="55" r="AC77"/>
  <c i="55" r="AD77"/>
  <c i="55" r="AE77"/>
  <c i="55" r="AF77"/>
  <c i="55" r="H78"/>
  <c i="55" r="I78"/>
  <c i="55" r="J78"/>
  <c i="55" r="K78"/>
  <c i="55" r="L78"/>
  <c i="55" r="M78"/>
  <c i="55" r="N78"/>
  <c i="55" r="O78"/>
  <c i="55" r="P78"/>
  <c i="55" r="Q78"/>
  <c i="55" r="R78"/>
  <c i="55" r="S78"/>
  <c i="55" r="T78"/>
  <c i="55" r="U78"/>
  <c i="55" r="V78"/>
  <c i="55" r="W78"/>
  <c i="55" r="X78"/>
  <c i="55" r="Y78"/>
  <c i="55" r="Z78"/>
  <c i="55" r="AA78"/>
  <c i="55" r="AB78"/>
  <c i="55" r="AC78"/>
  <c i="55" r="AD78"/>
  <c i="55" r="AE78"/>
  <c i="55" r="AF78"/>
  <c i="55" r="H79"/>
  <c i="55" r="I79"/>
  <c i="55" r="J79"/>
  <c i="55" r="K79"/>
  <c i="55" r="L79"/>
  <c i="55" r="M79"/>
  <c i="55" r="N79"/>
  <c i="55" r="O79"/>
  <c i="55" r="P79"/>
  <c i="55" r="Q79"/>
  <c i="55" r="R79"/>
  <c i="55" r="S79"/>
  <c i="55" r="T79"/>
  <c i="55" r="U79"/>
  <c i="55" r="V79"/>
  <c i="55" r="W79"/>
  <c i="55" r="X79"/>
  <c i="55" r="Y79"/>
  <c i="55" r="Z79"/>
  <c i="55" r="AA79"/>
  <c i="55" r="AB79"/>
  <c i="55" r="AC79"/>
  <c i="55" r="AD79"/>
  <c i="55" r="AE79"/>
  <c i="55" r="AF79"/>
  <c i="55" r="H80"/>
  <c i="55" r="I80"/>
  <c i="55" r="J80"/>
  <c i="55" r="K80"/>
  <c i="55" r="L80"/>
  <c i="55" r="M80"/>
  <c i="55" r="N80"/>
  <c i="55" r="O80"/>
  <c i="55" r="P80"/>
  <c i="55" r="Q80"/>
  <c i="55" r="R80"/>
  <c i="55" r="S80"/>
  <c i="55" r="T80"/>
  <c i="55" r="U80"/>
  <c i="55" r="V80"/>
  <c i="55" r="W80"/>
  <c i="55" r="X80"/>
  <c i="55" r="Y80"/>
  <c i="55" r="Z80"/>
  <c i="55" r="AA80"/>
  <c i="55" r="AB80"/>
  <c i="55" r="AC80"/>
  <c i="55" r="AD80"/>
  <c i="55" r="AE80"/>
  <c i="55" r="AF80"/>
  <c i="55" r="H81"/>
  <c i="55" r="I81"/>
  <c i="55" r="J81"/>
  <c i="55" r="K81"/>
  <c i="55" r="L81"/>
  <c i="55" r="M81"/>
  <c i="55" r="N81"/>
  <c i="55" r="O81"/>
  <c i="55" r="P81"/>
  <c i="55" r="Q81"/>
  <c i="55" r="R81"/>
  <c i="55" r="S81"/>
  <c i="55" r="T81"/>
  <c i="55" r="U81"/>
  <c i="55" r="V81"/>
  <c i="55" r="W81"/>
  <c i="55" r="X81"/>
  <c i="55" r="Y81"/>
  <c i="55" r="Z81"/>
  <c i="55" r="AA81"/>
  <c i="55" r="AB81"/>
  <c i="55" r="AC81"/>
  <c i="55" r="AD81"/>
  <c i="55" r="AE81"/>
  <c i="55" r="AF81"/>
  <c i="55" r="H82"/>
  <c i="55" r="I82"/>
  <c i="55" r="J82"/>
  <c i="55" r="K82"/>
  <c i="55" r="L82"/>
  <c i="55" r="M82"/>
  <c i="55" r="N82"/>
  <c i="55" r="O82"/>
  <c i="55" r="P82"/>
  <c i="55" r="Q82"/>
  <c i="55" r="R82"/>
  <c i="55" r="S82"/>
  <c i="55" r="T82"/>
  <c i="55" r="U82"/>
  <c i="55" r="V82"/>
  <c i="55" r="W82"/>
  <c i="55" r="X82"/>
  <c i="55" r="Y82"/>
  <c i="55" r="Z82"/>
  <c i="55" r="AA82"/>
  <c i="55" r="AB82"/>
  <c i="55" r="AC82"/>
  <c i="55" r="AD82"/>
  <c i="55" r="AE82"/>
  <c i="55" r="AF82"/>
  <c i="55" r="H83"/>
  <c i="55" r="I83"/>
  <c i="55" r="J83"/>
  <c i="55" r="K83"/>
  <c i="55" r="L83"/>
  <c i="55" r="M83"/>
  <c i="55" r="N83"/>
  <c i="55" r="O83"/>
  <c i="55" r="P83"/>
  <c i="55" r="Q83"/>
  <c i="55" r="R83"/>
  <c i="55" r="S83"/>
  <c i="55" r="T83"/>
  <c i="55" r="U83"/>
  <c i="55" r="V83"/>
  <c i="55" r="W83"/>
  <c i="55" r="X83"/>
  <c i="55" r="Y83"/>
  <c i="55" r="Z83"/>
  <c i="55" r="AA83"/>
  <c i="55" r="AB83"/>
  <c i="55" r="AC83"/>
  <c i="55" r="AD83"/>
  <c i="55" r="AE83"/>
  <c i="55" r="AF83"/>
  <c i="55" r="H84"/>
  <c i="55" r="I84"/>
  <c i="55" r="J84"/>
  <c i="55" r="K84"/>
  <c i="55" r="L84"/>
  <c i="55" r="M84"/>
  <c i="55" r="N84"/>
  <c i="55" r="O84"/>
  <c i="55" r="P84"/>
  <c i="55" r="Q84"/>
  <c i="55" r="R84"/>
  <c i="55" r="S84"/>
  <c i="55" r="T84"/>
  <c i="55" r="U84"/>
  <c i="55" r="V84"/>
  <c i="55" r="W84"/>
  <c i="55" r="X84"/>
  <c i="55" r="Y84"/>
  <c i="55" r="Z84"/>
  <c i="55" r="AA84"/>
  <c i="55" r="AB84"/>
  <c i="55" r="AC84"/>
  <c i="55" r="AD84"/>
  <c i="55" r="AE84"/>
  <c i="55" r="AF84"/>
  <c i="55" r="H85"/>
  <c i="55" r="I85"/>
  <c i="55" r="J85"/>
  <c i="55" r="K85"/>
  <c i="55" r="L85"/>
  <c i="55" r="M85"/>
  <c i="55" r="N85"/>
  <c i="55" r="O85"/>
  <c i="55" r="P85"/>
  <c i="55" r="Q85"/>
  <c i="55" r="R85"/>
  <c i="55" r="S85"/>
  <c i="55" r="T85"/>
  <c i="55" r="U85"/>
  <c i="55" r="V85"/>
  <c i="55" r="W85"/>
  <c i="55" r="X85"/>
  <c i="55" r="Y85"/>
  <c i="55" r="Z85"/>
  <c i="55" r="AA85"/>
  <c i="55" r="AB85"/>
  <c i="55" r="AC85"/>
  <c i="55" r="AD85"/>
  <c i="55" r="AE85"/>
  <c i="55" r="AF85"/>
  <c i="55" r="H86"/>
  <c i="55" r="I86"/>
  <c i="55" r="J86"/>
  <c i="55" r="K86"/>
  <c i="55" r="L86"/>
  <c i="55" r="M86"/>
  <c i="55" r="N86"/>
  <c i="55" r="O86"/>
  <c i="55" r="P86"/>
  <c i="55" r="Q86"/>
  <c i="55" r="R86"/>
  <c i="55" r="S86"/>
  <c i="55" r="T86"/>
  <c i="55" r="U86"/>
  <c i="55" r="V86"/>
  <c i="55" r="W86"/>
  <c i="55" r="X86"/>
  <c i="55" r="Y86"/>
  <c i="55" r="Z86"/>
  <c i="55" r="AA86"/>
  <c i="55" r="AB86"/>
  <c i="55" r="AC86"/>
  <c i="55" r="AD86"/>
  <c i="55" r="AE86"/>
  <c i="55" r="AF86"/>
  <c i="55" r="H87"/>
  <c i="55" r="I87"/>
  <c i="55" r="J87"/>
  <c i="55" r="K87"/>
  <c i="55" r="L87"/>
  <c i="55" r="M87"/>
  <c i="55" r="N87"/>
  <c i="55" r="O87"/>
  <c i="55" r="P87"/>
  <c i="55" r="Q87"/>
  <c i="55" r="R87"/>
  <c i="55" r="S87"/>
  <c i="55" r="T87"/>
  <c i="55" r="U87"/>
  <c i="55" r="V87"/>
  <c i="55" r="W87"/>
  <c i="55" r="X87"/>
  <c i="55" r="Y87"/>
  <c i="55" r="Z87"/>
  <c i="55" r="AA87"/>
  <c i="55" r="AB87"/>
  <c i="55" r="AC87"/>
  <c i="55" r="AD87"/>
  <c i="55" r="AE87"/>
  <c i="55" r="AF87"/>
  <c i="55" r="H88"/>
  <c i="55" r="I88"/>
  <c i="55" r="J88"/>
  <c i="55" r="K88"/>
  <c i="55" r="L88"/>
  <c i="55" r="M88"/>
  <c i="55" r="N88"/>
  <c i="55" r="O88"/>
  <c i="55" r="P88"/>
  <c i="55" r="Q88"/>
  <c i="55" r="R88"/>
  <c i="55" r="S88"/>
  <c i="55" r="T88"/>
  <c i="55" r="U88"/>
  <c i="55" r="V88"/>
  <c i="55" r="W88"/>
  <c i="55" r="X88"/>
  <c i="55" r="Y88"/>
  <c i="55" r="Z88"/>
  <c i="55" r="AA88"/>
  <c i="55" r="AB88"/>
  <c i="55" r="AC88"/>
  <c i="55" r="AD88"/>
  <c i="55" r="AE88"/>
  <c i="55" r="AF88"/>
  <c i="55" r="H89"/>
  <c i="55" r="I89"/>
  <c i="55" r="J89"/>
  <c i="55" r="K89"/>
  <c i="55" r="L89"/>
  <c i="55" r="M89"/>
  <c i="55" r="N89"/>
  <c i="55" r="O89"/>
  <c i="55" r="P89"/>
  <c i="55" r="Q89"/>
  <c i="55" r="R89"/>
  <c i="55" r="S89"/>
  <c i="55" r="T89"/>
  <c i="55" r="U89"/>
  <c i="55" r="V89"/>
  <c i="55" r="W89"/>
  <c i="55" r="X89"/>
  <c i="55" r="Y89"/>
  <c i="55" r="Z89"/>
  <c i="55" r="AA89"/>
  <c i="55" r="AB89"/>
  <c i="55" r="AC89"/>
  <c i="55" r="AD89"/>
  <c i="55" r="AE89"/>
  <c i="55" r="AF89"/>
  <c i="55" r="H90"/>
  <c i="55" r="I90"/>
  <c i="55" r="J90"/>
  <c i="55" r="K90"/>
  <c i="55" r="L90"/>
  <c i="55" r="M90"/>
  <c i="55" r="N90"/>
  <c i="55" r="O90"/>
  <c i="55" r="P90"/>
  <c i="55" r="Q90"/>
  <c i="55" r="R90"/>
  <c i="55" r="S90"/>
  <c i="55" r="T90"/>
  <c i="55" r="U90"/>
  <c i="55" r="V90"/>
  <c i="55" r="W90"/>
  <c i="55" r="X90"/>
  <c i="55" r="Y90"/>
  <c i="55" r="Z90"/>
  <c i="55" r="AA90"/>
  <c i="55" r="AB90"/>
  <c i="55" r="AC90"/>
  <c i="55" r="AD90"/>
  <c i="55" r="AE90"/>
  <c i="55" r="AF90"/>
  <c i="55" r="H91"/>
  <c i="55" r="I91"/>
  <c i="55" r="J91"/>
  <c i="55" r="K91"/>
  <c i="55" r="L91"/>
  <c i="55" r="M91"/>
  <c i="55" r="N91"/>
  <c i="55" r="O91"/>
  <c i="55" r="P91"/>
  <c i="55" r="Q91"/>
  <c i="55" r="R91"/>
  <c i="55" r="S91"/>
  <c i="55" r="T91"/>
  <c i="55" r="U91"/>
  <c i="55" r="V91"/>
  <c i="55" r="W91"/>
  <c i="55" r="X91"/>
  <c i="55" r="Y91"/>
  <c i="55" r="Z91"/>
  <c i="55" r="AA91"/>
  <c i="55" r="AB91"/>
  <c i="55" r="AC91"/>
  <c i="55" r="AD91"/>
  <c i="55" r="AE91"/>
  <c i="55" r="AF91"/>
  <c i="55" r="H92"/>
  <c i="55" r="I92"/>
  <c i="55" r="J92"/>
  <c i="55" r="K92"/>
  <c i="55" r="L92"/>
  <c i="55" r="M92"/>
  <c i="55" r="N92"/>
  <c i="55" r="O92"/>
  <c i="55" r="P92"/>
  <c i="55" r="Q92"/>
  <c i="55" r="R92"/>
  <c i="55" r="S92"/>
  <c i="55" r="T92"/>
  <c i="55" r="U92"/>
  <c i="55" r="V92"/>
  <c i="55" r="W92"/>
  <c i="55" r="X92"/>
  <c i="55" r="Y92"/>
  <c i="55" r="Z92"/>
  <c i="55" r="AA92"/>
  <c i="55" r="AB92"/>
  <c i="55" r="AC92"/>
  <c i="55" r="AD92"/>
  <c i="55" r="AE92"/>
  <c i="55" r="AF92"/>
  <c i="55" r="H93"/>
  <c i="55" r="I93"/>
  <c i="55" r="J93"/>
  <c i="55" r="K93"/>
  <c i="55" r="L93"/>
  <c i="55" r="M93"/>
  <c i="55" r="N93"/>
  <c i="55" r="O93"/>
  <c i="55" r="P93"/>
  <c i="55" r="Q93"/>
  <c i="55" r="R93"/>
  <c i="55" r="S93"/>
  <c i="55" r="T93"/>
  <c i="55" r="U93"/>
  <c i="55" r="V93"/>
  <c i="55" r="W93"/>
  <c i="55" r="X93"/>
  <c i="55" r="Y93"/>
  <c i="55" r="Z93"/>
  <c i="55" r="AA93"/>
  <c i="55" r="AB93"/>
  <c i="55" r="AC93"/>
  <c i="55" r="AD93"/>
  <c i="55" r="AE93"/>
  <c i="55" r="AF93"/>
  <c i="55" r="H94"/>
  <c i="55" r="I94"/>
  <c i="55" r="J94"/>
  <c i="55" r="K94"/>
  <c i="55" r="L94"/>
  <c i="55" r="M94"/>
  <c i="55" r="N94"/>
  <c i="55" r="O94"/>
  <c i="55" r="P94"/>
  <c i="55" r="Q94"/>
  <c i="55" r="R94"/>
  <c i="55" r="S94"/>
  <c i="55" r="T94"/>
  <c i="55" r="U94"/>
  <c i="55" r="V94"/>
  <c i="55" r="W94"/>
  <c i="55" r="X94"/>
  <c i="55" r="Y94"/>
  <c i="55" r="Z94"/>
  <c i="55" r="AA94"/>
  <c i="55" r="AB94"/>
  <c i="55" r="AC94"/>
  <c i="55" r="AD94"/>
  <c i="55" r="AE94"/>
  <c i="55" r="AF94"/>
  <c i="55" r="H95"/>
  <c i="55" r="I95"/>
  <c i="55" r="J95"/>
  <c i="55" r="K95"/>
  <c i="55" r="L95"/>
  <c i="55" r="M95"/>
  <c i="55" r="N95"/>
  <c i="55" r="O95"/>
  <c i="55" r="P95"/>
  <c i="55" r="Q95"/>
  <c i="55" r="R95"/>
  <c i="55" r="S95"/>
  <c i="55" r="T95"/>
  <c i="55" r="U95"/>
  <c i="55" r="V95"/>
  <c i="55" r="W95"/>
  <c i="55" r="X95"/>
  <c i="55" r="Y95"/>
  <c i="55" r="Z95"/>
  <c i="55" r="AA95"/>
  <c i="55" r="AB95"/>
  <c i="55" r="AC95"/>
  <c i="55" r="AD95"/>
  <c i="55" r="AE95"/>
  <c i="55" r="AF95"/>
  <c i="55" r="H96"/>
  <c i="55" r="I96"/>
  <c i="55" r="J96"/>
  <c i="55" r="K96"/>
  <c i="55" r="L96"/>
  <c i="55" r="M96"/>
  <c i="55" r="N96"/>
  <c i="55" r="O96"/>
  <c i="55" r="P96"/>
  <c i="55" r="Q96"/>
  <c i="55" r="R96"/>
  <c i="55" r="S96"/>
  <c i="55" r="T96"/>
  <c i="55" r="U96"/>
  <c i="55" r="V96"/>
  <c i="55" r="W96"/>
  <c i="55" r="X96"/>
  <c i="55" r="Y96"/>
  <c i="55" r="Z96"/>
  <c i="55" r="AA96"/>
  <c i="55" r="AB96"/>
  <c i="55" r="AC96"/>
  <c i="55" r="AD96"/>
  <c i="55" r="AE96"/>
  <c i="55" r="AF96"/>
  <c i="55" r="H97"/>
  <c i="55" r="I97"/>
  <c i="55" r="J97"/>
  <c i="55" r="K97"/>
  <c i="55" r="L97"/>
  <c i="55" r="M97"/>
  <c i="55" r="N97"/>
  <c i="55" r="O97"/>
  <c i="55" r="P97"/>
  <c i="55" r="Q97"/>
  <c i="55" r="R97"/>
  <c i="55" r="S97"/>
  <c i="55" r="T97"/>
  <c i="55" r="U97"/>
  <c i="55" r="V97"/>
  <c i="55" r="W97"/>
  <c i="55" r="X97"/>
  <c i="55" r="Y97"/>
  <c i="55" r="Z97"/>
  <c i="55" r="AA97"/>
  <c i="55" r="AB97"/>
  <c i="55" r="AC97"/>
  <c i="55" r="AD97"/>
  <c i="55" r="AE97"/>
  <c i="55" r="AF97"/>
  <c i="55" r="H98"/>
  <c i="55" r="I98"/>
  <c i="55" r="J98"/>
  <c i="55" r="K98"/>
  <c i="55" r="L98"/>
  <c i="55" r="M98"/>
  <c i="55" r="N98"/>
  <c i="55" r="O98"/>
  <c i="55" r="P98"/>
  <c i="55" r="Q98"/>
  <c i="55" r="R98"/>
  <c i="55" r="S98"/>
  <c i="55" r="T98"/>
  <c i="55" r="U98"/>
  <c i="55" r="V98"/>
  <c i="55" r="W98"/>
  <c i="55" r="X98"/>
  <c i="55" r="Y98"/>
  <c i="55" r="Z98"/>
  <c i="55" r="AA98"/>
  <c i="55" r="AB98"/>
  <c i="55" r="AC98"/>
  <c i="55" r="AD98"/>
  <c i="55" r="AE98"/>
  <c i="55" r="AF98"/>
  <c i="55" r="H99"/>
  <c i="55" r="I99"/>
  <c i="55" r="J99"/>
  <c i="55" r="K99"/>
  <c i="55" r="L99"/>
  <c i="55" r="M99"/>
  <c i="55" r="N99"/>
  <c i="55" r="O99"/>
  <c i="55" r="P99"/>
  <c i="55" r="Q99"/>
  <c i="55" r="R99"/>
  <c i="55" r="S99"/>
  <c i="55" r="T99"/>
  <c i="55" r="U99"/>
  <c i="55" r="V99"/>
  <c i="55" r="W99"/>
  <c i="55" r="X99"/>
  <c i="55" r="Y99"/>
  <c i="55" r="Z99"/>
  <c i="55" r="AA99"/>
  <c i="55" r="AB99"/>
  <c i="55" r="AC99"/>
  <c i="55" r="AD99"/>
  <c i="55" r="AE99"/>
  <c i="55" r="AF99"/>
  <c i="55" r="H100"/>
  <c i="55" r="I100"/>
  <c i="55" r="J100"/>
  <c i="55" r="K100"/>
  <c i="55" r="L100"/>
  <c i="55" r="M100"/>
  <c i="55" r="N100"/>
  <c i="55" r="O100"/>
  <c i="55" r="P100"/>
  <c i="55" r="Q100"/>
  <c i="55" r="R100"/>
  <c i="55" r="S100"/>
  <c i="55" r="T100"/>
  <c i="55" r="U100"/>
  <c i="55" r="V100"/>
  <c i="55" r="W100"/>
  <c i="55" r="X100"/>
  <c i="55" r="Y100"/>
  <c i="55" r="Z100"/>
  <c i="55" r="AA100"/>
  <c i="55" r="AB100"/>
  <c i="55" r="AC100"/>
  <c i="55" r="AD100"/>
  <c i="55" r="AE100"/>
  <c i="55" r="AF100"/>
  <c i="55" r="H101"/>
  <c i="55" r="I101"/>
  <c i="55" r="J101"/>
  <c i="55" r="K101"/>
  <c i="55" r="L101"/>
  <c i="55" r="M101"/>
  <c i="55" r="N101"/>
  <c i="55" r="O101"/>
  <c i="55" r="P101"/>
  <c i="55" r="Q101"/>
  <c i="55" r="R101"/>
  <c i="55" r="S101"/>
  <c i="55" r="T101"/>
  <c i="55" r="U101"/>
  <c i="55" r="V101"/>
  <c i="55" r="W101"/>
  <c i="55" r="X101"/>
  <c i="55" r="Y101"/>
  <c i="55" r="Z101"/>
  <c i="55" r="AA101"/>
  <c i="55" r="AB101"/>
  <c i="55" r="AC101"/>
  <c i="55" r="AD101"/>
  <c i="55" r="AE101"/>
  <c i="55" r="AF101"/>
  <c i="55" r="H102"/>
  <c i="55" r="I102"/>
  <c i="55" r="J102"/>
  <c i="55" r="K102"/>
  <c i="55" r="L102"/>
  <c i="55" r="M102"/>
  <c i="55" r="N102"/>
  <c i="55" r="O102"/>
  <c i="55" r="P102"/>
  <c i="55" r="Q102"/>
  <c i="55" r="R102"/>
  <c i="55" r="S102"/>
  <c i="55" r="T102"/>
  <c i="55" r="U102"/>
  <c i="55" r="V102"/>
  <c i="55" r="W102"/>
  <c i="55" r="X102"/>
  <c i="55" r="Y102"/>
  <c i="55" r="Z102"/>
  <c i="55" r="AA102"/>
  <c i="55" r="AB102"/>
  <c i="55" r="AC102"/>
  <c i="55" r="AD102"/>
  <c i="55" r="AE102"/>
  <c i="55" r="AF102"/>
  <c i="55" r="H103"/>
  <c i="55" r="I103"/>
  <c i="55" r="J103"/>
  <c i="55" r="K103"/>
  <c i="55" r="L103"/>
  <c i="55" r="M103"/>
  <c i="55" r="N103"/>
  <c i="55" r="O103"/>
  <c i="55" r="P103"/>
  <c i="55" r="Q103"/>
  <c i="55" r="R103"/>
  <c i="55" r="S103"/>
  <c i="55" r="T103"/>
  <c i="55" r="U103"/>
  <c i="55" r="V103"/>
  <c i="55" r="W103"/>
  <c i="55" r="X103"/>
  <c i="55" r="Y103"/>
  <c i="55" r="Z103"/>
  <c i="55" r="AA103"/>
  <c i="55" r="AB103"/>
  <c i="55" r="AC103"/>
  <c i="55" r="AD103"/>
  <c i="55" r="AE103"/>
  <c i="55" r="AF103"/>
  <c i="55" r="H104"/>
  <c i="55" r="I104"/>
  <c i="55" r="J104"/>
  <c i="55" r="K104"/>
  <c i="55" r="L104"/>
  <c i="55" r="M104"/>
  <c i="55" r="N104"/>
  <c i="55" r="O104"/>
  <c i="55" r="P104"/>
  <c i="55" r="Q104"/>
  <c i="55" r="R104"/>
  <c i="55" r="S104"/>
  <c i="55" r="T104"/>
  <c i="55" r="U104"/>
  <c i="55" r="V104"/>
  <c i="55" r="W104"/>
  <c i="55" r="X104"/>
  <c i="55" r="Y104"/>
  <c i="55" r="Z104"/>
  <c i="55" r="AA104"/>
  <c i="55" r="AB104"/>
  <c i="55" r="AC104"/>
  <c i="55" r="AD104"/>
  <c i="55" r="AE104"/>
  <c i="55" r="AF104"/>
  <c i="55" r="H105"/>
  <c i="55" r="I105"/>
  <c i="55" r="J105"/>
  <c i="55" r="K105"/>
  <c i="55" r="L105"/>
  <c i="55" r="M105"/>
  <c i="55" r="N105"/>
  <c i="55" r="O105"/>
  <c i="55" r="P105"/>
  <c i="55" r="Q105"/>
  <c i="55" r="R105"/>
  <c i="55" r="S105"/>
  <c i="55" r="T105"/>
  <c i="55" r="U105"/>
  <c i="55" r="V105"/>
  <c i="55" r="W105"/>
  <c i="55" r="X105"/>
  <c i="55" r="Y105"/>
  <c i="55" r="Z105"/>
  <c i="55" r="AA105"/>
  <c i="55" r="AB105"/>
  <c i="55" r="AC105"/>
  <c i="55" r="AD105"/>
  <c i="55" r="AE105"/>
  <c i="55" r="AF105"/>
  <c i="55" r="H106"/>
  <c i="55" r="I106"/>
  <c i="55" r="J106"/>
  <c i="55" r="K106"/>
  <c i="55" r="L106"/>
  <c i="55" r="M106"/>
  <c i="55" r="N106"/>
  <c i="55" r="O106"/>
  <c i="55" r="P106"/>
  <c i="55" r="Q106"/>
  <c i="55" r="R106"/>
  <c i="55" r="S106"/>
  <c i="55" r="T106"/>
  <c i="55" r="U106"/>
  <c i="55" r="V106"/>
  <c i="55" r="W106"/>
  <c i="55" r="X106"/>
  <c i="55" r="Y106"/>
  <c i="55" r="Z106"/>
  <c i="55" r="AA106"/>
  <c i="55" r="AB106"/>
  <c i="55" r="AC106"/>
  <c i="55" r="AD106"/>
  <c i="55" r="AE106"/>
  <c i="55" r="AF106"/>
  <c i="55" r="H107"/>
  <c i="55" r="I107"/>
  <c i="55" r="J107"/>
  <c i="55" r="K107"/>
  <c i="55" r="L107"/>
  <c i="55" r="M107"/>
  <c i="55" r="N107"/>
  <c i="55" r="O107"/>
  <c i="55" r="P107"/>
  <c i="55" r="Q107"/>
  <c i="55" r="R107"/>
  <c i="55" r="S107"/>
  <c i="55" r="T107"/>
  <c i="55" r="U107"/>
  <c i="55" r="V107"/>
  <c i="55" r="W107"/>
  <c i="55" r="X107"/>
  <c i="55" r="Y107"/>
  <c i="55" r="Z107"/>
  <c i="55" r="AA107"/>
  <c i="55" r="AB107"/>
  <c i="55" r="AC107"/>
  <c i="55" r="AD107"/>
  <c i="55" r="AE107"/>
  <c i="55" r="AF107"/>
  <c i="55" r="H108"/>
  <c i="55" r="I108"/>
  <c i="55" r="J108"/>
  <c i="55" r="K108"/>
  <c i="55" r="L108"/>
  <c i="55" r="M108"/>
  <c i="55" r="N108"/>
  <c i="55" r="O108"/>
  <c i="55" r="P108"/>
  <c i="55" r="Q108"/>
  <c i="55" r="R108"/>
  <c i="55" r="S108"/>
  <c i="55" r="T108"/>
  <c i="55" r="U108"/>
  <c i="55" r="V108"/>
  <c i="55" r="W108"/>
  <c i="55" r="X108"/>
  <c i="55" r="Y108"/>
  <c i="55" r="Z108"/>
  <c i="55" r="AA108"/>
  <c i="55" r="AB108"/>
  <c i="55" r="AC108"/>
  <c i="55" r="AD108"/>
  <c i="55" r="AE108"/>
  <c i="55" r="AF108"/>
  <c i="55" r="H109"/>
  <c i="55" r="I109"/>
  <c i="55" r="J109"/>
  <c i="55" r="K109"/>
  <c i="55" r="L109"/>
  <c i="55" r="M109"/>
  <c i="55" r="N109"/>
  <c i="55" r="O109"/>
  <c i="55" r="P109"/>
  <c i="55" r="Q109"/>
  <c i="55" r="R109"/>
  <c i="55" r="S109"/>
  <c i="55" r="T109"/>
  <c i="55" r="U109"/>
  <c i="55" r="V109"/>
  <c i="55" r="W109"/>
  <c i="55" r="X109"/>
  <c i="55" r="Y109"/>
  <c i="55" r="Z109"/>
  <c i="55" r="AA109"/>
  <c i="55" r="AB109"/>
  <c i="55" r="AC109"/>
  <c i="55" r="AD109"/>
  <c i="55" r="AE109"/>
  <c i="55" r="AF109"/>
  <c i="55" r="H110"/>
  <c i="55" r="I110"/>
  <c i="55" r="J110"/>
  <c i="55" r="K110"/>
  <c i="55" r="L110"/>
  <c i="55" r="M110"/>
  <c i="55" r="N110"/>
  <c i="55" r="O110"/>
  <c i="55" r="P110"/>
  <c i="55" r="Q110"/>
  <c i="55" r="R110"/>
  <c i="55" r="S110"/>
  <c i="55" r="T110"/>
  <c i="55" r="U110"/>
  <c i="55" r="V110"/>
  <c i="55" r="W110"/>
  <c i="55" r="X110"/>
  <c i="55" r="Y110"/>
  <c i="55" r="Z110"/>
  <c i="55" r="AA110"/>
  <c i="55" r="AB110"/>
  <c i="55" r="AC110"/>
  <c i="55" r="AD110"/>
  <c i="55" r="AE110"/>
  <c i="55" r="AF110"/>
  <c i="55" r="H111"/>
  <c i="55" r="I111"/>
  <c i="55" r="J111"/>
  <c i="55" r="K111"/>
  <c i="55" r="L111"/>
  <c i="55" r="M111"/>
  <c i="55" r="N111"/>
  <c i="55" r="O111"/>
  <c i="55" r="P111"/>
  <c i="55" r="Q111"/>
  <c i="55" r="R111"/>
  <c i="55" r="S111"/>
  <c i="55" r="T111"/>
  <c i="55" r="U111"/>
  <c i="55" r="V111"/>
  <c i="55" r="W111"/>
  <c i="55" r="X111"/>
  <c i="55" r="Y111"/>
  <c i="55" r="Z111"/>
  <c i="55" r="AA111"/>
  <c i="55" r="AB111"/>
  <c i="55" r="AC111"/>
  <c i="55" r="AD111"/>
  <c i="55" r="AE111"/>
  <c i="55" r="AF111"/>
  <c i="55" r="H112"/>
  <c i="55" r="I112"/>
  <c i="55" r="J112"/>
  <c i="55" r="K112"/>
  <c i="55" r="L112"/>
  <c i="55" r="M112"/>
  <c i="55" r="N112"/>
  <c i="55" r="O112"/>
  <c i="55" r="P112"/>
  <c i="55" r="Q112"/>
  <c i="55" r="R112"/>
  <c i="55" r="S112"/>
  <c i="55" r="T112"/>
  <c i="55" r="U112"/>
  <c i="55" r="V112"/>
  <c i="55" r="W112"/>
  <c i="55" r="X112"/>
  <c i="55" r="Y112"/>
  <c i="55" r="Z112"/>
  <c i="55" r="AA112"/>
  <c i="55" r="AB112"/>
  <c i="55" r="AC112"/>
  <c i="55" r="AD112"/>
  <c i="55" r="AE112"/>
  <c i="55" r="AF112"/>
  <c i="55" r="H113"/>
  <c i="55" r="I113"/>
  <c i="55" r="J113"/>
  <c i="55" r="K113"/>
  <c i="55" r="L113"/>
  <c i="55" r="M113"/>
  <c i="55" r="N113"/>
  <c i="55" r="O113"/>
  <c i="55" r="P113"/>
  <c i="55" r="Q113"/>
  <c i="55" r="R113"/>
  <c i="55" r="S113"/>
  <c i="55" r="T113"/>
  <c i="55" r="U113"/>
  <c i="55" r="V113"/>
  <c i="55" r="W113"/>
  <c i="55" r="X113"/>
  <c i="55" r="Y113"/>
  <c i="55" r="Z113"/>
  <c i="55" r="AA113"/>
  <c i="55" r="AB113"/>
  <c i="55" r="AC113"/>
  <c i="55" r="AD113"/>
  <c i="55" r="AE113"/>
  <c i="55" r="AF113"/>
  <c i="55" r="H114"/>
  <c i="55" r="I114"/>
  <c i="55" r="J114"/>
  <c i="55" r="K114"/>
  <c i="55" r="L114"/>
  <c i="55" r="M114"/>
  <c i="55" r="N114"/>
  <c i="55" r="O114"/>
  <c i="55" r="P114"/>
  <c i="55" r="Q114"/>
  <c i="55" r="R114"/>
  <c i="55" r="S114"/>
  <c i="55" r="T114"/>
  <c i="55" r="U114"/>
  <c i="55" r="V114"/>
  <c i="55" r="W114"/>
  <c i="55" r="X114"/>
  <c i="55" r="Y114"/>
  <c i="55" r="Z114"/>
  <c i="55" r="AA114"/>
  <c i="55" r="AB114"/>
  <c i="55" r="AC114"/>
  <c i="55" r="AD114"/>
  <c i="55" r="AE114"/>
  <c i="55" r="AF114"/>
  <c i="55" r="H115"/>
  <c i="55" r="I115"/>
  <c i="55" r="J115"/>
  <c i="55" r="K115"/>
  <c i="55" r="L115"/>
  <c i="55" r="M115"/>
  <c i="55" r="N115"/>
  <c i="55" r="O115"/>
  <c i="55" r="P115"/>
  <c i="55" r="Q115"/>
  <c i="55" r="R115"/>
  <c i="55" r="S115"/>
  <c i="55" r="T115"/>
  <c i="55" r="U115"/>
  <c i="55" r="V115"/>
  <c i="55" r="W115"/>
  <c i="55" r="X115"/>
  <c i="55" r="Y115"/>
  <c i="55" r="Z115"/>
  <c i="55" r="AA115"/>
  <c i="55" r="AB115"/>
  <c i="55" r="AC115"/>
  <c i="55" r="AD115"/>
  <c i="55" r="AE115"/>
  <c i="55" r="AF115"/>
  <c i="55" r="H116"/>
  <c i="55" r="I116"/>
  <c i="55" r="J116"/>
  <c i="55" r="K116"/>
  <c i="55" r="L116"/>
  <c i="55" r="M116"/>
  <c i="55" r="N116"/>
  <c i="55" r="O116"/>
  <c i="55" r="P116"/>
  <c i="55" r="Q116"/>
  <c i="55" r="R116"/>
  <c i="55" r="S116"/>
  <c i="55" r="T116"/>
  <c i="55" r="U116"/>
  <c i="55" r="V116"/>
  <c i="55" r="W116"/>
  <c i="55" r="X116"/>
  <c i="55" r="Y116"/>
  <c i="55" r="Z116"/>
  <c i="55" r="AA116"/>
  <c i="55" r="AB116"/>
  <c i="55" r="AC116"/>
  <c i="55" r="AD116"/>
  <c i="55" r="AE116"/>
  <c i="55" r="AF116"/>
  <c i="55" r="H117"/>
  <c i="55" r="I117"/>
  <c i="55" r="J117"/>
  <c i="55" r="K117"/>
  <c i="55" r="L117"/>
  <c i="55" r="M117"/>
  <c i="55" r="N117"/>
  <c i="55" r="O117"/>
  <c i="55" r="P117"/>
  <c i="55" r="Q117"/>
  <c i="55" r="R117"/>
  <c i="55" r="S117"/>
  <c i="55" r="T117"/>
  <c i="55" r="U117"/>
  <c i="55" r="V117"/>
  <c i="55" r="W117"/>
  <c i="55" r="X117"/>
  <c i="55" r="Y117"/>
  <c i="55" r="Z117"/>
  <c i="55" r="AA117"/>
  <c i="55" r="AB117"/>
  <c i="55" r="AC117"/>
  <c i="55" r="AD117"/>
  <c i="55" r="AE117"/>
  <c i="55" r="AF117"/>
  <c i="55" r="H118"/>
  <c i="55" r="I118"/>
  <c i="55" r="J118"/>
  <c i="55" r="K118"/>
  <c i="55" r="L118"/>
  <c i="55" r="M118"/>
  <c i="55" r="N118"/>
  <c i="55" r="O118"/>
  <c i="55" r="P118"/>
  <c i="55" r="Q118"/>
  <c i="55" r="R118"/>
  <c i="55" r="S118"/>
  <c i="55" r="T118"/>
  <c i="55" r="U118"/>
  <c i="55" r="V118"/>
  <c i="55" r="W118"/>
  <c i="55" r="X118"/>
  <c i="55" r="Y118"/>
  <c i="55" r="Z118"/>
  <c i="55" r="AA118"/>
  <c i="55" r="AB118"/>
  <c i="55" r="AC118"/>
  <c i="55" r="AD118"/>
  <c i="55" r="AE118"/>
  <c i="55" r="AF118"/>
  <c i="55" r="H119"/>
  <c i="55" r="I119"/>
  <c i="55" r="J119"/>
  <c i="55" r="K119"/>
  <c i="55" r="L119"/>
  <c i="55" r="M119"/>
  <c i="55" r="N119"/>
  <c i="55" r="O119"/>
  <c i="55" r="P119"/>
  <c i="55" r="Q119"/>
  <c i="55" r="R119"/>
  <c i="55" r="S119"/>
  <c i="55" r="T119"/>
  <c i="55" r="U119"/>
  <c i="55" r="V119"/>
  <c i="55" r="W119"/>
  <c i="55" r="X119"/>
  <c i="55" r="Y119"/>
  <c i="55" r="Z119"/>
  <c i="55" r="AA119"/>
  <c i="55" r="AB119"/>
  <c i="55" r="AC119"/>
  <c i="55" r="AD119"/>
  <c i="55" r="AE119"/>
  <c i="55" r="AF119"/>
  <c i="55" r="H120"/>
  <c i="55" r="I120"/>
  <c i="55" r="J120"/>
  <c i="55" r="K120"/>
  <c i="55" r="L120"/>
  <c i="55" r="M120"/>
  <c i="55" r="N120"/>
  <c i="55" r="O120"/>
  <c i="55" r="P120"/>
  <c i="55" r="Q120"/>
  <c i="55" r="R120"/>
  <c i="55" r="S120"/>
  <c i="55" r="T120"/>
  <c i="55" r="U120"/>
  <c i="55" r="V120"/>
  <c i="55" r="W120"/>
  <c i="55" r="X120"/>
  <c i="55" r="Y120"/>
  <c i="55" r="Z120"/>
  <c i="55" r="AA120"/>
  <c i="55" r="AB120"/>
  <c i="55" r="AC120"/>
  <c i="55" r="AD120"/>
  <c i="55" r="AE120"/>
  <c i="55" r="AF120"/>
  <c i="55" r="H121"/>
  <c i="55" r="I121"/>
  <c i="55" r="J121"/>
  <c i="55" r="K121"/>
  <c i="55" r="L121"/>
  <c i="55" r="M121"/>
  <c i="55" r="N121"/>
  <c i="55" r="O121"/>
  <c i="55" r="P121"/>
  <c i="55" r="Q121"/>
  <c i="55" r="R121"/>
  <c i="55" r="S121"/>
  <c i="55" r="T121"/>
  <c i="55" r="U121"/>
  <c i="55" r="V121"/>
  <c i="55" r="W121"/>
  <c i="55" r="X121"/>
  <c i="55" r="Y121"/>
  <c i="55" r="Z121"/>
  <c i="55" r="AA121"/>
  <c i="55" r="AB121"/>
  <c i="55" r="AC121"/>
  <c i="55" r="AD121"/>
  <c i="55" r="AE121"/>
  <c i="55" r="AF121"/>
  <c i="55" r="H122"/>
  <c i="55" r="I122"/>
  <c i="55" r="J122"/>
  <c i="55" r="K122"/>
  <c i="55" r="L122"/>
  <c i="55" r="M122"/>
  <c i="55" r="N122"/>
  <c i="55" r="O122"/>
  <c i="55" r="P122"/>
  <c i="55" r="Q122"/>
  <c i="55" r="R122"/>
  <c i="55" r="S122"/>
  <c i="55" r="T122"/>
  <c i="55" r="U122"/>
  <c i="55" r="V122"/>
  <c i="55" r="W122"/>
  <c i="55" r="X122"/>
  <c i="55" r="Y122"/>
  <c i="55" r="Z122"/>
  <c i="55" r="AA122"/>
  <c i="55" r="AB122"/>
  <c i="55" r="AC122"/>
  <c i="55" r="AD122"/>
  <c i="55" r="AE122"/>
  <c i="55" r="AF122"/>
  <c i="55" r="H123"/>
  <c i="55" r="I123"/>
  <c i="55" r="J123"/>
  <c i="55" r="K123"/>
  <c i="55" r="L123"/>
  <c i="55" r="M123"/>
  <c i="55" r="N123"/>
  <c i="55" r="O123"/>
  <c i="55" r="P123"/>
  <c i="55" r="Q123"/>
  <c i="55" r="R123"/>
  <c i="55" r="S123"/>
  <c i="55" r="T123"/>
  <c i="55" r="U123"/>
  <c i="55" r="V123"/>
  <c i="55" r="W123"/>
  <c i="55" r="X123"/>
  <c i="55" r="Y123"/>
  <c i="55" r="Z123"/>
  <c i="55" r="AA123"/>
  <c i="55" r="AB123"/>
  <c i="55" r="AC123"/>
  <c i="55" r="AD123"/>
  <c i="55" r="AE123"/>
  <c i="55" r="AF123"/>
  <c i="55" r="H124"/>
  <c i="55" r="I124"/>
  <c i="55" r="J124"/>
  <c i="55" r="K124"/>
  <c i="55" r="L124"/>
  <c i="55" r="M124"/>
  <c i="55" r="N124"/>
  <c i="55" r="O124"/>
  <c i="55" r="P124"/>
  <c i="55" r="Q124"/>
  <c i="55" r="R124"/>
  <c i="55" r="S124"/>
  <c i="55" r="T124"/>
  <c i="55" r="U124"/>
  <c i="55" r="V124"/>
  <c i="55" r="W124"/>
  <c i="55" r="X124"/>
  <c i="55" r="Y124"/>
  <c i="55" r="Z124"/>
  <c i="55" r="AA124"/>
  <c i="55" r="AB124"/>
  <c i="55" r="AC124"/>
  <c i="55" r="AD124"/>
  <c i="55" r="AE124"/>
  <c i="55" r="AF124"/>
  <c i="55" r="H125"/>
  <c i="55" r="I125"/>
  <c i="55" r="J125"/>
  <c i="55" r="K125"/>
  <c i="55" r="L125"/>
  <c i="55" r="M125"/>
  <c i="55" r="N125"/>
  <c i="55" r="O125"/>
  <c i="55" r="P125"/>
  <c i="55" r="Q125"/>
  <c i="55" r="R125"/>
  <c i="55" r="S125"/>
  <c i="55" r="T125"/>
  <c i="55" r="U125"/>
  <c i="55" r="V125"/>
  <c i="55" r="W125"/>
  <c i="55" r="X125"/>
  <c i="55" r="Y125"/>
  <c i="55" r="Z125"/>
  <c i="55" r="AA125"/>
  <c i="55" r="AB125"/>
  <c i="55" r="AC125"/>
  <c i="55" r="AD125"/>
  <c i="55" r="AE125"/>
  <c i="55" r="AF125"/>
  <c i="55" r="H126"/>
  <c i="55" r="I126"/>
  <c i="55" r="J126"/>
  <c i="55" r="K126"/>
  <c i="55" r="L126"/>
  <c i="55" r="M126"/>
  <c i="55" r="N126"/>
  <c i="55" r="O126"/>
  <c i="55" r="P126"/>
  <c i="55" r="Q126"/>
  <c i="55" r="R126"/>
  <c i="55" r="S126"/>
  <c i="55" r="T126"/>
  <c i="55" r="U126"/>
  <c i="55" r="V126"/>
  <c i="55" r="W126"/>
  <c i="55" r="X126"/>
  <c i="55" r="Y126"/>
  <c i="55" r="Z126"/>
  <c i="55" r="AA126"/>
  <c i="55" r="AB126"/>
  <c i="55" r="AC126"/>
  <c i="55" r="AD126"/>
  <c i="55" r="AE126"/>
  <c i="55" r="AF126"/>
  <c i="55" r="H127"/>
  <c i="55" r="I127"/>
  <c i="55" r="J127"/>
  <c i="55" r="K127"/>
  <c i="55" r="L127"/>
  <c i="55" r="M127"/>
  <c i="55" r="N127"/>
  <c i="55" r="O127"/>
  <c i="55" r="P127"/>
  <c i="55" r="Q127"/>
  <c i="55" r="R127"/>
  <c i="55" r="S127"/>
  <c i="55" r="T127"/>
  <c i="55" r="U127"/>
  <c i="55" r="V127"/>
  <c i="55" r="W127"/>
  <c i="55" r="X127"/>
  <c i="55" r="Y127"/>
  <c i="55" r="Z127"/>
  <c i="55" r="AA127"/>
  <c i="55" r="AB127"/>
  <c i="55" r="AC127"/>
  <c i="55" r="AD127"/>
  <c i="55" r="AE127"/>
  <c i="55" r="AF127"/>
  <c i="55" r="H128"/>
  <c i="55" r="I128"/>
  <c i="55" r="J128"/>
  <c i="55" r="K128"/>
  <c i="55" r="L128"/>
  <c i="55" r="M128"/>
  <c i="55" r="N128"/>
  <c i="55" r="O128"/>
  <c i="55" r="P128"/>
  <c i="55" r="Q128"/>
  <c i="55" r="R128"/>
  <c i="55" r="S128"/>
  <c i="55" r="T128"/>
  <c i="55" r="U128"/>
  <c i="55" r="V128"/>
  <c i="55" r="W128"/>
  <c i="55" r="X128"/>
  <c i="55" r="Y128"/>
  <c i="55" r="Z128"/>
  <c i="55" r="AA128"/>
  <c i="55" r="AB128"/>
  <c i="55" r="AC128"/>
  <c i="55" r="AD128"/>
  <c i="55" r="AE128"/>
  <c i="55" r="AF128"/>
  <c i="55" r="H129"/>
  <c i="55" r="I129"/>
  <c i="55" r="J129"/>
  <c i="55" r="K129"/>
  <c i="55" r="L129"/>
  <c i="55" r="M129"/>
  <c i="55" r="N129"/>
  <c i="55" r="O129"/>
  <c i="55" r="P129"/>
  <c i="55" r="Q129"/>
  <c i="55" r="R129"/>
  <c i="55" r="S129"/>
  <c i="55" r="T129"/>
  <c i="55" r="U129"/>
  <c i="55" r="V129"/>
  <c i="55" r="W129"/>
  <c i="55" r="X129"/>
  <c i="55" r="Y129"/>
  <c i="55" r="Z129"/>
  <c i="55" r="AA129"/>
  <c i="55" r="AB129"/>
  <c i="55" r="AC129"/>
  <c i="55" r="AD129"/>
  <c i="55" r="AE129"/>
  <c i="55" r="AF129"/>
  <c i="55" r="H130"/>
  <c i="55" r="I130"/>
  <c i="55" r="J130"/>
  <c i="55" r="K130"/>
  <c i="55" r="L130"/>
  <c i="55" r="M130"/>
  <c i="55" r="N130"/>
  <c i="55" r="O130"/>
  <c i="55" r="P130"/>
  <c i="55" r="Q130"/>
  <c i="55" r="R130"/>
  <c i="55" r="S130"/>
  <c i="55" r="T130"/>
  <c i="55" r="U130"/>
  <c i="55" r="V130"/>
  <c i="55" r="W130"/>
  <c i="55" r="X130"/>
  <c i="55" r="Y130"/>
  <c i="55" r="Z130"/>
  <c i="55" r="AA130"/>
  <c i="55" r="AB130"/>
  <c i="55" r="AC130"/>
  <c i="55" r="AD130"/>
  <c i="55" r="AE130"/>
  <c i="55" r="AF130"/>
  <c i="55" r="H131"/>
  <c i="55" r="I131"/>
  <c i="55" r="J131"/>
  <c i="55" r="K131"/>
  <c i="55" r="L131"/>
  <c i="55" r="M131"/>
  <c i="55" r="N131"/>
  <c i="55" r="O131"/>
  <c i="55" r="P131"/>
  <c i="55" r="Q131"/>
  <c i="55" r="R131"/>
  <c i="55" r="S131"/>
  <c i="55" r="T131"/>
  <c i="55" r="U131"/>
  <c i="55" r="V131"/>
  <c i="55" r="W131"/>
  <c i="55" r="X131"/>
  <c i="55" r="Y131"/>
  <c i="55" r="Z131"/>
  <c i="55" r="AA131"/>
  <c i="55" r="AB131"/>
  <c i="55" r="AC131"/>
  <c i="55" r="AD131"/>
  <c i="55" r="AE131"/>
  <c i="55" r="AF131"/>
  <c i="55" r="H132"/>
  <c i="55" r="I132"/>
  <c i="55" r="J132"/>
  <c i="55" r="K132"/>
  <c i="55" r="L132"/>
  <c i="55" r="M132"/>
  <c i="55" r="N132"/>
  <c i="55" r="O132"/>
  <c i="55" r="P132"/>
  <c i="55" r="Q132"/>
  <c i="55" r="R132"/>
  <c i="55" r="S132"/>
  <c i="55" r="T132"/>
  <c i="55" r="U132"/>
  <c i="55" r="V132"/>
  <c i="55" r="W132"/>
  <c i="55" r="X132"/>
  <c i="55" r="Y132"/>
  <c i="55" r="Z132"/>
  <c i="55" r="AA132"/>
  <c i="55" r="AB132"/>
  <c i="55" r="AC132"/>
  <c i="55" r="AD132"/>
  <c i="55" r="AE132"/>
  <c i="55" r="AF132"/>
  <c i="55" r="H133"/>
  <c i="55" r="I133"/>
  <c i="55" r="J133"/>
  <c i="55" r="K133"/>
  <c i="55" r="L133"/>
  <c i="55" r="M133"/>
  <c i="55" r="N133"/>
  <c i="55" r="O133"/>
  <c i="55" r="P133"/>
  <c i="55" r="Q133"/>
  <c i="55" r="R133"/>
  <c i="55" r="S133"/>
  <c i="55" r="T133"/>
  <c i="55" r="U133"/>
  <c i="55" r="V133"/>
  <c i="55" r="W133"/>
  <c i="55" r="X133"/>
  <c i="55" r="Y133"/>
  <c i="55" r="Z133"/>
  <c i="55" r="AA133"/>
  <c i="55" r="AB133"/>
  <c i="55" r="AC133"/>
  <c i="55" r="AD133"/>
  <c i="55" r="AE133"/>
  <c i="55" r="AF133"/>
  <c i="55" r="H134"/>
  <c i="55" r="I134"/>
  <c i="55" r="J134"/>
  <c i="55" r="K134"/>
  <c i="55" r="L134"/>
  <c i="55" r="M134"/>
  <c i="55" r="N134"/>
  <c i="55" r="O134"/>
  <c i="55" r="P134"/>
  <c i="55" r="Q134"/>
  <c i="55" r="R134"/>
  <c i="55" r="S134"/>
  <c i="55" r="T134"/>
  <c i="55" r="U134"/>
  <c i="55" r="V134"/>
  <c i="55" r="W134"/>
  <c i="55" r="X134"/>
  <c i="55" r="Y134"/>
  <c i="55" r="Z134"/>
  <c i="55" r="AA134"/>
  <c i="55" r="AB134"/>
  <c i="55" r="AC134"/>
  <c i="55" r="AD134"/>
  <c i="55" r="AE134"/>
  <c i="55" r="AF134"/>
  <c i="55" r="H135"/>
  <c i="55" r="I135"/>
  <c i="55" r="J135"/>
  <c i="55" r="K135"/>
  <c i="55" r="L135"/>
  <c i="55" r="M135"/>
  <c i="55" r="N135"/>
  <c i="55" r="O135"/>
  <c i="55" r="P135"/>
  <c i="55" r="Q135"/>
  <c i="55" r="R135"/>
  <c i="55" r="S135"/>
  <c i="55" r="T135"/>
  <c i="55" r="U135"/>
  <c i="55" r="V135"/>
  <c i="55" r="W135"/>
  <c i="55" r="X135"/>
  <c i="55" r="Y135"/>
  <c i="55" r="Z135"/>
  <c i="55" r="AA135"/>
  <c i="55" r="AB135"/>
  <c i="55" r="AC135"/>
  <c i="55" r="AD135"/>
  <c i="55" r="AE135"/>
  <c i="55" r="AF135"/>
  <c i="55" r="H136"/>
  <c i="55" r="I136"/>
  <c i="55" r="J136"/>
  <c i="55" r="K136"/>
  <c i="55" r="L136"/>
  <c i="55" r="M136"/>
  <c i="55" r="N136"/>
  <c i="55" r="O136"/>
  <c i="55" r="P136"/>
  <c i="55" r="Q136"/>
  <c i="55" r="R136"/>
  <c i="55" r="S136"/>
  <c i="55" r="T136"/>
  <c i="55" r="U136"/>
  <c i="55" r="V136"/>
  <c i="55" r="W136"/>
  <c i="55" r="X136"/>
  <c i="55" r="Y136"/>
  <c i="55" r="Z136"/>
  <c i="55" r="AA136"/>
  <c i="55" r="AB136"/>
  <c i="55" r="AC136"/>
  <c i="55" r="AD136"/>
  <c i="55" r="AE136"/>
  <c i="55" r="AF136"/>
  <c i="55" r="H137"/>
  <c i="55" r="I137"/>
  <c i="55" r="J137"/>
  <c i="55" r="K137"/>
  <c i="55" r="L137"/>
  <c i="55" r="M137"/>
  <c i="55" r="N137"/>
  <c i="55" r="O137"/>
  <c i="55" r="P137"/>
  <c i="55" r="Q137"/>
  <c i="55" r="R137"/>
  <c i="55" r="S137"/>
  <c i="55" r="T137"/>
  <c i="55" r="U137"/>
  <c i="55" r="V137"/>
  <c i="55" r="W137"/>
  <c i="55" r="X137"/>
  <c i="55" r="Y137"/>
  <c i="55" r="Z137"/>
  <c i="55" r="AA137"/>
  <c i="55" r="AB137"/>
  <c i="55" r="AC137"/>
  <c i="55" r="AD137"/>
  <c i="55" r="AE137"/>
  <c i="55" r="AF137"/>
  <c i="55" r="H138"/>
  <c i="55" r="I138"/>
  <c i="55" r="J138"/>
  <c i="55" r="K138"/>
  <c i="55" r="L138"/>
  <c i="55" r="M138"/>
  <c i="55" r="N138"/>
  <c i="55" r="O138"/>
  <c i="55" r="P138"/>
  <c i="55" r="Q138"/>
  <c i="55" r="R138"/>
  <c i="55" r="S138"/>
  <c i="55" r="T138"/>
  <c i="55" r="U138"/>
  <c i="55" r="V138"/>
  <c i="55" r="W138"/>
  <c i="55" r="X138"/>
  <c i="55" r="Y138"/>
  <c i="55" r="Z138"/>
  <c i="55" r="AA138"/>
  <c i="55" r="AB138"/>
  <c i="55" r="AC138"/>
  <c i="55" r="AD138"/>
  <c i="55" r="AE138"/>
  <c i="55" r="AF138"/>
  <c i="55" r="H139"/>
  <c i="55" r="I139"/>
  <c i="55" r="J139"/>
  <c i="55" r="K139"/>
  <c i="55" r="L139"/>
  <c i="55" r="M139"/>
  <c i="55" r="N139"/>
  <c i="55" r="O139"/>
  <c i="55" r="P139"/>
  <c i="55" r="Q139"/>
  <c i="55" r="R139"/>
  <c i="55" r="S139"/>
  <c i="55" r="T139"/>
  <c i="55" r="U139"/>
  <c i="55" r="V139"/>
  <c i="55" r="W139"/>
  <c i="55" r="X139"/>
  <c i="55" r="Y139"/>
  <c i="55" r="Z139"/>
  <c i="55" r="AA139"/>
  <c i="55" r="AB139"/>
  <c i="55" r="AC139"/>
  <c i="55" r="AD139"/>
  <c i="55" r="AE139"/>
  <c i="55" r="AF139"/>
  <c i="55" r="H140"/>
  <c i="55" r="I140"/>
  <c i="55" r="J140"/>
  <c i="55" r="K140"/>
  <c i="55" r="L140"/>
  <c i="55" r="M140"/>
  <c i="55" r="N140"/>
  <c i="55" r="O140"/>
  <c i="55" r="P140"/>
  <c i="55" r="Q140"/>
  <c i="55" r="R140"/>
  <c i="55" r="S140"/>
  <c i="55" r="T140"/>
  <c i="55" r="U140"/>
  <c i="55" r="V140"/>
  <c i="55" r="W140"/>
  <c i="55" r="X140"/>
  <c i="55" r="Y140"/>
  <c i="55" r="Z140"/>
  <c i="55" r="AA140"/>
  <c i="55" r="AB140"/>
  <c i="55" r="AC140"/>
  <c i="55" r="AD140"/>
  <c i="55" r="AE140"/>
  <c i="55" r="AF140"/>
  <c i="55" r="H141"/>
  <c i="55" r="I141"/>
  <c i="55" r="J141"/>
  <c i="55" r="K141"/>
  <c i="55" r="L141"/>
  <c i="55" r="M141"/>
  <c i="55" r="N141"/>
  <c i="55" r="O141"/>
  <c i="55" r="P141"/>
  <c i="55" r="Q141"/>
  <c i="55" r="R141"/>
  <c i="55" r="S141"/>
  <c i="55" r="T141"/>
  <c i="55" r="U141"/>
  <c i="55" r="V141"/>
  <c i="55" r="W141"/>
  <c i="55" r="X141"/>
  <c i="55" r="Y141"/>
  <c i="55" r="Z141"/>
  <c i="55" r="AA141"/>
  <c i="55" r="AB141"/>
  <c i="55" r="AC141"/>
  <c i="55" r="AD141"/>
  <c i="55" r="AE141"/>
  <c i="55" r="AF141"/>
  <c i="55" r="H142"/>
  <c i="55" r="I142"/>
  <c i="55" r="J142"/>
  <c i="55" r="K142"/>
  <c i="55" r="L142"/>
  <c i="55" r="M142"/>
  <c i="55" r="N142"/>
  <c i="55" r="O142"/>
  <c i="55" r="P142"/>
  <c i="55" r="Q142"/>
  <c i="55" r="R142"/>
  <c i="55" r="S142"/>
  <c i="55" r="T142"/>
  <c i="55" r="U142"/>
  <c i="55" r="V142"/>
  <c i="55" r="W142"/>
  <c i="55" r="X142"/>
  <c i="55" r="Y142"/>
  <c i="55" r="Z142"/>
  <c i="55" r="AA142"/>
  <c i="55" r="AB142"/>
  <c i="55" r="AC142"/>
  <c i="55" r="AD142"/>
  <c i="55" r="AE142"/>
  <c i="55" r="AF142"/>
  <c i="55" r="H143"/>
  <c i="55" r="I143"/>
  <c i="55" r="J143"/>
  <c i="55" r="K143"/>
  <c i="55" r="L143"/>
  <c i="55" r="M143"/>
  <c i="55" r="N143"/>
  <c i="55" r="O143"/>
  <c i="55" r="P143"/>
  <c i="55" r="Q143"/>
  <c i="55" r="R143"/>
  <c i="55" r="S143"/>
  <c i="55" r="T143"/>
  <c i="55" r="U143"/>
  <c i="55" r="V143"/>
  <c i="55" r="W143"/>
  <c i="55" r="X143"/>
  <c i="55" r="Y143"/>
  <c i="55" r="Z143"/>
  <c i="55" r="AA143"/>
  <c i="55" r="AB143"/>
  <c i="55" r="AC143"/>
  <c i="55" r="AD143"/>
  <c i="55" r="AE143"/>
  <c i="55" r="AF143"/>
  <c i="55" r="H144"/>
  <c i="55" r="I144"/>
  <c i="55" r="J144"/>
  <c i="55" r="K144"/>
  <c i="55" r="L144"/>
  <c i="55" r="M144"/>
  <c i="55" r="N144"/>
  <c i="55" r="O144"/>
  <c i="55" r="P144"/>
  <c i="55" r="Q144"/>
  <c i="55" r="R144"/>
  <c i="55" r="S144"/>
  <c i="55" r="T144"/>
  <c i="55" r="U144"/>
  <c i="55" r="V144"/>
  <c i="55" r="W144"/>
  <c i="55" r="X144"/>
  <c i="55" r="Y144"/>
  <c i="55" r="Z144"/>
  <c i="55" r="AA144"/>
  <c i="55" r="AB144"/>
  <c i="55" r="AC144"/>
  <c i="55" r="AD144"/>
  <c i="55" r="AE144"/>
  <c i="55" r="AF144"/>
  <c i="55" r="H145"/>
  <c i="55" r="I145"/>
  <c i="55" r="J145"/>
  <c i="55" r="K145"/>
  <c i="55" r="L145"/>
  <c i="55" r="M145"/>
  <c i="55" r="N145"/>
  <c i="55" r="O145"/>
  <c i="55" r="P145"/>
  <c i="55" r="Q145"/>
  <c i="55" r="R145"/>
  <c i="55" r="S145"/>
  <c i="55" r="T145"/>
  <c i="55" r="U145"/>
  <c i="55" r="V145"/>
  <c i="55" r="W145"/>
  <c i="55" r="X145"/>
  <c i="55" r="Y145"/>
  <c i="55" r="Z145"/>
  <c i="55" r="AA145"/>
  <c i="55" r="AB145"/>
  <c i="55" r="AC145"/>
  <c i="55" r="AD145"/>
  <c i="55" r="AE145"/>
  <c i="55" r="AF145"/>
  <c i="55" r="H146"/>
  <c i="55" r="I146"/>
  <c i="55" r="J146"/>
  <c i="55" r="K146"/>
  <c i="55" r="L146"/>
  <c i="55" r="M146"/>
  <c i="55" r="N146"/>
  <c i="55" r="O146"/>
  <c i="55" r="P146"/>
  <c i="55" r="Q146"/>
  <c i="55" r="R146"/>
  <c i="55" r="S146"/>
  <c i="55" r="T146"/>
  <c i="55" r="U146"/>
  <c i="55" r="V146"/>
  <c i="55" r="W146"/>
  <c i="55" r="X146"/>
  <c i="55" r="Y146"/>
  <c i="55" r="Z146"/>
  <c i="55" r="AA146"/>
  <c i="55" r="AB146"/>
  <c i="55" r="AC146"/>
  <c i="55" r="AD146"/>
  <c i="55" r="AE146"/>
  <c i="55" r="AF146"/>
  <c i="55" r="H147"/>
  <c i="55" r="I147"/>
  <c i="55" r="J147"/>
  <c i="55" r="K147"/>
  <c i="55" r="L147"/>
  <c i="55" r="M147"/>
  <c i="55" r="N147"/>
  <c i="55" r="O147"/>
  <c i="55" r="P147"/>
  <c i="55" r="Q147"/>
  <c i="55" r="R147"/>
  <c i="55" r="S147"/>
  <c i="55" r="T147"/>
  <c i="55" r="U147"/>
  <c i="55" r="V147"/>
  <c i="55" r="W147"/>
  <c i="55" r="X147"/>
  <c i="55" r="Y147"/>
  <c i="55" r="Z147"/>
  <c i="55" r="AA147"/>
  <c i="55" r="AB147"/>
  <c i="55" r="AC147"/>
  <c i="55" r="AD147"/>
  <c i="55" r="AE147"/>
  <c i="55" r="AF147"/>
  <c i="55" r="H148"/>
  <c i="55" r="I148"/>
  <c i="55" r="J148"/>
  <c i="55" r="K148"/>
  <c i="55" r="L148"/>
  <c i="55" r="M148"/>
  <c i="55" r="N148"/>
  <c i="55" r="O148"/>
  <c i="55" r="P148"/>
  <c i="55" r="Q148"/>
  <c i="55" r="R148"/>
  <c i="55" r="S148"/>
  <c i="55" r="T148"/>
  <c i="55" r="U148"/>
  <c i="55" r="V148"/>
  <c i="55" r="W148"/>
  <c i="55" r="X148"/>
  <c i="55" r="Y148"/>
  <c i="55" r="Z148"/>
  <c i="55" r="AA148"/>
  <c i="55" r="AB148"/>
  <c i="55" r="AC148"/>
  <c i="55" r="AD148"/>
  <c i="55" r="AE148"/>
  <c i="55" r="AF148"/>
  <c i="55" r="H149"/>
  <c i="55" r="I149"/>
  <c i="55" r="J149"/>
  <c i="55" r="K149"/>
  <c i="55" r="L149"/>
  <c i="55" r="M149"/>
  <c i="55" r="N149"/>
  <c i="55" r="O149"/>
  <c i="55" r="P149"/>
  <c i="55" r="Q149"/>
  <c i="55" r="R149"/>
  <c i="55" r="S149"/>
  <c i="55" r="T149"/>
  <c i="55" r="U149"/>
  <c i="55" r="V149"/>
  <c i="55" r="W149"/>
  <c i="55" r="X149"/>
  <c i="55" r="Y149"/>
  <c i="55" r="Z149"/>
  <c i="55" r="AA149"/>
  <c i="55" r="AB149"/>
  <c i="55" r="AC149"/>
  <c i="55" r="AD149"/>
  <c i="55" r="AE149"/>
  <c i="55" r="AF149"/>
  <c i="55" r="H150"/>
  <c i="55" r="I150"/>
  <c i="55" r="J150"/>
  <c i="55" r="K150"/>
  <c i="55" r="L150"/>
  <c i="55" r="M150"/>
  <c i="55" r="N150"/>
  <c i="55" r="O150"/>
  <c i="55" r="P150"/>
  <c i="55" r="Q150"/>
  <c i="55" r="R150"/>
  <c i="55" r="S150"/>
  <c i="55" r="T150"/>
  <c i="55" r="U150"/>
  <c i="55" r="V150"/>
  <c i="55" r="W150"/>
  <c i="55" r="X150"/>
  <c i="55" r="Y150"/>
  <c i="55" r="Z150"/>
  <c i="55" r="AA150"/>
  <c i="55" r="AB150"/>
  <c i="55" r="AC150"/>
  <c i="55" r="AD150"/>
  <c i="55" r="AE150"/>
  <c i="55" r="AF150"/>
  <c i="55" r="H151"/>
  <c i="55" r="I151"/>
  <c i="55" r="J151"/>
  <c i="55" r="K151"/>
  <c i="55" r="L151"/>
  <c i="55" r="M151"/>
  <c i="55" r="N151"/>
  <c i="55" r="O151"/>
  <c i="55" r="P151"/>
  <c i="55" r="Q151"/>
  <c i="55" r="R151"/>
  <c i="55" r="S151"/>
  <c i="55" r="T151"/>
  <c i="55" r="U151"/>
  <c i="55" r="V151"/>
  <c i="55" r="W151"/>
  <c i="55" r="X151"/>
  <c i="55" r="Y151"/>
  <c i="55" r="Z151"/>
  <c i="55" r="AA151"/>
  <c i="55" r="AB151"/>
  <c i="55" r="AC151"/>
  <c i="55" r="AD151"/>
  <c i="55" r="AE151"/>
  <c i="55" r="AF151"/>
  <c i="55" r="H152"/>
  <c i="55" r="I152"/>
  <c i="55" r="J152"/>
  <c i="55" r="K152"/>
  <c i="55" r="L152"/>
  <c i="55" r="M152"/>
  <c i="55" r="N152"/>
  <c i="55" r="O152"/>
  <c i="55" r="P152"/>
  <c i="55" r="Q152"/>
  <c i="55" r="R152"/>
  <c i="55" r="S152"/>
  <c i="55" r="T152"/>
  <c i="55" r="U152"/>
  <c i="55" r="V152"/>
  <c i="55" r="W152"/>
  <c i="55" r="X152"/>
  <c i="55" r="Y152"/>
  <c i="55" r="Z152"/>
  <c i="55" r="AA152"/>
  <c i="55" r="AB152"/>
  <c i="55" r="AC152"/>
  <c i="55" r="AD152"/>
  <c i="55" r="AE152"/>
  <c i="55" r="AF152"/>
  <c i="55" r="H153"/>
  <c i="55" r="I153"/>
  <c i="55" r="J153"/>
  <c i="55" r="K153"/>
  <c i="55" r="L153"/>
  <c i="55" r="M153"/>
  <c i="55" r="N153"/>
  <c i="55" r="O153"/>
  <c i="55" r="P153"/>
  <c i="55" r="Q153"/>
  <c i="55" r="R153"/>
  <c i="55" r="S153"/>
  <c i="55" r="T153"/>
  <c i="55" r="U153"/>
  <c i="55" r="V153"/>
  <c i="55" r="W153"/>
  <c i="55" r="X153"/>
  <c i="55" r="Y153"/>
  <c i="55" r="Z153"/>
  <c i="55" r="AA153"/>
  <c i="55" r="AB153"/>
  <c i="55" r="AC153"/>
  <c i="55" r="AD153"/>
  <c i="55" r="AE153"/>
  <c i="55" r="AF153"/>
  <c i="55" r="H154"/>
  <c i="55" r="I154"/>
  <c i="55" r="J154"/>
  <c i="55" r="K154"/>
  <c i="55" r="L154"/>
  <c i="55" r="M154"/>
  <c i="55" r="N154"/>
  <c i="55" r="O154"/>
  <c i="55" r="P154"/>
  <c i="55" r="Q154"/>
  <c i="55" r="R154"/>
  <c i="55" r="S154"/>
  <c i="55" r="T154"/>
  <c i="55" r="U154"/>
  <c i="55" r="V154"/>
  <c i="55" r="W154"/>
  <c i="55" r="X154"/>
  <c i="55" r="Y154"/>
  <c i="55" r="Z154"/>
  <c i="55" r="AA154"/>
  <c i="55" r="AB154"/>
  <c i="55" r="AC154"/>
  <c i="55" r="AD154"/>
  <c i="55" r="AE154"/>
  <c i="55" r="AF154"/>
  <c i="55" r="H155"/>
  <c i="55" r="I155"/>
  <c i="55" r="J155"/>
  <c i="55" r="K155"/>
  <c i="55" r="L155"/>
  <c i="55" r="M155"/>
  <c i="55" r="N155"/>
  <c i="55" r="O155"/>
  <c i="55" r="P155"/>
  <c i="55" r="Q155"/>
  <c i="55" r="R155"/>
  <c i="55" r="S155"/>
  <c i="55" r="T155"/>
  <c i="55" r="U155"/>
  <c i="55" r="V155"/>
  <c i="55" r="W155"/>
  <c i="55" r="X155"/>
  <c i="55" r="Y155"/>
  <c i="55" r="Z155"/>
  <c i="55" r="AA155"/>
  <c i="55" r="AB155"/>
  <c i="55" r="AC155"/>
  <c i="55" r="AD155"/>
  <c i="55" r="AE155"/>
  <c i="55" r="AF155"/>
  <c i="55" r="H156"/>
  <c i="55" r="I156"/>
  <c i="55" r="J156"/>
  <c i="55" r="K156"/>
  <c i="55" r="L156"/>
  <c i="55" r="M156"/>
  <c i="55" r="N156"/>
  <c i="55" r="O156"/>
  <c i="55" r="P156"/>
  <c i="55" r="Q156"/>
  <c i="55" r="R156"/>
  <c i="55" r="S156"/>
  <c i="55" r="T156"/>
  <c i="55" r="U156"/>
  <c i="55" r="V156"/>
  <c i="55" r="W156"/>
  <c i="55" r="X156"/>
  <c i="55" r="Y156"/>
  <c i="55" r="Z156"/>
  <c i="55" r="AA156"/>
  <c i="55" r="AB156"/>
  <c i="55" r="AC156"/>
  <c i="55" r="AD156"/>
  <c i="55" r="AE156"/>
  <c i="55" r="AF156"/>
  <c i="55" r="H157"/>
  <c i="55" r="I157"/>
  <c i="55" r="J157"/>
  <c i="55" r="K157"/>
  <c i="55" r="L157"/>
  <c i="55" r="M157"/>
  <c i="55" r="N157"/>
  <c i="55" r="O157"/>
  <c i="55" r="P157"/>
  <c i="55" r="Q157"/>
  <c i="55" r="R157"/>
  <c i="55" r="S157"/>
  <c i="55" r="T157"/>
  <c i="55" r="U157"/>
  <c i="55" r="V157"/>
  <c i="55" r="W157"/>
  <c i="55" r="X157"/>
  <c i="55" r="Y157"/>
  <c i="55" r="Z157"/>
  <c i="55" r="AA157"/>
  <c i="55" r="AB157"/>
  <c i="55" r="AC157"/>
  <c i="55" r="AD157"/>
  <c i="55" r="AE157"/>
  <c i="55" r="AF157"/>
  <c i="55" r="H158"/>
  <c i="55" r="I158"/>
  <c i="55" r="J158"/>
  <c i="55" r="K158"/>
  <c i="55" r="L158"/>
  <c i="55" r="M158"/>
  <c i="55" r="N158"/>
  <c i="55" r="O158"/>
  <c i="55" r="P158"/>
  <c i="55" r="Q158"/>
  <c i="55" r="R158"/>
  <c i="55" r="S158"/>
  <c i="55" r="T158"/>
  <c i="55" r="U158"/>
  <c i="55" r="V158"/>
  <c i="55" r="W158"/>
  <c i="55" r="X158"/>
  <c i="55" r="Y158"/>
  <c i="55" r="Z158"/>
  <c i="55" r="AA158"/>
  <c i="55" r="AB158"/>
  <c i="55" r="AC158"/>
  <c i="55" r="AD158"/>
  <c i="55" r="AE158"/>
  <c i="55" r="AF158"/>
  <c i="55" r="H159"/>
  <c i="55" r="I159"/>
  <c i="55" r="J159"/>
  <c i="55" r="K159"/>
  <c i="55" r="L159"/>
  <c i="55" r="M159"/>
  <c i="55" r="N159"/>
  <c i="55" r="O159"/>
  <c i="55" r="P159"/>
  <c i="55" r="Q159"/>
  <c i="55" r="R159"/>
  <c i="55" r="S159"/>
  <c i="55" r="T159"/>
  <c i="55" r="U159"/>
  <c i="55" r="V159"/>
  <c i="55" r="W159"/>
  <c i="55" r="X159"/>
  <c i="55" r="Y159"/>
  <c i="55" r="Z159"/>
  <c i="55" r="AA159"/>
  <c i="55" r="AB159"/>
  <c i="55" r="AC159"/>
  <c i="55" r="AD159"/>
  <c i="55" r="AE159"/>
  <c i="55" r="AF159"/>
  <c i="55" r="H160"/>
  <c i="55" r="I160"/>
  <c i="55" r="J160"/>
  <c i="55" r="K160"/>
  <c i="55" r="L160"/>
  <c i="55" r="M160"/>
  <c i="55" r="N160"/>
  <c i="55" r="O160"/>
  <c i="55" r="P160"/>
  <c i="55" r="Q160"/>
  <c i="55" r="R160"/>
  <c i="55" r="S160"/>
  <c i="55" r="T160"/>
  <c i="55" r="U160"/>
  <c i="55" r="V160"/>
  <c i="55" r="W160"/>
  <c i="55" r="X160"/>
  <c i="55" r="Y160"/>
  <c i="55" r="Z160"/>
  <c i="55" r="AA160"/>
  <c i="55" r="AB160"/>
  <c i="55" r="AC160"/>
  <c i="55" r="AD160"/>
  <c i="55" r="AE160"/>
  <c i="55" r="AF160"/>
  <c i="55" r="H161"/>
  <c i="55" r="I161"/>
  <c i="55" r="J161"/>
  <c i="55" r="K161"/>
  <c i="55" r="L161"/>
  <c i="55" r="M161"/>
  <c i="55" r="N161"/>
  <c i="55" r="O161"/>
  <c i="55" r="P161"/>
  <c i="55" r="Q161"/>
  <c i="55" r="R161"/>
  <c i="55" r="S161"/>
  <c i="55" r="T161"/>
  <c i="55" r="U161"/>
  <c i="55" r="V161"/>
  <c i="55" r="W161"/>
  <c i="55" r="X161"/>
  <c i="55" r="Y161"/>
  <c i="55" r="Z161"/>
  <c i="55" r="AA161"/>
  <c i="55" r="AB161"/>
  <c i="55" r="AC161"/>
  <c i="55" r="AD161"/>
  <c i="55" r="AE161"/>
  <c i="55" r="AF161"/>
  <c i="55" r="H162"/>
  <c i="55" r="I162"/>
  <c i="55" r="J162"/>
  <c i="55" r="K162"/>
  <c i="55" r="L162"/>
  <c i="55" r="M162"/>
  <c i="55" r="N162"/>
  <c i="55" r="O162"/>
  <c i="55" r="P162"/>
  <c i="55" r="Q162"/>
  <c i="55" r="R162"/>
  <c i="55" r="S162"/>
  <c i="55" r="T162"/>
  <c i="55" r="U162"/>
  <c i="55" r="V162"/>
  <c i="55" r="W162"/>
  <c i="55" r="X162"/>
  <c i="55" r="Y162"/>
  <c i="55" r="Z162"/>
  <c i="55" r="AA162"/>
  <c i="55" r="AB162"/>
  <c i="55" r="AC162"/>
  <c i="55" r="AD162"/>
  <c i="55" r="AE162"/>
  <c i="55" r="AF162"/>
  <c i="55" r="H163"/>
  <c i="55" r="I163"/>
  <c i="55" r="J163"/>
  <c i="55" r="K163"/>
  <c i="55" r="L163"/>
  <c i="55" r="M163"/>
  <c i="55" r="N163"/>
  <c i="55" r="O163"/>
  <c i="55" r="P163"/>
  <c i="55" r="Q163"/>
  <c i="55" r="R163"/>
  <c i="55" r="S163"/>
  <c i="55" r="T163"/>
  <c i="55" r="U163"/>
  <c i="55" r="V163"/>
  <c i="55" r="W163"/>
  <c i="55" r="X163"/>
  <c i="55" r="Y163"/>
  <c i="55" r="Z163"/>
  <c i="55" r="AA163"/>
  <c i="55" r="AB163"/>
  <c i="55" r="AC163"/>
  <c i="55" r="AD163"/>
  <c i="55" r="AE163"/>
  <c i="55" r="AF163"/>
  <c i="55" r="H164"/>
  <c i="55" r="I164"/>
  <c i="55" r="J164"/>
  <c i="55" r="K164"/>
  <c i="55" r="L164"/>
  <c i="55" r="M164"/>
  <c i="55" r="N164"/>
  <c i="55" r="O164"/>
  <c i="55" r="P164"/>
  <c i="55" r="Q164"/>
  <c i="55" r="R164"/>
  <c i="55" r="S164"/>
  <c i="55" r="T164"/>
  <c i="55" r="U164"/>
  <c i="55" r="V164"/>
  <c i="55" r="W164"/>
  <c i="55" r="X164"/>
  <c i="55" r="Y164"/>
  <c i="55" r="Z164"/>
  <c i="55" r="AA164"/>
  <c i="55" r="AB164"/>
  <c i="55" r="AC164"/>
  <c i="55" r="AD164"/>
  <c i="55" r="AE164"/>
  <c i="55" r="AF164"/>
  <c i="55" r="H165"/>
  <c i="55" r="I165"/>
  <c i="55" r="J165"/>
  <c i="55" r="K165"/>
  <c i="55" r="L165"/>
  <c i="55" r="M165"/>
  <c i="55" r="N165"/>
  <c i="55" r="O165"/>
  <c i="55" r="P165"/>
  <c i="55" r="Q165"/>
  <c i="55" r="R165"/>
  <c i="55" r="S165"/>
  <c i="55" r="T165"/>
  <c i="55" r="U165"/>
  <c i="55" r="V165"/>
  <c i="55" r="W165"/>
  <c i="55" r="X165"/>
  <c i="55" r="Y165"/>
  <c i="55" r="Z165"/>
  <c i="55" r="AA165"/>
  <c i="55" r="AB165"/>
  <c i="55" r="AC165"/>
  <c i="55" r="AD165"/>
  <c i="55" r="AE165"/>
  <c i="55" r="AF165"/>
  <c i="55" r="H166"/>
  <c i="55" r="I166"/>
  <c i="55" r="J166"/>
  <c i="55" r="K166"/>
  <c i="55" r="L166"/>
  <c i="55" r="M166"/>
  <c i="55" r="N166"/>
  <c i="55" r="O166"/>
  <c i="55" r="P166"/>
  <c i="55" r="Q166"/>
  <c i="55" r="R166"/>
  <c i="55" r="S166"/>
  <c i="55" r="T166"/>
  <c i="55" r="U166"/>
  <c i="55" r="V166"/>
  <c i="55" r="W166"/>
  <c i="55" r="X166"/>
  <c i="55" r="Y166"/>
  <c i="55" r="Z166"/>
  <c i="55" r="AA166"/>
  <c i="55" r="AB166"/>
  <c i="55" r="AC166"/>
  <c i="55" r="AD166"/>
  <c i="55" r="AE166"/>
  <c i="55" r="AF166"/>
  <c i="55" r="H167"/>
  <c i="55" r="I167"/>
  <c i="55" r="J167"/>
  <c i="55" r="K167"/>
  <c i="55" r="L167"/>
  <c i="55" r="M167"/>
  <c i="55" r="N167"/>
  <c i="55" r="O167"/>
  <c i="55" r="P167"/>
  <c i="55" r="Q167"/>
  <c i="55" r="R167"/>
  <c i="55" r="S167"/>
  <c i="55" r="T167"/>
  <c i="55" r="U167"/>
  <c i="55" r="V167"/>
  <c i="55" r="W167"/>
  <c i="55" r="X167"/>
  <c i="55" r="Y167"/>
  <c i="55" r="Z167"/>
  <c i="55" r="AA167"/>
  <c i="55" r="AB167"/>
  <c i="55" r="AC167"/>
  <c i="55" r="AD167"/>
  <c i="55" r="AE167"/>
  <c i="55" r="AF167"/>
  <c i="55" r="H168"/>
  <c i="55" r="I168"/>
  <c i="55" r="J168"/>
  <c i="55" r="K168"/>
  <c i="55" r="L168"/>
  <c i="55" r="M168"/>
  <c i="55" r="N168"/>
  <c i="55" r="O168"/>
  <c i="55" r="P168"/>
  <c i="55" r="Q168"/>
  <c i="55" r="R168"/>
  <c i="55" r="S168"/>
  <c i="55" r="T168"/>
  <c i="55" r="U168"/>
  <c i="55" r="V168"/>
  <c i="55" r="W168"/>
  <c i="55" r="X168"/>
  <c i="55" r="Y168"/>
  <c i="55" r="Z168"/>
  <c i="55" r="AA168"/>
  <c i="55" r="AB168"/>
  <c i="55" r="AC168"/>
  <c i="55" r="AD168"/>
  <c i="55" r="AE168"/>
  <c i="55" r="AF168"/>
  <c i="55" r="H169"/>
  <c i="55" r="I169"/>
  <c i="55" r="J169"/>
  <c i="55" r="K169"/>
  <c i="55" r="L169"/>
  <c i="55" r="M169"/>
  <c i="55" r="N169"/>
  <c i="55" r="O169"/>
  <c i="55" r="P169"/>
  <c i="55" r="Q169"/>
  <c i="55" r="R169"/>
  <c i="55" r="S169"/>
  <c i="55" r="T169"/>
  <c i="55" r="U169"/>
  <c i="55" r="V169"/>
  <c i="55" r="W169"/>
  <c i="55" r="X169"/>
  <c i="55" r="Y169"/>
  <c i="55" r="Z169"/>
  <c i="55" r="AA169"/>
  <c i="55" r="AB169"/>
  <c i="55" r="AC169"/>
  <c i="55" r="AD169"/>
  <c i="55" r="AE169"/>
  <c i="55" r="AF169"/>
  <c i="55" r="H170"/>
  <c i="55" r="I170"/>
  <c i="55" r="J170"/>
  <c i="55" r="K170"/>
  <c i="55" r="L170"/>
  <c i="55" r="M170"/>
  <c i="55" r="N170"/>
  <c i="55" r="O170"/>
  <c i="55" r="P170"/>
  <c i="55" r="Q170"/>
  <c i="55" r="R170"/>
  <c i="55" r="S170"/>
  <c i="55" r="T170"/>
  <c i="55" r="U170"/>
  <c i="55" r="V170"/>
  <c i="55" r="W170"/>
  <c i="55" r="X170"/>
  <c i="55" r="Y170"/>
  <c i="55" r="Z170"/>
  <c i="55" r="AA170"/>
  <c i="55" r="AB170"/>
  <c i="55" r="AC170"/>
  <c i="55" r="AD170"/>
  <c i="55" r="AE170"/>
  <c i="55" r="AF170"/>
  <c i="55" r="H171"/>
  <c i="55" r="I171"/>
  <c i="55" r="J171"/>
  <c i="55" r="K171"/>
  <c i="55" r="L171"/>
  <c i="55" r="M171"/>
  <c i="55" r="N171"/>
  <c i="55" r="O171"/>
  <c i="55" r="P171"/>
  <c i="55" r="Q171"/>
  <c i="55" r="R171"/>
  <c i="55" r="S171"/>
  <c i="55" r="T171"/>
  <c i="55" r="U171"/>
  <c i="55" r="V171"/>
  <c i="55" r="W171"/>
  <c i="55" r="X171"/>
  <c i="55" r="Y171"/>
  <c i="55" r="Z171"/>
  <c i="55" r="AA171"/>
  <c i="55" r="AB171"/>
  <c i="55" r="AC171"/>
  <c i="55" r="AD171"/>
  <c i="55" r="AE171"/>
  <c i="55" r="AF171"/>
  <c i="55" r="H172"/>
  <c i="55" r="I172"/>
  <c i="55" r="J172"/>
  <c i="55" r="K172"/>
  <c i="55" r="L172"/>
  <c i="55" r="M172"/>
  <c i="55" r="N172"/>
  <c i="55" r="O172"/>
  <c i="55" r="P172"/>
  <c i="55" r="Q172"/>
  <c i="55" r="R172"/>
  <c i="55" r="S172"/>
  <c i="55" r="T172"/>
  <c i="55" r="U172"/>
  <c i="55" r="V172"/>
  <c i="55" r="W172"/>
  <c i="55" r="X172"/>
  <c i="55" r="Y172"/>
  <c i="55" r="Z172"/>
  <c i="55" r="AA172"/>
  <c i="55" r="AB172"/>
  <c i="55" r="AC172"/>
  <c i="55" r="AD172"/>
  <c i="55" r="AE172"/>
  <c i="55" r="AF172"/>
  <c i="55" r="H173"/>
  <c i="55" r="I173"/>
  <c i="55" r="J173"/>
  <c i="55" r="K173"/>
  <c i="55" r="L173"/>
  <c i="55" r="M173"/>
  <c i="55" r="N173"/>
  <c i="55" r="O173"/>
  <c i="55" r="P173"/>
  <c i="55" r="Q173"/>
  <c i="55" r="R173"/>
  <c i="55" r="S173"/>
  <c i="55" r="T173"/>
  <c i="55" r="U173"/>
  <c i="55" r="V173"/>
  <c i="55" r="W173"/>
  <c i="55" r="X173"/>
  <c i="55" r="Y173"/>
  <c i="55" r="Z173"/>
  <c i="55" r="AA173"/>
  <c i="55" r="AB173"/>
  <c i="55" r="AC173"/>
  <c i="55" r="AD173"/>
  <c i="55" r="AE173"/>
  <c i="55" r="AF173"/>
  <c i="55" r="H174"/>
  <c i="55" r="I174"/>
  <c i="55" r="J174"/>
  <c i="55" r="K174"/>
  <c i="55" r="L174"/>
  <c i="55" r="M174"/>
  <c i="55" r="N174"/>
  <c i="55" r="O174"/>
  <c i="55" r="P174"/>
  <c i="55" r="Q174"/>
  <c i="55" r="R174"/>
  <c i="55" r="S174"/>
  <c i="55" r="T174"/>
  <c i="55" r="U174"/>
  <c i="55" r="V174"/>
  <c i="55" r="W174"/>
  <c i="55" r="X174"/>
  <c i="55" r="Y174"/>
  <c i="55" r="Z174"/>
  <c i="55" r="AA174"/>
  <c i="55" r="AB174"/>
  <c i="55" r="AC174"/>
  <c i="55" r="AD174"/>
  <c i="55" r="AE174"/>
  <c i="55" r="AF174"/>
  <c i="55" r="H175"/>
  <c i="55" r="I175"/>
  <c i="55" r="J175"/>
  <c i="55" r="K175"/>
  <c i="55" r="L175"/>
  <c i="55" r="M175"/>
  <c i="55" r="N175"/>
  <c i="55" r="O175"/>
  <c i="55" r="P175"/>
  <c i="55" r="Q175"/>
  <c i="55" r="R175"/>
  <c i="55" r="S175"/>
  <c i="55" r="T175"/>
  <c i="55" r="U175"/>
  <c i="55" r="V175"/>
  <c i="55" r="W175"/>
  <c i="55" r="X175"/>
  <c i="55" r="Y175"/>
  <c i="55" r="Z175"/>
  <c i="55" r="AA175"/>
  <c i="55" r="AB175"/>
  <c i="55" r="AC175"/>
  <c i="55" r="AD175"/>
  <c i="55" r="AE175"/>
  <c i="55" r="AF175"/>
  <c i="55" r="H176"/>
  <c i="55" r="I176"/>
  <c i="55" r="J176"/>
  <c i="55" r="K176"/>
  <c i="55" r="L176"/>
  <c i="55" r="M176"/>
  <c i="55" r="N176"/>
  <c i="55" r="O176"/>
  <c i="55" r="P176"/>
  <c i="55" r="Q176"/>
  <c i="55" r="R176"/>
  <c i="55" r="S176"/>
  <c i="55" r="T176"/>
  <c i="55" r="U176"/>
  <c i="55" r="V176"/>
  <c i="55" r="W176"/>
  <c i="55" r="X176"/>
  <c i="55" r="Y176"/>
  <c i="55" r="Z176"/>
  <c i="55" r="AA176"/>
  <c i="55" r="AB176"/>
  <c i="55" r="AC176"/>
  <c i="55" r="AD176"/>
  <c i="55" r="AE176"/>
  <c i="55" r="AF176"/>
  <c i="55" r="H177"/>
  <c i="55" r="I177"/>
  <c i="55" r="J177"/>
  <c i="55" r="K177"/>
  <c i="55" r="L177"/>
  <c i="55" r="M177"/>
  <c i="55" r="N177"/>
  <c i="55" r="O177"/>
  <c i="55" r="P177"/>
  <c i="55" r="Q177"/>
  <c i="55" r="R177"/>
  <c i="55" r="S177"/>
  <c i="55" r="T177"/>
  <c i="55" r="U177"/>
  <c i="55" r="V177"/>
  <c i="55" r="W177"/>
  <c i="55" r="X177"/>
  <c i="55" r="Y177"/>
  <c i="55" r="Z177"/>
  <c i="55" r="AA177"/>
  <c i="55" r="AB177"/>
  <c i="55" r="AC177"/>
  <c i="55" r="AD177"/>
  <c i="55" r="AE177"/>
  <c i="55" r="AF177"/>
  <c i="55" r="H178"/>
  <c i="55" r="I178"/>
  <c i="55" r="J178"/>
  <c i="55" r="K178"/>
  <c i="55" r="L178"/>
  <c i="55" r="M178"/>
  <c i="55" r="N178"/>
  <c i="55" r="O178"/>
  <c i="55" r="P178"/>
  <c i="55" r="Q178"/>
  <c i="55" r="R178"/>
  <c i="55" r="S178"/>
  <c i="55" r="T178"/>
  <c i="55" r="U178"/>
  <c i="55" r="V178"/>
  <c i="55" r="W178"/>
  <c i="55" r="X178"/>
  <c i="55" r="Y178"/>
  <c i="55" r="Z178"/>
  <c i="55" r="AA178"/>
  <c i="55" r="AB178"/>
  <c i="55" r="AC178"/>
  <c i="55" r="AD178"/>
  <c i="55" r="AE178"/>
  <c i="55" r="AF178"/>
  <c i="55" r="H179"/>
  <c i="55" r="I179"/>
  <c i="55" r="J179"/>
  <c i="55" r="K179"/>
  <c i="55" r="L179"/>
  <c i="55" r="M179"/>
  <c i="55" r="N179"/>
  <c i="55" r="O179"/>
  <c i="55" r="P179"/>
  <c i="55" r="Q179"/>
  <c i="55" r="R179"/>
  <c i="55" r="S179"/>
  <c i="55" r="T179"/>
  <c i="55" r="U179"/>
  <c i="55" r="V179"/>
  <c i="55" r="W179"/>
  <c i="55" r="X179"/>
  <c i="55" r="Y179"/>
  <c i="55" r="Z179"/>
  <c i="55" r="AA179"/>
  <c i="55" r="AB179"/>
  <c i="55" r="AC179"/>
  <c i="55" r="AD179"/>
  <c i="55" r="AE179"/>
  <c i="55" r="AF179"/>
  <c i="55" r="H180"/>
  <c i="55" r="I180"/>
  <c i="55" r="J180"/>
  <c i="55" r="K180"/>
  <c i="55" r="L180"/>
  <c i="55" r="M180"/>
  <c i="55" r="N180"/>
  <c i="55" r="O180"/>
  <c i="55" r="P180"/>
  <c i="55" r="Q180"/>
  <c i="55" r="R180"/>
  <c i="55" r="S180"/>
  <c i="55" r="T180"/>
  <c i="55" r="U180"/>
  <c i="55" r="V180"/>
  <c i="55" r="W180"/>
  <c i="55" r="X180"/>
  <c i="55" r="Y180"/>
  <c i="55" r="Z180"/>
  <c i="55" r="AA180"/>
  <c i="55" r="AB180"/>
  <c i="55" r="AC180"/>
  <c i="55" r="AD180"/>
  <c i="55" r="AE180"/>
  <c i="55" r="AF180"/>
  <c i="55" r="H181"/>
  <c i="55" r="I181"/>
  <c i="55" r="J181"/>
  <c i="55" r="K181"/>
  <c i="55" r="L181"/>
  <c i="55" r="M181"/>
  <c i="55" r="N181"/>
  <c i="55" r="O181"/>
  <c i="55" r="P181"/>
  <c i="55" r="Q181"/>
  <c i="55" r="R181"/>
  <c i="55" r="S181"/>
  <c i="55" r="T181"/>
  <c i="55" r="U181"/>
  <c i="55" r="V181"/>
  <c i="55" r="W181"/>
  <c i="55" r="X181"/>
  <c i="55" r="Y181"/>
  <c i="55" r="Z181"/>
  <c i="55" r="AA181"/>
  <c i="55" r="AB181"/>
  <c i="55" r="AC181"/>
  <c i="55" r="AD181"/>
  <c i="55" r="AE181"/>
  <c i="55" r="AF181"/>
  <c i="55" r="H182"/>
  <c i="55" r="I182"/>
  <c i="55" r="J182"/>
  <c i="55" r="K182"/>
  <c i="55" r="L182"/>
  <c i="55" r="M182"/>
  <c i="55" r="N182"/>
  <c i="55" r="O182"/>
  <c i="55" r="P182"/>
  <c i="55" r="Q182"/>
  <c i="55" r="R182"/>
  <c i="55" r="S182"/>
  <c i="55" r="T182"/>
  <c i="55" r="U182"/>
  <c i="55" r="V182"/>
  <c i="55" r="W182"/>
  <c i="55" r="X182"/>
  <c i="55" r="Y182"/>
  <c i="55" r="Z182"/>
  <c i="55" r="AA182"/>
  <c i="55" r="AB182"/>
  <c i="55" r="AC182"/>
  <c i="55" r="AD182"/>
  <c i="55" r="AE182"/>
  <c i="55" r="AF182"/>
  <c i="55" r="H183"/>
  <c i="55" r="I183"/>
  <c i="55" r="J183"/>
  <c i="55" r="K183"/>
  <c i="55" r="L183"/>
  <c i="55" r="M183"/>
  <c i="55" r="N183"/>
  <c i="55" r="O183"/>
  <c i="55" r="P183"/>
  <c i="55" r="Q183"/>
  <c i="55" r="R183"/>
  <c i="55" r="S183"/>
  <c i="55" r="T183"/>
  <c i="55" r="U183"/>
  <c i="55" r="V183"/>
  <c i="55" r="W183"/>
  <c i="55" r="X183"/>
  <c i="55" r="Y183"/>
  <c i="55" r="Z183"/>
  <c i="55" r="AA183"/>
  <c i="55" r="AB183"/>
  <c i="55" r="AC183"/>
  <c i="55" r="AD183"/>
  <c i="55" r="AE183"/>
  <c i="55" r="AF183"/>
  <c i="55" r="H184"/>
  <c i="55" r="I184"/>
  <c i="55" r="J184"/>
  <c i="55" r="K184"/>
  <c i="55" r="L184"/>
  <c i="55" r="M184"/>
  <c i="55" r="N184"/>
  <c i="55" r="O184"/>
  <c i="55" r="P184"/>
  <c i="55" r="Q184"/>
  <c i="55" r="R184"/>
  <c i="55" r="S184"/>
  <c i="55" r="T184"/>
  <c i="55" r="U184"/>
  <c i="55" r="V184"/>
  <c i="55" r="W184"/>
  <c i="55" r="X184"/>
  <c i="55" r="Y184"/>
  <c i="55" r="Z184"/>
  <c i="55" r="AA184"/>
  <c i="55" r="AB184"/>
  <c i="55" r="AC184"/>
  <c i="55" r="AD184"/>
  <c i="55" r="AE184"/>
  <c i="55" r="AF184"/>
  <c i="55" r="H185"/>
  <c i="55" r="I185"/>
  <c i="55" r="J185"/>
  <c i="55" r="K185"/>
  <c i="55" r="L185"/>
  <c i="55" r="M185"/>
  <c i="55" r="N185"/>
  <c i="55" r="O185"/>
  <c i="55" r="P185"/>
  <c i="55" r="Q185"/>
  <c i="55" r="R185"/>
  <c i="55" r="S185"/>
  <c i="55" r="T185"/>
  <c i="55" r="U185"/>
  <c i="55" r="V185"/>
  <c i="55" r="W185"/>
  <c i="55" r="X185"/>
  <c i="55" r="Y185"/>
  <c i="55" r="Z185"/>
  <c i="55" r="AA185"/>
  <c i="55" r="AB185"/>
  <c i="55" r="AC185"/>
  <c i="55" r="AD185"/>
  <c i="55" r="AE185"/>
  <c i="55" r="AF185"/>
  <c i="55" r="H186"/>
  <c i="55" r="I186"/>
  <c i="55" r="J186"/>
  <c i="55" r="K186"/>
  <c i="55" r="L186"/>
  <c i="55" r="M186"/>
  <c i="55" r="N186"/>
  <c i="55" r="O186"/>
  <c i="55" r="P186"/>
  <c i="55" r="Q186"/>
  <c i="55" r="R186"/>
  <c i="55" r="S186"/>
  <c i="55" r="T186"/>
  <c i="55" r="U186"/>
  <c i="55" r="V186"/>
  <c i="55" r="W186"/>
  <c i="55" r="X186"/>
  <c i="55" r="Y186"/>
  <c i="55" r="Z186"/>
  <c i="55" r="AA186"/>
  <c i="55" r="AB186"/>
  <c i="55" r="AC186"/>
  <c i="55" r="AD186"/>
  <c i="55" r="AE186"/>
  <c i="55" r="AF186"/>
  <c i="55" r="H187"/>
  <c i="55" r="I187"/>
  <c i="55" r="J187"/>
  <c i="55" r="K187"/>
  <c i="55" r="L187"/>
  <c i="55" r="M187"/>
  <c i="55" r="N187"/>
  <c i="55" r="O187"/>
  <c i="55" r="P187"/>
  <c i="55" r="Q187"/>
  <c i="55" r="R187"/>
  <c i="55" r="S187"/>
  <c i="55" r="T187"/>
  <c i="55" r="U187"/>
  <c i="55" r="V187"/>
  <c i="55" r="W187"/>
  <c i="55" r="X187"/>
  <c i="55" r="Y187"/>
  <c i="55" r="Z187"/>
  <c i="55" r="AA187"/>
  <c i="55" r="AB187"/>
  <c i="55" r="AC187"/>
  <c i="55" r="AD187"/>
  <c i="55" r="AE187"/>
  <c i="55" r="AF187"/>
  <c i="55" r="H188"/>
  <c i="55" r="I188"/>
  <c i="55" r="J188"/>
  <c i="55" r="K188"/>
  <c i="55" r="L188"/>
  <c i="55" r="M188"/>
  <c i="55" r="N188"/>
  <c i="55" r="O188"/>
  <c i="55" r="P188"/>
  <c i="55" r="Q188"/>
  <c i="55" r="R188"/>
  <c i="55" r="S188"/>
  <c i="55" r="T188"/>
  <c i="55" r="U188"/>
  <c i="55" r="V188"/>
  <c i="55" r="W188"/>
  <c i="55" r="X188"/>
  <c i="55" r="Y188"/>
  <c i="55" r="Z188"/>
  <c i="55" r="AA188"/>
  <c i="55" r="AB188"/>
  <c i="55" r="AC188"/>
  <c i="55" r="AD188"/>
  <c i="55" r="AE188"/>
  <c i="55" r="AF188"/>
  <c i="55" r="H189"/>
  <c i="55" r="I189"/>
  <c i="55" r="J189"/>
  <c i="55" r="K189"/>
  <c i="55" r="L189"/>
  <c i="55" r="M189"/>
  <c i="55" r="N189"/>
  <c i="55" r="O189"/>
  <c i="55" r="P189"/>
  <c i="55" r="Q189"/>
  <c i="55" r="R189"/>
  <c i="55" r="S189"/>
  <c i="55" r="T189"/>
  <c i="55" r="U189"/>
  <c i="55" r="V189"/>
  <c i="55" r="W189"/>
  <c i="55" r="X189"/>
  <c i="55" r="Y189"/>
  <c i="55" r="Z189"/>
  <c i="55" r="AA189"/>
  <c i="55" r="AB189"/>
  <c i="55" r="AC189"/>
  <c i="55" r="AD189"/>
  <c i="55" r="AE189"/>
  <c i="55" r="AF189"/>
  <c i="55" r="H190"/>
  <c i="55" r="I190"/>
  <c i="55" r="J190"/>
  <c i="55" r="K190"/>
  <c i="55" r="L190"/>
  <c i="55" r="M190"/>
  <c i="55" r="N190"/>
  <c i="55" r="O190"/>
  <c i="55" r="P190"/>
  <c i="55" r="Q190"/>
  <c i="55" r="R190"/>
  <c i="55" r="S190"/>
  <c i="55" r="T190"/>
  <c i="55" r="U190"/>
  <c i="55" r="V190"/>
  <c i="55" r="W190"/>
  <c i="55" r="X190"/>
  <c i="55" r="Y190"/>
  <c i="55" r="Z190"/>
  <c i="55" r="AA190"/>
  <c i="55" r="AB190"/>
  <c i="55" r="AC190"/>
  <c i="55" r="AD190"/>
  <c i="55" r="AE190"/>
  <c i="55" r="AF190"/>
  <c i="55" r="H191"/>
  <c i="55" r="I191"/>
  <c i="55" r="J191"/>
  <c i="55" r="K191"/>
  <c i="55" r="L191"/>
  <c i="55" r="M191"/>
  <c i="55" r="N191"/>
  <c i="55" r="O191"/>
  <c i="55" r="P191"/>
  <c i="55" r="Q191"/>
  <c i="55" r="R191"/>
  <c i="55" r="S191"/>
  <c i="55" r="T191"/>
  <c i="55" r="U191"/>
  <c i="55" r="V191"/>
  <c i="55" r="W191"/>
  <c i="55" r="X191"/>
  <c i="55" r="Y191"/>
  <c i="55" r="Z191"/>
  <c i="55" r="AA191"/>
  <c i="55" r="AB191"/>
  <c i="55" r="AC191"/>
  <c i="55" r="AD191"/>
  <c i="55" r="AE191"/>
  <c i="55" r="AF191"/>
  <c i="55" r="H192"/>
  <c i="55" r="I192"/>
  <c i="55" r="J192"/>
  <c i="55" r="K192"/>
  <c i="55" r="L192"/>
  <c i="55" r="M192"/>
  <c i="55" r="N192"/>
  <c i="55" r="O192"/>
  <c i="55" r="P192"/>
  <c i="55" r="Q192"/>
  <c i="55" r="R192"/>
  <c i="55" r="S192"/>
  <c i="55" r="T192"/>
  <c i="55" r="U192"/>
  <c i="55" r="V192"/>
  <c i="55" r="W192"/>
  <c i="55" r="X192"/>
  <c i="55" r="Y192"/>
  <c i="55" r="Z192"/>
  <c i="55" r="AA192"/>
  <c i="55" r="AB192"/>
  <c i="55" r="AC192"/>
  <c i="55" r="AD192"/>
  <c i="55" r="AE192"/>
  <c i="55" r="AF192"/>
  <c i="55" r="H193"/>
  <c i="55" r="I193"/>
  <c i="55" r="J193"/>
  <c i="55" r="K193"/>
  <c i="55" r="L193"/>
  <c i="55" r="M193"/>
  <c i="55" r="N193"/>
  <c i="55" r="O193"/>
  <c i="55" r="P193"/>
  <c i="55" r="Q193"/>
  <c i="55" r="R193"/>
  <c i="55" r="S193"/>
  <c i="55" r="T193"/>
  <c i="55" r="U193"/>
  <c i="55" r="V193"/>
  <c i="55" r="W193"/>
  <c i="55" r="X193"/>
  <c i="55" r="Y193"/>
  <c i="55" r="Z193"/>
  <c i="55" r="AA193"/>
  <c i="55" r="AB193"/>
  <c i="55" r="AC193"/>
  <c i="55" r="AD193"/>
  <c i="55" r="AE193"/>
  <c i="55" r="AF193"/>
  <c i="55" r="H194"/>
  <c i="55" r="I194"/>
  <c i="55" r="J194"/>
  <c i="55" r="K194"/>
  <c i="55" r="L194"/>
  <c i="55" r="M194"/>
  <c i="55" r="N194"/>
  <c i="55" r="O194"/>
  <c i="55" r="P194"/>
  <c i="55" r="Q194"/>
  <c i="55" r="R194"/>
  <c i="55" r="S194"/>
  <c i="55" r="T194"/>
  <c i="55" r="U194"/>
  <c i="55" r="V194"/>
  <c i="55" r="W194"/>
  <c i="55" r="X194"/>
  <c i="55" r="Y194"/>
  <c i="55" r="Z194"/>
  <c i="55" r="AA194"/>
  <c i="55" r="AB194"/>
  <c i="55" r="AC194"/>
  <c i="55" r="AD194"/>
  <c i="55" r="AE194"/>
  <c i="55" r="AF194"/>
  <c i="55" r="H195"/>
  <c i="55" r="I195"/>
  <c i="55" r="J195"/>
  <c i="55" r="K195"/>
  <c i="55" r="L195"/>
  <c i="55" r="M195"/>
  <c i="55" r="N195"/>
  <c i="55" r="O195"/>
  <c i="55" r="P195"/>
  <c i="55" r="Q195"/>
  <c i="55" r="R195"/>
  <c i="55" r="S195"/>
  <c i="55" r="T195"/>
  <c i="55" r="U195"/>
  <c i="55" r="V195"/>
  <c i="55" r="W195"/>
  <c i="55" r="X195"/>
  <c i="55" r="Y195"/>
  <c i="55" r="Z195"/>
  <c i="55" r="AA195"/>
  <c i="55" r="AB195"/>
  <c i="55" r="AC195"/>
  <c i="55" r="AD195"/>
  <c i="55" r="AE195"/>
  <c i="55" r="AF195"/>
  <c i="55" r="H196"/>
  <c i="55" r="I196"/>
  <c i="55" r="J196"/>
  <c i="55" r="K196"/>
  <c i="55" r="L196"/>
  <c i="55" r="M196"/>
  <c i="55" r="N196"/>
  <c i="55" r="O196"/>
  <c i="55" r="P196"/>
  <c i="55" r="Q196"/>
  <c i="55" r="R196"/>
  <c i="55" r="S196"/>
  <c i="55" r="T196"/>
  <c i="55" r="U196"/>
  <c i="55" r="V196"/>
  <c i="55" r="W196"/>
  <c i="55" r="X196"/>
  <c i="55" r="Y196"/>
  <c i="55" r="Z196"/>
  <c i="55" r="AA196"/>
  <c i="55" r="AB196"/>
  <c i="55" r="AC196"/>
  <c i="55" r="AD196"/>
  <c i="55" r="AE196"/>
  <c i="55" r="AF196"/>
  <c i="55" r="H197"/>
  <c i="55" r="I197"/>
  <c i="55" r="J197"/>
  <c i="55" r="K197"/>
  <c i="55" r="L197"/>
  <c i="55" r="M197"/>
  <c i="55" r="N197"/>
  <c i="55" r="O197"/>
  <c i="55" r="P197"/>
  <c i="55" r="Q197"/>
  <c i="55" r="R197"/>
  <c i="55" r="S197"/>
  <c i="55" r="T197"/>
  <c i="55" r="U197"/>
  <c i="55" r="V197"/>
  <c i="55" r="W197"/>
  <c i="55" r="X197"/>
  <c i="55" r="Y197"/>
  <c i="55" r="Z197"/>
  <c i="55" r="AA197"/>
  <c i="55" r="AB197"/>
  <c i="55" r="AC197"/>
  <c i="55" r="AD197"/>
  <c i="55" r="AE197"/>
  <c i="55" r="AF197"/>
  <c i="55" r="H198"/>
  <c i="55" r="I198"/>
  <c i="55" r="J198"/>
  <c i="55" r="K198"/>
  <c i="55" r="L198"/>
  <c i="55" r="M198"/>
  <c i="55" r="N198"/>
  <c i="55" r="O198"/>
  <c i="55" r="P198"/>
  <c i="55" r="Q198"/>
  <c i="55" r="R198"/>
  <c i="55" r="S198"/>
  <c i="55" r="T198"/>
  <c i="55" r="U198"/>
  <c i="55" r="V198"/>
  <c i="55" r="W198"/>
  <c i="55" r="X198"/>
  <c i="55" r="Y198"/>
  <c i="55" r="Z198"/>
  <c i="55" r="AA198"/>
  <c i="55" r="AB198"/>
  <c i="55" r="AC198"/>
  <c i="55" r="AD198"/>
  <c i="55" r="AE198"/>
  <c i="55" r="AF198"/>
  <c i="55" r="H199"/>
  <c i="55" r="I199"/>
  <c i="55" r="J199"/>
  <c i="55" r="K199"/>
  <c i="55" r="L199"/>
  <c i="55" r="M199"/>
  <c i="55" r="N199"/>
  <c i="55" r="O199"/>
  <c i="55" r="P199"/>
  <c i="55" r="Q199"/>
  <c i="55" r="R199"/>
  <c i="55" r="S199"/>
  <c i="55" r="T199"/>
  <c i="55" r="U199"/>
  <c i="55" r="V199"/>
  <c i="55" r="W199"/>
  <c i="55" r="X199"/>
  <c i="55" r="Y199"/>
  <c i="55" r="Z199"/>
  <c i="55" r="AA199"/>
  <c i="55" r="AB199"/>
  <c i="55" r="AC199"/>
  <c i="55" r="AD199"/>
  <c i="55" r="AE199"/>
  <c i="55" r="AF199"/>
  <c i="55" r="H200"/>
  <c i="55" r="I200"/>
  <c i="55" r="J200"/>
  <c i="55" r="K200"/>
  <c i="55" r="L200"/>
  <c i="55" r="M200"/>
  <c i="55" r="N200"/>
  <c i="55" r="O200"/>
  <c i="55" r="P200"/>
  <c i="55" r="Q200"/>
  <c i="55" r="R200"/>
  <c i="55" r="S200"/>
  <c i="55" r="T200"/>
  <c i="55" r="U200"/>
  <c i="55" r="V200"/>
  <c i="55" r="W200"/>
  <c i="55" r="X200"/>
  <c i="55" r="Y200"/>
  <c i="55" r="Z200"/>
  <c i="55" r="AA200"/>
  <c i="55" r="AB200"/>
  <c i="55" r="AC200"/>
  <c i="55" r="AD200"/>
  <c i="55" r="AE200"/>
  <c i="55" r="AF200"/>
  <c i="55" r="H201"/>
  <c i="55" r="I201"/>
  <c i="55" r="J201"/>
  <c i="55" r="K201"/>
  <c i="55" r="L201"/>
  <c i="55" r="M201"/>
  <c i="55" r="N201"/>
  <c i="55" r="O201"/>
  <c i="55" r="P201"/>
  <c i="55" r="Q201"/>
  <c i="55" r="R201"/>
  <c i="55" r="S201"/>
  <c i="55" r="T201"/>
  <c i="55" r="U201"/>
  <c i="55" r="V201"/>
  <c i="55" r="W201"/>
  <c i="55" r="X201"/>
  <c i="55" r="Y201"/>
  <c i="55" r="Z201"/>
  <c i="55" r="AA201"/>
  <c i="55" r="AB201"/>
  <c i="55" r="AC201"/>
  <c i="55" r="AD201"/>
  <c i="55" r="AE201"/>
  <c i="55" r="AF201"/>
  <c i="55" r="H202"/>
  <c i="55" r="I202"/>
  <c i="55" r="J202"/>
  <c i="55" r="K202"/>
  <c i="55" r="L202"/>
  <c i="55" r="M202"/>
  <c i="55" r="N202"/>
  <c i="55" r="O202"/>
  <c i="55" r="P202"/>
  <c i="55" r="Q202"/>
  <c i="55" r="R202"/>
  <c i="55" r="S202"/>
  <c i="55" r="T202"/>
  <c i="55" r="U202"/>
  <c i="55" r="V202"/>
  <c i="55" r="W202"/>
  <c i="55" r="X202"/>
  <c i="55" r="Y202"/>
  <c i="55" r="Z202"/>
  <c i="55" r="AA202"/>
  <c i="55" r="AB202"/>
  <c i="55" r="AC202"/>
  <c i="55" r="AD202"/>
  <c i="55" r="AE202"/>
  <c i="55" r="AF202"/>
  <c i="55" r="H203"/>
  <c i="55" r="I203"/>
  <c i="55" r="J203"/>
  <c i="55" r="K203"/>
  <c i="55" r="L203"/>
  <c i="55" r="M203"/>
  <c i="55" r="N203"/>
  <c i="55" r="O203"/>
  <c i="55" r="P203"/>
  <c i="55" r="Q203"/>
  <c i="55" r="R203"/>
  <c i="55" r="S203"/>
  <c i="55" r="T203"/>
  <c i="55" r="U203"/>
  <c i="55" r="V203"/>
  <c i="55" r="W203"/>
  <c i="55" r="X203"/>
  <c i="55" r="Y203"/>
  <c i="55" r="Z203"/>
  <c i="55" r="AA203"/>
  <c i="55" r="AB203"/>
  <c i="55" r="AC203"/>
  <c i="55" r="AD203"/>
  <c i="55" r="AE203"/>
  <c i="55" r="AF203"/>
  <c i="55" r="H204"/>
  <c i="55" r="I204"/>
  <c i="55" r="J204"/>
  <c i="55" r="K204"/>
  <c i="55" r="L204"/>
  <c i="55" r="M204"/>
  <c i="55" r="N204"/>
  <c i="55" r="O204"/>
  <c i="55" r="P204"/>
  <c i="55" r="Q204"/>
  <c i="55" r="R204"/>
  <c i="55" r="S204"/>
  <c i="55" r="T204"/>
  <c i="55" r="U204"/>
  <c i="55" r="V204"/>
  <c i="55" r="W204"/>
  <c i="55" r="X204"/>
  <c i="55" r="Y204"/>
  <c i="55" r="Z204"/>
  <c i="55" r="AA204"/>
  <c i="55" r="AB204"/>
  <c i="55" r="AC204"/>
  <c i="55" r="AD204"/>
  <c i="55" r="AE204"/>
  <c i="55" r="AF204"/>
  <c i="55" r="H205"/>
  <c i="55" r="I205"/>
  <c i="55" r="J205"/>
  <c i="55" r="K205"/>
  <c i="55" r="L205"/>
  <c i="55" r="M205"/>
  <c i="55" r="N205"/>
  <c i="55" r="O205"/>
  <c i="55" r="P205"/>
  <c i="55" r="Q205"/>
  <c i="55" r="R205"/>
  <c i="55" r="S205"/>
  <c i="55" r="T205"/>
  <c i="55" r="U205"/>
  <c i="55" r="V205"/>
  <c i="55" r="W205"/>
  <c i="55" r="X205"/>
  <c i="55" r="Y205"/>
  <c i="55" r="Z205"/>
  <c i="55" r="AA205"/>
  <c i="55" r="AB205"/>
  <c i="55" r="AC205"/>
  <c i="55" r="AD205"/>
  <c i="55" r="AE205"/>
  <c i="55" r="AF205"/>
  <c i="55" r="H206"/>
  <c i="55" r="I206"/>
  <c i="55" r="J206"/>
  <c i="55" r="K206"/>
  <c i="55" r="L206"/>
  <c i="55" r="M206"/>
  <c i="55" r="N206"/>
  <c i="55" r="O206"/>
  <c i="55" r="P206"/>
  <c i="55" r="Q206"/>
  <c i="55" r="R206"/>
  <c i="55" r="S206"/>
  <c i="55" r="T206"/>
  <c i="55" r="U206"/>
  <c i="55" r="V206"/>
  <c i="55" r="W206"/>
  <c i="55" r="X206"/>
  <c i="55" r="Y206"/>
  <c i="55" r="Z206"/>
  <c i="55" r="AA206"/>
  <c i="55" r="AB206"/>
  <c i="55" r="AC206"/>
  <c i="55" r="AD206"/>
  <c i="55" r="AE206"/>
  <c i="55" r="AF206"/>
  <c i="55" r="H207"/>
  <c i="55" r="I207"/>
  <c i="55" r="J207"/>
  <c i="55" r="K207"/>
  <c i="55" r="L207"/>
  <c i="55" r="M207"/>
  <c i="55" r="N207"/>
  <c i="55" r="O207"/>
  <c i="55" r="P207"/>
  <c i="55" r="Q207"/>
  <c i="55" r="R207"/>
  <c i="55" r="S207"/>
  <c i="55" r="T207"/>
  <c i="55" r="U207"/>
  <c i="55" r="V207"/>
  <c i="55" r="W207"/>
  <c i="55" r="X207"/>
  <c i="55" r="Y207"/>
  <c i="55" r="Z207"/>
  <c i="55" r="AA207"/>
  <c i="55" r="AB207"/>
  <c i="55" r="AC207"/>
  <c i="55" r="AD207"/>
  <c i="55" r="AE207"/>
  <c i="55" r="AF207"/>
  <c i="55" r="H208"/>
  <c i="55" r="I208"/>
  <c i="55" r="J208"/>
  <c i="55" r="K208"/>
  <c i="55" r="L208"/>
  <c i="55" r="M208"/>
  <c i="55" r="N208"/>
  <c i="55" r="O208"/>
  <c i="55" r="P208"/>
  <c i="55" r="Q208"/>
  <c i="55" r="R208"/>
  <c i="55" r="S208"/>
  <c i="55" r="T208"/>
  <c i="55" r="U208"/>
  <c i="55" r="V208"/>
  <c i="55" r="W208"/>
  <c i="55" r="X208"/>
  <c i="55" r="Y208"/>
  <c i="55" r="Z208"/>
  <c i="55" r="AA208"/>
  <c i="55" r="AB208"/>
  <c i="55" r="AC208"/>
  <c i="55" r="AD208"/>
  <c i="55" r="AE208"/>
  <c i="55" r="AF208"/>
  <c i="55" r="H209"/>
  <c i="55" r="I209"/>
  <c i="55" r="J209"/>
  <c i="55" r="K209"/>
  <c i="55" r="L209"/>
  <c i="55" r="M209"/>
  <c i="55" r="N209"/>
  <c i="55" r="O209"/>
  <c i="55" r="P209"/>
  <c i="55" r="Q209"/>
  <c i="55" r="R209"/>
  <c i="55" r="S209"/>
  <c i="55" r="T209"/>
  <c i="55" r="U209"/>
  <c i="55" r="V209"/>
  <c i="55" r="W209"/>
  <c i="55" r="X209"/>
  <c i="55" r="Y209"/>
  <c i="55" r="Z209"/>
  <c i="55" r="AA209"/>
  <c i="55" r="AB209"/>
  <c i="55" r="AC209"/>
  <c i="55" r="AD209"/>
  <c i="55" r="AE209"/>
  <c i="55" r="AF209"/>
  <c i="55" r="H210"/>
  <c i="55" r="I210"/>
  <c i="55" r="J210"/>
  <c i="55" r="K210"/>
  <c i="55" r="L210"/>
  <c i="55" r="M210"/>
  <c i="55" r="N210"/>
  <c i="55" r="O210"/>
  <c i="55" r="P210"/>
  <c i="55" r="Q210"/>
  <c i="55" r="R210"/>
  <c i="55" r="S210"/>
  <c i="55" r="T210"/>
  <c i="55" r="U210"/>
  <c i="55" r="V210"/>
  <c i="55" r="W210"/>
  <c i="55" r="X210"/>
  <c i="55" r="Y210"/>
  <c i="55" r="Z210"/>
  <c i="55" r="AA210"/>
  <c i="55" r="AB210"/>
  <c i="55" r="AC210"/>
  <c i="55" r="AD210"/>
  <c i="55" r="AE210"/>
  <c i="55" r="AF210"/>
  <c i="55" r="H211"/>
  <c i="55" r="I211"/>
  <c i="55" r="J211"/>
  <c i="55" r="K211"/>
  <c i="55" r="L211"/>
  <c i="55" r="M211"/>
  <c i="55" r="N211"/>
  <c i="55" r="O211"/>
  <c i="55" r="P211"/>
  <c i="55" r="Q211"/>
  <c i="55" r="R211"/>
  <c i="55" r="S211"/>
  <c i="55" r="T211"/>
  <c i="55" r="U211"/>
  <c i="55" r="V211"/>
  <c i="55" r="W211"/>
  <c i="55" r="X211"/>
  <c i="55" r="Y211"/>
  <c i="55" r="Z211"/>
  <c i="55" r="AA211"/>
  <c i="55" r="AB211"/>
  <c i="55" r="AC211"/>
  <c i="55" r="AD211"/>
  <c i="55" r="AE211"/>
  <c i="55" r="AF211"/>
  <c i="55" r="H212"/>
  <c i="55" r="I212"/>
  <c i="55" r="J212"/>
  <c i="55" r="K212"/>
  <c i="55" r="L212"/>
  <c i="55" r="M212"/>
  <c i="55" r="N212"/>
  <c i="55" r="O212"/>
  <c i="55" r="P212"/>
  <c i="55" r="Q212"/>
  <c i="55" r="R212"/>
  <c i="55" r="S212"/>
  <c i="55" r="T212"/>
  <c i="55" r="U212"/>
  <c i="55" r="V212"/>
  <c i="55" r="W212"/>
  <c i="55" r="X212"/>
  <c i="55" r="Y212"/>
  <c i="55" r="Z212"/>
  <c i="55" r="AA212"/>
  <c i="55" r="AB212"/>
  <c i="55" r="AC212"/>
  <c i="55" r="AD212"/>
  <c i="55" r="AE212"/>
  <c i="55" r="AF212"/>
  <c i="55" l="1" r="AB25"/>
  <c i="55" l="1" r="H15"/>
  <c i="55" r="H13"/>
  <c i="55" r="H25"/>
  <c i="55" r="H12" s="1"/>
  <c i="55" r="H14"/>
  <c i="1" r="BI59"/>
  <c i="1" r="BI58"/>
  <c i="1" r="BI57"/>
  <c i="1" r="BI56"/>
  <c i="1" r="BI55"/>
  <c i="1" r="BI54"/>
  <c i="1" r="BI53"/>
  <c i="1" r="BI52"/>
  <c i="1" r="BI51"/>
  <c i="1" r="BI50"/>
  <c i="1" r="BI49"/>
  <c i="1" r="BI48"/>
  <c i="1" r="BI47"/>
  <c i="1" r="BI46"/>
  <c i="1" r="BI45"/>
  <c i="1" r="BI44"/>
  <c i="1" r="BI43"/>
  <c i="1" r="BI42"/>
  <c i="1" r="BI41"/>
  <c i="1" r="BI21"/>
  <c i="1" r="BI22" s="1"/>
  <c i="1" r="BI19"/>
  <c i="1" r="BI20" s="1"/>
  <c i="1" r="BI17"/>
  <c i="1" r="BI18" s="1"/>
  <c i="1" r="BI15"/>
  <c i="1" r="BI16" s="1"/>
  <c i="1" r="BI13"/>
  <c i="1" r="BI14" s="1"/>
  <c i="1" r="BI24"/>
  <c i="1" r="BI30"/>
  <c i="1" r="BI36"/>
  <c i="1" r="BI40"/>
  <c i="1" r="BI61"/>
  <c i="55" l="1" r="H17"/>
  <c i="1" r="BI28"/>
  <c i="1" r="BI26"/>
  <c i="1" r="BI37"/>
  <c i="1" r="BI38"/>
  <c i="1" r="BI27"/>
  <c i="1" r="BI25"/>
  <c i="55" r="I15"/>
  <c i="55" r="I25"/>
  <c i="55" r="I12" s="1"/>
  <c i="55" r="I13"/>
  <c i="1" r="BH59"/>
  <c i="1" r="BH58"/>
  <c i="1" r="BH57"/>
  <c i="1" r="BH56"/>
  <c i="1" r="BH55"/>
  <c i="1" r="BH54"/>
  <c i="1" r="BH53"/>
  <c i="1" r="BH52"/>
  <c i="1" r="BH51"/>
  <c i="1" r="BH50"/>
  <c i="1" r="BH49"/>
  <c i="1" r="BH48"/>
  <c i="1" r="BH47"/>
  <c i="1" r="BH46"/>
  <c i="1" r="BH45"/>
  <c i="1" r="BH44"/>
  <c i="1" r="BH43"/>
  <c i="1" r="BH42"/>
  <c i="1" r="BH41"/>
  <c i="1" r="BH21"/>
  <c i="1" r="BH22" s="1"/>
  <c i="1" r="BH28" s="1"/>
  <c i="1" r="BH19"/>
  <c i="1" r="BH20" s="1"/>
  <c i="1" r="BH17"/>
  <c i="1" r="BH18" s="1"/>
  <c i="1" r="BH15"/>
  <c i="1" r="BH16" s="1"/>
  <c i="1" r="BH13"/>
  <c i="1" r="BH14" s="1"/>
  <c i="1" r="BH24"/>
  <c i="1" r="BH30"/>
  <c i="1" r="BH36"/>
  <c i="1" r="BH40"/>
  <c i="55" l="1" r="I14"/>
  <c i="1" r="BI33"/>
  <c i="55" r="I17"/>
  <c i="1" r="BH61"/>
  <c i="1" r="BH26"/>
  <c i="1" r="BH37"/>
  <c i="1" r="BH25"/>
  <c i="1" r="BH38"/>
  <c i="1" r="BH27"/>
  <c i="55" r="J25"/>
  <c i="55" r="J12" s="1"/>
  <c i="1" r="BG59"/>
  <c i="1" r="BG58"/>
  <c i="1" r="BG57"/>
  <c i="1" r="BG56"/>
  <c i="1" r="BG55"/>
  <c i="1" r="BG54"/>
  <c i="1" r="BG53"/>
  <c i="1" r="BG52"/>
  <c i="1" r="BG51"/>
  <c i="1" r="BG50"/>
  <c i="1" r="BG49"/>
  <c i="1" r="BG48"/>
  <c i="1" r="BG47"/>
  <c i="1" r="BG46"/>
  <c i="1" r="BG45"/>
  <c i="1" r="BG44"/>
  <c i="1" r="BG43"/>
  <c i="1" r="BG42"/>
  <c i="1" r="BG41"/>
  <c i="1" r="BG21"/>
  <c i="1" r="BG22" s="1"/>
  <c i="1" r="BG19"/>
  <c i="1" r="BG20" s="1"/>
  <c i="1" r="BG27" s="1"/>
  <c i="1" r="BG17"/>
  <c i="1" r="BG18" s="1"/>
  <c i="1" r="BG15"/>
  <c i="1" r="BG16" s="1"/>
  <c i="1" r="BG13"/>
  <c i="1" r="BG14" s="1"/>
  <c i="1" r="BE24"/>
  <c i="1" r="BF24"/>
  <c i="1" r="BG24"/>
  <c i="1" r="BG30"/>
  <c i="1" r="BG36"/>
  <c i="1" r="BG40"/>
  <c i="55" l="1" r="J15"/>
  <c i="55" r="J14"/>
  <c i="55" r="J13"/>
  <c i="1" r="BH33"/>
  <c i="1" r="BG61"/>
  <c i="55" r="J17"/>
  <c i="1" r="BG38"/>
  <c i="1" r="BG25"/>
  <c i="1" r="BG37"/>
  <c i="1" r="BG28"/>
  <c i="1" r="BG26"/>
  <c i="1" r="BF40"/>
  <c i="1" r="BE40"/>
  <c i="1" r="BD40"/>
  <c i="1" r="BC40"/>
  <c i="55" r="K25"/>
  <c i="1" r="BF59"/>
  <c i="1" r="BF58"/>
  <c i="1" r="BF57"/>
  <c i="1" r="BF56"/>
  <c i="1" r="BF55"/>
  <c i="1" r="BF54"/>
  <c i="1" r="BF53"/>
  <c i="1" r="BF52"/>
  <c i="1" r="BF51"/>
  <c i="1" r="BF50"/>
  <c i="1" r="BF49"/>
  <c i="1" r="BF48"/>
  <c i="1" r="BF47"/>
  <c i="1" r="BF46"/>
  <c i="1" r="BF45"/>
  <c i="1" r="BF44"/>
  <c i="1" r="BF43"/>
  <c i="1" r="BF42"/>
  <c i="1" r="BF41"/>
  <c i="1" r="BF21"/>
  <c i="1" r="BF22" s="1"/>
  <c i="1" r="BF19"/>
  <c i="1" r="BF20" s="1"/>
  <c i="1" r="BF17"/>
  <c i="1" r="BF18" s="1"/>
  <c i="1" r="BF15"/>
  <c i="1" r="BF16" s="1"/>
  <c i="1" r="BF13"/>
  <c i="1" r="BF14" s="1"/>
  <c i="55" l="1" r="K14"/>
  <c i="55" r="K15"/>
  <c i="55" r="K12"/>
  <c i="1" r="BG33"/>
  <c i="55" r="K13"/>
  <c i="55" r="K17"/>
  <c i="1" r="BF27"/>
  <c i="1" r="BF30"/>
  <c i="1" r="BF36"/>
  <c i="1" r="BF61"/>
  <c i="1" l="1" r="BF38"/>
  <c i="1" r="BF25"/>
  <c i="1" r="BF37"/>
  <c i="1" r="BF28"/>
  <c i="1" r="BF26"/>
  <c i="1" r="BB49"/>
  <c i="1" r="BC49"/>
  <c i="1" r="BD49"/>
  <c i="1" r="BE49"/>
  <c i="1" l="1" r="BF33"/>
  <c i="55" r="L15"/>
  <c i="55" r="L25"/>
  <c i="1" r="K71"/>
  <c i="1" r="L71"/>
  <c i="1" r="K70"/>
  <c i="1" r="L70"/>
  <c i="1" r="BE17"/>
  <c i="1" r="BE18" s="1"/>
  <c i="1" r="BE15"/>
  <c i="1" r="BE16" s="1"/>
  <c i="1" r="BE59"/>
  <c i="1" r="BE58"/>
  <c i="1" r="BE57"/>
  <c i="1" r="BE56"/>
  <c i="1" r="BE55"/>
  <c i="1" r="BE54"/>
  <c i="1" r="BE53"/>
  <c i="1" r="BE52"/>
  <c i="1" r="BE51"/>
  <c i="1" r="BE50"/>
  <c i="1" r="BE48"/>
  <c i="1" r="BE47"/>
  <c i="1" r="BE46"/>
  <c i="1" r="BE45"/>
  <c i="1" r="BE44"/>
  <c i="1" r="BE43"/>
  <c i="1" r="BE42"/>
  <c i="1" r="BE41"/>
  <c i="1" r="BE21"/>
  <c i="1" r="BE22" s="1"/>
  <c i="1" r="BE28" s="1"/>
  <c i="1" r="BE19"/>
  <c i="1" r="BE20" s="1"/>
  <c i="1" r="BE13"/>
  <c i="1" r="BE14" s="1"/>
  <c i="1" r="BE30"/>
  <c i="1" r="BE36"/>
  <c i="55" l="1" r="L14"/>
  <c i="55" r="L12"/>
  <c i="55" r="L13"/>
  <c i="1" r="BE61"/>
  <c i="55" r="L17"/>
  <c i="1" r="BE26"/>
  <c i="1" r="BE37"/>
  <c i="1" r="BE38"/>
  <c i="1" r="BE27"/>
  <c i="1" r="BE25"/>
  <c i="55" r="M25"/>
  <c i="1" r="BD59"/>
  <c i="1" r="BD58"/>
  <c i="1" r="BD57"/>
  <c i="1" r="BD56"/>
  <c i="1" r="BD55"/>
  <c i="1" r="BD54"/>
  <c i="1" r="BD53"/>
  <c i="1" r="BD52"/>
  <c i="1" r="BD51"/>
  <c i="1" r="BD50"/>
  <c i="1" r="BD48"/>
  <c i="1" r="BD47"/>
  <c i="1" r="BD46"/>
  <c i="1" r="BD45"/>
  <c i="1" r="BD44"/>
  <c i="1" r="BD43"/>
  <c i="1" r="BD42"/>
  <c i="1" r="BD41"/>
  <c i="1" r="BD21"/>
  <c i="1" r="BD22" s="1"/>
  <c i="1" r="BD28" s="1"/>
  <c i="1" r="BD19"/>
  <c i="1" r="BD20" s="1"/>
  <c i="1" r="BD27" s="1"/>
  <c i="1" r="BD17"/>
  <c i="1" r="BD18" s="1"/>
  <c i="1" r="BD15"/>
  <c i="1" r="BD16" s="1"/>
  <c i="1" r="BD13"/>
  <c i="1" r="BD14" s="1"/>
  <c i="1" r="BD24"/>
  <c i="1" r="BD30"/>
  <c i="1" r="BD36"/>
  <c i="55" r="G3"/>
  <c i="55" r="G7"/>
  <c i="55" r="G8"/>
  <c i="55" r="E8"/>
  <c i="55" r="E6"/>
  <c i="55" r="E9"/>
  <c i="55" r="G9"/>
  <c i="55" r="G6"/>
  <c i="55" r="E7"/>
  <c i="55" l="1" r="M15"/>
  <c i="55" r="M13"/>
  <c i="55" r="M12"/>
  <c i="55" r="M14"/>
  <c i="1" r="BD61"/>
  <c i="1" r="BE33"/>
  <c i="55" r="M17"/>
  <c i="1" r="BD25"/>
  <c i="1" r="BD26"/>
  <c i="1" r="BD38"/>
  <c i="1" r="BD37"/>
  <c i="1" r="BB53"/>
  <c i="1" r="BC53"/>
  <c i="1" r="BB47"/>
  <c i="1" r="BC47"/>
  <c i="1" r="B7"/>
  <c i="1" r="C7" s="1"/>
  <c i="1" r="BC13"/>
  <c i="55" r="E3"/>
  <c i="1" l="1" r="BD33"/>
  <c i="55" l="1" r="N25"/>
  <c i="1" r="K66"/>
  <c i="1" r="L66"/>
  <c i="1" r="M66"/>
  <c i="1" r="M69"/>
  <c i="1" r="M68"/>
  <c i="1" r="M67"/>
  <c i="1" r="M65"/>
  <c i="1" r="L69"/>
  <c i="1" r="L68"/>
  <c i="1" r="L67"/>
  <c i="1" r="L65"/>
  <c i="1" r="K69"/>
  <c i="1" r="K68"/>
  <c i="1" r="K67"/>
  <c i="1" r="K65"/>
  <c i="1" r="J73"/>
  <c i="1" r="J72"/>
  <c i="55" l="1" r="N15"/>
  <c i="1" r="M75"/>
  <c i="55" r="N12"/>
  <c i="55" r="N13"/>
  <c i="55" r="N14"/>
  <c i="55" r="N17"/>
  <c i="1" l="1" r="BB58"/>
  <c i="1" r="BC58"/>
  <c i="1" r="BC59"/>
  <c i="1" r="BC57"/>
  <c i="1" r="BC56"/>
  <c i="1" r="BC55"/>
  <c i="1" r="BC54"/>
  <c i="1" r="BC52"/>
  <c i="1" r="BC51"/>
  <c i="1" r="BC50"/>
  <c i="1" r="BC48"/>
  <c i="1" r="BC46"/>
  <c i="1" r="BC45"/>
  <c i="1" r="BC44"/>
  <c i="1" r="BC43"/>
  <c i="1" r="BC42"/>
  <c i="1" r="BC41"/>
  <c i="1" r="BB59"/>
  <c i="1" r="BB57"/>
  <c i="1" r="BB56"/>
  <c i="1" r="BB55"/>
  <c i="1" r="BB54"/>
  <c i="1" r="BB52"/>
  <c i="1" r="BB51"/>
  <c i="1" r="BB50"/>
  <c i="1" r="BB48"/>
  <c i="1" r="BB46"/>
  <c i="1" r="BB45"/>
  <c i="1" r="BB44"/>
  <c i="1" r="BB43"/>
  <c i="1" r="BB42"/>
  <c i="1" r="BB41"/>
  <c i="1" r="BC21"/>
  <c i="1" r="BC22" s="1"/>
  <c i="1" r="BC28" s="1"/>
  <c i="1" r="BC19"/>
  <c i="1" r="BC20" s="1"/>
  <c i="1" r="BC17"/>
  <c i="1" r="BC18" s="1"/>
  <c i="1" r="BC15"/>
  <c i="1" r="BC16" s="1"/>
  <c i="1" r="BC14"/>
  <c i="1" r="BC24"/>
  <c i="1" r="BC30"/>
  <c i="1" r="BC36"/>
  <c i="1" l="1" r="BC61"/>
  <c i="1" r="BC38"/>
  <c i="1" r="BC26"/>
  <c i="1" r="BC37"/>
  <c i="1" r="BC27"/>
  <c i="1" r="BC25"/>
  <c i="1" r="BB61"/>
  <c i="1" r="AZ13"/>
  <c i="1" r="BA13"/>
  <c i="1" r="BB13"/>
  <c i="1" l="1" r="BC33"/>
  <c i="1" r="BB14"/>
  <c i="55" l="1" r="O25"/>
  <c i="1" r="BB21"/>
  <c i="1" r="BB22" s="1"/>
  <c i="1" r="BB19"/>
  <c i="1" r="BB20" s="1"/>
  <c i="1" r="BB17"/>
  <c i="1" r="BB18" s="1"/>
  <c i="1" r="BB15"/>
  <c i="1" r="BB16" s="1"/>
  <c i="1" r="BB24"/>
  <c i="1" r="BB30"/>
  <c i="1" r="BB36"/>
  <c i="55" l="1" r="O13"/>
  <c i="55" r="F7" s="1"/>
  <c i="55" r="O14"/>
  <c i="55" r="F8" s="1"/>
  <c i="55" r="O15"/>
  <c i="55" r="F9" s="1"/>
  <c i="55" r="O12"/>
  <c i="55" r="F6" s="1"/>
  <c i="1" r="BB26"/>
  <c i="1" r="BB37"/>
  <c i="1" r="BB38"/>
  <c i="1" r="BB28"/>
  <c i="1" r="BB27"/>
  <c i="1" r="BB25"/>
  <c i="1" r="AQ17"/>
  <c i="1" l="1" r="BB33"/>
  <c i="55" r="P25"/>
  <c i="55" r="Q25"/>
  <c i="55" r="R25"/>
  <c i="55" r="S25"/>
  <c i="55" r="T25"/>
  <c i="55" r="U25"/>
  <c i="55" r="V25"/>
  <c i="55" r="W25"/>
  <c i="55" r="X25"/>
  <c i="55" r="Y25"/>
  <c i="55" r="Z25"/>
  <c i="55" r="AA25"/>
  <c i="55" r="AC25"/>
  <c i="55" r="AD25"/>
  <c i="55" r="AE25"/>
  <c i="55" r="AF25"/>
  <c i="55" l="1" r="P13"/>
  <c i="55" r="P12"/>
  <c i="55" r="P15"/>
  <c i="55" r="P14"/>
  <c i="55" l="1" r="P17"/>
  <c i="1" r="AU21"/>
  <c i="1" r="AU22" s="1"/>
  <c i="1" r="AU19"/>
  <c i="1" r="AU20" s="1"/>
  <c i="1" r="AU17"/>
  <c i="1" r="AU18" s="1"/>
  <c i="1" r="AU15"/>
  <c i="1" r="AU16" s="1"/>
  <c i="1" r="AU13"/>
  <c i="1" r="AU14" s="1"/>
  <c i="1" r="AU25" s="1"/>
  <c i="1" r="AU24"/>
  <c i="1" r="AU30"/>
  <c i="1" r="AU31"/>
  <c i="1" r="AU36"/>
  <c i="1" r="AV21"/>
  <c i="1" r="AV22" s="1"/>
  <c i="1" r="AV19"/>
  <c i="1" r="AV20" s="1"/>
  <c i="1" r="AV17"/>
  <c i="1" r="AV18" s="1"/>
  <c i="1" r="AV15"/>
  <c i="1" r="AV16" s="1"/>
  <c i="1" r="AV13"/>
  <c i="1" r="AV14" s="1"/>
  <c i="1" r="AV36"/>
  <c i="1" r="AV31"/>
  <c i="1" r="AV30"/>
  <c i="1" r="AV24"/>
  <c i="1" r="AW21"/>
  <c i="1" r="AW22" s="1"/>
  <c i="1" r="AW19"/>
  <c i="1" r="AW20" s="1"/>
  <c i="1" r="AW17"/>
  <c i="1" r="AW18" s="1"/>
  <c i="1" r="AW15"/>
  <c i="1" r="AW16" s="1"/>
  <c i="1" r="AW13"/>
  <c i="1" r="AW14" s="1"/>
  <c i="1" r="AW24"/>
  <c i="1" r="AW30"/>
  <c i="1" r="AW31"/>
  <c i="1" r="AW36"/>
  <c i="1" r="AX21"/>
  <c i="1" r="AX22" s="1"/>
  <c i="1" r="AX19"/>
  <c i="1" r="AX20" s="1"/>
  <c i="1" r="AX17"/>
  <c i="1" r="AX18" s="1"/>
  <c i="1" r="AX15"/>
  <c i="1" r="AX16" s="1"/>
  <c i="1" r="AX13"/>
  <c i="1" r="AX14" s="1"/>
  <c i="1" r="AX25" s="1"/>
  <c i="1" r="AX24"/>
  <c i="1" r="AX30"/>
  <c i="1" r="AX31"/>
  <c i="1" r="AX36"/>
  <c i="1" r="AY21"/>
  <c i="1" r="AY22" s="1"/>
  <c i="1" r="AY19"/>
  <c i="1" r="AY20" s="1"/>
  <c i="1" r="AY17"/>
  <c i="1" r="AY18" s="1"/>
  <c i="1" r="AY15"/>
  <c i="1" r="AY16" s="1"/>
  <c i="1" r="AY13"/>
  <c i="1" r="AY14" s="1"/>
  <c i="1" r="BA21"/>
  <c i="1" r="BA22" s="1"/>
  <c i="1" r="BA19"/>
  <c i="1" r="BA20" s="1"/>
  <c i="1" r="BA17"/>
  <c i="1" r="BA18" s="1"/>
  <c i="1" r="BA15"/>
  <c i="1" r="BA16" s="1"/>
  <c i="1" r="BA14"/>
  <c i="1" r="AZ21"/>
  <c i="1" r="AZ22" s="1"/>
  <c i="1" r="AZ19"/>
  <c i="1" r="AZ20" s="1"/>
  <c i="1" r="AZ15"/>
  <c i="1" r="AZ16" s="1"/>
  <c i="1" r="AY24"/>
  <c i="1" r="AY30"/>
  <c i="1" r="AY31"/>
  <c i="1" r="AY36"/>
  <c i="1" r="AZ17"/>
  <c i="1" r="AZ18" s="1"/>
  <c i="1" r="AZ14"/>
  <c i="1" r="AZ24"/>
  <c i="1" r="AZ30"/>
  <c i="1" r="AZ31"/>
  <c i="1" r="AZ36"/>
  <c i="1" r="BA24"/>
  <c i="1" r="BA30"/>
  <c i="1" r="BA31"/>
  <c i="1" r="BA36"/>
  <c i="1" l="1" r="AU37"/>
  <c i="1" r="AU26"/>
  <c i="1" r="AU38"/>
  <c i="1" r="AU28"/>
  <c i="1" r="AU27"/>
  <c i="1" r="AV38"/>
  <c i="1" r="AV26"/>
  <c i="1" r="AV37"/>
  <c i="1" r="AV28"/>
  <c i="1" r="AV25"/>
  <c i="1" r="AW26"/>
  <c i="1" r="AW27"/>
  <c i="1" r="AW25"/>
  <c i="1" r="AW28"/>
  <c i="1" r="AW38"/>
  <c i="1" r="AX37"/>
  <c i="1" r="AX26"/>
  <c i="1" r="AX38"/>
  <c i="1" r="AX28"/>
  <c i="1" r="AX27"/>
  <c i="1" r="AY25"/>
  <c i="1" r="BA25"/>
  <c i="1" r="BA27"/>
  <c i="1" r="BA28"/>
  <c i="1" r="BA26"/>
  <c i="1" r="BA38"/>
  <c i="1" r="AY26"/>
  <c i="1" r="AY27"/>
  <c i="1" r="AY28"/>
  <c i="1" r="AY38"/>
  <c i="1" r="AZ26"/>
  <c i="1" r="AZ37"/>
  <c i="1" r="AZ38"/>
  <c i="1" r="AZ28"/>
  <c i="1" r="AZ27"/>
  <c i="1" r="AZ25"/>
  <c i="1" r="B11"/>
  <c i="1" r="C11" s="1"/>
  <c i="1" r="H7"/>
  <c i="1" r="I7" s="1"/>
  <c i="1" r="F7"/>
  <c i="1" r="G7" s="1"/>
  <c i="1" r="AH36"/>
  <c i="1" r="AH30"/>
  <c i="1" r="AH24"/>
  <c i="1" r="AT22"/>
  <c i="1" r="AS22"/>
  <c i="1" r="AR22"/>
  <c i="1" r="AQ22"/>
  <c i="1" r="AP22"/>
  <c i="1" r="AO22"/>
  <c i="1" r="AN22"/>
  <c i="1" r="AM22"/>
  <c i="1" r="AL22"/>
  <c i="1" r="AK22"/>
  <c i="1" r="AJ22"/>
  <c i="1" r="AI22"/>
  <c i="1" r="AH22"/>
  <c i="1" r="AG22"/>
  <c i="1" r="AF22"/>
  <c i="1" r="AE22"/>
  <c i="1" r="AD22"/>
  <c i="1" r="AC22"/>
  <c i="1" r="AB22"/>
  <c i="1" r="AA22"/>
  <c i="1" r="Z22"/>
  <c i="1" r="Y22"/>
  <c i="1" r="AT21"/>
  <c i="1" r="AS21"/>
  <c i="1" r="AR21"/>
  <c i="1" r="AQ21"/>
  <c i="1" r="AP21"/>
  <c i="1" r="AO21"/>
  <c i="1" r="AN21"/>
  <c i="1" r="AM21"/>
  <c i="1" r="AL21"/>
  <c i="1" r="AK21"/>
  <c i="1" r="AJ21"/>
  <c i="1" r="AI21"/>
  <c i="1" r="AH21"/>
  <c i="1" r="AH28" s="1"/>
  <c i="1" r="AG21"/>
  <c i="1" r="AF21"/>
  <c i="1" r="AE21"/>
  <c i="1" r="AD21"/>
  <c i="1" r="AC21"/>
  <c i="1" r="AB21"/>
  <c i="1" r="AA21"/>
  <c i="1" r="Z21"/>
  <c i="1" r="Y21"/>
  <c i="1" r="AT20"/>
  <c i="1" r="AS20"/>
  <c i="1" r="AR20"/>
  <c i="1" r="AQ20"/>
  <c i="1" r="AP20"/>
  <c i="1" r="AO20"/>
  <c i="1" r="AN20"/>
  <c i="1" r="AM20"/>
  <c i="1" r="AL20"/>
  <c i="1" r="AK20"/>
  <c i="1" r="AJ20"/>
  <c i="1" r="AI20"/>
  <c i="1" r="AH20"/>
  <c i="1" r="AG20"/>
  <c i="1" r="AF20"/>
  <c i="1" r="AE20"/>
  <c i="1" r="AD20"/>
  <c i="1" r="AC20"/>
  <c i="1" r="AB20"/>
  <c i="1" r="AA20"/>
  <c i="1" r="Z20"/>
  <c i="1" r="Y20"/>
  <c i="1" r="X20"/>
  <c i="1" r="W20"/>
  <c i="1" r="V20"/>
  <c i="1" r="U20"/>
  <c i="1" r="T20"/>
  <c i="1" r="S20"/>
  <c i="1" r="R20"/>
  <c i="1" r="Q20"/>
  <c i="1" r="P20"/>
  <c i="1" r="O20"/>
  <c i="1" r="N20"/>
  <c i="1" r="M20"/>
  <c i="1" r="L20"/>
  <c i="1" r="K20"/>
  <c i="1" r="J20"/>
  <c i="1" r="AT19"/>
  <c i="1" r="AS19"/>
  <c i="1" r="AR19"/>
  <c i="1" r="AQ19"/>
  <c i="1" r="AP19"/>
  <c i="1" r="AO19"/>
  <c i="1" r="AN19"/>
  <c i="1" r="AM19"/>
  <c i="1" r="AL19"/>
  <c i="1" r="AK19"/>
  <c i="1" r="AJ19"/>
  <c i="1" r="AI19"/>
  <c i="1" r="AH19"/>
  <c i="1" r="AH27" s="1"/>
  <c i="1" r="AG19"/>
  <c i="1" r="AF19"/>
  <c i="1" r="AE19"/>
  <c i="1" r="AD19"/>
  <c i="1" r="AC19"/>
  <c i="1" r="AB19"/>
  <c i="1" r="AA19"/>
  <c i="1" r="Z19"/>
  <c i="1" r="Y19"/>
  <c i="1" r="X19"/>
  <c i="1" r="W19"/>
  <c i="1" r="V19"/>
  <c i="1" r="U19"/>
  <c i="1" r="T19"/>
  <c i="1" r="S19"/>
  <c i="1" r="R19"/>
  <c i="1" r="Q19"/>
  <c i="1" r="P19"/>
  <c i="1" r="O19"/>
  <c i="1" r="N19"/>
  <c i="1" r="M19"/>
  <c i="1" r="L19"/>
  <c i="1" r="K19"/>
  <c i="1" r="J19"/>
  <c i="1" r="Q17"/>
  <c i="1" r="P17"/>
  <c i="1" r="O17"/>
  <c i="1" r="N17"/>
  <c i="1" r="M17"/>
  <c i="1" r="L17"/>
  <c i="1" r="K17"/>
  <c i="1" r="J17"/>
  <c i="1" r="AT16"/>
  <c i="1" r="AS16"/>
  <c i="1" r="AR16"/>
  <c i="1" r="AQ16"/>
  <c i="1" r="AP16"/>
  <c i="1" r="AO16"/>
  <c i="1" r="AN16"/>
  <c i="1" r="AM16"/>
  <c i="1" r="AL16"/>
  <c i="1" r="AK16"/>
  <c i="1" r="AJ16"/>
  <c i="1" r="AI16"/>
  <c i="1" r="AH16"/>
  <c i="1" r="AG16"/>
  <c i="1" r="AF16"/>
  <c i="1" r="AE16"/>
  <c i="1" r="AD16"/>
  <c i="1" r="AC16"/>
  <c i="1" r="AB16"/>
  <c i="1" r="AA16"/>
  <c i="1" r="Z16"/>
  <c i="1" r="Y16"/>
  <c i="1" r="X16"/>
  <c i="1" r="W16"/>
  <c i="1" r="V16"/>
  <c i="1" r="U16"/>
  <c i="1" r="T16"/>
  <c i="1" r="S16"/>
  <c i="1" r="R16"/>
  <c i="1" r="Q16"/>
  <c i="1" r="P16"/>
  <c i="1" r="O16"/>
  <c i="1" r="N16"/>
  <c i="1" r="M16"/>
  <c i="1" r="L16"/>
  <c i="1" r="K16"/>
  <c i="1" r="J16"/>
  <c i="1" r="AT15"/>
  <c i="1" r="AS15"/>
  <c i="1" r="AR15"/>
  <c i="1" r="AQ15"/>
  <c i="1" r="AP15"/>
  <c i="1" r="AO15"/>
  <c i="1" r="AN15"/>
  <c i="1" r="AM15"/>
  <c i="1" r="AL15"/>
  <c i="1" r="AK15"/>
  <c i="1" r="AJ15"/>
  <c i="1" r="AI15"/>
  <c i="1" r="AH15"/>
  <c i="1" r="AG15"/>
  <c i="1" r="AF15"/>
  <c i="1" r="AE15"/>
  <c i="1" r="AD15"/>
  <c i="1" r="AC15"/>
  <c i="1" r="AB15"/>
  <c i="1" r="AA15"/>
  <c i="1" r="Z15"/>
  <c i="1" r="Y15"/>
  <c i="1" r="X15"/>
  <c i="1" r="W15"/>
  <c i="1" r="V15"/>
  <c i="1" r="U15"/>
  <c i="1" r="T15"/>
  <c i="1" r="S15"/>
  <c i="1" r="R15"/>
  <c i="1" r="Q15"/>
  <c i="1" r="P15"/>
  <c i="1" r="O15"/>
  <c i="1" r="N15"/>
  <c i="1" r="M15"/>
  <c i="1" r="L15"/>
  <c i="1" r="K15"/>
  <c i="1" r="J15"/>
  <c i="1" r="U13"/>
  <c i="1" r="T13"/>
  <c i="1" r="S13"/>
  <c i="1" r="R13"/>
  <c i="1" r="Q13"/>
  <c i="1" r="P13"/>
  <c i="1" r="O13"/>
  <c i="1" r="N13"/>
  <c i="1" r="M13"/>
  <c i="1" r="L13"/>
  <c i="1" r="K13"/>
  <c i="1" r="J13"/>
  <c i="1" r="D7"/>
  <c i="1" r="E7" s="1"/>
  <c i="1" l="1" r="AU33"/>
  <c i="1" r="AV27"/>
  <c i="1" r="AV33" s="1"/>
  <c i="1" r="AW33"/>
  <c i="1" r="AW37"/>
  <c i="1" r="AX33"/>
  <c i="1" r="BA33"/>
  <c i="1" r="BA37"/>
  <c i="1" r="AZ33"/>
  <c i="1" r="AY33"/>
  <c i="1" r="AY37"/>
  <c i="55" l="1" r="T13"/>
  <c i="55" l="1" r="T14"/>
  <c i="55" r="T15"/>
  <c i="55" r="Q13"/>
  <c i="55" r="T12"/>
  <c i="55" r="T17"/>
  <c i="55" r="Q12"/>
  <c i="55" r="Q15"/>
  <c i="55" r="Q14"/>
  <c i="55" r="Q17"/>
  <c i="55" l="1" r="R13"/>
  <c i="55" r="R12"/>
  <c i="55" r="R15"/>
  <c i="55" r="R14"/>
  <c i="55" r="R17"/>
  <c i="55" l="1" r="S12"/>
  <c i="55" r="S13"/>
  <c i="55" r="S14"/>
  <c i="55" r="S15"/>
  <c i="55" r="S17"/>
  <c i="55" l="1" r="U15"/>
  <c i="55" r="U14"/>
  <c i="55" r="U13"/>
  <c i="55" r="U12"/>
  <c i="55" r="U17"/>
  <c i="55" l="1" r="V13"/>
  <c i="55" r="V14"/>
  <c i="55" r="V15"/>
  <c i="55" r="V12"/>
  <c i="55" r="V17"/>
  <c i="1" r="AT18"/>
  <c i="1" r="AT17"/>
  <c i="1" r="AT14"/>
  <c i="1" r="AT13"/>
  <c i="1" r="AT24"/>
  <c i="1" r="AT28"/>
  <c i="1" r="AT30"/>
  <c i="1" r="AT31"/>
  <c i="1" r="AT36"/>
  <c i="1" l="1" r="AT25"/>
  <c i="1" r="AT37"/>
  <c i="1" r="AT26"/>
  <c i="1" r="AT27"/>
  <c i="55" r="W13"/>
  <c i="55" r="W15"/>
  <c i="1" r="AT38"/>
  <c i="55" r="W12"/>
  <c i="55" r="W14"/>
  <c i="55" r="W17"/>
  <c i="1" r="AS28"/>
  <c i="1" r="AS18"/>
  <c i="1" r="AS17"/>
  <c i="1" r="AS14"/>
  <c i="1" r="AS37" s="1"/>
  <c i="1" r="AS13"/>
  <c i="1" r="AS24"/>
  <c i="1" r="AS30"/>
  <c i="1" r="AS31"/>
  <c i="1" r="AS36"/>
  <c i="1" l="1" r="AT33"/>
  <c i="1" r="AS25"/>
  <c i="55" r="X14"/>
  <c i="55" r="X15"/>
  <c i="1" r="AS26"/>
  <c i="1" r="AS27"/>
  <c i="55" r="X13"/>
  <c i="55" r="X12"/>
  <c i="55" r="X17"/>
  <c i="1" r="AS38"/>
  <c i="1" r="AR18"/>
  <c i="1" r="AR17"/>
  <c i="1" r="AR14"/>
  <c i="1" r="AR13"/>
  <c i="1" r="AR24"/>
  <c i="1" r="AR30"/>
  <c i="1" r="AR31"/>
  <c i="1" r="AR36"/>
  <c i="1" l="1" r="AR25"/>
  <c i="1" r="AS33"/>
  <c i="1" r="AR37"/>
  <c i="1" r="AR28"/>
  <c i="55" r="Y13"/>
  <c i="55" r="Y12"/>
  <c i="55" r="Y15"/>
  <c i="55" r="Y14"/>
  <c i="1" r="AR26"/>
  <c i="1" r="AR27"/>
  <c i="55" r="Y17"/>
  <c i="1" r="AR38"/>
  <c i="1" r="AQ28"/>
  <c i="1" r="AQ18"/>
  <c i="1" r="AQ14"/>
  <c i="1" r="AQ13"/>
  <c i="1" r="AQ24"/>
  <c i="1" r="AQ30"/>
  <c i="1" r="AQ31"/>
  <c i="1" r="AQ36"/>
  <c i="1" l="1" r="AQ25"/>
  <c i="1" r="AQ37"/>
  <c i="1" r="AR33"/>
  <c i="1" r="AQ26"/>
  <c i="1" r="AQ27"/>
  <c i="55" r="Z13"/>
  <c i="55" r="Z14"/>
  <c i="55" r="Z12"/>
  <c i="55" r="Z15"/>
  <c i="55" r="Z17"/>
  <c i="1" r="AQ38"/>
  <c i="1" r="AL31"/>
  <c i="1" r="AM31"/>
  <c i="1" r="AN31"/>
  <c i="1" r="AO31"/>
  <c i="1" r="AP31"/>
  <c i="1" r="AK31"/>
  <c i="1" r="AP18"/>
  <c i="1" r="AP17"/>
  <c i="1" r="AP14"/>
  <c i="1" r="AP13"/>
  <c i="1" r="AO13"/>
  <c i="1" r="AO14"/>
  <c i="1" r="AO17"/>
  <c i="1" r="AO18"/>
  <c i="1" r="AO24"/>
  <c i="1" r="AP24"/>
  <c i="1" r="AO30"/>
  <c i="1" r="AP30"/>
  <c i="1" r="AO36"/>
  <c i="1" r="AP36"/>
  <c i="55" r="AB12"/>
  <c i="55" r="AB13"/>
  <c i="55" r="AB14"/>
  <c i="55" r="AB15"/>
  <c i="55" r="AB17"/>
  <c i="1" l="1" r="AQ33"/>
  <c i="1" r="AP25"/>
  <c i="55" r="AA12"/>
  <c i="55" r="AA13"/>
  <c i="1" r="AP26"/>
  <c i="1" r="AP27"/>
  <c i="55" r="AA14"/>
  <c i="55" r="AA15"/>
  <c i="1" r="AP28"/>
  <c i="55" r="AA17"/>
  <c i="1" r="AO25"/>
  <c i="1" r="AO26"/>
  <c i="1" r="AO27"/>
  <c i="1" r="AO37"/>
  <c i="1" r="AO28"/>
  <c i="1" r="AP37"/>
  <c i="1" r="AP38"/>
  <c i="1" r="AO38"/>
  <c i="1" r="AN28"/>
  <c i="1" r="AN18"/>
  <c i="1" r="AN17"/>
  <c i="1" r="AN14"/>
  <c i="1" r="AN13"/>
  <c i="1" r="AM28"/>
  <c i="1" r="AM18"/>
  <c i="1" r="AM17"/>
  <c i="1" r="AM14"/>
  <c i="1" r="AM13"/>
  <c i="1" r="AM27"/>
  <c i="1" r="AM24"/>
  <c i="1" r="AN24"/>
  <c i="1" r="AM30"/>
  <c i="1" r="AN30"/>
  <c i="1" r="AM36"/>
  <c i="1" r="AN36"/>
  <c i="1" l="1" r="AP33"/>
  <c i="1" r="AN37"/>
  <c i="1" r="AM37"/>
  <c i="1" r="AM26"/>
  <c i="1" r="AN25"/>
  <c i="1" r="AN27"/>
  <c i="55" r="Z19"/>
  <c i="55" r="Z20"/>
  <c i="1" r="AN26"/>
  <c i="1" r="AO33"/>
  <c i="1" r="AM25"/>
  <c i="1" r="AN38"/>
  <c i="1" r="AM38"/>
  <c i="55" r="AC14"/>
  <c i="55" r="AC13"/>
  <c i="55" r="AC12"/>
  <c i="55" r="AC15"/>
  <c i="55" r="AC17"/>
  <c i="1" l="1" r="AM33"/>
  <c i="1" r="AN33"/>
  <c i="55" r="Y20"/>
  <c i="55" r="Y19"/>
  <c i="55" r="AD17"/>
  <c i="55" r="AD14"/>
  <c i="55" r="AD12"/>
  <c i="55" r="AD13"/>
  <c i="55" r="AD15"/>
  <c i="1" r="AL18"/>
  <c i="1" r="AL17"/>
  <c i="1" r="AL14"/>
  <c i="1" r="AL37" s="1"/>
  <c i="1" r="AL13"/>
  <c i="1" r="AL28"/>
  <c i="1" r="AL24"/>
  <c i="1" r="AL30"/>
  <c i="1" r="AL36"/>
  <c i="1" l="1" r="AL25"/>
  <c i="55" r="X20"/>
  <c i="55" r="X19"/>
  <c i="1" r="AL26"/>
  <c i="1" r="AL27"/>
  <c i="1" r="AL38"/>
  <c i="1" l="1" r="AL33"/>
  <c i="55" r="W19"/>
  <c i="55" r="W20"/>
  <c i="55" l="1" r="V19"/>
  <c i="55" r="V20"/>
  <c i="55" r="AE13"/>
  <c i="55" r="AE15"/>
  <c i="55" r="AE14"/>
  <c i="55" r="AE12"/>
  <c i="55" r="AE17"/>
  <c i="55" l="1" r="U19"/>
  <c i="55" r="U20"/>
  <c i="55" r="AF13"/>
  <c i="55" r="AF14"/>
  <c i="55" r="AF12"/>
  <c i="55" r="AF15"/>
  <c i="55" r="AF17"/>
  <c i="1" r="AK18"/>
  <c i="1" r="AK17"/>
  <c i="1" r="AK14"/>
  <c i="1" r="AK13"/>
  <c i="1" r="AK24"/>
  <c i="1" r="AK30"/>
  <c i="1" r="AK36"/>
  <c i="1" l="1" r="AK25"/>
  <c i="55" r="T19"/>
  <c i="55" r="T20"/>
  <c i="55" r="S19"/>
  <c i="55" r="S20"/>
  <c i="1" r="AK27"/>
  <c i="1" r="AK37"/>
  <c i="1" r="AK28"/>
  <c i="1" r="AK26"/>
  <c i="1" r="AK38"/>
  <c i="1" r="AJ18"/>
  <c i="1" r="AJ17"/>
  <c i="1" r="AJ14"/>
  <c i="1" r="AJ37" s="1"/>
  <c i="1" r="AJ13"/>
  <c i="1" r="AJ24"/>
  <c i="1" r="AJ30"/>
  <c i="1" r="AJ36"/>
  <c i="1" l="1" r="AJ25"/>
  <c i="55" r="R19"/>
  <c i="55" r="R20"/>
  <c i="1" r="AJ26"/>
  <c i="1" r="AJ28"/>
  <c i="1" r="AJ27"/>
  <c i="1" r="AK33"/>
  <c i="1" r="AJ38"/>
  <c i="1" r="AI18"/>
  <c i="1" r="AI17"/>
  <c i="1" r="AI14"/>
  <c i="1" r="AI13"/>
  <c i="1" r="AI24"/>
  <c i="1" r="AI30"/>
  <c i="1" r="AI36"/>
  <c i="1" l="1" r="AJ33"/>
  <c i="1" r="AI25"/>
  <c i="55" r="Q19"/>
  <c i="55" r="Q20"/>
  <c i="1" r="AI27"/>
  <c i="1" r="AI37"/>
  <c i="1" r="AI28"/>
  <c i="1" r="AI26"/>
  <c i="1" r="AI38"/>
  <c i="1" r="AH18"/>
  <c i="1" r="AH17"/>
  <c i="1" r="AH14"/>
  <c i="1" r="AH37" s="1"/>
  <c i="1" r="AH13"/>
  <c i="1" l="1" r="AI33"/>
  <c i="55" r="P20"/>
  <c i="55" r="P19"/>
  <c i="1" r="AH25"/>
  <c i="1" r="AH38"/>
  <c i="1" r="AH26"/>
  <c i="1" r="AH33" s="1"/>
  <c i="1" r="AG18"/>
  <c i="1" r="AG17"/>
  <c i="1" r="AG14"/>
  <c i="1" r="AG13"/>
  <c i="1" r="AG24"/>
  <c i="1" r="AG30"/>
  <c i="1" r="AG36"/>
  <c i="1" l="1" r="AG25"/>
  <c i="55" r="O17"/>
  <c i="55" r="F3" s="1"/>
  <c i="55" r="O19"/>
  <c i="55" r="O20"/>
  <c i="1" r="AG37"/>
  <c i="1" r="AG26"/>
  <c i="1" r="AG27"/>
  <c i="1" r="AG28"/>
  <c i="1" r="AG38"/>
  <c i="1" r="AF18"/>
  <c i="1" r="AF17"/>
  <c i="1" r="AF14"/>
  <c i="1" r="AF13"/>
  <c i="1" r="AF24"/>
  <c i="1" r="AF28"/>
  <c i="1" r="AF30"/>
  <c i="1" r="AF36"/>
  <c i="1" l="1" r="AF25"/>
  <c i="1" r="AG33"/>
  <c i="1" r="AF37"/>
  <c i="1" r="AF26"/>
  <c i="1" r="AF27"/>
  <c i="1" r="AF38"/>
  <c i="1" r="AF33"/>
  <c i="1" r="AE18"/>
  <c i="1" r="AE17"/>
  <c i="1" r="AE14"/>
  <c i="1" r="AE13"/>
  <c i="1" r="AE24"/>
  <c i="1" r="AE28"/>
  <c i="1" r="AE30"/>
  <c i="1" r="AE36"/>
  <c i="1" l="1" r="AE25"/>
  <c i="1" r="AE37"/>
  <c i="1" r="AE26"/>
  <c i="1" r="AE27"/>
  <c i="1" r="AE38"/>
  <c i="1" r="AD18"/>
  <c i="1" r="AD17"/>
  <c i="1" r="AD14"/>
  <c i="1" r="AD13"/>
  <c i="1" r="AD24"/>
  <c i="1" r="AD28"/>
  <c i="1" r="AD30"/>
  <c i="1" r="AD36"/>
  <c i="1" l="1" r="AD25"/>
  <c i="1" r="AE33"/>
  <c i="1" r="AD37"/>
  <c i="1" r="AD26"/>
  <c i="1" r="AD27"/>
  <c i="1" r="AD38"/>
  <c i="1" r="AC18"/>
  <c i="1" r="AC17"/>
  <c i="1" r="AC14"/>
  <c i="1" r="AC13"/>
  <c i="1" l="1" r="AD33"/>
  <c i="1" r="AC37"/>
  <c i="1" r="AC38"/>
  <c i="1" r="AB18"/>
  <c i="1" r="AB17"/>
  <c i="1" r="AB14"/>
  <c i="1" r="AB37" s="1"/>
  <c i="1" r="AB13"/>
  <c i="1" r="AB38" s="1"/>
  <c i="1" l="1" r="AB28"/>
  <c i="1" r="AC28"/>
  <c i="1" r="AA28"/>
  <c i="1" r="AA18"/>
  <c i="1" r="AA17"/>
  <c i="1" r="AA14"/>
  <c i="1" r="AA13"/>
  <c i="1" r="AA38" s="1"/>
  <c i="1" l="1" r="AA37"/>
  <c i="1" r="Y28"/>
  <c i="1" r="Z28"/>
  <c i="1" r="Z18"/>
  <c i="1" r="Z17"/>
  <c i="1" r="Z14"/>
  <c i="1" r="Z37" s="1"/>
  <c i="1" r="Z13"/>
  <c i="1" l="1" r="Z38"/>
  <c i="1" r="Y18"/>
  <c i="1" r="Y17"/>
  <c i="1" r="Y14"/>
  <c i="1" r="Y13"/>
  <c i="1" r="Y38" s="1"/>
  <c i="1" r="Z25"/>
  <c i="1" r="AA25"/>
  <c i="1" r="AB25"/>
  <c i="1" r="AC25"/>
  <c i="1" r="Z26"/>
  <c i="1" r="AA26"/>
  <c i="1" r="AB26"/>
  <c i="1" r="AC26"/>
  <c i="1" r="Z27"/>
  <c i="1" r="AA27"/>
  <c i="1" r="AB27"/>
  <c i="1" r="AC27"/>
  <c i="1" l="1" r="AC33"/>
  <c i="1" r="AA33"/>
  <c i="1" r="Y37"/>
  <c i="1" r="AB33"/>
  <c i="1" r="Y26"/>
  <c i="1" r="Z33"/>
  <c i="1" r="Y25"/>
  <c i="1" r="Y27"/>
  <c i="1" r="X36"/>
  <c i="1" r="Y36"/>
  <c i="1" r="Z36"/>
  <c i="1" r="AA36"/>
  <c i="1" r="AB36"/>
  <c i="1" r="AC36"/>
  <c i="1" r="X30"/>
  <c i="1" r="Y30"/>
  <c i="1" r="Z30"/>
  <c i="1" r="AA30"/>
  <c i="1" r="AB30"/>
  <c i="1" r="AC30"/>
  <c i="1" r="X24"/>
  <c i="1" r="Y24"/>
  <c i="1" r="Z24"/>
  <c i="1" r="AA24"/>
  <c i="1" r="AB24"/>
  <c i="1" r="AC24"/>
  <c i="1" r="X18"/>
  <c i="1" r="X17"/>
  <c i="1" r="X14"/>
  <c i="1" r="X13"/>
  <c i="1" l="1" r="X27"/>
  <c i="1" r="Y33"/>
  <c i="1" r="X37"/>
  <c i="1" r="X26"/>
  <c i="1" r="X38"/>
  <c i="1" r="X25"/>
  <c i="1" r="W18"/>
  <c i="1" r="W17"/>
  <c i="1" r="W14"/>
  <c i="1" r="W13"/>
  <c i="1" l="1" r="X33"/>
  <c i="1" r="V14"/>
  <c i="1" r="V13"/>
  <c i="1" r="V18"/>
  <c i="1" r="V17"/>
  <c i="1" l="1" r="U18"/>
  <c i="1" r="U17"/>
  <c i="1" r="U14"/>
  <c i="1" l="1" r="T18"/>
  <c i="1" r="T17"/>
  <c i="1" r="T14"/>
  <c i="1" r="E2"/>
  <c i="1" l="1" r="S18"/>
  <c i="1" r="S17"/>
  <c i="1" r="S14"/>
  <c i="1" l="1" r="R17"/>
  <c i="1" r="R18"/>
  <c i="1" r="R14"/>
  <c i="1" l="1" r="Q18"/>
  <c i="1" r="Q14"/>
  <c i="1" l="1" r="P18"/>
  <c i="1" r="P14"/>
  <c i="1" l="1" r="O18"/>
  <c i="1" r="O14"/>
  <c i="1" l="1" r="N18"/>
  <c i="1" r="N14"/>
  <c i="1" l="1" r="M18"/>
  <c i="1" r="M14"/>
  <c i="1" l="1" r="L18"/>
  <c i="1" r="L14"/>
  <c i="1" l="1" r="K18"/>
  <c i="1" r="K14"/>
  <c i="1" l="1" r="J18"/>
  <c i="1" r="J14"/>
  <c i="1" l="1" r="K36"/>
  <c i="1" r="J36"/>
  <c i="1" l="1" r="M30"/>
  <c i="1" r="N30"/>
  <c i="1" r="O30"/>
  <c i="1" r="P30"/>
  <c i="1" r="Q30"/>
  <c i="1" r="R30"/>
  <c i="1" r="S30"/>
  <c i="1" r="T30"/>
  <c i="1" r="U30"/>
  <c i="1" r="V30"/>
  <c i="1" r="W30"/>
  <c i="1" r="N24"/>
  <c i="1" r="O24"/>
  <c i="1" r="P24"/>
  <c i="1" r="Q24"/>
  <c i="1" r="R24"/>
  <c i="1" r="S24"/>
  <c i="1" r="T24"/>
  <c i="1" r="U24"/>
  <c i="1" r="V24"/>
  <c i="1" r="W24"/>
  <c i="1" r="M24"/>
  <c i="1" r="K30"/>
  <c i="1" r="J30"/>
  <c i="1" r="K24"/>
  <c i="1" r="J24"/>
  <c i="1" l="1" r="M36"/>
  <c i="1" r="N36"/>
  <c i="1" r="O36"/>
  <c i="1" r="P36"/>
  <c i="1" r="Q36"/>
  <c i="1" r="R36"/>
  <c i="1" r="S36"/>
  <c i="1" r="T36"/>
  <c i="1" r="U36"/>
  <c i="1" r="V36"/>
  <c i="1" r="W36"/>
  <c i="1" r="L36"/>
  <c i="1" r="L30"/>
  <c i="1" r="L24"/>
  <c i="1" l="1" r="L38"/>
  <c i="1" r="M38"/>
  <c i="1" r="N38"/>
  <c i="1" r="O38"/>
  <c i="1" r="P38"/>
  <c i="1" r="Q38"/>
  <c i="1" r="R38"/>
  <c i="1" r="S38"/>
  <c i="1" r="T38"/>
  <c i="1" r="U38"/>
  <c i="1" r="V38"/>
  <c i="1" r="W38"/>
  <c i="1" r="L37"/>
  <c i="1" r="M37"/>
  <c i="1" r="N37"/>
  <c i="1" r="O37"/>
  <c i="1" r="P37"/>
  <c i="1" r="Q37"/>
  <c i="1" r="R37"/>
  <c i="1" r="S37"/>
  <c i="1" r="T37"/>
  <c i="1" r="U37"/>
  <c i="1" r="V37"/>
  <c i="1" r="W37"/>
  <c i="1" r="J38"/>
  <c i="1" r="L25"/>
  <c i="1" r="K38"/>
  <c i="1" r="M25"/>
  <c i="1" r="N25"/>
  <c i="1" r="O25"/>
  <c i="1" r="P25"/>
  <c i="1" r="Q25"/>
  <c i="1" r="R25"/>
  <c i="1" r="S25"/>
  <c i="1" r="T25"/>
  <c i="1" r="U25"/>
  <c i="1" r="V25"/>
  <c i="1" r="W25"/>
  <c i="1" r="L26"/>
  <c i="1" r="M26"/>
  <c i="1" r="N26"/>
  <c i="1" r="O26"/>
  <c i="1" r="P26"/>
  <c i="1" r="Q26"/>
  <c i="1" r="R26"/>
  <c i="1" r="S26"/>
  <c i="1" r="T26"/>
  <c i="1" r="U26"/>
  <c i="1" r="V26"/>
  <c i="1" r="W26"/>
  <c i="1" r="L27"/>
  <c i="1" r="M27"/>
  <c i="1" r="N27"/>
  <c i="1" r="O27"/>
  <c i="1" r="P27"/>
  <c i="1" r="Q27"/>
  <c i="1" r="R27"/>
  <c i="1" r="S27"/>
  <c i="1" r="T27"/>
  <c i="1" r="U27"/>
  <c i="1" r="V27"/>
  <c i="1" r="W27"/>
  <c i="1" r="K37"/>
  <c i="1" r="J37"/>
  <c i="1" l="1" r="P33"/>
  <c i="1" r="V33"/>
  <c i="1" r="T33"/>
  <c i="1" r="O33"/>
  <c i="1" r="N33"/>
  <c i="1" r="L33"/>
  <c i="1" r="K27"/>
  <c i="1" r="K25"/>
  <c i="1" r="W33"/>
  <c i="1" r="S33"/>
  <c i="1" r="R33"/>
  <c i="1" r="J27"/>
  <c i="1" r="U33"/>
  <c i="1" r="Q33"/>
  <c i="1" r="M33"/>
  <c i="1" r="K26"/>
  <c i="1" r="J26"/>
  <c i="1" r="J25"/>
  <c i="1" l="1" r="K33"/>
  <c i="1" r="J33"/>
  <c i="55" r="N19"/>
  <c i="55" r="N20"/>
  <c i="55" l="1" r="M19"/>
  <c i="55" r="M20"/>
  <c i="55" l="1" r="L20"/>
  <c i="55" r="L19"/>
  <c i="55" l="1" r="K19"/>
  <c i="55" r="K20"/>
  <c i="55" l="1" r="J19"/>
  <c i="55" r="J20"/>
  <c i="55" l="1" r="I19"/>
  <c i="55" r="I20"/>
  <c i="55" r="E4"/>
  <c i="55" r="E5"/>
  <c i="55" l="1" r="H19"/>
  <c i="55" r="H20"/>
  <c i="55" r="G4"/>
  <c i="55" r="G5"/>
</calcChain>
</file>

<file path=xl/sharedStrings.xml><?xml version="1.0" encoding="utf-8"?>
<sst xmlns="http://schemas.openxmlformats.org/spreadsheetml/2006/main" count="71382" uniqueCount="1561">
  <si>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</si>
  <si>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</si>
  <si>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</si>
  <si>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</si>
  <si>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</si>
  <si>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</si>
  <si>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</si>
  <si>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</si>
  <si>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</si>
  <si>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</si>
  <si>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</si>
  <si>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</si>
  <si>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</si>
  <si>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</si>
  <si>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</si>
  <si>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</si>
  <si>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</si>
  <si>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</si>
  <si>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</si>
  <si>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</si>
  <si>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</si>
  <si>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</si>
  <si>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</si>
  <si>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</si>
  <si>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</si>
  <si>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</si>
  <si>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</si>
  <si>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</si>
  <si>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</si>
  <si>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</si>
  <si>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</si>
  <si>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</si>
  <si>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</si>
  <si>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</si>
  <si>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</si>
  <si>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</si>
  <si>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</si>
  <si>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</si>
  <si>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</si>
  <si>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</si>
  <si>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</si>
  <si>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</si>
  <si>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</si>
  <si>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</si>
  <si>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</si>
  <si>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</si>
  <si>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</si>
  <si>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</si>
  <si>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</si>
  <si>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</si>
  <si>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</si>
  <si>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</si>
  <si>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</si>
  <si>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</si>
  <si>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</si>
  <si>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</si>
  <si>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</si>
  <si>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</si>
  <si>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</si>
  <si>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</si>
  <si>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</si>
  <si>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</si>
  <si>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</si>
  <si>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</si>
  <si>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</si>
  <si>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</si>
  <si>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</si>
  <si>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</si>
  <si>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</si>
  <si>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</si>
  <si>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</si>
  <si>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</si>
  <si>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</si>
  <si>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</si>
  <si>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</si>
  <si>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</si>
  <si>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</si>
  <si>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</si>
  <si>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</si>
  <si>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</si>
  <si>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</si>
  <si>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</si>
  <si>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</si>
  <si>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</si>
  <si>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</si>
  <si>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</si>
  <si>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</si>
  <si>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</si>
  <si>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</si>
  <si>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</si>
  <si>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</si>
  <si>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</si>
  <si>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</si>
  <si>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</si>
  <si>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</si>
  <si>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</si>
  <si>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</si>
  <si>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</si>
  <si>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</si>
  <si>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</si>
  <si>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</si>
  <si>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</si>
  <si>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</si>
  <si>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</si>
  <si>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</si>
  <si>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</si>
  <si>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</si>
  <si>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</si>
  <si>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</si>
  <si>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</si>
  <si>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</si>
  <si>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</si>
  <si>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</si>
  <si>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</si>
  <si>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</si>
  <si>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</si>
  <si>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</si>
  <si>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</si>
  <si>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</si>
  <si>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</si>
  <si>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</si>
  <si>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</si>
  <si>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</si>
  <si>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</si>
  <si>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</si>
  <si>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</si>
  <si>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</si>
  <si>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</si>
  <si>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</si>
  <si>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</si>
  <si>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</si>
  <si>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</si>
  <si>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</si>
  <si>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</si>
  <si>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</si>
  <si>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</si>
  <si>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</si>
  <si>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</si>
  <si>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</si>
  <si>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</si>
  <si>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</si>
  <si>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</si>
  <si>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</si>
  <si>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</si>
  <si>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</si>
  <si>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</si>
  <si>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</si>
  <si>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</si>
  <si>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</si>
  <si>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</si>
  <si>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</si>
  <si>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</si>
  <si>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</si>
  <si>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</si>
  <si>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</si>
  <si>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</si>
  <si>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</si>
  <si>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</si>
  <si>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</si>
  <si>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</si>
  <si>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</si>
  <si>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</si>
  <si>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</si>
  <si>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</si>
  <si>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</si>
  <si>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</si>
  <si>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</si>
  <si>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</si>
  <si>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</si>
  <si>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</si>
  <si>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</si>
  <si>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</si>
  <si>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</si>
  <si>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</si>
  <si>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</si>
  <si>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</si>
  <si>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</si>
  <si>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</si>
  <si>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</si>
  <si>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</si>
  <si>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</si>
  <si>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</si>
  <si>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</si>
  <si>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</si>
  <si>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</si>
  <si>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</si>
  <si>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</si>
  <si>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</si>
  <si>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</si>
  <si>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</si>
  <si>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</si>
  <si>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</si>
  <si>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</si>
  <si>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</si>
  <si>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</si>
  <si>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</si>
  <si>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</si>
  <si>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</si>
  <si>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</si>
  <si>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</si>
  <si>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</si>
  <si>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</si>
  <si>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</si>
  <si>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</si>
  <si>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</si>
  <si>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</si>
  <si>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</si>
  <si>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</si>
  <si>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</si>
  <si>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</si>
  <si>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</si>
  <si>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</si>
  <si>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</si>
  <si>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</si>
  <si>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</si>
  <si>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</si>
  <si>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</si>
  <si>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</si>
  <si>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</si>
  <si>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</si>
  <si>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</si>
  <si>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</si>
  <si>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</si>
  <si>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</si>
  <si>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</si>
  <si>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</si>
  <si>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</si>
  <si>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</si>
  <si>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</si>
  <si>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</si>
  <si>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</si>
  <si>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</si>
  <si>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</si>
  <si>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</si>
  <si>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</si>
  <si>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</si>
  <si>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</si>
  <si>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</si>
  <si>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</si>
  <si>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</si>
  <si>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</si>
  <si>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</si>
  <si>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</si>
  <si>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</si>
  <si>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</si>
  <si>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</si>
  <si>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</si>
  <si>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</si>
  <si>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</si>
  <si>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</si>
  <si>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</si>
  <si>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</si>
  <si>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</si>
  <si>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</si>
  <si>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</si>
  <si>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</si>
  <si>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</si>
  <si>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</si>
  <si>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</si>
  <si>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</si>
  <si>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</si>
  <si>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</si>
  <si>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</si>
  <si>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</si>
  <si>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</si>
  <si>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</si>
  <si>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</si>
  <si>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</si>
  <si>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</si>
  <si>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</si>
  <si>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</si>
  <si>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</si>
  <si>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</si>
  <si>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</si>
  <si>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</si>
  <si>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</si>
  <si>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</si>
  <si>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</si>
  <si>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</si>
  <si>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</si>
  <si>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</si>
  <si>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</si>
  <si>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</si>
  <si>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</si>
  <si>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</si>
  <si>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</si>
  <si>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</si>
  <si>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</si>
  <si>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</si>
  <si>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</si>
  <si>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</si>
  <si>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</si>
  <si>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</si>
  <si>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</si>
  <si>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</si>
  <si>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</si>
  <si>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</si>
  <si>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</si>
  <si>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</si>
  <si>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</si>
  <si>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</si>
  <si>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</si>
  <si>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</si>
  <si>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</si>
  <si>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</si>
  <si>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</si>
  <si>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</si>
  <si>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</si>
  <si>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</si>
  <si>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</si>
  <si>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</si>
  <si>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</si>
  <si>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</si>
  <si>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</si>
  <si>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</si>
  <si>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</si>
  <si>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</si>
  <si>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</si>
  <si>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</si>
  <si>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</si>
  <si>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</si>
  <si>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</si>
  <si>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</si>
  <si>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</si>
  <si>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</si>
  <si>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</si>
  <si>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</si>
  <si>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</si>
  <si>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</si>
  <si>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</si>
  <si>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</si>
  <si>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</si>
  <si>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</si>
  <si>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</si>
  <si>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</si>
  <si>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</si>
  <si>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</si>
  <si>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</si>
  <si>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</si>
  <si>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</si>
  <si>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</si>
  <si>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</si>
  <si>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</si>
  <si>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</si>
  <si>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</si>
  <si>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</si>
  <si>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</si>
  <si>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</si>
  <si>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</si>
  <si>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</si>
  <si>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</si>
  <si>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</si>
  <si>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</si>
  <si>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</si>
  <si>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</si>
  <si>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</si>
  <si>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</si>
  <si>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</si>
  <si>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</si>
  <si>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</si>
  <si>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</si>
  <si>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</si>
  <si>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</si>
  <si>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</si>
  <si>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</si>
  <si>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</si>
  <si>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</si>
  <si>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</si>
  <si>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</si>
  <si>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</si>
  <si>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</si>
  <si>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</si>
  <si>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</si>
  <si>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</si>
  <si>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</si>
  <si>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</si>
  <si>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</si>
  <si>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</si>
  <si>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</si>
  <si>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</si>
  <si>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</si>
  <si>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</si>
  <si>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</si>
  <si>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</si>
  <si>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</si>
  <si>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</si>
  <si>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</si>
  <si>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</si>
  <si>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</si>
  <si>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</si>
  <si>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</si>
  <si>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</si>
  <si>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</si>
  <si>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</si>
  <si>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</si>
  <si>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</si>
  <si>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</si>
  <si>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</si>
  <si>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</si>
  <si>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</si>
  <si>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</si>
  <si>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</si>
  <si>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</si>
  <si>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</si>
  <si>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</si>
  <si>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</si>
  <si>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</si>
  <si>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</si>
  <si>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</si>
  <si>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</si>
  <si>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</si>
  <si>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</si>
  <si>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</si>
  <si>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</si>
  <si>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</si>
  <si>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</si>
  <si>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</si>
  <si>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</si>
  <si>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</si>
  <si>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</si>
  <si>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</si>
  <si>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</si>
  <si>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</si>
  <si>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</si>
  <si>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</si>
  <si>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</si>
  <si>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</si>
  <si>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</si>
  <si>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</si>
  <si>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</si>
  <si>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</si>
  <si>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</si>
  <si>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</si>
  <si>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</si>
  <si>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</si>
  <si>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</si>
  <si>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</si>
  <si>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</si>
  <si>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</si>
  <si>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</si>
  <si>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</si>
  <si>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</si>
  <si>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</si>
  <si>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</si>
  <si>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</si>
  <si>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</si>
  <si>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</si>
  <si>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</si>
  <si>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</si>
  <si>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</si>
  <si>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</si>
  <si>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</si>
  <si>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</si>
  <si>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</si>
  <si>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</si>
  <si>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</si>
  <si>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</si>
  <si>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</si>
  <si>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</si>
  <si>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</si>
  <si>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</si>
  <si>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</si>
  <si>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</si>
  <si>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</si>
  <si>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</si>
  <si>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</si>
  <si>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</si>
  <si>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</si>
  <si>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</si>
  <si>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</si>
  <si>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</si>
  <si>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</si>
  <si>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</si>
  <si>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</si>
  <si>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</si>
  <si>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</si>
  <si>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</si>
  <si>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</si>
  <si>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</si>
  <si>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</si>
  <si>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</si>
  <si>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</si>
  <si>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</si>
  <si>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</si>
  <si>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</si>
  <si>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</si>
  <si>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</si>
  <si>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</si>
  <si>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</si>
  <si>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</si>
  <si>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</si>
  <si>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</si>
  <si>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</si>
  <si>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</si>
  <si>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</si>
  <si>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</si>
  <si>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</si>
  <si>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</si>
  <si>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</si>
  <si>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</si>
  <si>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</si>
  <si>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</si>
  <si>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</si>
  <si>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</si>
  <si>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</si>
  <si>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</si>
  <si>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</si>
  <si>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</si>
  <si>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</si>
  <si>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</si>
  <si>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</si>
  <si>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</si>
  <si>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</si>
  <si>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</si>
  <si>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</si>
  <si>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</si>
  <si>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</si>
  <si>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</si>
  <si>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</si>
  <si>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</si>
  <si>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</si>
  <si>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</si>
  <si>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</si>
  <si>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</si>
  <si>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</si>
  <si>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</si>
  <si>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</si>
  <si>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</si>
  <si>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</si>
  <si>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</si>
  <si>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</si>
  <si>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</si>
  <si>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</si>
  <si>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</si>
  <si>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</si>
  <si>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</si>
  <si>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</si>
  <si>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</si>
  <si>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</si>
  <si>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</si>
  <si>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</si>
  <si>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</si>
  <si>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</si>
  <si>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</si>
  <si>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</si>
  <si>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</si>
  <si>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</si>
  <si>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</si>
  <si>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</si>
  <si>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</si>
  <si>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</si>
  <si>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</si>
  <si>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</si>
  <si>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</si>
  <si>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</si>
  <si>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</si>
  <si>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</si>
  <si>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</si>
  <si>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</si>
  <si>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</si>
  <si>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</si>
  <si>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</si>
  <si>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</si>
  <si>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</si>
  <si>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</si>
  <si>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</si>
  <si>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</si>
  <si>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</si>
  <si>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</si>
  <si>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</si>
  <si>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</si>
  <si>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</si>
  <si>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</si>
  <si>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</si>
  <si>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</si>
  <si>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</si>
  <si>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</si>
  <si>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</si>
  <si>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</si>
  <si>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</si>
  <si>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</si>
  <si>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</si>
  <si>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</si>
  <si>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</si>
  <si>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</si>
  <si>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</si>
  <si>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</si>
  <si>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</si>
  <si>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</si>
  <si>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</si>
  <si>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</si>
  <si>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</si>
  <si>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</si>
  <si>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</si>
  <si>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</si>
  <si>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</si>
  <si>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</si>
  <si>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</si>
  <si>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</si>
  <si>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</si>
  <si>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</si>
  <si>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</si>
  <si>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</si>
  <si>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</si>
  <si>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</si>
  <si>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</si>
  <si>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</si>
  <si>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</si>
  <si>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</si>
  <si>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</si>
  <si>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</si>
  <si>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</si>
  <si>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</si>
  <si>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</si>
  <si>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</si>
  <si>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</si>
  <si>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</si>
  <si>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</si>
  <si>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</si>
  <si>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</si>
  <si>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</si>
  <si>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</si>
  <si>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</si>
  <si>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</si>
  <si>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</si>
  <si>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</si>
  <si>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</si>
  <si>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</si>
  <si>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</si>
  <si>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</si>
  <si>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</si>
  <si>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</si>
  <si>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</si>
  <si>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</si>
  <si>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</si>
  <si>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</si>
  <si>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</si>
  <si>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</si>
  <si>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</si>
  <si>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</si>
  <si>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</si>
  <si>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</si>
  <si>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</si>
  <si>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</si>
  <si>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</si>
  <si>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</si>
  <si>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</si>
  <si>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</si>
  <si>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</si>
  <si>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</si>
  <si>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</si>
  <si>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</si>
  <si>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</si>
  <si>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</si>
  <si>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</si>
  <si>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</si>
  <si>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</si>
  <si>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</si>
  <si>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</si>
  <si>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</si>
  <si>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</si>
  <si>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</si>
  <si>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</si>
  <si>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</si>
  <si>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</si>
  <si>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</si>
  <si>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</si>
  <si>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</si>
  <si>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</si>
  <si>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</si>
  <si>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</si>
  <si>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</si>
  <si>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</si>
  <si>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</si>
  <si>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</si>
  <si>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</si>
  <si>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</si>
  <si>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</si>
  <si>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</si>
  <si>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</si>
  <si>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</si>
  <si>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</si>
  <si>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</si>
  <si>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</si>
  <si>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</si>
  <si>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</si>
  <si>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</si>
  <si>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</si>
  <si>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</si>
  <si>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</si>
  <si>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</si>
  <si>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</si>
  <si>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</si>
  <si>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</si>
  <si>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</si>
  <si>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</si>
  <si>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</si>
  <si>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</si>
  <si>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</si>
  <si>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</si>
  <si>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</si>
  <si>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</si>
  <si>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</si>
  <si>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</si>
  <si>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</si>
  <si>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</si>
  <si>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</si>
  <si>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</si>
  <si>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</si>
  <si>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</si>
  <si>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</si>
  <si>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</si>
  <si>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</si>
  <si>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</si>
  <si>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</si>
  <si>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</si>
  <si>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</si>
  <si>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</si>
  <si>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</si>
  <si>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</si>
  <si>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</si>
  <si>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</si>
  <si>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</si>
  <si>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</si>
  <si>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</si>
  <si>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</si>
  <si>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</si>
  <si>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</si>
  <si>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</si>
  <si>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</si>
  <si>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</si>
  <si>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</si>
  <si>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</si>
  <si>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</si>
  <si>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</si>
  <si>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</si>
  <si>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</si>
  <si>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</si>
  <si>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</si>
  <si>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</si>
  <si>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</si>
  <si>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</si>
  <si>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</si>
  <si>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</si>
  <si>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</si>
  <si>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</si>
  <si>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</si>
  <si>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</si>
  <si>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</si>
  <si>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</si>
  <si>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</si>
  <si>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</si>
  <si>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</si>
  <si>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</si>
  <si>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</si>
  <si>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</si>
  <si>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</si>
  <si>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</si>
  <si>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</si>
  <si>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</si>
  <si>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</si>
  <si>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</si>
  <si>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</si>
  <si>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</si>
  <si>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</si>
  <si>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</si>
  <si>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</si>
  <si>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</si>
  <si>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</si>
  <si>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</si>
  <si>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</si>
  <si>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</si>
  <si>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</si>
  <si>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</si>
  <si>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</si>
  <si>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</si>
  <si>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</si>
  <si>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</si>
  <si>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</si>
  <si>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</si>
  <si>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</si>
  <si>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</si>
  <si>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</si>
  <si>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</si>
  <si>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</si>
  <si>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</si>
  <si>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</si>
  <si>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</si>
  <si>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</si>
  <si>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</si>
  <si>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</si>
  <si>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</si>
  <si>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</si>
  <si>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</si>
  <si>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</si>
  <si>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</si>
  <si>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</si>
  <si>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</si>
  <si>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</si>
  <si>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</si>
  <si>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</si>
  <si>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</si>
  <si>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</si>
  <si>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</si>
  <si>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</si>
  <si>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</si>
  <si>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</si>
  <si>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</si>
  <si>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</si>
  <si>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</si>
  <si>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</si>
  <si>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</si>
  <si>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</si>
  <si>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</si>
  <si>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</si>
  <si>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</si>
  <si>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</si>
  <si>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</si>
  <si>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</si>
  <si>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</si>
  <si>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</si>
  <si>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</si>
  <si>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</si>
  <si>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</si>
  <si>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</si>
  <si>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</si>
  <si>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</si>
  <si>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</si>
  <si>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</si>
  <si>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</si>
  <si>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</si>
  <si>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</si>
  <si>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</si>
  <si>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</si>
  <si>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</si>
  <si>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</si>
  <si>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</si>
  <si>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</si>
  <si>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</si>
  <si>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</si>
  <si>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</si>
  <si>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</si>
  <si>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</si>
  <si>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</si>
  <si>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</si>
  <si>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</si>
  <si>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</si>
  <si>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</si>
  <si>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</si>
  <si>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</si>
  <si>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</si>
  <si>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</si>
  <si>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</si>
  <si>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</si>
  <si>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</si>
  <si>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</si>
  <si>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</si>
  <si>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</si>
  <si>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</si>
  <si>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</si>
  <si>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</si>
  <si>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</si>
  <si>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</si>
  <si>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</si>
  <si>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</si>
  <si>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</si>
  <si>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</si>
  <si>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</si>
  <si>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</si>
  <si>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</si>
  <si>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</si>
  <si>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</si>
  <si>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</si>
  <si>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</si>
  <si>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</si>
  <si>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</si>
  <si>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</si>
  <si>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</si>
  <si>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</si>
  <si>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</si>
  <si>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</si>
  <si>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</si>
  <si>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</si>
  <si>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</si>
  <si>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</si>
  <si>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</si>
  <si>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</si>
  <si>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</si>
  <si>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</si>
  <si>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</si>
  <si>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</si>
  <si>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</si>
  <si>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</si>
  <si>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</si>
  <si>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</si>
  <si>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</si>
  <si>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</si>
  <si>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</si>
  <si>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</si>
  <si>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</si>
  <si>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</si>
  <si>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</si>
  <si>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</si>
  <si>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</si>
  <si>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</si>
  <si>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</si>
  <si>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</si>
  <si>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</si>
  <si>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</si>
  <si>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</si>
  <si>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</si>
  <si>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</si>
  <si>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</si>
  <si>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</si>
  <si>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</si>
  <si>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</si>
  <si>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</si>
  <si>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</si>
  <si>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</si>
  <si>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</si>
  <si>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</si>
  <si>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</si>
  <si>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</si>
  <si>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</si>
  <si>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</si>
  <si>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</si>
  <si>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</si>
  <si>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</si>
  <si>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</si>
  <si>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</si>
  <si>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</si>
  <si>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</si>
  <si>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</si>
  <si>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</si>
  <si>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</si>
  <si>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</si>
  <si>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</si>
  <si>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</si>
  <si>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</si>
  <si>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</si>
  <si>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</si>
  <si>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</si>
  <si>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</si>
  <si>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</si>
  <si>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</si>
  <si>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</si>
  <si>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</si>
  <si>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</si>
  <si>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</si>
  <si>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</si>
  <si>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</si>
  <si>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</si>
  <si>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</si>
  <si>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</si>
  <si>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</si>
  <si>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</si>
  <si>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</si>
  <si>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</si>
  <si>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</si>
  <si>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</si>
  <si>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</si>
  <si>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</si>
  <si>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</si>
  <si>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</si>
  <si>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</si>
  <si>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</si>
  <si>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</si>
  <si>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</si>
  <si>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</si>
  <si>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</si>
  <si>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</si>
  <si>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</si>
  <si>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</si>
  <si>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</si>
  <si>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</si>
  <si>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</si>
  <si>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</si>
  <si>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</si>
  <si>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</si>
  <si>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</si>
  <si>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</si>
  <si>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</si>
  <si>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</si>
  <si>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</si>
  <si>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</si>
  <si>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</si>
  <si>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</si>
  <si>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</si>
  <si>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</si>
  <si>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</si>
  <si>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</si>
  <si>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</si>
  <si>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</si>
  <si>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</si>
  <si>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</si>
  <si>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</si>
  <si>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</si>
  <si>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</si>
  <si>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</si>
  <si>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</si>
  <si>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</si>
  <si>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</si>
  <si>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</si>
  <si>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</si>
  <si>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</si>
  <si>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</si>
  <si>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</si>
  <si>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</si>
  <si>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</si>
  <si>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</si>
  <si>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</si>
  <si>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</si>
  <si>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</si>
  <si>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</si>
  <si>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</si>
  <si>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</si>
  <si>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</si>
  <si>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</si>
  <si>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</si>
  <si>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</si>
  <si>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</si>
  <si>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</si>
  <si>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</si>
  <si>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</si>
  <si>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</si>
  <si>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</si>
  <si>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</si>
  <si>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</si>
  <si>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</si>
  <si>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</si>
  <si>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</si>
  <si>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</si>
  <si>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</si>
  <si>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</si>
  <si>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</si>
  <si>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</si>
  <si>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</si>
  <si>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</si>
  <si>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</si>
  <si>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</si>
  <si>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</si>
  <si>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</si>
  <si>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</si>
  <si>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</si>
  <si>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</si>
  <si>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</si>
  <si>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</si>
  <si>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</si>
  <si>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</si>
  <si>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</si>
  <si>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</si>
  <si>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</si>
  <si>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</si>
  <si>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</si>
  <si>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</si>
  <si>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</si>
  <si>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</si>
  <si>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</si>
  <si>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</si>
  <si>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</si>
  <si>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</si>
  <si>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</si>
  <si>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</si>
  <si>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</si>
  <si>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</si>
  <si>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</si>
  <si>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</si>
  <si>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</si>
  <si>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</si>
  <si>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</si>
  <si>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</si>
  <si>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</si>
  <si>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</si>
  <si>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</si>
  <si>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</si>
  <si>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</si>
  <si>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</si>
  <si>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</si>
  <si>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</si>
  <si>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</si>
  <si>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</si>
  <si>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</si>
  <si>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</si>
  <si>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</si>
  <si>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</si>
  <si>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</si>
  <si>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</si>
  <si>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</si>
  <si>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</si>
  <si>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</si>
  <si>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</si>
  <si>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</si>
  <si>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</si>
  <si>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</si>
  <si>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</si>
  <si>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</si>
  <si>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</si>
  <si>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</si>
  <si>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</si>
  <si>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</si>
  <si>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</si>
  <si>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</si>
  <si>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</si>
  <si>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</si>
  <si>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</si>
  <si>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</si>
  <si>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</si>
  <si>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</si>
  <si>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</si>
  <si>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</si>
  <si>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</si>
  <si>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</si>
  <si>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</si>
  <si>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</si>
  <si>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</si>
  <si>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</si>
  <si>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</si>
  <si>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</si>
  <si>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</si>
  <si>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</si>
  <si>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</si>
  <si>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</si>
  <si>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</si>
  <si>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</si>
  <si>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</si>
  <si>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</si>
  <si>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</si>
  <si>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</si>
  <si>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</si>
  <si>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</si>
  <si>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</si>
  <si>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</si>
  <si>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</si>
  <si>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</si>
  <si>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</si>
  <si>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</si>
  <si>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</si>
  <si>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</si>
  <si>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</si>
  <si>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</si>
  <si>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</si>
  <si>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</si>
  <si>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</si>
  <si>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</si>
  <si>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</si>
  <si>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</si>
  <si>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</si>
  <si>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</si>
  <si>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</si>
  <si>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</si>
  <si>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</si>
  <si>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</si>
  <si>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</si>
  <si>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</si>
  <si>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</si>
  <si>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</si>
  <si>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</si>
  <si>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</si>
  <si>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</si>
  <si>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</si>
  <si>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</si>
  <si>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</si>
  <si>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</si>
  <si>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</si>
  <si>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</si>
  <si>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</si>
  <si>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</si>
  <si>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</si>
  <si>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</si>
  <si>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</si>
  <si>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</si>
  <si>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</si>
  <si>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</si>
  <si>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</si>
  <si>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</si>
  <si>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</si>
  <si>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</si>
  <si>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</si>
  <si>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</si>
  <si>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</si>
  <si>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</si>
  <si>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</si>
  <si>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</si>
  <si>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</si>
  <si>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</si>
  <si>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</si>
  <si>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</si>
  <si>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</si>
  <si>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</si>
  <si>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</si>
  <si>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</si>
  <si>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</si>
  <si>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</si>
  <si>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</si>
  <si>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</si>
  <si>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</si>
  <si>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</si>
  <si>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</si>
  <si>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</si>
  <si>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</si>
  <si>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</si>
  <si>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</si>
  <si>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</si>
  <si>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</si>
  <si>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</si>
  <si>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</si>
  <si>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</si>
  <si>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</si>
  <si>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</si>
  <si>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</si>
  <si>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</si>
  <si>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</si>
  <si>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</si>
  <si>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</si>
  <si>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</si>
  <si>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</si>
  <si>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</si>
  <si>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</si>
  <si>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</si>
  <si>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</si>
  <si>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</si>
  <si>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</si>
  <si>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</si>
  <si>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</si>
  <si>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</si>
  <si>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</si>
  <si>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</si>
  <si>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</si>
  <si>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</si>
  <si>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</si>
  <si>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</si>
  <si>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</si>
  <si>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</si>
  <si>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</si>
  <si>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</si>
  <si>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</si>
  <si>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</si>
  <si>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</si>
  <si>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</si>
  <si>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</si>
  <si>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</si>
  <si>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</si>
  <si>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</si>
  <si>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</si>
  <si>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</si>
  <si>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</si>
  <si>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</si>
  <si>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</si>
  <si>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</si>
  <si>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</si>
  <si>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</si>
  <si>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</si>
  <si>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</si>
  <si>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</si>
  <si>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</si>
  <si>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</si>
  <si>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</si>
  <si>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</si>
  <si>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</si>
  <si>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</si>
  <si>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</si>
  <si>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</si>
  <si>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</si>
  <si>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</si>
  <si>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</si>
  <si>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</si>
  <si>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</si>
  <si>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</si>
  <si>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</si>
  <si>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</si>
  <si>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</si>
  <si>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</si>
  <si>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</si>
  <si>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</si>
  <si>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</si>
  <si>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</si>
  <si>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</si>
  <si>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</si>
  <si>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</si>
  <si>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</si>
  <si>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</si>
  <si>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</si>
  <si>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</si>
  <si>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</si>
  <si>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</si>
  <si>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</si>
  <si>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</si>
  <si>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</si>
  <si>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</si>
  <si>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</si>
  <si>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</si>
  <si>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</si>
  <si>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</si>
  <si>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</si>
  <si>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</si>
  <si>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</si>
  <si>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</si>
  <si>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</si>
  <si>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</si>
  <si>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</si>
  <si>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</si>
  <si>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</si>
  <si>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</si>
  <si>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</si>
  <si>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</si>
  <si>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</si>
  <si>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</si>
  <si>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</si>
  <si>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</si>
  <si>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</si>
  <si>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</si>
  <si>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</si>
  <si>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</si>
  <si>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</si>
  <si>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</si>
  <si>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</si>
  <si>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</si>
  <si>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</si>
  <si>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</si>
  <si>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</si>
  <si>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</si>
  <si>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</si>
  <si>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</si>
  <si>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</si>
  <si>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</si>
  <si>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</si>
  <si>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</si>
  <si>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</si>
  <si>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</si>
  <si>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</si>
  <si>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</si>
  <si>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</si>
  <si>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</si>
  <si>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</si>
  <si>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</si>
  <si>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</si>
  <si>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</si>
  <si>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</si>
  <si>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</si>
  <si>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</si>
  <si>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</si>
  <si>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</si>
  <si>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</si>
  <si>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</si>
  <si>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</si>
  <si>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</si>
  <si>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</si>
  <si>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</si>
  <si>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</si>
  <si>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</si>
  <si>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</si>
  <si>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</si>
  <si>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</si>
  <si>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</si>
  <si>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</si>
  <si>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</si>
  <si>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</si>
  <si>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</si>
  <si>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</si>
  <si>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</si>
  <si>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</si>
  <si>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</si>
  <si>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</si>
  <si>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</si>
  <si>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</si>
  <si>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</si>
  <si>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</si>
  <si>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</si>
  <si>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</si>
  <si>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</si>
  <si>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</si>
  <si>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</si>
  <si>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</si>
  <si>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</si>
  <si>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</si>
  <si>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</si>
  <si>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</si>
  <si>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</si>
  <si>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</si>
  <si>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</si>
  <si>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</si>
  <si>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</si>
  <si>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</si>
  <si>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>Brandi Herring</t>
  </si>
  <si>
    <t>Robert Barrett</t>
  </si>
  <si>
    <t>Samantha Stockwell</t>
  </si>
  <si>
    <t>Chad Furham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</si>
  <si>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</si>
  <si>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</si>
  <si>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</si>
  <si>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</si>
  <si>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</si>
  <si>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</si>
  <si>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</si>
  <si>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</si>
  <si>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</si>
  <si>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</si>
  <si>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</si>
  <si>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</si>
  <si>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</si>
  <si>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</si>
  <si>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</si>
  <si>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</si>
  <si>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</si>
  <si>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</si>
  <si>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</si>
  <si>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</si>
  <si>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</si>
  <si>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</si>
  <si>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</si>
  <si>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</si>
  <si>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</si>
  <si>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</si>
  <si>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</si>
  <si>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</si>
  <si>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</si>
  <si>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</si>
  <si>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</si>
  <si>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</si>
  <si>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</si>
  <si>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</si>
  <si>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</si>
  <si>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</si>
  <si>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</si>
  <si>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</si>
  <si>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</si>
  <si>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</si>
  <si>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</si>
  <si>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</si>
  <si>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</si>
  <si>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</si>
  <si>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</si>
  <si>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</si>
  <si>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</si>
  <si>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</si>
  <si>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</si>
  <si>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</si>
  <si>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</si>
  <si>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</si>
  <si>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</si>
  <si>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</si>
  <si>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</si>
  <si>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</si>
  <si>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</si>
  <si>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</si>
  <si>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</si>
  <si>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</si>
  <si>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</si>
  <si>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</si>
  <si>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</si>
  <si>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</si>
  <si>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</si>
  <si>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</si>
  <si>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</si>
  <si>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</si>
  <si>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</si>
  <si>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</si>
  <si>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</si>
  <si>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</si>
  <si>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</si>
  <si>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</si>
  <si>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</si>
  <si>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</si>
  <si>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</si>
  <si>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</si>
  <si>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</si>
  <si>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>2018-04-16-09.45.00.796358</t>
  </si>
  <si>
    <t>Gracki</t>
  </si>
  <si>
    <t>Mannarino</t>
  </si>
  <si>
    <t>v4.6-4-2</t>
  </si>
  <si>
    <t>2018-04-28-19.34.00.358113</t>
  </si>
  <si>
    <t>2018-04-28-19.28.59.535258</t>
  </si>
  <si>
    <t>2018-04-28-19.21.53.918690</t>
  </si>
  <si>
    <t>v4.5-4-1</t>
  </si>
  <si>
    <t>784561924B18</t>
  </si>
  <si>
    <t>2018-04-26-11.34.19.057745</t>
  </si>
  <si>
    <t>2018-05-13-14.36.29.992989</t>
  </si>
  <si>
    <t>2018-05-13-13.23.25.540724</t>
  </si>
  <si>
    <t>2018-05-13-13.19.22.751164</t>
  </si>
  <si>
    <t>Roth</t>
  </si>
  <si>
    <t>Daren</t>
  </si>
  <si>
    <t>Naperville</t>
  </si>
  <si>
    <t>KN88800128</t>
  </si>
  <si>
    <t>6014B3114199</t>
  </si>
  <si>
    <t>2018-05-07-19.44.31.354205</t>
  </si>
  <si>
    <t>.</t>
  </si>
  <si>
    <t>`</t>
  </si>
  <si>
    <t>Gen2 New Firmware</t>
  </si>
  <si>
    <t>NIUx New Firmware</t>
  </si>
  <si>
    <t>Daren Roth</t>
  </si>
  <si>
    <t>Kristie L. Dandeneau</t>
  </si>
  <si>
    <t>Woodman</t>
  </si>
  <si>
    <t>KN88800138</t>
  </si>
  <si>
    <t>6014B3135680</t>
  </si>
  <si>
    <t>2018-05-17-18.51.01.414486</t>
  </si>
  <si>
    <t>2018-05-16-17.10.04.668465</t>
  </si>
  <si>
    <t>2018-05-15-16.42.30.205099</t>
  </si>
  <si>
    <t>David Woodman</t>
  </si>
  <si>
    <t>2in1</t>
  </si>
  <si>
    <t>TOTAL</t>
  </si>
  <si>
    <t>RAC</t>
  </si>
  <si>
    <t>2018-05-23-17.12.15.185636</t>
  </si>
  <si>
    <t>2018-05-21-20.49.29.517857</t>
  </si>
  <si>
    <t>Cannava</t>
  </si>
  <si>
    <t>Alameda</t>
  </si>
  <si>
    <t>CA</t>
  </si>
  <si>
    <t>KN88800134</t>
  </si>
  <si>
    <t>v4.5-5-1</t>
  </si>
  <si>
    <t>6014B31147BC</t>
  </si>
  <si>
    <t>2018-05-17-15.34.05.145674</t>
  </si>
  <si>
    <t>Jason Cannava</t>
  </si>
  <si>
    <t>Firmware</t>
  </si>
  <si>
    <t>Last Week</t>
  </si>
  <si>
    <t>Change</t>
  </si>
  <si>
    <t>This Week</t>
  </si>
  <si>
    <t>Summary</t>
  </si>
  <si>
    <t>2018-06-03-15.22.32.754676</t>
  </si>
  <si>
    <t>2018-05-14-13.41.26.212996</t>
  </si>
  <si>
    <t>Model</t>
  </si>
  <si>
    <t>FW</t>
  </si>
  <si>
    <t>FGVH/ENGH</t>
  </si>
  <si>
    <t>PW1MA</t>
  </si>
  <si>
    <t>FGRC/FFRE</t>
  </si>
  <si>
    <t>v*</t>
  </si>
  <si>
    <t>v*/PW3RS</t>
  </si>
  <si>
    <t>FGPC</t>
  </si>
  <si>
    <t>FGAC</t>
  </si>
  <si>
    <t>Identifiers</t>
  </si>
  <si>
    <t>2018-06-08-18.08.57.926401</t>
  </si>
  <si>
    <t>Matt</t>
  </si>
  <si>
    <t>2016-10-27-11.14.48.709725</t>
  </si>
  <si>
    <t>Zhou</t>
  </si>
  <si>
    <t>Jeff</t>
  </si>
  <si>
    <t>KK88890008</t>
  </si>
  <si>
    <t>505BC210A175</t>
  </si>
  <si>
    <t>v4.4-2-0.000</t>
  </si>
  <si>
    <t>2018-06-18-05.45.13.912833</t>
  </si>
  <si>
    <t>KK88890007</t>
  </si>
  <si>
    <t>505BC210A79A</t>
  </si>
  <si>
    <t>2018-06-18-05.26.20.542206</t>
  </si>
  <si>
    <t>2018-06-12-22.16.13.508783</t>
  </si>
  <si>
    <t>Jeff Zhou</t>
  </si>
  <si>
    <t>Original NIU FW Version</t>
  </si>
  <si>
    <t>Zhang</t>
  </si>
  <si>
    <t>Peng</t>
  </si>
  <si>
    <t>KK88890005</t>
  </si>
  <si>
    <t>9822EF4ADDDE</t>
  </si>
  <si>
    <t>2018-07-02-02.15.57.032069</t>
  </si>
  <si>
    <t>Curtis</t>
  </si>
  <si>
    <t>Brent</t>
  </si>
  <si>
    <t>Terrell</t>
  </si>
  <si>
    <t>2018-06-28-06.42.02.250555</t>
  </si>
  <si>
    <t>Peng Zhang</t>
  </si>
  <si>
    <t>Brent Curtis</t>
  </si>
  <si>
    <t>2018-07-11-19.43.46.003056</t>
  </si>
  <si>
    <t>Irvin</t>
  </si>
  <si>
    <t>Marquitta</t>
  </si>
  <si>
    <t>KN88800148</t>
  </si>
  <si>
    <t>6014B31142A2</t>
  </si>
  <si>
    <t>2018-07-10-10.21.42.459733</t>
  </si>
  <si>
    <t>Jul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</si>
</sst>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0000"/>
    <numFmt numFmtId="166" formatCode="mmm\-dd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borderId="0" fillId="0" fontId="0" numFmtId="0"/>
    <xf borderId="0" fillId="0" fontId="6" numFmtId="0"/>
    <xf applyAlignment="0" applyFill="0" applyNumberFormat="0" applyProtection="0" borderId="34" fillId="0" fontId="16" numFmtId="0"/>
    <xf applyAlignment="0" applyBorder="0" applyNumberFormat="0" applyProtection="0" borderId="0" fillId="17" fontId="17" numFmtId="0"/>
    <xf borderId="0" fillId="0" fontId="0" numFmtId="0"/>
  </cellStyleXfs>
  <cellXfs count="7164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4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5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16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20" fillId="0" fontId="0" numFmtId="0" xfId="0">
      <alignment horizontal="center"/>
    </xf>
    <xf borderId="0" fillId="0" fontId="0" numFmtId="0" xfId="0"/>
    <xf applyAlignment="1" applyBorder="1" borderId="20" fillId="0" fontId="0" numFmtId="0" xfId="0">
      <alignment horizontal="center"/>
    </xf>
    <xf applyAlignment="1" applyFill="1" borderId="0" fillId="2" fontId="0" numFmtId="0" xfId="0">
      <alignment horizontal="center" vertical="center"/>
    </xf>
    <xf borderId="0" fillId="0" fontId="0" numFmtId="0" xfId="0"/>
    <xf borderId="0" fillId="0" fontId="0" numFmtId="0" xfId="0"/>
    <xf applyAlignment="1" applyBorder="1" borderId="0" fillId="18" fontId="18" numFmtId="0" xfId="4">
      <alignment horizontal="center" vertical="center"/>
    </xf>
    <xf applyAlignment="1" borderId="0" fillId="0" fontId="0" numFmtId="0" xfId="0">
      <alignment horizontal="center"/>
    </xf>
    <xf applyBorder="1" applyFill="1" borderId="21" fillId="19" fontId="0" numFmtId="0" xfId="0"/>
    <xf applyBorder="1" applyNumberFormat="1" borderId="22" fillId="0" fontId="16" numFmtId="166" xfId="2"/>
    <xf applyBorder="1" applyFill="1" borderId="35" fillId="19" fontId="0" numFmtId="0" xfId="0"/>
    <xf applyBorder="1" applyFill="1" borderId="37" fillId="15" fontId="0" numFmtId="0" xfId="0"/>
    <xf applyBorder="1" applyFill="1" borderId="35" fillId="15" fontId="0" numFmtId="0" xfId="0"/>
    <xf borderId="0" fillId="0" fontId="0" numFmtId="0" xfId="0"/>
    <xf applyBorder="1" borderId="30" fillId="0" fontId="0" numFmtId="0" xfId="0"/>
    <xf applyBorder="1" applyFill="1" borderId="20" fillId="15" fontId="0" numFmtId="0" xfId="0"/>
    <xf applyBorder="1" borderId="31" fillId="0" fontId="0" numFmtId="0" xfId="0"/>
    <xf applyBorder="1" applyFill="1" borderId="38" fillId="15" fontId="0" numFmtId="0" xfId="0"/>
    <xf applyBorder="1" borderId="33" fillId="0" fontId="0" numFmtId="0" xfId="0"/>
    <xf borderId="0" fillId="0" fontId="0" numFmtId="0" xfId="0"/>
    <xf applyAlignment="1" applyBorder="1" applyFill="1" applyFont="1" applyNumberFormat="1" borderId="0" fillId="0" fontId="10" numFmtId="164" xfId="3">
      <alignment horizontal="center" vertical="center"/>
    </xf>
    <xf applyAlignment="1" applyBorder="1" applyFill="1" applyFont="1" borderId="0" fillId="0" fontId="10" numFmtId="0" xfId="0">
      <alignment horizontal="center" vertical="center" wrapText="1"/>
    </xf>
    <xf applyAlignment="1" applyBorder="1" applyFill="1" applyFont="1" borderId="0" fillId="0" fontId="10" numFmtId="0" xfId="4">
      <alignment horizontal="center" vertical="center"/>
    </xf>
    <xf applyAlignment="1" applyBorder="1" applyFill="1" applyFont="1" borderId="0" fillId="0" fontId="10" numFmtId="0" xfId="3">
      <alignment horizontal="center" vertical="center"/>
    </xf>
    <xf borderId="0" fillId="0" fontId="0" numFmtId="0" xfId="0"/>
    <xf applyAlignment="1" applyBorder="1" applyFont="1" borderId="24" fillId="0" fontId="3" numFmtId="0" xfId="0">
      <alignment horizontal="center" vertical="center"/>
    </xf>
    <xf applyBorder="1" applyFont="1" borderId="0" fillId="0" fontId="4" numFmtId="0" xfId="0"/>
    <xf applyAlignment="1" applyBorder="1" borderId="0" fillId="0" fontId="0" numFmtId="0" xfId="0">
      <alignment horizontal="center"/>
    </xf>
    <xf applyAlignment="1" applyBorder="1" applyFill="1" borderId="31" fillId="0" fontId="0" numFmtId="0" xfId="0">
      <alignment horizontal="center"/>
    </xf>
    <xf applyAlignment="1" applyBorder="1" borderId="31" fillId="0" fontId="0" numFmtId="0" xfId="0">
      <alignment horizontal="center"/>
    </xf>
    <xf applyAlignment="1" applyBorder="1" borderId="32" fillId="0" fontId="0" numFmtId="0" xfId="0">
      <alignment horizontal="center"/>
    </xf>
    <xf applyAlignment="1" applyBorder="1" borderId="33" fillId="0" fontId="0" numFmtId="0" xfId="0">
      <alignment horizontal="center"/>
    </xf>
    <xf applyAlignment="1" applyBorder="1" borderId="17" fillId="0" fontId="0" numFmtId="0" xfId="0">
      <alignment horizontal="center"/>
    </xf>
    <xf applyAlignment="1" applyBorder="1" borderId="23" fillId="0" fontId="0" numFmtId="0" xfId="0">
      <alignment horizontal="center"/>
    </xf>
    <xf applyAlignment="1" applyBorder="1" borderId="40" fillId="0" fontId="0" numFmtId="0" xfId="0">
      <alignment horizontal="center"/>
    </xf>
    <xf applyAlignment="1" applyBorder="1" applyFill="1" borderId="41" fillId="0" fontId="0" numFmtId="0" xfId="0">
      <alignment horizontal="center"/>
    </xf>
    <xf applyAlignment="1" applyBorder="1" borderId="39" fillId="0" fontId="0" numFmtId="0" xfId="0">
      <alignment horizontal="center"/>
    </xf>
    <xf applyAlignment="1" applyBorder="1" borderId="42" fillId="0" fontId="0" numFmtId="0" xfId="0">
      <alignment horizontal="center"/>
    </xf>
    <xf applyAlignment="1" applyBorder="1" applyFont="1" borderId="5" fillId="0" fontId="19" numFmtId="0" xfId="0">
      <alignment horizontal="center"/>
    </xf>
    <xf applyBorder="1" applyFont="1" borderId="7" fillId="0" fontId="4" numFmtId="0" xfId="0"/>
    <xf applyBorder="1" applyFont="1" borderId="43" fillId="0" fontId="4" numFmtId="0" xfId="0"/>
    <xf applyBorder="1" applyFont="1" borderId="44" fillId="0" fontId="4" numFmtId="0" xfId="0"/>
    <xf applyBorder="1" applyFont="1" borderId="45" fillId="0" fontId="4" numFmtId="0" xfId="0"/>
    <xf applyBorder="1" borderId="46" fillId="0" fontId="0" numFmtId="0" xfId="0"/>
    <xf applyAlignment="1" applyBorder="1" applyFill="1" applyFont="1" borderId="16" fillId="5" fontId="3" numFmtId="0" xfId="0">
      <alignment vertical="center"/>
    </xf>
    <xf applyAlignment="1" applyBorder="1" applyFill="1" applyFont="1" borderId="17" fillId="5" fontId="3" numFmtId="0" xfId="0">
      <alignment vertical="center"/>
    </xf>
    <xf applyBorder="1" applyFont="1" borderId="24" fillId="0" fontId="3" numFmtId="0" xfId="0"/>
    <xf applyAlignment="1" applyBorder="1" applyFont="1" borderId="47" fillId="0" fontId="3" numFmtId="0" xfId="0">
      <alignment horizontal="center"/>
    </xf>
    <xf applyAlignment="1" applyBorder="1" applyFill="1" applyFont="1" borderId="10" fillId="2" fontId="3" numFmtId="0" xfId="0">
      <alignment horizontal="center"/>
    </xf>
    <xf applyAlignment="1" applyBorder="1" applyFont="1" borderId="22" fillId="0" fontId="20" numFmtId="0" xfId="2">
      <alignment horizontal="center"/>
    </xf>
    <xf applyAlignment="1" applyBorder="1" applyFill="1" borderId="35" fillId="19" fontId="0" numFmtId="0" xfId="0">
      <alignment horizontal="center"/>
    </xf>
    <xf applyAlignment="1" applyBorder="1" applyFill="1" borderId="21" fillId="19" fontId="0" numFmtId="0" xfId="0">
      <alignment horizontal="center"/>
    </xf>
    <xf applyAlignment="1" applyBorder="1" applyFill="1" borderId="35" fillId="15" fontId="0" numFmtId="0" xfId="0">
      <alignment horizontal="center"/>
    </xf>
    <xf applyAlignment="1" applyBorder="1" applyFill="1" borderId="36" fillId="15" fontId="0" numFmtId="0" xfId="0">
      <alignment horizontal="center"/>
    </xf>
    <xf applyAlignment="1" applyBorder="1" applyFill="1" borderId="37" fillId="15" fontId="0" numFmtId="0" xfId="0">
      <alignment horizontal="center"/>
    </xf>
    <xf applyAlignment="1" applyBorder="1" applyFill="1" borderId="21" fillId="15" fontId="0" numFmtId="0" xfId="0">
      <alignment horizontal="center"/>
    </xf>
    <xf applyAlignment="1" applyBorder="1" applyFill="1" borderId="35" fillId="7" fontId="0" numFmtId="0" xfId="0">
      <alignment horizontal="center"/>
    </xf>
    <xf applyAlignment="1" applyBorder="1" applyFill="1" borderId="37" fillId="7" fontId="0" numFmtId="0" xfId="0">
      <alignment horizontal="center"/>
    </xf>
    <xf applyAlignment="1" applyBorder="1" applyFill="1" borderId="21" fillId="7" fontId="0" numFmtId="0" xfId="0">
      <alignment horizontal="center"/>
    </xf>
    <xf applyAlignment="1" applyBorder="1" applyFill="1" borderId="35" fillId="8" fontId="0" numFmtId="0" xfId="0">
      <alignment horizontal="center"/>
    </xf>
    <xf applyAlignment="1" applyBorder="1" applyFill="1" borderId="37" fillId="8" fontId="0" numFmtId="0" xfId="0">
      <alignment horizontal="center"/>
    </xf>
    <xf applyAlignment="1" applyBorder="1" applyFill="1" borderId="21" fillId="8" fontId="0" numFmtId="0" xfId="0">
      <alignment horizontal="center"/>
    </xf>
    <xf applyAlignment="1" applyBorder="1" applyFill="1" borderId="0" fillId="0" fontId="17" numFmtId="0" xfId="3">
      <alignment horizontal="center" vertical="center"/>
    </xf>
    <xf applyAlignment="1" applyBorder="1" applyFill="1" borderId="0" fillId="0" fontId="18" numFmtId="0" xfId="4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NumberFormat="1" borderId="0" fillId="0" fontId="18" numFmtId="164" xfId="4">
      <alignment horizontal="center" vertical="center"/>
    </xf>
    <xf applyAlignment="1" applyFill="1" borderId="0" fillId="0" fontId="18" numFmtId="0" xfId="4">
      <alignment horizontal="center" vertical="center"/>
    </xf>
    <xf borderId="0" fillId="0" fontId="0" numFmtId="0" xfId="0"/>
    <xf borderId="0" fillId="0" fontId="0" numFmtId="0" xfId="0"/>
    <xf borderId="0" fillId="0" fontId="0" numFmtId="0" xfId="0"/>
    <xf applyAlignment="1" applyFill="1" borderId="0" fillId="0" fontId="18" numFmtId="0" xfId="4">
      <alignment horizontal="center"/>
    </xf>
    <xf applyAlignment="1" applyFill="1" borderId="0" fillId="0" fontId="17" numFmtId="0" xfId="3">
      <alignment horizontal="center"/>
    </xf>
    <xf applyAlignment="1" applyBorder="1" applyNumberFormat="1" borderId="0" fillId="17" fontId="17" numFmtId="164" xfId="3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borderId="2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applyFill="1" applyFont="1" borderId="17" fillId="7" fontId="3" numFmtId="0" xfId="0">
      <alignment horizontal="center" vertical="center"/>
    </xf>
    <xf applyAlignment="1" applyBorder="1" applyFill="1" applyFont="1" borderId="6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5" fillId="8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  <xf applyAlignment="1" applyBorder="1" borderId="32" fillId="0" fontId="0" numFmtId="0" xfId="0">
      <alignment horizont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borderId="0" fillId="0" fontId="0" numFmtId="0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borderId="0" fillId="0" fontId="0" numFmtId="0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5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10" numFmtId="0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4" numFmtId="0" xfId="0">
      <alignment textRotation="90" vertical="top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4" numFmtId="0" xfId="0">
      <alignment textRotation="90" vertical="top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 wrapText="1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0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Fill="1" applyFont="1" borderId="0" fillId="0" fontId="3" numFmtId="0" xfId="0">
      <alignment textRotation="90" vertical="top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applyAlignment="1" borderId="0" fillId="0" fontId="6" numFmtId="0" xfId="1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</cellXfs>
  <cellStyles count="5">
    <cellStyle builtinId="27" name="Bad" xfId="4"/>
    <cellStyle builtinId="26" name="Good" xfId="3"/>
    <cellStyle builtinId="18" name="Heading 3" xfId="2"/>
    <cellStyle builtinId="0" name="Normal" xfId="0"/>
    <cellStyle name="Normal 2" xfId="1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colors>
    <mruColors>
      <color rgb="FF99FF99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theme/theme1.xml" Type="http://schemas.openxmlformats.org/officeDocument/2006/relationships/theme"/><Relationship Id="rId79" Target="styles.xml" Type="http://schemas.openxmlformats.org/officeDocument/2006/relationships/styles"/><Relationship Id="rId8" Target="worksheets/sheet8.xml" Type="http://schemas.openxmlformats.org/officeDocument/2006/relationships/worksheet"/><Relationship Id="rId80" Target="sharedStrings.xml" Type="http://schemas.openxmlformats.org/officeDocument/2006/relationships/sharedStrings"/><Relationship Id="rId81" Target="calcChain.xml" Type="http://schemas.openxmlformats.org/officeDocument/2006/relationships/calcChain"/><Relationship Id="rId82" Target="worksheets/sheet82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Report'!$I$25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Report'!$I$26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Report'!$J$26:$W$26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Report'!$I$27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Report'!$J$27:$W$27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Report'!$I$28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640864"/>
        <c:axId val="370639688"/>
      </c:barChart>
      <c:lineChart>
        <c:grouping val="standard"/>
        <c:varyColors val="0"/>
        <c:ser>
          <c:idx val="4"/>
          <c:order val="4"/>
          <c:tx>
            <c:strRef>
              <c:f>'Generated Report'!$I$31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Report'!$J$24:$W$24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Report'!$J$31:$W$31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0864"/>
        <c:axId val="370639688"/>
      </c:lineChart>
      <c:dateAx>
        <c:axId val="370640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39688"/>
        <c:crosses val="autoZero"/>
        <c:auto val="1"/>
        <c:lblOffset val="100"/>
        <c:baseTimeUnit val="days"/>
      </c:dateAx>
      <c:valAx>
        <c:axId val="37063968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Report'!$J$32:$BB$32</c:f>
              <c:numCache>
                <c:formatCode>General</c:formatCode>
                <c:ptCount val="45"/>
              </c:numCache>
            </c:numRef>
          </c:val>
        </c:ser>
        <c:ser>
          <c:idx val="2"/>
          <c:order val="2"/>
          <c:tx>
            <c:strRef>
              <c:f>'Generated Report'!$I$33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Report'!$J$33:$BB$33</c:f>
              <c:numCache>
                <c:formatCode>General</c:formatCode>
                <c:ptCount val="45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  <c:pt idx="14">
                  <c:v>98</c:v>
                </c:pt>
                <c:pt idx="15">
                  <c:v>92</c:v>
                </c:pt>
                <c:pt idx="16">
                  <c:v>92</c:v>
                </c:pt>
                <c:pt idx="17">
                  <c:v>90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82</c:v>
                </c:pt>
                <c:pt idx="22">
                  <c:v>85</c:v>
                </c:pt>
                <c:pt idx="23">
                  <c:v>81</c:v>
                </c:pt>
                <c:pt idx="24">
                  <c:v>82</c:v>
                </c:pt>
                <c:pt idx="25">
                  <c:v>86</c:v>
                </c:pt>
                <c:pt idx="26">
                  <c:v>90</c:v>
                </c:pt>
                <c:pt idx="27">
                  <c:v>92</c:v>
                </c:pt>
                <c:pt idx="28">
                  <c:v>86</c:v>
                </c:pt>
                <c:pt idx="29">
                  <c:v>83</c:v>
                </c:pt>
                <c:pt idx="30">
                  <c:v>80</c:v>
                </c:pt>
                <c:pt idx="31">
                  <c:v>80</c:v>
                </c:pt>
                <c:pt idx="32">
                  <c:v>82</c:v>
                </c:pt>
                <c:pt idx="33">
                  <c:v>80</c:v>
                </c:pt>
                <c:pt idx="34">
                  <c:v>75</c:v>
                </c:pt>
                <c:pt idx="35">
                  <c:v>79</c:v>
                </c:pt>
                <c:pt idx="36">
                  <c:v>75</c:v>
                </c:pt>
                <c:pt idx="37">
                  <c:v>79</c:v>
                </c:pt>
                <c:pt idx="38">
                  <c:v>73</c:v>
                </c:pt>
                <c:pt idx="39">
                  <c:v>75</c:v>
                </c:pt>
                <c:pt idx="40">
                  <c:v>74</c:v>
                </c:pt>
                <c:pt idx="41">
                  <c:v>71</c:v>
                </c:pt>
                <c:pt idx="42">
                  <c:v>78</c:v>
                </c:pt>
                <c:pt idx="43">
                  <c:v>79</c:v>
                </c:pt>
                <c:pt idx="44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70642432"/>
        <c:axId val="370640472"/>
      </c:barChart>
      <c:lineChart>
        <c:grouping val="standard"/>
        <c:varyColors val="0"/>
        <c:ser>
          <c:idx val="0"/>
          <c:order val="0"/>
          <c:tx>
            <c:strRef>
              <c:f>'Generated Report'!$I$31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Report'!$J$30:$BB$30</c:f>
              <c:numCache>
                <c:formatCode>d\-mmm</c:formatCode>
                <c:ptCount val="45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  <c:pt idx="14">
                  <c:v>43031</c:v>
                </c:pt>
                <c:pt idx="15">
                  <c:v>43038</c:v>
                </c:pt>
                <c:pt idx="16">
                  <c:v>43045</c:v>
                </c:pt>
                <c:pt idx="17">
                  <c:v>43052</c:v>
                </c:pt>
                <c:pt idx="18">
                  <c:v>43059</c:v>
                </c:pt>
                <c:pt idx="19">
                  <c:v>43066</c:v>
                </c:pt>
                <c:pt idx="20">
                  <c:v>43073</c:v>
                </c:pt>
                <c:pt idx="21">
                  <c:v>43080</c:v>
                </c:pt>
                <c:pt idx="22">
                  <c:v>43087</c:v>
                </c:pt>
                <c:pt idx="23">
                  <c:v>43094</c:v>
                </c:pt>
                <c:pt idx="24">
                  <c:v>43101</c:v>
                </c:pt>
                <c:pt idx="25">
                  <c:v>43108</c:v>
                </c:pt>
                <c:pt idx="26">
                  <c:v>43115</c:v>
                </c:pt>
                <c:pt idx="27">
                  <c:v>43122</c:v>
                </c:pt>
                <c:pt idx="28">
                  <c:v>43129</c:v>
                </c:pt>
                <c:pt idx="29">
                  <c:v>43136</c:v>
                </c:pt>
                <c:pt idx="30">
                  <c:v>43143</c:v>
                </c:pt>
                <c:pt idx="31">
                  <c:v>43150</c:v>
                </c:pt>
                <c:pt idx="32">
                  <c:v>43157</c:v>
                </c:pt>
                <c:pt idx="33">
                  <c:v>43164</c:v>
                </c:pt>
                <c:pt idx="34">
                  <c:v>43171</c:v>
                </c:pt>
                <c:pt idx="35">
                  <c:v>43178</c:v>
                </c:pt>
                <c:pt idx="36">
                  <c:v>43185</c:v>
                </c:pt>
                <c:pt idx="37">
                  <c:v>43192</c:v>
                </c:pt>
                <c:pt idx="38">
                  <c:v>43199</c:v>
                </c:pt>
                <c:pt idx="39">
                  <c:v>43206</c:v>
                </c:pt>
                <c:pt idx="40">
                  <c:v>43213</c:v>
                </c:pt>
                <c:pt idx="41">
                  <c:v>43222</c:v>
                </c:pt>
                <c:pt idx="42">
                  <c:v>43229</c:v>
                </c:pt>
                <c:pt idx="43">
                  <c:v>43234</c:v>
                </c:pt>
                <c:pt idx="44">
                  <c:v>43241</c:v>
                </c:pt>
              </c:numCache>
            </c:numRef>
          </c:cat>
          <c:val>
            <c:numRef>
              <c:f>'Generated Report'!$J$31:$BB$31</c:f>
              <c:numCache>
                <c:formatCode>General</c:formatCode>
                <c:ptCount val="45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2432"/>
        <c:axId val="370640472"/>
      </c:lineChart>
      <c:dateAx>
        <c:axId val="370642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0472"/>
        <c:crosses val="autoZero"/>
        <c:auto val="1"/>
        <c:lblOffset val="100"/>
        <c:baseTimeUnit val="days"/>
      </c:dateAx>
      <c:valAx>
        <c:axId val="37064047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42432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800" u="sng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rPr lang="en-US" sz="1800" u="sng"/>
              <a:t>Connectivity by Firmware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800" u="sng">
              <a:solidFill>
                <a:schemeClr val="tx1">
                  <a:lumMod val="65000"/>
                  <a:lumOff val="35000"/>
                </a:schemeClr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Report'!$I$65</c:f>
              <c:strCache>
                <c:ptCount val="1"/>
                <c:pt idx="0">
                  <c:v>v4.6-4-2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Report'!$J$65:$M$65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'Generated Report'!$I$66</c:f>
              <c:strCache>
                <c:ptCount val="1"/>
                <c:pt idx="0">
                  <c:v>v4.5-5-1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Report'!$J$66:$M$66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'Generated Report'!$I$67</c:f>
              <c:strCache>
                <c:ptCount val="1"/>
                <c:pt idx="0">
                  <c:v>v4.5-3b-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Report'!$J$67:$M$67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'Generated Report'!$I$68</c:f>
              <c:strCache>
                <c:ptCount val="1"/>
                <c:pt idx="0">
                  <c:v>v4.4-2-0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Report'!$J$68:$M$68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'Generated Report'!$I$69</c:f>
              <c:strCache>
                <c:ptCount val="1"/>
                <c:pt idx="0">
                  <c:v>v4.3-1.0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Report'!$J$69:$M$69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'Generated Report'!$I$70</c:f>
              <c:strCache>
                <c:ptCount val="1"/>
                <c:pt idx="0">
                  <c:v>PW1RS326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Report'!$J$70:$M$70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'Generated Report'!$I$71</c:f>
              <c:strCache>
                <c:ptCount val="1"/>
                <c:pt idx="0">
                  <c:v>PW3RS017_161005a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Report'!$J$71:$M$71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'Generated Report'!$I$72</c:f>
              <c:strCache>
                <c:ptCount val="1"/>
                <c:pt idx="0">
                  <c:v>PW1MA079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Report'!$J$72:$M$72</c:f>
              <c:numCache>
                <c:formatCode>General</c:formatCode>
                <c:ptCount val="4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'Generated Report'!$I$73</c:f>
              <c:strCache>
                <c:ptCount val="1"/>
                <c:pt idx="0">
                  <c:v>PW1MA076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'Generated Report'!$J$64:$M$64</c:f>
              <c:strCache>
                <c:ptCount val="4"/>
                <c:pt idx="0">
                  <c:v>2in1</c:v>
                </c:pt>
                <c:pt idx="1">
                  <c:v>RAC</c:v>
                </c:pt>
                <c:pt idx="2">
                  <c:v>Stromboli</c:v>
                </c:pt>
                <c:pt idx="3">
                  <c:v>Dehum</c:v>
                </c:pt>
              </c:strCache>
            </c:strRef>
          </c:cat>
          <c:val>
            <c:numRef>
              <c:f>'Generated Report'!$J$73:$M$73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089152"/>
        <c:axId val="376087976"/>
      </c:barChart>
      <c:catAx>
        <c:axId val="3760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en-US"/>
          </a:p>
        </c:txPr>
        <c:crossAx val="376087976"/>
        <c:crosses val="autoZero"/>
        <c:auto val="1"/>
        <c:lblAlgn val="ctr"/>
        <c:lblOffset val="100"/>
        <c:noMultiLvlLbl val="0"/>
      </c:catAx>
      <c:valAx>
        <c:axId val="37608797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endParaRPr lang="en-US"/>
          </a:p>
        </c:txPr>
        <c:crossAx val="3760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1200" u="none">
              <a:solidFill>
                <a:schemeClr val="tx1">
                  <a:lumMod val="65000"/>
                  <a:lumOff val="35000"/>
                </a:schemeClr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charset="0" panose="020B0604020202020204" pitchFamily="34" typeface="Arial"/>
          <a:cs charset="0" panose="020B0604020202020204" pitchFamily="34" typeface="Arial"/>
        </a:defRPr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trike="noStrike" sz="1800" u="sng">
                <a:solidFill>
                  <a:sysClr lastClr="000000" val="windowText"/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rPr b="0" lang="en-US" sz="1800" u="sng"/>
              <a:t>Connectivity</a:t>
            </a:r>
            <a:r>
              <a:rPr b="0" baseline="0" lang="en-US" sz="1800" u="sng"/>
              <a:t> by Appliance</a:t>
            </a:r>
            <a:endParaRPr b="0" lang="en-US" sz="1800" u="sng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1800" u="sng">
              <a:solidFill>
                <a:sysClr lastClr="000000" val="windowText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 u="none">
                    <a:solidFill>
                      <a:schemeClr val="bg1"/>
                    </a:solidFill>
                    <a:latin charset="0" panose="020B0604020202020204" pitchFamily="34" typeface="Arial"/>
                    <a:ea typeface="+mn-ea"/>
                    <a:cs charset="0" panose="020B0604020202020204" pitchFamily="34"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'Generated Report'!$I$25:$I$28</c:f>
              <c:strCache>
                <c:ptCount val="4"/>
                <c:pt idx="0">
                  <c:v>2-in-1 Total</c:v>
                </c:pt>
                <c:pt idx="1">
                  <c:v>Radical Rac Total</c:v>
                </c:pt>
                <c:pt idx="2">
                  <c:v>Stromboli Total</c:v>
                </c:pt>
                <c:pt idx="3">
                  <c:v>Dehum Total</c:v>
                </c:pt>
              </c:strCache>
            </c:strRef>
          </c:cat>
          <c:val>
            <c:numRef>
              <c:f>'Generated Report'!$BI$25:$BI$28</c:f>
              <c:numCache>
                <c:formatCode>General</c:formatCode>
                <c:ptCount val="4"/>
                <c:pt idx="0">
                  <c:v>43</c:v>
                </c:pt>
                <c:pt idx="1">
                  <c:v>14</c:v>
                </c:pt>
                <c:pt idx="2">
                  <c:v>5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rtl="0">
            <a:defRPr b="0" baseline="0" i="0" kern="1200" strike="noStrike" sz="1200" u="none">
              <a:solidFill>
                <a:sysClr lastClr="000000" val="windowText"/>
              </a:solidFill>
              <a:latin charset="0" panose="020B0604020202020204" pitchFamily="34" typeface="Arial"/>
              <a:ea typeface="+mn-ea"/>
              <a:cs charset="0" panose="020B0604020202020204" pitchFamily="34"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lastClr="000000" val="windowText"/>
          </a:solidFill>
          <a:latin charset="0" panose="020B0604020202020204" pitchFamily="34" typeface="Arial"/>
          <a:cs charset="0" panose="020B0604020202020204" pitchFamily="34" typeface="Arial"/>
        </a:defRPr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Report'!$I$43</c:f>
              <c:strCache>
                <c:ptCount val="1"/>
                <c:pt idx="0">
                  <c:v>PW1RS326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'Generated Report'!$BC$43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'Generated Report'!$I$44</c:f>
              <c:strCache>
                <c:ptCount val="1"/>
                <c:pt idx="0">
                  <c:v>v4.3-1.0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'Generated Report'!$BC$44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'Generated Report'!$I$45</c:f>
              <c:strCache>
                <c:ptCount val="1"/>
                <c:pt idx="0">
                  <c:v>v4.4-2-0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'Generated Report'!$BC$45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'Generated Report'!$I$46</c:f>
              <c:strCache>
                <c:ptCount val="1"/>
                <c:pt idx="0">
                  <c:v>v4.5-3b-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'Generated Report'!$BC$46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'Generated Report'!$I$48</c:f>
              <c:strCache>
                <c:ptCount val="1"/>
                <c:pt idx="0">
                  <c:v>v4.6-4-2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'Generated Report'!$BC$48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086016"/>
        <c:axId val="376090328"/>
      </c:barChart>
      <c:catAx>
        <c:axId val="3760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0328"/>
        <c:crosses val="autoZero"/>
        <c:auto val="1"/>
        <c:lblAlgn val="ctr"/>
        <c:lblOffset val="100"/>
        <c:noMultiLvlLbl val="0"/>
      </c:catAx>
      <c:valAx>
        <c:axId val="37609032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134031</xdr:colOff>
      <xdr:row>153</xdr:row>
      <xdr:rowOff>15647</xdr:rowOff>
    </xdr:from>
    <xdr:to>
      <xdr:col>31</xdr:col>
      <xdr:colOff>404813</xdr:colOff>
      <xdr:row>195</xdr:row>
      <xdr:rowOff>91846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33338</xdr:colOff>
      <xdr:row>109</xdr:row>
      <xdr:rowOff>23812</xdr:rowOff>
    </xdr:from>
    <xdr:to>
      <xdr:col>32</xdr:col>
      <xdr:colOff>268742</xdr:colOff>
      <xdr:row>152</xdr:row>
      <xdr:rowOff>187098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9525</xdr:rowOff>
    </xdr:from>
    <xdr:to>
      <xdr:col>7</xdr:col>
      <xdr:colOff>152400</xdr:colOff>
      <xdr:row>32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152400</xdr:colOff>
      <xdr:row>52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32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K84"/>
  <sheetViews>
    <sheetView workbookViewId="0" zoomScale="85" zoomScaleNormal="85">
      <pane activePane="bottomRight" state="frozen" topLeftCell="AZ12" xSplit="9" ySplit="7"/>
      <selection activeCell="I1" pane="topRight" sqref="I1"/>
      <selection activeCell="A7" pane="bottomLeft" sqref="A7"/>
      <selection activeCell="BI16" pane="bottomRight" sqref="BI16"/>
    </sheetView>
  </sheetViews>
  <sheetFormatPr defaultRowHeight="15" x14ac:dyDescent="0.25"/>
  <cols>
    <col min="1" max="7" style="73" width="9.140625" collapsed="false"/>
    <col min="8" max="8" customWidth="true" width="10.42578125" collapsed="false"/>
    <col min="9" max="9" bestFit="true" customWidth="true" width="21.140625" collapsed="false"/>
    <col min="10" max="10" bestFit="true" customWidth="true" width="14.140625" collapsed="false"/>
    <col min="11" max="11" bestFit="true" customWidth="true" width="15.140625" collapsed="false"/>
    <col min="12" max="12" bestFit="true" customWidth="true" width="15.5703125" collapsed="false"/>
    <col min="13" max="13" customWidth="true" width="8.85546875" collapsed="false"/>
    <col min="14" max="14" customWidth="true" width="11.0" collapsed="false"/>
    <col min="15" max="15" bestFit="true" customWidth="true" width="12.85546875" collapsed="false"/>
    <col min="16" max="16" customWidth="true" width="9.5703125" collapsed="false"/>
    <col min="17" max="17" customWidth="true" width="10.7109375" collapsed="false"/>
    <col min="18" max="18" customWidth="true" width="11.42578125" collapsed="false"/>
    <col min="19" max="19" customWidth="true" width="10.0" collapsed="false"/>
    <col min="20" max="20" customWidth="true" width="9.42578125" collapsed="false"/>
    <col min="21" max="22" customWidth="true" width="10.140625" collapsed="false"/>
    <col min="55" max="55" style="176" width="9.140625" collapsed="false"/>
    <col min="56" max="56" style="195" width="9.140625" collapsed="false"/>
    <col min="57" max="57" style="235" width="9.140625" collapsed="false"/>
    <col min="58" max="58" style="237" width="9.140625" collapsed="false"/>
    <col min="59" max="59" customWidth="true" style="241" width="9.140625" collapsed="false"/>
    <col min="60" max="60" customWidth="true" style="242" width="9.140625" collapsed="false"/>
    <col min="61" max="61" customWidth="true" style="243" width="9.140625" collapsed="false"/>
  </cols>
  <sheetData>
    <row customFormat="1" ht="15.75" r="1" s="73" spans="2:61" thickBot="1" x14ac:dyDescent="0.3">
      <c r="G1" s="139"/>
      <c r="BC1" s="176"/>
      <c r="BD1" s="195"/>
      <c r="BE1" s="235"/>
      <c r="BF1" s="237"/>
      <c r="BG1" s="241"/>
      <c r="BH1" s="242"/>
      <c r="BI1" s="243"/>
    </row>
    <row ht="16.5" r="2" spans="2:61" thickBot="1" x14ac:dyDescent="0.3">
      <c r="C2" s="247" t="s">
        <v>513</v>
      </c>
      <c r="D2" s="248"/>
      <c r="E2" s="41">
        <f>MAX('Current Report'!$B:$B)</f>
        <v>78</v>
      </c>
      <c r="G2" s="139"/>
    </row>
    <row ht="15.75" r="3" spans="2:61" thickBot="1" x14ac:dyDescent="0.3"/>
    <row ht="21" r="4" spans="2:61" x14ac:dyDescent="0.25">
      <c r="B4" s="250" t="s">
        <v>486</v>
      </c>
      <c r="C4" s="251"/>
      <c r="D4" s="252" t="s">
        <v>488</v>
      </c>
      <c r="E4" s="253"/>
      <c r="F4" s="253"/>
      <c r="G4" s="254"/>
      <c r="H4" s="255" t="s">
        <v>501</v>
      </c>
      <c r="I4" s="256"/>
    </row>
    <row ht="21" r="5" spans="2:61" x14ac:dyDescent="0.35">
      <c r="B5" s="10"/>
      <c r="C5" s="11"/>
      <c r="D5" s="257" t="s">
        <v>487</v>
      </c>
      <c r="E5" s="258"/>
      <c r="F5" s="257" t="s">
        <v>485</v>
      </c>
      <c r="G5" s="258"/>
      <c r="H5" s="11"/>
      <c r="I5" s="12"/>
      <c r="S5" s="71"/>
      <c r="T5" s="71"/>
      <c r="AZ5" s="66"/>
      <c r="BA5" s="66"/>
      <c r="BB5" s="66"/>
      <c r="BC5"/>
      <c r="BD5"/>
    </row>
    <row ht="21" r="6" spans="2:61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S6" s="71"/>
      <c r="T6" s="71"/>
      <c r="AZ6" s="66"/>
      <c r="BA6" s="66"/>
      <c r="BB6" s="66"/>
      <c r="BC6" s="139"/>
      <c r="BD6" s="139"/>
      <c r="BE6" s="139"/>
      <c r="BF6" s="139"/>
      <c r="BG6" s="139"/>
      <c r="BH6" s="139"/>
      <c r="BI6" s="139"/>
    </row>
    <row ht="21.75" r="7" spans="2:61" thickBot="1" x14ac:dyDescent="0.4">
      <c r="B7" s="17">
        <f>COUNTIFS('Current Report'!$H:$H,"PW1MA079*")+COUNTIFS('Current Report'!$H:$H,"PW1MA076*")</f>
        <v>43</v>
      </c>
      <c r="C7" s="18">
        <f>(COUNTIF('Current Report'!$H:$H,"PW1MA*")+COUNTIF('Current Report'!$H:$H,"PW3MA*"))-B7</f>
        <v>0</v>
      </c>
      <c r="D7" s="18">
        <f>COUNTIFS('Current Report'!$H:$H,"v4.6-4-2",'Current Report'!$I:$I,"FGRC*")</f>
        <v>9</v>
      </c>
      <c r="E7" s="18">
        <f>(COUNTIFS('Current Report'!$H:$H,"v*",'Current Report'!$I:$I,"FGRC*")+COUNTIFS('Current Report'!$H:$H,"PW3RS*"))-D7</f>
        <v>3</v>
      </c>
      <c r="F7" s="18">
        <f>COUNTIFS('Current Report'!$H:$H,"PW1RS*")</f>
        <v>3</v>
      </c>
      <c r="G7" s="18">
        <f>COUNTIFS('Current Report'!$H:$H,"PW1RS*")-F7</f>
        <v>0</v>
      </c>
      <c r="H7" s="18">
        <f>COUNTIFS('Current Report'!$H:$H,"v4.6-4-2",'Current Report'!$I:$I,"FGPC*")</f>
        <v>3</v>
      </c>
      <c r="I7" s="19">
        <f>COUNTIFS('Current Report'!$I:$I,"FGPC*")-H7</f>
        <v>2</v>
      </c>
      <c r="AZ7" s="66"/>
      <c r="BA7" s="66"/>
      <c r="BB7" s="66"/>
      <c r="BC7" s="139"/>
      <c r="BD7" s="139"/>
      <c r="BE7" s="139"/>
      <c r="BF7" s="139"/>
      <c r="BG7" s="139"/>
      <c r="BH7" s="139"/>
      <c r="BI7" s="139"/>
    </row>
    <row ht="21" r="8" spans="2:61" x14ac:dyDescent="0.25">
      <c r="B8" s="265" t="s">
        <v>1200</v>
      </c>
      <c r="C8" s="264"/>
      <c r="E8" s="169"/>
      <c r="M8" s="195"/>
      <c r="N8" s="195"/>
      <c r="O8" s="195"/>
      <c r="P8" s="195"/>
      <c r="Q8" s="195"/>
      <c r="R8" s="195"/>
    </row>
    <row ht="21" r="9" spans="2:61" x14ac:dyDescent="0.35">
      <c r="B9" s="10"/>
      <c r="C9" s="12"/>
      <c r="M9" s="195"/>
      <c r="N9" s="195"/>
      <c r="O9" s="195"/>
      <c r="P9" s="195"/>
      <c r="Q9" s="195"/>
      <c r="R9" s="195"/>
    </row>
    <row ht="21" r="10" spans="2:61" x14ac:dyDescent="0.25">
      <c r="B10" s="13" t="s">
        <v>499</v>
      </c>
      <c r="C10" s="16" t="s">
        <v>500</v>
      </c>
      <c r="D10" s="190"/>
      <c r="I10" t="s">
        <v>1487</v>
      </c>
      <c r="M10" s="195"/>
      <c r="N10" s="195"/>
      <c r="O10" s="195"/>
      <c r="P10" s="195"/>
      <c r="Q10" s="195"/>
      <c r="R10" s="195"/>
      <c r="BA10" s="172" t="s">
        <v>1050</v>
      </c>
      <c r="BB10" s="175" t="s">
        <v>1050</v>
      </c>
      <c r="BC10" s="235" t="s">
        <v>1050</v>
      </c>
      <c r="BD10" s="235" t="s">
        <v>1050</v>
      </c>
      <c r="BE10" s="235" t="s">
        <v>1050</v>
      </c>
      <c r="BF10" s="238" t="s">
        <v>1050</v>
      </c>
      <c r="BG10" s="241" t="s">
        <v>1050</v>
      </c>
      <c r="BH10" s="242" t="s">
        <v>1050</v>
      </c>
      <c r="BI10" s="243" t="s">
        <v>1050</v>
      </c>
    </row>
    <row ht="21.75" r="11" spans="2:61" thickBot="1" x14ac:dyDescent="0.4">
      <c r="B11" s="17">
        <f>COUNTIFS('Current Report'!$H:$H,"v4.6-4-2",'Current Report'!$I:$I,"FGAC*")</f>
        <v>14</v>
      </c>
      <c r="C11" s="19">
        <f>COUNTIFS('Current Report'!$I:$I,"FGAC*")-B11</f>
        <v>2</v>
      </c>
      <c r="I11" t="s">
        <v>1488</v>
      </c>
      <c r="M11" s="195"/>
      <c r="N11" s="195"/>
      <c r="O11" s="195"/>
      <c r="P11" s="195"/>
      <c r="Q11" s="195"/>
      <c r="R11" s="195"/>
      <c r="AT11" s="170"/>
      <c r="AU11" s="170" t="s">
        <v>1257</v>
      </c>
      <c r="AV11" s="170" t="s">
        <v>1257</v>
      </c>
      <c r="AW11" s="170" t="s">
        <v>1257</v>
      </c>
      <c r="AX11" s="170" t="s">
        <v>1257</v>
      </c>
      <c r="AY11" s="170" t="s">
        <v>1257</v>
      </c>
      <c r="AZ11" s="170" t="s">
        <v>1469</v>
      </c>
      <c r="BA11" s="170" t="s">
        <v>1469</v>
      </c>
      <c r="BB11" s="175" t="s">
        <v>1469</v>
      </c>
      <c r="BC11" s="176" t="s">
        <v>1469</v>
      </c>
      <c r="BD11" s="195" t="s">
        <v>1469</v>
      </c>
      <c r="BE11" s="235" t="s">
        <v>1469</v>
      </c>
      <c r="BF11" s="238" t="s">
        <v>1469</v>
      </c>
      <c r="BG11" s="241" t="s">
        <v>1469</v>
      </c>
      <c r="BH11" s="242" t="s">
        <v>1469</v>
      </c>
      <c r="BI11" s="243" t="s">
        <v>1469</v>
      </c>
    </row>
    <row ht="15.75" r="12" spans="2:61" thickBot="1" x14ac:dyDescent="0.3">
      <c r="J12" s="33">
        <v>42933</v>
      </c>
      <c r="K12" s="33">
        <v>42940</v>
      </c>
      <c r="L12" s="33">
        <v>42947</v>
      </c>
      <c r="M12" s="33">
        <v>42954</v>
      </c>
      <c r="N12" s="33">
        <v>42961</v>
      </c>
      <c r="O12" s="33">
        <v>42968</v>
      </c>
      <c r="P12" s="33">
        <v>42975</v>
      </c>
      <c r="Q12" s="33">
        <v>42982</v>
      </c>
      <c r="R12" s="33">
        <v>42989</v>
      </c>
      <c r="S12" s="33">
        <v>42996</v>
      </c>
      <c r="T12" s="33">
        <v>43003</v>
      </c>
      <c r="U12" s="33">
        <v>43010</v>
      </c>
      <c r="V12" s="33">
        <v>43017</v>
      </c>
      <c r="W12" s="33">
        <v>43024</v>
      </c>
      <c r="X12" s="33">
        <v>43031</v>
      </c>
      <c r="Y12" s="33">
        <v>43038</v>
      </c>
      <c r="Z12" s="33">
        <v>43045</v>
      </c>
      <c r="AA12" s="33">
        <v>43052</v>
      </c>
      <c r="AB12" s="33">
        <v>43059</v>
      </c>
      <c r="AC12" s="33">
        <v>43066</v>
      </c>
      <c r="AD12" s="33">
        <v>43073</v>
      </c>
      <c r="AE12" s="33">
        <v>43080</v>
      </c>
      <c r="AF12" s="33">
        <v>43087</v>
      </c>
      <c r="AG12" s="33">
        <v>43094</v>
      </c>
      <c r="AH12" s="33">
        <v>43101</v>
      </c>
      <c r="AI12" s="33">
        <v>43108</v>
      </c>
      <c r="AJ12" s="33">
        <v>43115</v>
      </c>
      <c r="AK12" s="33">
        <v>43122</v>
      </c>
      <c r="AL12" s="33">
        <v>43129</v>
      </c>
      <c r="AM12" s="33">
        <v>43136</v>
      </c>
      <c r="AN12" s="33">
        <v>43143</v>
      </c>
      <c r="AO12" s="33">
        <v>43150</v>
      </c>
      <c r="AP12" s="33">
        <v>43157</v>
      </c>
      <c r="AQ12" s="33">
        <v>43164</v>
      </c>
      <c r="AR12" s="33">
        <v>43171</v>
      </c>
      <c r="AS12" s="33">
        <v>43178</v>
      </c>
      <c r="AT12" s="33">
        <v>43185</v>
      </c>
      <c r="AU12" s="33">
        <v>43192</v>
      </c>
      <c r="AV12" s="33">
        <v>43199</v>
      </c>
      <c r="AW12" s="33">
        <v>43206</v>
      </c>
      <c r="AX12" s="33">
        <v>43213</v>
      </c>
      <c r="AY12" s="33">
        <v>43222</v>
      </c>
      <c r="AZ12" s="33">
        <v>43229</v>
      </c>
      <c r="BA12" s="33">
        <v>43234</v>
      </c>
      <c r="BB12" s="33">
        <v>43241</v>
      </c>
      <c r="BC12" s="33">
        <v>43248</v>
      </c>
      <c r="BD12" s="33">
        <v>43255</v>
      </c>
      <c r="BE12" s="33">
        <v>43262</v>
      </c>
      <c r="BF12" s="33">
        <v>43269</v>
      </c>
      <c r="BG12" s="33">
        <v>43276</v>
      </c>
      <c r="BH12" s="33">
        <v>43283</v>
      </c>
      <c r="BI12" s="33">
        <v>43290</v>
      </c>
      <c r="BJ12" t="s">
        <v>1560</v>
      </c>
    </row>
    <row ht="15.75" r="13" spans="2:61" thickBot="1" x14ac:dyDescent="0.3">
      <c r="I13" s="32" t="s">
        <v>502</v>
      </c>
      <c r="J13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 "PW1MA078")</f>
        <v>71</v>
      </c>
      <c r="K13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 "PW1MA078")</f>
        <v>68</v>
      </c>
      <c r="L13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 "PW1MA078")</f>
        <v>68</v>
      </c>
      <c r="M13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 "PW1MA078")</f>
        <v>65</v>
      </c>
      <c r="N13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 "PW1MA078")</f>
        <v>63</v>
      </c>
      <c r="O13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 "PW1MA078")</f>
        <v>62</v>
      </c>
      <c r="P13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 "PW1MA078")+COUNTIFS('Aug 28'!$G:$G,"PW1MA079")</f>
        <v>65</v>
      </c>
      <c r="Q13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 "PW1MA078")+COUNTIFS('Sep 4'!$G:$G,"PW1MA079")</f>
        <v>65</v>
      </c>
      <c r="R13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 "PW1MA078")+COUNTIFS('Sep 11'!$G:$G,"PW1MA079")</f>
        <v>59</v>
      </c>
      <c r="S13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 "PW1MA078")+COUNTIFS('Sep 18'!$G:$G,"PW1MA079")</f>
        <v>63</v>
      </c>
      <c r="T13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 "PW1MA078")+COUNTIFS('Sep 25'!$G:$G,"PW1MA079")</f>
        <v>66</v>
      </c>
      <c r="U13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 "PW1MA078")+COUNTIFS('Oct 2'!$G:$G,"PW1MA079")</f>
        <v>61</v>
      </c>
      <c r="V13" s="36">
        <f>COUNTIF('Oct 9'!$G:$G,"PW1MA079")</f>
        <v>45</v>
      </c>
      <c r="W13" s="36">
        <f>COUNTIF('Oct 16'!$G:$G,"PW1MA079")</f>
        <v>47</v>
      </c>
      <c r="X13" s="36">
        <f>COUNTIF('Oct 23'!$G:$G,"PW1MA079")</f>
        <v>47</v>
      </c>
      <c r="Y13" s="36">
        <f>COUNTIF('Oct 30'!$G:$G,"PW1MA079")</f>
        <v>47</v>
      </c>
      <c r="Z13" s="36">
        <f>COUNTIF('Nov 6'!$G:$G,"PW1MA079")</f>
        <v>47</v>
      </c>
      <c r="AA13" s="36">
        <f>COUNTIF('Nov 13'!$G:$G,"PW1MA079")</f>
        <v>47</v>
      </c>
      <c r="AB13" s="36">
        <f>COUNTIF('Nov 20'!$G:$G,"PW1MA079")</f>
        <v>46</v>
      </c>
      <c r="AC13" s="36">
        <f>COUNTIF('Nov 27'!$G:$G,"PW1MA079")</f>
        <v>45</v>
      </c>
      <c r="AD13" s="36">
        <f>COUNTIF('Dec 4'!$G:$G,"PW1MA079")</f>
        <v>45</v>
      </c>
      <c r="AE13" s="36">
        <f>COUNTIF('Dec 11'!$G:$G,"PW1MA079")</f>
        <v>44</v>
      </c>
      <c r="AF13" s="36">
        <f>COUNTIF('Dec 18'!$G:$G,"PW1MA079")</f>
        <v>44</v>
      </c>
      <c r="AG13" s="36">
        <f>COUNTIF('Dec 25'!$G:$G,"PW1MA079")</f>
        <v>43</v>
      </c>
      <c r="AH13" s="36">
        <f>COUNTIF('Jan 1'!$G:$G,"PW1MA079")</f>
        <v>44</v>
      </c>
      <c r="AI13" s="36">
        <f>COUNTIF('Jan 8'!$G:$G,"PW1MA079")</f>
        <v>44</v>
      </c>
      <c r="AJ13" s="36">
        <f>COUNTIF('Jan 15'!$G:$G,"PW1MA079")</f>
        <v>45</v>
      </c>
      <c r="AK13" s="36">
        <f>COUNTIF('Jan 22'!$G:$G,"PW1MA079")</f>
        <v>45</v>
      </c>
      <c r="AL13" s="36">
        <f>COUNTIF('Jan 29'!$G:$G,"PW1MA079")</f>
        <v>44</v>
      </c>
      <c r="AM13" s="36">
        <f>COUNTIF('Feb 5'!$G:$G,"PW1MA079")</f>
        <v>42</v>
      </c>
      <c r="AN13" s="36">
        <f>COUNTIF('Feb 12'!$G:$G,"PW1MA079")</f>
        <v>42</v>
      </c>
      <c r="AO13" s="36">
        <f>COUNTIF('Feb 12'!$G:$G,"PW1MA079")</f>
        <v>42</v>
      </c>
      <c r="AP13" s="36">
        <f>COUNTIF('Feb 26'!$G:$G,"PW1MA079")</f>
        <v>42</v>
      </c>
      <c r="AQ13" s="36">
        <f>COUNTIF('Mar 5'!$G:$G,"PW1MA079")</f>
        <v>42</v>
      </c>
      <c r="AR13" s="36">
        <f>COUNTIF('Mar 12'!$G:$G,"PW1MA079")</f>
        <v>41</v>
      </c>
      <c r="AS13" s="36">
        <f>COUNTIF('Mar 19'!$G:$G,"PW1MA079")</f>
        <v>42</v>
      </c>
      <c r="AT13" s="36">
        <f>COUNTIF('Mar 26'!$G:$G,"PW1MA079")</f>
        <v>42</v>
      </c>
      <c r="AU13" s="36">
        <f>COUNTIFS('Apr 2'!$G:$G,"PW1MA079")+COUNTIFS('Apr 2'!$G:$G,"PW1MA076")</f>
        <v>45</v>
      </c>
      <c r="AV13" s="36">
        <f>COUNTIFS('Apr 9'!$G:$G,"PW1MA079")+COUNTIFS('Apr 9'!$G:$G,"PW1MA076")</f>
        <v>43</v>
      </c>
      <c r="AW13" s="36">
        <f>COUNTIFS('Apr 16'!$G:$G,"PW1MA079")+COUNTIFS('Apr 16'!$G:$G,"PW1MA076")</f>
        <v>45</v>
      </c>
      <c r="AX13" s="36">
        <f>COUNTIFS('Apr 23'!$G:$G,"PW1MA079")+COUNTIFS('Apr 23'!$G:$G,"PW1MA076")</f>
        <v>44</v>
      </c>
      <c r="AY13" s="36">
        <f>COUNTIFS('May 2'!$G:$G,"PW1MA079")+COUNTIFS('May 2'!$G:$G,"PW1MA076")</f>
        <v>41</v>
      </c>
      <c r="AZ13" s="36">
        <f>COUNTIFS('May 9'!$G:$G,"PW1MA079")+COUNTIFS('May 9'!$G:$G,"PW1MA076")</f>
        <v>44</v>
      </c>
      <c r="BA13" s="36">
        <f>COUNTIFS('May 14'!$G:$G,"PW1MA079")+COUNTIFS('May 14'!$G:$G,"PW1MA076")</f>
        <v>45</v>
      </c>
      <c r="BB13" s="36">
        <f>COUNTIFS('May 21'!$G:$G,"PW1MA079"&amp;"*")+COUNTIFS('May 21'!$G:$G,"PW1MA076")</f>
        <v>44</v>
      </c>
      <c r="BC13" s="36">
        <f>COUNTIFS('May 28'!$G:$G,"PW1MA079*")+COUNTIFS('May 28'!$G:$G,"PW1MA076*")</f>
        <v>45</v>
      </c>
      <c r="BD13" s="36">
        <f>COUNTIFS('Jun 4'!$G:$G,"PW1MA079*")+COUNTIFS('Jun 4'!$G:$G,"PW1MA076*")</f>
        <v>45</v>
      </c>
      <c r="BE13" s="36">
        <f>COUNTIFS('Jun 11'!$G:$G,"PW1MA079*")+COUNTIFS('Jun 11'!$G:$G,"PW1MA076*")</f>
        <v>44</v>
      </c>
      <c r="BF13" s="36">
        <f>COUNTIFS('Jun 18'!$G:$G,"PW1MA079*")+COUNTIFS('Jun 18'!$G:$G,"PW1MA076*")</f>
        <v>44</v>
      </c>
      <c r="BG13" s="36">
        <f>COUNTIFS('Jun 25'!$G:$G,"PW1MA079*")+COUNTIFS('Jun 25'!$G:$G,"PW1MA076*")</f>
        <v>45</v>
      </c>
      <c r="BH13" s="36">
        <f>COUNTIFS('Jul 2'!$G:$G,"PW1MA079*")+COUNTIFS('Jul 2'!$G:$G,"PW1MA076*")</f>
        <v>44</v>
      </c>
      <c r="BI13" s="36">
        <f>COUNTIFS('Jul 9'!$G:$G,"PW1MA079*")+COUNTIFS('Jul 9'!$G:$G,"PW1MA076*")</f>
        <v>43</v>
      </c>
      <c r="BJ13">
        <f>COUNTIFS('Jul 16'!$G:$G,"PW1MA079*")+COUNTIFS('Jul 16'!$G:$G,"PW1MA076*")</f>
      </c>
    </row>
    <row ht="15.75" r="14" spans="2:61" thickBot="1" x14ac:dyDescent="0.3">
      <c r="I14" s="32" t="s">
        <v>503</v>
      </c>
      <c r="J14" s="37">
        <f>COUNTIF('July 17'!$G:$G,"PW1MA071")+COUNTIF('July 17'!$G:$G,"PW1MA072")+COUNTIF('July 17'!$G:$G,"PW1MA070")+COUNTIF('July 17'!$G:$G,"PW1MA074")</f>
        <v>2</v>
      </c>
      <c r="K14" s="37">
        <f>COUNTIF('July 24'!$G:$G,"PW1MA071")+COUNTIF('July 24'!$G:$G,"PW1MA072")+COUNTIF('July 24'!$G:$G,"PW1MA070")+COUNTIF('July 24'!$G:$G,"PW1MA074")</f>
        <v>2</v>
      </c>
      <c r="L14" s="37">
        <f>COUNTIF('July 31'!$G:$G,"PW1MA071")+COUNTIF('July 31'!$G:$G,"PW1MA072")+COUNTIF('July 31'!$G:$G,"PW1MA070")+COUNTIF('July 31'!$G:$G,"PW1MA074")</f>
        <v>2</v>
      </c>
      <c r="M14" s="37">
        <f>COUNTIF('Aug 7'!$G:$G,"PW1MA071")+COUNTIF('Aug 7'!$G:$G,"PW1MA072")+COUNTIF('Aug 7'!$G:$G,"PW1MA070")+COUNTIF('Aug 7'!$G:$G,"PW1MA074")</f>
        <v>2</v>
      </c>
      <c r="N14" s="37">
        <f>COUNTIF('Aug 14'!$G:$G,"PW1MA071")+COUNTIF('Aug 14'!$G:$G,"PW1MA072")+COUNTIF('Aug 14'!$G:$G,"PW1MA070")+COUNTIF('Aug 14'!$G:$G,"PW1MA074")</f>
        <v>1</v>
      </c>
      <c r="O14" s="37">
        <f>COUNTIF('Aug 21'!$G:$G,"PW1MA071")+COUNTIF('Aug 21'!$G:$G,"PW1MA072")+COUNTIF('Aug 21'!$G:$G,"PW1MA070")+COUNTIF('Aug 21'!$G:$G,"PW1MA074")</f>
        <v>1</v>
      </c>
      <c r="P14" s="37">
        <f>COUNTIF('Aug 28'!$G:$G,"PW1MA071")+COUNTIF('Aug 28'!$G:$G,"PW1MA072")+COUNTIF('Aug 28'!$G:$G,"PW1MA070")+COUNTIF('Aug 28'!$G:$G,"PW1MA074")</f>
        <v>0</v>
      </c>
      <c r="Q14" s="37">
        <f>COUNTIF('Sep 4'!$G:$G,"PW1MA071")+COUNTIF('Sep 4'!$G:$G,"PW1MA072")+COUNTIF('Sep 4'!$G:$G,"PW1MA070")+COUNTIF('Sep 4'!$G:$G,"PW1MA074")</f>
        <v>0</v>
      </c>
      <c r="R14" s="37">
        <f>COUNTIF('Sep 11'!$G:$G,"PW1MA071")+COUNTIF('Sep 11'!$G:$G,"PW1MA072")+COUNTIF('Sep 11'!$G:$G,"PW1MA070")+COUNTIF('Sep 11'!$G:$G,"PW1MA074")</f>
        <v>0</v>
      </c>
      <c r="S14" s="37">
        <f>COUNTIF('Sep 18'!$G:$G,"PW1MA071")+COUNTIF('Sep 18'!$G:$G,"PW1MA072")+COUNTIF('Sep 18'!$G:$G,"PW1MA070")+COUNTIF('Sep 18'!$G:$G,"PW1MA074")</f>
        <v>0</v>
      </c>
      <c r="T14" s="37">
        <f>COUNTIF('Sep 25'!$G:$G,"PW1MA071")+COUNTIF('Sep 25'!$G:$G,"PW1MA072")+COUNTIF('Sep 25'!$G:$G,"PW1MA070")+COUNTIF('Sep 25'!$G:$G,"PW1MA074")</f>
        <v>0</v>
      </c>
      <c r="U14" s="85">
        <f>COUNTIF('Oct 2'!$G:$G,"PW1MA071")+COUNTIF('Oct 2'!$G:$G,"PW1MA072")+COUNTIF('Oct 2'!$G:$G,"PW1MA070")+COUNTIF('Oct 2'!$G:$G,"PW1MA074")</f>
        <v>0</v>
      </c>
      <c r="V14" s="37">
        <f>COUNTIF('Oct 9'!$G:$G,"PW1MA071")+COUNTIF('Oct 9'!$G:$G,"PW1MA072")+COUNTIF('Oct 9'!$G:$G,"PW1MA070")+COUNTIF('Oct 9'!$G:$G,"PW1MA074")+COUNTIF('Oct 9'!$G:$G,"PW1MA076")+COUNTIF('Oct 9'!$G:$G,"PW1MA078")</f>
        <v>12</v>
      </c>
      <c r="W14" s="37">
        <f>COUNTIF('Oct 16'!$G:$G,"PW1MA071")+COUNTIF('Oct 16'!$G:$G,"PW1MA072")+COUNTIF('Oct 16'!$G:$G,"PW1MA070")+COUNTIF('Oct 16'!$G:$G,"PW1MA074")+COUNTIF('Oct 16'!$G:$G,"PW1MA076")+COUNTIF('Oct 16'!$G:$G,"PW1MA078")</f>
        <v>12</v>
      </c>
      <c r="X14" s="37">
        <f>COUNTIF('Oct 23'!$G:$G,"PW1MA071")+COUNTIF('Oct 23'!$G:$G,"PW1MA072")+COUNTIF('Oct 23'!$G:$G,"PW1MA070")+COUNTIF('Oct 23'!$G:$G,"PW1MA074")+COUNTIF('Oct 23'!$G:$G,"PW1MA076")+COUNTIF('Oct 23'!$G:$G,"PW1MA078")</f>
        <v>11</v>
      </c>
      <c r="Y14" s="37">
        <f>COUNTIF('Oct 30'!$G:$G,"PW1MA071")+COUNTIF('Oct 30'!$G:$G,"PW1MA072")+COUNTIF('Oct 30'!$G:$G,"PW1MA070")+COUNTIF('Oct 30'!$G:$G,"PW1MA074")+COUNTIF('Oct 30'!$G:$G,"PW1MA076")+COUNTIF('Oct 30'!$G:$G,"PW1MA078")</f>
        <v>11</v>
      </c>
      <c r="Z14" s="37">
        <f>COUNTIF('Nov 6'!$G:$G,"PW1MA071")+COUNTIF('Nov 6'!$G:$G,"PW1MA072")+COUNTIF('Nov 6'!$G:$G,"PW1MA070")+COUNTIF('Nov 6'!$G:$G,"PW1MA074")+COUNTIF('Nov 6'!$G:$G,"PW1MA076")+COUNTIF('Nov 6'!$G:$G,"PW1MA078")</f>
        <v>11</v>
      </c>
      <c r="AA14" s="37">
        <f>COUNTIF('Nov 13'!$G:$G,"PW1MA071")+COUNTIF('Nov 13'!$G:$G,"PW1MA072")+COUNTIF('Nov 13'!$G:$G,"PW1MA070")+COUNTIF('Nov 13'!$G:$G,"PW1MA074")+COUNTIF('Nov 13'!$G:$G,"PW1MA076")+COUNTIF('Nov 13'!$G:$G,"PW1MA078")</f>
        <v>10</v>
      </c>
      <c r="AB14" s="37">
        <f>COUNTIF('Nov 20'!$G:$G,"PW1MA071")+COUNTIF('Nov 20'!$G:$G,"PW1MA072")+COUNTIF('Nov 20'!$G:$G,"PW1MA070")+COUNTIF('Nov 20'!$G:$G,"PW1MA074")+COUNTIF('Nov 20'!$G:$G,"PW1MA076")+COUNTIF('Nov 20'!$G:$G,"PW1MA078")</f>
        <v>10</v>
      </c>
      <c r="AC14" s="37">
        <f>COUNTIF('Nov 27'!$G:$G,"PW1MA071")+COUNTIF('Nov 27'!$G:$G,"PW1MA072")+COUNTIF('Nov 27'!$G:$G,"PW1MA070")+COUNTIF('Nov 27'!$G:$G,"PW1MA074")+COUNTIF('Nov 27'!$G:$G,"PW1MA076")+COUNTIF('Nov 27'!$G:$G,"PW1MA078")</f>
        <v>10</v>
      </c>
      <c r="AD14" s="37">
        <f>COUNTIF('Dec 4'!$G:$G,"PW1MA071")+COUNTIF('Dec 4'!$G:$G,"PW1MA072")+COUNTIF('Dec 4'!$G:$G,"PW1MA070")+COUNTIF('Dec 4'!$G:$G,"PW1MA074")+COUNTIF('Dec 4'!$G:$G,"PW1MA076")+COUNTIF('Dec 4'!$G:$G,"PW1MA078")</f>
        <v>10</v>
      </c>
      <c r="AE14" s="37">
        <f>COUNTIF('Dec 11'!$G:$G,"PW1MA071")+COUNTIF('Dec 11'!$G:$G,"PW1MA072")+COUNTIF('Dec 11'!$G:$G,"PW1MA070")+COUNTIF('Dec 11'!$G:$G,"PW1MA074")+COUNTIF('Dec 11'!$G:$G,"PW1MA076")+COUNTIF('Dec 11'!$G:$G,"PW1MA078")</f>
        <v>10</v>
      </c>
      <c r="AF14" s="37">
        <f>COUNTIF('Dec 18'!$G:$G,"PW1MA071")+COUNTIF('Dec 18'!$G:$G,"PW1MA072")+COUNTIF('Dec 18'!$G:$G,"PW1MA070")+COUNTIF('Dec 18'!$G:$G,"PW1MA074")+COUNTIF('Dec 18'!$G:$G,"PW1MA076")+COUNTIF('Dec 18'!$G:$G,"PW1MA078")</f>
        <v>10</v>
      </c>
      <c r="AG14" s="37">
        <f>COUNTIF('Dec 25'!$G:$G,"PW1MA071")+COUNTIF('Dec 25'!$G:$G,"PW1MA072")+COUNTIF('Dec 25'!$G:$G,"PW1MA070")+COUNTIF('Dec 25'!$G:$G,"PW1MA074")+COUNTIF('Dec 25'!$G:$G,"PW1MA076")+COUNTIF('Dec 25'!$G:$G,"PW1MA078")</f>
        <v>9</v>
      </c>
      <c r="AH14" s="37">
        <f>COUNTIF('Jan 1'!$G:$G,"PW1MA071")+COUNTIF('Jan 1'!$G:$G,"PW1MA072")+COUNTIF('Jan 1'!$G:$G,"PW1MA070")+COUNTIF('Jan 1'!$G:$G,"PW1MA074")+COUNTIF('Jan 1'!$G:$G,"PW1MA076")+COUNTIF('Jan 1'!$G:$G,"PW1MA078")</f>
        <v>9</v>
      </c>
      <c r="AI14" s="37">
        <f>COUNTIF('Jan 8'!$G:$G,"PW1MA071")+COUNTIF('Jan 8'!$G:$G,"PW1MA072")+COUNTIF('Jan 8'!$G:$G,"PW1MA070")+COUNTIF('Jan 8'!$G:$G,"PW1MA074")+COUNTIF('Jan 8'!$G:$G,"PW1MA076")+COUNTIF('Jan 8'!$G:$G,"PW1MA078")</f>
        <v>9</v>
      </c>
      <c r="AJ14" s="37">
        <f>COUNTIF('Jan 15'!$G:$G,"PW1MA071")+COUNTIF('Jan 15'!$G:$G,"PW1MA072")+COUNTIF('Jan 15'!$G:$G,"PW1MA070")+COUNTIF('Jan 15'!$G:$G,"PW1MA074")+COUNTIF('Jan 15'!$G:$G,"PW1MA076")+COUNTIF('Jan 15'!$G:$G,"PW1MA078")</f>
        <v>10</v>
      </c>
      <c r="AK14" s="37">
        <f>COUNTIF('Jan 22'!$G:$G,"PW1MA071")+COUNTIF('Jan 22'!$G:$G,"PW1MA072")+COUNTIF('Jan 22'!$G:$G,"PW1MA070")+COUNTIF('Jan 22'!$G:$G,"PW1MA074")+COUNTIF('Jan 22'!$G:$G,"PW1MA076")+COUNTIF('Jan 22'!$G:$G,"PW1MA078")</f>
        <v>9</v>
      </c>
      <c r="AL14" s="37">
        <f>COUNTIF('Jan 29'!$G:$G,"PW1MA071")+COUNTIF('Jan 29'!$G:$G,"PW1MA072")+COUNTIF('Jan 29'!$G:$G,"PW1MA070")+COUNTIF('Jan 29'!$G:$G,"PW1MA074")+COUNTIF('Jan 29'!$G:$G,"PW1MA076")+COUNTIF('Jan 29'!$G:$G,"PW1MA078")</f>
        <v>9</v>
      </c>
      <c r="AM14" s="37">
        <f>COUNTIF('Feb 5'!$G:$G,"PW1MA071")+COUNTIF('Feb 5'!$G:$G,"PW1MA072")+COUNTIF('Feb 5'!$G:$G,"PW1MA070")+COUNTIF('Feb 5'!$G:$G,"PW1MA074")+COUNTIF('Feb 5'!$G:$G,"PW1MA076")+COUNTIF('Feb 5'!$G:$G,"PW1MA078")</f>
        <v>9</v>
      </c>
      <c r="AN14" s="37">
        <f>COUNTIF('Feb 12'!$G:$G,"PW1MA071")+COUNTIF('Feb 12'!$G:$G,"PW1MA072")+COUNTIF('Feb 12'!$G:$G,"PW1MA070")+COUNTIF('Feb 12'!$G:$G,"PW1MA074")+COUNTIF('Feb 12'!$G:$G,"PW1MA076")+COUNTIF('Feb 12'!$G:$G,"PW1MA078")</f>
        <v>9</v>
      </c>
      <c r="AO14" s="37">
        <f>COUNTIF('Feb 12'!$G:$G,"PW1MA071")+COUNTIF('Feb 12'!$G:$G,"PW1MA072")+COUNTIF('Feb 12'!$G:$G,"PW1MA070")+COUNTIF('Feb 12'!$G:$G,"PW1MA074")+COUNTIF('Feb 12'!$G:$G,"PW1MA076")+COUNTIF('Feb 12'!$G:$G,"PW1MA078")</f>
        <v>9</v>
      </c>
      <c r="AP14" s="37">
        <f>COUNTIF('Feb 26'!$G:$G,"PW1MA071")+COUNTIF('Feb 26'!$G:$G,"PW1MA072")+COUNTIF('Feb 26'!$G:$G,"PW1MA070")+COUNTIF('Feb 26'!$G:$G,"PW1MA074")+COUNTIF('Feb 26'!$G:$G,"PW1MA076")+COUNTIF('Feb 26'!$G:$G,"PW1MA078")</f>
        <v>7</v>
      </c>
      <c r="AQ14" s="37">
        <f>COUNTIF('Mar 5'!$G:$G,"PW1MA071")+COUNTIF('Mar 5'!$G:$G,"PW1MA072")+COUNTIF('Mar 5'!$G:$G,"PW1MA070")+COUNTIF('Mar 5'!$G:$G,"PW1MA074")+COUNTIF('Mar 5'!$G:$G,"PW1MA076")+COUNTIF('Mar 5'!$G:$G,"PW1MA078")</f>
        <v>6</v>
      </c>
      <c r="AR14" s="37">
        <f>COUNTIF('Mar 12'!$G:$G,"PW1MA071")+COUNTIF('Mar 12'!$G:$G,"PW1MA072")+COUNTIF('Mar 12'!$G:$G,"PW1MA070")+COUNTIF('Mar 12'!$G:$G,"PW1MA074")+COUNTIF('Mar 12'!$G:$G,"PW1MA076")+COUNTIF('Mar 12'!$G:$G,"PW1MA078")</f>
        <v>5</v>
      </c>
      <c r="AS14" s="37">
        <f>COUNTIF('Mar 19'!$G:$G,"PW1MA071")+COUNTIF('Mar 19'!$G:$G,"PW1MA072")+COUNTIF('Mar 19'!$G:$G,"PW1MA070")+COUNTIF('Mar 19'!$G:$G,"PW1MA074")+COUNTIF('Mar 19'!$G:$G,"PW1MA076")+COUNTIF('Mar 19'!$G:$G,"PW1MA078")</f>
        <v>5</v>
      </c>
      <c r="AT14" s="37">
        <f>COUNTIF('Mar 26'!$G:$G,"PW1MA071")+COUNTIF('Mar 26'!$G:$G,"PW1MA072")+COUNTIF('Mar 26'!$G:$G,"PW1MA070")+COUNTIF('Mar 26'!$G:$G,"PW1MA074")+COUNTIF('Mar 26'!$G:$G,"PW1MA076")+COUNTIF('Mar 26'!$G:$G,"PW1MA078")</f>
        <v>4</v>
      </c>
      <c r="AU14" s="37">
        <f>(COUNTIF('Apr 2'!$G:$G,"PW1MA*")+COUNTIF('Apr 2'!$G:$G,"PW3MA*"))-AU13</f>
        <v>2</v>
      </c>
      <c r="AV14" s="37">
        <f>(COUNTIF('Apr 9'!$G:$G,"PW1MA*")+COUNTIF('Apr 9'!$G:$G,"PW3MA*"))-AV13</f>
        <v>2</v>
      </c>
      <c r="AW14" s="37">
        <f>(COUNTIF('Apr 16'!$G:$G,"PW1MA*")+COUNTIF('Apr 16'!$G:$G,"PW3MA*"))-AW13</f>
        <v>2</v>
      </c>
      <c r="AX14" s="37">
        <f>(COUNTIF('Apr 23'!$G:$G,"PW1MA*")+COUNTIF('Apr 23'!$G:$G,"PW3MA*"))-AX13</f>
        <v>2</v>
      </c>
      <c r="AY14" s="37">
        <f>(COUNTIF('May 2'!$G:$G,"PW1MA*")+COUNTIF('May 2'!$G:$G,"PW3MA*"))-AY13</f>
        <v>2</v>
      </c>
      <c r="AZ14" s="37">
        <f>(COUNTIF('May 9'!$G:$G,"PW1MA*")+COUNTIF('May 9'!$G:$G,"PW3MA*"))-AZ13</f>
        <v>2</v>
      </c>
      <c r="BA14" s="37">
        <f>(COUNTIF('May 14'!$G:$G,"PW1MA*")+COUNTIF('May 14'!$G:$G,"PW3MA*"))-BA13</f>
        <v>2</v>
      </c>
      <c r="BB14" s="37">
        <f>(COUNTIF('May 21'!$G:$G,"PW1MA*")+COUNTIF('May 21'!$G:$G,"PW3MA*"))-BB13</f>
        <v>0</v>
      </c>
      <c r="BC14" s="37">
        <f>(COUNTIF('May 28'!$G:$G,"PW1MA*")+COUNTIF('May 28'!$G:$G,"PW3MA*"))-BC13</f>
        <v>0</v>
      </c>
      <c r="BD14" s="37">
        <f>(COUNTIF('Jun 4'!$G:$G,"PW1MA*")+COUNTIF('Jun 4'!$G:$G,"PW3MA*"))-BD13</f>
        <v>0</v>
      </c>
      <c r="BE14" s="37">
        <f>(COUNTIF('Jun 11'!$G:$G,"PW1MA*")+COUNTIF('Jun 11'!$G:$G,"PW3MA*"))-BE13</f>
        <v>0</v>
      </c>
      <c r="BF14" s="37">
        <f>(COUNTIF('Jun 18'!$G:$G,"PW1MA*")+COUNTIF('Jun 18'!$G:$G,"PW3MA*"))-BF13</f>
        <v>0</v>
      </c>
      <c r="BG14" s="37">
        <f>(COUNTIF('Jun 25'!$G:$G,"PW1MA*")+COUNTIF('Jun 25'!$G:$G,"PW3MA*"))-BG13</f>
        <v>0</v>
      </c>
      <c r="BH14" s="37">
        <f>(COUNTIF('Jul 2'!$G:$G,"PW1MA*")+COUNTIF('Jul 2'!$G:$G,"PW3MA*"))-BH13</f>
        <v>0</v>
      </c>
      <c r="BI14" s="37">
        <f>(COUNTIF('Jul 9'!$G:$G,"PW1MA*")+COUNTIF('Jul 9'!$G:$G,"PW3MA*"))-BI13</f>
        <v>0</v>
      </c>
      <c r="BJ14">
        <f>(COUNTIF('Jul 16'!$G:$G,"PW1MA*")+COUNTIF('Jul 16'!$G:$G,"PW3MA*")) - (COUNTIFS('Jul 16'!$G:$G,"PW1MA079*")+COUNTIFS('Jul 16'!$G:$G,"PW1MA076*"))</f>
      </c>
    </row>
    <row ht="15.75" r="15" spans="2:61" thickBot="1" x14ac:dyDescent="0.3">
      <c r="I15" s="34" t="s">
        <v>504</v>
      </c>
      <c r="J15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5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5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5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5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5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5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5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5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5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5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5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5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5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5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5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5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5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5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5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5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5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5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5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5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5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5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5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5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5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5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5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5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5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5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5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5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5" s="37">
        <f>COUNTIFS('Apr 2'!$G:$G,AU11,'Apr 2'!$H:$H,"FGRC*")</f>
        <v>2</v>
      </c>
      <c r="AV15" s="37">
        <f>COUNTIFS('Apr 9'!$G:$G,AV11,'Apr 9'!$H:$H,"FGRC*")</f>
        <v>2</v>
      </c>
      <c r="AW15" s="37">
        <f>COUNTIFS('Apr 16'!$G:$G,AW11,'Apr 16'!$H:$H,"FGRC*")</f>
        <v>2</v>
      </c>
      <c r="AX15" s="37">
        <f>COUNTIFS('Apr 23'!$G:$G,AX11,'Apr 23'!$H:$H,"FGRC*")</f>
        <v>2</v>
      </c>
      <c r="AY15" s="37">
        <f>COUNTIFS('May 2'!$G:$G,AY11,'May 2'!$H:$H,"FGRC*")</f>
        <v>2</v>
      </c>
      <c r="AZ15" s="37">
        <f>COUNTIFS('May 9'!$G:$G,AZ11,'May 9'!$H:$H,"FGRC*")</f>
        <v>7</v>
      </c>
      <c r="BA15" s="37">
        <f>COUNTIFS('May 14'!$G:$G,BA11,'May 14'!$H:$H,"FGRC*")</f>
        <v>6</v>
      </c>
      <c r="BB15" s="37">
        <f>COUNTIFS('May 21'!$G:$G,BB11,'May 21'!$H:$H,"FGRC*")</f>
        <v>7</v>
      </c>
      <c r="BC15" s="37">
        <f>COUNTIFS('May 28'!$G:$G,BC11,'May 28'!$H:$H,"FGRC*")</f>
        <v>10</v>
      </c>
      <c r="BD15" s="37">
        <f>COUNTIFS('Jun 4'!$G:$G,BD11,'Jun 4'!$H:$H,"FGRC*")</f>
        <v>10</v>
      </c>
      <c r="BE15" s="37">
        <f>COUNTIFS('Jun 11'!$G:$G,BE11,'Jun 11'!$H:$H,"FGRC*")+COUNTIFS('Jun 11'!$G:$G,BE11,'Jun 11'!$H:$H,"FFRE*")</f>
        <v>9</v>
      </c>
      <c r="BF15" s="37">
        <f>COUNTIFS('Jun 18'!$G:$G,BF11,'Jun 18'!$H:$H,"FGRC*")+COUNTIFS('Jun 18'!$G:$G,BF11,'Jun 18'!$H:$H,"FFRE*")</f>
        <v>7</v>
      </c>
      <c r="BG15" s="37">
        <f>COUNTIFS('Jun 25'!$G:$G,BG11,'Jun 25'!$H:$H,"FGRC*")+COUNTIFS('Jun 25'!$G:$G,BG11,'Jun 25'!$H:$H,"FFRE*")</f>
        <v>8</v>
      </c>
      <c r="BH15" s="37">
        <f>COUNTIFS('Jul 2'!$G:$G,BH11,'Jul 2'!$H:$H,"FGRC*")+COUNTIFS('Jul 2'!$G:$G,BH11,'Jul 2'!$H:$H,"FFRE*")</f>
        <v>8</v>
      </c>
      <c r="BI15" s="37">
        <f>COUNTIFS('Jul 9'!$G:$G,BI11,'Jul 9'!$H:$H,"FGRC*")+COUNTIFS('Jul 9'!$G:$G,BI11,'Jul 9'!$H:$H,"FFRE*")</f>
        <v>9</v>
      </c>
      <c r="BJ15">
        <f>COUNTIFS('Jul 16'!$G:$G, "v4.6-4-2" ,'Jul 16'!$H:$H,"FGRC*")+COUNTIFS('Jul 16'!$G:$G, "v4.6-4-2" ,'Jul 16'!$H:$H,"FFRE*")</f>
      </c>
    </row>
    <row ht="15.75" r="16" spans="2:61" thickBot="1" x14ac:dyDescent="0.3">
      <c r="I16" s="34" t="s">
        <v>505</v>
      </c>
      <c r="J16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6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6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6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6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6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6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6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6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6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6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6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6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6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6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6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6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6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6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6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6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6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6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6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6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6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6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6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6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6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6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6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6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6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6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6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6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6" s="37">
        <f>(COUNTIFS('Apr 2'!$G:$G,"v*",'Apr 2'!$H:$H,"FGRC*")+COUNTIFS('Apr 2'!$G:$G,"PW3RS*"))-AU15</f>
        <v>3</v>
      </c>
      <c r="AV16" s="37">
        <f>(COUNTIFS('Apr 9'!$G:$G,"v*",'Apr 9'!$H:$H,"FGRC*")+COUNTIFS('Apr 9'!$G:$G,"PW3RS*"))-AV15</f>
        <v>2</v>
      </c>
      <c r="AW16" s="37">
        <f>(COUNTIFS('Apr 16'!$G:$G,"v*",'Apr 16'!$H:$H,"FGRC*")+COUNTIFS('Apr 16'!$G:$G,"PW3RS*"))-AW15</f>
        <v>3</v>
      </c>
      <c r="AX16" s="37">
        <f>(COUNTIFS('Apr 23'!$G:$G,"v*",'Apr 23'!$H:$H,"FGRC*")+COUNTIFS('Apr 23'!$G:$G,"PW3RS*"))-AX15</f>
        <v>3</v>
      </c>
      <c r="AY16" s="37">
        <f>(COUNTIFS('May 2'!$G:$G,"v*",'May 2'!$H:$H,"FGRC*")+COUNTIFS('May 2'!$G:$G,"PW3RS*"))-AY15</f>
        <v>2</v>
      </c>
      <c r="AZ16" s="37">
        <f>(COUNTIFS('May 9'!$G:$G,"v*",'May 9'!$H:$H,"FGRC*")+COUNTIFS('May 9'!$G:$G,"PW3RS*"))-AZ15</f>
        <v>2</v>
      </c>
      <c r="BA16" s="37">
        <f>(COUNTIFS('May 14'!$G:$G,"v*",'May 14'!$H:$H,"FGRC*")+COUNTIFS('May 14'!$G:$G,"PW3RS*"))-BA15</f>
        <v>3</v>
      </c>
      <c r="BB16" s="37">
        <f>(COUNTIFS('May 21'!$G:$G,"v*",'May 21'!$H:$H,"FGRC*")+COUNTIFS('May 21'!$G:$G,"PW3RS*"))-BB15</f>
        <v>3</v>
      </c>
      <c r="BC16" s="37">
        <f>(COUNTIFS('May 28'!$G:$G,"v*",'May 28'!$H:$H,"FGRC*")+COUNTIFS('May 28'!$G:$G,"PW3RS*"))-BC15</f>
        <v>1</v>
      </c>
      <c r="BD16" s="37">
        <f>(COUNTIFS('Jun 4'!$G:$G,"v*",'Jun 4'!$H:$H,"FGRC*")+COUNTIFS('Jun 4'!$G:$G,"PW3RS*"))-BD15</f>
        <v>1</v>
      </c>
      <c r="BE16" s="37">
        <f>(COUNTIFS('Jun 11'!$G:$G,"v*",'Jun 11'!$H:$H,"FGRC*")+COUNTIFS('Jun 11'!$G:$G,"PW3RS*",'Jun 11'!$H:$H,"FFRE*"))-BE15</f>
        <v>0</v>
      </c>
      <c r="BF16" s="37">
        <f>(COUNTIFS('Jun 18'!$G:$G,"v*",'Jun 18'!$H:$H,"FGRC*")+COUNTIFS('Jun 18'!$G:$G,"PW3RS*",'Jun 18'!$H:$H,"FFRE*"))-BF15</f>
        <v>2</v>
      </c>
      <c r="BG16" s="37">
        <f>(COUNTIFS('Jun 25'!$G:$G,"v*",'Jun 25'!$H:$H,"FGRC*")+COUNTIFS('Jun 25'!$G:$G,"PW3RS*",'Jun 25'!$H:$H,"FFRE*"))-BG15</f>
        <v>2</v>
      </c>
      <c r="BH16" s="37">
        <f>(COUNTIFS('Jul 2'!$G:$G,"v*",'Jul 2'!$H:$H,"FGRC*")+COUNTIFS('Jul 2'!$G:$G,"PW3RS*",'Jul 2'!$H:$H,"FFRE*"))-BH15</f>
        <v>2</v>
      </c>
      <c r="BI16" s="37">
        <f>(COUNTIFS('Jul 9'!$G:$G,"v*",'Jul 9'!$H:$H,"FGRC*")+COUNTIFS('Jul 9'!$G:$G,"PW3RS*",'Jul 9'!$H:$H,"FFRE*"))-BI15</f>
        <v>2</v>
      </c>
      <c r="BJ16">
        <f>(COUNTIFS('Jul 16'!$G:$G,"v*",'Jul 16'!$H:$H,"FGRC*")+COUNTIFS('Jul 16'!$G:$G,"PW3RS*",'Jul 16'!$H:$H,"FFRE*"))- (COUNTIFS('Jul 16'!$G:$G, "v4.6-4-2" ,'Jul 16'!$H:$H,"FGRC*")+COUNTIFS('Jul 16'!$G:$G, "v4.6-4-2" ,'Jul 16'!$H:$H,"FFRE*"))</f>
      </c>
    </row>
    <row ht="15.75" r="17" spans="1:61" thickBot="1" x14ac:dyDescent="0.3">
      <c r="I17" s="34" t="s">
        <v>506</v>
      </c>
      <c r="J17" s="37">
        <f>COUNTIFS('July 17'!$G:$G,"PW1RS324",'July 17'!$H:$H,"FGRC0844S1")+COUNTIFS('July 17'!$G:$G,"PW1RS324",'July 17'!$H:$H,"FFRE0833Q1")</f>
        <v>2</v>
      </c>
      <c r="K17" s="37">
        <f>COUNTIFS('July 24'!$G:$G,"PW1RS324",'July 24'!$H:$H,"FGRC0844S1")+COUNTIFS('July 24'!$G:$G,"PW1RS324",'July 24'!$H:$H,"FFRE0833Q1")</f>
        <v>2</v>
      </c>
      <c r="L17" s="37">
        <f>COUNTIFS('July 31'!$G:$G,"PW1RS324",'July 31'!$H:$H,"FGRC0844S1")+COUNTIFS('July 31'!$G:$G,"PW1RS324",'July 31'!$H:$H,"FFRE0833Q1")</f>
        <v>2</v>
      </c>
      <c r="M17" s="37">
        <f>COUNTIFS('Aug 7'!$G:$G,"PW1RS324",'Aug 7'!$H:$H,"FGRC0844S1")+COUNTIFS('Aug 7'!$G:$G,"PW1RS324",'Aug 7'!$H:$H,"FFRE0833Q1")</f>
        <v>3</v>
      </c>
      <c r="N17" s="37">
        <f>COUNTIFS('Aug 14'!$G:$G,"PW1RS324",'Aug 14'!$H:$H,"FGRC0844S1")+COUNTIFS('Aug 14'!$G:$G,"PW1RS324",'Aug 14'!$H:$H,"FFRE0833Q1")</f>
        <v>3</v>
      </c>
      <c r="O17" s="37">
        <f>COUNTIFS('Aug 21'!$G:$G,"PW1RS324",'Aug 21'!$H:$H,"FGRC0844S1")+COUNTIFS('Aug 21'!$G:$G,"PW1RS324",'Aug 21'!$H:$H,"FFRE0833Q1")</f>
        <v>3</v>
      </c>
      <c r="P17" s="37">
        <f>COUNTIFS('Aug 28'!$G:$G,"PW1RS324",'Aug 28'!$H:$H,"FGRC0844S1")+COUNTIFS('Aug 28'!$G:$G,"PW1RS324",'Aug 28'!$H:$H,"FFRE0833Q1")</f>
        <v>2</v>
      </c>
      <c r="Q17" s="37">
        <f>COUNTIFS('Sep 4'!$G:$G,"PW1RS324",'Sep 4'!$H:$H,"FGRC0844S1")+COUNTIFS('Sep 4'!$G:$G,"PW1RS324",'Sep 4'!$H:$H,"FFRE0833Q1")</f>
        <v>2</v>
      </c>
      <c r="R17" s="37">
        <f>COUNTIFS('Sep 11'!$G:$G,"PW1RS326")</f>
        <v>3</v>
      </c>
      <c r="S17" s="37">
        <f>COUNTIFS('Sep 18'!$G:$G,"PW1RS326")</f>
        <v>3</v>
      </c>
      <c r="T17" s="37">
        <f>COUNTIFS('Sep 25'!$G:$G,"PW1RS326")</f>
        <v>4</v>
      </c>
      <c r="U17" s="85">
        <f>COUNTIFS('Oct 2'!$G:$G,"PW1RS326")</f>
        <v>4</v>
      </c>
      <c r="V17" s="37">
        <f>COUNTIFS('Oct 9'!$G:$G,"PW1RS326")</f>
        <v>4</v>
      </c>
      <c r="W17" s="37">
        <f>COUNTIFS('Oct 16'!$G:$G,"PW1RS326")</f>
        <v>4</v>
      </c>
      <c r="X17" s="37">
        <f>COUNTIFS('Oct 23'!$G:$G,"PW1RS326")</f>
        <v>3</v>
      </c>
      <c r="Y17" s="37">
        <f>COUNTIFS('Oct 30'!$G:$G,"PW1RS326")</f>
        <v>3</v>
      </c>
      <c r="Z17" s="37">
        <f>COUNTIFS('Nov 6'!$G:$G,"PW1RS326")</f>
        <v>3</v>
      </c>
      <c r="AA17" s="37">
        <f>COUNTIFS('Nov 13'!$G:$G,"PW1RS326")</f>
        <v>2</v>
      </c>
      <c r="AB17" s="37">
        <f>COUNTIFS('Nov 20'!$G:$G,"PW1RS326")</f>
        <v>3</v>
      </c>
      <c r="AC17" s="37">
        <f>COUNTIFS('Nov 27'!$G:$G,"PW1RS326")</f>
        <v>2</v>
      </c>
      <c r="AD17" s="37">
        <f>COUNTIFS('Dec 4'!$G:$G,"PW1RS326")</f>
        <v>3</v>
      </c>
      <c r="AE17" s="37">
        <f>COUNTIFS('Dec 11'!$G:$G,"PW1RS326")</f>
        <v>2</v>
      </c>
      <c r="AF17" s="37">
        <f>COUNTIFS('Dec 18'!$G:$G,"PW1RS326")</f>
        <v>2</v>
      </c>
      <c r="AG17" s="37">
        <f>COUNTIFS('Dec 25'!$G:$G,"PW1RS326")</f>
        <v>3</v>
      </c>
      <c r="AH17" s="37">
        <f>COUNTIFS('Jan 1'!$G:$G,"PW1RS326")</f>
        <v>3</v>
      </c>
      <c r="AI17" s="37">
        <f>COUNTIFS('Jan 8'!$G:$G,"PW1RS326")</f>
        <v>2</v>
      </c>
      <c r="AJ17" s="37">
        <f>COUNTIFS('Jan 15'!$G:$G,"PW1RS326")</f>
        <v>3</v>
      </c>
      <c r="AK17" s="37">
        <f>COUNTIFS('Jan 22'!$G:$G,"PW1RS326")</f>
        <v>2</v>
      </c>
      <c r="AL17" s="37">
        <f>COUNTIFS('Jan 29'!$G:$G,"PW1RS326")</f>
        <v>2</v>
      </c>
      <c r="AM17" s="37">
        <f>COUNTIFS('Feb 5'!$G:$G,"PW1RS326")</f>
        <v>2</v>
      </c>
      <c r="AN17" s="37">
        <f>COUNTIFS('Feb 12'!$G:$G,"PW1RS326")</f>
        <v>2</v>
      </c>
      <c r="AO17" s="37">
        <f>COUNTIFS('Feb 12'!$G:$G,"PW1RS326")</f>
        <v>2</v>
      </c>
      <c r="AP17" s="37">
        <f>COUNTIFS('Feb 26'!$G:$G,"PW1RS326")</f>
        <v>3</v>
      </c>
      <c r="AQ17" s="37">
        <f>COUNTIFS('Mar 5'!$G:$G,"PW1RS326")</f>
        <v>2</v>
      </c>
      <c r="AR17" s="37">
        <f>COUNTIFS('Mar 12'!$G:$G,"PW1RS326")</f>
        <v>2</v>
      </c>
      <c r="AS17" s="37">
        <f>COUNTIFS('Mar 19'!$G:$G,"PW1RS326")</f>
        <v>3</v>
      </c>
      <c r="AT17" s="37">
        <f>COUNTIFS('Mar 26'!$G:$G,"PW1RS326")</f>
        <v>2</v>
      </c>
      <c r="AU17" s="171">
        <f>COUNTIFS('Apr 2'!$G:$G,"PW1RS326")</f>
        <v>3</v>
      </c>
      <c r="AV17" s="171">
        <f>COUNTIFS('Apr 9'!$G:$G,"PW1RS326")</f>
        <v>3</v>
      </c>
      <c r="AW17" s="171">
        <f>COUNTIFS('Apr 16'!$G:$G,"PW1RS326")</f>
        <v>3</v>
      </c>
      <c r="AX17" s="171">
        <f>COUNTIFS('Apr 23'!$G:$G,"PW1RS326")</f>
        <v>3</v>
      </c>
      <c r="AY17" s="171">
        <f>COUNTIFS('May 2'!$G:$G,"PW1RS326")</f>
        <v>3</v>
      </c>
      <c r="AZ17" s="171">
        <f>COUNTIFS('May 9'!$G:$G,"PW1RS326")</f>
        <v>3</v>
      </c>
      <c r="BA17" s="171">
        <f>COUNTIFS('May 14'!$G:$G,"PW1RS326")</f>
        <v>3</v>
      </c>
      <c r="BB17" s="171">
        <f>COUNTIFS('May 21'!$G:$G,"PW1RS326")</f>
        <v>3</v>
      </c>
      <c r="BC17" s="171">
        <f>COUNTIFS('May 28'!$G:$G,"PW1RS326")</f>
        <v>3</v>
      </c>
      <c r="BD17" s="171">
        <f>COUNTIFS('Jun 4'!$G:$G,"PW1RS326")</f>
        <v>3</v>
      </c>
      <c r="BE17" s="171">
        <f>COUNTIFS('Jun 11'!$G:$G,"PW1RS326",'Jun 11'!$H:$H,"FGRC*")+COUNTIFS('Jun 11'!$G:$G,"PW1RS326",'Jun 11'!$H:$H,"FFRE*")</f>
        <v>3</v>
      </c>
      <c r="BF17" s="171">
        <f>COUNTIFS('Jun 18'!$G:$G,"PW1RS326",'Jun 18'!$H:$H,"FGRC*")+COUNTIFS('Jun 18'!$G:$G,"PW1RS326",'Jun 18'!$H:$H,"FFRE*")</f>
        <v>3</v>
      </c>
      <c r="BG17" s="171">
        <f>COUNTIFS('Jun 25'!$G:$G,"PW1RS326",'Jun 25'!$H:$H,"FGRC*")+COUNTIFS('Jun 25'!$G:$G,"PW1RS326",'Jun 25'!$H:$H,"FFRE*")</f>
        <v>3</v>
      </c>
      <c r="BH17" s="171">
        <f>COUNTIFS('Jul 2'!$G:$G,"PW1RS326",'Jul 2'!$H:$H,"FGRC*")+COUNTIFS('Jul 2'!$G:$G,"PW1RS326",'Jul 2'!$H:$H,"FFRE*")</f>
        <v>3</v>
      </c>
      <c r="BI17" s="171">
        <f>COUNTIFS('Jul 9'!$G:$G,"PW1RS326",'Jul 9'!$H:$H,"FGRC*")+COUNTIFS('Jul 9'!$G:$G,"PW1RS326",'Jul 9'!$H:$H,"FFRE*")</f>
        <v>3</v>
      </c>
      <c r="BJ17">
        <f>COUNTIFS('Jul 16'!$G:$G,"PW1RS326",'Jul 16'!$H:$H,"FGRC*")+COUNTIFS('Jul 16'!$G:$G,"PW1RS326",'Jul 16'!$H:$H,"FFRE*")</f>
      </c>
    </row>
    <row customFormat="1" ht="15.75" r="18" s="79" spans="1:61" thickBot="1" x14ac:dyDescent="0.3">
      <c r="H18"/>
      <c r="I18" s="34" t="s">
        <v>507</v>
      </c>
      <c r="J18" s="37">
        <f>SUM(COUNTIF('July 17'!$G:$G,"PW1RS317")+COUNTIF('July 17'!$G:$G,"PW1RS319")+COUNTIF('July 17'!$G:$G,"PW1RS316")+COUNTIF('July 17'!$G:$G,"PW1RS317"))</f>
        <v>0</v>
      </c>
      <c r="K18" s="37">
        <f>SUM(COUNTIF('July 24'!$G:$G,"PW1RS317")+COUNTIF('July 24'!$G:$G,"PW1RS319")+COUNTIF('July 24'!$G:$G,"PW1RS316")+COUNTIF('July 24'!$G:$G,"PW1RS317"))</f>
        <v>0</v>
      </c>
      <c r="L18" s="37">
        <f>SUM(COUNTIF('July 31'!$G:$G,"PW1RS317")+COUNTIF('July 31'!$G:$G,"PW1RS319")+COUNTIF('July 31'!$G:$G,"PW1RS316")+COUNTIF('July 31'!$G:$G,"PW1RS317"))</f>
        <v>0</v>
      </c>
      <c r="M18" s="37">
        <f>SUM(COUNTIF('Aug 7'!$G:$G,"PW1RS317")+COUNTIF('Aug 7'!$G:$G,"PW1RS319")+COUNTIF('Aug 7'!$G:$G,"PW1RS316")+COUNTIF('Aug 7'!$G:$G,"PW1RS317"))</f>
        <v>0</v>
      </c>
      <c r="N18" s="37">
        <f>SUM(COUNTIF('Aug 14'!$G:$G,"PW1RS317")+COUNTIF('Aug 14'!$G:$G,"PW1RS319")+COUNTIF('Aug 14'!$G:$G,"PW1RS316")+COUNTIF('Aug 14'!$G:$G,"PW1RS317"))</f>
        <v>0</v>
      </c>
      <c r="O18" s="37">
        <f>SUM(COUNTIF('Aug 21'!$G:$G,"PW1RS317")+COUNTIF('Aug 21'!$G:$G,"PW1RS319")+COUNTIF('Aug 21'!$G:$G,"PW1RS316")+COUNTIF('Aug 21'!$G:$G,"PW1RS317"))</f>
        <v>0</v>
      </c>
      <c r="P18" s="37">
        <f>SUM(COUNTIF('Aug 28'!$G:$G,"PW1RS317")+COUNTIF('Aug 28'!$G:$G,"PW1RS319")+COUNTIF('Aug 28'!$G:$G,"PW1RS316")+COUNTIF('Aug 28'!$G:$G,"PW1RS317"))</f>
        <v>0</v>
      </c>
      <c r="Q18" s="37">
        <f>SUM(COUNTIF('Sep 4'!$G:$G,"PW1RS317")+COUNTIF('Sep 4'!$G:$G,"PW1RS319")+COUNTIF('Sep 4'!$G:$G,"PW1RS316"))</f>
        <v>1</v>
      </c>
      <c r="R18" s="37">
        <f>SUM(COUNTIF('Sep 11'!$G:$G,"PW1RS317")+COUNTIF('Sep 11'!$G:$G,"PW1RS319")+COUNTIF('Sep 11'!$G:$G,"PW1RS316"))+COUNTIFS('Sep 11'!$G:$G,"PW1RS324")</f>
        <v>1</v>
      </c>
      <c r="S18" s="37">
        <f>SUM(COUNTIF('Sep 18'!$G:$G,"PW1RS317")+COUNTIF('Sep 18'!$G:$G,"PW1RS319")+COUNTIF('Sep 18'!$G:$G,"PW1RS316"))+COUNTIFS('Sep 18'!$G:$G,"PW1RS324")</f>
        <v>0</v>
      </c>
      <c r="T18" s="37">
        <f>SUM(COUNTIF('Sep 25'!$G:$G,"PW1RS317")+COUNTIF('Sep 25'!$G:$G,"PW1RS319")+COUNTIF('Sep 25'!$G:$G,"PW1RS316"))+COUNTIFS('Sep 25'!$G:$G,"PW1RS324")</f>
        <v>0</v>
      </c>
      <c r="U18" s="85">
        <f>SUM(COUNTIF('Oct 2'!$G:$G,"PW1RS317")+COUNTIF('Oct 2'!$G:$G,"PW1RS319")+COUNTIF('Oct 2'!$G:$G,"PW1RS316"))+COUNTIFS('Oct 2'!$G:$G,"PW1RS324")</f>
        <v>0</v>
      </c>
      <c r="V18" s="37">
        <f>SUM(COUNTIF('Oct 9'!$G:$G,"PW1RS317")+COUNTIF('Oct 9'!$G:$G,"PW1RS319")+COUNTIF('Oct 9'!$G:$G,"PW1RS316"))+COUNTIFS('Oct 9'!$G:$G,"PW1RS324")</f>
        <v>0</v>
      </c>
      <c r="W18" s="37">
        <f>SUM(COUNTIF('Oct 16'!$G:$G,"PW1RS317")+COUNTIF('Oct 16'!$G:$G,"PW1RS319")+COUNTIF('Oct 16'!$G:$G,"PW1RS316"))+COUNTIFS('Oct 16'!$G:$G,"PW1RS324")</f>
        <v>0</v>
      </c>
      <c r="X18" s="37">
        <f>SUM(COUNTIF('Oct 23'!$G:$G,"PW1RS317")+COUNTIF('Oct 23'!$G:$G,"PW1RS319")+COUNTIF('Oct 23'!$G:$G,"PW1RS316"))+COUNTIFS('Oct 23'!$G:$G,"PW1RS324")</f>
        <v>0</v>
      </c>
      <c r="Y18" s="37">
        <f>SUM(COUNTIF('Oct 30'!$G:$G,"PW1RS317")+COUNTIF('Oct 30'!$G:$G,"PW1RS319")+COUNTIF('Oct 30'!$G:$G,"PW1RS316"))+COUNTIFS('Oct 30'!$G:$G,"PW1RS324")</f>
        <v>0</v>
      </c>
      <c r="Z18" s="37">
        <f>SUM(COUNTIF('Nov 6'!$G:$G,"PW1RS317")+COUNTIF('Nov 6'!$G:$G,"PW1RS319")+COUNTIF('Nov 6'!$G:$G,"PW1RS316"))+COUNTIFS('Nov 6'!$G:$G,"PW1RS324")</f>
        <v>1</v>
      </c>
      <c r="AA18" s="37">
        <f>SUM(COUNTIF('Nov 13'!$G:$G,"PW1RS317")+COUNTIF('Nov 13'!$G:$G,"PW1RS319")+COUNTIF('Nov 13'!$G:$G,"PW1RS316"))+COUNTIFS('Nov 13'!$G:$G,"PW1RS324")</f>
        <v>1</v>
      </c>
      <c r="AB18" s="37">
        <f>SUM(COUNTIF('Nov 20'!$G:$G,"PW1RS317")+COUNTIF('Nov 20'!$G:$G,"PW1RS319")+COUNTIF('Nov 20'!$G:$G,"PW1RS316"))+COUNTIFS('Nov 20'!$G:$G,"PW1RS324")</f>
        <v>1</v>
      </c>
      <c r="AC18" s="37">
        <f>SUM(COUNTIF('Nov 27'!$G:$G,"PW1RS317")+COUNTIF('Nov 27'!$G:$G,"PW1RS319")+COUNTIF('Nov 27'!$G:$G,"PW1RS316"))+COUNTIFS('Nov 27'!$G:$G,"PW1RS324")</f>
        <v>1</v>
      </c>
      <c r="AD18" s="37">
        <f>SUM(COUNTIF('Dec 4'!$G:$G,"PW1RS317")+COUNTIF('Dec 4'!$G:$G,"PW1RS319")+COUNTIF('Dec 4'!$G:$G,"PW1RS316"))+COUNTIFS('Dec 4'!$G:$G,"PW1RS324")</f>
        <v>1</v>
      </c>
      <c r="AE18" s="37">
        <f>SUM(COUNTIF('Dec 11'!$G:$G,"PW1RS317")+COUNTIF('Dec 11'!$G:$G,"PW1RS319")+COUNTIF('Dec 11'!$G:$G,"PW1RS316"))+COUNTIFS('Dec 11'!$G:$G,"PW1RS324")</f>
        <v>1</v>
      </c>
      <c r="AF18" s="37">
        <f>SUM(COUNTIF('Dec 18'!$G:$G,"PW1RS317")+COUNTIF('Dec 18'!$G:$G,"PW1RS319")+COUNTIF('Dec 18'!$G:$G,"PW1RS316"))+COUNTIFS('Dec 18'!$G:$G,"PW1RS324")</f>
        <v>1</v>
      </c>
      <c r="AG18" s="37">
        <f>SUM(COUNTIF('Dec 25'!$G:$G,"PW1RS317")+COUNTIF('Dec 25'!$G:$G,"PW1RS319")+COUNTIF('Dec 25'!$G:$G,"PW1RS316"))+COUNTIFS('Dec 25'!$G:$G,"PW1RS324")</f>
        <v>1</v>
      </c>
      <c r="AH18" s="37">
        <f>SUM(COUNTIF('Jan 1'!$G:$G,"PW1RS317")+COUNTIF('Jan 1'!$G:$G,"PW1RS319")+COUNTIF('Jan 1'!$G:$G,"PW1RS316"))+COUNTIFS('Jan 1'!$G:$G,"PW1RS324")</f>
        <v>1</v>
      </c>
      <c r="AI18" s="37">
        <f>SUM(COUNTIF('Jan 8'!$G:$G,"PW1RS317")+COUNTIF('Jan 8'!$G:$G,"PW1RS319")+COUNTIF('Jan 8'!$G:$G,"PW1RS316"))+COUNTIFS('Jan 8'!$G:$G,"PW1RS324")</f>
        <v>0</v>
      </c>
      <c r="AJ18" s="37">
        <f>SUM(COUNTIF('Jan 15'!$G:$G,"PW1RS317")+COUNTIF('Jan 15'!$G:$G,"PW1RS319")+COUNTIF('Jan 15'!$G:$G,"PW1RS316"))+COUNTIFS('Jan 15'!$G:$G,"PW1RS324")</f>
        <v>0</v>
      </c>
      <c r="AK18" s="37">
        <f>SUM(COUNTIF('Jan 22'!$G:$G,"PW1RS317")+COUNTIF('Jan 22'!$G:$G,"PW1RS319")+COUNTIF('Jan 22'!$G:$G,"PW1RS316"))+COUNTIFS('Jan 22'!$G:$G,"PW1RS324")</f>
        <v>0</v>
      </c>
      <c r="AL18" s="37">
        <f>SUM(COUNTIF('Jan 29'!$G:$G,"PW1RS317")+COUNTIF('Jan 29'!$G:$G,"PW1RS319")+COUNTIF('Jan 29'!$G:$G,"PW1RS316"))+COUNTIFS('Jan 29'!$G:$G,"PW1RS324")</f>
        <v>0</v>
      </c>
      <c r="AM18" s="37">
        <f>SUM(COUNTIF('Feb 5'!$G:$G,"PW1RS317")+COUNTIF('Feb 5'!$G:$G,"PW1RS319")+COUNTIF('Feb 5'!$G:$G,"PW1RS316"))+COUNTIFS('Feb 5'!$G:$G,"PW1RS324")</f>
        <v>0</v>
      </c>
      <c r="AN18" s="37">
        <f>SUM(COUNTIF('Feb 12'!$G:$G,"PW1RS317")+COUNTIF('Feb 12'!$G:$G,"PW1RS319")+COUNTIF('Feb 12'!$G:$G,"PW1RS316"))+COUNTIFS('Feb 12'!$G:$G,"PW1RS324")</f>
        <v>0</v>
      </c>
      <c r="AO18" s="37">
        <f>SUM(COUNTIF('Feb 12'!$G:$G,"PW1RS317")+COUNTIF('Feb 12'!$G:$G,"PW1RS319")+COUNTIF('Feb 12'!$G:$G,"PW1RS316"))+COUNTIFS('Feb 12'!$G:$G,"PW1RS324")</f>
        <v>0</v>
      </c>
      <c r="AP18" s="37">
        <f>SUM(COUNTIF('Feb 26'!$G:$G,"PW1RS317")+COUNTIF('Feb 26'!$G:$G,"PW1RS319")+COUNTIF('Feb 26'!$G:$G,"PW1RS316"))+COUNTIFS('Feb 26'!$G:$G,"PW1RS324")</f>
        <v>0</v>
      </c>
      <c r="AQ18" s="37">
        <f>SUM(COUNTIF('Mar 5'!$G:$G,"PW1RS317")+COUNTIF('Mar 5'!$G:$G,"PW1RS319")+COUNTIF('Mar 5'!$G:$G,"PW1RS316"))+COUNTIFS('Mar 5'!$G:$G,"PW1RS324")</f>
        <v>0</v>
      </c>
      <c r="AR18" s="37">
        <f>SUM(COUNTIF('Mar 12'!$G:$G,"PW1RS317")+COUNTIF('Mar 12'!$G:$G,"PW1RS319")+COUNTIF('Mar 12'!$G:$G,"PW1RS316"))+COUNTIFS('Mar 12'!$G:$G,"PW1RS324")</f>
        <v>0</v>
      </c>
      <c r="AS18" s="37">
        <f>SUM(COUNTIF('Mar 19'!$G:$G,"PW1RS317")+COUNTIF('Mar 19'!$G:$G,"PW1RS319")+COUNTIF('Mar 19'!$G:$G,"PW1RS316"))+COUNTIFS('Mar 19'!$G:$G,"PW1RS324")</f>
        <v>0</v>
      </c>
      <c r="AT18" s="37">
        <f>SUM(COUNTIF('Mar 26'!$G:$G,"PW1RS317")+COUNTIF('Mar 26'!$G:$G,"PW1RS319")+COUNTIF('Mar 26'!$G:$G,"PW1RS316"))+COUNTIFS('Mar 26'!$G:$G,"PW1RS324")</f>
        <v>0</v>
      </c>
      <c r="AU18" s="173">
        <f>COUNTIFS('Apr 2'!$G:$G,"PW1RS*")-AU17</f>
        <v>0</v>
      </c>
      <c r="AV18" s="173">
        <f>COUNTIFS('Apr 9'!$G:$G,"PW1RS*")-AV17</f>
        <v>0</v>
      </c>
      <c r="AW18" s="173">
        <f>COUNTIFS('Apr 16'!$G:$G,"PW1RS*")-AW17</f>
        <v>0</v>
      </c>
      <c r="AX18" s="173">
        <f>COUNTIFS('Apr 23'!$G:$G,"PW1RS*")-AX17</f>
        <v>0</v>
      </c>
      <c r="AY18" s="173">
        <f>COUNTIFS('May 2'!$G:$G,"PW1RS*")-AY17</f>
        <v>0</v>
      </c>
      <c r="AZ18" s="173">
        <f>COUNTIFS('May 9'!$G:$G,"PW1RS*")-AZ17</f>
        <v>0</v>
      </c>
      <c r="BA18" s="173">
        <f>COUNTIFS('May 14'!$G:$G,"PW1RS*")-BA17</f>
        <v>0</v>
      </c>
      <c r="BB18" s="173">
        <f>COUNTIFS('May 21'!$G:$G,"PW1RS*")-BB17</f>
        <v>0</v>
      </c>
      <c r="BC18" s="173">
        <f>COUNTIFS('May 28'!$G:$G,"PW1RS*")-BC17</f>
        <v>0</v>
      </c>
      <c r="BD18" s="173">
        <f>COUNTIFS('Jun 4'!$G:$G,"PW1RS*")-BD17</f>
        <v>0</v>
      </c>
      <c r="BE18" s="173">
        <f>(COUNTIFS('Jun 11'!$G:$G,"PW1RS*",'Jun 11'!$H:$H,"FFRE*")+COUNTIFS('Jun 11'!$G:$G,"PW1RS*",'Jun 11'!$H:$H,"FGRC*"))-BE17</f>
        <v>0</v>
      </c>
      <c r="BF18" s="173">
        <f>(COUNTIFS('Jun 18'!$G:$G,"PW1RS*",'Jun 18'!$H:$H,"FFRE*")+COUNTIFS('Jun 18'!$G:$G,"PW1RS*",'Jun 18'!$H:$H,"FGRC*"))-BF17</f>
        <v>0</v>
      </c>
      <c r="BG18" s="173">
        <f>(COUNTIFS('Jun 25'!$G:$G,"PW1RS*",'Jun 25'!$H:$H,"FFRE*")+COUNTIFS('Jun 25'!$G:$G,"PW1RS*",'Jun 25'!$H:$H,"FGRC*"))-BG17</f>
        <v>0</v>
      </c>
      <c r="BH18" s="173">
        <f>(COUNTIFS('Jul 2'!$G:$G,"PW1RS*",'Jul 2'!$H:$H,"FFRE*")+COUNTIFS('Jul 2'!$G:$G,"PW1RS*",'Jul 2'!$H:$H,"FGRC*"))-BH17</f>
        <v>0</v>
      </c>
      <c r="BI18" s="173">
        <f>(COUNTIFS('Jul 9'!$G:$G,"PW1RS*",'Jul 9'!$H:$H,"FFRE*")+COUNTIFS('Jul 9'!$G:$G,"PW1RS*",'Jul 9'!$H:$H,"FGRC*"))-BI17</f>
        <v>0</v>
      </c>
      <c r="BJ18">
        <f>(COUNTIFS('Jul 16'!$G:$G,"PW1RS*",'Jul 16'!$H:$H,"FFRE*")+COUNTIFS('Jul 16'!$G:$G,"PW1RS*",'Jul 16'!$H:$H,"FGRC*"))- (COUNTIFS('Jul 16'!$G:$G,"PW1RS326",'Jul 16'!$H:$H,"FGRC*")+COUNTIFS('Jul 16'!$G:$G,"PW1RS326",'Jul 16'!$H:$H,"FFRE*"))</f>
      </c>
    </row>
    <row customFormat="1" ht="15.75" r="19" s="79" spans="1:61" thickBot="1" x14ac:dyDescent="0.3">
      <c r="H19"/>
      <c r="I19" s="35" t="s">
        <v>508</v>
      </c>
      <c r="J19" s="37">
        <f>COUNTIFS('July 17'!$G:$G,"PW3RS018_170120b",'July 17'!$H:$H,"FGPC1244T100")+COUNTIFS('July 17'!$G:$G,"PW3RS020",'July 17'!$H:$H,"FGPC1244T100")+COUNTIF('July 17'!$G:$G,"v4.3-1.0")</f>
        <v>13</v>
      </c>
      <c r="K19" s="37">
        <f>COUNTIFS('July 24'!$G:$G,"PW3RS018_170120b",'July 24'!$H:$H,"FGPC1244T100")+COUNTIFS('July 24'!$G:$G,"PW3RS020",'July 24'!$H:$H,"FGPC1244T100")+COUNTIF('July 24'!$G:$G,"v4.3-1.0")</f>
        <v>11</v>
      </c>
      <c r="L19" s="37">
        <f>COUNTIFS('July 31'!$G:$G,"PW3RS018_170120b",'July 31'!$H:$H,"FGPC1244T100")+COUNTIFS('July 31'!$G:$G,"PW3RS020",'July 31'!$H:$H,"FGPC1244T100")+COUNTIF('July 31'!$G:$G,"v4.3-1.0")</f>
        <v>11</v>
      </c>
      <c r="M19" s="37">
        <f>COUNTIFS('Aug 7'!$G:$G,"PW3RS018_170120b",'Aug 7'!$H:$H,"FGPC1244T100")+COUNTIFS('Aug 7'!$G:$G,"PW3RS020",'Aug 7'!$H:$H,"FGPC1244T100")+COUNTIF('Aug 7'!$G:$G,"v4.3-1.0")</f>
        <v>11</v>
      </c>
      <c r="N19" s="37">
        <f>COUNTIFS('Aug 14'!$G:$G,"PW3RS018_170120b",'Aug 14'!$H:$H,"FGPC1244T100")+COUNTIFS('Aug 14'!$G:$G,"PW3RS020",'Aug 14'!$H:$H,"FGPC1244T100")</f>
        <v>11</v>
      </c>
      <c r="O19" s="37">
        <f>COUNTIFS('Aug 21'!$G:$G,"PW3RS018_170120b",'Aug 21'!$H:$H,"FGPC1244T100")+COUNTIFS('Aug 21'!$G:$G,"PW3RS020",'Aug 21'!$H:$H,"FGPC1244T100")</f>
        <v>11</v>
      </c>
      <c r="P19" s="37">
        <f>COUNTIFS('Aug 28'!$G:$G,"PW3RS018_170120b",'Aug 28'!$H:$H,"FGPC1244T100")+COUNTIFS('Aug 28'!$G:$G,"PW3RS020",'Aug 28'!$H:$H,"FGPC1244T100")</f>
        <v>10</v>
      </c>
      <c r="Q19" s="37">
        <f>COUNTIFS('Sep 4'!$G:$G,"PW3RS018_170120b",'Sep 4'!$H:$H,"FGPC1244T100")+COUNTIFS('Sep 4'!$G:$G,"PW3RS020",'Sep 4'!$H:$H,"FGPC1244T100")</f>
        <v>10</v>
      </c>
      <c r="R19" s="37">
        <f>COUNTIFS('Sep 11'!$G:$G,"PW3RS018_170120b",'Sep 11'!$H:$H,"FGPC1244T100")+COUNTIFS('Sep 11'!$G:$G,"PW3RS020",'Sep 11'!$H:$H,"FGPC1244T100")+COUNTIFS('Sep 11'!$G:$G, "v4.3-1.0",'Sep 11'!$H:$H,"FGPC1244T100")</f>
        <v>10</v>
      </c>
      <c r="S19" s="37">
        <f>COUNTIFS('Sep 18'!$G:$G,"PW3RS018_170120b",'Sep 18'!$H:$H,"FGPC1244T100")+COUNTIFS('Sep 18'!$G:$G,"PW3RS020",'Sep 18'!$H:$H,"FGPC1244T100")+COUNTIFS('Sep 18'!$G:$G, "v4.3-1.0",'Sep 18'!$H:$H,"FGPC1244T100")</f>
        <v>7</v>
      </c>
      <c r="T19" s="37">
        <f>COUNTIFS('Sep 25'!$G:$G,"PW3RS018_170120b",'Sep 25'!$H:$H,"FGPC1244T100")+COUNTIFS('Sep 25'!$G:$G,"PW3RS020",'Sep 25'!$H:$H,"FGPC1244T100")+COUNTIFS('Sep 25'!$G:$G, "v4.3-1.0",'Sep 25'!$H:$H,"FGPC1244T100")</f>
        <v>6</v>
      </c>
      <c r="U19" s="85">
        <f>COUNTIFS('Oct 2'!$G:$G,"PW3RS020",'Oct 2'!$H:$H,"FGPC1244T100")+COUNTIFS('Oct 2'!$G:$G, "v4.3-1.0",'Oct 2'!$H:$H,"FGPC1244T100")+COUNTIFS('Oct 2'!$G:$G,"v4.3-1.0",'Oct 2'!$H:$H,"FGAC7044U10")+COUNTIFS('Oct 2'!$G:$G,"",'Oct 2'!$H:$H,"FGAC7044U10")</f>
        <v>17</v>
      </c>
      <c r="V19" s="37">
        <f>COUNTIFS('Oct 9'!$G:$G,"PW3RS020",'Oct 9'!$H:$H,"FGPC1244T100")+COUNTIFS('Oct 9'!$G:$G, "v4.3-1.0",'Oct 9'!$H:$H,"FGPC1244T100")+COUNTIFS('Oct 9'!$G:$G,"v4.3-1.0",'Oct 9'!$H:$H,"FGAC7044U10")+COUNTIFS('Oct 9'!$G:$G,"",'Oct 9'!$H:$H,"FGAC7044U10")+COUNTIFS('Oct 9'!$G:$G,"v4.4-2-0",'Oct 9'!$H:$H,"FGAC7044U10")</f>
        <v>20</v>
      </c>
      <c r="W19" s="37">
        <f>COUNTIFS('Oct 16'!$G:$G,"PW3RS020",'Oct 16'!$H:$H,"FGPC1244T100")+COUNTIFS('Oct 16'!$G:$G, "v4.3-1.0",'Oct 16'!$H:$H,"FGPC1244T100")+COUNTIFS('Oct 16'!$G:$G,"v4.3-1.0",'Oct 16'!$H:$H,"FGAC7044U10")+COUNTIFS('Oct 16'!$G:$G,"",'Oct 16'!$H:$H,"FGAC7044U10")+COUNTIFS('Oct 16'!$G:$G,"v4.4-2-0",'Oct 16'!$H:$H,"FGAC7044U10")</f>
        <v>24</v>
      </c>
      <c r="X19" s="37">
        <f>COUNTIFS('Oct 23'!$G:$G,"PW3RS020",'Oct 23'!$H:$H,"FGPC1244T100")+COUNTIFS('Oct 23'!$G:$G, 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9" s="37">
        <f>COUNTIFS('Oct 30'!$G:$G,"v4.4-2-0",'Oct 30'!$H:$H,"FGPC1244T100")</f>
        <v>6</v>
      </c>
      <c r="Z19" s="37">
        <f>COUNTIFS('Nov 6'!$G:$G,"v4.4-2-0",'Nov 6'!$H:$H,"FGPC1244T100")</f>
        <v>5</v>
      </c>
      <c r="AA19" s="37">
        <f>COUNTIFS('Nov 13'!$G:$G,"v4.4-2-0",'Nov 13'!$H:$H,"FGPC1244T100")</f>
        <v>5</v>
      </c>
      <c r="AB19" s="37">
        <f>COUNTIFS('Nov 20'!$G:$G,"v4.4-2-0",'Nov 20'!$H:$H,"FGPC1244T100")</f>
        <v>5</v>
      </c>
      <c r="AC19" s="37">
        <f>COUNTIFS('Nov 27'!$G:$G,"v4.4-2-0",'Nov 27'!$H:$H,"FGPC1244T100")</f>
        <v>6</v>
      </c>
      <c r="AD19" s="37">
        <f>COUNTIFS('Dec 4'!$G:$G,"v4.4-2-0",'Dec 4'!$H:$H,"FGPC1244T100")</f>
        <v>5</v>
      </c>
      <c r="AE19" s="37">
        <f>COUNTIFS('Dec 11'!$G:$G,"v4.4-2-0",'Dec 11'!$H:$H,"FGPC1244T100")</f>
        <v>6</v>
      </c>
      <c r="AF19" s="37">
        <f>COUNTIFS('Dec 18'!$G:$G,"v4.4-2-0",'Dec 18'!$H:$H,"FGPC1244T100")</f>
        <v>6</v>
      </c>
      <c r="AG19" s="37">
        <f>COUNTIFS('Dec 25'!$G:$G,"v4.4-2-0",'Dec 25'!$H:$H,"FGPC1244T100")</f>
        <v>6</v>
      </c>
      <c r="AH19" s="37">
        <f>COUNTIFS('Jan 1'!$G:$G,"v4.4-2-0",'Jan 1'!$H:$H,"FGPC1244T100")</f>
        <v>6</v>
      </c>
      <c r="AI19" s="37">
        <f>COUNTIFS('Jan 8'!$G:$G,"v4.4-2-0",'Jan 8'!$H:$H,"FGPC1244T100")+COUNTIFS('Jan 8'!$G:$G,"v4.5-3-1",'Jan 8'!$H:$H,"FGPC1244T100")</f>
        <v>6</v>
      </c>
      <c r="AJ19" s="37">
        <f>COUNTIFS('Jan 15'!$G:$G,"v4.4-2-0",'Jan 15'!$H:$H,"FGPC1244T100")+COUNTIFS('Jan 15'!$G:$G,"v4.5-3-1",'Jan 15'!$H:$H,"FGPC1244T100")+COUNTIFS('Jan 15'!$G:$G,"v4.5-3b-",'Jan 15'!$H:$H,"FGPC1244T100")</f>
        <v>5</v>
      </c>
      <c r="AK19" s="37">
        <f>COUNTIFS('Jan 22'!$G:$G,"v4.4-2-0",'Jan 22'!$H:$H,"FGPC1244T100")+COUNTIFS('Jan 22'!$G:$G,"v4.5-3-1",'Jan 22'!$H:$H,"FGPC1244T100")+COUNTIFS('Jan 22'!$G:$G,"v4.5-3b-",'Jan 22'!$H:$H,"FGPC1244T100")</f>
        <v>7</v>
      </c>
      <c r="AL19" s="37">
        <f>COUNTIFS('Jan 29'!$G:$G,"v4.4-2-0",'Jan 29'!$H:$H,"FGPC1244T100")+COUNTIFS('Jan 29'!$G:$G,"v4.5-3-1",'Jan 29'!$H:$H,"FGPC1244T100")+COUNTIFS('Jan 29'!$G:$G,"v4.5-3b-",'Jan 29'!$H:$H,"FGPC1244T100")</f>
        <v>6</v>
      </c>
      <c r="AM19" s="37">
        <f>COUNTIFS('Feb 5'!$G:$G,"v4.4-2-0",'Feb 5'!$H:$H,"FGPC1244T100")+COUNTIFS('Feb 5'!$G:$G,"v4.5-3-1",'Feb 5'!$H:$H,"FGPC1244T100")+COUNTIFS('Feb 5'!$G:$G,"v4.5-3b-",'Feb 5'!$H:$H,"FGPC1244T100")</f>
        <v>6</v>
      </c>
      <c r="AN19" s="37">
        <f>COUNTIFS('Feb 12'!$G:$G,"v4.4-2-0",'Feb 12'!$H:$H,"FGPC1244T100")+COUNTIFS('Feb 12'!$G:$G,"v4.5-3-1",'Feb 12'!$H:$H,"FGPC1244T100")+COUNTIFS('Feb 12'!$G:$G,"v4.5-3b-",'Feb 12'!$H:$H,"FGPC1244T100")</f>
        <v>6</v>
      </c>
      <c r="AO19" s="37">
        <f>COUNTIFS('Feb 12'!$G:$G,"v4.4-2-0",'Feb 12'!$H:$H,"FGPC1244T100")+COUNTIFS('Feb 12'!$G:$G,"v4.5-3-1",'Feb 12'!$H:$H,"FGPC1244T100")+COUNTIFS('Feb 12'!$G:$G,"v4.5-3b-",'Feb 12'!$H:$H,"FGPC1244T100")</f>
        <v>6</v>
      </c>
      <c r="AP19" s="37">
        <f>COUNTIFS('Feb 26'!$G:$G,"v4.4-2-0",'Feb 26'!$H:$H,"FGPC1244T100")+COUNTIFS('Feb 26'!$G:$G,"v4.5-3-1",'Feb 26'!$H:$H,"FGPC1244T100")+COUNTIFS('Feb 26'!$G:$G,"v4.5-3b-",'Feb 26'!$H:$H,"FGPC1244T100")</f>
        <v>7</v>
      </c>
      <c r="AQ19" s="37">
        <f>COUNTIFS('Mar 5'!$G:$G,"v4.4-2-0",'Mar 5'!$H:$H,"FGPC1244T100")+COUNTIFS('Mar 5'!$G:$G,"v4.5-3-1",'Mar 5'!$H:$H,"FGPC1244T100")+COUNTIFS('Mar 5'!$G:$G,"v4.5-3b-",'Mar 5'!$H:$H,"FGPC1244T100")</f>
        <v>7</v>
      </c>
      <c r="AR19" s="37">
        <f>COUNTIFS('Mar 12'!$G:$G,"v4.4-2-0",'Mar 12'!$H:$H,"FGPC1244T100")+COUNTIFS('Mar 12'!$G:$G,"v4.5-3-1",'Mar 12'!$H:$H,"FGPC1244T100")+COUNTIFS('Mar 12'!$G:$G,"v4.5-3b-",'Mar 12'!$H:$H,"FGPC1244T100")</f>
        <v>6</v>
      </c>
      <c r="AS19" s="37">
        <f>COUNTIFS('Mar 19'!$G:$G,"v4.4-2-0",'Mar 19'!$H:$H,"FGPC1244T100")+COUNTIFS('Mar 19'!$G:$G,"v4.5-3-1",'Mar 19'!$H:$H,"FGPC1244T100")+COUNTIFS('Mar 19'!$G:$G,"v4.5-3b-",'Mar 19'!$H:$H,"FGPC1244T100")</f>
        <v>7</v>
      </c>
      <c r="AT19" s="37">
        <f>COUNTIFS('Mar 26'!$G:$G,"v4.4-2-0",'Mar 26'!$H:$H,"FGPC1244T100")+COUNTIFS('Mar 26'!$G:$G,"v4.5-3-1",'Mar 26'!$H:$H,"FGPC1244T100")+COUNTIFS('Mar 26'!$G:$G,"v4.5-3b-",'Mar 26'!$H:$H,"FGPC1244T100")</f>
        <v>7</v>
      </c>
      <c r="AU19" s="171">
        <f>COUNTIFS('Apr 2'!$G:$G,AU11,'Apr 2'!$H:$H,"FGPC*")</f>
        <v>4</v>
      </c>
      <c r="AV19" s="171">
        <f>COUNTIFS('Apr 9'!$G:$G,AV11,'Apr 9'!$H:$H,"FGPC*")</f>
        <v>2</v>
      </c>
      <c r="AW19" s="171">
        <f>COUNTIFS('Apr 16'!$G:$G,AW11,'Apr 16'!$H:$H,"FGPC*")</f>
        <v>2</v>
      </c>
      <c r="AX19" s="171">
        <f>COUNTIFS('Apr 23'!$G:$G,AX11,'Apr 23'!$H:$H,"FGPC*")</f>
        <v>2</v>
      </c>
      <c r="AY19" s="171">
        <f>COUNTIFS('May 2'!$G:$G,AY11,'May 2'!$H:$H,"FGPC*")</f>
        <v>2</v>
      </c>
      <c r="AZ19" s="171">
        <f>COUNTIFS('May 9'!$G:$G,AZ11,'May 9'!$H:$H,"FGPC*")</f>
        <v>0</v>
      </c>
      <c r="BA19" s="171">
        <f>COUNTIFS('May 14'!$G:$G,BA11,'May 14'!$H:$H,"FGPC*")</f>
        <v>3</v>
      </c>
      <c r="BB19" s="171">
        <f>COUNTIFS('May 21'!$G:$G,BB11,'May 21'!$H:$H,"FGPC*")</f>
        <v>2</v>
      </c>
      <c r="BC19" s="171">
        <f>COUNTIFS('May 28'!$G:$G,BC11,'May 28'!$H:$H,"FGPC*")</f>
        <v>3</v>
      </c>
      <c r="BD19" s="171">
        <f>COUNTIFS('Jun 4'!$G:$G,BD11,'Jun 4'!$H:$H,"FGPC*")</f>
        <v>3</v>
      </c>
      <c r="BE19" s="171">
        <f>COUNTIFS('Jun 11'!$G:$G,BE11,'Jun 11'!$H:$H,"FGPC*")</f>
        <v>2</v>
      </c>
      <c r="BF19" s="171">
        <f>COUNTIFS('Jun 18'!$G:$G,BF11,'Jun 18'!$H:$H,"FGPC*")</f>
        <v>3</v>
      </c>
      <c r="BG19" s="171">
        <f>COUNTIFS('Jun 25'!$G:$G,BG11,'Jun 25'!$H:$H,"FGPC*")</f>
        <v>3</v>
      </c>
      <c r="BH19" s="171">
        <f>COUNTIFS('Jul 2'!$G:$G,BH11,'Jul 2'!$H:$H,"FGPC*")</f>
        <v>3</v>
      </c>
      <c r="BI19" s="171">
        <f>COUNTIFS('Jul 9'!$G:$G,BI11,'Jul 9'!$H:$H,"FGPC*")</f>
        <v>3</v>
      </c>
      <c r="BJ19">
        <f>COUNTIFS('Jul 16'!$G:$G, "v4.6-4-2" ,'Jul 16'!$H:$H,"FGPC*")</f>
      </c>
    </row>
    <row ht="15.75" r="20" spans="1:61" thickBot="1" x14ac:dyDescent="0.3">
      <c r="I20" s="35" t="s">
        <v>509</v>
      </c>
      <c r="J20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20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20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20" s="38">
        <f>SUM(COUNTIFS('Aug 7'!$G:$G,"PW3RS016_160831a",'Aug 7'!$H:$H,"FGPC1244T100")+COUNTIFS('Aug 7'!$G:$G,"PW3RS013",'Aug 7'!$H:$H,"FGPC1244T100")+COUNTIFS('Aug 7'!$G:$G,"PW3RS017_161005a",'Aug 7'!$H:$H,"FGPC1244T100"))</f>
        <v>0</v>
      </c>
      <c r="N20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20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20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20" s="38">
        <f>SUM(COUNTIFS('Sep 4'!$G:$G,"PW3RS016_160831a",'Sep 4'!$H:$H,"FGPC1244T100")+COUNTIFS('Sep 4'!$G:$G,"PW3RS013",'Sep 4'!$H:$H,"FGPC1244T100")+COUNTIFS('Sep 4'!$G:$G,"PW3RS017_161005a",'Sep 4'!$H:$H,"FGPC1244T100"))</f>
        <v>0</v>
      </c>
      <c r="R20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20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20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20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20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20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20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20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20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20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20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20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20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20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20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20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20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20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20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20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20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20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20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20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20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20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20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20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20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20" s="171">
        <f>COUNTIFS('Apr 2'!$H:$H,"FGPC*")-AU19</f>
        <v>3</v>
      </c>
      <c r="AV20" s="171">
        <f>COUNTIFS('Apr 9'!$H:$H,"FGPC*")-AV19</f>
        <v>2</v>
      </c>
      <c r="AW20" s="171">
        <f>COUNTIFS('Apr 16'!$H:$H,"FGPC*")-AW19</f>
        <v>2</v>
      </c>
      <c r="AX20" s="171">
        <f>COUNTIFS('Apr 23'!$H:$H,"FGPC*")-AX19</f>
        <v>2</v>
      </c>
      <c r="AY20" s="171">
        <f>COUNTIFS('May 2'!$H:$H,"FGPC*")-AY19</f>
        <v>2</v>
      </c>
      <c r="AZ20" s="171">
        <f>COUNTIFS('May 9'!$H:$H,"FGPC*")-AZ19</f>
        <v>4</v>
      </c>
      <c r="BA20" s="171">
        <f>COUNTIFS('May 14'!$H:$H,"FGPC*")-BA19</f>
        <v>0</v>
      </c>
      <c r="BB20" s="171">
        <f>COUNTIFS('May 21'!$H:$H,"FGPC*")-BB19</f>
        <v>2</v>
      </c>
      <c r="BC20" s="171">
        <f>COUNTIFS('May 28'!$H:$H,"FGPC*")-BC19</f>
        <v>3</v>
      </c>
      <c r="BD20" s="171">
        <f>COUNTIFS('Jun 4'!$H:$H,"FGPC*")-BD19</f>
        <v>4</v>
      </c>
      <c r="BE20" s="171">
        <f>COUNTIFS('Jun 11'!$H:$H,"FGPC*")-BE19</f>
        <v>4</v>
      </c>
      <c r="BF20" s="171">
        <f>COUNTIFS('Jun 18'!$H:$H,"FGPC*")-BF19</f>
        <v>3</v>
      </c>
      <c r="BG20" s="171">
        <f>COUNTIFS('Jun 25'!$H:$H,"FGPC*")-BG19</f>
        <v>4</v>
      </c>
      <c r="BH20" s="171">
        <f>COUNTIFS('Jul 2'!$H:$H,"FGPC*")-BH19</f>
        <v>3</v>
      </c>
      <c r="BI20" s="171">
        <f>COUNTIFS('Jul 9'!$H:$H,"FGPC*")-BI19</f>
        <v>2</v>
      </c>
      <c r="BJ20">
        <f>COUNTIFS('Jul 16'!$H:$H,"FGPC*")- (COUNTIFS('Jul 16'!$G:$G, "v4.6-4-2" ,'Jul 16'!$H:$H,"FGPC*"))</f>
      </c>
    </row>
    <row ht="15.75" r="21" spans="1:61" thickBot="1" x14ac:dyDescent="0.3">
      <c r="H21" s="79"/>
      <c r="I21" s="82" t="s">
        <v>1203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37"/>
      <c r="W21" s="37"/>
      <c r="X21" s="37"/>
      <c r="Y21" s="37">
        <f>COUNTIFS('Oct 30'!$G:$G,"v4.4-2-0",'Oct 30'!$H:$H,"FGAC7044U10")</f>
        <v>14</v>
      </c>
      <c r="Z21" s="37">
        <f>COUNTIFS('Nov 6'!$G:$G,"v4.4-2-0",'Nov 6'!$H:$H,"FGAC7044U10")</f>
        <v>16</v>
      </c>
      <c r="AA21" s="37">
        <f>COUNTIFS('Nov 13'!$G:$G,"v4.4-2-0",'Nov 13'!$H:$H,"FGAC7044U10")</f>
        <v>17</v>
      </c>
      <c r="AB21" s="37">
        <f>COUNTIFS('Nov 20'!$G:$G,"v4.4-2-0",'Nov 20'!$H:$H,"FGAC7044U10")</f>
        <v>17</v>
      </c>
      <c r="AC21" s="37">
        <f>COUNTIFS('Nov 27'!$G:$G,"v4.4-2-0",'Nov 27'!$H:$H,"FGAC7044U10")</f>
        <v>17</v>
      </c>
      <c r="AD21" s="37">
        <f>COUNTIFS('Dec 4'!$G:$G,"v4.4-2-0",'Dec 4'!$H:$H,"FGAC7044U10")</f>
        <v>17</v>
      </c>
      <c r="AE21" s="37">
        <f>COUNTIFS('Dec 11'!$G:$G,"v4.4-2-0",'Dec 11'!$H:$H,"FGAC7044U10")</f>
        <v>13</v>
      </c>
      <c r="AF21" s="37">
        <f>COUNTIFS('Dec 18'!$G:$G,"v4.4-2-0",'Dec 18'!$H:$H,"FGAC7044U10")</f>
        <v>17</v>
      </c>
      <c r="AG21" s="37">
        <f>COUNTIFS('Dec 25'!$G:$G,"v4.4-2-0",'Dec 25'!$H:$H,"FGAC7044U10")</f>
        <v>15</v>
      </c>
      <c r="AH21" s="37">
        <f>COUNTIFS('Jan 1'!$G:$G,"v4.4-2-0",'Jan 1'!$H:$H,"FGAC7044U10")</f>
        <v>14</v>
      </c>
      <c r="AI21" s="37">
        <f>COUNTIFS('Jan 8'!$G:$G,"v4.4-2-0",'Jan 8'!$H:$H,"FGAC7044U10")+COUNTIFS('Jan 8'!$G:$G,"v4.5-3-1",'Jan 8'!$H:$H,"FGAC7044U10")</f>
        <v>18</v>
      </c>
      <c r="AJ21" s="37">
        <f>COUNTIFS('Jan 15'!$G:$G,"v4.4-2-0",'Jan 15'!$H:$H,"FGAC7044U10")+COUNTIFS('Jan 15'!$G:$G,"v4.5-3-1",'Jan 15'!$H:$H,"FGAC7044U10")+COUNTIFS('Jan 15'!$G:$G,"v4.5-3b-",'Jan 15'!$H:$H,"FGAC7044U10")</f>
        <v>19</v>
      </c>
      <c r="AK21" s="37">
        <f>COUNTIFS('Jan 22'!$G:$G,"v4.4-2-0",'Jan 22'!$H:$H,"FGAC7044U10")+COUNTIFS('Jan 22'!$G:$G,"v4.5-3-1",'Jan 22'!$H:$H,"FGAC7044U10")+COUNTIFS('Jan 22'!$G:$G,"v4.5-3b-",'Jan 22'!$H:$H,"FGAC7044U10")</f>
        <v>19</v>
      </c>
      <c r="AL21" s="37">
        <f>COUNTIFS('Jan 29'!$G:$G,"v4.4-2-0",'Jan 29'!$H:$H,"FGAC7044U10")+COUNTIFS('Jan 29'!$G:$G,"v4.5-3-1",'Jan 29'!$H:$H,"FGAC7044U10")+COUNTIFS('Jan 29'!$G:$G,"v4.5-3b-",'Jan 29'!$H:$H,"FGAC7044U10")</f>
        <v>20</v>
      </c>
      <c r="AM21" s="37">
        <f>COUNTIFS('Feb 5'!$G:$G,"v4.4-2-0",'Feb 5'!$H:$H,"FGAC7044U10")+COUNTIFS('Feb 5'!$G:$G,"v4.5-3-1",'Feb 5'!$H:$H,"FGAC7044U10")+COUNTIFS('Feb 5'!$G:$G,"v4.5-3b-",'Feb 5'!$H:$H,"FGAC7044U10")</f>
        <v>20</v>
      </c>
      <c r="AN21" s="37">
        <f>COUNTIFS('Feb 12'!$G:$G,"v4.4-2-0",'Feb 12'!$H:$H,"FGAC7044U10")+COUNTIFS('Feb 12'!$G:$G,"v4.5-3-1",'Feb 12'!$H:$H,"FGAC7044U10")+COUNTIFS('Feb 12'!$G:$G,"v4.5-3b-",'Feb 12'!$H:$H,"FGAC7044U10")</f>
        <v>17</v>
      </c>
      <c r="AO21" s="37">
        <f>COUNTIFS('Feb 12'!$G:$G,"v4.4-2-0",'Feb 12'!$H:$H,"FGAC7044U10")+COUNTIFS('Feb 12'!$G:$G,"v4.5-3-1",'Feb 12'!$H:$H,"FGAC7044U10")+COUNTIFS('Feb 12'!$G:$G,"v4.5-3b-",'Feb 12'!$H:$H,"FGAC7044U10")</f>
        <v>17</v>
      </c>
      <c r="AP21" s="37">
        <f>COUNTIFS('Feb 26'!$G:$G,"v4.4-2-0",'Feb 26'!$H:$H,"FGAC7044U10")+COUNTIFS('Feb 26'!$G:$G,"v4.5-3-1",'Feb 26'!$H:$H,"FGAC7044U10")+COUNTIFS('Feb 26'!$G:$G,"v4.5-3b-",'Feb 26'!$H:$H,"FGAC7044U10")</f>
        <v>18</v>
      </c>
      <c r="AQ21" s="37">
        <f>COUNTIFS('Mar 5'!$G:$G,"v4.4-2-0",'Mar 5'!$H:$H,"FGAC7044U10")+COUNTIFS('Mar 5'!$G:$G,"v4.5-3-1",'Mar 5'!$H:$H,"FGAC7044U10")+COUNTIFS('Mar 5'!$G:$G,"v4.5-3b-",'Mar 5'!$H:$H,"FGAC7044U10")</f>
        <v>17</v>
      </c>
      <c r="AR21" s="37">
        <f>COUNTIFS('Mar 12'!$G:$G,"v4.4-2-0",'Mar 12'!$H:$H,"FGAC7044U10")+COUNTIFS('Mar 12'!$G:$G,"v4.5-3-1",'Mar 12'!$H:$H,"FGAC7044U10")+COUNTIFS('Mar 12'!$G:$G,"v4.5-3b-",'Mar 12'!$H:$H,"FGAC7044U10")</f>
        <v>17</v>
      </c>
      <c r="AS21" s="37">
        <f>COUNTIFS('Mar 19'!$G:$G,"v4.4-2-0",'Mar 19'!$H:$H,"FGAC7044U10")+COUNTIFS('Mar 19'!$G:$G,"v4.5-3-1",'Mar 19'!$H:$H,"FGAC7044U10")+COUNTIFS('Mar 19'!$G:$G,"v4.5-3b-",'Mar 19'!$H:$H,"FGAC7044U10")</f>
        <v>17</v>
      </c>
      <c r="AT21" s="37">
        <f>COUNTIFS('Mar 26'!$G:$G,"v4.4-2-0",'Mar 26'!$H:$H,"FGAC7044U10")+COUNTIFS('Mar 26'!$G:$G,"v4.5-3-1",'Mar 26'!$H:$H,"FGAC7044U10")+COUNTIFS('Mar 26'!$G:$G,"v4.5-3b-",'Mar 26'!$H:$H,"FGAC7044U10")</f>
        <v>15</v>
      </c>
      <c r="AU21" s="37">
        <f>COUNTIFS('Apr 2'!$G:$G,AU11,'Apr 2'!$H:$H,"FGAC*")</f>
        <v>4</v>
      </c>
      <c r="AV21" s="37">
        <f>COUNTIFS('Apr 9'!$G:$G,AV11,'Apr 9'!$H:$H,"FGAC*")</f>
        <v>4</v>
      </c>
      <c r="AW21" s="37">
        <f>COUNTIFS('Apr 16'!$G:$G,AW11,'Apr 16'!$H:$H,"FGAC*")</f>
        <v>4</v>
      </c>
      <c r="AX21" s="37">
        <f>COUNTIFS('Apr 23'!$G:$G,AX11,'Apr 23'!$H:$H,"FGAC*")</f>
        <v>4</v>
      </c>
      <c r="AY21" s="37">
        <f>COUNTIFS('May 2'!$G:$G,AY11,'May 2'!$H:$H,"FGAC*")</f>
        <v>4</v>
      </c>
      <c r="AZ21" s="37">
        <f>COUNTIFS('May 9'!$G:$G,AZ11,'May 9'!$H:$H,"FGAC*")</f>
        <v>15</v>
      </c>
      <c r="BA21" s="37">
        <f>COUNTIFS('May 14'!$G:$G,BA11,'May 14'!$H:$H,"FGAC*")</f>
        <v>15</v>
      </c>
      <c r="BB21" s="37">
        <f>COUNTIFS('May 21'!$G:$G,BB11,'May 21'!$H:$H,"FGAC*")</f>
        <v>14</v>
      </c>
      <c r="BC21" s="37">
        <f>COUNTIFS('May 28'!$G:$G,BC11,'May 28'!$H:$H,"FGAC*")</f>
        <v>16</v>
      </c>
      <c r="BD21" s="37">
        <f>COUNTIFS('Jun 4'!$G:$G,BD11,'Jun 4'!$H:$H,"FGAC*")</f>
        <v>16</v>
      </c>
      <c r="BE21" s="37">
        <f>COUNTIFS('Jun 11'!$G:$G,BE11,'Jun 11'!$H:$H,"FGAC*")</f>
        <v>15</v>
      </c>
      <c r="BF21" s="37">
        <f>COUNTIFS('Jun 18'!$G:$G,BF11,'Jun 18'!$H:$H,"FGAC*")</f>
        <v>16</v>
      </c>
      <c r="BG21" s="37">
        <f>COUNTIFS('Jun 25'!$G:$G,BG11,'Jun 25'!$H:$H,"FGAC*")</f>
        <v>12</v>
      </c>
      <c r="BH21" s="37">
        <f>COUNTIFS('Jul 2'!$G:$G,BH11,'Jul 2'!$H:$H,"FGAC*")</f>
        <v>14</v>
      </c>
      <c r="BI21" s="37">
        <f>COUNTIFS('Jul 9'!$G:$G,BI11,'Jul 9'!$H:$H,"FGAC*")</f>
        <v>14</v>
      </c>
      <c r="BJ21">
        <f>COUNTIFS('Jul 16'!$G:$G, "v4.6-4-2" ,'Jul 16'!$H:$H,"FGAC*")</f>
      </c>
    </row>
    <row ht="15.75" r="22" spans="1:61" thickBot="1" x14ac:dyDescent="0.3">
      <c r="H22" s="79"/>
      <c r="I22" s="83" t="s">
        <v>1204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38"/>
      <c r="W22" s="38"/>
      <c r="X22" s="38"/>
      <c r="Y22" s="38">
        <f>COUNTIFS('Oct 30'!$G:$G,"v4.3-1.0",'Oct 30'!$H:$H,"FGAC7044U10")</f>
        <v>2</v>
      </c>
      <c r="Z22" s="38">
        <f>COUNTIFS('Nov 6'!$G:$G,"v4.3-1.0",'Nov 6'!$H:$H,"FGAC7044U10")</f>
        <v>2</v>
      </c>
      <c r="AA22" s="38">
        <f>COUNTIFS('Nov 13'!$G:$G,"v4.3-1.0",'Nov 13'!$H:$H,"FGAC7044U10")</f>
        <v>1</v>
      </c>
      <c r="AB22" s="38">
        <f>COUNTIFS('Nov 20'!$G:$G,"v4.3-1.0",'Nov 20'!$H:$H,"FGAC7044U10")</f>
        <v>0</v>
      </c>
      <c r="AC22" s="38">
        <f>COUNTIFS('Nov 27'!$G:$G,"v4.3-1.0",'Nov 27'!$H:$H,"FGAC7044U10")</f>
        <v>0</v>
      </c>
      <c r="AD22" s="38">
        <f>COUNTIFS('Dec 4'!$G:$G,"v4.3-1.0",'Dec 4'!$H:$H,"FGAC7044U10")</f>
        <v>1</v>
      </c>
      <c r="AE22" s="38">
        <f>COUNTIFS('Dec 11'!$G:$G,"v4.3-1.0",'Dec 11'!$H:$H,"FGAC7044U10")</f>
        <v>2</v>
      </c>
      <c r="AF22" s="38">
        <f>COUNTIFS('Dec 18'!$G:$G,"v4.3-1.0",'Dec 18'!$H:$H,"FGAC7044U10")</f>
        <v>2</v>
      </c>
      <c r="AG22" s="38">
        <f>COUNTIFS('Dec 25'!$G:$G,"v4.3-1.0",'Dec 25'!$H:$H,"FGAC7044U10")</f>
        <v>1</v>
      </c>
      <c r="AH22" s="38">
        <f>COUNTIFS('Jan 1'!$G:$G,"v4.3-1.0",'Jan 1'!$H:$H,"FGAC7044U10")</f>
        <v>1</v>
      </c>
      <c r="AI22" s="38">
        <f>COUNTIFS('Jan 8'!$G:$G,"v4.3-1.0",'Jan 8'!$H:$H,"FGAC7044U10")+COUNTIFS('Jan 8'!$G:$G,"v4.3-1.0",'Jan 8'!$H:$H,"FGAC7044U100")</f>
        <v>2</v>
      </c>
      <c r="AJ22" s="38">
        <f>COUNTIFS('Jan 15'!$G:$G,"v4.3-1.0",'Jan 15'!$H:$H,"FGAC7044U10")+COUNTIFS('Jan 15'!$G:$G,"v4.3-1.0",'Jan 15'!$H:$H,"FGAC7044U100")</f>
        <v>1</v>
      </c>
      <c r="AK22" s="38">
        <f>COUNTIFS('Jan 22'!$G:$G,"v4.3-1.0",'Jan 22'!$H:$H,"FGAC7044U10")+COUNTIFS('Jan 22'!$G:$G,"v4.3-1.0",'Jan 22'!$H:$H,"FGAC7044U100")</f>
        <v>3</v>
      </c>
      <c r="AL22" s="38">
        <f>COUNTIFS('Jan 29'!$G:$G,"v4.3-1.0",'Jan 29'!$H:$H,"FGAC7044U10")+COUNTIFS('Jan 29'!$G:$G,"v4.3-1.0",'Jan 29'!$H:$H,"FGAC7044U100")</f>
        <v>0</v>
      </c>
      <c r="AM22" s="38">
        <f>COUNTIFS('Feb 5'!$G:$G,"v4.3-1.0",'Feb 5'!$H:$H,"FGAC7044U10")+COUNTIFS('Feb 5'!$G:$G,"v4.3-1.0",'Feb 5'!$H:$H,"FGAC7044U100")</f>
        <v>0</v>
      </c>
      <c r="AN22" s="38">
        <f>COUNTIFS('Feb 12'!$G:$G,"v4.3-1.0",'Feb 12'!$H:$H,"FGAC7044U10")+COUNTIFS('Feb 12'!$G:$G,"v4.3-1.0",'Feb 12'!$H:$H,"FGAC7044U100")</f>
        <v>0</v>
      </c>
      <c r="AO22" s="38">
        <f>COUNTIFS('Feb 12'!$G:$G,"v4.3-1.0",'Feb 12'!$H:$H,"FGAC7044U10")+COUNTIFS('Feb 12'!$G:$G,"v4.3-1.0",'Feb 12'!$H:$H,"FGAC7044U100")</f>
        <v>0</v>
      </c>
      <c r="AP22" s="38">
        <f>COUNTIFS('Feb 26'!$G:$G,"v4.3-1.0",'Feb 26'!$H:$H,"FGAC7044U10")+COUNTIFS('Feb 26'!$G:$G,"v4.3-1.0",'Feb 26'!$H:$H,"FGAC7044U100")</f>
        <v>0</v>
      </c>
      <c r="AQ22" s="38">
        <f>COUNTIFS('Mar 5'!$G:$G,"v4.3-1.0",'Mar 5'!$H:$H,"FGAC7044U10")+COUNTIFS('Mar 5'!$G:$G,"v4.3-1.0",'Mar 5'!$H:$H,"FGAC7044U100")</f>
        <v>1</v>
      </c>
      <c r="AR22" s="38">
        <f>COUNTIFS('Mar 12'!$G:$G,"v4.3-1.0",'Mar 12'!$H:$H,"FGAC7044U10")+COUNTIFS('Mar 12'!$G:$G,"v4.3-1.0",'Mar 12'!$H:$H,"FGAC7044U100")</f>
        <v>0</v>
      </c>
      <c r="AS22" s="38">
        <f>COUNTIFS('Mar 19'!$G:$G,"v4.3-1.0",'Mar 19'!$H:$H,"FGAC7044U10")+COUNTIFS('Mar 19'!$G:$G,"v4.3-1.0",'Mar 19'!$H:$H,"FGAC7044U100")</f>
        <v>0</v>
      </c>
      <c r="AT22" s="38">
        <f>COUNTIFS('Mar 26'!$G:$G,"v4.3-1.0",'Mar 26'!$H:$H,"FGAC7044U10")+COUNTIFS('Mar 26'!$G:$G,"v4.3-1.0",'Mar 26'!$H:$H,"FGAC7044U100")</f>
        <v>0</v>
      </c>
      <c r="AU22" s="38">
        <f>COUNTIFS('Apr 2'!$H:$H,"FGAC*")-AU21</f>
        <v>13</v>
      </c>
      <c r="AV22" s="38">
        <f>COUNTIFS('Apr 9'!$H:$H,"FGAC*")-AV21</f>
        <v>13</v>
      </c>
      <c r="AW22" s="38">
        <f>COUNTIFS('Apr 16'!$H:$H,"FGAC*")-AW21</f>
        <v>12</v>
      </c>
      <c r="AX22" s="38">
        <f>COUNTIFS('Apr 23'!$H:$H,"FGAC*")-AX21</f>
        <v>12</v>
      </c>
      <c r="AY22" s="38">
        <f>COUNTIFS('May 2'!$H:$H,"FGAC*")-AY21</f>
        <v>13</v>
      </c>
      <c r="AZ22" s="38">
        <f>COUNTIFS('May 9'!$H:$H,"FGAC*")-AZ21</f>
        <v>1</v>
      </c>
      <c r="BA22" s="38">
        <f>COUNTIFS('May 14'!$H:$H,"FGAC*")-BA21</f>
        <v>2</v>
      </c>
      <c r="BB22" s="38">
        <f>COUNTIFS('May 21'!$H:$H,"FGAC*")-BB21</f>
        <v>3</v>
      </c>
      <c r="BC22" s="38">
        <f>COUNTIFS('May 28'!$H:$H,"FGAC*")-BC21</f>
        <v>2</v>
      </c>
      <c r="BD22" s="38">
        <f>COUNTIFS('Jun 4'!$H:$H,"FGAC*")-BD21</f>
        <v>1</v>
      </c>
      <c r="BE22" s="38">
        <f>COUNTIFS('Jun 11'!$H:$H,"FGAC*")-BE21</f>
        <v>1</v>
      </c>
      <c r="BF22" s="38">
        <f>COUNTIFS('Jun 18'!$H:$H,"FGAC*")-BF21</f>
        <v>1</v>
      </c>
      <c r="BG22" s="38">
        <f>COUNTIFS('Jun 25'!$H:$H,"FGAC*")-BG21</f>
        <v>1</v>
      </c>
      <c r="BH22" s="38">
        <f>COUNTIFS('Jul 2'!$H:$H,"FGAC*")-BH21</f>
        <v>2</v>
      </c>
      <c r="BI22" s="38">
        <f>COUNTIFS('Jul 9'!$H:$H,"FGAC*")-BI21</f>
        <v>2</v>
      </c>
      <c r="BJ22">
        <f>COUNTIFS('Jul 16'!$H:$H,"FGAC*")- (COUNTIFS('Jul 16'!$G:$G, "v4.6-4-2" ,'Jul 16'!$H:$H,"FGAC*"))</f>
      </c>
    </row>
    <row ht="15.75" r="23" spans="1:61" thickBot="1" x14ac:dyDescent="0.3">
      <c r="AD23" s="90"/>
      <c r="AE23" s="91"/>
      <c r="AF23" s="92"/>
      <c r="AG23" s="93"/>
      <c r="AH23" s="94"/>
      <c r="AI23" s="95"/>
      <c r="AJ23" s="96"/>
      <c r="AK23" s="97"/>
      <c r="AL23" s="127"/>
      <c r="AM23" s="133"/>
      <c r="AN23" s="133"/>
      <c r="AO23" s="146"/>
      <c r="AP23" s="146"/>
      <c r="AQ23" s="149"/>
      <c r="AR23" s="150"/>
      <c r="AS23" s="152"/>
      <c r="AT23" s="161"/>
      <c r="AU23" s="170"/>
      <c r="AV23" s="170"/>
      <c r="AW23" s="170"/>
      <c r="AX23" s="170"/>
      <c r="AY23" s="170"/>
      <c r="AZ23" s="170"/>
      <c r="BA23" s="214"/>
      <c r="BB23" s="175"/>
    </row>
    <row ht="15.75" r="24" spans="1:61" thickBot="1" x14ac:dyDescent="0.3">
      <c r="J24" s="33">
        <f>J12</f>
        <v>42933</v>
      </c>
      <c r="K24" s="33">
        <f>K12</f>
        <v>42940</v>
      </c>
      <c r="L24" s="33">
        <f>L12</f>
        <v>42947</v>
      </c>
      <c r="M24" s="33">
        <f>M12</f>
        <v>42954</v>
      </c>
      <c r="N24" s="33">
        <f ref="N24:AC24" si="0" t="shared">N12</f>
        <v>42961</v>
      </c>
      <c r="O24" s="33">
        <f si="0" t="shared"/>
        <v>42968</v>
      </c>
      <c r="P24" s="33">
        <f si="0" t="shared"/>
        <v>42975</v>
      </c>
      <c r="Q24" s="33">
        <f si="0" t="shared"/>
        <v>42982</v>
      </c>
      <c r="R24" s="33">
        <f si="0" t="shared"/>
        <v>42989</v>
      </c>
      <c r="S24" s="33">
        <f si="0" t="shared"/>
        <v>42996</v>
      </c>
      <c r="T24" s="33">
        <f si="0" t="shared"/>
        <v>43003</v>
      </c>
      <c r="U24" s="33">
        <f si="0" t="shared"/>
        <v>43010</v>
      </c>
      <c r="V24" s="33">
        <f si="0" t="shared"/>
        <v>43017</v>
      </c>
      <c r="W24" s="33">
        <f si="0" t="shared"/>
        <v>43024</v>
      </c>
      <c r="X24" s="33">
        <f si="0" t="shared"/>
        <v>43031</v>
      </c>
      <c r="Y24" s="33">
        <f si="0" t="shared"/>
        <v>43038</v>
      </c>
      <c r="Z24" s="33">
        <f si="0" t="shared"/>
        <v>43045</v>
      </c>
      <c r="AA24" s="33">
        <f si="0" t="shared"/>
        <v>43052</v>
      </c>
      <c r="AB24" s="33">
        <f si="0" t="shared"/>
        <v>43059</v>
      </c>
      <c r="AC24" s="33">
        <f si="0" t="shared"/>
        <v>43066</v>
      </c>
      <c r="AD24" s="33">
        <f ref="AD24:AE24" si="1" t="shared">AD12</f>
        <v>43073</v>
      </c>
      <c r="AE24" s="33">
        <f si="1" t="shared"/>
        <v>43080</v>
      </c>
      <c r="AF24" s="33">
        <f ref="AF24:AG24" si="2" t="shared">AF12</f>
        <v>43087</v>
      </c>
      <c r="AG24" s="33">
        <f si="2" t="shared"/>
        <v>43094</v>
      </c>
      <c r="AH24" s="33">
        <f ref="AH24:AI24" si="3" t="shared">AH12</f>
        <v>43101</v>
      </c>
      <c r="AI24" s="33">
        <f si="3" t="shared"/>
        <v>43108</v>
      </c>
      <c r="AJ24" s="33">
        <f ref="AJ24:AK24" si="4" t="shared">AJ12</f>
        <v>43115</v>
      </c>
      <c r="AK24" s="33">
        <f si="4" t="shared"/>
        <v>43122</v>
      </c>
      <c r="AL24" s="33">
        <f ref="AL24:AN24" si="5" t="shared">AL12</f>
        <v>43129</v>
      </c>
      <c r="AM24" s="33">
        <f si="5" t="shared"/>
        <v>43136</v>
      </c>
      <c r="AN24" s="33">
        <f si="5" t="shared"/>
        <v>43143</v>
      </c>
      <c r="AO24" s="33">
        <f ref="AO24:AP24" si="6" t="shared">AO12</f>
        <v>43150</v>
      </c>
      <c r="AP24" s="33">
        <f si="6" t="shared"/>
        <v>43157</v>
      </c>
      <c r="AQ24" s="33">
        <f ref="AQ24" si="7" t="shared">AQ12</f>
        <v>43164</v>
      </c>
      <c r="AR24" s="33">
        <f>AR12</f>
        <v>43171</v>
      </c>
      <c r="AS24" s="33">
        <f ref="AS24:AT24" si="8" t="shared">AS12</f>
        <v>43178</v>
      </c>
      <c r="AT24" s="33">
        <f si="8" t="shared"/>
        <v>43185</v>
      </c>
      <c r="AU24" s="33">
        <f ref="AU24:AV24" si="9" t="shared">AU12</f>
        <v>43192</v>
      </c>
      <c r="AV24" s="33">
        <f si="9" t="shared"/>
        <v>43199</v>
      </c>
      <c r="AW24" s="33">
        <f ref="AW24" si="10" t="shared">AW12</f>
        <v>43206</v>
      </c>
      <c r="AX24" s="33">
        <f ref="AX24" si="11" t="shared">AX12</f>
        <v>43213</v>
      </c>
      <c r="AY24" s="33">
        <f ref="AY24" si="12" t="shared">AY12</f>
        <v>43222</v>
      </c>
      <c r="AZ24" s="33">
        <f ref="AZ24" si="13" t="shared">AZ12</f>
        <v>43229</v>
      </c>
      <c r="BA24" s="33">
        <f ref="BA24:BB24" si="14" t="shared">BA12</f>
        <v>43234</v>
      </c>
      <c r="BB24" s="33">
        <f si="14" t="shared"/>
        <v>43241</v>
      </c>
      <c r="BC24" s="33">
        <f ref="BC24:BG24" si="15" t="shared">BC12</f>
        <v>43248</v>
      </c>
      <c r="BD24" s="33">
        <f si="15" t="shared"/>
        <v>43255</v>
      </c>
      <c r="BE24" s="33">
        <f si="15" t="shared"/>
        <v>43262</v>
      </c>
      <c r="BF24" s="33">
        <f si="15" t="shared"/>
        <v>43269</v>
      </c>
      <c r="BG24" s="33">
        <f si="15" t="shared"/>
        <v>43276</v>
      </c>
      <c r="BH24" s="33">
        <f ref="BH24:BI24" si="16" t="shared">BH12</f>
        <v>43283</v>
      </c>
      <c r="BI24" s="33">
        <f si="16" t="shared"/>
        <v>43290</v>
      </c>
      <c r="BJ24" t="s">
        <v>1560</v>
      </c>
    </row>
    <row ht="15.75" r="25" spans="1:61" thickBot="1" x14ac:dyDescent="0.3">
      <c r="I25" s="29" t="s">
        <v>510</v>
      </c>
      <c r="J25" s="6">
        <f ref="J25:BI25" si="17" t="shared">SUM(J$13:J$14)</f>
        <v>73</v>
      </c>
      <c r="K25" s="6">
        <f si="17" t="shared"/>
        <v>70</v>
      </c>
      <c r="L25" s="6">
        <f si="17" t="shared"/>
        <v>70</v>
      </c>
      <c r="M25" s="6">
        <f si="17" t="shared"/>
        <v>67</v>
      </c>
      <c r="N25" s="6">
        <f si="17" t="shared"/>
        <v>64</v>
      </c>
      <c r="O25" s="6">
        <f>SUM(O$13:O$14)</f>
        <v>63</v>
      </c>
      <c r="P25" s="6">
        <f>SUM(P$13:P$14)</f>
        <v>65</v>
      </c>
      <c r="Q25" s="6">
        <f si="17" t="shared"/>
        <v>65</v>
      </c>
      <c r="R25" s="6">
        <f si="17" t="shared"/>
        <v>59</v>
      </c>
      <c r="S25" s="6">
        <f si="17" t="shared"/>
        <v>63</v>
      </c>
      <c r="T25" s="6">
        <f si="17" t="shared"/>
        <v>66</v>
      </c>
      <c r="U25" s="6">
        <f si="17" t="shared"/>
        <v>61</v>
      </c>
      <c r="V25" s="20">
        <f si="17" t="shared"/>
        <v>57</v>
      </c>
      <c r="W25" s="20">
        <f si="17" t="shared"/>
        <v>59</v>
      </c>
      <c r="X25" s="20">
        <f si="17" t="shared"/>
        <v>58</v>
      </c>
      <c r="Y25" s="20">
        <f si="17" t="shared"/>
        <v>58</v>
      </c>
      <c r="Z25" s="20">
        <f si="17" t="shared"/>
        <v>58</v>
      </c>
      <c r="AA25" s="20">
        <f si="17" t="shared"/>
        <v>57</v>
      </c>
      <c r="AB25" s="20">
        <f si="17" t="shared"/>
        <v>56</v>
      </c>
      <c r="AC25" s="20">
        <f si="17" t="shared"/>
        <v>55</v>
      </c>
      <c r="AD25" s="20">
        <f si="17" t="shared"/>
        <v>55</v>
      </c>
      <c r="AE25" s="20">
        <f si="17" t="shared"/>
        <v>54</v>
      </c>
      <c r="AF25" s="20">
        <f si="17" t="shared"/>
        <v>54</v>
      </c>
      <c r="AG25" s="20">
        <f si="17" t="shared"/>
        <v>52</v>
      </c>
      <c r="AH25" s="20">
        <f si="17" t="shared"/>
        <v>53</v>
      </c>
      <c r="AI25" s="20">
        <f si="17" t="shared"/>
        <v>53</v>
      </c>
      <c r="AJ25" s="20">
        <f si="17" t="shared"/>
        <v>55</v>
      </c>
      <c r="AK25" s="20">
        <f si="17" t="shared"/>
        <v>54</v>
      </c>
      <c r="AL25" s="20">
        <f si="17" t="shared"/>
        <v>53</v>
      </c>
      <c r="AM25" s="20">
        <f si="17" t="shared"/>
        <v>51</v>
      </c>
      <c r="AN25" s="20">
        <f si="17" t="shared"/>
        <v>51</v>
      </c>
      <c r="AO25" s="20">
        <f si="17" t="shared"/>
        <v>51</v>
      </c>
      <c r="AP25" s="20">
        <f si="17" t="shared"/>
        <v>49</v>
      </c>
      <c r="AQ25" s="20">
        <f si="17" t="shared"/>
        <v>48</v>
      </c>
      <c r="AR25" s="20">
        <f si="17" t="shared"/>
        <v>46</v>
      </c>
      <c r="AS25" s="20">
        <f si="17" t="shared"/>
        <v>47</v>
      </c>
      <c r="AT25" s="20">
        <f si="17" t="shared"/>
        <v>46</v>
      </c>
      <c r="AU25" s="20">
        <f si="17" t="shared"/>
        <v>47</v>
      </c>
      <c r="AV25" s="20">
        <f si="17" t="shared"/>
        <v>45</v>
      </c>
      <c r="AW25" s="20">
        <f si="17" t="shared"/>
        <v>47</v>
      </c>
      <c r="AX25" s="20">
        <f si="17" t="shared"/>
        <v>46</v>
      </c>
      <c r="AY25" s="20">
        <f si="17" t="shared"/>
        <v>43</v>
      </c>
      <c r="AZ25" s="20">
        <f si="17" t="shared"/>
        <v>46</v>
      </c>
      <c r="BA25" s="20">
        <f si="17" t="shared"/>
        <v>47</v>
      </c>
      <c r="BB25" s="20">
        <f si="17" t="shared"/>
        <v>44</v>
      </c>
      <c r="BC25" s="20">
        <f si="17" t="shared"/>
        <v>45</v>
      </c>
      <c r="BD25" s="20">
        <f si="17" t="shared"/>
        <v>45</v>
      </c>
      <c r="BE25" s="20">
        <f si="17" t="shared"/>
        <v>44</v>
      </c>
      <c r="BF25" s="20">
        <f si="17" t="shared"/>
        <v>44</v>
      </c>
      <c r="BG25" s="20">
        <f si="17" t="shared"/>
        <v>45</v>
      </c>
      <c r="BH25" s="20">
        <f si="17" t="shared"/>
        <v>44</v>
      </c>
      <c r="BI25" s="20">
        <f si="17" t="shared"/>
        <v>43</v>
      </c>
      <c r="BJ25">
        <f>COUNTIFS('Jul 16'!$G:$G,"PW1MA079*")+COUNTIFS('Jul 16'!$G:$G,"PW1MA076*") + (COUNTIF('Jul 16'!$G:$G,"PW1MA*")+COUNTIF('Jul 16'!$G:$G,"PW3MA*")) - (COUNTIFS('Jul 16'!$G:$G,"PW1MA079*")+COUNTIFS('Jul 16'!$G:$G,"PW1MA076*"))</f>
      </c>
    </row>
    <row customFormat="1" ht="15.75" r="26" s="79" spans="1:61" thickBot="1" x14ac:dyDescent="0.3">
      <c r="H26"/>
      <c r="I26" s="28" t="s">
        <v>511</v>
      </c>
      <c r="J26" s="7">
        <f ref="J26:BI26" si="18" t="shared">SUM(J$15:J$18)</f>
        <v>18</v>
      </c>
      <c r="K26" s="7">
        <f si="18" t="shared"/>
        <v>20</v>
      </c>
      <c r="L26" s="7">
        <f si="18" t="shared"/>
        <v>17</v>
      </c>
      <c r="M26" s="7">
        <f si="18" t="shared"/>
        <v>22</v>
      </c>
      <c r="N26" s="7">
        <f si="18" t="shared"/>
        <v>21</v>
      </c>
      <c r="O26" s="7">
        <f>SUM(O$15:O$18)</f>
        <v>20</v>
      </c>
      <c r="P26" s="7">
        <f>SUM(P$15:P$18)</f>
        <v>20</v>
      </c>
      <c r="Q26" s="7">
        <f si="18" t="shared"/>
        <v>21</v>
      </c>
      <c r="R26" s="7">
        <f si="18" t="shared"/>
        <v>19</v>
      </c>
      <c r="S26" s="7">
        <f si="18" t="shared"/>
        <v>16</v>
      </c>
      <c r="T26" s="7">
        <f si="18" t="shared"/>
        <v>15</v>
      </c>
      <c r="U26" s="7">
        <f si="18" t="shared"/>
        <v>16</v>
      </c>
      <c r="V26" s="21">
        <f si="18" t="shared"/>
        <v>18</v>
      </c>
      <c r="W26" s="21">
        <f si="18" t="shared"/>
        <v>15</v>
      </c>
      <c r="X26" s="21">
        <f si="18" t="shared"/>
        <v>12</v>
      </c>
      <c r="Y26" s="21">
        <f si="18" t="shared"/>
        <v>12</v>
      </c>
      <c r="Z26" s="21">
        <f si="18" t="shared"/>
        <v>11</v>
      </c>
      <c r="AA26" s="21">
        <f si="18" t="shared"/>
        <v>10</v>
      </c>
      <c r="AB26" s="21">
        <f si="18" t="shared"/>
        <v>10</v>
      </c>
      <c r="AC26" s="21">
        <f si="18" t="shared"/>
        <v>9</v>
      </c>
      <c r="AD26" s="21">
        <f si="18" t="shared"/>
        <v>10</v>
      </c>
      <c r="AE26" s="21">
        <f si="18" t="shared"/>
        <v>7</v>
      </c>
      <c r="AF26" s="21">
        <f si="18" t="shared"/>
        <v>6</v>
      </c>
      <c r="AG26" s="21">
        <f si="18" t="shared"/>
        <v>7</v>
      </c>
      <c r="AH26" s="21">
        <f si="18" t="shared"/>
        <v>7</v>
      </c>
      <c r="AI26" s="21">
        <f si="18" t="shared"/>
        <v>6</v>
      </c>
      <c r="AJ26" s="21">
        <f si="18" t="shared"/>
        <v>8</v>
      </c>
      <c r="AK26" s="21">
        <f si="18" t="shared"/>
        <v>7</v>
      </c>
      <c r="AL26" s="21">
        <f si="18" t="shared"/>
        <v>6</v>
      </c>
      <c r="AM26" s="21">
        <f si="18" t="shared"/>
        <v>6</v>
      </c>
      <c r="AN26" s="21">
        <f si="18" t="shared"/>
        <v>6</v>
      </c>
      <c r="AO26" s="21">
        <f si="18" t="shared"/>
        <v>6</v>
      </c>
      <c r="AP26" s="21">
        <f si="18" t="shared"/>
        <v>8</v>
      </c>
      <c r="AQ26" s="21">
        <f si="18" t="shared"/>
        <v>7</v>
      </c>
      <c r="AR26" s="21">
        <f si="18" t="shared"/>
        <v>6</v>
      </c>
      <c r="AS26" s="21">
        <f si="18" t="shared"/>
        <v>8</v>
      </c>
      <c r="AT26" s="21">
        <f si="18" t="shared"/>
        <v>7</v>
      </c>
      <c r="AU26" s="21">
        <f si="18" t="shared"/>
        <v>8</v>
      </c>
      <c r="AV26" s="21">
        <f si="18" t="shared"/>
        <v>7</v>
      </c>
      <c r="AW26" s="21">
        <f si="18" t="shared"/>
        <v>8</v>
      </c>
      <c r="AX26" s="21">
        <f si="18" t="shared"/>
        <v>8</v>
      </c>
      <c r="AY26" s="21">
        <f si="18" t="shared"/>
        <v>7</v>
      </c>
      <c r="AZ26" s="21">
        <f si="18" t="shared"/>
        <v>12</v>
      </c>
      <c r="BA26" s="21">
        <f si="18" t="shared"/>
        <v>12</v>
      </c>
      <c r="BB26" s="21">
        <f si="18" t="shared"/>
        <v>13</v>
      </c>
      <c r="BC26" s="21">
        <f si="18" t="shared"/>
        <v>14</v>
      </c>
      <c r="BD26" s="21">
        <f si="18" t="shared"/>
        <v>14</v>
      </c>
      <c r="BE26" s="21">
        <f si="18" t="shared"/>
        <v>12</v>
      </c>
      <c r="BF26" s="21">
        <f si="18" t="shared"/>
        <v>12</v>
      </c>
      <c r="BG26" s="21">
        <f si="18" t="shared"/>
        <v>13</v>
      </c>
      <c r="BH26" s="21">
        <f si="18" t="shared"/>
        <v>13</v>
      </c>
      <c r="BI26" s="21">
        <f si="18" t="shared"/>
        <v>14</v>
      </c>
      <c r="BJ26">
        <f>COUNTIFS('Jul 16'!$G:$G, "v4.6-4-2" ,'Jul 16'!$H:$H,"FGRC*")+COUNTIFS('Jul 16'!$G:$G, "v4.6-4-2" ,'Jul 16'!$H:$H,"FFRE*") + (COUNTIFS('Jul 16'!$G:$G,"v*",'Jul 16'!$H:$H,"FGRC*")+COUNTIFS('Jul 16'!$G:$G,"PW3RS*",'Jul 16'!$H:$H,"FFRE*"))- (COUNTIFS('Jul 16'!$G:$G, "v4.6-4-2" ,'Jul 16'!$H:$H,"FGRC*")+COUNTIFS('Jul 16'!$G:$G, "v4.6-4-2" ,'Jul 16'!$H:$H,"FFRE*")) + COUNTIFS('Jul 16'!$G:$G,"PW1RS326",'Jul 16'!$H:$H,"FGRC*")+COUNTIFS('Jul 16'!$G:$G,"PW1RS326",'Jul 16'!$H:$H,"FFRE*") + (COUNTIFS('Jul 16'!$G:$G,"PW1RS*",'Jul 16'!$H:$H,"FFRE*")+COUNTIFS('Jul 16'!$G:$G,"PW1RS*",'Jul 16'!$H:$H,"FGRC*"))- (COUNTIFS('Jul 16'!$G:$G,"PW1RS326",'Jul 16'!$H:$H,"FGRC*")+COUNTIFS('Jul 16'!$G:$G,"PW1RS326",'Jul 16'!$H:$H,"FFRE*"))</f>
      </c>
    </row>
    <row customFormat="1" ht="15.75" r="27" s="24" spans="1:61" thickBot="1" x14ac:dyDescent="0.3">
      <c r="A27" s="73"/>
      <c r="B27" s="73"/>
      <c r="C27" s="73"/>
      <c r="D27" s="73"/>
      <c r="E27" s="73"/>
      <c r="F27" s="73"/>
      <c r="G27" s="73"/>
      <c r="H27"/>
      <c r="I27" s="27" t="s">
        <v>512</v>
      </c>
      <c r="J27" s="8">
        <f ref="J27:BI27" si="19" t="shared">SUM(J$19:J$20)</f>
        <v>15</v>
      </c>
      <c r="K27" s="8">
        <f si="19" t="shared"/>
        <v>13</v>
      </c>
      <c r="L27" s="8">
        <f si="19" t="shared"/>
        <v>11</v>
      </c>
      <c r="M27" s="8">
        <f si="19" t="shared"/>
        <v>11</v>
      </c>
      <c r="N27" s="8">
        <f si="19" t="shared"/>
        <v>11</v>
      </c>
      <c r="O27" s="8">
        <f>SUM(O$19:O$20)</f>
        <v>11</v>
      </c>
      <c r="P27" s="8">
        <f>SUM(P$19:P$20)</f>
        <v>10</v>
      </c>
      <c r="Q27" s="8">
        <f si="19" t="shared"/>
        <v>10</v>
      </c>
      <c r="R27" s="8">
        <f si="19" t="shared"/>
        <v>10</v>
      </c>
      <c r="S27" s="8">
        <f si="19" t="shared"/>
        <v>7</v>
      </c>
      <c r="T27" s="8">
        <f si="19" t="shared"/>
        <v>6</v>
      </c>
      <c r="U27" s="8">
        <f si="19" t="shared"/>
        <v>18</v>
      </c>
      <c r="V27" s="21">
        <f si="19" t="shared"/>
        <v>21</v>
      </c>
      <c r="W27" s="21">
        <f si="19" t="shared"/>
        <v>25</v>
      </c>
      <c r="X27" s="21">
        <f si="19" t="shared"/>
        <v>28</v>
      </c>
      <c r="Y27" s="21">
        <f si="19" t="shared"/>
        <v>6</v>
      </c>
      <c r="Z27" s="21">
        <f si="19" t="shared"/>
        <v>5</v>
      </c>
      <c r="AA27" s="21">
        <f si="19" t="shared"/>
        <v>5</v>
      </c>
      <c r="AB27" s="21">
        <f si="19" t="shared"/>
        <v>5</v>
      </c>
      <c r="AC27" s="21">
        <f si="19" t="shared"/>
        <v>6</v>
      </c>
      <c r="AD27" s="21">
        <f si="19" t="shared"/>
        <v>5</v>
      </c>
      <c r="AE27" s="21">
        <f si="19" t="shared"/>
        <v>6</v>
      </c>
      <c r="AF27" s="21">
        <f si="19" t="shared"/>
        <v>6</v>
      </c>
      <c r="AG27" s="21">
        <f si="19" t="shared"/>
        <v>6</v>
      </c>
      <c r="AH27" s="21">
        <f si="19" t="shared"/>
        <v>7</v>
      </c>
      <c r="AI27" s="21">
        <f si="19" t="shared"/>
        <v>7</v>
      </c>
      <c r="AJ27" s="21">
        <f si="19" t="shared"/>
        <v>7</v>
      </c>
      <c r="AK27" s="21">
        <f si="19" t="shared"/>
        <v>9</v>
      </c>
      <c r="AL27" s="21">
        <f si="19" t="shared"/>
        <v>7</v>
      </c>
      <c r="AM27" s="21">
        <f si="19" t="shared"/>
        <v>6</v>
      </c>
      <c r="AN27" s="21">
        <f si="19" t="shared"/>
        <v>6</v>
      </c>
      <c r="AO27" s="21">
        <f si="19" t="shared"/>
        <v>6</v>
      </c>
      <c r="AP27" s="21">
        <f si="19" t="shared"/>
        <v>7</v>
      </c>
      <c r="AQ27" s="21">
        <f si="19" t="shared"/>
        <v>7</v>
      </c>
      <c r="AR27" s="21">
        <f si="19" t="shared"/>
        <v>6</v>
      </c>
      <c r="AS27" s="21">
        <f si="19" t="shared"/>
        <v>7</v>
      </c>
      <c r="AT27" s="21">
        <f si="19" t="shared"/>
        <v>7</v>
      </c>
      <c r="AU27" s="21">
        <f si="19" t="shared"/>
        <v>7</v>
      </c>
      <c r="AV27" s="21">
        <f si="19" t="shared"/>
        <v>4</v>
      </c>
      <c r="AW27" s="21">
        <f si="19" t="shared"/>
        <v>4</v>
      </c>
      <c r="AX27" s="21">
        <f si="19" t="shared"/>
        <v>4</v>
      </c>
      <c r="AY27" s="21">
        <f si="19" t="shared"/>
        <v>4</v>
      </c>
      <c r="AZ27" s="21">
        <f si="19" t="shared"/>
        <v>4</v>
      </c>
      <c r="BA27" s="21">
        <f si="19" t="shared"/>
        <v>3</v>
      </c>
      <c r="BB27" s="21">
        <f si="19" t="shared"/>
        <v>4</v>
      </c>
      <c r="BC27" s="21">
        <f si="19" t="shared"/>
        <v>6</v>
      </c>
      <c r="BD27" s="21">
        <f si="19" t="shared"/>
        <v>7</v>
      </c>
      <c r="BE27" s="21">
        <f si="19" t="shared"/>
        <v>6</v>
      </c>
      <c r="BF27" s="21">
        <f si="19" t="shared"/>
        <v>6</v>
      </c>
      <c r="BG27" s="21">
        <f si="19" t="shared"/>
        <v>7</v>
      </c>
      <c r="BH27" s="21">
        <f si="19" t="shared"/>
        <v>6</v>
      </c>
      <c r="BI27" s="21">
        <f si="19" t="shared"/>
        <v>5</v>
      </c>
      <c r="BJ27">
        <f>COUNTIFS('Jul 16'!$H:$H,"FGPC*")- (COUNTIFS('Jul 16'!$G:$G, "v4.6-4-2" ,'Jul 16'!$H:$H,"FGPC*")) + COUNTIFS('Jul 16'!$G:$G, "v4.6-4-2" ,'Jul 16'!$H:$H,"FGPC*")</f>
      </c>
    </row>
    <row ht="15.75" r="28" spans="1:61" thickBot="1" x14ac:dyDescent="0.3">
      <c r="I28" s="87" t="s">
        <v>1205</v>
      </c>
      <c r="V28" s="22"/>
      <c r="W28" s="22"/>
      <c r="X28" s="22"/>
      <c r="Y28" s="22">
        <f>Y21+Y22</f>
        <v>16</v>
      </c>
      <c r="Z28" s="22">
        <f>Z21+Z22</f>
        <v>18</v>
      </c>
      <c r="AA28" s="22">
        <f ref="AA28:AC28" si="20" t="shared">AA21+AA22</f>
        <v>18</v>
      </c>
      <c r="AB28" s="22">
        <f si="20" t="shared"/>
        <v>17</v>
      </c>
      <c r="AC28" s="22">
        <f si="20" t="shared"/>
        <v>17</v>
      </c>
      <c r="AD28" s="22">
        <f ref="AD28:AE28" si="21" t="shared">AD21+AD22</f>
        <v>18</v>
      </c>
      <c r="AE28" s="22">
        <f si="21" t="shared"/>
        <v>15</v>
      </c>
      <c r="AF28" s="22">
        <f ref="AF28:AG28" si="22" t="shared">AF21+AF22</f>
        <v>19</v>
      </c>
      <c r="AG28" s="22">
        <f si="22" t="shared"/>
        <v>16</v>
      </c>
      <c r="AH28" s="22">
        <f ref="AH28:AI28" si="23" t="shared">AH21+AH22</f>
        <v>15</v>
      </c>
      <c r="AI28" s="22">
        <f si="23" t="shared"/>
        <v>20</v>
      </c>
      <c r="AJ28" s="22">
        <f ref="AJ28:AK28" si="24" t="shared">AJ21+AJ22</f>
        <v>20</v>
      </c>
      <c r="AK28" s="22">
        <f si="24" t="shared"/>
        <v>22</v>
      </c>
      <c r="AL28" s="22">
        <f ref="AL28:AN28" si="25" t="shared">AL21+AL22</f>
        <v>20</v>
      </c>
      <c r="AM28" s="22">
        <f si="25" t="shared"/>
        <v>20</v>
      </c>
      <c r="AN28" s="22">
        <f si="25" t="shared"/>
        <v>17</v>
      </c>
      <c r="AO28" s="22">
        <f ref="AO28:AP28" si="26" t="shared">AO21+AO22</f>
        <v>17</v>
      </c>
      <c r="AP28" s="22">
        <f si="26" t="shared"/>
        <v>18</v>
      </c>
      <c r="AQ28" s="22">
        <f ref="AQ28" si="27" t="shared">AQ21+AQ22</f>
        <v>18</v>
      </c>
      <c r="AR28" s="22">
        <f>AR21+AR22</f>
        <v>17</v>
      </c>
      <c r="AS28" s="22">
        <f ref="AS28:AT28" si="28" t="shared">AS21+AS22</f>
        <v>17</v>
      </c>
      <c r="AT28" s="22">
        <f si="28" t="shared"/>
        <v>15</v>
      </c>
      <c r="AU28" s="22">
        <f ref="AU28:AV28" si="29" t="shared">AU21+AU22</f>
        <v>17</v>
      </c>
      <c r="AV28" s="22">
        <f si="29" t="shared"/>
        <v>17</v>
      </c>
      <c r="AW28" s="22">
        <f ref="AW28" si="30" t="shared">AW21+AW22</f>
        <v>16</v>
      </c>
      <c r="AX28" s="22">
        <f ref="AX28" si="31" t="shared">AX21+AX22</f>
        <v>16</v>
      </c>
      <c r="AY28" s="22">
        <f ref="AY28" si="32" t="shared">AY21+AY22</f>
        <v>17</v>
      </c>
      <c r="AZ28" s="22">
        <f ref="AZ28" si="33" t="shared">AZ21+AZ22</f>
        <v>16</v>
      </c>
      <c r="BA28" s="22">
        <f ref="BA28:BB28" si="34" t="shared">BA21+BA22</f>
        <v>17</v>
      </c>
      <c r="BB28" s="22">
        <f si="34" t="shared"/>
        <v>17</v>
      </c>
      <c r="BC28" s="22">
        <f ref="BC28:BD28" si="35" t="shared">BC21+BC22</f>
        <v>18</v>
      </c>
      <c r="BD28" s="22">
        <f si="35" t="shared"/>
        <v>17</v>
      </c>
      <c r="BE28" s="22">
        <f ref="BE28" si="36" t="shared">BE21+BE22</f>
        <v>16</v>
      </c>
      <c r="BF28" s="22">
        <f ref="BF28" si="37" t="shared">BF21+BF22</f>
        <v>17</v>
      </c>
      <c r="BG28" s="22">
        <f ref="BG28:BH28" si="38" t="shared">BG21+BG22</f>
        <v>13</v>
      </c>
      <c r="BH28" s="22">
        <f si="38" t="shared"/>
        <v>16</v>
      </c>
      <c r="BI28" s="22">
        <f ref="BI28" si="39" t="shared">BI21+BI22</f>
        <v>16</v>
      </c>
      <c r="BJ28">
        <f>COUNTIFS('Jul 16'!$G:$G, "v4.6-4-2" ,'Jul 16'!$H:$H,"FGAC*") + COUNTIFS('Jul 16'!$H:$H,"FGAC*")- (COUNTIFS('Jul 16'!$G:$G, "v4.6-4-2" ,'Jul 16'!$H:$H,"FGAC*"))</f>
      </c>
    </row>
    <row ht="15.75" r="29" spans="1:61" thickBot="1" x14ac:dyDescent="0.3"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90"/>
      <c r="AE29" s="91"/>
      <c r="AF29" s="92"/>
      <c r="AG29" s="93"/>
      <c r="AH29" s="94"/>
      <c r="AI29" s="95"/>
      <c r="AJ29" s="96"/>
      <c r="AK29" s="97"/>
      <c r="AL29" s="127"/>
      <c r="AM29" s="133"/>
      <c r="AN29" s="133"/>
      <c r="AO29" s="146"/>
      <c r="AP29" s="146"/>
      <c r="AQ29" s="149"/>
      <c r="AR29" s="150"/>
      <c r="AS29" s="152"/>
      <c r="AT29" s="161"/>
      <c r="AU29" s="170"/>
      <c r="AV29" s="170"/>
      <c r="AW29" s="170"/>
      <c r="AX29" s="170"/>
      <c r="AY29" s="170"/>
      <c r="AZ29" s="170"/>
      <c r="BA29" s="170"/>
      <c r="BB29" s="175"/>
    </row>
    <row customFormat="1" ht="15.75" r="30" s="24" spans="1:61" thickBot="1" x14ac:dyDescent="0.3">
      <c r="A30" s="73"/>
      <c r="B30" s="73"/>
      <c r="C30" s="73"/>
      <c r="D30" s="73"/>
      <c r="E30" s="73"/>
      <c r="F30" s="73"/>
      <c r="G30" s="73"/>
      <c r="J30" s="33">
        <f>J12</f>
        <v>42933</v>
      </c>
      <c r="K30" s="33">
        <f>K12</f>
        <v>42940</v>
      </c>
      <c r="L30" s="33">
        <f>L12</f>
        <v>42947</v>
      </c>
      <c r="M30" s="33">
        <f ref="M30:AC30" si="40" t="shared">M12</f>
        <v>42954</v>
      </c>
      <c r="N30" s="33">
        <f si="40" t="shared"/>
        <v>42961</v>
      </c>
      <c r="O30" s="33">
        <f si="40" t="shared"/>
        <v>42968</v>
      </c>
      <c r="P30" s="33">
        <f si="40" t="shared"/>
        <v>42975</v>
      </c>
      <c r="Q30" s="33">
        <f si="40" t="shared"/>
        <v>42982</v>
      </c>
      <c r="R30" s="33">
        <f si="40" t="shared"/>
        <v>42989</v>
      </c>
      <c r="S30" s="33">
        <f si="40" t="shared"/>
        <v>42996</v>
      </c>
      <c r="T30" s="33">
        <f si="40" t="shared"/>
        <v>43003</v>
      </c>
      <c r="U30" s="33">
        <f si="40" t="shared"/>
        <v>43010</v>
      </c>
      <c r="V30" s="33">
        <f si="40" t="shared"/>
        <v>43017</v>
      </c>
      <c r="W30" s="33">
        <f si="40" t="shared"/>
        <v>43024</v>
      </c>
      <c r="X30" s="33">
        <f si="40" t="shared"/>
        <v>43031</v>
      </c>
      <c r="Y30" s="33">
        <f si="40" t="shared"/>
        <v>43038</v>
      </c>
      <c r="Z30" s="33">
        <f si="40" t="shared"/>
        <v>43045</v>
      </c>
      <c r="AA30" s="33">
        <f si="40" t="shared"/>
        <v>43052</v>
      </c>
      <c r="AB30" s="33">
        <f si="40" t="shared"/>
        <v>43059</v>
      </c>
      <c r="AC30" s="33">
        <f si="40" t="shared"/>
        <v>43066</v>
      </c>
      <c r="AD30" s="33">
        <f ref="AD30:AE30" si="41" t="shared">AD12</f>
        <v>43073</v>
      </c>
      <c r="AE30" s="33">
        <f si="41" t="shared"/>
        <v>43080</v>
      </c>
      <c r="AF30" s="33">
        <f ref="AF30:AG30" si="42" t="shared">AF12</f>
        <v>43087</v>
      </c>
      <c r="AG30" s="33">
        <f si="42" t="shared"/>
        <v>43094</v>
      </c>
      <c r="AH30" s="33">
        <f ref="AH30:AI30" si="43" t="shared">AH12</f>
        <v>43101</v>
      </c>
      <c r="AI30" s="33">
        <f si="43" t="shared"/>
        <v>43108</v>
      </c>
      <c r="AJ30" s="33">
        <f ref="AJ30:AK30" si="44" t="shared">AJ12</f>
        <v>43115</v>
      </c>
      <c r="AK30" s="33">
        <f si="44" t="shared"/>
        <v>43122</v>
      </c>
      <c r="AL30" s="33">
        <f ref="AL30:AN30" si="45" t="shared">AL12</f>
        <v>43129</v>
      </c>
      <c r="AM30" s="33">
        <f si="45" t="shared"/>
        <v>43136</v>
      </c>
      <c r="AN30" s="33">
        <f si="45" t="shared"/>
        <v>43143</v>
      </c>
      <c r="AO30" s="33">
        <f ref="AO30:AP30" si="46" t="shared">AO12</f>
        <v>43150</v>
      </c>
      <c r="AP30" s="33">
        <f si="46" t="shared"/>
        <v>43157</v>
      </c>
      <c r="AQ30" s="33">
        <f ref="AQ30" si="47" t="shared">AQ12</f>
        <v>43164</v>
      </c>
      <c r="AR30" s="33">
        <f>AR12</f>
        <v>43171</v>
      </c>
      <c r="AS30" s="33">
        <f ref="AS30:AT30" si="48" t="shared">AS12</f>
        <v>43178</v>
      </c>
      <c r="AT30" s="33">
        <f si="48" t="shared"/>
        <v>43185</v>
      </c>
      <c r="AU30" s="33">
        <f ref="AU30:AV30" si="49" t="shared">AU12</f>
        <v>43192</v>
      </c>
      <c r="AV30" s="33">
        <f si="49" t="shared"/>
        <v>43199</v>
      </c>
      <c r="AW30" s="33">
        <f ref="AW30" si="50" t="shared">AW12</f>
        <v>43206</v>
      </c>
      <c r="AX30" s="33">
        <f ref="AX30" si="51" t="shared">AX12</f>
        <v>43213</v>
      </c>
      <c r="AY30" s="33">
        <f ref="AY30" si="52" t="shared">AY12</f>
        <v>43222</v>
      </c>
      <c r="AZ30" s="33">
        <f ref="AZ30" si="53" t="shared">AZ12</f>
        <v>43229</v>
      </c>
      <c r="BA30" s="33">
        <f ref="BA30:BB30" si="54" t="shared">BA12</f>
        <v>43234</v>
      </c>
      <c r="BB30" s="33">
        <f si="54" t="shared"/>
        <v>43241</v>
      </c>
      <c r="BC30" s="33">
        <f ref="BC30:BD30" si="55" t="shared">BC12</f>
        <v>43248</v>
      </c>
      <c r="BD30" s="33">
        <f si="55" t="shared"/>
        <v>43255</v>
      </c>
      <c r="BE30" s="33">
        <f ref="BE30" si="56" t="shared">BE12</f>
        <v>43262</v>
      </c>
      <c r="BF30" s="33">
        <f ref="BF30" si="57" t="shared">BF12</f>
        <v>43269</v>
      </c>
      <c r="BG30" s="33">
        <f ref="BG30:BH30" si="58" t="shared">BG12</f>
        <v>43276</v>
      </c>
      <c r="BH30" s="33">
        <f si="58" t="shared"/>
        <v>43283</v>
      </c>
      <c r="BI30" s="33">
        <f ref="BI30" si="59" t="shared">BI12</f>
        <v>43290</v>
      </c>
      <c r="BJ30" t="s">
        <v>1560</v>
      </c>
    </row>
    <row customFormat="1" ht="15.75" r="31" s="24" spans="1:61" thickBot="1" x14ac:dyDescent="0.3">
      <c r="A31" s="73"/>
      <c r="B31" s="73"/>
      <c r="C31" s="73"/>
      <c r="D31" s="73"/>
      <c r="E31" s="73"/>
      <c r="F31" s="73"/>
      <c r="G31" s="73"/>
      <c r="H31"/>
      <c r="I31" s="31" t="s">
        <v>550</v>
      </c>
      <c r="J31" s="26">
        <v>140</v>
      </c>
      <c r="K31" s="26">
        <v>140</v>
      </c>
      <c r="L31" s="26">
        <v>138</v>
      </c>
      <c r="M31" s="26">
        <v>138</v>
      </c>
      <c r="N31" s="26">
        <v>138</v>
      </c>
      <c r="O31" s="26">
        <v>138</v>
      </c>
      <c r="P31" s="26">
        <v>138</v>
      </c>
      <c r="Q31" s="26">
        <v>138</v>
      </c>
      <c r="R31" s="26">
        <v>138</v>
      </c>
      <c r="S31" s="26">
        <v>138</v>
      </c>
      <c r="T31" s="26">
        <v>138</v>
      </c>
      <c r="U31" s="26">
        <v>138</v>
      </c>
      <c r="V31" s="26">
        <v>138</v>
      </c>
      <c r="W31" s="26">
        <v>138</v>
      </c>
      <c r="X31" s="26">
        <v>138</v>
      </c>
      <c r="Y31" s="26">
        <v>138</v>
      </c>
      <c r="Z31" s="26">
        <v>138</v>
      </c>
      <c r="AA31" s="26">
        <v>138</v>
      </c>
      <c r="AB31" s="26">
        <v>138</v>
      </c>
      <c r="AC31" s="26">
        <v>138</v>
      </c>
      <c r="AD31" s="26">
        <v>138</v>
      </c>
      <c r="AE31" s="26">
        <v>138</v>
      </c>
      <c r="AF31" s="26">
        <v>138</v>
      </c>
      <c r="AG31" s="26">
        <v>138</v>
      </c>
      <c r="AH31" s="26">
        <v>138</v>
      </c>
      <c r="AI31" s="26">
        <v>138</v>
      </c>
      <c r="AJ31" s="26">
        <v>138</v>
      </c>
      <c r="AK31" s="26">
        <f ref="AK31:BA31" si="60" t="shared">$A$71</f>
        <v>140</v>
      </c>
      <c r="AL31" s="26">
        <f si="60" t="shared"/>
        <v>140</v>
      </c>
      <c r="AM31" s="26">
        <f si="60" t="shared"/>
        <v>140</v>
      </c>
      <c r="AN31" s="26">
        <f si="60" t="shared"/>
        <v>140</v>
      </c>
      <c r="AO31" s="26">
        <f si="60" t="shared"/>
        <v>140</v>
      </c>
      <c r="AP31" s="26">
        <f si="60" t="shared"/>
        <v>140</v>
      </c>
      <c r="AQ31" s="26">
        <f si="60" t="shared"/>
        <v>140</v>
      </c>
      <c r="AR31" s="26">
        <f si="60" t="shared"/>
        <v>140</v>
      </c>
      <c r="AS31" s="26">
        <f si="60" t="shared"/>
        <v>140</v>
      </c>
      <c r="AT31" s="26">
        <f si="60" t="shared"/>
        <v>140</v>
      </c>
      <c r="AU31" s="26">
        <f si="60" t="shared"/>
        <v>140</v>
      </c>
      <c r="AV31" s="26">
        <f si="60" t="shared"/>
        <v>140</v>
      </c>
      <c r="AW31" s="26">
        <f si="60" t="shared"/>
        <v>140</v>
      </c>
      <c r="AX31" s="26">
        <f si="60" t="shared"/>
        <v>140</v>
      </c>
      <c r="AY31" s="26">
        <f si="60" t="shared"/>
        <v>140</v>
      </c>
      <c r="AZ31" s="26">
        <f si="60" t="shared"/>
        <v>140</v>
      </c>
      <c r="BA31" s="26">
        <f si="60" t="shared"/>
        <v>140</v>
      </c>
      <c r="BB31" s="26">
        <v>183</v>
      </c>
      <c r="BC31" s="26">
        <v>185</v>
      </c>
      <c r="BD31" s="26">
        <v>185</v>
      </c>
      <c r="BE31" s="26">
        <v>185</v>
      </c>
      <c r="BF31" s="26">
        <v>187</v>
      </c>
      <c r="BG31" s="26">
        <v>188</v>
      </c>
      <c r="BH31" s="26">
        <v>188</v>
      </c>
      <c r="BI31" s="26">
        <v>189</v>
      </c>
      <c r="BJ31">
        <f>$A$68</f>
      </c>
    </row>
    <row customFormat="1" ht="15.75" r="32" s="24" spans="1:61" thickBot="1" x14ac:dyDescent="0.3">
      <c r="A32" s="73"/>
      <c r="B32" s="73"/>
      <c r="C32" s="73"/>
      <c r="D32" s="73"/>
      <c r="E32" s="73"/>
      <c r="F32" s="73"/>
      <c r="G32" s="73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90"/>
      <c r="AE32" s="91"/>
      <c r="AF32" s="92"/>
      <c r="AG32" s="93"/>
      <c r="AH32" s="94"/>
      <c r="AI32" s="95"/>
      <c r="AJ32" s="96"/>
      <c r="AK32" s="97"/>
      <c r="AL32" s="127"/>
      <c r="AM32" s="133"/>
      <c r="AN32" s="133"/>
      <c r="AO32" s="146"/>
      <c r="AP32" s="146"/>
      <c r="AQ32" s="149"/>
      <c r="AR32" s="150"/>
      <c r="AS32" s="152"/>
      <c r="AT32" s="161"/>
      <c r="AU32" s="170"/>
      <c r="AV32" s="170"/>
      <c r="AW32" s="170"/>
      <c r="AX32" s="170"/>
      <c r="AY32" s="170"/>
      <c r="AZ32" s="170"/>
      <c r="BA32" s="170"/>
      <c r="BB32" s="175"/>
      <c r="BC32" s="176"/>
      <c r="BD32" s="195"/>
      <c r="BE32" s="235"/>
      <c r="BF32" s="237"/>
      <c r="BG32" s="241"/>
      <c r="BH32" s="242"/>
      <c r="BI32" s="243"/>
    </row>
    <row ht="15.75" r="33" spans="8:61" thickBot="1" x14ac:dyDescent="0.3">
      <c r="H33" s="24"/>
      <c r="I33" s="9" t="s">
        <v>513</v>
      </c>
      <c r="J33" s="25">
        <f ref="J33:X33" si="61" t="shared">SUM(J$25:J$27)</f>
        <v>106</v>
      </c>
      <c r="K33" s="25">
        <f si="61" t="shared"/>
        <v>103</v>
      </c>
      <c r="L33" s="25">
        <f si="61" t="shared"/>
        <v>98</v>
      </c>
      <c r="M33" s="25">
        <f si="61" t="shared"/>
        <v>100</v>
      </c>
      <c r="N33" s="25">
        <f si="61" t="shared"/>
        <v>96</v>
      </c>
      <c r="O33" s="25">
        <f>SUM(O$25:O$27)</f>
        <v>94</v>
      </c>
      <c r="P33" s="25">
        <f>SUM(P$25:P$27)</f>
        <v>95</v>
      </c>
      <c r="Q33" s="25">
        <f si="61" t="shared"/>
        <v>96</v>
      </c>
      <c r="R33" s="25">
        <f si="61" t="shared"/>
        <v>88</v>
      </c>
      <c r="S33" s="25">
        <f si="61" t="shared"/>
        <v>86</v>
      </c>
      <c r="T33" s="25">
        <f si="61" t="shared"/>
        <v>87</v>
      </c>
      <c r="U33" s="25">
        <f si="61" t="shared"/>
        <v>95</v>
      </c>
      <c r="V33" s="25">
        <f si="61" t="shared"/>
        <v>96</v>
      </c>
      <c r="W33" s="25">
        <f si="61" t="shared"/>
        <v>99</v>
      </c>
      <c r="X33" s="25">
        <f si="61" t="shared"/>
        <v>98</v>
      </c>
      <c r="Y33" s="25">
        <f ref="Y33:BI33" si="62" t="shared">SUM(Y$25:Y$28)</f>
        <v>92</v>
      </c>
      <c r="Z33" s="25">
        <f si="62" t="shared"/>
        <v>92</v>
      </c>
      <c r="AA33" s="25">
        <f si="62" t="shared"/>
        <v>90</v>
      </c>
      <c r="AB33" s="25">
        <f si="62" t="shared"/>
        <v>88</v>
      </c>
      <c r="AC33" s="25">
        <f si="62" t="shared"/>
        <v>87</v>
      </c>
      <c r="AD33" s="25">
        <f si="62" t="shared"/>
        <v>88</v>
      </c>
      <c r="AE33" s="25">
        <f si="62" t="shared"/>
        <v>82</v>
      </c>
      <c r="AF33" s="25">
        <f si="62" t="shared"/>
        <v>85</v>
      </c>
      <c r="AG33" s="25">
        <f si="62" t="shared"/>
        <v>81</v>
      </c>
      <c r="AH33" s="25">
        <f si="62" t="shared"/>
        <v>82</v>
      </c>
      <c r="AI33" s="25">
        <f si="62" t="shared"/>
        <v>86</v>
      </c>
      <c r="AJ33" s="25">
        <f si="62" t="shared"/>
        <v>90</v>
      </c>
      <c r="AK33" s="25">
        <f si="62" t="shared"/>
        <v>92</v>
      </c>
      <c r="AL33" s="25">
        <f si="62" t="shared"/>
        <v>86</v>
      </c>
      <c r="AM33" s="25">
        <f si="62" t="shared"/>
        <v>83</v>
      </c>
      <c r="AN33" s="25">
        <f si="62" t="shared"/>
        <v>80</v>
      </c>
      <c r="AO33" s="25">
        <f si="62" t="shared"/>
        <v>80</v>
      </c>
      <c r="AP33" s="25">
        <f si="62" t="shared"/>
        <v>82</v>
      </c>
      <c r="AQ33" s="25">
        <f si="62" t="shared"/>
        <v>80</v>
      </c>
      <c r="AR33" s="25">
        <f si="62" t="shared"/>
        <v>75</v>
      </c>
      <c r="AS33" s="25">
        <f si="62" t="shared"/>
        <v>79</v>
      </c>
      <c r="AT33" s="25">
        <f si="62" t="shared"/>
        <v>75</v>
      </c>
      <c r="AU33" s="25">
        <f si="62" t="shared"/>
        <v>79</v>
      </c>
      <c r="AV33" s="25">
        <f si="62" t="shared"/>
        <v>73</v>
      </c>
      <c r="AW33" s="25">
        <f si="62" t="shared"/>
        <v>75</v>
      </c>
      <c r="AX33" s="25">
        <f si="62" t="shared"/>
        <v>74</v>
      </c>
      <c r="AY33" s="25">
        <f si="62" t="shared"/>
        <v>71</v>
      </c>
      <c r="AZ33" s="25">
        <f si="62" t="shared"/>
        <v>78</v>
      </c>
      <c r="BA33" s="25">
        <f si="62" t="shared"/>
        <v>79</v>
      </c>
      <c r="BB33" s="25">
        <f si="62" t="shared"/>
        <v>78</v>
      </c>
      <c r="BC33" s="25">
        <f si="62" t="shared"/>
        <v>83</v>
      </c>
      <c r="BD33" s="25">
        <f si="62" t="shared"/>
        <v>83</v>
      </c>
      <c r="BE33" s="25">
        <f si="62" t="shared"/>
        <v>78</v>
      </c>
      <c r="BF33" s="25">
        <f si="62" t="shared"/>
        <v>79</v>
      </c>
      <c r="BG33" s="25">
        <f si="62" t="shared"/>
        <v>78</v>
      </c>
      <c r="BH33" s="25">
        <f si="62" t="shared"/>
        <v>79</v>
      </c>
      <c r="BI33" s="25">
        <f si="62" t="shared"/>
        <v>78</v>
      </c>
      <c r="BJ33">
        <f>COUNTIFS('Jul 16'!$G:$G,"PW1MA079*")+COUNTIFS('Jul 16'!$G:$G,"PW1MA076*") + (COUNTIF('Jul 16'!$G:$G,"PW1MA*")+COUNTIF('Jul 16'!$G:$G,"PW3MA*")) - (COUNTIFS('Jul 16'!$G:$G,"PW1MA079*")+COUNTIFS('Jul 16'!$G:$G,"PW1MA076*")) + COUNTIFS('Jul 16'!$G:$G, "v4.6-4-2" ,'Jul 16'!$H:$H,"FGRC*")+COUNTIFS('Jul 16'!$G:$G, "v4.6-4-2" ,'Jul 16'!$H:$H,"FFRE*") + (COUNTIFS('Jul 16'!$G:$G,"v*",'Jul 16'!$H:$H,"FGRC*")+COUNTIFS('Jul 16'!$G:$G,"PW3RS*",'Jul 16'!$H:$H,"FFRE*"))- (COUNTIFS('Jul 16'!$G:$G, "v4.6-4-2" ,'Jul 16'!$H:$H,"FGRC*")+COUNTIFS('Jul 16'!$G:$G, "v4.6-4-2" ,'Jul 16'!$H:$H,"FFRE*")) + COUNTIFS('Jul 16'!$G:$G,"PW1RS326",'Jul 16'!$H:$H,"FGRC*")+COUNTIFS('Jul 16'!$G:$G,"PW1RS326",'Jul 16'!$H:$H,"FFRE*") + (COUNTIFS('Jul 16'!$G:$G,"PW1RS*",'Jul 16'!$H:$H,"FFRE*")+COUNTIFS('Jul 16'!$G:$G,"PW1RS*",'Jul 16'!$H:$H,"FGRC*"))- (COUNTIFS('Jul 16'!$G:$G,"PW1RS326",'Jul 16'!$H:$H,"FGRC*")+COUNTIFS('Jul 16'!$G:$G,"PW1RS326",'Jul 16'!$H:$H,"FFRE*")) + COUNTIFS('Jul 16'!$H:$H,"FGPC*")- (COUNTIFS('Jul 16'!$G:$G, "v4.6-4-2" ,'Jul 16'!$H:$H,"FGPC*")) + COUNTIFS('Jul 16'!$G:$G, "v4.6-4-2" ,'Jul 16'!$H:$H,"FGPC*") + COUNTIFS('Jul 16'!$G:$G, "v4.6-4-2" ,'Jul 16'!$H:$H,"FGAC*") + COUNTIFS('Jul 16'!$H:$H,"FGAC*")- (COUNTIFS('Jul 16'!$G:$G, "v4.6-4-2" ,'Jul 16'!$H:$H,"FGAC*"))</f>
      </c>
    </row>
    <row r="34" spans="8:61" x14ac:dyDescent="0.25"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90"/>
      <c r="AE34" s="91"/>
      <c r="AF34" s="92"/>
      <c r="AG34" s="93"/>
      <c r="AH34" s="94"/>
      <c r="AI34" s="95"/>
      <c r="AJ34" s="96"/>
      <c r="AK34" s="97"/>
      <c r="AL34" s="127"/>
      <c r="AM34" s="133"/>
      <c r="AN34" s="133"/>
      <c r="AO34" s="146"/>
      <c r="AP34" s="146"/>
      <c r="AQ34" s="149"/>
      <c r="AR34" s="150"/>
      <c r="AS34" s="152"/>
      <c r="AT34" s="161"/>
      <c r="AU34" s="170"/>
      <c r="AV34" s="170"/>
      <c r="AW34" s="170"/>
      <c r="AX34" s="170"/>
      <c r="AY34" s="170"/>
      <c r="AZ34" s="170"/>
      <c r="BA34" s="170"/>
      <c r="BB34" s="175"/>
    </row>
    <row ht="15.75" r="35" spans="8:61" thickBot="1" x14ac:dyDescent="0.3"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90"/>
      <c r="AE35" s="91"/>
      <c r="AF35" s="92"/>
      <c r="AG35" s="93"/>
      <c r="AH35" s="94"/>
      <c r="AI35" s="95"/>
      <c r="AJ35" s="96"/>
      <c r="AK35" s="97"/>
      <c r="AL35" s="127"/>
      <c r="AM35" s="133"/>
      <c r="AN35" s="133"/>
      <c r="AO35" s="146"/>
      <c r="AP35" s="146"/>
      <c r="AQ35" s="149"/>
      <c r="AR35" s="150"/>
      <c r="AS35" s="152"/>
      <c r="AT35" s="161"/>
      <c r="AU35" s="170"/>
      <c r="AV35" s="170"/>
      <c r="AW35" s="170"/>
      <c r="AX35" s="170"/>
      <c r="AY35" s="170"/>
      <c r="AZ35" s="170"/>
      <c r="BA35" s="170"/>
      <c r="BB35" s="175"/>
    </row>
    <row ht="15.75" r="36" spans="8:61" thickBot="1" x14ac:dyDescent="0.3">
      <c r="J36" s="33">
        <f>J12</f>
        <v>42933</v>
      </c>
      <c r="K36" s="33">
        <f>K12</f>
        <v>42940</v>
      </c>
      <c r="L36" s="33">
        <f>L12</f>
        <v>42947</v>
      </c>
      <c r="M36" s="33">
        <f ref="M36:AC36" si="63" t="shared">M12</f>
        <v>42954</v>
      </c>
      <c r="N36" s="33">
        <f si="63" t="shared"/>
        <v>42961</v>
      </c>
      <c r="O36" s="33">
        <f si="63" t="shared"/>
        <v>42968</v>
      </c>
      <c r="P36" s="33">
        <f si="63" t="shared"/>
        <v>42975</v>
      </c>
      <c r="Q36" s="33">
        <f si="63" t="shared"/>
        <v>42982</v>
      </c>
      <c r="R36" s="33">
        <f si="63" t="shared"/>
        <v>42989</v>
      </c>
      <c r="S36" s="33">
        <f si="63" t="shared"/>
        <v>42996</v>
      </c>
      <c r="T36" s="33">
        <f si="63" t="shared"/>
        <v>43003</v>
      </c>
      <c r="U36" s="33">
        <f si="63" t="shared"/>
        <v>43010</v>
      </c>
      <c r="V36" s="33">
        <f si="63" t="shared"/>
        <v>43017</v>
      </c>
      <c r="W36" s="33">
        <f si="63" t="shared"/>
        <v>43024</v>
      </c>
      <c r="X36" s="33">
        <f si="63" t="shared"/>
        <v>43031</v>
      </c>
      <c r="Y36" s="33">
        <f si="63" t="shared"/>
        <v>43038</v>
      </c>
      <c r="Z36" s="33">
        <f si="63" t="shared"/>
        <v>43045</v>
      </c>
      <c r="AA36" s="33">
        <f si="63" t="shared"/>
        <v>43052</v>
      </c>
      <c r="AB36" s="33">
        <f si="63" t="shared"/>
        <v>43059</v>
      </c>
      <c r="AC36" s="33">
        <f si="63" t="shared"/>
        <v>43066</v>
      </c>
      <c r="AD36" s="33">
        <f ref="AD36:AE36" si="64" t="shared">AD12</f>
        <v>43073</v>
      </c>
      <c r="AE36" s="33">
        <f si="64" t="shared"/>
        <v>43080</v>
      </c>
      <c r="AF36" s="33">
        <f ref="AF36:AG36" si="65" t="shared">AF12</f>
        <v>43087</v>
      </c>
      <c r="AG36" s="33">
        <f si="65" t="shared"/>
        <v>43094</v>
      </c>
      <c r="AH36" s="33">
        <f ref="AH36:AI36" si="66" t="shared">AH12</f>
        <v>43101</v>
      </c>
      <c r="AI36" s="33">
        <f si="66" t="shared"/>
        <v>43108</v>
      </c>
      <c r="AJ36" s="33">
        <f ref="AJ36:AK36" si="67" t="shared">AJ12</f>
        <v>43115</v>
      </c>
      <c r="AK36" s="33">
        <f si="67" t="shared"/>
        <v>43122</v>
      </c>
      <c r="AL36" s="33">
        <f ref="AL36:AN36" si="68" t="shared">AL12</f>
        <v>43129</v>
      </c>
      <c r="AM36" s="33">
        <f si="68" t="shared"/>
        <v>43136</v>
      </c>
      <c r="AN36" s="33">
        <f si="68" t="shared"/>
        <v>43143</v>
      </c>
      <c r="AO36" s="33">
        <f ref="AO36:AP36" si="69" t="shared">AO12</f>
        <v>43150</v>
      </c>
      <c r="AP36" s="33">
        <f si="69" t="shared"/>
        <v>43157</v>
      </c>
      <c r="AQ36" s="33">
        <f ref="AQ36" si="70" t="shared">AQ12</f>
        <v>43164</v>
      </c>
      <c r="AR36" s="33">
        <f>AR12</f>
        <v>43171</v>
      </c>
      <c r="AS36" s="33">
        <f ref="AS36:AT36" si="71" t="shared">AS12</f>
        <v>43178</v>
      </c>
      <c r="AT36" s="33">
        <f si="71" t="shared"/>
        <v>43185</v>
      </c>
      <c r="AU36" s="33">
        <f ref="AU36:AV36" si="72" t="shared">AU12</f>
        <v>43192</v>
      </c>
      <c r="AV36" s="33">
        <f si="72" t="shared"/>
        <v>43199</v>
      </c>
      <c r="AW36" s="33">
        <f ref="AW36" si="73" t="shared">AW12</f>
        <v>43206</v>
      </c>
      <c r="AX36" s="33">
        <f ref="AX36" si="74" t="shared">AX12</f>
        <v>43213</v>
      </c>
      <c r="AY36" s="33">
        <f ref="AY36" si="75" t="shared">AY12</f>
        <v>43222</v>
      </c>
      <c r="AZ36" s="33">
        <f ref="AZ36" si="76" t="shared">AZ12</f>
        <v>43229</v>
      </c>
      <c r="BA36" s="33">
        <f ref="BA36:BB36" si="77" t="shared">BA12</f>
        <v>43234</v>
      </c>
      <c r="BB36" s="33">
        <f si="77" t="shared"/>
        <v>43241</v>
      </c>
      <c r="BC36" s="33">
        <f ref="BC36:BD36" si="78" t="shared">BC12</f>
        <v>43248</v>
      </c>
      <c r="BD36" s="33">
        <f si="78" t="shared"/>
        <v>43255</v>
      </c>
      <c r="BE36" s="33">
        <f ref="BE36" si="79" t="shared">BE12</f>
        <v>43262</v>
      </c>
      <c r="BF36" s="33">
        <f ref="BF36" si="80" t="shared">BF12</f>
        <v>43269</v>
      </c>
      <c r="BG36" s="33">
        <f ref="BG36:BH36" si="81" t="shared">BG12</f>
        <v>43276</v>
      </c>
      <c r="BH36" s="33">
        <f si="81" t="shared"/>
        <v>43283</v>
      </c>
      <c r="BI36" s="33">
        <f ref="BI36" si="82" t="shared">BI12</f>
        <v>43290</v>
      </c>
      <c r="BJ36" t="s">
        <v>1560</v>
      </c>
    </row>
    <row ht="15.75" r="37" spans="8:61" thickBot="1" x14ac:dyDescent="0.3">
      <c r="I37" s="26" t="s">
        <v>514</v>
      </c>
      <c r="J37" s="6">
        <f ref="J37:X37" si="83" t="shared">SUM(J$14,J$16,J$18,J$20)</f>
        <v>4</v>
      </c>
      <c r="K37" s="6">
        <f si="83" t="shared"/>
        <v>6</v>
      </c>
      <c r="L37" s="6">
        <f si="83" t="shared"/>
        <v>2</v>
      </c>
      <c r="M37" s="6">
        <f si="83" t="shared"/>
        <v>5</v>
      </c>
      <c r="N37" s="6">
        <f si="83" t="shared"/>
        <v>2</v>
      </c>
      <c r="O37" s="6">
        <f>SUM(O$14,O$16,O$18,O$20)</f>
        <v>1</v>
      </c>
      <c r="P37" s="6">
        <f>SUM(P$14,P$16,P$18,P$20)</f>
        <v>0</v>
      </c>
      <c r="Q37" s="6">
        <f si="83" t="shared"/>
        <v>1</v>
      </c>
      <c r="R37" s="6">
        <f si="83" t="shared"/>
        <v>1</v>
      </c>
      <c r="S37" s="6">
        <f si="83" t="shared"/>
        <v>1</v>
      </c>
      <c r="T37" s="6">
        <f si="83" t="shared"/>
        <v>1</v>
      </c>
      <c r="U37" s="6">
        <f si="83" t="shared"/>
        <v>2</v>
      </c>
      <c r="V37" s="6">
        <f si="83" t="shared"/>
        <v>14</v>
      </c>
      <c r="W37" s="20">
        <f si="83" t="shared"/>
        <v>14</v>
      </c>
      <c r="X37" s="20">
        <f si="83" t="shared"/>
        <v>11</v>
      </c>
      <c r="Y37" s="20">
        <f ref="Y37:BI37" si="84" t="shared">SUM(Y$14,Y$16,Y$18,Y$20,Y$22)</f>
        <v>13</v>
      </c>
      <c r="Z37" s="20">
        <f si="84" t="shared"/>
        <v>17</v>
      </c>
      <c r="AA37" s="20">
        <f si="84" t="shared"/>
        <v>15</v>
      </c>
      <c r="AB37" s="20">
        <f si="84" t="shared"/>
        <v>13</v>
      </c>
      <c r="AC37" s="20">
        <f si="84" t="shared"/>
        <v>13</v>
      </c>
      <c r="AD37" s="20">
        <f si="84" t="shared"/>
        <v>15</v>
      </c>
      <c r="AE37" s="20">
        <f si="84" t="shared"/>
        <v>16</v>
      </c>
      <c r="AF37" s="20">
        <f si="84" t="shared"/>
        <v>15</v>
      </c>
      <c r="AG37" s="20">
        <f si="84" t="shared"/>
        <v>13</v>
      </c>
      <c r="AH37" s="20">
        <f si="84" t="shared"/>
        <v>14</v>
      </c>
      <c r="AI37" s="20">
        <f si="84" t="shared"/>
        <v>14</v>
      </c>
      <c r="AJ37" s="20">
        <f si="84" t="shared"/>
        <v>15</v>
      </c>
      <c r="AK37" s="20">
        <f si="84" t="shared"/>
        <v>16</v>
      </c>
      <c r="AL37" s="20">
        <f si="84" t="shared"/>
        <v>10</v>
      </c>
      <c r="AM37" s="20">
        <f si="84" t="shared"/>
        <v>9</v>
      </c>
      <c r="AN37" s="20">
        <f si="84" t="shared"/>
        <v>9</v>
      </c>
      <c r="AO37" s="20">
        <f si="84" t="shared"/>
        <v>9</v>
      </c>
      <c r="AP37" s="20">
        <f si="84" t="shared"/>
        <v>8</v>
      </c>
      <c r="AQ37" s="20">
        <f si="84" t="shared"/>
        <v>8</v>
      </c>
      <c r="AR37" s="20">
        <f si="84" t="shared"/>
        <v>5</v>
      </c>
      <c r="AS37" s="20">
        <f si="84" t="shared"/>
        <v>6</v>
      </c>
      <c r="AT37" s="20">
        <f si="84" t="shared"/>
        <v>5</v>
      </c>
      <c r="AU37" s="20">
        <f si="84" t="shared"/>
        <v>21</v>
      </c>
      <c r="AV37" s="20">
        <f si="84" t="shared"/>
        <v>19</v>
      </c>
      <c r="AW37" s="20">
        <f si="84" t="shared"/>
        <v>19</v>
      </c>
      <c r="AX37" s="20">
        <f si="84" t="shared"/>
        <v>19</v>
      </c>
      <c r="AY37" s="20">
        <f si="84" t="shared"/>
        <v>19</v>
      </c>
      <c r="AZ37" s="20">
        <f si="84" t="shared"/>
        <v>9</v>
      </c>
      <c r="BA37" s="20">
        <f si="84" t="shared"/>
        <v>7</v>
      </c>
      <c r="BB37" s="20">
        <f si="84" t="shared"/>
        <v>8</v>
      </c>
      <c r="BC37" s="20">
        <f si="84" t="shared"/>
        <v>6</v>
      </c>
      <c r="BD37" s="20">
        <f si="84" t="shared"/>
        <v>6</v>
      </c>
      <c r="BE37" s="20">
        <f si="84" t="shared"/>
        <v>5</v>
      </c>
      <c r="BF37" s="20">
        <f si="84" t="shared"/>
        <v>6</v>
      </c>
      <c r="BG37" s="20">
        <f si="84" t="shared"/>
        <v>7</v>
      </c>
      <c r="BH37" s="20">
        <f si="84" t="shared"/>
        <v>7</v>
      </c>
      <c r="BI37" s="20">
        <f si="84" t="shared"/>
        <v>6</v>
      </c>
      <c r="BJ37">
        <f>(COUNTIF('Jul 16'!$G:$G,"PW1MA*")+COUNTIF('Jul 16'!$G:$G,"PW3MA*")) - (COUNTIFS('Jul 16'!$G:$G,"PW1MA079*")+COUNTIFS('Jul 16'!$G:$G,"PW1MA076*")) + (COUNTIFS('Jul 16'!$G:$G,"v*",'Jul 16'!$H:$H,"FGRC*")+COUNTIFS('Jul 16'!$G:$G,"PW3RS*",'Jul 16'!$H:$H,"FFRE*"))- (COUNTIFS('Jul 16'!$G:$G, "v4.6-4-2" ,'Jul 16'!$H:$H,"FGRC*")+COUNTIFS('Jul 16'!$G:$G, "v4.6-4-2" ,'Jul 16'!$H:$H,"FFRE*")) + (COUNTIFS('Jul 16'!$G:$G,"PW1RS*",'Jul 16'!$H:$H,"FFRE*")+COUNTIFS('Jul 16'!$G:$G,"PW1RS*",'Jul 16'!$H:$H,"FGRC*"))- (COUNTIFS('Jul 16'!$G:$G,"PW1RS326",'Jul 16'!$H:$H,"FGRC*")+COUNTIFS('Jul 16'!$G:$G,"PW1RS326",'Jul 16'!$H:$H,"FFRE*")) + COUNTIFS('Jul 16'!$H:$H,"FGPC*")- (COUNTIFS('Jul 16'!$G:$G, "v4.6-4-2" ,'Jul 16'!$H:$H,"FGPC*")) + COUNTIFS('Jul 16'!$H:$H,"FGAC*")- (COUNTIFS('Jul 16'!$G:$G, "v4.6-4-2" ,'Jul 16'!$H:$H,"FGAC*"))</f>
      </c>
    </row>
    <row ht="15.75" r="38" spans="8:61" thickBot="1" x14ac:dyDescent="0.3">
      <c r="I38" s="26" t="s">
        <v>515</v>
      </c>
      <c r="J38" s="8">
        <f ref="J38:X38" si="85" t="shared">SUM(J$13,J$15,J$17,J$19)</f>
        <v>102</v>
      </c>
      <c r="K38" s="8">
        <f si="85" t="shared"/>
        <v>97</v>
      </c>
      <c r="L38" s="8">
        <f si="85" t="shared"/>
        <v>96</v>
      </c>
      <c r="M38" s="8">
        <f si="85" t="shared"/>
        <v>95</v>
      </c>
      <c r="N38" s="8">
        <f si="85" t="shared"/>
        <v>94</v>
      </c>
      <c r="O38" s="8">
        <f>SUM(O$13,O$15,O$17,O$19)</f>
        <v>93</v>
      </c>
      <c r="P38" s="8">
        <f>SUM(P$13,P$15,P$17,P$19)</f>
        <v>95</v>
      </c>
      <c r="Q38" s="8">
        <f si="85" t="shared"/>
        <v>95</v>
      </c>
      <c r="R38" s="8">
        <f si="85" t="shared"/>
        <v>87</v>
      </c>
      <c r="S38" s="8">
        <f si="85" t="shared"/>
        <v>85</v>
      </c>
      <c r="T38" s="8">
        <f si="85" t="shared"/>
        <v>86</v>
      </c>
      <c r="U38" s="8">
        <f si="85" t="shared"/>
        <v>93</v>
      </c>
      <c r="V38" s="8">
        <f si="85" t="shared"/>
        <v>82</v>
      </c>
      <c r="W38" s="22">
        <f si="85" t="shared"/>
        <v>85</v>
      </c>
      <c r="X38" s="22">
        <f si="85" t="shared"/>
        <v>87</v>
      </c>
      <c r="Y38" s="22">
        <f ref="Y38:BI38" si="86" t="shared">SUM(Y$13,Y$15,Y$17,Y$19,Y$21)</f>
        <v>79</v>
      </c>
      <c r="Z38" s="22">
        <f si="86" t="shared"/>
        <v>75</v>
      </c>
      <c r="AA38" s="22">
        <f si="86" t="shared"/>
        <v>75</v>
      </c>
      <c r="AB38" s="22">
        <f si="86" t="shared"/>
        <v>75</v>
      </c>
      <c r="AC38" s="22">
        <f si="86" t="shared"/>
        <v>74</v>
      </c>
      <c r="AD38" s="22">
        <f si="86" t="shared"/>
        <v>73</v>
      </c>
      <c r="AE38" s="22">
        <f si="86" t="shared"/>
        <v>66</v>
      </c>
      <c r="AF38" s="22">
        <f si="86" t="shared"/>
        <v>70</v>
      </c>
      <c r="AG38" s="22">
        <f si="86" t="shared"/>
        <v>68</v>
      </c>
      <c r="AH38" s="22">
        <f si="86" t="shared"/>
        <v>68</v>
      </c>
      <c r="AI38" s="22">
        <f si="86" t="shared"/>
        <v>72</v>
      </c>
      <c r="AJ38" s="22">
        <f si="86" t="shared"/>
        <v>75</v>
      </c>
      <c r="AK38" s="22">
        <f si="86" t="shared"/>
        <v>76</v>
      </c>
      <c r="AL38" s="22">
        <f si="86" t="shared"/>
        <v>76</v>
      </c>
      <c r="AM38" s="22">
        <f si="86" t="shared"/>
        <v>74</v>
      </c>
      <c r="AN38" s="22">
        <f si="86" t="shared"/>
        <v>71</v>
      </c>
      <c r="AO38" s="22">
        <f si="86" t="shared"/>
        <v>71</v>
      </c>
      <c r="AP38" s="22">
        <f si="86" t="shared"/>
        <v>74</v>
      </c>
      <c r="AQ38" s="22">
        <f si="86" t="shared"/>
        <v>72</v>
      </c>
      <c r="AR38" s="22">
        <f si="86" t="shared"/>
        <v>70</v>
      </c>
      <c r="AS38" s="22">
        <f si="86" t="shared"/>
        <v>73</v>
      </c>
      <c r="AT38" s="22">
        <f si="86" t="shared"/>
        <v>70</v>
      </c>
      <c r="AU38" s="22">
        <f si="86" t="shared"/>
        <v>58</v>
      </c>
      <c r="AV38" s="22">
        <f si="86" t="shared"/>
        <v>54</v>
      </c>
      <c r="AW38" s="22">
        <f si="86" t="shared"/>
        <v>56</v>
      </c>
      <c r="AX38" s="22">
        <f si="86" t="shared"/>
        <v>55</v>
      </c>
      <c r="AY38" s="22">
        <f si="86" t="shared"/>
        <v>52</v>
      </c>
      <c r="AZ38" s="22">
        <f si="86" t="shared"/>
        <v>69</v>
      </c>
      <c r="BA38" s="22">
        <f si="86" t="shared"/>
        <v>72</v>
      </c>
      <c r="BB38" s="22">
        <f si="86" t="shared"/>
        <v>70</v>
      </c>
      <c r="BC38" s="22">
        <f si="86" t="shared"/>
        <v>77</v>
      </c>
      <c r="BD38" s="22">
        <f si="86" t="shared"/>
        <v>77</v>
      </c>
      <c r="BE38" s="22">
        <f si="86" t="shared"/>
        <v>73</v>
      </c>
      <c r="BF38" s="22">
        <f si="86" t="shared"/>
        <v>73</v>
      </c>
      <c r="BG38" s="22">
        <f si="86" t="shared"/>
        <v>71</v>
      </c>
      <c r="BH38" s="22">
        <f si="86" t="shared"/>
        <v>72</v>
      </c>
      <c r="BI38" s="22">
        <f si="86" t="shared"/>
        <v>72</v>
      </c>
      <c r="BJ38">
        <f>COUNTIFS('Jul 16'!$G:$G,"PW1MA079*")+COUNTIFS('Jul 16'!$G:$G,"PW1MA076*") + COUNTIFS('Jul 16'!$G:$G, "v4.6-4-2" ,'Jul 16'!$H:$H,"FGRC*")+COUNTIFS('Jul 16'!$G:$G, "v4.6-4-2" ,'Jul 16'!$H:$H,"FFRE*") + COUNTIFS('Jul 16'!$G:$G,"PW1RS326",'Jul 16'!$H:$H,"FGRC*")+COUNTIFS('Jul 16'!$G:$G,"PW1RS326",'Jul 16'!$H:$H,"FFRE*") + COUNTIFS('Jul 16'!$G:$G, "v4.6-4-2" ,'Jul 16'!$H:$H,"FGPC*") + COUNTIFS('Jul 16'!$G:$G, "v4.6-4-2" ,'Jul 16'!$H:$H,"FGAC*")</f>
      </c>
    </row>
    <row ht="15.75" r="39" spans="8:61" thickBot="1" x14ac:dyDescent="0.3">
      <c r="AY39" s="166"/>
      <c r="BB39" s="139"/>
      <c r="BC39" s="139"/>
      <c r="BD39" s="139"/>
      <c r="BE39" s="139"/>
      <c r="BF39" s="139"/>
      <c r="BG39" s="139"/>
      <c r="BH39" s="139"/>
      <c r="BI39" s="139"/>
    </row>
    <row ht="16.5" r="40" spans="8:61" thickBot="1" x14ac:dyDescent="0.3">
      <c r="I40" s="220" t="s">
        <v>1511</v>
      </c>
      <c r="L40" s="25" t="s">
        <v>1527</v>
      </c>
      <c r="AY40" s="166"/>
      <c r="BB40" s="180">
        <v>43241</v>
      </c>
      <c r="BC40" s="180">
        <f ref="BC40:BH40" si="87" t="shared">BC12</f>
        <v>43248</v>
      </c>
      <c r="BD40" s="180">
        <f si="87" t="shared"/>
        <v>43255</v>
      </c>
      <c r="BE40" s="180">
        <f si="87" t="shared"/>
        <v>43262</v>
      </c>
      <c r="BF40" s="180">
        <f si="87" t="shared"/>
        <v>43269</v>
      </c>
      <c r="BG40" s="180">
        <f si="87" t="shared"/>
        <v>43276</v>
      </c>
      <c r="BH40" s="180">
        <f si="87" t="shared"/>
        <v>43283</v>
      </c>
      <c r="BI40" s="180">
        <f ref="BI40" si="88" t="shared">BI12</f>
        <v>43290</v>
      </c>
      <c r="BJ40" t="s">
        <v>1560</v>
      </c>
    </row>
    <row ht="15.75" r="41" spans="8:61" thickBot="1" x14ac:dyDescent="0.3">
      <c r="H41" s="259" t="s">
        <v>1498</v>
      </c>
      <c r="I41" s="221" t="s">
        <v>666</v>
      </c>
      <c r="K41" s="24"/>
      <c r="BB41" s="20">
        <f>COUNTIFS('May 21'!$G:$G, $I41&amp;"*")</f>
        <v>1</v>
      </c>
      <c r="BC41" s="20">
        <f>COUNTIFS('May 28'!$G:$G, $I41&amp;"*")</f>
        <v>1</v>
      </c>
      <c r="BD41" s="20">
        <f>COUNTIFS('Jun 4'!$G:$G, $I41&amp;"*")</f>
        <v>1</v>
      </c>
      <c r="BE41" s="20">
        <f>COUNTIFS('Jun 11'!$G:$G, $I41&amp;"*")</f>
        <v>1</v>
      </c>
      <c r="BF41" s="20">
        <f>COUNTIFS('Jun 18'!$G:$G, $I41&amp;"*")</f>
        <v>1</v>
      </c>
      <c r="BG41" s="20">
        <f>COUNTIFS('Jun 25'!$G:$G, $I41&amp;"*")</f>
        <v>1</v>
      </c>
      <c r="BH41" s="20">
        <f>COUNTIFS('Jul 2'!$G:$G, $I41&amp;"*")</f>
        <v>1</v>
      </c>
      <c r="BI41" s="20">
        <f>COUNTIFS('Jul 9'!$G:$G, $I41&amp;"*")</f>
        <v>1</v>
      </c>
      <c r="BJ41">
        <f>COUNTIFS('Jul 16'!$G:$G, $I41&amp;"*")</f>
      </c>
    </row>
    <row ht="21.75" r="42" spans="8:61" thickBot="1" x14ac:dyDescent="0.3">
      <c r="H42" s="261"/>
      <c r="I42" s="222" t="s">
        <v>1019</v>
      </c>
      <c r="K42" s="250" t="s">
        <v>486</v>
      </c>
      <c r="L42" s="251"/>
      <c r="M42" s="215" t="s">
        <v>488</v>
      </c>
      <c r="N42" s="216"/>
      <c r="O42" s="255" t="s">
        <v>501</v>
      </c>
      <c r="P42" s="262"/>
      <c r="Q42" s="263" t="s">
        <v>1200</v>
      </c>
      <c r="R42" s="264"/>
      <c r="BB42" s="22">
        <f>COUNTIFS('May 21'!$G:$G,$I42&amp;"*")</f>
        <v>43</v>
      </c>
      <c r="BC42" s="22">
        <f>COUNTIFS('May 28'!$G:$G,$I42&amp;"*")</f>
        <v>44</v>
      </c>
      <c r="BD42" s="22">
        <f>COUNTIFS('Jun 4'!$G:$G,$I42&amp;"*")</f>
        <v>44</v>
      </c>
      <c r="BE42" s="22">
        <f>COUNTIFS('Jun 11'!$G:$G,$I42&amp;"*")</f>
        <v>43</v>
      </c>
      <c r="BF42" s="22">
        <f>COUNTIFS('Jun 18'!$G:$G,$I42&amp;"*")</f>
        <v>43</v>
      </c>
      <c r="BG42" s="22">
        <f>COUNTIFS('Jun 25'!$G:$G,$I42&amp;"*")</f>
        <v>44</v>
      </c>
      <c r="BH42" s="22">
        <f>COUNTIFS('Jul 2'!$G:$G,$I42&amp;"*")</f>
        <v>43</v>
      </c>
      <c r="BI42" s="22">
        <f>COUNTIFS('Jul 9'!$G:$G,$I42&amp;"*")</f>
        <v>42</v>
      </c>
      <c r="BJ42">
        <f>COUNTIFS('Jul 16'!$G:$G,$I42&amp;"*")</f>
      </c>
    </row>
    <row ht="21" r="43" spans="8:61" x14ac:dyDescent="0.35">
      <c r="H43" s="259" t="s">
        <v>1500</v>
      </c>
      <c r="I43" s="223" t="s">
        <v>1050</v>
      </c>
      <c r="K43" s="10"/>
      <c r="L43" s="11"/>
      <c r="M43" s="257"/>
      <c r="N43" s="258"/>
      <c r="O43" s="11"/>
      <c r="P43" s="217"/>
      <c r="Q43" s="11"/>
      <c r="R43" s="12"/>
      <c r="BB43" s="20">
        <f>COUNTIFS('May 21'!$G:$G,$I43&amp;"*")</f>
        <v>3</v>
      </c>
      <c r="BC43" s="20">
        <f>COUNTIFS('May 28'!$G:$G,$I43&amp;"*")</f>
        <v>3</v>
      </c>
      <c r="BD43" s="20">
        <f>COUNTIFS('Jun 4'!$G:$G,$I43&amp;"*")</f>
        <v>3</v>
      </c>
      <c r="BE43" s="20">
        <f>COUNTIFS('Jun 11'!$G:$G,$I43&amp;"*")</f>
        <v>3</v>
      </c>
      <c r="BF43" s="20">
        <f>COUNTIFS('Jun 18'!$G:$G,$I43&amp;"*")</f>
        <v>3</v>
      </c>
      <c r="BG43" s="20">
        <f>COUNTIFS('Jun 25'!$G:$G,$I43&amp;"*")</f>
        <v>3</v>
      </c>
      <c r="BH43" s="20">
        <f>COUNTIFS('Jul 2'!$G:$G,$I43&amp;"*")</f>
        <v>3</v>
      </c>
      <c r="BI43" s="20">
        <f>COUNTIFS('Jul 9'!$G:$G,$I43&amp;"*")</f>
        <v>3</v>
      </c>
      <c r="BJ43">
        <f>COUNTIFS('Jul 16'!$G:$G,$I43&amp;"*")</f>
      </c>
    </row>
    <row ht="21" r="44" spans="8:61" x14ac:dyDescent="0.35">
      <c r="H44" s="260"/>
      <c r="I44" s="224" t="s">
        <v>960</v>
      </c>
      <c r="K44" s="13" t="s">
        <v>1518</v>
      </c>
      <c r="L44" s="23" t="s">
        <v>1519</v>
      </c>
      <c r="M44" s="15" t="s">
        <v>1518</v>
      </c>
      <c r="N44" s="15" t="s">
        <v>1519</v>
      </c>
      <c r="O44" s="23" t="s">
        <v>1518</v>
      </c>
      <c r="P44" s="196" t="s">
        <v>1519</v>
      </c>
      <c r="Q44" s="23" t="s">
        <v>1518</v>
      </c>
      <c r="R44" s="16" t="s">
        <v>1519</v>
      </c>
      <c r="BB44" s="21">
        <f>COUNTIFS('May 21'!$G:$G,$I44&amp;"*", 'May 21'!$H:$H, "FGRC"&amp;"*")</f>
        <v>1</v>
      </c>
      <c r="BC44" s="21">
        <f>COUNTIFS('May 28'!$G:$G,$I44&amp;"*", 'May 28'!$H:$H, "FGRC"&amp;"*")</f>
        <v>1</v>
      </c>
      <c r="BD44" s="21">
        <f>COUNTIFS('Jun 4'!$G:$G,$I44&amp;"*", 'Jun 4'!$H:$H, "FGRC"&amp;"*")</f>
        <v>0</v>
      </c>
      <c r="BE44" s="21">
        <f>COUNTIFS('Jun 11'!$G:$G,$I44&amp;"*", 'Jun 11'!$H:$H, "FGRC"&amp;"*")</f>
        <v>0</v>
      </c>
      <c r="BF44" s="21">
        <f>COUNTIFS('Jun 18'!$G:$G,$I44&amp;"*", 'Jun 18'!$H:$H, "FGRC"&amp;"*")</f>
        <v>0</v>
      </c>
      <c r="BG44" s="21">
        <f>COUNTIFS('Jun 25'!$G:$G,$I44&amp;"*", 'Jun 25'!$H:$H, "FGRC"&amp;"*")</f>
        <v>1</v>
      </c>
      <c r="BH44" s="21">
        <f>COUNTIFS('Jul 2'!$G:$G,$I44&amp;"*", 'Jul 2'!$H:$H, "FGRC"&amp;"*")</f>
        <v>1</v>
      </c>
      <c r="BI44" s="21">
        <f>COUNTIFS('Jul 9'!$G:$G,$I44&amp;"*", 'Jul 9'!$H:$H, "FGRC"&amp;"*")</f>
        <v>1</v>
      </c>
      <c r="BJ44">
        <f>COUNTIFS('Jul 16'!$G:$G,$I44&amp;"*", 'Jul 16'!$H:$H, "FGRC"&amp;"*")</f>
      </c>
    </row>
    <row ht="21.75" r="45" spans="8:61" thickBot="1" x14ac:dyDescent="0.4">
      <c r="H45" s="260"/>
      <c r="I45" s="225" t="s">
        <v>1136</v>
      </c>
      <c r="K45" s="17" t="s">
        <v>1520</v>
      </c>
      <c r="L45" s="219" t="s">
        <v>1521</v>
      </c>
      <c r="M45" s="219" t="s">
        <v>1522</v>
      </c>
      <c r="N45" s="219" t="s">
        <v>1524</v>
      </c>
      <c r="O45" s="219" t="s">
        <v>1525</v>
      </c>
      <c r="P45" s="218" t="s">
        <v>1523</v>
      </c>
      <c r="Q45" s="219" t="s">
        <v>1526</v>
      </c>
      <c r="R45" s="19" t="s">
        <v>1523</v>
      </c>
      <c r="BB45" s="21">
        <f>COUNTIFS('May 21'!$G:$G,$I45&amp;"*", 'May 21'!$H:$H, "FGRC"&amp;"*")</f>
        <v>2</v>
      </c>
      <c r="BC45" s="21">
        <f>COUNTIFS('May 28'!$G:$G,$I45&amp;"*", 'May 28'!$H:$H, "FGRC"&amp;"*")</f>
        <v>0</v>
      </c>
      <c r="BD45" s="21">
        <f>COUNTIFS('Jun 4'!$G:$G,$I45&amp;"*", 'Jun 4'!$H:$H, "FGRC"&amp;"*")</f>
        <v>1</v>
      </c>
      <c r="BE45" s="21">
        <f>COUNTIFS('Jun 11'!$G:$G,$I45&amp;"*", 'Jun 11'!$H:$H, "FGRC"&amp;"*")</f>
        <v>0</v>
      </c>
      <c r="BF45" s="21">
        <f>COUNTIFS('Jun 18'!$G:$G,$I45&amp;"*", 'Jun 18'!$H:$H, "FGRC"&amp;"*")</f>
        <v>2</v>
      </c>
      <c r="BG45" s="21">
        <f>COUNTIFS('Jun 25'!$G:$G,$I45&amp;"*", 'Jun 25'!$H:$H, "FGRC"&amp;"*")</f>
        <v>1</v>
      </c>
      <c r="BH45" s="21">
        <f>COUNTIFS('Jul 2'!$G:$G,$I45&amp;"*", 'Jul 2'!$H:$H, "FGRC"&amp;"*")</f>
        <v>1</v>
      </c>
      <c r="BI45" s="21">
        <f>COUNTIFS('Jul 9'!$G:$G,$I45&amp;"*", 'Jul 9'!$H:$H, "FGRC"&amp;"*")</f>
        <v>1</v>
      </c>
      <c r="BJ45">
        <f>COUNTIFS('Jul 16'!$G:$G,$I45&amp;"*", 'Jul 16'!$H:$H, "FGRC"&amp;"*")</f>
      </c>
    </row>
    <row r="46" spans="8:61" x14ac:dyDescent="0.25">
      <c r="H46" s="260"/>
      <c r="I46" s="225" t="s">
        <v>1257</v>
      </c>
      <c r="BB46" s="21">
        <f>COUNTIFS('May 21'!$G:$G,$I46&amp;"*", 'May 21'!$H:$H, "FGRC"&amp;"*")</f>
        <v>0</v>
      </c>
      <c r="BC46" s="21">
        <f>COUNTIFS('May 28'!$G:$G,$I46&amp;"*", 'May 28'!$H:$H, "FGRC"&amp;"*")</f>
        <v>0</v>
      </c>
      <c r="BD46" s="21">
        <f>COUNTIFS('Jun 4'!$G:$G,$I46&amp;"*", 'Jun 4'!$H:$H, "FGRC"&amp;"*")</f>
        <v>0</v>
      </c>
      <c r="BE46" s="21">
        <f>COUNTIFS('Jun 11'!$G:$G,$I46&amp;"*", 'Jun 11'!$H:$H, "FGRC"&amp;"*")</f>
        <v>0</v>
      </c>
      <c r="BF46" s="21">
        <f>COUNTIFS('Jun 18'!$G:$G,$I46&amp;"*", 'Jun 18'!$H:$H, "FGRC"&amp;"*")</f>
        <v>0</v>
      </c>
      <c r="BG46" s="21">
        <f>COUNTIFS('Jun 25'!$G:$G,$I46&amp;"*", 'Jun 25'!$H:$H, "FGRC"&amp;"*")</f>
        <v>0</v>
      </c>
      <c r="BH46" s="21">
        <f>COUNTIFS('Jul 2'!$G:$G,$I46&amp;"*", 'Jul 2'!$H:$H, "FGRC"&amp;"*")</f>
        <v>0</v>
      </c>
      <c r="BI46" s="21">
        <f>COUNTIFS('Jul 9'!$G:$G,$I46&amp;"*", 'Jul 9'!$H:$H, "FGRC"&amp;"*")</f>
        <v>0</v>
      </c>
      <c r="BJ46">
        <f>COUNTIFS('Jul 16'!$G:$G,$I46&amp;"*", 'Jul 16'!$H:$H, "FGRC"&amp;"*")</f>
      </c>
    </row>
    <row customFormat="1" r="47" s="190" spans="8:61" x14ac:dyDescent="0.25">
      <c r="H47" s="260"/>
      <c r="I47" s="225" t="s">
        <v>1507</v>
      </c>
      <c r="BB47" s="21">
        <f>COUNTIFS('May 21'!$G:$G,$I47&amp;"*", 'May 21'!$H:$H, "FGRC"&amp;"*")</f>
        <v>0</v>
      </c>
      <c r="BC47" s="21">
        <f>COUNTIFS('May 28'!$G:$G,$I47&amp;"*", 'May 28'!$H:$H, "FGRC"&amp;"*")</f>
        <v>0</v>
      </c>
      <c r="BD47" s="21">
        <f>COUNTIFS('Jun 4'!$G:$G,$I47&amp;"*", 'Jun 4'!$H:$H, "FGRC"&amp;"*")</f>
        <v>0</v>
      </c>
      <c r="BE47" s="21">
        <f>COUNTIFS('Jun 11'!$G:$G,$I47&amp;"*", 'Jun 11'!$H:$H, "FGRC"&amp;"*")</f>
        <v>0</v>
      </c>
      <c r="BF47" s="21">
        <f>COUNTIFS('Jun 18'!$G:$G,$I47&amp;"*", 'Jun 18'!$H:$H, "FGRC"&amp;"*")</f>
        <v>0</v>
      </c>
      <c r="BG47" s="21">
        <f>COUNTIFS('Jun 25'!$G:$G,$I47&amp;"*", 'Jun 25'!$H:$H, "FGRC"&amp;"*")</f>
        <v>0</v>
      </c>
      <c r="BH47" s="21">
        <f>COUNTIFS('Jul 2'!$G:$G,$I47&amp;"*", 'Jul 2'!$H:$H, "FGRC"&amp;"*")</f>
        <v>0</v>
      </c>
      <c r="BI47" s="21">
        <f>COUNTIFS('Jul 9'!$G:$G,$I47&amp;"*", 'Jul 9'!$H:$H, "FGRC"&amp;"*")</f>
        <v>0</v>
      </c>
      <c r="BJ47">
        <f>COUNTIFS('Jul 16'!$G:$G,$I47&amp;"*", 'Jul 16'!$H:$H, "FGRC"&amp;"*")</f>
      </c>
    </row>
    <row ht="15.75" r="48" spans="8:61" thickBot="1" x14ac:dyDescent="0.3">
      <c r="H48" s="261"/>
      <c r="I48" s="226" t="s">
        <v>1469</v>
      </c>
      <c r="BB48" s="22">
        <f>COUNTIFS('May 21'!$G:$G,$I48&amp;"*", 'May 21'!$H:$H, "FGRC"&amp;"*")</f>
        <v>7</v>
      </c>
      <c r="BC48" s="21">
        <f>COUNTIFS('May 28'!$G:$G,$I48&amp;"*", 'May 28'!$H:$H, "FGRC"&amp;"*")</f>
        <v>10</v>
      </c>
      <c r="BD48" s="21">
        <f>COUNTIFS('Jun 4'!$G:$G,$I48&amp;"*", 'Jun 4'!$H:$H, "FGRC"&amp;"*")</f>
        <v>10</v>
      </c>
      <c r="BE48" s="21">
        <f>COUNTIFS('Jun 11'!$G:$G,$I48&amp;"*", 'Jun 11'!$H:$H, "FGRC"&amp;"*")</f>
        <v>9</v>
      </c>
      <c r="BF48" s="21">
        <f>COUNTIFS('Jun 18'!$G:$G,$I48&amp;"*", 'Jun 18'!$H:$H, "FGRC"&amp;"*")</f>
        <v>7</v>
      </c>
      <c r="BG48" s="21">
        <f>COUNTIFS('Jun 25'!$G:$G,$I48&amp;"*", 'Jun 25'!$H:$H, "FGRC"&amp;"*")</f>
        <v>8</v>
      </c>
      <c r="BH48" s="21">
        <f>COUNTIFS('Jul 2'!$G:$G,$I48&amp;"*", 'Jul 2'!$H:$H, "FGRC"&amp;"*")</f>
        <v>8</v>
      </c>
      <c r="BI48" s="21">
        <f>COUNTIFS('Jul 9'!$G:$G,$I48&amp;"*", 'Jul 9'!$H:$H, "FGRC"&amp;"*")</f>
        <v>9</v>
      </c>
      <c r="BJ48">
        <f>COUNTIFS('Jul 16'!$G:$G,$I48&amp;"*", 'Jul 16'!$H:$H, "FGRC"&amp;"*")</f>
      </c>
    </row>
    <row ht="15.75" r="49" spans="8:61" thickBot="1" x14ac:dyDescent="0.3">
      <c r="H49" s="259" t="s">
        <v>501</v>
      </c>
      <c r="I49" s="227" t="s">
        <v>788</v>
      </c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6"/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0">
        <f>COUNTIFS('May 21'!$G:$G,$I49&amp;"*", 'May 21'!$H:$H, "FGPC"&amp;"*")</f>
        <v>0</v>
      </c>
      <c r="BC49" s="20">
        <f>COUNTIFS('May 28'!$G:$G,$I49&amp;"*", 'May 28'!$H:$H, "FGPC"&amp;"*")</f>
        <v>0</v>
      </c>
      <c r="BD49" s="20">
        <f>COUNTIFS('Jun 4'!$G:$G,$I49&amp;"*", 'Jun 4'!$H:$H, "FGPC"&amp;"*")</f>
        <v>0</v>
      </c>
      <c r="BE49" s="20">
        <f>COUNTIFS('Jun 11'!$G:$G,$I49&amp;"*", 'Jun 11'!$H:$H, "FGPC"&amp;"*")</f>
        <v>1</v>
      </c>
      <c r="BF49" s="20">
        <f>COUNTIFS('Jun 18'!$G:$G,$I49&amp;"*", 'Jun 18'!$H:$H, "FGPC"&amp;"*")</f>
        <v>1</v>
      </c>
      <c r="BG49" s="20">
        <f>COUNTIFS('Jun 25'!$G:$G,$I49&amp;"*", 'Jun 25'!$H:$H, "FGPC"&amp;"*")</f>
        <v>1</v>
      </c>
      <c r="BH49" s="20">
        <f>COUNTIFS('Jul 2'!$G:$G,$I49&amp;"*", 'Jul 2'!$H:$H, "FGPC"&amp;"*")</f>
        <v>1</v>
      </c>
      <c r="BI49" s="20">
        <f>COUNTIFS('Jul 9'!$G:$G,$I49&amp;"*", 'Jul 9'!$H:$H, "FGPC"&amp;"*")</f>
        <v>1</v>
      </c>
      <c r="BJ49">
        <f>COUNTIFS('Jul 16'!$G:$G,$I49&amp;"*", 'Jul 16'!$H:$H, "FGPC"&amp;"*")</f>
      </c>
    </row>
    <row r="50" spans="8:61" x14ac:dyDescent="0.25">
      <c r="H50" s="260"/>
      <c r="I50" s="227" t="s">
        <v>960</v>
      </c>
      <c r="BB50" s="21">
        <f>COUNTIFS('May 21'!$G:$G,$I50&amp;"*", 'May 21'!$H:$H, "FGPC"&amp;"*")</f>
        <v>0</v>
      </c>
      <c r="BC50" s="21">
        <f>COUNTIFS('May 28'!$G:$G,$I50&amp;"*", 'May 28'!$H:$H, "FGPC"&amp;"*")</f>
        <v>1</v>
      </c>
      <c r="BD50" s="21">
        <f>COUNTIFS('Jun 4'!$G:$G,$I50&amp;"*", 'Jun 4'!$H:$H, "FGPC"&amp;"*")</f>
        <v>2</v>
      </c>
      <c r="BE50" s="21">
        <f>COUNTIFS('Jun 11'!$G:$G,$I50&amp;"*", 'Jun 11'!$H:$H, "FGPC"&amp;"*")</f>
        <v>1</v>
      </c>
      <c r="BF50" s="21">
        <f>COUNTIFS('Jun 18'!$G:$G,$I50&amp;"*", 'Jun 18'!$H:$H, "FGPC"&amp;"*")</f>
        <v>0</v>
      </c>
      <c r="BG50" s="21">
        <f>COUNTIFS('Jun 25'!$G:$G,$I50&amp;"*", 'Jun 25'!$H:$H, "FGPC"&amp;"*")</f>
        <v>2</v>
      </c>
      <c r="BH50" s="21">
        <f>COUNTIFS('Jul 2'!$G:$G,$I50&amp;"*", 'Jul 2'!$H:$H, "FGPC"&amp;"*")</f>
        <v>1</v>
      </c>
      <c r="BI50" s="21">
        <f>COUNTIFS('Jul 9'!$G:$G,$I50&amp;"*", 'Jul 9'!$H:$H, "FGPC"&amp;"*")</f>
        <v>0</v>
      </c>
      <c r="BJ50">
        <f>COUNTIFS('Jul 16'!$G:$G,$I50&amp;"*", 'Jul 16'!$H:$H, "FGPC"&amp;"*")</f>
      </c>
    </row>
    <row r="51" spans="8:61" x14ac:dyDescent="0.25">
      <c r="H51" s="260"/>
      <c r="I51" s="228" t="s">
        <v>1136</v>
      </c>
      <c r="BB51" s="21">
        <f>COUNTIFS('May 21'!$G:$G,$I51&amp;"*", 'May 21'!$H:$H, "FGPC"&amp;"*")</f>
        <v>1</v>
      </c>
      <c r="BC51" s="21">
        <f>COUNTIFS('May 28'!$G:$G,$I51&amp;"*", 'May 28'!$H:$H, "FGPC"&amp;"*")</f>
        <v>1</v>
      </c>
      <c r="BD51" s="21">
        <f>COUNTIFS('Jun 4'!$G:$G,$I51&amp;"*", 'Jun 4'!$H:$H, "FGPC"&amp;"*")</f>
        <v>1</v>
      </c>
      <c r="BE51" s="21">
        <f>COUNTIFS('Jun 11'!$G:$G,$I51&amp;"*", 'Jun 11'!$H:$H, "FGPC"&amp;"*")</f>
        <v>1</v>
      </c>
      <c r="BF51" s="21">
        <f>COUNTIFS('Jun 18'!$G:$G,$I51&amp;"*", 'Jun 18'!$H:$H, "FGPC"&amp;"*")</f>
        <v>1</v>
      </c>
      <c r="BG51" s="21">
        <f>COUNTIFS('Jun 25'!$G:$G,$I51&amp;"*", 'Jun 25'!$H:$H, "FGPC"&amp;"*")</f>
        <v>1</v>
      </c>
      <c r="BH51" s="21">
        <f>COUNTIFS('Jul 2'!$G:$G,$I51&amp;"*", 'Jul 2'!$H:$H, "FGPC"&amp;"*")</f>
        <v>1</v>
      </c>
      <c r="BI51" s="21">
        <f>COUNTIFS('Jul 9'!$G:$G,$I51&amp;"*", 'Jul 9'!$H:$H, "FGPC"&amp;"*")</f>
        <v>1</v>
      </c>
      <c r="BJ51">
        <f>COUNTIFS('Jul 16'!$G:$G,$I51&amp;"*", 'Jul 16'!$H:$H, "FGPC"&amp;"*")</f>
      </c>
    </row>
    <row customFormat="1" r="52" s="190" spans="8:61" x14ac:dyDescent="0.25">
      <c r="H52" s="260"/>
      <c r="I52" s="228" t="s">
        <v>1257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21">
        <f>COUNTIFS('May 21'!$G:$G,$I52&amp;"*", 'May 21'!$H:$H, "FGPC"&amp;"*")</f>
        <v>1</v>
      </c>
      <c r="BC52" s="21">
        <f>COUNTIFS('May 28'!$G:$G,$I52&amp;"*", 'May 28'!$H:$H, "FGPC"&amp;"*")</f>
        <v>1</v>
      </c>
      <c r="BD52" s="21">
        <f>COUNTIFS('Jun 4'!$G:$G,$I52&amp;"*", 'Jun 4'!$H:$H, "FGPC"&amp;"*")</f>
        <v>1</v>
      </c>
      <c r="BE52" s="21">
        <f>COUNTIFS('Jun 11'!$G:$G,$I52&amp;"*", 'Jun 11'!$H:$H, "FGPC"&amp;"*")</f>
        <v>1</v>
      </c>
      <c r="BF52" s="21">
        <f>COUNTIFS('Jun 18'!$G:$G,$I52&amp;"*", 'Jun 18'!$H:$H, "FGPC"&amp;"*")</f>
        <v>1</v>
      </c>
      <c r="BG52" s="21">
        <f>COUNTIFS('Jun 25'!$G:$G,$I52&amp;"*", 'Jun 25'!$H:$H, "FGPC"&amp;"*")</f>
        <v>0</v>
      </c>
      <c r="BH52" s="21">
        <f>COUNTIFS('Jul 2'!$G:$G,$I52&amp;"*", 'Jul 2'!$H:$H, "FGPC"&amp;"*")</f>
        <v>0</v>
      </c>
      <c r="BI52" s="21">
        <f>COUNTIFS('Jul 9'!$G:$G,$I52&amp;"*", 'Jul 9'!$H:$H, "FGPC"&amp;"*")</f>
        <v>0</v>
      </c>
      <c r="BJ52">
        <f>COUNTIFS('Jul 16'!$G:$G,$I52&amp;"*", 'Jul 16'!$H:$H, "FGPC"&amp;"*")</f>
      </c>
    </row>
    <row r="53" spans="8:61" x14ac:dyDescent="0.25">
      <c r="H53" s="260"/>
      <c r="I53" s="228" t="s">
        <v>1507</v>
      </c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21">
        <f>COUNTIFS('May 21'!$G:$G,$I53&amp;"*", 'May 21'!$H:$H, "FGPC"&amp;"*")</f>
        <v>0</v>
      </c>
      <c r="BC53" s="21">
        <f>COUNTIFS('May 28'!$G:$G,$I53&amp;"*", 'May 28'!$H:$H, "FGPC"&amp;"*")</f>
        <v>0</v>
      </c>
      <c r="BD53" s="21">
        <f>COUNTIFS('Jun 4'!$G:$G,$I53&amp;"*", 'Jun 4'!$H:$H, "FGPC"&amp;"*")</f>
        <v>0</v>
      </c>
      <c r="BE53" s="21">
        <f>COUNTIFS('Jun 11'!$G:$G,$I53&amp;"*", 'Jun 11'!$H:$H, "FGPC"&amp;"*")</f>
        <v>0</v>
      </c>
      <c r="BF53" s="21">
        <f>COUNTIFS('Jun 18'!$G:$G,$I53&amp;"*", 'Jun 18'!$H:$H, "FGPC"&amp;"*")</f>
        <v>0</v>
      </c>
      <c r="BG53" s="21">
        <f>COUNTIFS('Jun 25'!$G:$G,$I53&amp;"*", 'Jun 25'!$H:$H, "FGPC"&amp;"*")</f>
        <v>0</v>
      </c>
      <c r="BH53" s="21">
        <f>COUNTIFS('Jul 2'!$G:$G,$I53&amp;"*", 'Jul 2'!$H:$H, "FGPC"&amp;"*")</f>
        <v>0</v>
      </c>
      <c r="BI53" s="21">
        <f>COUNTIFS('Jul 9'!$G:$G,$I53&amp;"*", 'Jul 9'!$H:$H, "FGPC"&amp;"*")</f>
        <v>0</v>
      </c>
      <c r="BJ53">
        <f>COUNTIFS('Jul 16'!$G:$G,$I53&amp;"*", 'Jul 16'!$H:$H, "FGPC"&amp;"*")</f>
      </c>
    </row>
    <row ht="15.75" r="54" spans="8:61" thickBot="1" x14ac:dyDescent="0.3">
      <c r="H54" s="261"/>
      <c r="I54" s="229" t="s">
        <v>1469</v>
      </c>
      <c r="BB54" s="22">
        <f>COUNTIFS('May 21'!$G:$G,$I54&amp;"*", 'May 21'!$H:$H, "FGPC"&amp;"*")</f>
        <v>2</v>
      </c>
      <c r="BC54" s="22">
        <f>COUNTIFS('May 28'!$G:$G,$I54&amp;"*", 'May 28'!$H:$H, "FGPC"&amp;"*")</f>
        <v>3</v>
      </c>
      <c r="BD54" s="22">
        <f>COUNTIFS('Jun 4'!$G:$G,$I54&amp;"*", 'Jun 4'!$H:$H, "FGPC"&amp;"*")</f>
        <v>3</v>
      </c>
      <c r="BE54" s="22">
        <f>COUNTIFS('Jun 11'!$G:$G,$I54&amp;"*", 'Jun 11'!$H:$H, "FGPC"&amp;"*")</f>
        <v>2</v>
      </c>
      <c r="BF54" s="22">
        <f>COUNTIFS('Jun 18'!$G:$G,$I54&amp;"*", 'Jun 18'!$H:$H, "FGPC"&amp;"*")</f>
        <v>3</v>
      </c>
      <c r="BG54" s="22">
        <f>COUNTIFS('Jun 25'!$G:$G,$I54&amp;"*", 'Jun 25'!$H:$H, "FGPC"&amp;"*")</f>
        <v>3</v>
      </c>
      <c r="BH54" s="22">
        <f>COUNTIFS('Jul 2'!$G:$G,$I54&amp;"*", 'Jul 2'!$H:$H, "FGPC"&amp;"*")</f>
        <v>3</v>
      </c>
      <c r="BI54" s="22">
        <f>COUNTIFS('Jul 9'!$G:$G,$I54&amp;"*", 'Jul 9'!$H:$H, "FGPC"&amp;"*")</f>
        <v>3</v>
      </c>
      <c r="BJ54">
        <f>COUNTIFS('Jul 16'!$G:$G,$I54&amp;"*", 'Jul 16'!$H:$H, "FGPC"&amp;"*")</f>
      </c>
    </row>
    <row r="55" spans="8:61" x14ac:dyDescent="0.25">
      <c r="H55" s="259" t="s">
        <v>1200</v>
      </c>
      <c r="I55" s="230" t="s">
        <v>960</v>
      </c>
      <c r="BB55" s="20">
        <f>COUNTIFS('May 21'!$G:$G,$I55&amp;"*", 'May 21'!$H:$H, "FGAC"&amp;"*")</f>
        <v>1</v>
      </c>
      <c r="BC55" s="20">
        <f>COUNTIFS('May 28'!$G:$G,$I55&amp;"*", 'May 28'!$H:$H, "FGAC"&amp;"*")</f>
        <v>1</v>
      </c>
      <c r="BD55" s="20">
        <f>COUNTIFS('Jun 4'!$G:$G,$I55&amp;"*", 'Jun 4'!$H:$H, "FGAC"&amp;"*")</f>
        <v>0</v>
      </c>
      <c r="BE55" s="20">
        <f>COUNTIFS('Jun 11'!$G:$G,$I55&amp;"*", 'Jun 11'!$H:$H, "FGAC"&amp;"*")</f>
        <v>1</v>
      </c>
      <c r="BF55" s="20">
        <f>COUNTIFS('Jun 18'!$G:$G,$I55&amp;"*", 'Jun 18'!$H:$H, "FGAC"&amp;"*")</f>
        <v>1</v>
      </c>
      <c r="BG55" s="20">
        <f>COUNTIFS('Jun 25'!$G:$G,$I55&amp;"*", 'Jun 25'!$H:$H, "FGAC"&amp;"*")</f>
        <v>1</v>
      </c>
      <c r="BH55" s="20">
        <f>COUNTIFS('Jul 2'!$G:$G,$I55&amp;"*", 'Jul 2'!$H:$H, "FGAC"&amp;"*")</f>
        <v>1</v>
      </c>
      <c r="BI55" s="20">
        <f>COUNTIFS('Jul 9'!$G:$G,$I55&amp;"*", 'Jul 9'!$H:$H, "FGAC"&amp;"*")</f>
        <v>1</v>
      </c>
      <c r="BJ55">
        <f>COUNTIFS('Jul 16'!$G:$G,$I55&amp;"*", 'Jul 16'!$H:$H, "FGAC"&amp;"*")</f>
      </c>
    </row>
    <row r="56" spans="8:61" x14ac:dyDescent="0.25">
      <c r="H56" s="260"/>
      <c r="I56" s="231" t="s">
        <v>1136</v>
      </c>
      <c r="BB56" s="21">
        <f>COUNTIFS('May 21'!$G:$G,$I56&amp;"*", 'May 21'!$H:$H, "FGAC"&amp;"*")</f>
        <v>2</v>
      </c>
      <c r="BC56" s="21">
        <f>COUNTIFS('May 28'!$G:$G,$I56&amp;"*", 'May 28'!$H:$H, "FGAC"&amp;"*")</f>
        <v>0</v>
      </c>
      <c r="BD56" s="21">
        <f>COUNTIFS('Jun 4'!$G:$G,$I56&amp;"*", 'Jun 4'!$H:$H, "FGAC"&amp;"*")</f>
        <v>0</v>
      </c>
      <c r="BE56" s="21">
        <f>COUNTIFS('Jun 11'!$G:$G,$I56&amp;"*", 'Jun 11'!$H:$H, "FGAC"&amp;"*")</f>
        <v>0</v>
      </c>
      <c r="BF56" s="21">
        <f>COUNTIFS('Jun 18'!$G:$G,$I56&amp;"*", 'Jun 18'!$H:$H, "FGAC"&amp;"*")</f>
        <v>0</v>
      </c>
      <c r="BG56" s="21">
        <f>COUNTIFS('Jun 25'!$G:$G,$I56&amp;"*", 'Jun 25'!$H:$H, "FGAC"&amp;"*")</f>
        <v>0</v>
      </c>
      <c r="BH56" s="21">
        <f>COUNTIFS('Jul 2'!$G:$G,$I56&amp;"*", 'Jul 2'!$H:$H, "FGAC"&amp;"*")</f>
        <v>0</v>
      </c>
      <c r="BI56" s="21">
        <f>COUNTIFS('Jul 9'!$G:$G,$I56&amp;"*", 'Jul 9'!$H:$H, "FGAC"&amp;"*")</f>
        <v>0</v>
      </c>
      <c r="BJ56">
        <f>COUNTIFS('Jul 16'!$G:$G,$I56&amp;"*", 'Jul 16'!$H:$H, "FGAC"&amp;"*")</f>
      </c>
    </row>
    <row customFormat="1" r="57" s="176" spans="8:61" x14ac:dyDescent="0.25">
      <c r="H57" s="260"/>
      <c r="I57" s="231" t="s">
        <v>1257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 s="21">
        <f>COUNTIFS('May 21'!$G:$G,$I57&amp;"*", 'May 21'!$H:$H, "FGAC"&amp;"*")</f>
        <v>0</v>
      </c>
      <c r="BC57" s="21">
        <f>COUNTIFS('May 28'!$G:$G,$I57&amp;"*", 'May 28'!$H:$H, "FGAC"&amp;"*")</f>
        <v>0</v>
      </c>
      <c r="BD57" s="21">
        <f>COUNTIFS('Jun 4'!$G:$G,$I57&amp;"*", 'Jun 4'!$H:$H, "FGAC"&amp;"*")</f>
        <v>0</v>
      </c>
      <c r="BE57" s="21">
        <f>COUNTIFS('Jun 11'!$G:$G,$I57&amp;"*", 'Jun 11'!$H:$H, "FGAC"&amp;"*")</f>
        <v>0</v>
      </c>
      <c r="BF57" s="21">
        <f>COUNTIFS('Jun 18'!$G:$G,$I57&amp;"*", 'Jun 18'!$H:$H, "FGAC"&amp;"*")</f>
        <v>0</v>
      </c>
      <c r="BG57" s="21">
        <f>COUNTIFS('Jun 25'!$G:$G,$I57&amp;"*", 'Jun 25'!$H:$H, "FGAC"&amp;"*")</f>
        <v>0</v>
      </c>
      <c r="BH57" s="21">
        <f>COUNTIFS('Jul 2'!$G:$G,$I57&amp;"*", 'Jul 2'!$H:$H, "FGAC"&amp;"*")</f>
        <v>1</v>
      </c>
      <c r="BI57" s="21">
        <f>COUNTIFS('Jul 9'!$G:$G,$I57&amp;"*", 'Jul 9'!$H:$H, "FGAC"&amp;"*")</f>
        <v>1</v>
      </c>
      <c r="BJ57">
        <f>COUNTIFS('Jul 16'!$G:$G,$I57&amp;"*", 'Jul 16'!$H:$H, "FGAC"&amp;"*")</f>
      </c>
    </row>
    <row r="58" spans="8:61" x14ac:dyDescent="0.25">
      <c r="H58" s="260"/>
      <c r="I58" s="231" t="s">
        <v>1507</v>
      </c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21">
        <f>COUNTIFS('May 21'!$G:$G,$I58&amp;"*", 'May 21'!$H:$H, "FGAC"&amp;"*")</f>
        <v>0</v>
      </c>
      <c r="BC58" s="21">
        <f>COUNTIFS('May 28'!$G:$G,$I58&amp;"*", 'May 28'!$H:$H, "FGAC"&amp;"*")</f>
        <v>1</v>
      </c>
      <c r="BD58" s="21">
        <f>COUNTIFS('Jun 4'!$G:$G,$I58&amp;"*", 'Jun 4'!$H:$H, "FGAC"&amp;"*")</f>
        <v>1</v>
      </c>
      <c r="BE58" s="21">
        <f>COUNTIFS('Jun 11'!$G:$G,$I58&amp;"*", 'Jun 11'!$H:$H, "FGAC"&amp;"*")</f>
        <v>0</v>
      </c>
      <c r="BF58" s="21">
        <f>COUNTIFS('Jun 18'!$G:$G,$I58&amp;"*", 'Jun 18'!$H:$H, "FGAC"&amp;"*")</f>
        <v>0</v>
      </c>
      <c r="BG58" s="21">
        <f>COUNTIFS('Jun 25'!$G:$G,$I58&amp;"*", 'Jun 25'!$H:$H, "FGAC"&amp;"*")</f>
        <v>0</v>
      </c>
      <c r="BH58" s="21">
        <f>COUNTIFS('Jul 2'!$G:$G,$I58&amp;"*", 'Jul 2'!$H:$H, "FGAC"&amp;"*")</f>
        <v>0</v>
      </c>
      <c r="BI58" s="21">
        <f>COUNTIFS('Jul 9'!$G:$G,$I58&amp;"*", 'Jul 9'!$H:$H, "FGAC"&amp;"*")</f>
        <v>0</v>
      </c>
      <c r="BJ58">
        <f>COUNTIFS('Jul 16'!$G:$G,$I58&amp;"*", 'Jul 16'!$H:$H, "FGAC"&amp;"*")</f>
      </c>
    </row>
    <row ht="15.75" r="59" spans="8:61" thickBot="1" x14ac:dyDescent="0.3">
      <c r="H59" s="261"/>
      <c r="I59" s="232" t="s">
        <v>1469</v>
      </c>
      <c r="BB59" s="22">
        <f>COUNTIFS('May 21'!$G:$G,$I59&amp;"*", 'May 21'!$H:$H, "FGAC"&amp;"*")</f>
        <v>14</v>
      </c>
      <c r="BC59" s="22">
        <f>COUNTIFS('May 28'!$G:$G,$I59&amp;"*", 'May 28'!$H:$H, "FGAC"&amp;"*")</f>
        <v>16</v>
      </c>
      <c r="BD59" s="22">
        <f>COUNTIFS('Jun 4'!$G:$G,$I59&amp;"*", 'Jun 4'!$H:$H, "FGAC"&amp;"*")</f>
        <v>16</v>
      </c>
      <c r="BE59" s="22">
        <f>COUNTIFS('Jun 11'!$G:$G,$I59&amp;"*", 'Jun 11'!$H:$H, "FGAC"&amp;"*")</f>
        <v>15</v>
      </c>
      <c r="BF59" s="22">
        <f>COUNTIFS('Jun 18'!$G:$G,$I59&amp;"*", 'Jun 18'!$H:$H, "FGAC"&amp;"*")</f>
        <v>16</v>
      </c>
      <c r="BG59" s="22">
        <f>COUNTIFS('Jun 25'!$G:$G,$I59&amp;"*", 'Jun 25'!$H:$H, "FGAC"&amp;"*")</f>
        <v>12</v>
      </c>
      <c r="BH59" s="22">
        <f>COUNTIFS('Jul 2'!$G:$G,$I59&amp;"*", 'Jul 2'!$H:$H, "FGAC"&amp;"*")</f>
        <v>14</v>
      </c>
      <c r="BI59" s="22">
        <f>COUNTIFS('Jul 9'!$G:$G,$I59&amp;"*", 'Jul 9'!$H:$H, "FGAC"&amp;"*")</f>
        <v>14</v>
      </c>
      <c r="BJ59">
        <f>COUNTIFS('Jul 16'!$G:$G,$I59&amp;"*", 'Jul 16'!$H:$H, "FGAC"&amp;"*")</f>
      </c>
    </row>
    <row ht="15.75" r="60" spans="8:61" thickBot="1" x14ac:dyDescent="0.3">
      <c r="I60" s="175"/>
      <c r="J60" s="139"/>
    </row>
    <row ht="15.75" r="61" spans="8:61" thickBot="1" x14ac:dyDescent="0.3">
      <c r="J61" s="139"/>
      <c r="K61" s="139"/>
      <c r="BB61" s="26">
        <f ref="BB61:BG61" si="89" t="shared">SUM(BB41:BB59)</f>
        <v>78</v>
      </c>
      <c r="BC61" s="26">
        <f si="89" t="shared"/>
        <v>83</v>
      </c>
      <c r="BD61" s="26">
        <f si="89" t="shared"/>
        <v>83</v>
      </c>
      <c r="BE61" s="26">
        <f si="89" t="shared"/>
        <v>78</v>
      </c>
      <c r="BF61" s="26">
        <f si="89" t="shared"/>
        <v>79</v>
      </c>
      <c r="BG61" s="26">
        <f si="89" t="shared"/>
        <v>78</v>
      </c>
      <c r="BH61" s="26">
        <f ref="BH61:BI61" si="90" t="shared">SUM(BH41:BH59)</f>
        <v>79</v>
      </c>
      <c r="BI61" s="26">
        <f si="90" t="shared"/>
        <v>78</v>
      </c>
      <c r="BJ61">
        <f><![CDATA[COUNTIFS('Jul 16'!$G:$G, $I41&"*") + COUNTIFS('Jul 16'!$G:$G,$I42&"*") + COUNTIFS('Jul 16'!$G:$G,$I43&"*") + COUNTIFS('Jul 16'!$G:$G,$I44&"*", 'Jul 16'!$H:$H, "FGRC"&"*") + COUNTIFS('Jul 16'!$G:$G,$I45&"*", 'Jul 16'!$H:$H, "FGRC"&"*") + COUNTIFS('Jul 16'!$G:$G,$I46&"*", 'Jul 16'!$H:$H, "FGRC"&"*") + COUNTIFS('Jul 16'!$G:$G,$I47&"*", 'Jul 16'!$H:$H, "FGRC"&"*") + COUNTIFS('Jul 16'!$G:$G,$I48&"*", 'Jul 16'!$H:$H, "FGRC"&"*") + COUNTIFS('Jul 16'!$G:$G,$I49&"*", 'Jul 16'!$H:$H, "FGPC"&"*") + COUNTIFS('Jul 16'!$G:$G,$I50&"*", 'Jul 16'!$H:$H, "FGPC"&"*") + COUNTIFS('Jul 16'!$G:$G,$I51&"*", 'Jul 16'!$H:$H, "FGPC"&"*") + COUNTIFS('Jul 16'!$G:$G,$I52&"*", 'Jul 16'!$H:$H, "FGPC"&"*") + COUNTIFS('Jul 16'!$G:$G,$I53&"*", 'Jul 16'!$H:$H, "FGPC"&"*") + COUNTIFS('Jul 16'!$G:$G,$I54&"*", 'Jul 16'!$H:$H, "FGPC"&"*") + COUNTIFS('Jul 16'!$G:$G,$I55&"*", 'Jul 16'!$H:$H, "FGAC"&"*") + COUNTIFS('Jul 16'!$G:$G,$I56&"*", 'Jul 16'!$H:$H, "FGAC"&"*") + COUNTIFS('Jul 16'!$G:$G,$I57&"*", 'Jul 16'!$H:$H, "FGAC"&"*") + COUNTIFS('Jul 16'!$G:$G,$I58&"*", 'Jul 16'!$H:$H, "FGAC"&"*") + COUNTIFS('Jul 16'!$G:$G,$I59&"*", 'Jul 16'!$H:$H, "FGAC"&"*")]]></f>
      </c>
    </row>
    <row r="62" spans="8:61" x14ac:dyDescent="0.25">
      <c r="J62" s="139"/>
    </row>
    <row ht="15.75" r="63" spans="8:61" thickBot="1" x14ac:dyDescent="0.3"/>
    <row ht="15.75" r="64" spans="8:61" thickBot="1" x14ac:dyDescent="0.3">
      <c r="I64" s="139"/>
      <c r="J64" s="26" t="s">
        <v>1498</v>
      </c>
      <c r="K64" s="26" t="s">
        <v>1500</v>
      </c>
      <c r="L64" s="26" t="s">
        <v>501</v>
      </c>
      <c r="M64" s="26" t="s">
        <v>1200</v>
      </c>
    </row>
    <row ht="15.75" r="65" spans="1:13" thickBot="1" x14ac:dyDescent="0.3">
      <c r="I65" s="183" t="s">
        <v>1469</v>
      </c>
      <c r="J65" s="6">
        <v>0</v>
      </c>
      <c r="K65" s="135">
        <f>COUNTIFS('Current Report'!$H:$H,I65&amp;"*", 'Current Report'!I:I, "FGRC"&amp;"*")</f>
        <v>9</v>
      </c>
      <c r="L65" s="135">
        <f>COUNTIFS('Current Report'!$H:$H,I65&amp;"*", 'Current Report'!I:I, "FGPC"&amp;"*")</f>
        <v>3</v>
      </c>
      <c r="M65" s="185">
        <f>COUNTIFS('Current Report'!$H:$H,I65&amp;"*", 'Current Report'!I:I, "FGAC"&amp;"*")</f>
        <v>14</v>
      </c>
    </row>
    <row r="66" spans="1:13" x14ac:dyDescent="0.25">
      <c r="I66" s="183" t="s">
        <v>1507</v>
      </c>
      <c r="J66" s="7">
        <v>0</v>
      </c>
      <c r="K66" s="139">
        <f>COUNTIFS('Current Report'!$H:$H,I66&amp;"*", 'Current Report'!I:I, "FGRC"&amp;"*")</f>
        <v>0</v>
      </c>
      <c r="L66" s="139">
        <f>COUNTIFS('Current Report'!$H:$H,I66&amp;"*", 'Current Report'!I:I, "FGPC"&amp;"*")</f>
        <v>0</v>
      </c>
      <c r="M66" s="187">
        <f>COUNTIFS('Current Report'!$H:$H,I66&amp;"*", 'Current Report'!I:I, "FGAC"&amp;"*")</f>
        <v>0</v>
      </c>
    </row>
    <row r="67" spans="1:13" x14ac:dyDescent="0.25">
      <c r="I67" s="186" t="s">
        <v>1257</v>
      </c>
      <c r="J67" s="7">
        <v>0</v>
      </c>
      <c r="K67" s="139">
        <f>COUNTIFS('Current Report'!$H:$H,I67&amp;"*", 'Current Report'!I:I, "FGRC"&amp;"*")</f>
        <v>0</v>
      </c>
      <c r="L67" s="139">
        <f>COUNTIFS('Current Report'!$H:$H,I67&amp;"*", 'Current Report'!I:I, "FGPC"&amp;"*")</f>
        <v>0</v>
      </c>
      <c r="M67" s="187">
        <f>COUNTIFS('Current Report'!$H:$H,I67&amp;"*", 'Current Report'!I:I, "FGAC"&amp;"*")</f>
        <v>1</v>
      </c>
    </row>
    <row r="68" spans="1:13" x14ac:dyDescent="0.25">
      <c r="I68" s="182" t="s">
        <v>1136</v>
      </c>
      <c r="J68" s="7">
        <v>0</v>
      </c>
      <c r="K68" s="139">
        <f>COUNTIFS('Current Report'!$H:$H,I68&amp;"*", 'Current Report'!I:I, "FGRC"&amp;"*")</f>
        <v>1</v>
      </c>
      <c r="L68" s="139">
        <f>COUNTIFS('Current Report'!$H:$H,I68&amp;"*", 'Current Report'!I:I, "FGPC"&amp;"*")</f>
        <v>1</v>
      </c>
      <c r="M68" s="187">
        <f>COUNTIFS('Current Report'!$H:$H,I68&amp;"*", 'Current Report'!I:I, "FGAC"&amp;"*")</f>
        <v>0</v>
      </c>
    </row>
    <row r="69" spans="1:13" x14ac:dyDescent="0.25">
      <c r="I69" s="186" t="s">
        <v>960</v>
      </c>
      <c r="J69" s="7">
        <v>0</v>
      </c>
      <c r="K69" s="139">
        <f>COUNTIFS('Current Report'!$H:$H,I69&amp;"*", 'Current Report'!I:I, "FGRC"&amp;"*")</f>
        <v>1</v>
      </c>
      <c r="L69" s="139">
        <f>COUNTIFS('Current Report'!$H:$H,I69&amp;"*", 'Current Report'!I:I, "FGPC"&amp;"*")</f>
        <v>0</v>
      </c>
      <c r="M69" s="187">
        <f>COUNTIFS('Current Report'!$H:$H,I69&amp;"*", 'Current Report'!I:I, "FGAC"&amp;"*")</f>
        <v>1</v>
      </c>
    </row>
    <row ht="15.75" r="70" spans="1:13" thickBot="1" x14ac:dyDescent="0.3">
      <c r="I70" s="188" t="s">
        <v>1050</v>
      </c>
      <c r="J70" s="8">
        <v>0</v>
      </c>
      <c r="K70" s="143">
        <f>COUNTIFS('Current Report'!$H:$H,I70&amp;"*", 'Current Report'!I:I, "FGRC"&amp;"*")+COUNTIFS('Current Report'!$H:$H,I70&amp;"*", 'Current Report'!I:I, "FFRE"&amp;"*")</f>
        <v>3</v>
      </c>
      <c r="L70" s="143">
        <f>COUNTIFS('Current Report'!$H:$H,I70&amp;"*", 'Current Report'!I:I, "FGPC"&amp;"*")</f>
        <v>0</v>
      </c>
      <c r="M70" s="189">
        <v>0</v>
      </c>
    </row>
    <row ht="15.75" r="71" spans="1:13" thickBot="1" x14ac:dyDescent="0.3">
      <c r="A71" s="73">
        <v>140</v>
      </c>
      <c r="I71" s="186" t="s">
        <v>788</v>
      </c>
      <c r="J71" s="7">
        <v>0</v>
      </c>
      <c r="K71" s="143">
        <f>COUNTIFS('Current Report'!$H:$H,I71&amp;"*", 'Current Report'!I:I, "FGRC"&amp;"*")+COUNTIFS('Current Report'!$H:$H,I71&amp;"*", 'Current Report'!I:I, "FFRE"&amp;"*")</f>
        <v>0</v>
      </c>
      <c r="L71" s="143">
        <f>COUNTIFS('Current Report'!$H:$H,I71&amp;"*", 'Current Report'!I:I, "FGPC"&amp;"*")</f>
        <v>1</v>
      </c>
      <c r="M71" s="187">
        <v>0</v>
      </c>
    </row>
    <row r="72" spans="1:13" x14ac:dyDescent="0.25">
      <c r="I72" s="181" t="s">
        <v>1019</v>
      </c>
      <c r="J72" s="6">
        <f>COUNTIFS('Current Report'!$H:$H,I42&amp;"*")</f>
        <v>42</v>
      </c>
      <c r="K72" s="135">
        <v>0</v>
      </c>
      <c r="L72" s="135">
        <v>0</v>
      </c>
      <c r="M72" s="185">
        <v>0</v>
      </c>
    </row>
    <row ht="15.75" r="73" spans="1:13" thickBot="1" x14ac:dyDescent="0.3">
      <c r="I73" s="179" t="s">
        <v>666</v>
      </c>
      <c r="J73" s="8">
        <f>COUNTIFS('Current Report'!$H:$H, I41&amp;"*")</f>
        <v>1</v>
      </c>
      <c r="K73" s="143">
        <v>0</v>
      </c>
      <c r="L73" s="143">
        <v>0</v>
      </c>
      <c r="M73" s="189">
        <v>0</v>
      </c>
    </row>
    <row ht="15.75" r="74" spans="1:13" thickBot="1" x14ac:dyDescent="0.3"/>
    <row ht="15.75" r="75" spans="1:13" thickBot="1" x14ac:dyDescent="0.3">
      <c r="I75" s="26" t="s">
        <v>1499</v>
      </c>
      <c r="M75" s="26">
        <f>SUM(J65:M73)</f>
        <v>78</v>
      </c>
    </row>
    <row r="84" spans="12:13" x14ac:dyDescent="0.25">
      <c r="L84" s="249"/>
      <c r="M84" s="249"/>
    </row>
  </sheetData>
  <mergeCells count="16">
    <mergeCell ref="O42:P42"/>
    <mergeCell ref="M43:N43"/>
    <mergeCell ref="Q42:R42"/>
    <mergeCell ref="H41:H42"/>
    <mergeCell ref="B8:C8"/>
    <mergeCell ref="C2:D2"/>
    <mergeCell ref="L84:M84"/>
    <mergeCell ref="B4:C4"/>
    <mergeCell ref="D4:G4"/>
    <mergeCell ref="H4:I4"/>
    <mergeCell ref="D5:E5"/>
    <mergeCell ref="F5:G5"/>
    <mergeCell ref="K42:L42"/>
    <mergeCell ref="H43:H48"/>
    <mergeCell ref="H55:H59"/>
    <mergeCell ref="H49:H54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6"/>
  <sheetViews>
    <sheetView workbookViewId="0">
      <selection activeCell="H14" sqref="H14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95" t="s">
        <v>104</v>
      </c>
      <c r="C2" s="195" t="s">
        <v>105</v>
      </c>
      <c r="D2" s="195" t="s">
        <v>106</v>
      </c>
      <c r="E2" s="195" t="s">
        <v>7</v>
      </c>
      <c r="F2" s="195" t="s">
        <v>107</v>
      </c>
      <c r="G2" s="195" t="s">
        <v>960</v>
      </c>
      <c r="H2" s="195" t="s">
        <v>5</v>
      </c>
      <c r="I2" s="195" t="s">
        <v>108</v>
      </c>
      <c r="J2" s="195" t="s">
        <v>6</v>
      </c>
      <c r="K2" s="195" t="s">
        <v>1516</v>
      </c>
      <c r="L2" s="195"/>
      <c r="M2" s="195"/>
    </row>
    <row r="3" spans="1:13" x14ac:dyDescent="0.25">
      <c r="A3">
        <v>2</v>
      </c>
      <c r="B3" s="195" t="s">
        <v>50</v>
      </c>
      <c r="C3" s="195" t="s">
        <v>51</v>
      </c>
      <c r="D3" s="195" t="s">
        <v>52</v>
      </c>
      <c r="E3" s="195" t="s">
        <v>43</v>
      </c>
      <c r="F3" s="195" t="s">
        <v>94</v>
      </c>
      <c r="G3" s="195" t="s">
        <v>1136</v>
      </c>
      <c r="H3" s="195" t="s">
        <v>5</v>
      </c>
      <c r="I3" s="195" t="s">
        <v>95</v>
      </c>
      <c r="J3" s="195" t="s">
        <v>6</v>
      </c>
      <c r="K3" s="195" t="s">
        <v>1502</v>
      </c>
      <c r="L3" s="195"/>
      <c r="M3" s="195"/>
    </row>
    <row r="4" spans="1:13" x14ac:dyDescent="0.25">
      <c r="A4">
        <v>3</v>
      </c>
      <c r="B4" s="195" t="s">
        <v>1503</v>
      </c>
      <c r="C4" s="195" t="s">
        <v>833</v>
      </c>
      <c r="D4" s="195" t="s">
        <v>1504</v>
      </c>
      <c r="E4" s="195" t="s">
        <v>1505</v>
      </c>
      <c r="F4" s="195" t="s">
        <v>1506</v>
      </c>
      <c r="G4" s="195" t="s">
        <v>1507</v>
      </c>
      <c r="H4" s="195" t="s">
        <v>1013</v>
      </c>
      <c r="I4" s="195" t="s">
        <v>1508</v>
      </c>
      <c r="J4" s="195" t="s">
        <v>960</v>
      </c>
      <c r="K4" s="195" t="s">
        <v>1509</v>
      </c>
      <c r="L4" s="195"/>
      <c r="M4" s="195"/>
    </row>
    <row r="5" spans="1:13" x14ac:dyDescent="0.25">
      <c r="A5" s="195">
        <v>4</v>
      </c>
      <c r="B5" s="195" t="s">
        <v>15</v>
      </c>
      <c r="C5" s="195" t="s">
        <v>16</v>
      </c>
      <c r="D5" s="195" t="s">
        <v>17</v>
      </c>
      <c r="E5" s="195" t="s">
        <v>7</v>
      </c>
      <c r="F5" s="195" t="s">
        <v>18</v>
      </c>
      <c r="G5" s="195" t="s">
        <v>1469</v>
      </c>
      <c r="H5" s="195" t="s">
        <v>5</v>
      </c>
      <c r="I5" s="195" t="s">
        <v>19</v>
      </c>
      <c r="J5" s="195" t="s">
        <v>6</v>
      </c>
      <c r="K5" s="195" t="s">
        <v>1495</v>
      </c>
      <c r="L5" s="195"/>
      <c r="M5" s="195"/>
    </row>
    <row r="6" spans="1:13" x14ac:dyDescent="0.25">
      <c r="A6" s="195">
        <v>5</v>
      </c>
      <c r="B6" s="195" t="s">
        <v>366</v>
      </c>
      <c r="C6" s="195" t="s">
        <v>367</v>
      </c>
      <c r="D6" s="195" t="s">
        <v>368</v>
      </c>
      <c r="E6" s="195" t="s">
        <v>43</v>
      </c>
      <c r="F6" s="195" t="s">
        <v>395</v>
      </c>
      <c r="G6" s="195" t="s">
        <v>1469</v>
      </c>
      <c r="H6" s="195" t="s">
        <v>5</v>
      </c>
      <c r="I6" s="195" t="s">
        <v>396</v>
      </c>
      <c r="J6" s="195" t="s">
        <v>6</v>
      </c>
      <c r="K6" s="195" t="s">
        <v>1496</v>
      </c>
      <c r="L6" s="195"/>
      <c r="M6" s="195"/>
    </row>
    <row r="7" spans="1:13" x14ac:dyDescent="0.25">
      <c r="A7" s="195">
        <v>6</v>
      </c>
      <c r="B7" s="195" t="s">
        <v>544</v>
      </c>
      <c r="C7" s="195" t="s">
        <v>545</v>
      </c>
      <c r="D7" s="195" t="s">
        <v>546</v>
      </c>
      <c r="E7" s="195" t="s">
        <v>1</v>
      </c>
      <c r="F7" s="195" t="s">
        <v>547</v>
      </c>
      <c r="G7" s="195" t="s">
        <v>1136</v>
      </c>
      <c r="H7" s="195" t="s">
        <v>8</v>
      </c>
      <c r="I7" s="195" t="s">
        <v>548</v>
      </c>
      <c r="J7" s="195" t="s">
        <v>9</v>
      </c>
      <c r="K7" s="195" t="s">
        <v>1517</v>
      </c>
      <c r="L7" s="195"/>
      <c r="M7" s="195"/>
    </row>
    <row r="8" spans="1:13" x14ac:dyDescent="0.25">
      <c r="A8" s="195">
        <v>7</v>
      </c>
      <c r="B8" s="195" t="s">
        <v>174</v>
      </c>
      <c r="C8" s="195" t="s">
        <v>175</v>
      </c>
      <c r="D8" s="195" t="s">
        <v>0</v>
      </c>
      <c r="E8" s="195" t="s">
        <v>1</v>
      </c>
      <c r="F8" s="195" t="s">
        <v>472</v>
      </c>
      <c r="G8" s="195" t="s">
        <v>1050</v>
      </c>
      <c r="H8" s="195" t="s">
        <v>473</v>
      </c>
      <c r="I8" s="195" t="s">
        <v>474</v>
      </c>
      <c r="J8" s="195" t="s">
        <v>475</v>
      </c>
      <c r="K8" s="195" t="s">
        <v>1476</v>
      </c>
      <c r="L8" s="195"/>
      <c r="M8" s="195"/>
    </row>
    <row r="9" spans="1:13" x14ac:dyDescent="0.25">
      <c r="A9" s="195">
        <v>8</v>
      </c>
      <c r="B9" s="195" t="s">
        <v>174</v>
      </c>
      <c r="C9" s="195" t="s">
        <v>175</v>
      </c>
      <c r="D9" s="195" t="s">
        <v>0</v>
      </c>
      <c r="E9" s="195" t="s">
        <v>1</v>
      </c>
      <c r="F9" s="195" t="s">
        <v>176</v>
      </c>
      <c r="G9" s="195" t="s">
        <v>1469</v>
      </c>
      <c r="H9" s="195" t="s">
        <v>8</v>
      </c>
      <c r="I9" s="195" t="s">
        <v>177</v>
      </c>
      <c r="J9" s="195" t="s">
        <v>9</v>
      </c>
      <c r="K9" s="195" t="s">
        <v>1477</v>
      </c>
      <c r="L9" s="195"/>
      <c r="M9" s="195"/>
    </row>
    <row r="10" spans="1:13" x14ac:dyDescent="0.25">
      <c r="A10" s="195">
        <v>9</v>
      </c>
      <c r="B10" s="195" t="s">
        <v>174</v>
      </c>
      <c r="C10" s="195" t="s">
        <v>175</v>
      </c>
      <c r="D10" s="195" t="s">
        <v>0</v>
      </c>
      <c r="E10" s="195" t="s">
        <v>1</v>
      </c>
      <c r="F10" s="195" t="s">
        <v>1232</v>
      </c>
      <c r="G10" s="195" t="s">
        <v>1469</v>
      </c>
      <c r="H10" s="195" t="s">
        <v>1013</v>
      </c>
      <c r="I10" s="195" t="s">
        <v>1234</v>
      </c>
      <c r="J10" s="195" t="s">
        <v>960</v>
      </c>
      <c r="K10" s="195" t="s">
        <v>1478</v>
      </c>
      <c r="L10" s="195"/>
      <c r="M10" s="195"/>
    </row>
    <row r="11" spans="1:13" x14ac:dyDescent="0.25">
      <c r="A11" s="195">
        <v>10</v>
      </c>
      <c r="B11" s="195" t="s">
        <v>1479</v>
      </c>
      <c r="C11" s="195" t="s">
        <v>1480</v>
      </c>
      <c r="D11" s="195" t="s">
        <v>1481</v>
      </c>
      <c r="E11" s="195" t="s">
        <v>601</v>
      </c>
      <c r="F11" s="195" t="s">
        <v>1482</v>
      </c>
      <c r="G11" s="195" t="s">
        <v>1469</v>
      </c>
      <c r="H11" s="195" t="s">
        <v>1013</v>
      </c>
      <c r="I11" s="195" t="s">
        <v>1483</v>
      </c>
      <c r="J11" s="195" t="s">
        <v>960</v>
      </c>
      <c r="K11" s="195" t="s">
        <v>1484</v>
      </c>
      <c r="L11" s="195"/>
      <c r="M11" s="195"/>
    </row>
    <row r="12" spans="1:13" x14ac:dyDescent="0.25">
      <c r="A12" s="195">
        <v>11</v>
      </c>
      <c r="B12" s="195" t="s">
        <v>268</v>
      </c>
      <c r="C12" s="195" t="s">
        <v>269</v>
      </c>
      <c r="D12" s="195" t="s">
        <v>66</v>
      </c>
      <c r="E12" s="195" t="s">
        <v>1</v>
      </c>
      <c r="F12" s="195" t="s">
        <v>270</v>
      </c>
      <c r="G12" s="195" t="s">
        <v>1019</v>
      </c>
      <c r="H12" s="195" t="s">
        <v>3</v>
      </c>
      <c r="I12" s="195" t="s">
        <v>271</v>
      </c>
      <c r="J12" s="195" t="s">
        <v>53</v>
      </c>
      <c r="K12" s="195" t="s">
        <v>1466</v>
      </c>
      <c r="L12" s="195"/>
      <c r="M12" s="195"/>
    </row>
    <row r="13" spans="1:13" x14ac:dyDescent="0.25">
      <c r="A13" s="195">
        <v>12</v>
      </c>
      <c r="B13" s="195" t="s">
        <v>803</v>
      </c>
      <c r="C13" s="195" t="s">
        <v>804</v>
      </c>
      <c r="D13" s="195" t="s">
        <v>17</v>
      </c>
      <c r="E13" s="195" t="s">
        <v>7</v>
      </c>
      <c r="F13" s="195" t="s">
        <v>1121</v>
      </c>
      <c r="G13" s="195" t="s">
        <v>1469</v>
      </c>
      <c r="H13" s="195" t="s">
        <v>1013</v>
      </c>
      <c r="I13" s="195" t="s">
        <v>1122</v>
      </c>
      <c r="J13" s="195" t="s">
        <v>960</v>
      </c>
      <c r="K13" s="195" t="s">
        <v>1465</v>
      </c>
      <c r="L13" s="195"/>
      <c r="M13" s="195"/>
    </row>
    <row r="14" spans="1:13" x14ac:dyDescent="0.25">
      <c r="A14" s="195">
        <v>13</v>
      </c>
      <c r="B14" s="195" t="s">
        <v>1458</v>
      </c>
      <c r="C14" s="195" t="s">
        <v>1459</v>
      </c>
      <c r="D14" s="195" t="s">
        <v>42</v>
      </c>
      <c r="E14" s="195" t="s">
        <v>43</v>
      </c>
      <c r="F14" s="195" t="s">
        <v>1460</v>
      </c>
      <c r="G14" s="195" t="s">
        <v>1469</v>
      </c>
      <c r="H14" s="195" t="s">
        <v>1013</v>
      </c>
      <c r="I14" s="195" t="s">
        <v>1461</v>
      </c>
      <c r="J14" s="195" t="s">
        <v>960</v>
      </c>
      <c r="K14" s="195" t="s">
        <v>1462</v>
      </c>
      <c r="L14" s="195"/>
      <c r="M14" s="195"/>
    </row>
    <row r="15" spans="1:13" x14ac:dyDescent="0.25">
      <c r="A15" s="195">
        <v>14</v>
      </c>
      <c r="B15" s="195" t="s">
        <v>366</v>
      </c>
      <c r="C15" s="195" t="s">
        <v>367</v>
      </c>
      <c r="D15" s="195" t="s">
        <v>368</v>
      </c>
      <c r="E15" s="195" t="s">
        <v>43</v>
      </c>
      <c r="F15" s="195" t="s">
        <v>369</v>
      </c>
      <c r="G15" s="195" t="s">
        <v>1019</v>
      </c>
      <c r="H15" s="195" t="s">
        <v>294</v>
      </c>
      <c r="I15" s="195" t="s">
        <v>370</v>
      </c>
      <c r="J15" s="195" t="s">
        <v>289</v>
      </c>
      <c r="K15" s="195" t="s">
        <v>1240</v>
      </c>
      <c r="L15" s="195"/>
      <c r="M15" s="195"/>
    </row>
    <row r="16" spans="1:13" x14ac:dyDescent="0.25">
      <c r="A16" s="195">
        <v>15</v>
      </c>
      <c r="B16" s="195" t="s">
        <v>366</v>
      </c>
      <c r="C16" s="195" t="s">
        <v>367</v>
      </c>
      <c r="D16" s="195" t="s">
        <v>368</v>
      </c>
      <c r="E16" s="195" t="s">
        <v>43</v>
      </c>
      <c r="F16" s="195" t="s">
        <v>1100</v>
      </c>
      <c r="G16" s="195" t="s">
        <v>1469</v>
      </c>
      <c r="H16" s="195" t="s">
        <v>1013</v>
      </c>
      <c r="I16" s="195" t="s">
        <v>1101</v>
      </c>
      <c r="J16" s="195" t="s">
        <v>960</v>
      </c>
      <c r="K16" s="195" t="s">
        <v>1258</v>
      </c>
      <c r="L16" s="195"/>
      <c r="M16" s="195"/>
    </row>
    <row r="17" spans="1:13" x14ac:dyDescent="0.25">
      <c r="A17" s="195">
        <v>16</v>
      </c>
      <c r="B17" s="195" t="s">
        <v>1215</v>
      </c>
      <c r="C17" s="195" t="s">
        <v>1216</v>
      </c>
      <c r="D17" s="195" t="s">
        <v>0</v>
      </c>
      <c r="E17" s="195" t="s">
        <v>1</v>
      </c>
      <c r="F17" s="195" t="s">
        <v>1218</v>
      </c>
      <c r="G17" s="195" t="s">
        <v>1469</v>
      </c>
      <c r="H17" s="195" t="s">
        <v>1013</v>
      </c>
      <c r="I17" s="195" t="s">
        <v>1219</v>
      </c>
      <c r="J17" s="195" t="s">
        <v>960</v>
      </c>
      <c r="K17" s="195" t="s">
        <v>1242</v>
      </c>
      <c r="L17" s="195"/>
      <c r="M17" s="195"/>
    </row>
    <row r="18" spans="1:13" x14ac:dyDescent="0.25">
      <c r="A18" s="195">
        <v>17</v>
      </c>
      <c r="B18" s="195" t="s">
        <v>1194</v>
      </c>
      <c r="C18" s="195" t="s">
        <v>1195</v>
      </c>
      <c r="D18" s="195" t="s">
        <v>1196</v>
      </c>
      <c r="E18" s="195" t="s">
        <v>28</v>
      </c>
      <c r="F18" s="195" t="s">
        <v>1197</v>
      </c>
      <c r="G18" s="195" t="s">
        <v>1469</v>
      </c>
      <c r="H18" s="195" t="s">
        <v>1013</v>
      </c>
      <c r="I18" s="195" t="s">
        <v>1198</v>
      </c>
      <c r="J18" s="195" t="s">
        <v>960</v>
      </c>
      <c r="K18" s="195" t="s">
        <v>1214</v>
      </c>
      <c r="L18" s="195"/>
      <c r="M18" s="195"/>
    </row>
    <row r="19" spans="1:13" x14ac:dyDescent="0.25">
      <c r="A19" s="195">
        <v>18</v>
      </c>
      <c r="B19" s="195" t="s">
        <v>117</v>
      </c>
      <c r="C19" s="195" t="s">
        <v>1210</v>
      </c>
      <c r="D19" s="195" t="s">
        <v>648</v>
      </c>
      <c r="E19" s="195" t="s">
        <v>1</v>
      </c>
      <c r="F19" s="195" t="s">
        <v>1211</v>
      </c>
      <c r="G19" s="195" t="s">
        <v>1019</v>
      </c>
      <c r="H19" s="195" t="s">
        <v>3</v>
      </c>
      <c r="I19" s="195" t="s">
        <v>1212</v>
      </c>
      <c r="J19" s="195" t="s">
        <v>53</v>
      </c>
      <c r="K19" s="195" t="s">
        <v>1213</v>
      </c>
      <c r="L19" s="195"/>
      <c r="M19" s="195"/>
    </row>
    <row r="20" spans="1:13" x14ac:dyDescent="0.25">
      <c r="A20" s="195">
        <v>19</v>
      </c>
      <c r="B20" s="195" t="s">
        <v>116</v>
      </c>
      <c r="C20" s="195" t="s">
        <v>117</v>
      </c>
      <c r="D20" s="195" t="s">
        <v>648</v>
      </c>
      <c r="E20" s="195" t="s">
        <v>1</v>
      </c>
      <c r="F20" s="195" t="s">
        <v>118</v>
      </c>
      <c r="G20" s="195" t="s">
        <v>1019</v>
      </c>
      <c r="H20" s="195" t="s">
        <v>3</v>
      </c>
      <c r="I20" s="195" t="s">
        <v>119</v>
      </c>
      <c r="J20" s="195" t="s">
        <v>53</v>
      </c>
      <c r="K20" s="195" t="s">
        <v>1167</v>
      </c>
      <c r="L20" s="195"/>
      <c r="M20" s="195"/>
    </row>
    <row r="21" spans="1:13" x14ac:dyDescent="0.25">
      <c r="A21" s="195">
        <v>20</v>
      </c>
      <c r="B21" s="195" t="s">
        <v>196</v>
      </c>
      <c r="C21" s="195" t="s">
        <v>104</v>
      </c>
      <c r="D21" s="195" t="s">
        <v>197</v>
      </c>
      <c r="E21" s="195" t="s">
        <v>198</v>
      </c>
      <c r="F21" s="195" t="s">
        <v>1168</v>
      </c>
      <c r="G21" s="195" t="s">
        <v>1469</v>
      </c>
      <c r="H21" s="195" t="s">
        <v>1013</v>
      </c>
      <c r="I21" s="195" t="s">
        <v>1169</v>
      </c>
      <c r="J21" s="195" t="s">
        <v>960</v>
      </c>
      <c r="K21" s="195" t="s">
        <v>1170</v>
      </c>
      <c r="L21" s="195"/>
      <c r="M21" s="195"/>
    </row>
    <row r="22" spans="1:13" x14ac:dyDescent="0.25">
      <c r="A22" s="195">
        <v>21</v>
      </c>
      <c r="B22" s="195" t="s">
        <v>1176</v>
      </c>
      <c r="C22" s="195" t="s">
        <v>1177</v>
      </c>
      <c r="D22" s="195" t="s">
        <v>173</v>
      </c>
      <c r="E22" s="195" t="s">
        <v>43</v>
      </c>
      <c r="F22" s="195" t="s">
        <v>1178</v>
      </c>
      <c r="G22" s="195" t="s">
        <v>1469</v>
      </c>
      <c r="H22" s="195" t="s">
        <v>1013</v>
      </c>
      <c r="I22" s="195" t="s">
        <v>1179</v>
      </c>
      <c r="J22" s="195" t="s">
        <v>960</v>
      </c>
      <c r="K22" s="195" t="s">
        <v>1180</v>
      </c>
      <c r="L22" s="195"/>
      <c r="M22" s="195"/>
    </row>
    <row r="23" spans="1:13" x14ac:dyDescent="0.25">
      <c r="A23" s="195">
        <v>22</v>
      </c>
      <c r="B23" s="195" t="s">
        <v>1181</v>
      </c>
      <c r="C23" s="195" t="s">
        <v>1182</v>
      </c>
      <c r="D23" s="195" t="s">
        <v>1183</v>
      </c>
      <c r="E23" s="195" t="s">
        <v>48</v>
      </c>
      <c r="F23" s="195" t="s">
        <v>1184</v>
      </c>
      <c r="G23" s="195" t="s">
        <v>1469</v>
      </c>
      <c r="H23" s="195" t="s">
        <v>1013</v>
      </c>
      <c r="I23" s="195" t="s">
        <v>1185</v>
      </c>
      <c r="J23" s="195" t="s">
        <v>960</v>
      </c>
      <c r="K23" s="195" t="s">
        <v>1186</v>
      </c>
      <c r="L23" s="195"/>
      <c r="M23" s="195"/>
    </row>
    <row r="24" spans="1:13" x14ac:dyDescent="0.25">
      <c r="A24" s="195">
        <v>23</v>
      </c>
      <c r="B24" s="195" t="s">
        <v>1187</v>
      </c>
      <c r="C24" s="195" t="s">
        <v>1188</v>
      </c>
      <c r="D24" s="195" t="s">
        <v>1189</v>
      </c>
      <c r="E24" s="195" t="s">
        <v>43</v>
      </c>
      <c r="F24" s="195" t="s">
        <v>1190</v>
      </c>
      <c r="G24" s="195" t="s">
        <v>1469</v>
      </c>
      <c r="H24" s="195" t="s">
        <v>1013</v>
      </c>
      <c r="I24" s="195" t="s">
        <v>1191</v>
      </c>
      <c r="J24" s="195" t="s">
        <v>960</v>
      </c>
      <c r="K24" s="195" t="s">
        <v>1192</v>
      </c>
      <c r="L24" s="195"/>
      <c r="M24" s="195"/>
    </row>
    <row r="25" spans="1:13" x14ac:dyDescent="0.25">
      <c r="A25" s="195">
        <v>24</v>
      </c>
      <c r="B25" s="195" t="s">
        <v>262</v>
      </c>
      <c r="C25" s="195" t="s">
        <v>1141</v>
      </c>
      <c r="D25" s="195" t="s">
        <v>1142</v>
      </c>
      <c r="E25" s="195" t="s">
        <v>1</v>
      </c>
      <c r="F25" s="195" t="s">
        <v>1143</v>
      </c>
      <c r="G25" s="195" t="s">
        <v>1469</v>
      </c>
      <c r="H25" s="195" t="s">
        <v>1013</v>
      </c>
      <c r="I25" s="195" t="s">
        <v>1144</v>
      </c>
      <c r="J25" s="195" t="s">
        <v>960</v>
      </c>
      <c r="K25" s="195" t="s">
        <v>1145</v>
      </c>
      <c r="L25" s="195"/>
      <c r="M25" s="195"/>
    </row>
    <row r="26" spans="1:13" x14ac:dyDescent="0.25">
      <c r="A26" s="195">
        <v>25</v>
      </c>
      <c r="B26" s="195" t="s">
        <v>1146</v>
      </c>
      <c r="C26" s="195" t="s">
        <v>1147</v>
      </c>
      <c r="D26" s="195" t="s">
        <v>1142</v>
      </c>
      <c r="E26" s="195" t="s">
        <v>1</v>
      </c>
      <c r="F26" s="195" t="s">
        <v>1148</v>
      </c>
      <c r="G26" s="195" t="s">
        <v>1469</v>
      </c>
      <c r="H26" s="195" t="s">
        <v>1013</v>
      </c>
      <c r="I26" s="195" t="s">
        <v>1149</v>
      </c>
      <c r="J26" s="195" t="s">
        <v>960</v>
      </c>
      <c r="K26" s="195" t="s">
        <v>1150</v>
      </c>
      <c r="L26" s="195"/>
      <c r="M26" s="195"/>
    </row>
    <row r="27" spans="1:13" x14ac:dyDescent="0.25">
      <c r="A27" s="195">
        <v>26</v>
      </c>
      <c r="B27" s="195" t="s">
        <v>50</v>
      </c>
      <c r="C27" s="195" t="s">
        <v>51</v>
      </c>
      <c r="D27" s="195" t="s">
        <v>52</v>
      </c>
      <c r="E27" s="195" t="s">
        <v>43</v>
      </c>
      <c r="F27" s="195" t="s">
        <v>1085</v>
      </c>
      <c r="G27" s="195" t="s">
        <v>1469</v>
      </c>
      <c r="H27" s="195" t="s">
        <v>1013</v>
      </c>
      <c r="I27" s="195" t="s">
        <v>1086</v>
      </c>
      <c r="J27" s="195" t="s">
        <v>960</v>
      </c>
      <c r="K27" s="195" t="s">
        <v>1087</v>
      </c>
      <c r="L27" s="195"/>
      <c r="M27" s="195"/>
    </row>
    <row r="28" spans="1:13" x14ac:dyDescent="0.25">
      <c r="A28" s="195">
        <v>27</v>
      </c>
      <c r="B28" s="195" t="s">
        <v>196</v>
      </c>
      <c r="C28" s="195" t="s">
        <v>104</v>
      </c>
      <c r="D28" s="195" t="s">
        <v>197</v>
      </c>
      <c r="E28" s="195" t="s">
        <v>198</v>
      </c>
      <c r="F28" s="195" t="s">
        <v>1107</v>
      </c>
      <c r="G28" s="195" t="s">
        <v>1469</v>
      </c>
      <c r="H28" s="195" t="s">
        <v>1013</v>
      </c>
      <c r="I28" s="195" t="s">
        <v>1108</v>
      </c>
      <c r="J28" s="195" t="s">
        <v>960</v>
      </c>
      <c r="K28" s="195" t="s">
        <v>1109</v>
      </c>
      <c r="L28" s="195"/>
      <c r="M28" s="195"/>
    </row>
    <row r="29" spans="1:13" x14ac:dyDescent="0.25">
      <c r="A29" s="195">
        <v>28</v>
      </c>
      <c r="B29" s="195" t="s">
        <v>1110</v>
      </c>
      <c r="C29" s="195" t="s">
        <v>408</v>
      </c>
      <c r="D29" s="195" t="s">
        <v>1111</v>
      </c>
      <c r="E29" s="195" t="s">
        <v>912</v>
      </c>
      <c r="F29" s="195" t="s">
        <v>1112</v>
      </c>
      <c r="G29" s="195" t="s">
        <v>1469</v>
      </c>
      <c r="H29" s="195" t="s">
        <v>1013</v>
      </c>
      <c r="I29" s="195" t="s">
        <v>1113</v>
      </c>
      <c r="J29" s="195" t="s">
        <v>960</v>
      </c>
      <c r="K29" s="195" t="s">
        <v>1114</v>
      </c>
      <c r="L29" s="195"/>
      <c r="M29" s="195"/>
    </row>
    <row r="30" spans="1:13" x14ac:dyDescent="0.25">
      <c r="A30" s="195">
        <v>29</v>
      </c>
      <c r="B30" s="195" t="s">
        <v>50</v>
      </c>
      <c r="C30" s="195" t="s">
        <v>51</v>
      </c>
      <c r="D30" s="195" t="s">
        <v>52</v>
      </c>
      <c r="E30" s="195" t="s">
        <v>43</v>
      </c>
      <c r="F30" s="195" t="s">
        <v>246</v>
      </c>
      <c r="G30" s="195" t="s">
        <v>1019</v>
      </c>
      <c r="H30" s="195" t="s">
        <v>3</v>
      </c>
      <c r="I30" s="195" t="s">
        <v>247</v>
      </c>
      <c r="J30" s="195" t="s">
        <v>125</v>
      </c>
      <c r="K30" s="195" t="s">
        <v>1127</v>
      </c>
      <c r="L30" s="195"/>
      <c r="M30" s="195"/>
    </row>
    <row r="31" spans="1:13" x14ac:dyDescent="0.25">
      <c r="A31" s="195">
        <v>30</v>
      </c>
      <c r="B31" s="195" t="s">
        <v>1072</v>
      </c>
      <c r="C31" s="195" t="s">
        <v>1073</v>
      </c>
      <c r="D31" s="195" t="s">
        <v>122</v>
      </c>
      <c r="E31" s="195" t="s">
        <v>43</v>
      </c>
      <c r="F31" s="195" t="s">
        <v>221</v>
      </c>
      <c r="G31" s="195" t="s">
        <v>1131</v>
      </c>
      <c r="H31" s="195" t="s">
        <v>3</v>
      </c>
      <c r="I31" s="195" t="s">
        <v>222</v>
      </c>
      <c r="J31" s="195" t="s">
        <v>53</v>
      </c>
      <c r="K31" s="195" t="s">
        <v>1074</v>
      </c>
      <c r="L31" s="195"/>
      <c r="M31" s="195"/>
    </row>
    <row r="32" spans="1:13" x14ac:dyDescent="0.25">
      <c r="A32" s="195">
        <v>31</v>
      </c>
      <c r="B32" s="195" t="s">
        <v>190</v>
      </c>
      <c r="C32" s="195" t="s">
        <v>191</v>
      </c>
      <c r="D32" s="195" t="s">
        <v>192</v>
      </c>
      <c r="E32" s="195" t="s">
        <v>28</v>
      </c>
      <c r="F32" s="195" t="s">
        <v>193</v>
      </c>
      <c r="G32" s="195" t="s">
        <v>1019</v>
      </c>
      <c r="H32" s="195" t="s">
        <v>30</v>
      </c>
      <c r="I32" s="195" t="s">
        <v>194</v>
      </c>
      <c r="J32" s="195" t="s">
        <v>32</v>
      </c>
      <c r="K32" s="195" t="s">
        <v>1081</v>
      </c>
      <c r="L32" s="195"/>
      <c r="M32" s="195"/>
    </row>
    <row r="33" spans="1:13" x14ac:dyDescent="0.25">
      <c r="A33" s="195">
        <v>32</v>
      </c>
      <c r="B33" s="195" t="s">
        <v>262</v>
      </c>
      <c r="C33" s="195" t="s">
        <v>263</v>
      </c>
      <c r="D33" s="195" t="s">
        <v>264</v>
      </c>
      <c r="E33" s="195" t="s">
        <v>1</v>
      </c>
      <c r="F33" s="195" t="s">
        <v>265</v>
      </c>
      <c r="G33" s="195" t="s">
        <v>1019</v>
      </c>
      <c r="H33" s="195" t="s">
        <v>3</v>
      </c>
      <c r="I33" s="195" t="s">
        <v>266</v>
      </c>
      <c r="J33" s="195" t="s">
        <v>53</v>
      </c>
      <c r="K33" s="195" t="s">
        <v>1057</v>
      </c>
      <c r="L33" s="195"/>
      <c r="M33" s="195"/>
    </row>
    <row r="34" spans="1:13" x14ac:dyDescent="0.25">
      <c r="A34" s="195">
        <v>33</v>
      </c>
      <c r="B34" s="195" t="s">
        <v>71</v>
      </c>
      <c r="C34" s="195" t="s">
        <v>72</v>
      </c>
      <c r="D34" s="195" t="s">
        <v>73</v>
      </c>
      <c r="E34" s="195" t="s">
        <v>28</v>
      </c>
      <c r="F34" s="195" t="s">
        <v>74</v>
      </c>
      <c r="G34" s="195" t="s">
        <v>1019</v>
      </c>
      <c r="H34" s="195" t="s">
        <v>30</v>
      </c>
      <c r="I34" s="195" t="s">
        <v>75</v>
      </c>
      <c r="J34" s="195" t="s">
        <v>32</v>
      </c>
      <c r="K34" s="195" t="s">
        <v>1058</v>
      </c>
      <c r="L34" s="195"/>
      <c r="M34" s="195"/>
    </row>
    <row r="35" spans="1:13" x14ac:dyDescent="0.25">
      <c r="A35" s="195">
        <v>34</v>
      </c>
      <c r="B35" s="195" t="s">
        <v>273</v>
      </c>
      <c r="C35" s="195" t="s">
        <v>274</v>
      </c>
      <c r="D35" s="195" t="s">
        <v>0</v>
      </c>
      <c r="E35" s="195" t="s">
        <v>1</v>
      </c>
      <c r="F35" s="195" t="s">
        <v>275</v>
      </c>
      <c r="G35" s="195" t="s">
        <v>1019</v>
      </c>
      <c r="H35" s="195" t="s">
        <v>3</v>
      </c>
      <c r="I35" s="195" t="s">
        <v>276</v>
      </c>
      <c r="J35" s="195" t="s">
        <v>53</v>
      </c>
      <c r="K35" s="195" t="s">
        <v>1069</v>
      </c>
      <c r="L35" s="195"/>
      <c r="M35" s="195"/>
    </row>
    <row r="36" spans="1:13" x14ac:dyDescent="0.25">
      <c r="A36" s="195">
        <v>35</v>
      </c>
      <c r="B36" s="195" t="s">
        <v>766</v>
      </c>
      <c r="C36" s="195" t="s">
        <v>767</v>
      </c>
      <c r="D36" s="195" t="s">
        <v>577</v>
      </c>
      <c r="E36" s="195" t="s">
        <v>7</v>
      </c>
      <c r="F36" s="195" t="s">
        <v>1040</v>
      </c>
      <c r="G36" s="195" t="s">
        <v>1050</v>
      </c>
      <c r="H36" s="195" t="s">
        <v>781</v>
      </c>
      <c r="I36" s="195" t="s">
        <v>1042</v>
      </c>
      <c r="J36" s="195" t="s">
        <v>1043</v>
      </c>
      <c r="K36" s="195" t="s">
        <v>1044</v>
      </c>
      <c r="L36" s="195"/>
      <c r="M36" s="195"/>
    </row>
    <row r="37" spans="1:13" x14ac:dyDescent="0.25">
      <c r="A37" s="195">
        <v>36</v>
      </c>
      <c r="B37" s="195" t="s">
        <v>145</v>
      </c>
      <c r="C37" s="195" t="s">
        <v>97</v>
      </c>
      <c r="D37" s="195" t="s">
        <v>1046</v>
      </c>
      <c r="E37" s="195" t="s">
        <v>1</v>
      </c>
      <c r="F37" s="195" t="s">
        <v>147</v>
      </c>
      <c r="G37" s="195" t="s">
        <v>1019</v>
      </c>
      <c r="H37" s="195" t="s">
        <v>3</v>
      </c>
      <c r="I37" s="195" t="s">
        <v>148</v>
      </c>
      <c r="J37" s="195" t="s">
        <v>53</v>
      </c>
      <c r="K37" s="195" t="s">
        <v>1047</v>
      </c>
      <c r="L37" s="195"/>
      <c r="M37" s="195"/>
    </row>
    <row r="38" spans="1:13" x14ac:dyDescent="0.25">
      <c r="A38" s="195">
        <v>37</v>
      </c>
      <c r="B38" s="195" t="s">
        <v>803</v>
      </c>
      <c r="C38" s="195" t="s">
        <v>804</v>
      </c>
      <c r="D38" s="195" t="s">
        <v>17</v>
      </c>
      <c r="E38" s="195" t="s">
        <v>7</v>
      </c>
      <c r="F38" s="195" t="s">
        <v>805</v>
      </c>
      <c r="G38" s="195" t="s">
        <v>1469</v>
      </c>
      <c r="H38" s="195" t="s">
        <v>5</v>
      </c>
      <c r="I38" s="195" t="s">
        <v>806</v>
      </c>
      <c r="J38" s="195" t="s">
        <v>6</v>
      </c>
      <c r="K38" s="195" t="s">
        <v>996</v>
      </c>
      <c r="L38" s="195"/>
      <c r="M38" s="195"/>
    </row>
    <row r="39" spans="1:13" x14ac:dyDescent="0.25">
      <c r="A39" s="195">
        <v>38</v>
      </c>
      <c r="B39" s="195" t="s">
        <v>982</v>
      </c>
      <c r="C39" s="195" t="s">
        <v>292</v>
      </c>
      <c r="D39" s="195" t="s">
        <v>462</v>
      </c>
      <c r="E39" s="195" t="s">
        <v>1</v>
      </c>
      <c r="F39" s="195" t="s">
        <v>422</v>
      </c>
      <c r="G39" s="195" t="s">
        <v>1019</v>
      </c>
      <c r="H39" s="195" t="s">
        <v>3</v>
      </c>
      <c r="I39" s="195" t="s">
        <v>423</v>
      </c>
      <c r="J39" s="195" t="s">
        <v>2</v>
      </c>
      <c r="K39" s="195" t="s">
        <v>983</v>
      </c>
      <c r="L39" s="195"/>
      <c r="M39" s="195"/>
    </row>
    <row r="40" spans="1:13" x14ac:dyDescent="0.25">
      <c r="A40" s="195">
        <v>39</v>
      </c>
      <c r="B40" s="195" t="s">
        <v>64</v>
      </c>
      <c r="C40" s="195" t="s">
        <v>65</v>
      </c>
      <c r="D40" s="195" t="s">
        <v>66</v>
      </c>
      <c r="E40" s="195" t="s">
        <v>1</v>
      </c>
      <c r="F40" s="195" t="s">
        <v>67</v>
      </c>
      <c r="G40" s="195" t="s">
        <v>1019</v>
      </c>
      <c r="H40" s="195" t="s">
        <v>30</v>
      </c>
      <c r="I40" s="195" t="s">
        <v>68</v>
      </c>
      <c r="J40" s="195" t="s">
        <v>32</v>
      </c>
      <c r="K40" s="195" t="s">
        <v>959</v>
      </c>
      <c r="L40" s="195"/>
      <c r="M40" s="195"/>
    </row>
    <row r="41" spans="1:13" x14ac:dyDescent="0.25">
      <c r="A41" s="195">
        <v>40</v>
      </c>
      <c r="B41" s="195" t="s">
        <v>242</v>
      </c>
      <c r="C41" s="195" t="s">
        <v>243</v>
      </c>
      <c r="D41" s="195" t="s">
        <v>957</v>
      </c>
      <c r="E41" s="195" t="s">
        <v>43</v>
      </c>
      <c r="F41" s="195" t="s">
        <v>244</v>
      </c>
      <c r="G41" s="195" t="s">
        <v>1019</v>
      </c>
      <c r="H41" s="195" t="s">
        <v>3</v>
      </c>
      <c r="I41" s="195" t="s">
        <v>245</v>
      </c>
      <c r="J41" s="195" t="s">
        <v>125</v>
      </c>
      <c r="K41" s="195" t="s">
        <v>958</v>
      </c>
      <c r="L41" s="195"/>
      <c r="M41" s="195"/>
    </row>
    <row r="42" spans="1:13" x14ac:dyDescent="0.25">
      <c r="A42" s="195">
        <v>41</v>
      </c>
      <c r="B42" s="195" t="s">
        <v>322</v>
      </c>
      <c r="C42" s="195" t="s">
        <v>323</v>
      </c>
      <c r="D42" s="195" t="s">
        <v>66</v>
      </c>
      <c r="E42" s="195" t="s">
        <v>1</v>
      </c>
      <c r="F42" s="195" t="s">
        <v>324</v>
      </c>
      <c r="G42" s="195" t="s">
        <v>1019</v>
      </c>
      <c r="H42" s="195" t="s">
        <v>287</v>
      </c>
      <c r="I42" s="195" t="s">
        <v>325</v>
      </c>
      <c r="J42" s="195" t="s">
        <v>289</v>
      </c>
      <c r="K42" s="195" t="s">
        <v>956</v>
      </c>
      <c r="L42" s="195"/>
      <c r="M42" s="195"/>
    </row>
    <row r="43" spans="1:13" x14ac:dyDescent="0.25">
      <c r="A43" s="195">
        <v>42</v>
      </c>
      <c r="B43" s="195" t="s">
        <v>49</v>
      </c>
      <c r="C43" s="195" t="s">
        <v>97</v>
      </c>
      <c r="D43" s="195" t="s">
        <v>66</v>
      </c>
      <c r="E43" s="195" t="s">
        <v>1</v>
      </c>
      <c r="F43" s="195" t="s">
        <v>98</v>
      </c>
      <c r="G43" s="195" t="s">
        <v>960</v>
      </c>
      <c r="H43" s="195" t="s">
        <v>5</v>
      </c>
      <c r="I43" s="195" t="s">
        <v>99</v>
      </c>
      <c r="J43" s="195" t="s">
        <v>6</v>
      </c>
      <c r="K43" s="195" t="s">
        <v>920</v>
      </c>
      <c r="L43" s="195"/>
      <c r="M43" s="195"/>
    </row>
    <row r="44" spans="1:13" x14ac:dyDescent="0.25">
      <c r="A44" s="195">
        <v>43</v>
      </c>
      <c r="B44" s="195" t="s">
        <v>49</v>
      </c>
      <c r="C44" s="195" t="s">
        <v>97</v>
      </c>
      <c r="D44" s="195" t="s">
        <v>66</v>
      </c>
      <c r="E44" s="195" t="s">
        <v>1</v>
      </c>
      <c r="F44" s="195" t="s">
        <v>391</v>
      </c>
      <c r="G44" s="195" t="s">
        <v>1019</v>
      </c>
      <c r="H44" s="195" t="s">
        <v>294</v>
      </c>
      <c r="I44" s="195" t="s">
        <v>392</v>
      </c>
      <c r="J44" s="195" t="s">
        <v>289</v>
      </c>
      <c r="K44" s="195" t="s">
        <v>921</v>
      </c>
      <c r="L44" s="195"/>
      <c r="M44" s="195"/>
    </row>
    <row r="45" spans="1:13" x14ac:dyDescent="0.25">
      <c r="A45" s="195">
        <v>44</v>
      </c>
      <c r="B45" s="195" t="s">
        <v>361</v>
      </c>
      <c r="C45" s="195" t="s">
        <v>362</v>
      </c>
      <c r="D45" s="195" t="s">
        <v>0</v>
      </c>
      <c r="E45" s="195" t="s">
        <v>1</v>
      </c>
      <c r="F45" s="195" t="s">
        <v>886</v>
      </c>
      <c r="G45" s="195" t="s">
        <v>1019</v>
      </c>
      <c r="H45" s="195" t="s">
        <v>3</v>
      </c>
      <c r="I45" s="195" t="s">
        <v>861</v>
      </c>
      <c r="J45" s="195" t="s">
        <v>516</v>
      </c>
      <c r="K45" s="195" t="s">
        <v>896</v>
      </c>
      <c r="L45" s="195"/>
      <c r="M45" s="195"/>
    </row>
    <row r="46" spans="1:13" x14ac:dyDescent="0.25">
      <c r="A46" s="195">
        <v>45</v>
      </c>
      <c r="B46" s="195" t="s">
        <v>845</v>
      </c>
      <c r="C46" s="195" t="s">
        <v>846</v>
      </c>
      <c r="D46" s="195" t="s">
        <v>27</v>
      </c>
      <c r="E46" s="195" t="s">
        <v>28</v>
      </c>
      <c r="F46" s="195" t="s">
        <v>847</v>
      </c>
      <c r="G46" s="195" t="s">
        <v>1019</v>
      </c>
      <c r="H46" s="195" t="s">
        <v>294</v>
      </c>
      <c r="I46" s="195" t="s">
        <v>848</v>
      </c>
      <c r="J46" s="195" t="s">
        <v>289</v>
      </c>
      <c r="K46" s="195" t="s">
        <v>849</v>
      </c>
      <c r="L46" s="195"/>
      <c r="M46" s="195"/>
    </row>
    <row r="47" spans="1:13" x14ac:dyDescent="0.25">
      <c r="A47" s="195">
        <v>46</v>
      </c>
      <c r="B47" s="195" t="s">
        <v>766</v>
      </c>
      <c r="C47" s="195" t="s">
        <v>767</v>
      </c>
      <c r="D47" s="195" t="s">
        <v>577</v>
      </c>
      <c r="E47" s="195" t="s">
        <v>7</v>
      </c>
      <c r="F47" s="195" t="s">
        <v>768</v>
      </c>
      <c r="G47" s="195" t="s">
        <v>1469</v>
      </c>
      <c r="H47" s="195" t="s">
        <v>8</v>
      </c>
      <c r="I47" s="195" t="s">
        <v>769</v>
      </c>
      <c r="J47" s="195" t="s">
        <v>9</v>
      </c>
      <c r="K47" s="195" t="s">
        <v>770</v>
      </c>
      <c r="L47" s="195"/>
      <c r="M47" s="195"/>
    </row>
    <row r="48" spans="1:13" x14ac:dyDescent="0.25">
      <c r="A48" s="195">
        <v>47</v>
      </c>
      <c r="B48" s="195" t="s">
        <v>530</v>
      </c>
      <c r="C48" s="195" t="s">
        <v>531</v>
      </c>
      <c r="D48" s="195" t="s">
        <v>36</v>
      </c>
      <c r="E48" s="195" t="s">
        <v>1</v>
      </c>
      <c r="F48" s="195" t="s">
        <v>532</v>
      </c>
      <c r="G48" s="195" t="s">
        <v>1019</v>
      </c>
      <c r="H48" s="195" t="s">
        <v>294</v>
      </c>
      <c r="I48" s="195" t="s">
        <v>533</v>
      </c>
      <c r="J48" s="195" t="s">
        <v>516</v>
      </c>
      <c r="K48" s="195" t="s">
        <v>764</v>
      </c>
      <c r="L48" s="195"/>
      <c r="M48" s="195"/>
    </row>
    <row r="49" spans="1:13" x14ac:dyDescent="0.25">
      <c r="A49" s="195">
        <v>48</v>
      </c>
      <c r="B49" s="195" t="s">
        <v>651</v>
      </c>
      <c r="C49" s="195" t="s">
        <v>652</v>
      </c>
      <c r="D49" s="195" t="s">
        <v>653</v>
      </c>
      <c r="E49" s="195" t="s">
        <v>1</v>
      </c>
      <c r="F49" s="195" t="s">
        <v>654</v>
      </c>
      <c r="G49" s="195" t="s">
        <v>1019</v>
      </c>
      <c r="H49" s="195" t="s">
        <v>294</v>
      </c>
      <c r="I49" s="195" t="s">
        <v>655</v>
      </c>
      <c r="J49" s="195" t="s">
        <v>289</v>
      </c>
      <c r="K49" s="195" t="s">
        <v>656</v>
      </c>
      <c r="L49" s="195"/>
      <c r="M49" s="195"/>
    </row>
    <row r="50" spans="1:13" x14ac:dyDescent="0.25">
      <c r="A50" s="195">
        <v>49</v>
      </c>
      <c r="B50" s="195" t="s">
        <v>425</v>
      </c>
      <c r="C50" s="195" t="s">
        <v>426</v>
      </c>
      <c r="D50" s="195" t="s">
        <v>427</v>
      </c>
      <c r="E50" s="195" t="s">
        <v>28</v>
      </c>
      <c r="F50" s="195" t="s">
        <v>428</v>
      </c>
      <c r="G50" s="195" t="s">
        <v>1019</v>
      </c>
      <c r="H50" s="195" t="s">
        <v>287</v>
      </c>
      <c r="I50" s="195" t="s">
        <v>429</v>
      </c>
      <c r="J50" s="195" t="s">
        <v>289</v>
      </c>
      <c r="K50" s="195" t="s">
        <v>659</v>
      </c>
      <c r="L50" s="195"/>
      <c r="M50" s="195"/>
    </row>
    <row r="51" spans="1:13" x14ac:dyDescent="0.25">
      <c r="A51" s="195">
        <v>50</v>
      </c>
      <c r="B51" s="195" t="s">
        <v>608</v>
      </c>
      <c r="C51" s="195" t="s">
        <v>378</v>
      </c>
      <c r="D51" s="195" t="s">
        <v>27</v>
      </c>
      <c r="E51" s="195" t="s">
        <v>28</v>
      </c>
      <c r="F51" s="195" t="s">
        <v>609</v>
      </c>
      <c r="G51" s="195" t="s">
        <v>1019</v>
      </c>
      <c r="H51" s="195" t="s">
        <v>294</v>
      </c>
      <c r="I51" s="195" t="s">
        <v>610</v>
      </c>
      <c r="J51" s="195" t="s">
        <v>289</v>
      </c>
      <c r="K51" s="195" t="s">
        <v>663</v>
      </c>
      <c r="L51" s="195"/>
      <c r="M51" s="195"/>
    </row>
    <row r="52" spans="1:13" x14ac:dyDescent="0.25">
      <c r="A52" s="195">
        <v>51</v>
      </c>
      <c r="B52" s="195" t="s">
        <v>1467</v>
      </c>
      <c r="C52" s="195" t="s">
        <v>378</v>
      </c>
      <c r="D52" s="195"/>
      <c r="E52" s="195"/>
      <c r="F52" s="195" t="s">
        <v>572</v>
      </c>
      <c r="G52" s="195" t="s">
        <v>1019</v>
      </c>
      <c r="H52" s="195" t="s">
        <v>287</v>
      </c>
      <c r="I52" s="195" t="s">
        <v>573</v>
      </c>
      <c r="J52" s="195" t="s">
        <v>289</v>
      </c>
      <c r="K52" s="195" t="s">
        <v>665</v>
      </c>
      <c r="L52" s="195"/>
      <c r="M52" s="195"/>
    </row>
    <row r="53" spans="1:13" x14ac:dyDescent="0.25">
      <c r="A53" s="195">
        <v>52</v>
      </c>
      <c r="B53" s="195" t="s">
        <v>590</v>
      </c>
      <c r="C53" s="195" t="s">
        <v>591</v>
      </c>
      <c r="D53" s="195" t="s">
        <v>592</v>
      </c>
      <c r="E53" s="195" t="s">
        <v>43</v>
      </c>
      <c r="F53" s="195" t="s">
        <v>593</v>
      </c>
      <c r="G53" s="195" t="s">
        <v>1131</v>
      </c>
      <c r="H53" s="195" t="s">
        <v>30</v>
      </c>
      <c r="I53" s="195" t="s">
        <v>594</v>
      </c>
      <c r="J53" s="195" t="s">
        <v>32</v>
      </c>
      <c r="K53" s="195" t="s">
        <v>669</v>
      </c>
      <c r="L53" s="195"/>
      <c r="M53" s="195"/>
    </row>
    <row r="54" spans="1:13" x14ac:dyDescent="0.25">
      <c r="A54" s="195">
        <v>53</v>
      </c>
      <c r="B54" s="195" t="s">
        <v>566</v>
      </c>
      <c r="C54" s="195" t="s">
        <v>556</v>
      </c>
      <c r="D54" s="195" t="s">
        <v>0</v>
      </c>
      <c r="E54" s="195" t="s">
        <v>1</v>
      </c>
      <c r="F54" s="195" t="s">
        <v>557</v>
      </c>
      <c r="G54" s="195" t="s">
        <v>1019</v>
      </c>
      <c r="H54" s="195" t="s">
        <v>287</v>
      </c>
      <c r="I54" s="195" t="s">
        <v>558</v>
      </c>
      <c r="J54" s="195" t="s">
        <v>289</v>
      </c>
      <c r="K54" s="195" t="s">
        <v>673</v>
      </c>
      <c r="L54" s="195"/>
      <c r="M54" s="195"/>
    </row>
    <row r="55" spans="1:13" x14ac:dyDescent="0.25">
      <c r="A55" s="195">
        <v>54</v>
      </c>
      <c r="B55" s="195" t="s">
        <v>1468</v>
      </c>
      <c r="C55" s="195" t="s">
        <v>97</v>
      </c>
      <c r="D55" s="195"/>
      <c r="E55" s="195"/>
      <c r="F55" s="195" t="s">
        <v>540</v>
      </c>
      <c r="G55" s="195" t="s">
        <v>1019</v>
      </c>
      <c r="H55" s="195" t="s">
        <v>294</v>
      </c>
      <c r="I55" s="195" t="s">
        <v>541</v>
      </c>
      <c r="J55" s="195" t="s">
        <v>289</v>
      </c>
      <c r="K55" s="195" t="s">
        <v>677</v>
      </c>
      <c r="L55" s="195"/>
      <c r="M55" s="195"/>
    </row>
    <row r="56" spans="1:13" x14ac:dyDescent="0.25">
      <c r="A56" s="195">
        <v>55</v>
      </c>
      <c r="B56" s="195" t="s">
        <v>291</v>
      </c>
      <c r="C56" s="195" t="s">
        <v>292</v>
      </c>
      <c r="D56" s="195" t="s">
        <v>0</v>
      </c>
      <c r="E56" s="195" t="s">
        <v>1</v>
      </c>
      <c r="F56" s="195" t="s">
        <v>293</v>
      </c>
      <c r="G56" s="195" t="s">
        <v>1019</v>
      </c>
      <c r="H56" s="195" t="s">
        <v>294</v>
      </c>
      <c r="I56" s="195" t="s">
        <v>295</v>
      </c>
      <c r="J56" s="195" t="s">
        <v>289</v>
      </c>
      <c r="K56" s="195" t="s">
        <v>679</v>
      </c>
      <c r="L56" s="195"/>
      <c r="M56" s="195"/>
    </row>
    <row r="57" spans="1:13" x14ac:dyDescent="0.25">
      <c r="A57" s="195">
        <v>56</v>
      </c>
      <c r="B57" s="195" t="s">
        <v>311</v>
      </c>
      <c r="C57" s="195" t="s">
        <v>312</v>
      </c>
      <c r="D57" s="195" t="s">
        <v>313</v>
      </c>
      <c r="E57" s="195" t="s">
        <v>43</v>
      </c>
      <c r="F57" s="195" t="s">
        <v>314</v>
      </c>
      <c r="G57" s="195" t="s">
        <v>1019</v>
      </c>
      <c r="H57" s="195" t="s">
        <v>294</v>
      </c>
      <c r="I57" s="195" t="s">
        <v>315</v>
      </c>
      <c r="J57" s="195" t="s">
        <v>289</v>
      </c>
      <c r="K57" s="195" t="s">
        <v>683</v>
      </c>
      <c r="L57" s="195"/>
      <c r="M57" s="195"/>
    </row>
    <row r="58" spans="1:13" x14ac:dyDescent="0.25">
      <c r="A58" s="195">
        <v>57</v>
      </c>
      <c r="B58" s="195" t="s">
        <v>317</v>
      </c>
      <c r="C58" s="195" t="s">
        <v>279</v>
      </c>
      <c r="D58" s="195" t="s">
        <v>318</v>
      </c>
      <c r="E58" s="195" t="s">
        <v>28</v>
      </c>
      <c r="F58" s="195" t="s">
        <v>319</v>
      </c>
      <c r="G58" s="195" t="s">
        <v>1019</v>
      </c>
      <c r="H58" s="195" t="s">
        <v>287</v>
      </c>
      <c r="I58" s="195" t="s">
        <v>320</v>
      </c>
      <c r="J58" s="195" t="s">
        <v>289</v>
      </c>
      <c r="K58" s="195" t="s">
        <v>758</v>
      </c>
      <c r="L58" s="195"/>
      <c r="M58" s="195"/>
    </row>
    <row r="59" spans="1:13" x14ac:dyDescent="0.25">
      <c r="A59" s="195">
        <v>58</v>
      </c>
      <c r="B59" s="195" t="s">
        <v>333</v>
      </c>
      <c r="C59" s="195" t="s">
        <v>334</v>
      </c>
      <c r="D59" s="195" t="s">
        <v>335</v>
      </c>
      <c r="E59" s="195" t="s">
        <v>48</v>
      </c>
      <c r="F59" s="195" t="s">
        <v>336</v>
      </c>
      <c r="G59" s="195" t="s">
        <v>666</v>
      </c>
      <c r="H59" s="195" t="s">
        <v>287</v>
      </c>
      <c r="I59" s="195" t="s">
        <v>337</v>
      </c>
      <c r="J59" s="195" t="s">
        <v>289</v>
      </c>
      <c r="K59" s="195" t="s">
        <v>686</v>
      </c>
      <c r="L59" s="195"/>
      <c r="M59" s="195"/>
    </row>
    <row r="60" spans="1:13" x14ac:dyDescent="0.25">
      <c r="A60" s="195">
        <v>59</v>
      </c>
      <c r="B60" s="195" t="s">
        <v>355</v>
      </c>
      <c r="C60" s="195" t="s">
        <v>356</v>
      </c>
      <c r="D60" s="195" t="s">
        <v>0</v>
      </c>
      <c r="E60" s="195" t="s">
        <v>1</v>
      </c>
      <c r="F60" s="195" t="s">
        <v>357</v>
      </c>
      <c r="G60" s="195" t="s">
        <v>1019</v>
      </c>
      <c r="H60" s="195" t="s">
        <v>294</v>
      </c>
      <c r="I60" s="195" t="s">
        <v>358</v>
      </c>
      <c r="J60" s="195" t="s">
        <v>289</v>
      </c>
      <c r="K60" s="195" t="s">
        <v>690</v>
      </c>
      <c r="L60" s="195"/>
      <c r="M60" s="195"/>
    </row>
    <row r="61" spans="1:13" x14ac:dyDescent="0.25">
      <c r="A61" s="195">
        <v>60</v>
      </c>
      <c r="B61" s="195" t="s">
        <v>238</v>
      </c>
      <c r="C61" s="195" t="s">
        <v>239</v>
      </c>
      <c r="D61" s="195" t="s">
        <v>0</v>
      </c>
      <c r="E61" s="195" t="s">
        <v>1</v>
      </c>
      <c r="F61" s="195" t="s">
        <v>240</v>
      </c>
      <c r="G61" s="195" t="s">
        <v>1019</v>
      </c>
      <c r="H61" s="195" t="s">
        <v>3</v>
      </c>
      <c r="I61" s="195" t="s">
        <v>241</v>
      </c>
      <c r="J61" s="195" t="s">
        <v>53</v>
      </c>
      <c r="K61" s="195" t="s">
        <v>691</v>
      </c>
      <c r="L61" s="195"/>
      <c r="M61" s="195"/>
    </row>
    <row r="62" spans="1:13" x14ac:dyDescent="0.25">
      <c r="A62" s="195">
        <v>61</v>
      </c>
      <c r="B62" s="195" t="s">
        <v>137</v>
      </c>
      <c r="C62" s="195" t="s">
        <v>138</v>
      </c>
      <c r="D62" s="195" t="s">
        <v>0</v>
      </c>
      <c r="E62" s="195" t="s">
        <v>1</v>
      </c>
      <c r="F62" s="195" t="s">
        <v>139</v>
      </c>
      <c r="G62" s="195" t="s">
        <v>1019</v>
      </c>
      <c r="H62" s="195" t="s">
        <v>3</v>
      </c>
      <c r="I62" s="195" t="s">
        <v>140</v>
      </c>
      <c r="J62" s="195" t="s">
        <v>53</v>
      </c>
      <c r="K62" s="195" t="s">
        <v>699</v>
      </c>
      <c r="L62" s="195"/>
      <c r="M62" s="195"/>
    </row>
    <row r="63" spans="1:13" x14ac:dyDescent="0.25">
      <c r="A63" s="195">
        <v>62</v>
      </c>
      <c r="B63" s="195" t="s">
        <v>262</v>
      </c>
      <c r="C63" s="195" t="s">
        <v>399</v>
      </c>
      <c r="D63" s="195" t="s">
        <v>0</v>
      </c>
      <c r="E63" s="195" t="s">
        <v>1</v>
      </c>
      <c r="F63" s="195" t="s">
        <v>400</v>
      </c>
      <c r="G63" s="195" t="s">
        <v>1019</v>
      </c>
      <c r="H63" s="195" t="s">
        <v>294</v>
      </c>
      <c r="I63" s="195" t="s">
        <v>401</v>
      </c>
      <c r="J63" s="195" t="s">
        <v>289</v>
      </c>
      <c r="K63" s="195" t="s">
        <v>700</v>
      </c>
      <c r="L63" s="195"/>
      <c r="M63" s="195"/>
    </row>
    <row r="64" spans="1:13" x14ac:dyDescent="0.25">
      <c r="A64" s="195">
        <v>63</v>
      </c>
      <c r="B64" s="195" t="s">
        <v>403</v>
      </c>
      <c r="C64" s="195" t="s">
        <v>60</v>
      </c>
      <c r="D64" s="195" t="s">
        <v>27</v>
      </c>
      <c r="E64" s="195" t="s">
        <v>28</v>
      </c>
      <c r="F64" s="195" t="s">
        <v>404</v>
      </c>
      <c r="G64" s="195" t="s">
        <v>1019</v>
      </c>
      <c r="H64" s="195" t="s">
        <v>287</v>
      </c>
      <c r="I64" s="195" t="s">
        <v>405</v>
      </c>
      <c r="J64" s="195" t="s">
        <v>289</v>
      </c>
      <c r="K64" s="195" t="s">
        <v>701</v>
      </c>
      <c r="L64" s="195"/>
      <c r="M64" s="195"/>
    </row>
    <row r="65" spans="1:13" x14ac:dyDescent="0.25">
      <c r="A65" s="195">
        <v>64</v>
      </c>
      <c r="B65" s="195" t="s">
        <v>431</v>
      </c>
      <c r="C65" s="195" t="s">
        <v>172</v>
      </c>
      <c r="D65" s="195" t="s">
        <v>432</v>
      </c>
      <c r="E65" s="195" t="s">
        <v>28</v>
      </c>
      <c r="F65" s="195" t="s">
        <v>433</v>
      </c>
      <c r="G65" s="195" t="s">
        <v>1019</v>
      </c>
      <c r="H65" s="195" t="s">
        <v>294</v>
      </c>
      <c r="I65" s="195" t="s">
        <v>434</v>
      </c>
      <c r="J65" s="195" t="s">
        <v>289</v>
      </c>
      <c r="K65" s="195" t="s">
        <v>704</v>
      </c>
      <c r="L65" s="195"/>
      <c r="M65" s="195"/>
    </row>
    <row r="66" spans="1:13" x14ac:dyDescent="0.25">
      <c r="A66" s="195">
        <v>65</v>
      </c>
      <c r="B66" s="195" t="s">
        <v>165</v>
      </c>
      <c r="C66" s="195" t="s">
        <v>166</v>
      </c>
      <c r="D66" s="195" t="s">
        <v>27</v>
      </c>
      <c r="E66" s="195" t="s">
        <v>28</v>
      </c>
      <c r="F66" s="195" t="s">
        <v>167</v>
      </c>
      <c r="G66" s="195" t="s">
        <v>1019</v>
      </c>
      <c r="H66" s="195" t="s">
        <v>30</v>
      </c>
      <c r="I66" s="195" t="s">
        <v>168</v>
      </c>
      <c r="J66" s="195" t="s">
        <v>32</v>
      </c>
      <c r="K66" s="195" t="s">
        <v>712</v>
      </c>
      <c r="L66" s="195"/>
      <c r="M66" s="195"/>
    </row>
    <row r="67" spans="1:13" x14ac:dyDescent="0.25">
      <c r="A67" s="195">
        <v>66</v>
      </c>
      <c r="B67" s="195" t="s">
        <v>25</v>
      </c>
      <c r="C67" s="195" t="s">
        <v>26</v>
      </c>
      <c r="D67" s="195" t="s">
        <v>27</v>
      </c>
      <c r="E67" s="195" t="s">
        <v>28</v>
      </c>
      <c r="F67" s="195" t="s">
        <v>29</v>
      </c>
      <c r="G67" s="195" t="s">
        <v>1019</v>
      </c>
      <c r="H67" s="195" t="s">
        <v>30</v>
      </c>
      <c r="I67" s="195" t="s">
        <v>31</v>
      </c>
      <c r="J67" s="195" t="s">
        <v>32</v>
      </c>
      <c r="K67" s="195" t="s">
        <v>714</v>
      </c>
      <c r="L67" s="195"/>
      <c r="M67" s="195"/>
    </row>
    <row r="68" spans="1:13" x14ac:dyDescent="0.25">
      <c r="A68" s="195">
        <v>67</v>
      </c>
      <c r="B68" s="195" t="s">
        <v>467</v>
      </c>
      <c r="C68" s="195" t="s">
        <v>468</v>
      </c>
      <c r="D68" s="195" t="s">
        <v>0</v>
      </c>
      <c r="E68" s="195" t="s">
        <v>1</v>
      </c>
      <c r="F68" s="195" t="s">
        <v>469</v>
      </c>
      <c r="G68" s="195" t="s">
        <v>1257</v>
      </c>
      <c r="H68" s="195" t="s">
        <v>5</v>
      </c>
      <c r="I68" s="195" t="s">
        <v>470</v>
      </c>
      <c r="J68" s="195" t="s">
        <v>6</v>
      </c>
      <c r="K68" s="195" t="s">
        <v>720</v>
      </c>
      <c r="L68" s="195"/>
      <c r="M68" s="195"/>
    </row>
    <row r="69" spans="1:13" x14ac:dyDescent="0.25">
      <c r="A69" s="195">
        <v>68</v>
      </c>
      <c r="B69" s="195" t="s">
        <v>110</v>
      </c>
      <c r="C69" s="195" t="s">
        <v>111</v>
      </c>
      <c r="D69" s="195" t="s">
        <v>112</v>
      </c>
      <c r="E69" s="195" t="s">
        <v>43</v>
      </c>
      <c r="F69" s="195" t="s">
        <v>113</v>
      </c>
      <c r="G69" s="195" t="s">
        <v>1019</v>
      </c>
      <c r="H69" s="195" t="s">
        <v>3</v>
      </c>
      <c r="I69" s="195" t="s">
        <v>114</v>
      </c>
      <c r="J69" s="195" t="s">
        <v>53</v>
      </c>
      <c r="K69" s="195" t="s">
        <v>727</v>
      </c>
      <c r="L69" s="195"/>
      <c r="M69" s="195"/>
    </row>
    <row r="70" spans="1:13" x14ac:dyDescent="0.25">
      <c r="A70" s="195">
        <v>69</v>
      </c>
      <c r="B70" s="195" t="s">
        <v>120</v>
      </c>
      <c r="C70" s="195" t="s">
        <v>121</v>
      </c>
      <c r="D70" s="195" t="s">
        <v>122</v>
      </c>
      <c r="E70" s="195" t="s">
        <v>43</v>
      </c>
      <c r="F70" s="195" t="s">
        <v>123</v>
      </c>
      <c r="G70" s="195" t="s">
        <v>1019</v>
      </c>
      <c r="H70" s="195" t="s">
        <v>3</v>
      </c>
      <c r="I70" s="195" t="s">
        <v>124</v>
      </c>
      <c r="J70" s="195" t="s">
        <v>125</v>
      </c>
      <c r="K70" s="195" t="s">
        <v>728</v>
      </c>
      <c r="L70" s="195"/>
      <c r="M70" s="195"/>
    </row>
    <row r="71" spans="1:13" x14ac:dyDescent="0.25">
      <c r="A71" s="195">
        <v>70</v>
      </c>
      <c r="B71" s="195" t="s">
        <v>925</v>
      </c>
      <c r="C71" s="195" t="s">
        <v>926</v>
      </c>
      <c r="D71" s="195" t="s">
        <v>821</v>
      </c>
      <c r="E71" s="195" t="s">
        <v>822</v>
      </c>
      <c r="F71" s="195" t="s">
        <v>927</v>
      </c>
      <c r="G71" s="195" t="s">
        <v>1469</v>
      </c>
      <c r="H71" s="195" t="s">
        <v>8</v>
      </c>
      <c r="I71" s="195" t="s">
        <v>928</v>
      </c>
      <c r="J71" s="195" t="s">
        <v>9</v>
      </c>
      <c r="K71" s="195" t="s">
        <v>929</v>
      </c>
      <c r="L71" s="195"/>
      <c r="M71" s="195"/>
    </row>
    <row r="72" spans="1:13" x14ac:dyDescent="0.25">
      <c r="A72" s="195">
        <v>71</v>
      </c>
      <c r="B72" s="195" t="s">
        <v>811</v>
      </c>
      <c r="C72" s="195" t="s">
        <v>812</v>
      </c>
      <c r="D72" s="195" t="s">
        <v>813</v>
      </c>
      <c r="E72" s="195" t="s">
        <v>814</v>
      </c>
      <c r="F72" s="195" t="s">
        <v>815</v>
      </c>
      <c r="G72" s="195" t="s">
        <v>1469</v>
      </c>
      <c r="H72" s="195" t="s">
        <v>8</v>
      </c>
      <c r="I72" s="195" t="s">
        <v>817</v>
      </c>
      <c r="J72" s="195" t="s">
        <v>9</v>
      </c>
      <c r="K72" s="195" t="s">
        <v>818</v>
      </c>
      <c r="L72" s="195"/>
      <c r="M72" s="195"/>
    </row>
    <row r="73" spans="1:13" x14ac:dyDescent="0.25">
      <c r="A73" s="195">
        <v>72</v>
      </c>
      <c r="B73" s="195" t="s">
        <v>869</v>
      </c>
      <c r="C73" s="195" t="s">
        <v>870</v>
      </c>
      <c r="D73" s="195" t="s">
        <v>871</v>
      </c>
      <c r="E73" s="195" t="s">
        <v>198</v>
      </c>
      <c r="F73" s="195" t="s">
        <v>872</v>
      </c>
      <c r="G73" s="195" t="s">
        <v>1469</v>
      </c>
      <c r="H73" s="195" t="s">
        <v>8</v>
      </c>
      <c r="I73" s="195" t="s">
        <v>873</v>
      </c>
      <c r="J73" s="195" t="s">
        <v>9</v>
      </c>
      <c r="K73" s="195" t="s">
        <v>874</v>
      </c>
      <c r="L73" s="195"/>
      <c r="M73" s="195"/>
    </row>
    <row r="74" spans="1:13" x14ac:dyDescent="0.25">
      <c r="A74" s="195">
        <v>73</v>
      </c>
      <c r="B74" s="195" t="s">
        <v>819</v>
      </c>
      <c r="C74" s="195" t="s">
        <v>820</v>
      </c>
      <c r="D74" s="195" t="s">
        <v>821</v>
      </c>
      <c r="E74" s="195" t="s">
        <v>822</v>
      </c>
      <c r="F74" s="195" t="s">
        <v>823</v>
      </c>
      <c r="G74" s="195" t="s">
        <v>1469</v>
      </c>
      <c r="H74" s="195" t="s">
        <v>8</v>
      </c>
      <c r="I74" s="195" t="s">
        <v>824</v>
      </c>
      <c r="J74" s="195" t="s">
        <v>9</v>
      </c>
      <c r="K74" s="195" t="s">
        <v>825</v>
      </c>
      <c r="L74" s="195"/>
      <c r="M74" s="195"/>
    </row>
    <row r="75" spans="1:13" x14ac:dyDescent="0.25">
      <c r="A75" s="195">
        <v>74</v>
      </c>
      <c r="B75" s="195" t="s">
        <v>875</v>
      </c>
      <c r="C75" s="195" t="s">
        <v>876</v>
      </c>
      <c r="D75" s="195" t="s">
        <v>877</v>
      </c>
      <c r="E75" s="195" t="s">
        <v>878</v>
      </c>
      <c r="F75" s="195" t="s">
        <v>879</v>
      </c>
      <c r="G75" s="195" t="s">
        <v>1469</v>
      </c>
      <c r="H75" s="195" t="s">
        <v>8</v>
      </c>
      <c r="I75" s="195" t="s">
        <v>880</v>
      </c>
      <c r="J75" s="195" t="s">
        <v>9</v>
      </c>
      <c r="K75" s="195" t="s">
        <v>881</v>
      </c>
      <c r="L75" s="195"/>
      <c r="M75" s="195"/>
    </row>
    <row r="76" spans="1:13" x14ac:dyDescent="0.25">
      <c r="A76" s="195">
        <v>75</v>
      </c>
      <c r="B76" s="195" t="s">
        <v>797</v>
      </c>
      <c r="C76" s="195" t="s">
        <v>798</v>
      </c>
      <c r="D76" s="195" t="s">
        <v>799</v>
      </c>
      <c r="E76" s="195" t="s">
        <v>1</v>
      </c>
      <c r="F76" s="195" t="s">
        <v>800</v>
      </c>
      <c r="G76" s="195" t="s">
        <v>1469</v>
      </c>
      <c r="H76" s="195" t="s">
        <v>8</v>
      </c>
      <c r="I76" s="195" t="s">
        <v>801</v>
      </c>
      <c r="J76" s="195" t="s">
        <v>9</v>
      </c>
      <c r="K76" s="195" t="s">
        <v>802</v>
      </c>
      <c r="L76" s="195"/>
      <c r="M76" s="195"/>
    </row>
    <row r="77" spans="1:13" x14ac:dyDescent="0.25">
      <c r="A77" s="195">
        <v>76</v>
      </c>
      <c r="B77" s="195" t="s">
        <v>101</v>
      </c>
      <c r="C77" s="195" t="s">
        <v>102</v>
      </c>
      <c r="D77" s="195" t="s">
        <v>103</v>
      </c>
      <c r="E77" s="195" t="s">
        <v>43</v>
      </c>
      <c r="F77" s="195" t="s">
        <v>169</v>
      </c>
      <c r="G77" s="195" t="s">
        <v>1469</v>
      </c>
      <c r="H77" s="195" t="s">
        <v>8</v>
      </c>
      <c r="I77" s="195" t="s">
        <v>170</v>
      </c>
      <c r="J77" s="195" t="s">
        <v>9</v>
      </c>
      <c r="K77" s="195" t="s">
        <v>735</v>
      </c>
      <c r="L77" s="195"/>
      <c r="M77" s="195"/>
    </row>
    <row r="78" spans="1:13" x14ac:dyDescent="0.25">
      <c r="A78" s="195">
        <v>77</v>
      </c>
      <c r="B78" s="195" t="s">
        <v>179</v>
      </c>
      <c r="C78" s="195" t="s">
        <v>180</v>
      </c>
      <c r="D78" s="195" t="s">
        <v>181</v>
      </c>
      <c r="E78" s="195" t="s">
        <v>43</v>
      </c>
      <c r="F78" s="195" t="s">
        <v>182</v>
      </c>
      <c r="G78" s="195" t="s">
        <v>1469</v>
      </c>
      <c r="H78" s="195" t="s">
        <v>8</v>
      </c>
      <c r="I78" s="195" t="s">
        <v>183</v>
      </c>
      <c r="J78" s="195" t="s">
        <v>9</v>
      </c>
      <c r="K78" s="195" t="s">
        <v>738</v>
      </c>
      <c r="L78" s="195"/>
      <c r="M78" s="195"/>
    </row>
    <row r="79" spans="1:13" x14ac:dyDescent="0.25">
      <c r="A79" s="195">
        <v>78</v>
      </c>
      <c r="B79" s="195" t="s">
        <v>467</v>
      </c>
      <c r="C79" s="195" t="s">
        <v>468</v>
      </c>
      <c r="D79" s="195" t="s">
        <v>0</v>
      </c>
      <c r="E79" s="195" t="s">
        <v>1</v>
      </c>
      <c r="F79" s="195" t="s">
        <v>477</v>
      </c>
      <c r="G79" s="195" t="s">
        <v>1019</v>
      </c>
      <c r="H79" s="195" t="s">
        <v>30</v>
      </c>
      <c r="I79" s="195" t="s">
        <v>478</v>
      </c>
      <c r="J79" s="195" t="s">
        <v>32</v>
      </c>
      <c r="K79" s="195" t="s">
        <v>740</v>
      </c>
      <c r="L79" s="195"/>
      <c r="M79" s="195"/>
    </row>
    <row r="80" spans="1:13" x14ac:dyDescent="0.25">
      <c r="A80" s="195">
        <v>79</v>
      </c>
      <c r="B80" s="195" t="s">
        <v>54</v>
      </c>
      <c r="C80" s="195" t="s">
        <v>55</v>
      </c>
      <c r="D80" s="195" t="s">
        <v>0</v>
      </c>
      <c r="E80" s="195" t="s">
        <v>1</v>
      </c>
      <c r="F80" s="195" t="s">
        <v>480</v>
      </c>
      <c r="G80" s="195" t="s">
        <v>1050</v>
      </c>
      <c r="H80" s="195" t="s">
        <v>473</v>
      </c>
      <c r="I80" s="195" t="s">
        <v>481</v>
      </c>
      <c r="J80" s="195" t="s">
        <v>475</v>
      </c>
      <c r="K80" s="195" t="s">
        <v>744</v>
      </c>
      <c r="L80" s="195"/>
      <c r="M80" s="195"/>
    </row>
    <row r="81" spans="1:13" x14ac:dyDescent="0.25">
      <c r="A81" s="195">
        <v>80</v>
      </c>
      <c r="B81" s="195" t="s">
        <v>206</v>
      </c>
      <c r="C81" s="195" t="s">
        <v>207</v>
      </c>
      <c r="D81" s="195" t="s">
        <v>173</v>
      </c>
      <c r="E81" s="195" t="s">
        <v>43</v>
      </c>
      <c r="F81" s="195" t="s">
        <v>208</v>
      </c>
      <c r="G81" s="195" t="s">
        <v>1019</v>
      </c>
      <c r="H81" s="195" t="s">
        <v>3</v>
      </c>
      <c r="I81" s="195" t="s">
        <v>209</v>
      </c>
      <c r="J81" s="195" t="s">
        <v>53</v>
      </c>
      <c r="K81" s="195" t="s">
        <v>745</v>
      </c>
      <c r="L81" s="195"/>
      <c r="M81" s="195"/>
    </row>
    <row r="82" spans="1:13" x14ac:dyDescent="0.25">
      <c r="A82" s="195">
        <v>81</v>
      </c>
      <c r="B82" s="195" t="s">
        <v>224</v>
      </c>
      <c r="C82" s="195" t="s">
        <v>225</v>
      </c>
      <c r="D82" s="195" t="s">
        <v>0</v>
      </c>
      <c r="E82" s="195" t="s">
        <v>1</v>
      </c>
      <c r="F82" s="195" t="s">
        <v>226</v>
      </c>
      <c r="G82" s="195" t="s">
        <v>1019</v>
      </c>
      <c r="H82" s="195" t="s">
        <v>3</v>
      </c>
      <c r="I82" s="195" t="s">
        <v>227</v>
      </c>
      <c r="J82" s="195" t="s">
        <v>53</v>
      </c>
      <c r="K82" s="195" t="s">
        <v>748</v>
      </c>
      <c r="L82" s="195"/>
      <c r="M82" s="195"/>
    </row>
    <row r="83" spans="1:13" x14ac:dyDescent="0.25">
      <c r="A83" s="195">
        <v>82</v>
      </c>
      <c r="B83" s="195" t="s">
        <v>54</v>
      </c>
      <c r="C83" s="195" t="s">
        <v>55</v>
      </c>
      <c r="D83" s="195" t="s">
        <v>0</v>
      </c>
      <c r="E83" s="195" t="s">
        <v>1</v>
      </c>
      <c r="F83" s="195" t="s">
        <v>229</v>
      </c>
      <c r="G83" s="195" t="s">
        <v>1019</v>
      </c>
      <c r="H83" s="195" t="s">
        <v>3</v>
      </c>
      <c r="I83" s="195" t="s">
        <v>230</v>
      </c>
      <c r="J83" s="195" t="s">
        <v>53</v>
      </c>
      <c r="K83" s="195" t="s">
        <v>749</v>
      </c>
      <c r="L83" s="195"/>
      <c r="M83" s="195"/>
    </row>
    <row r="84" spans="1:13" x14ac:dyDescent="0.25">
      <c r="A84" s="195">
        <v>83</v>
      </c>
      <c r="B84" s="195" t="s">
        <v>278</v>
      </c>
      <c r="C84" s="195" t="s">
        <v>279</v>
      </c>
      <c r="D84" s="195" t="s">
        <v>66</v>
      </c>
      <c r="E84" s="195" t="s">
        <v>1</v>
      </c>
      <c r="F84" s="195" t="s">
        <v>280</v>
      </c>
      <c r="G84" s="195" t="s">
        <v>1019</v>
      </c>
      <c r="H84" s="195" t="s">
        <v>3</v>
      </c>
      <c r="I84" s="195" t="s">
        <v>281</v>
      </c>
      <c r="J84" s="195" t="s">
        <v>53</v>
      </c>
      <c r="K84" s="195" t="s">
        <v>756</v>
      </c>
      <c r="L84" s="195"/>
      <c r="M84" s="195"/>
    </row>
    <row r="85" spans="1:13" x14ac:dyDescent="0.25">
      <c r="L85" s="195"/>
      <c r="M85" s="195"/>
    </row>
    <row r="86" spans="1:13" x14ac:dyDescent="0.25">
      <c r="L86" s="195"/>
      <c r="M86" s="195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84"/>
  <sheetViews>
    <sheetView topLeftCell="A55" workbookViewId="0">
      <selection activeCell="G27" sqref="G27"/>
    </sheetView>
  </sheetViews>
  <sheetFormatPr defaultRowHeight="15" x14ac:dyDescent="0.25"/>
  <sheetData>
    <row r="1" spans="1:2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23" x14ac:dyDescent="0.25">
      <c r="A2">
        <v>1</v>
      </c>
      <c r="B2" s="176" t="s">
        <v>1491</v>
      </c>
      <c r="C2" s="176" t="s">
        <v>97</v>
      </c>
      <c r="D2" s="176" t="s">
        <v>0</v>
      </c>
      <c r="E2" s="176" t="s">
        <v>1</v>
      </c>
      <c r="F2" s="176" t="s">
        <v>1492</v>
      </c>
      <c r="G2" s="176" t="s">
        <v>960</v>
      </c>
      <c r="H2" s="176" t="s">
        <v>1013</v>
      </c>
      <c r="I2" s="176" t="s">
        <v>1493</v>
      </c>
      <c r="J2" s="176" t="s">
        <v>960</v>
      </c>
      <c r="K2" s="176" t="s">
        <v>1501</v>
      </c>
      <c r="L2" s="176"/>
      <c r="M2" s="176"/>
    </row>
    <row r="3" spans="1:23" x14ac:dyDescent="0.25">
      <c r="A3">
        <v>2</v>
      </c>
      <c r="B3" s="176" t="s">
        <v>50</v>
      </c>
      <c r="C3" s="176" t="s">
        <v>51</v>
      </c>
      <c r="D3" s="176" t="s">
        <v>52</v>
      </c>
      <c r="E3" s="176" t="s">
        <v>43</v>
      </c>
      <c r="F3" s="176" t="s">
        <v>94</v>
      </c>
      <c r="G3" s="176" t="s">
        <v>1136</v>
      </c>
      <c r="H3" s="176" t="s">
        <v>5</v>
      </c>
      <c r="I3" s="176" t="s">
        <v>95</v>
      </c>
      <c r="J3" s="176" t="s">
        <v>6</v>
      </c>
      <c r="K3" s="176" t="s">
        <v>1502</v>
      </c>
      <c r="L3" s="176"/>
      <c r="M3" s="176"/>
    </row>
    <row r="4" spans="1:23" x14ac:dyDescent="0.25">
      <c r="A4" s="176">
        <v>3</v>
      </c>
      <c r="B4" s="176" t="s">
        <v>1503</v>
      </c>
      <c r="C4" s="176" t="s">
        <v>833</v>
      </c>
      <c r="D4" s="176" t="s">
        <v>1504</v>
      </c>
      <c r="E4" s="176" t="s">
        <v>1505</v>
      </c>
      <c r="F4" s="176" t="s">
        <v>1506</v>
      </c>
      <c r="G4" s="176" t="s">
        <v>1507</v>
      </c>
      <c r="H4" s="176" t="s">
        <v>1013</v>
      </c>
      <c r="I4" s="176" t="s">
        <v>1508</v>
      </c>
      <c r="J4" s="176" t="s">
        <v>960</v>
      </c>
      <c r="K4" s="176" t="s">
        <v>1509</v>
      </c>
      <c r="L4" s="176"/>
      <c r="M4" s="176"/>
      <c r="N4" s="184"/>
      <c r="O4" s="184"/>
      <c r="P4" s="184"/>
      <c r="Q4" s="184"/>
      <c r="R4" s="184"/>
      <c r="S4" s="184"/>
      <c r="T4" s="184"/>
      <c r="W4" s="184"/>
    </row>
    <row r="5" spans="1:23" x14ac:dyDescent="0.25">
      <c r="A5" s="176">
        <v>4</v>
      </c>
      <c r="B5" s="176" t="s">
        <v>15</v>
      </c>
      <c r="C5" s="176" t="s">
        <v>16</v>
      </c>
      <c r="D5" s="176" t="s">
        <v>17</v>
      </c>
      <c r="E5" s="176" t="s">
        <v>7</v>
      </c>
      <c r="F5" s="176" t="s">
        <v>18</v>
      </c>
      <c r="G5" s="176" t="s">
        <v>1469</v>
      </c>
      <c r="H5" s="176" t="s">
        <v>5</v>
      </c>
      <c r="I5" s="176" t="s">
        <v>19</v>
      </c>
      <c r="J5" s="176" t="s">
        <v>6</v>
      </c>
      <c r="K5" s="176" t="s">
        <v>1495</v>
      </c>
      <c r="L5" s="176"/>
      <c r="M5" s="176"/>
    </row>
    <row r="6" spans="1:23" x14ac:dyDescent="0.25">
      <c r="A6" s="176">
        <v>5</v>
      </c>
      <c r="B6" s="176" t="s">
        <v>366</v>
      </c>
      <c r="C6" s="176" t="s">
        <v>367</v>
      </c>
      <c r="D6" s="176" t="s">
        <v>368</v>
      </c>
      <c r="E6" s="176" t="s">
        <v>43</v>
      </c>
      <c r="F6" s="176" t="s">
        <v>395</v>
      </c>
      <c r="G6" s="176" t="s">
        <v>1469</v>
      </c>
      <c r="H6" s="176" t="s">
        <v>5</v>
      </c>
      <c r="I6" s="176" t="s">
        <v>396</v>
      </c>
      <c r="J6" s="176" t="s">
        <v>6</v>
      </c>
      <c r="K6" s="176" t="s">
        <v>1496</v>
      </c>
      <c r="L6" s="176"/>
      <c r="M6" s="176"/>
    </row>
    <row r="7" spans="1:23" x14ac:dyDescent="0.25">
      <c r="A7" s="176">
        <v>6</v>
      </c>
      <c r="B7" s="176" t="s">
        <v>174</v>
      </c>
      <c r="C7" s="176" t="s">
        <v>175</v>
      </c>
      <c r="D7" s="176" t="s">
        <v>0</v>
      </c>
      <c r="E7" s="176" t="s">
        <v>1</v>
      </c>
      <c r="F7" s="176" t="s">
        <v>472</v>
      </c>
      <c r="G7" s="176" t="s">
        <v>1050</v>
      </c>
      <c r="H7" s="176" t="s">
        <v>473</v>
      </c>
      <c r="I7" s="176" t="s">
        <v>474</v>
      </c>
      <c r="J7" s="176" t="s">
        <v>475</v>
      </c>
      <c r="K7" s="176" t="s">
        <v>1476</v>
      </c>
      <c r="L7" s="176"/>
      <c r="M7" s="176"/>
    </row>
    <row r="8" spans="1:23" x14ac:dyDescent="0.25">
      <c r="A8" s="176">
        <v>7</v>
      </c>
      <c r="B8" s="176" t="s">
        <v>174</v>
      </c>
      <c r="C8" s="176" t="s">
        <v>175</v>
      </c>
      <c r="D8" s="176" t="s">
        <v>0</v>
      </c>
      <c r="E8" s="176" t="s">
        <v>1</v>
      </c>
      <c r="F8" s="176" t="s">
        <v>176</v>
      </c>
      <c r="G8" s="176" t="s">
        <v>1469</v>
      </c>
      <c r="H8" s="176" t="s">
        <v>8</v>
      </c>
      <c r="I8" s="176" t="s">
        <v>177</v>
      </c>
      <c r="J8" s="176" t="s">
        <v>9</v>
      </c>
      <c r="K8" s="176" t="s">
        <v>1477</v>
      </c>
      <c r="L8" s="176"/>
      <c r="M8" s="176"/>
    </row>
    <row r="9" spans="1:23" x14ac:dyDescent="0.25">
      <c r="A9" s="176">
        <v>8</v>
      </c>
      <c r="B9" s="176" t="s">
        <v>174</v>
      </c>
      <c r="C9" s="176" t="s">
        <v>175</v>
      </c>
      <c r="D9" s="176" t="s">
        <v>0</v>
      </c>
      <c r="E9" s="176" t="s">
        <v>1</v>
      </c>
      <c r="F9" s="176" t="s">
        <v>1232</v>
      </c>
      <c r="G9" s="176" t="s">
        <v>1469</v>
      </c>
      <c r="H9" s="176" t="s">
        <v>1013</v>
      </c>
      <c r="I9" s="176" t="s">
        <v>1234</v>
      </c>
      <c r="J9" s="176" t="s">
        <v>960</v>
      </c>
      <c r="K9" s="176" t="s">
        <v>1478</v>
      </c>
      <c r="L9" s="176"/>
      <c r="M9" s="176"/>
    </row>
    <row r="10" spans="1:23" x14ac:dyDescent="0.25">
      <c r="A10" s="176">
        <v>9</v>
      </c>
      <c r="B10" s="176" t="s">
        <v>1479</v>
      </c>
      <c r="C10" s="176" t="s">
        <v>1480</v>
      </c>
      <c r="D10" s="176" t="s">
        <v>1481</v>
      </c>
      <c r="E10" s="176" t="s">
        <v>601</v>
      </c>
      <c r="F10" s="176" t="s">
        <v>1482</v>
      </c>
      <c r="G10" s="176" t="s">
        <v>1469</v>
      </c>
      <c r="H10" s="176" t="s">
        <v>1013</v>
      </c>
      <c r="I10" s="176" t="s">
        <v>1483</v>
      </c>
      <c r="J10" s="176" t="s">
        <v>960</v>
      </c>
      <c r="K10" s="176" t="s">
        <v>1484</v>
      </c>
      <c r="L10" s="176"/>
      <c r="M10" s="176"/>
    </row>
    <row r="11" spans="1:23" x14ac:dyDescent="0.25">
      <c r="A11" s="176">
        <v>10</v>
      </c>
      <c r="B11" s="176" t="s">
        <v>268</v>
      </c>
      <c r="C11" s="176" t="s">
        <v>269</v>
      </c>
      <c r="D11" s="176" t="s">
        <v>66</v>
      </c>
      <c r="E11" s="176" t="s">
        <v>1</v>
      </c>
      <c r="F11" s="176" t="s">
        <v>270</v>
      </c>
      <c r="G11" s="176" t="s">
        <v>1019</v>
      </c>
      <c r="H11" s="176" t="s">
        <v>3</v>
      </c>
      <c r="I11" s="176" t="s">
        <v>271</v>
      </c>
      <c r="J11" s="176" t="s">
        <v>53</v>
      </c>
      <c r="K11" s="176" t="s">
        <v>1466</v>
      </c>
      <c r="L11" s="176"/>
      <c r="M11" s="176"/>
    </row>
    <row r="12" spans="1:23" x14ac:dyDescent="0.25">
      <c r="A12" s="176">
        <v>11</v>
      </c>
      <c r="B12" s="176" t="s">
        <v>803</v>
      </c>
      <c r="C12" s="176" t="s">
        <v>804</v>
      </c>
      <c r="D12" s="176" t="s">
        <v>17</v>
      </c>
      <c r="E12" s="176" t="s">
        <v>7</v>
      </c>
      <c r="F12" s="176" t="s">
        <v>1121</v>
      </c>
      <c r="G12" s="176" t="s">
        <v>1469</v>
      </c>
      <c r="H12" s="176" t="s">
        <v>1013</v>
      </c>
      <c r="I12" s="176" t="s">
        <v>1122</v>
      </c>
      <c r="J12" s="176" t="s">
        <v>960</v>
      </c>
      <c r="K12" s="176" t="s">
        <v>1465</v>
      </c>
      <c r="L12" s="176"/>
      <c r="M12" s="176"/>
    </row>
    <row r="13" spans="1:23" x14ac:dyDescent="0.25">
      <c r="A13" s="176">
        <v>12</v>
      </c>
      <c r="B13" s="176" t="s">
        <v>1458</v>
      </c>
      <c r="C13" s="176" t="s">
        <v>1459</v>
      </c>
      <c r="D13" s="176" t="s">
        <v>42</v>
      </c>
      <c r="E13" s="176" t="s">
        <v>43</v>
      </c>
      <c r="F13" s="176" t="s">
        <v>1460</v>
      </c>
      <c r="G13" s="176" t="s">
        <v>1469</v>
      </c>
      <c r="H13" s="176" t="s">
        <v>1013</v>
      </c>
      <c r="I13" s="176" t="s">
        <v>1461</v>
      </c>
      <c r="J13" s="176" t="s">
        <v>960</v>
      </c>
      <c r="K13" s="176" t="s">
        <v>1462</v>
      </c>
      <c r="L13" s="176"/>
      <c r="M13" s="176"/>
    </row>
    <row r="14" spans="1:23" x14ac:dyDescent="0.25">
      <c r="A14" s="176">
        <v>13</v>
      </c>
      <c r="B14" s="176" t="s">
        <v>366</v>
      </c>
      <c r="C14" s="176" t="s">
        <v>367</v>
      </c>
      <c r="D14" s="176" t="s">
        <v>368</v>
      </c>
      <c r="E14" s="176" t="s">
        <v>43</v>
      </c>
      <c r="F14" s="176" t="s">
        <v>369</v>
      </c>
      <c r="G14" s="176" t="s">
        <v>1019</v>
      </c>
      <c r="H14" s="176" t="s">
        <v>294</v>
      </c>
      <c r="I14" s="176" t="s">
        <v>370</v>
      </c>
      <c r="J14" s="176" t="s">
        <v>289</v>
      </c>
      <c r="K14" s="176" t="s">
        <v>1240</v>
      </c>
      <c r="L14" s="176"/>
      <c r="M14" s="176"/>
    </row>
    <row r="15" spans="1:23" x14ac:dyDescent="0.25">
      <c r="A15" s="176">
        <v>14</v>
      </c>
      <c r="B15" s="176" t="s">
        <v>366</v>
      </c>
      <c r="C15" s="176" t="s">
        <v>367</v>
      </c>
      <c r="D15" s="176" t="s">
        <v>368</v>
      </c>
      <c r="E15" s="176" t="s">
        <v>43</v>
      </c>
      <c r="F15" s="176" t="s">
        <v>1100</v>
      </c>
      <c r="G15" s="176" t="s">
        <v>1469</v>
      </c>
      <c r="H15" s="176" t="s">
        <v>1013</v>
      </c>
      <c r="I15" s="176" t="s">
        <v>1101</v>
      </c>
      <c r="J15" s="176" t="s">
        <v>960</v>
      </c>
      <c r="K15" s="176" t="s">
        <v>1258</v>
      </c>
      <c r="L15" s="176"/>
      <c r="M15" s="176"/>
    </row>
    <row r="16" spans="1:23" x14ac:dyDescent="0.25">
      <c r="A16" s="176">
        <v>15</v>
      </c>
      <c r="B16" s="176" t="s">
        <v>1215</v>
      </c>
      <c r="C16" s="176" t="s">
        <v>1216</v>
      </c>
      <c r="D16" s="176" t="s">
        <v>0</v>
      </c>
      <c r="E16" s="176" t="s">
        <v>1</v>
      </c>
      <c r="F16" s="176" t="s">
        <v>1218</v>
      </c>
      <c r="G16" s="176" t="s">
        <v>1469</v>
      </c>
      <c r="H16" s="176" t="s">
        <v>1013</v>
      </c>
      <c r="I16" s="176" t="s">
        <v>1219</v>
      </c>
      <c r="J16" s="176" t="s">
        <v>960</v>
      </c>
      <c r="K16" s="176" t="s">
        <v>1242</v>
      </c>
      <c r="L16" s="176"/>
      <c r="M16" s="176"/>
    </row>
    <row r="17" spans="1:13" x14ac:dyDescent="0.25">
      <c r="A17" s="176">
        <v>16</v>
      </c>
      <c r="B17" s="176" t="s">
        <v>1194</v>
      </c>
      <c r="C17" s="176" t="s">
        <v>1195</v>
      </c>
      <c r="D17" s="176" t="s">
        <v>1196</v>
      </c>
      <c r="E17" s="176" t="s">
        <v>28</v>
      </c>
      <c r="F17" s="176" t="s">
        <v>1197</v>
      </c>
      <c r="G17" s="176" t="s">
        <v>1469</v>
      </c>
      <c r="H17" s="176" t="s">
        <v>1013</v>
      </c>
      <c r="I17" s="176" t="s">
        <v>1198</v>
      </c>
      <c r="J17" s="176" t="s">
        <v>960</v>
      </c>
      <c r="K17" s="176" t="s">
        <v>1214</v>
      </c>
      <c r="L17" s="176"/>
      <c r="M17" s="176"/>
    </row>
    <row r="18" spans="1:13" x14ac:dyDescent="0.25">
      <c r="A18" s="176">
        <v>17</v>
      </c>
      <c r="B18" s="176" t="s">
        <v>117</v>
      </c>
      <c r="C18" s="176" t="s">
        <v>1210</v>
      </c>
      <c r="D18" s="176" t="s">
        <v>648</v>
      </c>
      <c r="E18" s="176" t="s">
        <v>1</v>
      </c>
      <c r="F18" s="176" t="s">
        <v>1211</v>
      </c>
      <c r="G18" s="176" t="s">
        <v>1019</v>
      </c>
      <c r="H18" s="176" t="s">
        <v>3</v>
      </c>
      <c r="I18" s="176" t="s">
        <v>1212</v>
      </c>
      <c r="J18" s="176" t="s">
        <v>53</v>
      </c>
      <c r="K18" s="176" t="s">
        <v>1213</v>
      </c>
      <c r="L18" s="176"/>
      <c r="M18" s="176"/>
    </row>
    <row r="19" spans="1:13" x14ac:dyDescent="0.25">
      <c r="A19" s="176">
        <v>18</v>
      </c>
      <c r="B19" s="176" t="s">
        <v>116</v>
      </c>
      <c r="C19" s="176" t="s">
        <v>117</v>
      </c>
      <c r="D19" s="176" t="s">
        <v>648</v>
      </c>
      <c r="E19" s="176" t="s">
        <v>1</v>
      </c>
      <c r="F19" s="176" t="s">
        <v>118</v>
      </c>
      <c r="G19" s="176" t="s">
        <v>1019</v>
      </c>
      <c r="H19" s="176" t="s">
        <v>3</v>
      </c>
      <c r="I19" s="176" t="s">
        <v>119</v>
      </c>
      <c r="J19" s="176" t="s">
        <v>53</v>
      </c>
      <c r="K19" s="176" t="s">
        <v>1167</v>
      </c>
      <c r="L19" s="176"/>
      <c r="M19" s="176"/>
    </row>
    <row r="20" spans="1:13" x14ac:dyDescent="0.25">
      <c r="A20" s="176">
        <v>19</v>
      </c>
      <c r="B20" s="176" t="s">
        <v>196</v>
      </c>
      <c r="C20" s="176" t="s">
        <v>104</v>
      </c>
      <c r="D20" s="176" t="s">
        <v>197</v>
      </c>
      <c r="E20" s="176" t="s">
        <v>198</v>
      </c>
      <c r="F20" s="176" t="s">
        <v>1168</v>
      </c>
      <c r="G20" s="176" t="s">
        <v>1469</v>
      </c>
      <c r="H20" s="176" t="s">
        <v>1013</v>
      </c>
      <c r="I20" s="176" t="s">
        <v>1169</v>
      </c>
      <c r="J20" s="176" t="s">
        <v>960</v>
      </c>
      <c r="K20" s="176" t="s">
        <v>1170</v>
      </c>
      <c r="L20" s="176"/>
      <c r="M20" s="176"/>
    </row>
    <row r="21" spans="1:13" x14ac:dyDescent="0.25">
      <c r="A21" s="176">
        <v>20</v>
      </c>
      <c r="B21" s="176" t="s">
        <v>1176</v>
      </c>
      <c r="C21" s="176" t="s">
        <v>1177</v>
      </c>
      <c r="D21" s="176" t="s">
        <v>173</v>
      </c>
      <c r="E21" s="176" t="s">
        <v>43</v>
      </c>
      <c r="F21" s="176" t="s">
        <v>1178</v>
      </c>
      <c r="G21" s="176" t="s">
        <v>1469</v>
      </c>
      <c r="H21" s="176" t="s">
        <v>1013</v>
      </c>
      <c r="I21" s="176" t="s">
        <v>1179</v>
      </c>
      <c r="J21" s="176" t="s">
        <v>960</v>
      </c>
      <c r="K21" s="176" t="s">
        <v>1180</v>
      </c>
      <c r="L21" s="176"/>
      <c r="M21" s="176"/>
    </row>
    <row r="22" spans="1:13" x14ac:dyDescent="0.25">
      <c r="A22" s="176">
        <v>21</v>
      </c>
      <c r="B22" s="176" t="s">
        <v>1181</v>
      </c>
      <c r="C22" s="176" t="s">
        <v>1182</v>
      </c>
      <c r="D22" s="176" t="s">
        <v>1183</v>
      </c>
      <c r="E22" s="176" t="s">
        <v>48</v>
      </c>
      <c r="F22" s="176" t="s">
        <v>1184</v>
      </c>
      <c r="G22" s="176" t="s">
        <v>1469</v>
      </c>
      <c r="H22" s="176" t="s">
        <v>1013</v>
      </c>
      <c r="I22" s="176" t="s">
        <v>1185</v>
      </c>
      <c r="J22" s="176" t="s">
        <v>960</v>
      </c>
      <c r="K22" s="176" t="s">
        <v>1186</v>
      </c>
      <c r="L22" s="176"/>
      <c r="M22" s="176"/>
    </row>
    <row r="23" spans="1:13" x14ac:dyDescent="0.25">
      <c r="A23" s="176">
        <v>22</v>
      </c>
      <c r="B23" s="176" t="s">
        <v>1187</v>
      </c>
      <c r="C23" s="176" t="s">
        <v>1188</v>
      </c>
      <c r="D23" s="176" t="s">
        <v>1189</v>
      </c>
      <c r="E23" s="176" t="s">
        <v>43</v>
      </c>
      <c r="F23" s="176" t="s">
        <v>1190</v>
      </c>
      <c r="G23" s="176" t="s">
        <v>1469</v>
      </c>
      <c r="H23" s="176" t="s">
        <v>1013</v>
      </c>
      <c r="I23" s="176" t="s">
        <v>1191</v>
      </c>
      <c r="J23" s="176" t="s">
        <v>960</v>
      </c>
      <c r="K23" s="176" t="s">
        <v>1192</v>
      </c>
      <c r="L23" s="176"/>
      <c r="M23" s="176"/>
    </row>
    <row r="24" spans="1:13" x14ac:dyDescent="0.25">
      <c r="A24" s="176">
        <v>23</v>
      </c>
      <c r="B24" s="176" t="s">
        <v>262</v>
      </c>
      <c r="C24" s="176" t="s">
        <v>1141</v>
      </c>
      <c r="D24" s="176" t="s">
        <v>1142</v>
      </c>
      <c r="E24" s="176" t="s">
        <v>1</v>
      </c>
      <c r="F24" s="176" t="s">
        <v>1143</v>
      </c>
      <c r="G24" s="176" t="s">
        <v>1469</v>
      </c>
      <c r="H24" s="176" t="s">
        <v>1013</v>
      </c>
      <c r="I24" s="176" t="s">
        <v>1144</v>
      </c>
      <c r="J24" s="176" t="s">
        <v>960</v>
      </c>
      <c r="K24" s="176" t="s">
        <v>1145</v>
      </c>
      <c r="L24" s="176"/>
      <c r="M24" s="176"/>
    </row>
    <row r="25" spans="1:13" x14ac:dyDescent="0.25">
      <c r="A25" s="176">
        <v>24</v>
      </c>
      <c r="B25" s="176" t="s">
        <v>1146</v>
      </c>
      <c r="C25" s="176" t="s">
        <v>1147</v>
      </c>
      <c r="D25" s="176" t="s">
        <v>1142</v>
      </c>
      <c r="E25" s="176" t="s">
        <v>1</v>
      </c>
      <c r="F25" s="176" t="s">
        <v>1148</v>
      </c>
      <c r="G25" s="176" t="s">
        <v>1469</v>
      </c>
      <c r="H25" s="176" t="s">
        <v>1013</v>
      </c>
      <c r="I25" s="176" t="s">
        <v>1149</v>
      </c>
      <c r="J25" s="176" t="s">
        <v>960</v>
      </c>
      <c r="K25" s="176" t="s">
        <v>1150</v>
      </c>
      <c r="L25" s="176"/>
      <c r="M25" s="176"/>
    </row>
    <row r="26" spans="1:13" x14ac:dyDescent="0.25">
      <c r="A26" s="176">
        <v>25</v>
      </c>
      <c r="B26" s="176" t="s">
        <v>50</v>
      </c>
      <c r="C26" s="176" t="s">
        <v>51</v>
      </c>
      <c r="D26" s="176" t="s">
        <v>52</v>
      </c>
      <c r="E26" s="176" t="s">
        <v>43</v>
      </c>
      <c r="F26" s="176" t="s">
        <v>1085</v>
      </c>
      <c r="G26" s="176" t="s">
        <v>1469</v>
      </c>
      <c r="H26" s="176" t="s">
        <v>1013</v>
      </c>
      <c r="I26" s="176" t="s">
        <v>1086</v>
      </c>
      <c r="J26" s="176" t="s">
        <v>960</v>
      </c>
      <c r="K26" s="176" t="s">
        <v>1087</v>
      </c>
      <c r="L26" s="176"/>
      <c r="M26" s="176"/>
    </row>
    <row r="27" spans="1:13" x14ac:dyDescent="0.25">
      <c r="A27" s="176">
        <v>26</v>
      </c>
      <c r="B27" s="176" t="s">
        <v>196</v>
      </c>
      <c r="C27" s="176" t="s">
        <v>104</v>
      </c>
      <c r="D27" s="176" t="s">
        <v>197</v>
      </c>
      <c r="E27" s="176" t="s">
        <v>198</v>
      </c>
      <c r="F27" s="176" t="s">
        <v>1107</v>
      </c>
      <c r="G27" s="176" t="s">
        <v>1469</v>
      </c>
      <c r="H27" s="176" t="s">
        <v>1013</v>
      </c>
      <c r="I27" s="176" t="s">
        <v>1108</v>
      </c>
      <c r="J27" s="176" t="s">
        <v>960</v>
      </c>
      <c r="K27" s="176" t="s">
        <v>1109</v>
      </c>
      <c r="L27" s="176"/>
      <c r="M27" s="176"/>
    </row>
    <row r="28" spans="1:13" x14ac:dyDescent="0.25">
      <c r="A28" s="176">
        <v>27</v>
      </c>
      <c r="B28" s="176" t="s">
        <v>1110</v>
      </c>
      <c r="C28" s="176" t="s">
        <v>408</v>
      </c>
      <c r="D28" s="176" t="s">
        <v>1111</v>
      </c>
      <c r="E28" s="176" t="s">
        <v>912</v>
      </c>
      <c r="F28" s="176" t="s">
        <v>1112</v>
      </c>
      <c r="G28" s="176" t="s">
        <v>1469</v>
      </c>
      <c r="H28" s="176" t="s">
        <v>1013</v>
      </c>
      <c r="I28" s="176" t="s">
        <v>1113</v>
      </c>
      <c r="J28" s="176" t="s">
        <v>960</v>
      </c>
      <c r="K28" s="176" t="s">
        <v>1114</v>
      </c>
      <c r="L28" s="176"/>
      <c r="M28" s="176"/>
    </row>
    <row r="29" spans="1:13" x14ac:dyDescent="0.25">
      <c r="A29" s="176">
        <v>28</v>
      </c>
      <c r="B29" s="176" t="s">
        <v>50</v>
      </c>
      <c r="C29" s="176" t="s">
        <v>51</v>
      </c>
      <c r="D29" s="176" t="s">
        <v>52</v>
      </c>
      <c r="E29" s="176" t="s">
        <v>43</v>
      </c>
      <c r="F29" s="176" t="s">
        <v>246</v>
      </c>
      <c r="G29" s="176" t="s">
        <v>1019</v>
      </c>
      <c r="H29" s="176" t="s">
        <v>3</v>
      </c>
      <c r="I29" s="176" t="s">
        <v>247</v>
      </c>
      <c r="J29" s="176" t="s">
        <v>125</v>
      </c>
      <c r="K29" s="176" t="s">
        <v>1127</v>
      </c>
      <c r="L29" s="176"/>
      <c r="M29" s="176"/>
    </row>
    <row r="30" spans="1:13" x14ac:dyDescent="0.25">
      <c r="A30" s="176">
        <v>29</v>
      </c>
      <c r="B30" s="176" t="s">
        <v>1072</v>
      </c>
      <c r="C30" s="176" t="s">
        <v>1073</v>
      </c>
      <c r="D30" s="176" t="s">
        <v>122</v>
      </c>
      <c r="E30" s="176" t="s">
        <v>43</v>
      </c>
      <c r="F30" s="176" t="s">
        <v>221</v>
      </c>
      <c r="G30" s="176" t="s">
        <v>1131</v>
      </c>
      <c r="H30" s="176" t="s">
        <v>3</v>
      </c>
      <c r="I30" s="176" t="s">
        <v>222</v>
      </c>
      <c r="J30" s="176" t="s">
        <v>53</v>
      </c>
      <c r="K30" s="176" t="s">
        <v>1074</v>
      </c>
      <c r="L30" s="176"/>
      <c r="M30" s="176"/>
    </row>
    <row r="31" spans="1:13" x14ac:dyDescent="0.25">
      <c r="A31" s="176">
        <v>30</v>
      </c>
      <c r="B31" s="176" t="s">
        <v>190</v>
      </c>
      <c r="C31" s="176" t="s">
        <v>191</v>
      </c>
      <c r="D31" s="176" t="s">
        <v>192</v>
      </c>
      <c r="E31" s="176" t="s">
        <v>28</v>
      </c>
      <c r="F31" s="176" t="s">
        <v>193</v>
      </c>
      <c r="G31" s="176" t="s">
        <v>1019</v>
      </c>
      <c r="H31" s="176" t="s">
        <v>30</v>
      </c>
      <c r="I31" s="176" t="s">
        <v>194</v>
      </c>
      <c r="J31" s="176" t="s">
        <v>32</v>
      </c>
      <c r="K31" s="176" t="s">
        <v>1081</v>
      </c>
      <c r="L31" s="176"/>
      <c r="M31" s="176"/>
    </row>
    <row r="32" spans="1:13" x14ac:dyDescent="0.25">
      <c r="A32" s="176">
        <v>31</v>
      </c>
      <c r="B32" s="176" t="s">
        <v>262</v>
      </c>
      <c r="C32" s="176" t="s">
        <v>263</v>
      </c>
      <c r="D32" s="176" t="s">
        <v>264</v>
      </c>
      <c r="E32" s="176" t="s">
        <v>1</v>
      </c>
      <c r="F32" s="176" t="s">
        <v>265</v>
      </c>
      <c r="G32" s="176" t="s">
        <v>1019</v>
      </c>
      <c r="H32" s="176" t="s">
        <v>3</v>
      </c>
      <c r="I32" s="176" t="s">
        <v>266</v>
      </c>
      <c r="J32" s="176" t="s">
        <v>53</v>
      </c>
      <c r="K32" s="176" t="s">
        <v>1057</v>
      </c>
      <c r="L32" s="176"/>
      <c r="M32" s="176"/>
    </row>
    <row r="33" spans="1:13" x14ac:dyDescent="0.25">
      <c r="A33" s="176">
        <v>32</v>
      </c>
      <c r="B33" s="176" t="s">
        <v>71</v>
      </c>
      <c r="C33" s="176" t="s">
        <v>72</v>
      </c>
      <c r="D33" s="176" t="s">
        <v>73</v>
      </c>
      <c r="E33" s="176" t="s">
        <v>28</v>
      </c>
      <c r="F33" s="176" t="s">
        <v>74</v>
      </c>
      <c r="G33" s="176" t="s">
        <v>1019</v>
      </c>
      <c r="H33" s="176" t="s">
        <v>30</v>
      </c>
      <c r="I33" s="176" t="s">
        <v>75</v>
      </c>
      <c r="J33" s="176" t="s">
        <v>32</v>
      </c>
      <c r="K33" s="176" t="s">
        <v>1058</v>
      </c>
      <c r="L33" s="176"/>
      <c r="M33" s="176"/>
    </row>
    <row r="34" spans="1:13" x14ac:dyDescent="0.25">
      <c r="A34" s="176">
        <v>33</v>
      </c>
      <c r="B34" s="176" t="s">
        <v>273</v>
      </c>
      <c r="C34" s="176" t="s">
        <v>274</v>
      </c>
      <c r="D34" s="176" t="s">
        <v>0</v>
      </c>
      <c r="E34" s="176" t="s">
        <v>1</v>
      </c>
      <c r="F34" s="176" t="s">
        <v>275</v>
      </c>
      <c r="G34" s="176" t="s">
        <v>1019</v>
      </c>
      <c r="H34" s="176" t="s">
        <v>3</v>
      </c>
      <c r="I34" s="176" t="s">
        <v>276</v>
      </c>
      <c r="J34" s="176" t="s">
        <v>53</v>
      </c>
      <c r="K34" s="176" t="s">
        <v>1069</v>
      </c>
      <c r="L34" s="176"/>
      <c r="M34" s="176"/>
    </row>
    <row r="35" spans="1:13" x14ac:dyDescent="0.25">
      <c r="A35" s="176">
        <v>34</v>
      </c>
      <c r="B35" s="176" t="s">
        <v>766</v>
      </c>
      <c r="C35" s="176" t="s">
        <v>767</v>
      </c>
      <c r="D35" s="176" t="s">
        <v>577</v>
      </c>
      <c r="E35" s="176" t="s">
        <v>7</v>
      </c>
      <c r="F35" s="176" t="s">
        <v>1040</v>
      </c>
      <c r="G35" s="176" t="s">
        <v>1050</v>
      </c>
      <c r="H35" s="176" t="s">
        <v>781</v>
      </c>
      <c r="I35" s="176" t="s">
        <v>1042</v>
      </c>
      <c r="J35" s="176" t="s">
        <v>1043</v>
      </c>
      <c r="K35" s="176" t="s">
        <v>1044</v>
      </c>
      <c r="L35" s="176"/>
      <c r="M35" s="176"/>
    </row>
    <row r="36" spans="1:13" x14ac:dyDescent="0.25">
      <c r="A36" s="176">
        <v>35</v>
      </c>
      <c r="B36" s="176" t="s">
        <v>145</v>
      </c>
      <c r="C36" s="176" t="s">
        <v>97</v>
      </c>
      <c r="D36" s="176" t="s">
        <v>1046</v>
      </c>
      <c r="E36" s="176" t="s">
        <v>1</v>
      </c>
      <c r="F36" s="176" t="s">
        <v>147</v>
      </c>
      <c r="G36" s="176" t="s">
        <v>1019</v>
      </c>
      <c r="H36" s="176" t="s">
        <v>3</v>
      </c>
      <c r="I36" s="176" t="s">
        <v>148</v>
      </c>
      <c r="J36" s="176" t="s">
        <v>53</v>
      </c>
      <c r="K36" s="176" t="s">
        <v>1047</v>
      </c>
      <c r="L36" s="176"/>
      <c r="M36" s="176"/>
    </row>
    <row r="37" spans="1:13" x14ac:dyDescent="0.25">
      <c r="A37" s="176">
        <v>36</v>
      </c>
      <c r="B37" s="176" t="s">
        <v>803</v>
      </c>
      <c r="C37" s="176" t="s">
        <v>804</v>
      </c>
      <c r="D37" s="176" t="s">
        <v>17</v>
      </c>
      <c r="E37" s="176" t="s">
        <v>7</v>
      </c>
      <c r="F37" s="176" t="s">
        <v>805</v>
      </c>
      <c r="G37" s="176" t="s">
        <v>1469</v>
      </c>
      <c r="H37" s="176" t="s">
        <v>5</v>
      </c>
      <c r="I37" s="176" t="s">
        <v>806</v>
      </c>
      <c r="J37" s="176" t="s">
        <v>6</v>
      </c>
      <c r="K37" s="176" t="s">
        <v>996</v>
      </c>
      <c r="L37" s="176"/>
      <c r="M37" s="176"/>
    </row>
    <row r="38" spans="1:13" x14ac:dyDescent="0.25">
      <c r="A38" s="176">
        <v>37</v>
      </c>
      <c r="B38" s="176" t="s">
        <v>982</v>
      </c>
      <c r="C38" s="176" t="s">
        <v>292</v>
      </c>
      <c r="D38" s="176" t="s">
        <v>462</v>
      </c>
      <c r="E38" s="176" t="s">
        <v>1</v>
      </c>
      <c r="F38" s="176" t="s">
        <v>422</v>
      </c>
      <c r="G38" s="176" t="s">
        <v>1019</v>
      </c>
      <c r="H38" s="176" t="s">
        <v>3</v>
      </c>
      <c r="I38" s="176" t="s">
        <v>423</v>
      </c>
      <c r="J38" s="176" t="s">
        <v>2</v>
      </c>
      <c r="K38" s="176" t="s">
        <v>983</v>
      </c>
      <c r="L38" s="176"/>
      <c r="M38" s="176"/>
    </row>
    <row r="39" spans="1:13" x14ac:dyDescent="0.25">
      <c r="A39" s="176">
        <v>38</v>
      </c>
      <c r="B39" s="176" t="s">
        <v>64</v>
      </c>
      <c r="C39" s="176" t="s">
        <v>65</v>
      </c>
      <c r="D39" s="176" t="s">
        <v>66</v>
      </c>
      <c r="E39" s="176" t="s">
        <v>1</v>
      </c>
      <c r="F39" s="176" t="s">
        <v>67</v>
      </c>
      <c r="G39" s="176" t="s">
        <v>1019</v>
      </c>
      <c r="H39" s="176" t="s">
        <v>30</v>
      </c>
      <c r="I39" s="176" t="s">
        <v>68</v>
      </c>
      <c r="J39" s="176" t="s">
        <v>32</v>
      </c>
      <c r="K39" s="176" t="s">
        <v>959</v>
      </c>
      <c r="L39" s="176"/>
      <c r="M39" s="176"/>
    </row>
    <row r="40" spans="1:13" x14ac:dyDescent="0.25">
      <c r="A40" s="176">
        <v>39</v>
      </c>
      <c r="B40" s="176" t="s">
        <v>242</v>
      </c>
      <c r="C40" s="176" t="s">
        <v>243</v>
      </c>
      <c r="D40" s="176" t="s">
        <v>957</v>
      </c>
      <c r="E40" s="176" t="s">
        <v>43</v>
      </c>
      <c r="F40" s="176" t="s">
        <v>244</v>
      </c>
      <c r="G40" s="176" t="s">
        <v>1019</v>
      </c>
      <c r="H40" s="176" t="s">
        <v>3</v>
      </c>
      <c r="I40" s="176" t="s">
        <v>245</v>
      </c>
      <c r="J40" s="176" t="s">
        <v>125</v>
      </c>
      <c r="K40" s="176" t="s">
        <v>958</v>
      </c>
      <c r="L40" s="176"/>
      <c r="M40" s="176"/>
    </row>
    <row r="41" spans="1:13" x14ac:dyDescent="0.25">
      <c r="A41" s="176">
        <v>40</v>
      </c>
      <c r="B41" s="176" t="s">
        <v>322</v>
      </c>
      <c r="C41" s="176" t="s">
        <v>323</v>
      </c>
      <c r="D41" s="176" t="s">
        <v>66</v>
      </c>
      <c r="E41" s="176" t="s">
        <v>1</v>
      </c>
      <c r="F41" s="176" t="s">
        <v>324</v>
      </c>
      <c r="G41" s="176" t="s">
        <v>1019</v>
      </c>
      <c r="H41" s="176" t="s">
        <v>287</v>
      </c>
      <c r="I41" s="176" t="s">
        <v>325</v>
      </c>
      <c r="J41" s="176" t="s">
        <v>289</v>
      </c>
      <c r="K41" s="176" t="s">
        <v>956</v>
      </c>
      <c r="L41" s="176"/>
      <c r="M41" s="176"/>
    </row>
    <row r="42" spans="1:13" x14ac:dyDescent="0.25">
      <c r="A42" s="176">
        <v>41</v>
      </c>
      <c r="B42" s="176" t="s">
        <v>49</v>
      </c>
      <c r="C42" s="176" t="s">
        <v>97</v>
      </c>
      <c r="D42" s="176" t="s">
        <v>66</v>
      </c>
      <c r="E42" s="176" t="s">
        <v>1</v>
      </c>
      <c r="F42" s="176" t="s">
        <v>98</v>
      </c>
      <c r="G42" s="176" t="s">
        <v>960</v>
      </c>
      <c r="H42" s="176" t="s">
        <v>5</v>
      </c>
      <c r="I42" s="176" t="s">
        <v>99</v>
      </c>
      <c r="J42" s="176" t="s">
        <v>6</v>
      </c>
      <c r="K42" s="176" t="s">
        <v>920</v>
      </c>
      <c r="L42" s="176"/>
      <c r="M42" s="176"/>
    </row>
    <row r="43" spans="1:13" x14ac:dyDescent="0.25">
      <c r="A43" s="176">
        <v>42</v>
      </c>
      <c r="B43" s="176" t="s">
        <v>49</v>
      </c>
      <c r="C43" s="176" t="s">
        <v>97</v>
      </c>
      <c r="D43" s="176" t="s">
        <v>66</v>
      </c>
      <c r="E43" s="176" t="s">
        <v>1</v>
      </c>
      <c r="F43" s="176" t="s">
        <v>391</v>
      </c>
      <c r="G43" s="176" t="s">
        <v>1019</v>
      </c>
      <c r="H43" s="176" t="s">
        <v>294</v>
      </c>
      <c r="I43" s="176" t="s">
        <v>392</v>
      </c>
      <c r="J43" s="176" t="s">
        <v>289</v>
      </c>
      <c r="K43" s="176" t="s">
        <v>921</v>
      </c>
      <c r="L43" s="176"/>
      <c r="M43" s="176"/>
    </row>
    <row r="44" spans="1:13" x14ac:dyDescent="0.25">
      <c r="A44" s="176">
        <v>43</v>
      </c>
      <c r="B44" s="176" t="s">
        <v>361</v>
      </c>
      <c r="C44" s="176" t="s">
        <v>362</v>
      </c>
      <c r="D44" s="176" t="s">
        <v>0</v>
      </c>
      <c r="E44" s="176" t="s">
        <v>1</v>
      </c>
      <c r="F44" s="176" t="s">
        <v>886</v>
      </c>
      <c r="G44" s="176" t="s">
        <v>1019</v>
      </c>
      <c r="H44" s="176" t="s">
        <v>3</v>
      </c>
      <c r="I44" s="176" t="s">
        <v>861</v>
      </c>
      <c r="J44" s="176" t="s">
        <v>516</v>
      </c>
      <c r="K44" s="176" t="s">
        <v>896</v>
      </c>
      <c r="L44" s="176"/>
      <c r="M44" s="176"/>
    </row>
    <row r="45" spans="1:13" x14ac:dyDescent="0.25">
      <c r="A45" s="176">
        <v>44</v>
      </c>
      <c r="B45" s="176" t="s">
        <v>845</v>
      </c>
      <c r="C45" s="176" t="s">
        <v>846</v>
      </c>
      <c r="D45" s="176" t="s">
        <v>27</v>
      </c>
      <c r="E45" s="176" t="s">
        <v>28</v>
      </c>
      <c r="F45" s="176" t="s">
        <v>847</v>
      </c>
      <c r="G45" s="176" t="s">
        <v>1019</v>
      </c>
      <c r="H45" s="176" t="s">
        <v>294</v>
      </c>
      <c r="I45" s="176" t="s">
        <v>848</v>
      </c>
      <c r="J45" s="176" t="s">
        <v>289</v>
      </c>
      <c r="K45" s="176" t="s">
        <v>849</v>
      </c>
      <c r="L45" s="176"/>
      <c r="M45" s="176"/>
    </row>
    <row r="46" spans="1:13" x14ac:dyDescent="0.25">
      <c r="A46" s="176">
        <v>45</v>
      </c>
      <c r="B46" s="176" t="s">
        <v>766</v>
      </c>
      <c r="C46" s="176" t="s">
        <v>767</v>
      </c>
      <c r="D46" s="176" t="s">
        <v>577</v>
      </c>
      <c r="E46" s="176" t="s">
        <v>7</v>
      </c>
      <c r="F46" s="176" t="s">
        <v>768</v>
      </c>
      <c r="G46" s="176" t="s">
        <v>1469</v>
      </c>
      <c r="H46" s="176" t="s">
        <v>8</v>
      </c>
      <c r="I46" s="176" t="s">
        <v>769</v>
      </c>
      <c r="J46" s="176" t="s">
        <v>9</v>
      </c>
      <c r="K46" s="176" t="s">
        <v>770</v>
      </c>
      <c r="L46" s="176"/>
      <c r="M46" s="176"/>
    </row>
    <row r="47" spans="1:13" x14ac:dyDescent="0.25">
      <c r="A47" s="176">
        <v>46</v>
      </c>
      <c r="B47" s="176" t="s">
        <v>530</v>
      </c>
      <c r="C47" s="176" t="s">
        <v>531</v>
      </c>
      <c r="D47" s="176" t="s">
        <v>36</v>
      </c>
      <c r="E47" s="176" t="s">
        <v>1</v>
      </c>
      <c r="F47" s="176" t="s">
        <v>532</v>
      </c>
      <c r="G47" s="176" t="s">
        <v>1019</v>
      </c>
      <c r="H47" s="176" t="s">
        <v>294</v>
      </c>
      <c r="I47" s="176" t="s">
        <v>533</v>
      </c>
      <c r="J47" s="176" t="s">
        <v>516</v>
      </c>
      <c r="K47" s="176" t="s">
        <v>764</v>
      </c>
      <c r="L47" s="176"/>
      <c r="M47" s="176"/>
    </row>
    <row r="48" spans="1:13" x14ac:dyDescent="0.25">
      <c r="A48" s="176">
        <v>47</v>
      </c>
      <c r="B48" s="176" t="s">
        <v>651</v>
      </c>
      <c r="C48" s="176" t="s">
        <v>652</v>
      </c>
      <c r="D48" s="176" t="s">
        <v>653</v>
      </c>
      <c r="E48" s="176" t="s">
        <v>1</v>
      </c>
      <c r="F48" s="176" t="s">
        <v>654</v>
      </c>
      <c r="G48" s="176" t="s">
        <v>1019</v>
      </c>
      <c r="H48" s="176" t="s">
        <v>294</v>
      </c>
      <c r="I48" s="176" t="s">
        <v>655</v>
      </c>
      <c r="J48" s="176" t="s">
        <v>289</v>
      </c>
      <c r="K48" s="176" t="s">
        <v>656</v>
      </c>
      <c r="L48" s="176"/>
      <c r="M48" s="176"/>
    </row>
    <row r="49" spans="1:13" x14ac:dyDescent="0.25">
      <c r="A49" s="176">
        <v>48</v>
      </c>
      <c r="B49" s="176" t="s">
        <v>425</v>
      </c>
      <c r="C49" s="176" t="s">
        <v>426</v>
      </c>
      <c r="D49" s="176" t="s">
        <v>427</v>
      </c>
      <c r="E49" s="176" t="s">
        <v>28</v>
      </c>
      <c r="F49" s="176" t="s">
        <v>428</v>
      </c>
      <c r="G49" s="176" t="s">
        <v>1019</v>
      </c>
      <c r="H49" s="176" t="s">
        <v>287</v>
      </c>
      <c r="I49" s="176" t="s">
        <v>429</v>
      </c>
      <c r="J49" s="176" t="s">
        <v>289</v>
      </c>
      <c r="K49" s="176" t="s">
        <v>659</v>
      </c>
      <c r="L49" s="176"/>
      <c r="M49" s="176"/>
    </row>
    <row r="50" spans="1:13" x14ac:dyDescent="0.25">
      <c r="A50" s="176">
        <v>49</v>
      </c>
      <c r="B50" s="176" t="s">
        <v>608</v>
      </c>
      <c r="C50" s="176" t="s">
        <v>378</v>
      </c>
      <c r="D50" s="176" t="s">
        <v>27</v>
      </c>
      <c r="E50" s="176" t="s">
        <v>28</v>
      </c>
      <c r="F50" s="176" t="s">
        <v>609</v>
      </c>
      <c r="G50" s="176" t="s">
        <v>1019</v>
      </c>
      <c r="H50" s="176" t="s">
        <v>294</v>
      </c>
      <c r="I50" s="176" t="s">
        <v>610</v>
      </c>
      <c r="J50" s="176" t="s">
        <v>289</v>
      </c>
      <c r="K50" s="176" t="s">
        <v>663</v>
      </c>
      <c r="L50" s="176"/>
      <c r="M50" s="176"/>
    </row>
    <row r="51" spans="1:13" x14ac:dyDescent="0.25">
      <c r="A51" s="176">
        <v>50</v>
      </c>
      <c r="B51" s="176" t="s">
        <v>1467</v>
      </c>
      <c r="C51" s="176" t="s">
        <v>378</v>
      </c>
      <c r="D51" s="176"/>
      <c r="E51" s="176"/>
      <c r="F51" s="176" t="s">
        <v>572</v>
      </c>
      <c r="G51" s="176" t="s">
        <v>1019</v>
      </c>
      <c r="H51" s="176" t="s">
        <v>287</v>
      </c>
      <c r="I51" s="176" t="s">
        <v>573</v>
      </c>
      <c r="J51" s="176" t="s">
        <v>289</v>
      </c>
      <c r="K51" s="176" t="s">
        <v>665</v>
      </c>
      <c r="L51" s="176"/>
      <c r="M51" s="176"/>
    </row>
    <row r="52" spans="1:13" x14ac:dyDescent="0.25">
      <c r="A52" s="176">
        <v>51</v>
      </c>
      <c r="B52" s="176" t="s">
        <v>590</v>
      </c>
      <c r="C52" s="176" t="s">
        <v>591</v>
      </c>
      <c r="D52" s="176" t="s">
        <v>592</v>
      </c>
      <c r="E52" s="176" t="s">
        <v>43</v>
      </c>
      <c r="F52" s="176" t="s">
        <v>593</v>
      </c>
      <c r="G52" s="176" t="s">
        <v>1131</v>
      </c>
      <c r="H52" s="176" t="s">
        <v>30</v>
      </c>
      <c r="I52" s="176" t="s">
        <v>594</v>
      </c>
      <c r="J52" s="176" t="s">
        <v>32</v>
      </c>
      <c r="K52" s="176" t="s">
        <v>669</v>
      </c>
      <c r="L52" s="176"/>
      <c r="M52" s="176"/>
    </row>
    <row r="53" spans="1:13" x14ac:dyDescent="0.25">
      <c r="A53" s="176">
        <v>52</v>
      </c>
      <c r="B53" s="176" t="s">
        <v>566</v>
      </c>
      <c r="C53" s="176" t="s">
        <v>556</v>
      </c>
      <c r="D53" s="176" t="s">
        <v>0</v>
      </c>
      <c r="E53" s="176" t="s">
        <v>1</v>
      </c>
      <c r="F53" s="176" t="s">
        <v>557</v>
      </c>
      <c r="G53" s="176" t="s">
        <v>1019</v>
      </c>
      <c r="H53" s="176" t="s">
        <v>287</v>
      </c>
      <c r="I53" s="176" t="s">
        <v>558</v>
      </c>
      <c r="J53" s="176" t="s">
        <v>289</v>
      </c>
      <c r="K53" s="176" t="s">
        <v>673</v>
      </c>
      <c r="L53" s="176"/>
      <c r="M53" s="176"/>
    </row>
    <row r="54" spans="1:13" x14ac:dyDescent="0.25">
      <c r="A54" s="176">
        <v>53</v>
      </c>
      <c r="B54" s="176" t="s">
        <v>1468</v>
      </c>
      <c r="C54" s="176" t="s">
        <v>97</v>
      </c>
      <c r="D54" s="176"/>
      <c r="E54" s="176"/>
      <c r="F54" s="176" t="s">
        <v>540</v>
      </c>
      <c r="G54" s="176" t="s">
        <v>1019</v>
      </c>
      <c r="H54" s="176" t="s">
        <v>294</v>
      </c>
      <c r="I54" s="176" t="s">
        <v>541</v>
      </c>
      <c r="J54" s="176" t="s">
        <v>289</v>
      </c>
      <c r="K54" s="176" t="s">
        <v>677</v>
      </c>
      <c r="L54" s="176"/>
      <c r="M54" s="176"/>
    </row>
    <row r="55" spans="1:13" x14ac:dyDescent="0.25">
      <c r="A55" s="176">
        <v>54</v>
      </c>
      <c r="B55" s="176" t="s">
        <v>291</v>
      </c>
      <c r="C55" s="176" t="s">
        <v>292</v>
      </c>
      <c r="D55" s="176" t="s">
        <v>0</v>
      </c>
      <c r="E55" s="176" t="s">
        <v>1</v>
      </c>
      <c r="F55" s="176" t="s">
        <v>293</v>
      </c>
      <c r="G55" s="176" t="s">
        <v>1019</v>
      </c>
      <c r="H55" s="176" t="s">
        <v>294</v>
      </c>
      <c r="I55" s="176" t="s">
        <v>295</v>
      </c>
      <c r="J55" s="176" t="s">
        <v>289</v>
      </c>
      <c r="K55" s="176" t="s">
        <v>679</v>
      </c>
      <c r="L55" s="176"/>
      <c r="M55" s="176"/>
    </row>
    <row r="56" spans="1:13" x14ac:dyDescent="0.25">
      <c r="A56" s="176">
        <v>55</v>
      </c>
      <c r="B56" s="176" t="s">
        <v>311</v>
      </c>
      <c r="C56" s="176" t="s">
        <v>312</v>
      </c>
      <c r="D56" s="176" t="s">
        <v>313</v>
      </c>
      <c r="E56" s="176" t="s">
        <v>43</v>
      </c>
      <c r="F56" s="176" t="s">
        <v>314</v>
      </c>
      <c r="G56" s="176" t="s">
        <v>1019</v>
      </c>
      <c r="H56" s="176" t="s">
        <v>294</v>
      </c>
      <c r="I56" s="176" t="s">
        <v>315</v>
      </c>
      <c r="J56" s="176" t="s">
        <v>289</v>
      </c>
      <c r="K56" s="176" t="s">
        <v>683</v>
      </c>
      <c r="L56" s="176"/>
      <c r="M56" s="176"/>
    </row>
    <row r="57" spans="1:13" x14ac:dyDescent="0.25">
      <c r="A57" s="176">
        <v>56</v>
      </c>
      <c r="B57" s="176" t="s">
        <v>317</v>
      </c>
      <c r="C57" s="176" t="s">
        <v>279</v>
      </c>
      <c r="D57" s="176" t="s">
        <v>318</v>
      </c>
      <c r="E57" s="176" t="s">
        <v>28</v>
      </c>
      <c r="F57" s="176" t="s">
        <v>319</v>
      </c>
      <c r="G57" s="176" t="s">
        <v>1019</v>
      </c>
      <c r="H57" s="176" t="s">
        <v>287</v>
      </c>
      <c r="I57" s="176" t="s">
        <v>320</v>
      </c>
      <c r="J57" s="176" t="s">
        <v>289</v>
      </c>
      <c r="K57" s="176" t="s">
        <v>758</v>
      </c>
      <c r="L57" s="176"/>
      <c r="M57" s="176"/>
    </row>
    <row r="58" spans="1:13" x14ac:dyDescent="0.25">
      <c r="A58" s="176">
        <v>57</v>
      </c>
      <c r="B58" s="176" t="s">
        <v>333</v>
      </c>
      <c r="C58" s="176" t="s">
        <v>334</v>
      </c>
      <c r="D58" s="176" t="s">
        <v>335</v>
      </c>
      <c r="E58" s="176" t="s">
        <v>48</v>
      </c>
      <c r="F58" s="176" t="s">
        <v>336</v>
      </c>
      <c r="G58" s="176" t="s">
        <v>666</v>
      </c>
      <c r="H58" s="176" t="s">
        <v>287</v>
      </c>
      <c r="I58" s="176" t="s">
        <v>337</v>
      </c>
      <c r="J58" s="176" t="s">
        <v>289</v>
      </c>
      <c r="K58" s="176" t="s">
        <v>686</v>
      </c>
      <c r="L58" s="176"/>
      <c r="M58" s="176"/>
    </row>
    <row r="59" spans="1:13" x14ac:dyDescent="0.25">
      <c r="A59" s="176">
        <v>58</v>
      </c>
      <c r="B59" s="176" t="s">
        <v>355</v>
      </c>
      <c r="C59" s="176" t="s">
        <v>356</v>
      </c>
      <c r="D59" s="176" t="s">
        <v>0</v>
      </c>
      <c r="E59" s="176" t="s">
        <v>1</v>
      </c>
      <c r="F59" s="176" t="s">
        <v>357</v>
      </c>
      <c r="G59" s="176" t="s">
        <v>1019</v>
      </c>
      <c r="H59" s="176" t="s">
        <v>294</v>
      </c>
      <c r="I59" s="176" t="s">
        <v>358</v>
      </c>
      <c r="J59" s="176" t="s">
        <v>289</v>
      </c>
      <c r="K59" s="176" t="s">
        <v>690</v>
      </c>
      <c r="L59" s="176"/>
      <c r="M59" s="176"/>
    </row>
    <row r="60" spans="1:13" x14ac:dyDescent="0.25">
      <c r="A60" s="176">
        <v>59</v>
      </c>
      <c r="B60" s="176" t="s">
        <v>238</v>
      </c>
      <c r="C60" s="176" t="s">
        <v>239</v>
      </c>
      <c r="D60" s="176" t="s">
        <v>0</v>
      </c>
      <c r="E60" s="176" t="s">
        <v>1</v>
      </c>
      <c r="F60" s="176" t="s">
        <v>240</v>
      </c>
      <c r="G60" s="176" t="s">
        <v>1019</v>
      </c>
      <c r="H60" s="176" t="s">
        <v>3</v>
      </c>
      <c r="I60" s="176" t="s">
        <v>241</v>
      </c>
      <c r="J60" s="176" t="s">
        <v>53</v>
      </c>
      <c r="K60" s="176" t="s">
        <v>691</v>
      </c>
      <c r="L60" s="176"/>
      <c r="M60" s="176"/>
    </row>
    <row r="61" spans="1:13" x14ac:dyDescent="0.25">
      <c r="A61" s="176">
        <v>60</v>
      </c>
      <c r="B61" s="176" t="s">
        <v>137</v>
      </c>
      <c r="C61" s="176" t="s">
        <v>138</v>
      </c>
      <c r="D61" s="176" t="s">
        <v>0</v>
      </c>
      <c r="E61" s="176" t="s">
        <v>1</v>
      </c>
      <c r="F61" s="176" t="s">
        <v>139</v>
      </c>
      <c r="G61" s="176" t="s">
        <v>1019</v>
      </c>
      <c r="H61" s="176" t="s">
        <v>3</v>
      </c>
      <c r="I61" s="176" t="s">
        <v>140</v>
      </c>
      <c r="J61" s="176" t="s">
        <v>53</v>
      </c>
      <c r="K61" s="176" t="s">
        <v>699</v>
      </c>
      <c r="L61" s="176"/>
      <c r="M61" s="176"/>
    </row>
    <row r="62" spans="1:13" x14ac:dyDescent="0.25">
      <c r="A62" s="176">
        <v>61</v>
      </c>
      <c r="B62" s="176" t="s">
        <v>262</v>
      </c>
      <c r="C62" s="176" t="s">
        <v>399</v>
      </c>
      <c r="D62" s="176" t="s">
        <v>0</v>
      </c>
      <c r="E62" s="176" t="s">
        <v>1</v>
      </c>
      <c r="F62" s="176" t="s">
        <v>400</v>
      </c>
      <c r="G62" s="176" t="s">
        <v>1019</v>
      </c>
      <c r="H62" s="176" t="s">
        <v>294</v>
      </c>
      <c r="I62" s="176" t="s">
        <v>401</v>
      </c>
      <c r="J62" s="176" t="s">
        <v>289</v>
      </c>
      <c r="K62" s="176" t="s">
        <v>700</v>
      </c>
      <c r="L62" s="176"/>
      <c r="M62" s="176"/>
    </row>
    <row r="63" spans="1:13" x14ac:dyDescent="0.25">
      <c r="A63" s="176">
        <v>62</v>
      </c>
      <c r="B63" s="176" t="s">
        <v>403</v>
      </c>
      <c r="C63" s="176" t="s">
        <v>60</v>
      </c>
      <c r="D63" s="176" t="s">
        <v>27</v>
      </c>
      <c r="E63" s="176" t="s">
        <v>28</v>
      </c>
      <c r="F63" s="176" t="s">
        <v>404</v>
      </c>
      <c r="G63" s="176" t="s">
        <v>1019</v>
      </c>
      <c r="H63" s="176" t="s">
        <v>287</v>
      </c>
      <c r="I63" s="176" t="s">
        <v>405</v>
      </c>
      <c r="J63" s="176" t="s">
        <v>289</v>
      </c>
      <c r="K63" s="176" t="s">
        <v>701</v>
      </c>
      <c r="L63" s="176"/>
      <c r="M63" s="176"/>
    </row>
    <row r="64" spans="1:13" x14ac:dyDescent="0.25">
      <c r="A64" s="176">
        <v>63</v>
      </c>
      <c r="B64" s="176" t="s">
        <v>431</v>
      </c>
      <c r="C64" s="176" t="s">
        <v>172</v>
      </c>
      <c r="D64" s="176" t="s">
        <v>432</v>
      </c>
      <c r="E64" s="176" t="s">
        <v>28</v>
      </c>
      <c r="F64" s="176" t="s">
        <v>433</v>
      </c>
      <c r="G64" s="176" t="s">
        <v>1019</v>
      </c>
      <c r="H64" s="176" t="s">
        <v>294</v>
      </c>
      <c r="I64" s="176" t="s">
        <v>434</v>
      </c>
      <c r="J64" s="176" t="s">
        <v>289</v>
      </c>
      <c r="K64" s="176" t="s">
        <v>704</v>
      </c>
      <c r="L64" s="176"/>
      <c r="M64" s="176"/>
    </row>
    <row r="65" spans="1:13" x14ac:dyDescent="0.25">
      <c r="A65" s="176">
        <v>64</v>
      </c>
      <c r="B65" s="176" t="s">
        <v>165</v>
      </c>
      <c r="C65" s="176" t="s">
        <v>166</v>
      </c>
      <c r="D65" s="176" t="s">
        <v>27</v>
      </c>
      <c r="E65" s="176" t="s">
        <v>28</v>
      </c>
      <c r="F65" s="176" t="s">
        <v>167</v>
      </c>
      <c r="G65" s="176" t="s">
        <v>1019</v>
      </c>
      <c r="H65" s="176" t="s">
        <v>30</v>
      </c>
      <c r="I65" s="176" t="s">
        <v>168</v>
      </c>
      <c r="J65" s="176" t="s">
        <v>32</v>
      </c>
      <c r="K65" s="176" t="s">
        <v>712</v>
      </c>
      <c r="L65" s="176"/>
      <c r="M65" s="176"/>
    </row>
    <row r="66" spans="1:13" x14ac:dyDescent="0.25">
      <c r="A66" s="176">
        <v>65</v>
      </c>
      <c r="B66" s="176" t="s">
        <v>25</v>
      </c>
      <c r="C66" s="176" t="s">
        <v>26</v>
      </c>
      <c r="D66" s="176" t="s">
        <v>27</v>
      </c>
      <c r="E66" s="176" t="s">
        <v>28</v>
      </c>
      <c r="F66" s="176" t="s">
        <v>29</v>
      </c>
      <c r="G66" s="176" t="s">
        <v>1019</v>
      </c>
      <c r="H66" s="176" t="s">
        <v>30</v>
      </c>
      <c r="I66" s="176" t="s">
        <v>31</v>
      </c>
      <c r="J66" s="176" t="s">
        <v>32</v>
      </c>
      <c r="K66" s="176" t="s">
        <v>714</v>
      </c>
      <c r="L66" s="176"/>
      <c r="M66" s="176"/>
    </row>
    <row r="67" spans="1:13" x14ac:dyDescent="0.25">
      <c r="A67" s="176">
        <v>66</v>
      </c>
      <c r="B67" s="176" t="s">
        <v>467</v>
      </c>
      <c r="C67" s="176" t="s">
        <v>468</v>
      </c>
      <c r="D67" s="176" t="s">
        <v>0</v>
      </c>
      <c r="E67" s="176" t="s">
        <v>1</v>
      </c>
      <c r="F67" s="176" t="s">
        <v>469</v>
      </c>
      <c r="G67" s="176" t="s">
        <v>1257</v>
      </c>
      <c r="H67" s="176" t="s">
        <v>5</v>
      </c>
      <c r="I67" s="176" t="s">
        <v>470</v>
      </c>
      <c r="J67" s="176" t="s">
        <v>6</v>
      </c>
      <c r="K67" s="176" t="s">
        <v>720</v>
      </c>
      <c r="L67" s="176"/>
      <c r="M67" s="176"/>
    </row>
    <row r="68" spans="1:13" x14ac:dyDescent="0.25">
      <c r="A68" s="176">
        <v>67</v>
      </c>
      <c r="B68" s="176" t="s">
        <v>110</v>
      </c>
      <c r="C68" s="176" t="s">
        <v>111</v>
      </c>
      <c r="D68" s="176" t="s">
        <v>112</v>
      </c>
      <c r="E68" s="176" t="s">
        <v>43</v>
      </c>
      <c r="F68" s="176" t="s">
        <v>113</v>
      </c>
      <c r="G68" s="176" t="s">
        <v>1019</v>
      </c>
      <c r="H68" s="176" t="s">
        <v>3</v>
      </c>
      <c r="I68" s="176" t="s">
        <v>114</v>
      </c>
      <c r="J68" s="176" t="s">
        <v>53</v>
      </c>
      <c r="K68" s="176" t="s">
        <v>727</v>
      </c>
      <c r="L68" s="176"/>
      <c r="M68" s="176"/>
    </row>
    <row r="69" spans="1:13" x14ac:dyDescent="0.25">
      <c r="A69" s="176">
        <v>68</v>
      </c>
      <c r="B69" s="176" t="s">
        <v>120</v>
      </c>
      <c r="C69" s="176" t="s">
        <v>121</v>
      </c>
      <c r="D69" s="176" t="s">
        <v>122</v>
      </c>
      <c r="E69" s="176" t="s">
        <v>43</v>
      </c>
      <c r="F69" s="176" t="s">
        <v>123</v>
      </c>
      <c r="G69" s="176" t="s">
        <v>1019</v>
      </c>
      <c r="H69" s="176" t="s">
        <v>3</v>
      </c>
      <c r="I69" s="176" t="s">
        <v>124</v>
      </c>
      <c r="J69" s="176" t="s">
        <v>125</v>
      </c>
      <c r="K69" s="176" t="s">
        <v>728</v>
      </c>
      <c r="L69" s="176"/>
      <c r="M69" s="176"/>
    </row>
    <row r="70" spans="1:13" x14ac:dyDescent="0.25">
      <c r="A70" s="176">
        <v>69</v>
      </c>
      <c r="B70" s="176" t="s">
        <v>925</v>
      </c>
      <c r="C70" s="176" t="s">
        <v>926</v>
      </c>
      <c r="D70" s="176" t="s">
        <v>821</v>
      </c>
      <c r="E70" s="176" t="s">
        <v>822</v>
      </c>
      <c r="F70" s="176" t="s">
        <v>927</v>
      </c>
      <c r="G70" s="176" t="s">
        <v>1469</v>
      </c>
      <c r="H70" s="176" t="s">
        <v>8</v>
      </c>
      <c r="I70" s="176" t="s">
        <v>928</v>
      </c>
      <c r="J70" s="176" t="s">
        <v>9</v>
      </c>
      <c r="K70" s="176" t="s">
        <v>929</v>
      </c>
      <c r="L70" s="176"/>
      <c r="M70" s="176"/>
    </row>
    <row r="71" spans="1:13" x14ac:dyDescent="0.25">
      <c r="A71" s="176">
        <v>70</v>
      </c>
      <c r="B71" s="176" t="s">
        <v>811</v>
      </c>
      <c r="C71" s="176" t="s">
        <v>812</v>
      </c>
      <c r="D71" s="176" t="s">
        <v>813</v>
      </c>
      <c r="E71" s="176" t="s">
        <v>814</v>
      </c>
      <c r="F71" s="176" t="s">
        <v>815</v>
      </c>
      <c r="G71" s="176" t="s">
        <v>1469</v>
      </c>
      <c r="H71" s="176" t="s">
        <v>8</v>
      </c>
      <c r="I71" s="176" t="s">
        <v>817</v>
      </c>
      <c r="J71" s="176" t="s">
        <v>9</v>
      </c>
      <c r="K71" s="176" t="s">
        <v>818</v>
      </c>
      <c r="L71" s="176"/>
      <c r="M71" s="176"/>
    </row>
    <row r="72" spans="1:13" x14ac:dyDescent="0.25">
      <c r="A72" s="176">
        <v>71</v>
      </c>
      <c r="B72" s="176" t="s">
        <v>869</v>
      </c>
      <c r="C72" s="176" t="s">
        <v>870</v>
      </c>
      <c r="D72" s="176" t="s">
        <v>871</v>
      </c>
      <c r="E72" s="176" t="s">
        <v>198</v>
      </c>
      <c r="F72" s="176" t="s">
        <v>872</v>
      </c>
      <c r="G72" s="176" t="s">
        <v>1469</v>
      </c>
      <c r="H72" s="176" t="s">
        <v>8</v>
      </c>
      <c r="I72" s="176" t="s">
        <v>873</v>
      </c>
      <c r="J72" s="176" t="s">
        <v>9</v>
      </c>
      <c r="K72" s="176" t="s">
        <v>874</v>
      </c>
      <c r="L72" s="176"/>
      <c r="M72" s="176"/>
    </row>
    <row r="73" spans="1:13" x14ac:dyDescent="0.25">
      <c r="A73" s="176">
        <v>72</v>
      </c>
      <c r="B73" s="176" t="s">
        <v>819</v>
      </c>
      <c r="C73" s="176" t="s">
        <v>820</v>
      </c>
      <c r="D73" s="176" t="s">
        <v>821</v>
      </c>
      <c r="E73" s="176" t="s">
        <v>822</v>
      </c>
      <c r="F73" s="176" t="s">
        <v>823</v>
      </c>
      <c r="G73" s="176" t="s">
        <v>1469</v>
      </c>
      <c r="H73" s="176" t="s">
        <v>8</v>
      </c>
      <c r="I73" s="176" t="s">
        <v>824</v>
      </c>
      <c r="J73" s="176" t="s">
        <v>9</v>
      </c>
      <c r="K73" s="176" t="s">
        <v>825</v>
      </c>
      <c r="L73" s="176"/>
      <c r="M73" s="176"/>
    </row>
    <row r="74" spans="1:13" x14ac:dyDescent="0.25">
      <c r="A74" s="176">
        <v>73</v>
      </c>
      <c r="B74" s="176" t="s">
        <v>875</v>
      </c>
      <c r="C74" s="176" t="s">
        <v>876</v>
      </c>
      <c r="D74" s="176" t="s">
        <v>877</v>
      </c>
      <c r="E74" s="176" t="s">
        <v>878</v>
      </c>
      <c r="F74" s="176" t="s">
        <v>879</v>
      </c>
      <c r="G74" s="176" t="s">
        <v>1469</v>
      </c>
      <c r="H74" s="176" t="s">
        <v>8</v>
      </c>
      <c r="I74" s="176" t="s">
        <v>880</v>
      </c>
      <c r="J74" s="176" t="s">
        <v>9</v>
      </c>
      <c r="K74" s="176" t="s">
        <v>881</v>
      </c>
      <c r="L74" s="176"/>
      <c r="M74" s="176"/>
    </row>
    <row r="75" spans="1:13" x14ac:dyDescent="0.25">
      <c r="A75" s="176">
        <v>74</v>
      </c>
      <c r="B75" s="176" t="s">
        <v>797</v>
      </c>
      <c r="C75" s="176" t="s">
        <v>798</v>
      </c>
      <c r="D75" s="176" t="s">
        <v>799</v>
      </c>
      <c r="E75" s="176" t="s">
        <v>1</v>
      </c>
      <c r="F75" s="176" t="s">
        <v>800</v>
      </c>
      <c r="G75" s="176" t="s">
        <v>1469</v>
      </c>
      <c r="H75" s="176" t="s">
        <v>8</v>
      </c>
      <c r="I75" s="176" t="s">
        <v>801</v>
      </c>
      <c r="J75" s="176" t="s">
        <v>9</v>
      </c>
      <c r="K75" s="176" t="s">
        <v>802</v>
      </c>
      <c r="L75" s="176"/>
      <c r="M75" s="176"/>
    </row>
    <row r="76" spans="1:13" x14ac:dyDescent="0.25">
      <c r="A76" s="176">
        <v>75</v>
      </c>
      <c r="B76" s="176" t="s">
        <v>101</v>
      </c>
      <c r="C76" s="176" t="s">
        <v>102</v>
      </c>
      <c r="D76" s="176" t="s">
        <v>103</v>
      </c>
      <c r="E76" s="176" t="s">
        <v>43</v>
      </c>
      <c r="F76" s="176" t="s">
        <v>169</v>
      </c>
      <c r="G76" s="176" t="s">
        <v>1469</v>
      </c>
      <c r="H76" s="176" t="s">
        <v>8</v>
      </c>
      <c r="I76" s="176" t="s">
        <v>170</v>
      </c>
      <c r="J76" s="176" t="s">
        <v>9</v>
      </c>
      <c r="K76" s="176" t="s">
        <v>735</v>
      </c>
      <c r="L76" s="176"/>
      <c r="M76" s="176"/>
    </row>
    <row r="77" spans="1:13" x14ac:dyDescent="0.25">
      <c r="A77" s="176">
        <v>76</v>
      </c>
      <c r="B77" s="176" t="s">
        <v>930</v>
      </c>
      <c r="C77" s="176" t="s">
        <v>931</v>
      </c>
      <c r="D77" s="176" t="s">
        <v>932</v>
      </c>
      <c r="E77" s="176" t="s">
        <v>933</v>
      </c>
      <c r="F77" s="176" t="s">
        <v>934</v>
      </c>
      <c r="G77" s="176" t="s">
        <v>960</v>
      </c>
      <c r="H77" s="176" t="s">
        <v>8</v>
      </c>
      <c r="I77" s="176" t="s">
        <v>935</v>
      </c>
      <c r="J77" s="176" t="s">
        <v>9</v>
      </c>
      <c r="K77" s="176" t="s">
        <v>936</v>
      </c>
      <c r="L77" s="176"/>
      <c r="M77" s="176"/>
    </row>
    <row r="78" spans="1:13" x14ac:dyDescent="0.25">
      <c r="A78" s="176">
        <v>77</v>
      </c>
      <c r="B78" s="176" t="s">
        <v>179</v>
      </c>
      <c r="C78" s="176" t="s">
        <v>180</v>
      </c>
      <c r="D78" s="176" t="s">
        <v>181</v>
      </c>
      <c r="E78" s="176" t="s">
        <v>43</v>
      </c>
      <c r="F78" s="176" t="s">
        <v>182</v>
      </c>
      <c r="G78" s="176" t="s">
        <v>1469</v>
      </c>
      <c r="H78" s="176" t="s">
        <v>8</v>
      </c>
      <c r="I78" s="176" t="s">
        <v>183</v>
      </c>
      <c r="J78" s="176" t="s">
        <v>9</v>
      </c>
      <c r="K78" s="176" t="s">
        <v>738</v>
      </c>
      <c r="L78" s="176"/>
      <c r="M78" s="176"/>
    </row>
    <row r="79" spans="1:13" x14ac:dyDescent="0.25">
      <c r="A79" s="176">
        <v>78</v>
      </c>
      <c r="B79" s="176" t="s">
        <v>467</v>
      </c>
      <c r="C79" s="176" t="s">
        <v>468</v>
      </c>
      <c r="D79" s="176" t="s">
        <v>0</v>
      </c>
      <c r="E79" s="176" t="s">
        <v>1</v>
      </c>
      <c r="F79" s="176" t="s">
        <v>477</v>
      </c>
      <c r="G79" s="176" t="s">
        <v>1019</v>
      </c>
      <c r="H79" s="176" t="s">
        <v>30</v>
      </c>
      <c r="I79" s="176" t="s">
        <v>478</v>
      </c>
      <c r="J79" s="176" t="s">
        <v>32</v>
      </c>
      <c r="K79" s="176" t="s">
        <v>740</v>
      </c>
      <c r="L79" s="176"/>
      <c r="M79" s="176"/>
    </row>
    <row r="80" spans="1:13" x14ac:dyDescent="0.25">
      <c r="A80" s="176">
        <v>79</v>
      </c>
      <c r="B80" s="176" t="s">
        <v>54</v>
      </c>
      <c r="C80" s="176" t="s">
        <v>55</v>
      </c>
      <c r="D80" s="176" t="s">
        <v>0</v>
      </c>
      <c r="E80" s="176" t="s">
        <v>1</v>
      </c>
      <c r="F80" s="176" t="s">
        <v>480</v>
      </c>
      <c r="G80" s="176" t="s">
        <v>1050</v>
      </c>
      <c r="H80" s="176" t="s">
        <v>473</v>
      </c>
      <c r="I80" s="176" t="s">
        <v>481</v>
      </c>
      <c r="J80" s="176" t="s">
        <v>475</v>
      </c>
      <c r="K80" s="176" t="s">
        <v>744</v>
      </c>
      <c r="L80" s="176"/>
      <c r="M80" s="176"/>
    </row>
    <row r="81" spans="1:13" x14ac:dyDescent="0.25">
      <c r="A81" s="176">
        <v>80</v>
      </c>
      <c r="B81" s="176" t="s">
        <v>206</v>
      </c>
      <c r="C81" s="176" t="s">
        <v>207</v>
      </c>
      <c r="D81" s="176" t="s">
        <v>173</v>
      </c>
      <c r="E81" s="176" t="s">
        <v>43</v>
      </c>
      <c r="F81" s="176" t="s">
        <v>208</v>
      </c>
      <c r="G81" s="176" t="s">
        <v>1019</v>
      </c>
      <c r="H81" s="176" t="s">
        <v>3</v>
      </c>
      <c r="I81" s="176" t="s">
        <v>209</v>
      </c>
      <c r="J81" s="176" t="s">
        <v>53</v>
      </c>
      <c r="K81" s="176" t="s">
        <v>745</v>
      </c>
      <c r="L81" s="176"/>
      <c r="M81" s="176"/>
    </row>
    <row r="82" spans="1:13" x14ac:dyDescent="0.25">
      <c r="A82" s="176">
        <v>81</v>
      </c>
      <c r="B82" s="176" t="s">
        <v>224</v>
      </c>
      <c r="C82" s="176" t="s">
        <v>225</v>
      </c>
      <c r="D82" s="176" t="s">
        <v>0</v>
      </c>
      <c r="E82" s="176" t="s">
        <v>1</v>
      </c>
      <c r="F82" s="176" t="s">
        <v>226</v>
      </c>
      <c r="G82" s="176" t="s">
        <v>1019</v>
      </c>
      <c r="H82" s="176" t="s">
        <v>3</v>
      </c>
      <c r="I82" s="176" t="s">
        <v>227</v>
      </c>
      <c r="J82" s="176" t="s">
        <v>53</v>
      </c>
      <c r="K82" s="176" t="s">
        <v>748</v>
      </c>
      <c r="L82" s="176"/>
      <c r="M82" s="176"/>
    </row>
    <row r="83" spans="1:13" x14ac:dyDescent="0.25">
      <c r="A83" s="176">
        <v>82</v>
      </c>
      <c r="B83" s="176" t="s">
        <v>54</v>
      </c>
      <c r="C83" s="176" t="s">
        <v>55</v>
      </c>
      <c r="D83" s="176" t="s">
        <v>0</v>
      </c>
      <c r="E83" s="176" t="s">
        <v>1</v>
      </c>
      <c r="F83" s="176" t="s">
        <v>229</v>
      </c>
      <c r="G83" s="176" t="s">
        <v>1019</v>
      </c>
      <c r="H83" s="176" t="s">
        <v>3</v>
      </c>
      <c r="I83" s="176" t="s">
        <v>230</v>
      </c>
      <c r="J83" s="176" t="s">
        <v>53</v>
      </c>
      <c r="K83" s="176" t="s">
        <v>749</v>
      </c>
      <c r="L83" s="176"/>
      <c r="M83" s="176"/>
    </row>
    <row r="84" spans="1:13" x14ac:dyDescent="0.25">
      <c r="A84" s="176">
        <v>83</v>
      </c>
      <c r="B84" s="176" t="s">
        <v>278</v>
      </c>
      <c r="C84" s="176" t="s">
        <v>279</v>
      </c>
      <c r="D84" s="176" t="s">
        <v>66</v>
      </c>
      <c r="E84" s="176" t="s">
        <v>1</v>
      </c>
      <c r="F84" s="176" t="s">
        <v>280</v>
      </c>
      <c r="G84" s="176" t="s">
        <v>1019</v>
      </c>
      <c r="H84" s="176" t="s">
        <v>3</v>
      </c>
      <c r="I84" s="176" t="s">
        <v>281</v>
      </c>
      <c r="J84" s="176" t="s">
        <v>53</v>
      </c>
      <c r="K84" s="176" t="s">
        <v>756</v>
      </c>
      <c r="L84" s="176"/>
      <c r="M84" s="176"/>
    </row>
  </sheetData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9"/>
  <sheetViews>
    <sheetView topLeftCell="A55" workbookViewId="0">
      <selection sqref="A1:K1"/>
    </sheetView>
  </sheetViews>
  <sheetFormatPr defaultRowHeight="15" x14ac:dyDescent="0.25"/>
  <cols>
    <col min="2" max="2" bestFit="true" customWidth="true" width="14.28515625" collapsed="false"/>
    <col min="3" max="3" bestFit="true" customWidth="true" width="11.5703125" collapsed="false"/>
    <col min="4" max="4" bestFit="true" customWidth="true" width="13.85546875" collapsed="false"/>
    <col min="5" max="5" bestFit="true" customWidth="true" width="6.28515625" collapsed="false"/>
    <col min="6" max="6" bestFit="true" customWidth="true" width="15.140625" collapsed="false"/>
    <col min="7" max="7" bestFit="true" customWidth="true" width="13.28515625" collapsed="false"/>
    <col min="8" max="8" bestFit="true" customWidth="true" width="15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customFormat="1" r="1" s="175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54</v>
      </c>
      <c r="B2" s="175" t="s">
        <v>333</v>
      </c>
      <c r="C2" s="175" t="s">
        <v>334</v>
      </c>
      <c r="D2" s="175" t="s">
        <v>335</v>
      </c>
      <c r="E2" s="175" t="s">
        <v>48</v>
      </c>
      <c r="F2" s="175" t="s">
        <v>336</v>
      </c>
      <c r="G2" s="175" t="s">
        <v>666</v>
      </c>
      <c r="H2" s="175" t="s">
        <v>287</v>
      </c>
      <c r="I2" s="175" t="s">
        <v>337</v>
      </c>
      <c r="J2" s="175" t="s">
        <v>289</v>
      </c>
      <c r="K2" s="175" t="s">
        <v>686</v>
      </c>
      <c r="L2" s="175"/>
      <c r="M2" s="175"/>
    </row>
    <row r="3" spans="1:13" x14ac:dyDescent="0.25">
      <c r="A3">
        <v>8</v>
      </c>
      <c r="B3" s="175" t="s">
        <v>268</v>
      </c>
      <c r="C3" s="175" t="s">
        <v>269</v>
      </c>
      <c r="D3" s="175" t="s">
        <v>66</v>
      </c>
      <c r="E3" s="175" t="s">
        <v>1</v>
      </c>
      <c r="F3" s="175" t="s">
        <v>270</v>
      </c>
      <c r="G3" s="175" t="s">
        <v>1019</v>
      </c>
      <c r="H3" s="175" t="s">
        <v>3</v>
      </c>
      <c r="I3" s="175" t="s">
        <v>271</v>
      </c>
      <c r="J3" s="175" t="s">
        <v>53</v>
      </c>
      <c r="K3" s="175" t="s">
        <v>1466</v>
      </c>
      <c r="L3" s="175"/>
      <c r="M3" s="175"/>
    </row>
    <row r="4" spans="1:13" x14ac:dyDescent="0.25">
      <c r="A4" s="175">
        <v>11</v>
      </c>
      <c r="B4" s="175" t="s">
        <v>366</v>
      </c>
      <c r="C4" s="175" t="s">
        <v>367</v>
      </c>
      <c r="D4" s="175" t="s">
        <v>368</v>
      </c>
      <c r="E4" s="175" t="s">
        <v>43</v>
      </c>
      <c r="F4" s="175" t="s">
        <v>369</v>
      </c>
      <c r="G4" s="175" t="s">
        <v>1019</v>
      </c>
      <c r="H4" s="175" t="s">
        <v>294</v>
      </c>
      <c r="I4" s="175" t="s">
        <v>370</v>
      </c>
      <c r="J4" s="175" t="s">
        <v>289</v>
      </c>
      <c r="K4" s="175" t="s">
        <v>1240</v>
      </c>
      <c r="L4" s="175"/>
      <c r="M4" s="175"/>
    </row>
    <row r="5" spans="1:13" x14ac:dyDescent="0.25">
      <c r="A5" s="175">
        <v>15</v>
      </c>
      <c r="B5" s="175" t="s">
        <v>117</v>
      </c>
      <c r="C5" s="175" t="s">
        <v>1210</v>
      </c>
      <c r="D5" s="175" t="s">
        <v>648</v>
      </c>
      <c r="E5" s="175" t="s">
        <v>1</v>
      </c>
      <c r="F5" s="175" t="s">
        <v>1211</v>
      </c>
      <c r="G5" s="175" t="s">
        <v>1019</v>
      </c>
      <c r="H5" s="175" t="s">
        <v>3</v>
      </c>
      <c r="I5" s="175" t="s">
        <v>1212</v>
      </c>
      <c r="J5" s="175" t="s">
        <v>53</v>
      </c>
      <c r="K5" s="175" t="s">
        <v>1213</v>
      </c>
      <c r="L5" s="175"/>
      <c r="M5" s="175"/>
    </row>
    <row r="6" spans="1:13" x14ac:dyDescent="0.25">
      <c r="A6" s="175">
        <v>16</v>
      </c>
      <c r="B6" s="175" t="s">
        <v>116</v>
      </c>
      <c r="C6" s="175" t="s">
        <v>117</v>
      </c>
      <c r="D6" s="175" t="s">
        <v>648</v>
      </c>
      <c r="E6" s="175" t="s">
        <v>1</v>
      </c>
      <c r="F6" s="175" t="s">
        <v>118</v>
      </c>
      <c r="G6" s="175" t="s">
        <v>1019</v>
      </c>
      <c r="H6" s="175" t="s">
        <v>3</v>
      </c>
      <c r="I6" s="175" t="s">
        <v>119</v>
      </c>
      <c r="J6" s="175" t="s">
        <v>53</v>
      </c>
      <c r="K6" s="175" t="s">
        <v>1167</v>
      </c>
      <c r="L6" s="175"/>
      <c r="M6" s="175"/>
    </row>
    <row r="7" spans="1:13" x14ac:dyDescent="0.25">
      <c r="A7" s="175">
        <v>26</v>
      </c>
      <c r="B7" s="175" t="s">
        <v>50</v>
      </c>
      <c r="C7" s="175" t="s">
        <v>51</v>
      </c>
      <c r="D7" s="175" t="s">
        <v>52</v>
      </c>
      <c r="E7" s="175" t="s">
        <v>43</v>
      </c>
      <c r="F7" s="175" t="s">
        <v>246</v>
      </c>
      <c r="G7" s="175" t="s">
        <v>1019</v>
      </c>
      <c r="H7" s="175" t="s">
        <v>3</v>
      </c>
      <c r="I7" s="175" t="s">
        <v>247</v>
      </c>
      <c r="J7" s="175" t="s">
        <v>125</v>
      </c>
      <c r="K7" s="175" t="s">
        <v>1127</v>
      </c>
      <c r="L7" s="175"/>
      <c r="M7" s="175"/>
    </row>
    <row r="8" spans="1:13" x14ac:dyDescent="0.25">
      <c r="A8" s="175">
        <v>28</v>
      </c>
      <c r="B8" s="175" t="s">
        <v>190</v>
      </c>
      <c r="C8" s="175" t="s">
        <v>191</v>
      </c>
      <c r="D8" s="175" t="s">
        <v>192</v>
      </c>
      <c r="E8" s="175" t="s">
        <v>28</v>
      </c>
      <c r="F8" s="175" t="s">
        <v>193</v>
      </c>
      <c r="G8" s="175" t="s">
        <v>1019</v>
      </c>
      <c r="H8" s="175" t="s">
        <v>30</v>
      </c>
      <c r="I8" s="175" t="s">
        <v>194</v>
      </c>
      <c r="J8" s="175" t="s">
        <v>32</v>
      </c>
      <c r="K8" s="175" t="s">
        <v>1081</v>
      </c>
      <c r="L8" s="175"/>
      <c r="M8" s="175"/>
    </row>
    <row r="9" spans="1:13" x14ac:dyDescent="0.25">
      <c r="A9" s="175">
        <v>29</v>
      </c>
      <c r="B9" s="175" t="s">
        <v>262</v>
      </c>
      <c r="C9" s="175" t="s">
        <v>263</v>
      </c>
      <c r="D9" s="175" t="s">
        <v>264</v>
      </c>
      <c r="E9" s="175" t="s">
        <v>1</v>
      </c>
      <c r="F9" s="175" t="s">
        <v>265</v>
      </c>
      <c r="G9" s="175" t="s">
        <v>1019</v>
      </c>
      <c r="H9" s="175" t="s">
        <v>3</v>
      </c>
      <c r="I9" s="175" t="s">
        <v>266</v>
      </c>
      <c r="J9" s="175" t="s">
        <v>53</v>
      </c>
      <c r="K9" s="175" t="s">
        <v>1057</v>
      </c>
      <c r="L9" s="175"/>
      <c r="M9" s="175"/>
    </row>
    <row r="10" spans="1:13" x14ac:dyDescent="0.25">
      <c r="A10" s="175">
        <v>30</v>
      </c>
      <c r="B10" s="175" t="s">
        <v>71</v>
      </c>
      <c r="C10" s="175" t="s">
        <v>72</v>
      </c>
      <c r="D10" s="175" t="s">
        <v>73</v>
      </c>
      <c r="E10" s="175" t="s">
        <v>28</v>
      </c>
      <c r="F10" s="175" t="s">
        <v>74</v>
      </c>
      <c r="G10" s="175" t="s">
        <v>1019</v>
      </c>
      <c r="H10" s="175" t="s">
        <v>30</v>
      </c>
      <c r="I10" s="175" t="s">
        <v>75</v>
      </c>
      <c r="J10" s="175" t="s">
        <v>32</v>
      </c>
      <c r="K10" s="175" t="s">
        <v>1058</v>
      </c>
      <c r="L10" s="175"/>
      <c r="M10" s="175"/>
    </row>
    <row r="11" spans="1:13" x14ac:dyDescent="0.25">
      <c r="A11" s="175">
        <v>31</v>
      </c>
      <c r="B11" s="175" t="s">
        <v>273</v>
      </c>
      <c r="C11" s="175" t="s">
        <v>274</v>
      </c>
      <c r="D11" s="175" t="s">
        <v>0</v>
      </c>
      <c r="E11" s="175" t="s">
        <v>1</v>
      </c>
      <c r="F11" s="175" t="s">
        <v>275</v>
      </c>
      <c r="G11" s="175" t="s">
        <v>1019</v>
      </c>
      <c r="H11" s="175" t="s">
        <v>3</v>
      </c>
      <c r="I11" s="175" t="s">
        <v>276</v>
      </c>
      <c r="J11" s="175" t="s">
        <v>53</v>
      </c>
      <c r="K11" s="175" t="s">
        <v>1069</v>
      </c>
      <c r="L11" s="175"/>
      <c r="M11" s="175"/>
    </row>
    <row r="12" spans="1:13" x14ac:dyDescent="0.25">
      <c r="A12" s="175">
        <v>33</v>
      </c>
      <c r="B12" s="175" t="s">
        <v>145</v>
      </c>
      <c r="C12" s="175" t="s">
        <v>97</v>
      </c>
      <c r="D12" s="175" t="s">
        <v>1046</v>
      </c>
      <c r="E12" s="175" t="s">
        <v>1</v>
      </c>
      <c r="F12" s="175" t="s">
        <v>147</v>
      </c>
      <c r="G12" s="175" t="s">
        <v>1019</v>
      </c>
      <c r="H12" s="175" t="s">
        <v>3</v>
      </c>
      <c r="I12" s="175" t="s">
        <v>148</v>
      </c>
      <c r="J12" s="175" t="s">
        <v>53</v>
      </c>
      <c r="K12" s="175" t="s">
        <v>1047</v>
      </c>
      <c r="L12" s="175"/>
      <c r="M12" s="175"/>
    </row>
    <row r="13" spans="1:13" x14ac:dyDescent="0.25">
      <c r="A13" s="175">
        <v>35</v>
      </c>
      <c r="B13" s="175" t="s">
        <v>982</v>
      </c>
      <c r="C13" s="175" t="s">
        <v>292</v>
      </c>
      <c r="D13" s="175" t="s">
        <v>462</v>
      </c>
      <c r="E13" s="175" t="s">
        <v>1</v>
      </c>
      <c r="F13" s="175" t="s">
        <v>422</v>
      </c>
      <c r="G13" s="175" t="s">
        <v>1019</v>
      </c>
      <c r="H13" s="175" t="s">
        <v>3</v>
      </c>
      <c r="I13" s="175" t="s">
        <v>423</v>
      </c>
      <c r="J13" s="175" t="s">
        <v>2</v>
      </c>
      <c r="K13" s="175" t="s">
        <v>983</v>
      </c>
      <c r="L13" s="175"/>
      <c r="M13" s="175"/>
    </row>
    <row r="14" spans="1:13" x14ac:dyDescent="0.25">
      <c r="A14" s="175">
        <v>36</v>
      </c>
      <c r="B14" s="175" t="s">
        <v>64</v>
      </c>
      <c r="C14" s="175" t="s">
        <v>65</v>
      </c>
      <c r="D14" s="175" t="s">
        <v>66</v>
      </c>
      <c r="E14" s="175" t="s">
        <v>1</v>
      </c>
      <c r="F14" s="175" t="s">
        <v>67</v>
      </c>
      <c r="G14" s="175" t="s">
        <v>1019</v>
      </c>
      <c r="H14" s="175" t="s">
        <v>30</v>
      </c>
      <c r="I14" s="175" t="s">
        <v>68</v>
      </c>
      <c r="J14" s="175" t="s">
        <v>32</v>
      </c>
      <c r="K14" s="175" t="s">
        <v>959</v>
      </c>
      <c r="L14" s="175"/>
      <c r="M14" s="175"/>
    </row>
    <row r="15" spans="1:13" x14ac:dyDescent="0.25">
      <c r="A15" s="175">
        <v>37</v>
      </c>
      <c r="B15" s="175" t="s">
        <v>242</v>
      </c>
      <c r="C15" s="175" t="s">
        <v>243</v>
      </c>
      <c r="D15" s="175" t="s">
        <v>957</v>
      </c>
      <c r="E15" s="175" t="s">
        <v>43</v>
      </c>
      <c r="F15" s="175" t="s">
        <v>244</v>
      </c>
      <c r="G15" s="175" t="s">
        <v>1019</v>
      </c>
      <c r="H15" s="175" t="s">
        <v>3</v>
      </c>
      <c r="I15" s="175" t="s">
        <v>245</v>
      </c>
      <c r="J15" s="175" t="s">
        <v>125</v>
      </c>
      <c r="K15" s="175" t="s">
        <v>958</v>
      </c>
      <c r="L15" s="175"/>
      <c r="M15" s="175"/>
    </row>
    <row r="16" spans="1:13" x14ac:dyDescent="0.25">
      <c r="A16" s="175">
        <v>38</v>
      </c>
      <c r="B16" s="175" t="s">
        <v>322</v>
      </c>
      <c r="C16" s="175" t="s">
        <v>323</v>
      </c>
      <c r="D16" s="175" t="s">
        <v>66</v>
      </c>
      <c r="E16" s="175" t="s">
        <v>1</v>
      </c>
      <c r="F16" s="175" t="s">
        <v>324</v>
      </c>
      <c r="G16" s="175" t="s">
        <v>1019</v>
      </c>
      <c r="H16" s="175" t="s">
        <v>287</v>
      </c>
      <c r="I16" s="175" t="s">
        <v>325</v>
      </c>
      <c r="J16" s="175" t="s">
        <v>289</v>
      </c>
      <c r="K16" s="175" t="s">
        <v>956</v>
      </c>
      <c r="L16" s="175"/>
      <c r="M16" s="175"/>
    </row>
    <row r="17" spans="1:13" x14ac:dyDescent="0.25">
      <c r="A17" s="175">
        <v>39</v>
      </c>
      <c r="B17" s="175" t="s">
        <v>49</v>
      </c>
      <c r="C17" s="175" t="s">
        <v>97</v>
      </c>
      <c r="D17" s="175" t="s">
        <v>66</v>
      </c>
      <c r="E17" s="175" t="s">
        <v>1</v>
      </c>
      <c r="F17" s="175" t="s">
        <v>391</v>
      </c>
      <c r="G17" s="175" t="s">
        <v>1019</v>
      </c>
      <c r="H17" s="175" t="s">
        <v>294</v>
      </c>
      <c r="I17" s="175" t="s">
        <v>392</v>
      </c>
      <c r="J17" s="175" t="s">
        <v>289</v>
      </c>
      <c r="K17" s="175" t="s">
        <v>921</v>
      </c>
      <c r="L17" s="175"/>
      <c r="M17" s="175"/>
    </row>
    <row r="18" spans="1:13" x14ac:dyDescent="0.25">
      <c r="A18" s="175">
        <v>40</v>
      </c>
      <c r="B18" s="175" t="s">
        <v>361</v>
      </c>
      <c r="C18" s="175" t="s">
        <v>362</v>
      </c>
      <c r="D18" s="175" t="s">
        <v>0</v>
      </c>
      <c r="E18" s="175" t="s">
        <v>1</v>
      </c>
      <c r="F18" s="175" t="s">
        <v>886</v>
      </c>
      <c r="G18" s="175" t="s">
        <v>1019</v>
      </c>
      <c r="H18" s="175" t="s">
        <v>3</v>
      </c>
      <c r="I18" s="175" t="s">
        <v>861</v>
      </c>
      <c r="J18" s="175" t="s">
        <v>516</v>
      </c>
      <c r="K18" s="175" t="s">
        <v>896</v>
      </c>
      <c r="L18" s="175"/>
      <c r="M18" s="175"/>
    </row>
    <row r="19" spans="1:13" x14ac:dyDescent="0.25">
      <c r="A19" s="175">
        <v>41</v>
      </c>
      <c r="B19" s="175" t="s">
        <v>845</v>
      </c>
      <c r="C19" s="175" t="s">
        <v>846</v>
      </c>
      <c r="D19" s="175" t="s">
        <v>27</v>
      </c>
      <c r="E19" s="175" t="s">
        <v>28</v>
      </c>
      <c r="F19" s="175" t="s">
        <v>847</v>
      </c>
      <c r="G19" s="175" t="s">
        <v>1019</v>
      </c>
      <c r="H19" s="175" t="s">
        <v>294</v>
      </c>
      <c r="I19" s="175" t="s">
        <v>848</v>
      </c>
      <c r="J19" s="175" t="s">
        <v>289</v>
      </c>
      <c r="K19" s="175" t="s">
        <v>849</v>
      </c>
      <c r="L19" s="175"/>
      <c r="M19" s="175"/>
    </row>
    <row r="20" spans="1:13" x14ac:dyDescent="0.25">
      <c r="A20" s="175">
        <v>43</v>
      </c>
      <c r="B20" s="175" t="s">
        <v>530</v>
      </c>
      <c r="C20" s="175" t="s">
        <v>531</v>
      </c>
      <c r="D20" s="175" t="s">
        <v>36</v>
      </c>
      <c r="E20" s="175" t="s">
        <v>1</v>
      </c>
      <c r="F20" s="175" t="s">
        <v>532</v>
      </c>
      <c r="G20" s="175" t="s">
        <v>1019</v>
      </c>
      <c r="H20" s="175" t="s">
        <v>294</v>
      </c>
      <c r="I20" s="175" t="s">
        <v>533</v>
      </c>
      <c r="J20" s="175" t="s">
        <v>516</v>
      </c>
      <c r="K20" s="175" t="s">
        <v>764</v>
      </c>
      <c r="L20" s="175"/>
      <c r="M20" s="175"/>
    </row>
    <row r="21" spans="1:13" x14ac:dyDescent="0.25">
      <c r="A21" s="175">
        <v>44</v>
      </c>
      <c r="B21" s="175" t="s">
        <v>651</v>
      </c>
      <c r="C21" s="175" t="s">
        <v>652</v>
      </c>
      <c r="D21" s="175" t="s">
        <v>653</v>
      </c>
      <c r="E21" s="175" t="s">
        <v>1</v>
      </c>
      <c r="F21" s="175" t="s">
        <v>654</v>
      </c>
      <c r="G21" s="175" t="s">
        <v>1019</v>
      </c>
      <c r="H21" s="175" t="s">
        <v>294</v>
      </c>
      <c r="I21" s="175" t="s">
        <v>655</v>
      </c>
      <c r="J21" s="175" t="s">
        <v>289</v>
      </c>
      <c r="K21" s="175" t="s">
        <v>656</v>
      </c>
      <c r="L21" s="175"/>
      <c r="M21" s="175"/>
    </row>
    <row r="22" spans="1:13" x14ac:dyDescent="0.25">
      <c r="A22" s="175">
        <v>45</v>
      </c>
      <c r="B22" s="175" t="s">
        <v>425</v>
      </c>
      <c r="C22" s="175" t="s">
        <v>426</v>
      </c>
      <c r="D22" s="175" t="s">
        <v>427</v>
      </c>
      <c r="E22" s="175" t="s">
        <v>28</v>
      </c>
      <c r="F22" s="175" t="s">
        <v>428</v>
      </c>
      <c r="G22" s="175" t="s">
        <v>1019</v>
      </c>
      <c r="H22" s="175" t="s">
        <v>287</v>
      </c>
      <c r="I22" s="175" t="s">
        <v>429</v>
      </c>
      <c r="J22" s="175" t="s">
        <v>289</v>
      </c>
      <c r="K22" s="175" t="s">
        <v>659</v>
      </c>
      <c r="L22" s="175"/>
      <c r="M22" s="175"/>
    </row>
    <row r="23" spans="1:13" x14ac:dyDescent="0.25">
      <c r="A23" s="175">
        <v>46</v>
      </c>
      <c r="B23" s="175" t="s">
        <v>608</v>
      </c>
      <c r="C23" s="175" t="s">
        <v>378</v>
      </c>
      <c r="D23" s="175" t="s">
        <v>27</v>
      </c>
      <c r="E23" s="175" t="s">
        <v>28</v>
      </c>
      <c r="F23" s="175" t="s">
        <v>609</v>
      </c>
      <c r="G23" s="175" t="s">
        <v>1019</v>
      </c>
      <c r="H23" s="175" t="s">
        <v>294</v>
      </c>
      <c r="I23" s="175" t="s">
        <v>610</v>
      </c>
      <c r="J23" s="175" t="s">
        <v>289</v>
      </c>
      <c r="K23" s="175" t="s">
        <v>663</v>
      </c>
      <c r="L23" s="175"/>
      <c r="M23" s="175"/>
    </row>
    <row r="24" spans="1:13" x14ac:dyDescent="0.25">
      <c r="A24" s="175">
        <v>47</v>
      </c>
      <c r="B24" s="175" t="s">
        <v>1467</v>
      </c>
      <c r="C24" s="175" t="s">
        <v>378</v>
      </c>
      <c r="D24" s="175"/>
      <c r="E24" s="175"/>
      <c r="F24" s="175" t="s">
        <v>572</v>
      </c>
      <c r="G24" s="175" t="s">
        <v>1019</v>
      </c>
      <c r="H24" s="175" t="s">
        <v>287</v>
      </c>
      <c r="I24" s="175" t="s">
        <v>573</v>
      </c>
      <c r="J24" s="175" t="s">
        <v>289</v>
      </c>
      <c r="K24" s="175" t="s">
        <v>665</v>
      </c>
      <c r="L24" s="175"/>
      <c r="M24" s="175"/>
    </row>
    <row r="25" spans="1:13" x14ac:dyDescent="0.25">
      <c r="A25" s="175">
        <v>49</v>
      </c>
      <c r="B25" s="175" t="s">
        <v>566</v>
      </c>
      <c r="C25" s="175" t="s">
        <v>556</v>
      </c>
      <c r="D25" s="175" t="s">
        <v>0</v>
      </c>
      <c r="E25" s="175" t="s">
        <v>1</v>
      </c>
      <c r="F25" s="175" t="s">
        <v>557</v>
      </c>
      <c r="G25" s="175" t="s">
        <v>1019</v>
      </c>
      <c r="H25" s="175" t="s">
        <v>287</v>
      </c>
      <c r="I25" s="175" t="s">
        <v>558</v>
      </c>
      <c r="J25" s="175" t="s">
        <v>289</v>
      </c>
      <c r="K25" s="175" t="s">
        <v>673</v>
      </c>
      <c r="L25" s="175"/>
      <c r="M25" s="175"/>
    </row>
    <row r="26" spans="1:13" x14ac:dyDescent="0.25">
      <c r="A26" s="175">
        <v>50</v>
      </c>
      <c r="B26" s="175" t="s">
        <v>97</v>
      </c>
      <c r="C26" s="175" t="s">
        <v>1468</v>
      </c>
      <c r="D26" s="175"/>
      <c r="E26" s="175"/>
      <c r="F26" s="175" t="s">
        <v>540</v>
      </c>
      <c r="G26" s="175" t="s">
        <v>1019</v>
      </c>
      <c r="H26" s="175" t="s">
        <v>294</v>
      </c>
      <c r="I26" s="175" t="s">
        <v>541</v>
      </c>
      <c r="J26" s="175" t="s">
        <v>289</v>
      </c>
      <c r="K26" s="175" t="s">
        <v>677</v>
      </c>
      <c r="L26" s="175"/>
      <c r="M26" s="175"/>
    </row>
    <row r="27" spans="1:13" x14ac:dyDescent="0.25">
      <c r="A27" s="175">
        <v>51</v>
      </c>
      <c r="B27" s="175" t="s">
        <v>291</v>
      </c>
      <c r="C27" s="175" t="s">
        <v>292</v>
      </c>
      <c r="D27" s="175" t="s">
        <v>0</v>
      </c>
      <c r="E27" s="175" t="s">
        <v>1</v>
      </c>
      <c r="F27" s="175" t="s">
        <v>293</v>
      </c>
      <c r="G27" s="175" t="s">
        <v>1019</v>
      </c>
      <c r="H27" s="175" t="s">
        <v>294</v>
      </c>
      <c r="I27" s="175" t="s">
        <v>295</v>
      </c>
      <c r="J27" s="175" t="s">
        <v>289</v>
      </c>
      <c r="K27" s="175" t="s">
        <v>679</v>
      </c>
      <c r="L27" s="175"/>
      <c r="M27" s="175"/>
    </row>
    <row r="28" spans="1:13" x14ac:dyDescent="0.25">
      <c r="A28" s="175">
        <v>52</v>
      </c>
      <c r="B28" s="175" t="s">
        <v>311</v>
      </c>
      <c r="C28" s="175" t="s">
        <v>312</v>
      </c>
      <c r="D28" s="175" t="s">
        <v>313</v>
      </c>
      <c r="E28" s="175" t="s">
        <v>43</v>
      </c>
      <c r="F28" s="175" t="s">
        <v>314</v>
      </c>
      <c r="G28" s="175" t="s">
        <v>1019</v>
      </c>
      <c r="H28" s="175" t="s">
        <v>294</v>
      </c>
      <c r="I28" s="175" t="s">
        <v>315</v>
      </c>
      <c r="J28" s="175" t="s">
        <v>289</v>
      </c>
      <c r="K28" s="175" t="s">
        <v>683</v>
      </c>
      <c r="L28" s="175"/>
      <c r="M28" s="175"/>
    </row>
    <row r="29" spans="1:13" x14ac:dyDescent="0.25">
      <c r="A29" s="175">
        <v>53</v>
      </c>
      <c r="B29" s="175" t="s">
        <v>317</v>
      </c>
      <c r="C29" s="175" t="s">
        <v>279</v>
      </c>
      <c r="D29" s="175" t="s">
        <v>318</v>
      </c>
      <c r="E29" s="175" t="s">
        <v>28</v>
      </c>
      <c r="F29" s="175" t="s">
        <v>319</v>
      </c>
      <c r="G29" s="175" t="s">
        <v>1019</v>
      </c>
      <c r="H29" s="175" t="s">
        <v>287</v>
      </c>
      <c r="I29" s="175" t="s">
        <v>320</v>
      </c>
      <c r="J29" s="175" t="s">
        <v>289</v>
      </c>
      <c r="K29" s="175" t="s">
        <v>758</v>
      </c>
      <c r="L29" s="175"/>
      <c r="M29" s="175"/>
    </row>
    <row r="30" spans="1:13" x14ac:dyDescent="0.25">
      <c r="A30" s="175">
        <v>55</v>
      </c>
      <c r="B30" s="175" t="s">
        <v>137</v>
      </c>
      <c r="C30" s="175" t="s">
        <v>138</v>
      </c>
      <c r="D30" s="175" t="s">
        <v>0</v>
      </c>
      <c r="E30" s="175" t="s">
        <v>1</v>
      </c>
      <c r="F30" s="175" t="s">
        <v>139</v>
      </c>
      <c r="G30" s="175" t="s">
        <v>1019</v>
      </c>
      <c r="H30" s="175" t="s">
        <v>3</v>
      </c>
      <c r="I30" s="175" t="s">
        <v>140</v>
      </c>
      <c r="J30" s="175" t="s">
        <v>53</v>
      </c>
      <c r="K30" s="175" t="s">
        <v>699</v>
      </c>
      <c r="L30" s="175"/>
      <c r="M30" s="175"/>
    </row>
    <row r="31" spans="1:13" x14ac:dyDescent="0.25">
      <c r="A31" s="175">
        <v>56</v>
      </c>
      <c r="B31" s="175" t="s">
        <v>262</v>
      </c>
      <c r="C31" s="175" t="s">
        <v>399</v>
      </c>
      <c r="D31" s="175" t="s">
        <v>0</v>
      </c>
      <c r="E31" s="175" t="s">
        <v>1</v>
      </c>
      <c r="F31" s="175" t="s">
        <v>400</v>
      </c>
      <c r="G31" s="175" t="s">
        <v>1019</v>
      </c>
      <c r="H31" s="175" t="s">
        <v>294</v>
      </c>
      <c r="I31" s="175" t="s">
        <v>401</v>
      </c>
      <c r="J31" s="175" t="s">
        <v>289</v>
      </c>
      <c r="K31" s="175" t="s">
        <v>700</v>
      </c>
      <c r="L31" s="175"/>
      <c r="M31" s="175"/>
    </row>
    <row r="32" spans="1:13" x14ac:dyDescent="0.25">
      <c r="A32" s="175">
        <v>57</v>
      </c>
      <c r="B32" s="175" t="s">
        <v>403</v>
      </c>
      <c r="C32" s="175" t="s">
        <v>60</v>
      </c>
      <c r="D32" s="175" t="s">
        <v>27</v>
      </c>
      <c r="E32" s="175" t="s">
        <v>28</v>
      </c>
      <c r="F32" s="175" t="s">
        <v>404</v>
      </c>
      <c r="G32" s="175" t="s">
        <v>1019</v>
      </c>
      <c r="H32" s="175" t="s">
        <v>287</v>
      </c>
      <c r="I32" s="175" t="s">
        <v>405</v>
      </c>
      <c r="J32" s="175" t="s">
        <v>289</v>
      </c>
      <c r="K32" s="175" t="s">
        <v>701</v>
      </c>
      <c r="L32" s="175"/>
      <c r="M32" s="175"/>
    </row>
    <row r="33" spans="1:13" x14ac:dyDescent="0.25">
      <c r="A33" s="175">
        <v>58</v>
      </c>
      <c r="B33" s="175" t="s">
        <v>431</v>
      </c>
      <c r="C33" s="175" t="s">
        <v>172</v>
      </c>
      <c r="D33" s="175" t="s">
        <v>432</v>
      </c>
      <c r="E33" s="175" t="s">
        <v>28</v>
      </c>
      <c r="F33" s="175" t="s">
        <v>433</v>
      </c>
      <c r="G33" s="175" t="s">
        <v>1019</v>
      </c>
      <c r="H33" s="175" t="s">
        <v>294</v>
      </c>
      <c r="I33" s="175" t="s">
        <v>434</v>
      </c>
      <c r="J33" s="175" t="s">
        <v>289</v>
      </c>
      <c r="K33" s="175" t="s">
        <v>704</v>
      </c>
      <c r="L33" s="175"/>
      <c r="M33" s="175"/>
    </row>
    <row r="34" spans="1:13" x14ac:dyDescent="0.25">
      <c r="A34" s="175">
        <v>59</v>
      </c>
      <c r="B34" s="175" t="s">
        <v>460</v>
      </c>
      <c r="C34" s="175" t="s">
        <v>461</v>
      </c>
      <c r="D34" s="175" t="s">
        <v>462</v>
      </c>
      <c r="E34" s="175" t="s">
        <v>1</v>
      </c>
      <c r="F34" s="175" t="s">
        <v>463</v>
      </c>
      <c r="G34" s="175" t="s">
        <v>1019</v>
      </c>
      <c r="H34" s="175" t="s">
        <v>30</v>
      </c>
      <c r="I34" s="175" t="s">
        <v>464</v>
      </c>
      <c r="J34" s="175" t="s">
        <v>32</v>
      </c>
      <c r="K34" s="175" t="s">
        <v>711</v>
      </c>
      <c r="L34" s="175"/>
      <c r="M34" s="175"/>
    </row>
    <row r="35" spans="1:13" x14ac:dyDescent="0.25">
      <c r="A35" s="175">
        <v>60</v>
      </c>
      <c r="B35" s="175" t="s">
        <v>165</v>
      </c>
      <c r="C35" s="175" t="s">
        <v>166</v>
      </c>
      <c r="D35" s="175" t="s">
        <v>27</v>
      </c>
      <c r="E35" s="175" t="s">
        <v>28</v>
      </c>
      <c r="F35" s="175" t="s">
        <v>167</v>
      </c>
      <c r="G35" s="175" t="s">
        <v>1019</v>
      </c>
      <c r="H35" s="175" t="s">
        <v>30</v>
      </c>
      <c r="I35" s="175" t="s">
        <v>168</v>
      </c>
      <c r="J35" s="175" t="s">
        <v>32</v>
      </c>
      <c r="K35" s="175" t="s">
        <v>712</v>
      </c>
      <c r="L35" s="175"/>
      <c r="M35" s="175"/>
    </row>
    <row r="36" spans="1:13" x14ac:dyDescent="0.25">
      <c r="A36" s="175">
        <v>61</v>
      </c>
      <c r="B36" s="175" t="s">
        <v>25</v>
      </c>
      <c r="C36" s="175" t="s">
        <v>26</v>
      </c>
      <c r="D36" s="175" t="s">
        <v>27</v>
      </c>
      <c r="E36" s="175" t="s">
        <v>28</v>
      </c>
      <c r="F36" s="175" t="s">
        <v>29</v>
      </c>
      <c r="G36" s="175" t="s">
        <v>1019</v>
      </c>
      <c r="H36" s="175" t="s">
        <v>30</v>
      </c>
      <c r="I36" s="175" t="s">
        <v>31</v>
      </c>
      <c r="J36" s="175" t="s">
        <v>32</v>
      </c>
      <c r="K36" s="175" t="s">
        <v>714</v>
      </c>
      <c r="L36" s="175"/>
      <c r="M36" s="175"/>
    </row>
    <row r="37" spans="1:13" x14ac:dyDescent="0.25">
      <c r="A37" s="175">
        <v>63</v>
      </c>
      <c r="B37" s="175" t="s">
        <v>110</v>
      </c>
      <c r="C37" s="175" t="s">
        <v>111</v>
      </c>
      <c r="D37" s="175" t="s">
        <v>112</v>
      </c>
      <c r="E37" s="175" t="s">
        <v>43</v>
      </c>
      <c r="F37" s="175" t="s">
        <v>113</v>
      </c>
      <c r="G37" s="175" t="s">
        <v>1019</v>
      </c>
      <c r="H37" s="175" t="s">
        <v>3</v>
      </c>
      <c r="I37" s="175" t="s">
        <v>114</v>
      </c>
      <c r="J37" s="175" t="s">
        <v>53</v>
      </c>
      <c r="K37" s="175" t="s">
        <v>727</v>
      </c>
      <c r="L37" s="175"/>
      <c r="M37" s="175"/>
    </row>
    <row r="38" spans="1:13" x14ac:dyDescent="0.25">
      <c r="A38" s="175">
        <v>64</v>
      </c>
      <c r="B38" s="175" t="s">
        <v>120</v>
      </c>
      <c r="C38" s="175" t="s">
        <v>121</v>
      </c>
      <c r="D38" s="175" t="s">
        <v>122</v>
      </c>
      <c r="E38" s="175" t="s">
        <v>43</v>
      </c>
      <c r="F38" s="175" t="s">
        <v>123</v>
      </c>
      <c r="G38" s="175" t="s">
        <v>1019</v>
      </c>
      <c r="H38" s="175" t="s">
        <v>3</v>
      </c>
      <c r="I38" s="175" t="s">
        <v>124</v>
      </c>
      <c r="J38" s="175" t="s">
        <v>125</v>
      </c>
      <c r="K38" s="175" t="s">
        <v>728</v>
      </c>
      <c r="L38" s="175"/>
      <c r="M38" s="175"/>
    </row>
    <row r="39" spans="1:13" x14ac:dyDescent="0.25">
      <c r="A39" s="175">
        <v>73</v>
      </c>
      <c r="B39" s="175" t="s">
        <v>467</v>
      </c>
      <c r="C39" s="175" t="s">
        <v>468</v>
      </c>
      <c r="D39" s="175" t="s">
        <v>0</v>
      </c>
      <c r="E39" s="175" t="s">
        <v>1</v>
      </c>
      <c r="F39" s="175" t="s">
        <v>477</v>
      </c>
      <c r="G39" s="175" t="s">
        <v>1019</v>
      </c>
      <c r="H39" s="175" t="s">
        <v>30</v>
      </c>
      <c r="I39" s="175" t="s">
        <v>478</v>
      </c>
      <c r="J39" s="175" t="s">
        <v>32</v>
      </c>
      <c r="K39" s="175" t="s">
        <v>740</v>
      </c>
      <c r="L39" s="175"/>
      <c r="M39" s="175"/>
    </row>
    <row r="40" spans="1:13" x14ac:dyDescent="0.25">
      <c r="A40" s="175">
        <v>75</v>
      </c>
      <c r="B40" s="175" t="s">
        <v>206</v>
      </c>
      <c r="C40" s="175" t="s">
        <v>207</v>
      </c>
      <c r="D40" s="175" t="s">
        <v>173</v>
      </c>
      <c r="E40" s="175" t="s">
        <v>43</v>
      </c>
      <c r="F40" s="175" t="s">
        <v>208</v>
      </c>
      <c r="G40" s="175" t="s">
        <v>1019</v>
      </c>
      <c r="H40" s="175" t="s">
        <v>3</v>
      </c>
      <c r="I40" s="175" t="s">
        <v>209</v>
      </c>
      <c r="J40" s="175" t="s">
        <v>53</v>
      </c>
      <c r="K40" s="175" t="s">
        <v>745</v>
      </c>
      <c r="L40" s="175"/>
      <c r="M40" s="175"/>
    </row>
    <row r="41" spans="1:13" x14ac:dyDescent="0.25">
      <c r="A41" s="175">
        <v>76</v>
      </c>
      <c r="B41" s="175" t="s">
        <v>224</v>
      </c>
      <c r="C41" s="175" t="s">
        <v>225</v>
      </c>
      <c r="D41" s="175" t="s">
        <v>0</v>
      </c>
      <c r="E41" s="175" t="s">
        <v>1</v>
      </c>
      <c r="F41" s="175" t="s">
        <v>226</v>
      </c>
      <c r="G41" s="175" t="s">
        <v>1019</v>
      </c>
      <c r="H41" s="175" t="s">
        <v>3</v>
      </c>
      <c r="I41" s="175" t="s">
        <v>227</v>
      </c>
      <c r="J41" s="175" t="s">
        <v>53</v>
      </c>
      <c r="K41" s="175" t="s">
        <v>748</v>
      </c>
      <c r="L41" s="175"/>
      <c r="M41" s="175"/>
    </row>
    <row r="42" spans="1:13" x14ac:dyDescent="0.25">
      <c r="A42" s="175">
        <v>77</v>
      </c>
      <c r="B42" s="175" t="s">
        <v>54</v>
      </c>
      <c r="C42" s="175" t="s">
        <v>55</v>
      </c>
      <c r="D42" s="175" t="s">
        <v>0</v>
      </c>
      <c r="E42" s="175" t="s">
        <v>1</v>
      </c>
      <c r="F42" s="175" t="s">
        <v>229</v>
      </c>
      <c r="G42" s="175" t="s">
        <v>1019</v>
      </c>
      <c r="H42" s="175" t="s">
        <v>3</v>
      </c>
      <c r="I42" s="175" t="s">
        <v>230</v>
      </c>
      <c r="J42" s="175" t="s">
        <v>53</v>
      </c>
      <c r="K42" s="175" t="s">
        <v>749</v>
      </c>
      <c r="L42" s="175"/>
      <c r="M42" s="175"/>
    </row>
    <row r="43" spans="1:13" x14ac:dyDescent="0.25">
      <c r="A43" s="175">
        <v>78</v>
      </c>
      <c r="B43" s="175" t="s">
        <v>278</v>
      </c>
      <c r="C43" s="175" t="s">
        <v>279</v>
      </c>
      <c r="D43" s="175" t="s">
        <v>66</v>
      </c>
      <c r="E43" s="175" t="s">
        <v>1</v>
      </c>
      <c r="F43" s="175" t="s">
        <v>280</v>
      </c>
      <c r="G43" s="175" t="s">
        <v>1019</v>
      </c>
      <c r="H43" s="175" t="s">
        <v>3</v>
      </c>
      <c r="I43" s="175" t="s">
        <v>281</v>
      </c>
      <c r="J43" s="175" t="s">
        <v>53</v>
      </c>
      <c r="K43" s="175" t="s">
        <v>756</v>
      </c>
      <c r="L43" s="175"/>
      <c r="M43" s="175"/>
    </row>
    <row r="44" spans="1:13" x14ac:dyDescent="0.25">
      <c r="A44" s="175">
        <v>27</v>
      </c>
      <c r="B44" s="175" t="s">
        <v>1072</v>
      </c>
      <c r="C44" s="175" t="s">
        <v>1073</v>
      </c>
      <c r="D44" s="175" t="s">
        <v>122</v>
      </c>
      <c r="E44" s="175" t="s">
        <v>43</v>
      </c>
      <c r="F44" s="175" t="s">
        <v>221</v>
      </c>
      <c r="G44" s="175" t="s">
        <v>1131</v>
      </c>
      <c r="H44" s="175" t="s">
        <v>3</v>
      </c>
      <c r="I44" s="175" t="s">
        <v>222</v>
      </c>
      <c r="J44" s="175" t="s">
        <v>53</v>
      </c>
      <c r="K44" s="175" t="s">
        <v>1074</v>
      </c>
      <c r="L44" s="175"/>
      <c r="M44" s="175"/>
    </row>
    <row r="45" spans="1:13" x14ac:dyDescent="0.25">
      <c r="A45" s="175">
        <v>48</v>
      </c>
      <c r="B45" s="175" t="s">
        <v>590</v>
      </c>
      <c r="C45" s="175" t="s">
        <v>591</v>
      </c>
      <c r="D45" s="175" t="s">
        <v>592</v>
      </c>
      <c r="E45" s="175" t="s">
        <v>43</v>
      </c>
      <c r="F45" s="175" t="s">
        <v>593</v>
      </c>
      <c r="G45" s="175" t="s">
        <v>1131</v>
      </c>
      <c r="H45" s="175" t="s">
        <v>30</v>
      </c>
      <c r="I45" s="175" t="s">
        <v>594</v>
      </c>
      <c r="J45" s="175" t="s">
        <v>32</v>
      </c>
      <c r="K45" s="175" t="s">
        <v>669</v>
      </c>
      <c r="L45" s="175"/>
      <c r="M45" s="175"/>
    </row>
    <row r="46" spans="1:13" x14ac:dyDescent="0.25">
      <c r="A46" s="175">
        <v>4</v>
      </c>
      <c r="B46" s="175" t="s">
        <v>174</v>
      </c>
      <c r="C46" s="175" t="s">
        <v>175</v>
      </c>
      <c r="D46" s="175" t="s">
        <v>0</v>
      </c>
      <c r="E46" s="175" t="s">
        <v>1</v>
      </c>
      <c r="F46" s="175" t="s">
        <v>472</v>
      </c>
      <c r="G46" s="175" t="s">
        <v>1050</v>
      </c>
      <c r="H46" s="175" t="s">
        <v>473</v>
      </c>
      <c r="I46" s="175" t="s">
        <v>474</v>
      </c>
      <c r="J46" s="175" t="s">
        <v>475</v>
      </c>
      <c r="K46" s="175" t="s">
        <v>1476</v>
      </c>
      <c r="L46" s="175"/>
      <c r="M46" s="175"/>
    </row>
    <row r="47" spans="1:13" x14ac:dyDescent="0.25">
      <c r="A47" s="175">
        <v>32</v>
      </c>
      <c r="B47" s="175" t="s">
        <v>766</v>
      </c>
      <c r="C47" s="175" t="s">
        <v>767</v>
      </c>
      <c r="D47" s="175" t="s">
        <v>577</v>
      </c>
      <c r="E47" s="175" t="s">
        <v>7</v>
      </c>
      <c r="F47" s="175" t="s">
        <v>1040</v>
      </c>
      <c r="G47" s="175" t="s">
        <v>1050</v>
      </c>
      <c r="H47" s="175" t="s">
        <v>781</v>
      </c>
      <c r="I47" s="175" t="s">
        <v>1042</v>
      </c>
      <c r="J47" s="175" t="s">
        <v>1043</v>
      </c>
      <c r="K47" s="175" t="s">
        <v>1044</v>
      </c>
      <c r="L47" s="175"/>
      <c r="M47" s="175"/>
    </row>
    <row r="48" spans="1:13" x14ac:dyDescent="0.25">
      <c r="A48" s="175">
        <v>74</v>
      </c>
      <c r="B48" s="175" t="s">
        <v>54</v>
      </c>
      <c r="C48" s="175" t="s">
        <v>55</v>
      </c>
      <c r="D48" s="175" t="s">
        <v>0</v>
      </c>
      <c r="E48" s="175" t="s">
        <v>1</v>
      </c>
      <c r="F48" s="175" t="s">
        <v>480</v>
      </c>
      <c r="G48" s="175" t="s">
        <v>1050</v>
      </c>
      <c r="H48" s="175" t="s">
        <v>473</v>
      </c>
      <c r="I48" s="175" t="s">
        <v>481</v>
      </c>
      <c r="J48" s="175" t="s">
        <v>475</v>
      </c>
      <c r="K48" s="175" t="s">
        <v>744</v>
      </c>
      <c r="L48" s="175"/>
      <c r="M48" s="175"/>
    </row>
    <row r="49" spans="1:13" x14ac:dyDescent="0.25">
      <c r="A49" s="175">
        <v>1</v>
      </c>
      <c r="B49" s="175" t="s">
        <v>1491</v>
      </c>
      <c r="C49" s="175" t="s">
        <v>97</v>
      </c>
      <c r="D49" s="175" t="s">
        <v>0</v>
      </c>
      <c r="E49" s="175" t="s">
        <v>1</v>
      </c>
      <c r="F49" s="175" t="s">
        <v>1492</v>
      </c>
      <c r="G49" s="175" t="s">
        <v>960</v>
      </c>
      <c r="H49" s="175" t="s">
        <v>1013</v>
      </c>
      <c r="I49" s="175" t="s">
        <v>1493</v>
      </c>
      <c r="J49" s="175" t="s">
        <v>960</v>
      </c>
      <c r="K49" s="175" t="s">
        <v>1494</v>
      </c>
      <c r="L49" s="175"/>
      <c r="M49" s="175"/>
    </row>
    <row r="50" spans="1:13" x14ac:dyDescent="0.25">
      <c r="A50" s="175">
        <v>66</v>
      </c>
      <c r="B50" s="175" t="s">
        <v>811</v>
      </c>
      <c r="C50" s="175" t="s">
        <v>812</v>
      </c>
      <c r="D50" s="175" t="s">
        <v>813</v>
      </c>
      <c r="E50" s="175" t="s">
        <v>814</v>
      </c>
      <c r="F50" s="175" t="s">
        <v>815</v>
      </c>
      <c r="G50" s="175" t="s">
        <v>960</v>
      </c>
      <c r="H50" s="175" t="s">
        <v>8</v>
      </c>
      <c r="I50" s="175" t="s">
        <v>817</v>
      </c>
      <c r="J50" s="175" t="s">
        <v>9</v>
      </c>
      <c r="K50" s="175" t="s">
        <v>818</v>
      </c>
      <c r="L50" s="175"/>
      <c r="M50" s="175"/>
    </row>
    <row r="51" spans="1:13" x14ac:dyDescent="0.25">
      <c r="A51" s="175">
        <v>2</v>
      </c>
      <c r="B51" s="175" t="s">
        <v>15</v>
      </c>
      <c r="C51" s="175" t="s">
        <v>16</v>
      </c>
      <c r="D51" s="175" t="s">
        <v>17</v>
      </c>
      <c r="E51" s="175" t="s">
        <v>7</v>
      </c>
      <c r="F51" s="175" t="s">
        <v>18</v>
      </c>
      <c r="G51" s="175" t="s">
        <v>1136</v>
      </c>
      <c r="H51" s="175" t="s">
        <v>5</v>
      </c>
      <c r="I51" s="175" t="s">
        <v>19</v>
      </c>
      <c r="J51" s="175" t="s">
        <v>6</v>
      </c>
      <c r="K51" s="175" t="s">
        <v>1495</v>
      </c>
      <c r="L51" s="175"/>
      <c r="M51" s="175"/>
    </row>
    <row r="52" spans="1:13" x14ac:dyDescent="0.25">
      <c r="A52" s="175">
        <v>7</v>
      </c>
      <c r="B52" s="175" t="s">
        <v>1479</v>
      </c>
      <c r="C52" s="175" t="s">
        <v>1480</v>
      </c>
      <c r="D52" s="175" t="s">
        <v>1481</v>
      </c>
      <c r="E52" s="175" t="s">
        <v>601</v>
      </c>
      <c r="F52" s="175" t="s">
        <v>1482</v>
      </c>
      <c r="G52" s="175" t="s">
        <v>1136</v>
      </c>
      <c r="H52" s="175" t="s">
        <v>1013</v>
      </c>
      <c r="I52" s="175" t="s">
        <v>1483</v>
      </c>
      <c r="J52" s="175" t="s">
        <v>960</v>
      </c>
      <c r="K52" s="175" t="s">
        <v>1484</v>
      </c>
      <c r="L52" s="175"/>
      <c r="M52" s="175"/>
    </row>
    <row r="53" spans="1:13" x14ac:dyDescent="0.25">
      <c r="A53" s="175">
        <v>10</v>
      </c>
      <c r="B53" s="175" t="s">
        <v>1458</v>
      </c>
      <c r="C53" s="175" t="s">
        <v>1459</v>
      </c>
      <c r="D53" s="175" t="s">
        <v>42</v>
      </c>
      <c r="E53" s="175" t="s">
        <v>43</v>
      </c>
      <c r="F53" s="175" t="s">
        <v>1460</v>
      </c>
      <c r="G53" s="175" t="s">
        <v>1136</v>
      </c>
      <c r="H53" s="175" t="s">
        <v>1013</v>
      </c>
      <c r="I53" s="175" t="s">
        <v>1461</v>
      </c>
      <c r="J53" s="175" t="s">
        <v>960</v>
      </c>
      <c r="K53" s="175" t="s">
        <v>1462</v>
      </c>
      <c r="L53" s="175"/>
      <c r="M53" s="175"/>
    </row>
    <row r="54" spans="1:13" x14ac:dyDescent="0.25">
      <c r="A54" s="175">
        <v>65</v>
      </c>
      <c r="B54" s="175" t="s">
        <v>925</v>
      </c>
      <c r="C54" s="175" t="s">
        <v>926</v>
      </c>
      <c r="D54" s="175" t="s">
        <v>821</v>
      </c>
      <c r="E54" s="175" t="s">
        <v>822</v>
      </c>
      <c r="F54" s="175" t="s">
        <v>927</v>
      </c>
      <c r="G54" s="175" t="s">
        <v>1136</v>
      </c>
      <c r="H54" s="175" t="s">
        <v>8</v>
      </c>
      <c r="I54" s="175" t="s">
        <v>928</v>
      </c>
      <c r="J54" s="175" t="s">
        <v>9</v>
      </c>
      <c r="K54" s="175" t="s">
        <v>929</v>
      </c>
      <c r="L54" s="175"/>
      <c r="M54" s="175"/>
    </row>
    <row r="55" spans="1:13" x14ac:dyDescent="0.25">
      <c r="A55" s="175">
        <v>68</v>
      </c>
      <c r="B55" s="175" t="s">
        <v>819</v>
      </c>
      <c r="C55" s="175" t="s">
        <v>820</v>
      </c>
      <c r="D55" s="175" t="s">
        <v>821</v>
      </c>
      <c r="E55" s="175" t="s">
        <v>822</v>
      </c>
      <c r="F55" s="175" t="s">
        <v>823</v>
      </c>
      <c r="G55" s="175" t="s">
        <v>1136</v>
      </c>
      <c r="H55" s="175" t="s">
        <v>8</v>
      </c>
      <c r="I55" s="175" t="s">
        <v>824</v>
      </c>
      <c r="J55" s="175" t="s">
        <v>9</v>
      </c>
      <c r="K55" s="175" t="s">
        <v>825</v>
      </c>
      <c r="L55" s="175"/>
      <c r="M55" s="175"/>
    </row>
    <row r="56" spans="1:13" x14ac:dyDescent="0.25">
      <c r="A56" s="175">
        <v>3</v>
      </c>
      <c r="B56" s="175" t="s">
        <v>366</v>
      </c>
      <c r="C56" s="175" t="s">
        <v>367</v>
      </c>
      <c r="D56" s="175" t="s">
        <v>368</v>
      </c>
      <c r="E56" s="175" t="s">
        <v>43</v>
      </c>
      <c r="F56" s="175" t="s">
        <v>395</v>
      </c>
      <c r="G56" s="175" t="s">
        <v>1257</v>
      </c>
      <c r="H56" s="175" t="s">
        <v>5</v>
      </c>
      <c r="I56" s="175" t="s">
        <v>396</v>
      </c>
      <c r="J56" s="175" t="s">
        <v>6</v>
      </c>
      <c r="K56" s="175" t="s">
        <v>1496</v>
      </c>
      <c r="L56" s="175"/>
      <c r="M56" s="175"/>
    </row>
    <row r="57" spans="1:13" x14ac:dyDescent="0.25">
      <c r="A57" s="175">
        <v>5</v>
      </c>
      <c r="B57" s="175" t="s">
        <v>174</v>
      </c>
      <c r="C57" s="175" t="s">
        <v>175</v>
      </c>
      <c r="D57" s="175" t="s">
        <v>0</v>
      </c>
      <c r="E57" s="175" t="s">
        <v>1</v>
      </c>
      <c r="F57" s="175" t="s">
        <v>176</v>
      </c>
      <c r="G57" s="175" t="s">
        <v>1469</v>
      </c>
      <c r="H57" s="175" t="s">
        <v>8</v>
      </c>
      <c r="I57" s="175" t="s">
        <v>177</v>
      </c>
      <c r="J57" s="175" t="s">
        <v>9</v>
      </c>
      <c r="K57" s="175" t="s">
        <v>1477</v>
      </c>
      <c r="L57" s="175"/>
      <c r="M57" s="175"/>
    </row>
    <row r="58" spans="1:13" x14ac:dyDescent="0.25">
      <c r="A58" s="175">
        <v>6</v>
      </c>
      <c r="B58" s="175" t="s">
        <v>174</v>
      </c>
      <c r="C58" s="175" t="s">
        <v>175</v>
      </c>
      <c r="D58" s="175" t="s">
        <v>0</v>
      </c>
      <c r="E58" s="175" t="s">
        <v>1</v>
      </c>
      <c r="F58" s="175" t="s">
        <v>1232</v>
      </c>
      <c r="G58" s="175" t="s">
        <v>1469</v>
      </c>
      <c r="H58" s="175" t="s">
        <v>1013</v>
      </c>
      <c r="I58" s="175" t="s">
        <v>1234</v>
      </c>
      <c r="J58" s="175" t="s">
        <v>960</v>
      </c>
      <c r="K58" s="175" t="s">
        <v>1478</v>
      </c>
      <c r="L58" s="175"/>
      <c r="M58" s="175"/>
    </row>
    <row r="59" spans="1:13" x14ac:dyDescent="0.25">
      <c r="A59" s="175">
        <v>9</v>
      </c>
      <c r="B59" s="175" t="s">
        <v>803</v>
      </c>
      <c r="C59" s="175" t="s">
        <v>804</v>
      </c>
      <c r="D59" s="175" t="s">
        <v>17</v>
      </c>
      <c r="E59" s="175" t="s">
        <v>7</v>
      </c>
      <c r="F59" s="175" t="s">
        <v>1121</v>
      </c>
      <c r="G59" s="175" t="s">
        <v>1469</v>
      </c>
      <c r="H59" s="175" t="s">
        <v>1013</v>
      </c>
      <c r="I59" s="175" t="s">
        <v>1122</v>
      </c>
      <c r="J59" s="175" t="s">
        <v>960</v>
      </c>
      <c r="K59" s="175" t="s">
        <v>1465</v>
      </c>
      <c r="L59" s="175"/>
      <c r="M59" s="175"/>
    </row>
    <row r="60" spans="1:13" x14ac:dyDescent="0.25">
      <c r="A60" s="175">
        <v>12</v>
      </c>
      <c r="B60" s="175" t="s">
        <v>366</v>
      </c>
      <c r="C60" s="175" t="s">
        <v>367</v>
      </c>
      <c r="D60" s="175" t="s">
        <v>368</v>
      </c>
      <c r="E60" s="175" t="s">
        <v>43</v>
      </c>
      <c r="F60" s="175" t="s">
        <v>1100</v>
      </c>
      <c r="G60" s="175" t="s">
        <v>1469</v>
      </c>
      <c r="H60" s="175" t="s">
        <v>1013</v>
      </c>
      <c r="I60" s="175" t="s">
        <v>1101</v>
      </c>
      <c r="J60" s="175" t="s">
        <v>960</v>
      </c>
      <c r="K60" s="175" t="s">
        <v>1258</v>
      </c>
      <c r="L60" s="175"/>
      <c r="M60" s="175"/>
    </row>
    <row r="61" spans="1:13" x14ac:dyDescent="0.25">
      <c r="A61" s="175">
        <v>13</v>
      </c>
      <c r="B61" s="175" t="s">
        <v>1215</v>
      </c>
      <c r="C61" s="175" t="s">
        <v>1216</v>
      </c>
      <c r="D61" s="175" t="s">
        <v>0</v>
      </c>
      <c r="E61" s="175" t="s">
        <v>1</v>
      </c>
      <c r="F61" s="175" t="s">
        <v>1218</v>
      </c>
      <c r="G61" s="175" t="s">
        <v>1469</v>
      </c>
      <c r="H61" s="175" t="s">
        <v>1013</v>
      </c>
      <c r="I61" s="175" t="s">
        <v>1219</v>
      </c>
      <c r="J61" s="175" t="s">
        <v>960</v>
      </c>
      <c r="K61" s="175" t="s">
        <v>1242</v>
      </c>
      <c r="L61" s="175"/>
      <c r="M61" s="175"/>
    </row>
    <row r="62" spans="1:13" x14ac:dyDescent="0.25">
      <c r="A62" s="175">
        <v>14</v>
      </c>
      <c r="B62" s="175" t="s">
        <v>1194</v>
      </c>
      <c r="C62" s="175" t="s">
        <v>1195</v>
      </c>
      <c r="D62" s="175" t="s">
        <v>1196</v>
      </c>
      <c r="E62" s="175" t="s">
        <v>28</v>
      </c>
      <c r="F62" s="175" t="s">
        <v>1197</v>
      </c>
      <c r="G62" s="175" t="s">
        <v>1469</v>
      </c>
      <c r="H62" s="175" t="s">
        <v>1013</v>
      </c>
      <c r="I62" s="175" t="s">
        <v>1198</v>
      </c>
      <c r="J62" s="175" t="s">
        <v>960</v>
      </c>
      <c r="K62" s="175" t="s">
        <v>1214</v>
      </c>
      <c r="L62" s="175"/>
      <c r="M62" s="175"/>
    </row>
    <row r="63" spans="1:13" x14ac:dyDescent="0.25">
      <c r="A63" s="175">
        <v>17</v>
      </c>
      <c r="B63" s="175" t="s">
        <v>196</v>
      </c>
      <c r="C63" s="175" t="s">
        <v>104</v>
      </c>
      <c r="D63" s="175" t="s">
        <v>197</v>
      </c>
      <c r="E63" s="175" t="s">
        <v>198</v>
      </c>
      <c r="F63" s="175" t="s">
        <v>1168</v>
      </c>
      <c r="G63" s="175" t="s">
        <v>1469</v>
      </c>
      <c r="H63" s="175" t="s">
        <v>1013</v>
      </c>
      <c r="I63" s="175" t="s">
        <v>1169</v>
      </c>
      <c r="J63" s="175" t="s">
        <v>960</v>
      </c>
      <c r="K63" s="175" t="s">
        <v>1170</v>
      </c>
      <c r="L63" s="175"/>
      <c r="M63" s="175"/>
    </row>
    <row r="64" spans="1:13" x14ac:dyDescent="0.25">
      <c r="A64" s="175">
        <v>18</v>
      </c>
      <c r="B64" s="175" t="s">
        <v>1176</v>
      </c>
      <c r="C64" s="175" t="s">
        <v>1177</v>
      </c>
      <c r="D64" s="175" t="s">
        <v>173</v>
      </c>
      <c r="E64" s="175" t="s">
        <v>43</v>
      </c>
      <c r="F64" s="175" t="s">
        <v>1178</v>
      </c>
      <c r="G64" s="175" t="s">
        <v>1469</v>
      </c>
      <c r="H64" s="175" t="s">
        <v>1013</v>
      </c>
      <c r="I64" s="175" t="s">
        <v>1179</v>
      </c>
      <c r="J64" s="175" t="s">
        <v>960</v>
      </c>
      <c r="K64" s="175" t="s">
        <v>1180</v>
      </c>
      <c r="L64" s="175"/>
      <c r="M64" s="175"/>
    </row>
    <row r="65" spans="1:13" x14ac:dyDescent="0.25">
      <c r="A65" s="175">
        <v>19</v>
      </c>
      <c r="B65" s="175" t="s">
        <v>1181</v>
      </c>
      <c r="C65" s="175" t="s">
        <v>1182</v>
      </c>
      <c r="D65" s="175" t="s">
        <v>1183</v>
      </c>
      <c r="E65" s="175" t="s">
        <v>48</v>
      </c>
      <c r="F65" s="175" t="s">
        <v>1184</v>
      </c>
      <c r="G65" s="175" t="s">
        <v>1469</v>
      </c>
      <c r="H65" s="175" t="s">
        <v>1013</v>
      </c>
      <c r="I65" s="175" t="s">
        <v>1185</v>
      </c>
      <c r="J65" s="175" t="s">
        <v>960</v>
      </c>
      <c r="K65" s="175" t="s">
        <v>1186</v>
      </c>
      <c r="L65" s="175"/>
      <c r="M65" s="175"/>
    </row>
    <row r="66" spans="1:13" x14ac:dyDescent="0.25">
      <c r="A66" s="175">
        <v>20</v>
      </c>
      <c r="B66" s="175" t="s">
        <v>1187</v>
      </c>
      <c r="C66" s="175" t="s">
        <v>1188</v>
      </c>
      <c r="D66" s="175" t="s">
        <v>1189</v>
      </c>
      <c r="E66" s="175" t="s">
        <v>43</v>
      </c>
      <c r="F66" s="175" t="s">
        <v>1190</v>
      </c>
      <c r="G66" s="175" t="s">
        <v>1469</v>
      </c>
      <c r="H66" s="175" t="s">
        <v>1013</v>
      </c>
      <c r="I66" s="175" t="s">
        <v>1191</v>
      </c>
      <c r="J66" s="175" t="s">
        <v>960</v>
      </c>
      <c r="K66" s="175" t="s">
        <v>1192</v>
      </c>
      <c r="L66" s="175"/>
      <c r="M66" s="175"/>
    </row>
    <row r="67" spans="1:13" x14ac:dyDescent="0.25">
      <c r="A67" s="175">
        <v>21</v>
      </c>
      <c r="B67" s="175" t="s">
        <v>262</v>
      </c>
      <c r="C67" s="175" t="s">
        <v>1141</v>
      </c>
      <c r="D67" s="175" t="s">
        <v>1142</v>
      </c>
      <c r="E67" s="175" t="s">
        <v>1</v>
      </c>
      <c r="F67" s="175" t="s">
        <v>1143</v>
      </c>
      <c r="G67" s="175" t="s">
        <v>1469</v>
      </c>
      <c r="H67" s="175" t="s">
        <v>1013</v>
      </c>
      <c r="I67" s="175" t="s">
        <v>1144</v>
      </c>
      <c r="J67" s="175" t="s">
        <v>960</v>
      </c>
      <c r="K67" s="175" t="s">
        <v>1145</v>
      </c>
      <c r="L67" s="175"/>
      <c r="M67" s="175"/>
    </row>
    <row r="68" spans="1:13" x14ac:dyDescent="0.25">
      <c r="A68" s="175">
        <v>22</v>
      </c>
      <c r="B68" s="175" t="s">
        <v>1146</v>
      </c>
      <c r="C68" s="175" t="s">
        <v>1147</v>
      </c>
      <c r="D68" s="175" t="s">
        <v>1142</v>
      </c>
      <c r="E68" s="175" t="s">
        <v>1</v>
      </c>
      <c r="F68" s="175" t="s">
        <v>1148</v>
      </c>
      <c r="G68" s="175" t="s">
        <v>1469</v>
      </c>
      <c r="H68" s="175" t="s">
        <v>1013</v>
      </c>
      <c r="I68" s="175" t="s">
        <v>1149</v>
      </c>
      <c r="J68" s="175" t="s">
        <v>960</v>
      </c>
      <c r="K68" s="175" t="s">
        <v>1150</v>
      </c>
      <c r="L68" s="175"/>
      <c r="M68" s="175"/>
    </row>
    <row r="69" spans="1:13" x14ac:dyDescent="0.25">
      <c r="A69" s="175">
        <v>23</v>
      </c>
      <c r="B69" s="175" t="s">
        <v>50</v>
      </c>
      <c r="C69" s="175" t="s">
        <v>51</v>
      </c>
      <c r="D69" s="175" t="s">
        <v>52</v>
      </c>
      <c r="E69" s="175" t="s">
        <v>43</v>
      </c>
      <c r="F69" s="175" t="s">
        <v>1085</v>
      </c>
      <c r="G69" s="175" t="s">
        <v>1469</v>
      </c>
      <c r="H69" s="175" t="s">
        <v>1013</v>
      </c>
      <c r="I69" s="175" t="s">
        <v>1086</v>
      </c>
      <c r="J69" s="175" t="s">
        <v>960</v>
      </c>
      <c r="K69" s="175" t="s">
        <v>1087</v>
      </c>
      <c r="L69" s="175"/>
      <c r="M69" s="175"/>
    </row>
    <row r="70" spans="1:13" x14ac:dyDescent="0.25">
      <c r="A70" s="175">
        <v>24</v>
      </c>
      <c r="B70" s="175" t="s">
        <v>196</v>
      </c>
      <c r="C70" s="175" t="s">
        <v>104</v>
      </c>
      <c r="D70" s="175" t="s">
        <v>197</v>
      </c>
      <c r="E70" s="175" t="s">
        <v>198</v>
      </c>
      <c r="F70" s="175" t="s">
        <v>1107</v>
      </c>
      <c r="G70" s="175" t="s">
        <v>1469</v>
      </c>
      <c r="H70" s="175" t="s">
        <v>1013</v>
      </c>
      <c r="I70" s="175" t="s">
        <v>1108</v>
      </c>
      <c r="J70" s="175" t="s">
        <v>960</v>
      </c>
      <c r="K70" s="175" t="s">
        <v>1109</v>
      </c>
      <c r="L70" s="175"/>
      <c r="M70" s="175"/>
    </row>
    <row r="71" spans="1:13" x14ac:dyDescent="0.25">
      <c r="A71" s="175">
        <v>25</v>
      </c>
      <c r="B71" s="175" t="s">
        <v>1110</v>
      </c>
      <c r="C71" s="175" t="s">
        <v>408</v>
      </c>
      <c r="D71" s="175" t="s">
        <v>1111</v>
      </c>
      <c r="E71" s="175" t="s">
        <v>912</v>
      </c>
      <c r="F71" s="175" t="s">
        <v>1112</v>
      </c>
      <c r="G71" s="175" t="s">
        <v>1469</v>
      </c>
      <c r="H71" s="175" t="s">
        <v>1013</v>
      </c>
      <c r="I71" s="175" t="s">
        <v>1113</v>
      </c>
      <c r="J71" s="175" t="s">
        <v>960</v>
      </c>
      <c r="K71" s="175" t="s">
        <v>1114</v>
      </c>
      <c r="L71" s="175"/>
      <c r="M71" s="175"/>
    </row>
    <row r="72" spans="1:13" x14ac:dyDescent="0.25">
      <c r="A72" s="175">
        <v>34</v>
      </c>
      <c r="B72" s="175" t="s">
        <v>803</v>
      </c>
      <c r="C72" s="175" t="s">
        <v>804</v>
      </c>
      <c r="D72" s="175" t="s">
        <v>17</v>
      </c>
      <c r="E72" s="175" t="s">
        <v>7</v>
      </c>
      <c r="F72" s="175" t="s">
        <v>805</v>
      </c>
      <c r="G72" s="175" t="s">
        <v>1469</v>
      </c>
      <c r="H72" s="175" t="s">
        <v>5</v>
      </c>
      <c r="I72" s="175" t="s">
        <v>806</v>
      </c>
      <c r="J72" s="175" t="s">
        <v>6</v>
      </c>
      <c r="K72" s="175" t="s">
        <v>996</v>
      </c>
      <c r="L72" s="175"/>
      <c r="M72" s="175"/>
    </row>
    <row r="73" spans="1:13" x14ac:dyDescent="0.25">
      <c r="A73" s="175">
        <v>42</v>
      </c>
      <c r="B73" s="175" t="s">
        <v>766</v>
      </c>
      <c r="C73" s="175" t="s">
        <v>767</v>
      </c>
      <c r="D73" s="175" t="s">
        <v>577</v>
      </c>
      <c r="E73" s="175" t="s">
        <v>7</v>
      </c>
      <c r="F73" s="175" t="s">
        <v>768</v>
      </c>
      <c r="G73" s="175" t="s">
        <v>1469</v>
      </c>
      <c r="H73" s="175" t="s">
        <v>8</v>
      </c>
      <c r="I73" s="175" t="s">
        <v>769</v>
      </c>
      <c r="J73" s="175" t="s">
        <v>9</v>
      </c>
      <c r="K73" s="175" t="s">
        <v>770</v>
      </c>
      <c r="L73" s="175"/>
      <c r="M73" s="175"/>
    </row>
    <row r="74" spans="1:13" x14ac:dyDescent="0.25">
      <c r="A74" s="175">
        <v>62</v>
      </c>
      <c r="B74" s="175" t="s">
        <v>54</v>
      </c>
      <c r="C74" s="175" t="s">
        <v>55</v>
      </c>
      <c r="D74" s="175" t="s">
        <v>0</v>
      </c>
      <c r="E74" s="175" t="s">
        <v>1</v>
      </c>
      <c r="F74" s="175" t="s">
        <v>56</v>
      </c>
      <c r="G74" s="175" t="s">
        <v>1469</v>
      </c>
      <c r="H74" s="175" t="s">
        <v>5</v>
      </c>
      <c r="I74" s="175" t="s">
        <v>57</v>
      </c>
      <c r="J74" s="175" t="s">
        <v>6</v>
      </c>
      <c r="K74" s="175" t="s">
        <v>717</v>
      </c>
      <c r="L74" s="175"/>
      <c r="M74" s="175"/>
    </row>
    <row r="75" spans="1:13" x14ac:dyDescent="0.25">
      <c r="A75" s="175">
        <v>67</v>
      </c>
      <c r="B75" s="175" t="s">
        <v>869</v>
      </c>
      <c r="C75" s="175" t="s">
        <v>870</v>
      </c>
      <c r="D75" s="175" t="s">
        <v>871</v>
      </c>
      <c r="E75" s="175" t="s">
        <v>198</v>
      </c>
      <c r="F75" s="175" t="s">
        <v>872</v>
      </c>
      <c r="G75" s="175" t="s">
        <v>1469</v>
      </c>
      <c r="H75" s="175" t="s">
        <v>8</v>
      </c>
      <c r="I75" s="175" t="s">
        <v>873</v>
      </c>
      <c r="J75" s="175" t="s">
        <v>9</v>
      </c>
      <c r="K75" s="175" t="s">
        <v>874</v>
      </c>
      <c r="L75" s="175"/>
      <c r="M75" s="175"/>
    </row>
    <row r="76" spans="1:13" x14ac:dyDescent="0.25">
      <c r="A76" s="175">
        <v>69</v>
      </c>
      <c r="B76" s="175" t="s">
        <v>875</v>
      </c>
      <c r="C76" s="175" t="s">
        <v>876</v>
      </c>
      <c r="D76" s="175" t="s">
        <v>877</v>
      </c>
      <c r="E76" s="175" t="s">
        <v>878</v>
      </c>
      <c r="F76" s="175" t="s">
        <v>879</v>
      </c>
      <c r="G76" s="175" t="s">
        <v>1469</v>
      </c>
      <c r="H76" s="175" t="s">
        <v>8</v>
      </c>
      <c r="I76" s="175" t="s">
        <v>880</v>
      </c>
      <c r="J76" s="175" t="s">
        <v>9</v>
      </c>
      <c r="K76" s="175" t="s">
        <v>881</v>
      </c>
      <c r="L76" s="175"/>
      <c r="M76" s="175"/>
    </row>
    <row r="77" spans="1:13" x14ac:dyDescent="0.25">
      <c r="A77" s="175">
        <v>70</v>
      </c>
      <c r="B77" s="175" t="s">
        <v>797</v>
      </c>
      <c r="C77" s="175" t="s">
        <v>798</v>
      </c>
      <c r="D77" s="175" t="s">
        <v>799</v>
      </c>
      <c r="E77" s="175" t="s">
        <v>1</v>
      </c>
      <c r="F77" s="175" t="s">
        <v>800</v>
      </c>
      <c r="G77" s="175" t="s">
        <v>1469</v>
      </c>
      <c r="H77" s="175" t="s">
        <v>8</v>
      </c>
      <c r="I77" s="175" t="s">
        <v>801</v>
      </c>
      <c r="J77" s="175" t="s">
        <v>9</v>
      </c>
      <c r="K77" s="175" t="s">
        <v>802</v>
      </c>
      <c r="L77" s="175"/>
      <c r="M77" s="175"/>
    </row>
    <row r="78" spans="1:13" x14ac:dyDescent="0.25">
      <c r="A78" s="175">
        <v>71</v>
      </c>
      <c r="B78" s="175" t="s">
        <v>101</v>
      </c>
      <c r="C78" s="175" t="s">
        <v>102</v>
      </c>
      <c r="D78" s="175" t="s">
        <v>103</v>
      </c>
      <c r="E78" s="175" t="s">
        <v>43</v>
      </c>
      <c r="F78" s="175" t="s">
        <v>169</v>
      </c>
      <c r="G78" s="175" t="s">
        <v>1469</v>
      </c>
      <c r="H78" s="175" t="s">
        <v>8</v>
      </c>
      <c r="I78" s="175" t="s">
        <v>170</v>
      </c>
      <c r="J78" s="175" t="s">
        <v>9</v>
      </c>
      <c r="K78" s="175" t="s">
        <v>735</v>
      </c>
      <c r="L78" s="175"/>
      <c r="M78" s="175"/>
    </row>
    <row r="79" spans="1:13" x14ac:dyDescent="0.25">
      <c r="A79" s="175">
        <v>72</v>
      </c>
      <c r="B79" s="175" t="s">
        <v>179</v>
      </c>
      <c r="C79" s="175" t="s">
        <v>180</v>
      </c>
      <c r="D79" s="175" t="s">
        <v>181</v>
      </c>
      <c r="E79" s="175" t="s">
        <v>43</v>
      </c>
      <c r="F79" s="175" t="s">
        <v>182</v>
      </c>
      <c r="G79" s="175" t="s">
        <v>1469</v>
      </c>
      <c r="H79" s="175" t="s">
        <v>8</v>
      </c>
      <c r="I79" s="175" t="s">
        <v>183</v>
      </c>
      <c r="J79" s="175" t="s">
        <v>9</v>
      </c>
      <c r="K79" s="175" t="s">
        <v>738</v>
      </c>
      <c r="L79" s="175"/>
      <c r="M79" s="175"/>
    </row>
  </sheetData>
  <sortState ref="A2:K79">
    <sortCondition ref="G1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80"/>
  <sheetViews>
    <sheetView topLeftCell="A46" workbookViewId="0">
      <selection sqref="A1:XFD1"/>
    </sheetView>
  </sheetViews>
  <sheetFormatPr defaultRowHeight="15" x14ac:dyDescent="0.25"/>
  <cols>
    <col min="7" max="7" bestFit="true" customWidth="true" width="11.7109375" collapsed="false"/>
  </cols>
  <sheetData>
    <row customFormat="1" r="1" s="168" spans="1:14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4" x14ac:dyDescent="0.25">
      <c r="A2">
        <v>26</v>
      </c>
      <c r="B2" s="168" t="s">
        <v>190</v>
      </c>
      <c r="C2" s="168" t="s">
        <v>191</v>
      </c>
      <c r="D2" s="168" t="s">
        <v>192</v>
      </c>
      <c r="E2" s="168" t="s">
        <v>28</v>
      </c>
      <c r="F2" s="168" t="s">
        <v>193</v>
      </c>
      <c r="G2" s="168" t="s">
        <v>1019</v>
      </c>
      <c r="H2" s="168" t="s">
        <v>30</v>
      </c>
      <c r="I2" s="168" t="s">
        <v>194</v>
      </c>
      <c r="J2" s="168" t="s">
        <v>32</v>
      </c>
      <c r="K2" s="168" t="s">
        <v>1081</v>
      </c>
      <c r="L2" s="168"/>
      <c r="M2" s="168"/>
      <c r="N2" s="168"/>
    </row>
    <row r="3" spans="1:14" x14ac:dyDescent="0.25">
      <c r="A3">
        <v>28</v>
      </c>
      <c r="B3" s="168" t="s">
        <v>71</v>
      </c>
      <c r="C3" s="168" t="s">
        <v>72</v>
      </c>
      <c r="D3" s="168" t="s">
        <v>73</v>
      </c>
      <c r="E3" s="168" t="s">
        <v>28</v>
      </c>
      <c r="F3" s="168" t="s">
        <v>74</v>
      </c>
      <c r="G3" s="168" t="s">
        <v>1019</v>
      </c>
      <c r="H3" s="168" t="s">
        <v>30</v>
      </c>
      <c r="I3" s="168" t="s">
        <v>75</v>
      </c>
      <c r="J3" s="168" t="s">
        <v>32</v>
      </c>
      <c r="K3" s="168" t="s">
        <v>1058</v>
      </c>
      <c r="L3" s="168"/>
      <c r="M3" s="168"/>
      <c r="N3" s="168"/>
    </row>
    <row r="4" spans="1:14" x14ac:dyDescent="0.25">
      <c r="A4" s="168">
        <v>35</v>
      </c>
      <c r="B4" s="168" t="s">
        <v>64</v>
      </c>
      <c r="C4" s="168" t="s">
        <v>65</v>
      </c>
      <c r="D4" s="168" t="s">
        <v>66</v>
      </c>
      <c r="E4" s="168" t="s">
        <v>1</v>
      </c>
      <c r="F4" s="168" t="s">
        <v>67</v>
      </c>
      <c r="G4" s="168" t="s">
        <v>1019</v>
      </c>
      <c r="H4" s="168" t="s">
        <v>30</v>
      </c>
      <c r="I4" s="168" t="s">
        <v>68</v>
      </c>
      <c r="J4" s="168" t="s">
        <v>32</v>
      </c>
      <c r="K4" s="168" t="s">
        <v>959</v>
      </c>
      <c r="L4" s="168"/>
      <c r="M4" s="168"/>
      <c r="N4" s="168"/>
    </row>
    <row r="5" spans="1:14" x14ac:dyDescent="0.25">
      <c r="A5" s="168">
        <v>47</v>
      </c>
      <c r="B5" s="168" t="s">
        <v>590</v>
      </c>
      <c r="C5" s="168" t="s">
        <v>591</v>
      </c>
      <c r="D5" s="168" t="s">
        <v>592</v>
      </c>
      <c r="E5" s="168" t="s">
        <v>43</v>
      </c>
      <c r="F5" s="168" t="s">
        <v>593</v>
      </c>
      <c r="G5" s="168" t="s">
        <v>1131</v>
      </c>
      <c r="H5" s="168" t="s">
        <v>30</v>
      </c>
      <c r="I5" s="168" t="s">
        <v>594</v>
      </c>
      <c r="J5" s="168" t="s">
        <v>32</v>
      </c>
      <c r="K5" s="168" t="s">
        <v>669</v>
      </c>
      <c r="L5" s="168"/>
      <c r="M5" s="168"/>
      <c r="N5" s="168"/>
    </row>
    <row r="6" spans="1:14" x14ac:dyDescent="0.25">
      <c r="A6" s="168">
        <v>61</v>
      </c>
      <c r="B6" s="168" t="s">
        <v>460</v>
      </c>
      <c r="C6" s="168" t="s">
        <v>461</v>
      </c>
      <c r="D6" s="168" t="s">
        <v>462</v>
      </c>
      <c r="E6" s="168" t="s">
        <v>1</v>
      </c>
      <c r="F6" s="168" t="s">
        <v>463</v>
      </c>
      <c r="G6" s="168" t="s">
        <v>1019</v>
      </c>
      <c r="H6" s="168" t="s">
        <v>30</v>
      </c>
      <c r="I6" s="168" t="s">
        <v>464</v>
      </c>
      <c r="J6" s="168" t="s">
        <v>32</v>
      </c>
      <c r="K6" s="168" t="s">
        <v>711</v>
      </c>
      <c r="L6" s="168"/>
      <c r="M6" s="168"/>
      <c r="N6" s="168"/>
    </row>
    <row r="7" spans="1:14" x14ac:dyDescent="0.25">
      <c r="A7" s="168">
        <v>62</v>
      </c>
      <c r="B7" s="168" t="s">
        <v>165</v>
      </c>
      <c r="C7" s="168" t="s">
        <v>166</v>
      </c>
      <c r="D7" s="168" t="s">
        <v>27</v>
      </c>
      <c r="E7" s="168" t="s">
        <v>28</v>
      </c>
      <c r="F7" s="168" t="s">
        <v>167</v>
      </c>
      <c r="G7" s="168" t="s">
        <v>1019</v>
      </c>
      <c r="H7" s="168" t="s">
        <v>30</v>
      </c>
      <c r="I7" s="168" t="s">
        <v>168</v>
      </c>
      <c r="J7" s="168" t="s">
        <v>32</v>
      </c>
      <c r="K7" s="168" t="s">
        <v>712</v>
      </c>
      <c r="L7" s="168"/>
      <c r="M7" s="168"/>
      <c r="N7" s="168"/>
    </row>
    <row r="8" spans="1:14" x14ac:dyDescent="0.25">
      <c r="A8" s="168">
        <v>63</v>
      </c>
      <c r="B8" s="168" t="s">
        <v>25</v>
      </c>
      <c r="C8" s="168" t="s">
        <v>26</v>
      </c>
      <c r="D8" s="168" t="s">
        <v>27</v>
      </c>
      <c r="E8" s="168" t="s">
        <v>28</v>
      </c>
      <c r="F8" s="168" t="s">
        <v>29</v>
      </c>
      <c r="G8" s="168" t="s">
        <v>1019</v>
      </c>
      <c r="H8" s="168" t="s">
        <v>30</v>
      </c>
      <c r="I8" s="168" t="s">
        <v>31</v>
      </c>
      <c r="J8" s="168" t="s">
        <v>32</v>
      </c>
      <c r="K8" s="168" t="s">
        <v>714</v>
      </c>
      <c r="L8" s="168"/>
      <c r="M8" s="168"/>
      <c r="N8" s="168"/>
    </row>
    <row r="9" spans="1:14" x14ac:dyDescent="0.25">
      <c r="A9" s="168">
        <v>74</v>
      </c>
      <c r="B9" s="168" t="s">
        <v>467</v>
      </c>
      <c r="C9" s="168" t="s">
        <v>468</v>
      </c>
      <c r="D9" s="168" t="s">
        <v>0</v>
      </c>
      <c r="E9" s="168" t="s">
        <v>1</v>
      </c>
      <c r="F9" s="168" t="s">
        <v>477</v>
      </c>
      <c r="G9" s="168" t="s">
        <v>1019</v>
      </c>
      <c r="H9" s="168" t="s">
        <v>30</v>
      </c>
      <c r="I9" s="168" t="s">
        <v>478</v>
      </c>
      <c r="J9" s="168" t="s">
        <v>32</v>
      </c>
      <c r="K9" s="168" t="s">
        <v>740</v>
      </c>
      <c r="L9" s="168"/>
      <c r="M9" s="168"/>
      <c r="N9" s="168"/>
    </row>
    <row r="10" spans="1:14" x14ac:dyDescent="0.25">
      <c r="A10" s="168">
        <v>31</v>
      </c>
      <c r="B10" s="168" t="s">
        <v>766</v>
      </c>
      <c r="C10" s="168" t="s">
        <v>767</v>
      </c>
      <c r="D10" s="168" t="s">
        <v>577</v>
      </c>
      <c r="E10" s="168" t="s">
        <v>7</v>
      </c>
      <c r="F10" s="168" t="s">
        <v>1040</v>
      </c>
      <c r="G10" s="168" t="s">
        <v>1050</v>
      </c>
      <c r="H10" s="168" t="s">
        <v>781</v>
      </c>
      <c r="I10" s="168" t="s">
        <v>1042</v>
      </c>
      <c r="J10" s="168" t="s">
        <v>1043</v>
      </c>
      <c r="K10" s="168" t="s">
        <v>1044</v>
      </c>
      <c r="L10" s="168"/>
      <c r="M10" s="168"/>
      <c r="N10" s="168"/>
    </row>
    <row r="11" spans="1:14" x14ac:dyDescent="0.25">
      <c r="A11" s="168">
        <v>3</v>
      </c>
      <c r="B11" s="168" t="s">
        <v>174</v>
      </c>
      <c r="C11" s="168" t="s">
        <v>175</v>
      </c>
      <c r="D11" s="168" t="s">
        <v>0</v>
      </c>
      <c r="E11" s="168" t="s">
        <v>1</v>
      </c>
      <c r="F11" s="168" t="s">
        <v>1232</v>
      </c>
      <c r="G11" s="168" t="s">
        <v>1469</v>
      </c>
      <c r="H11" s="168" t="s">
        <v>1013</v>
      </c>
      <c r="I11" s="168" t="s">
        <v>1234</v>
      </c>
      <c r="J11" s="168" t="s">
        <v>960</v>
      </c>
      <c r="K11" s="168" t="s">
        <v>1478</v>
      </c>
      <c r="L11" s="168"/>
      <c r="M11" s="168"/>
      <c r="N11" s="168"/>
    </row>
    <row r="12" spans="1:14" x14ac:dyDescent="0.25">
      <c r="A12" s="168">
        <v>4</v>
      </c>
      <c r="B12" s="168" t="s">
        <v>1479</v>
      </c>
      <c r="C12" s="168" t="s">
        <v>1480</v>
      </c>
      <c r="D12" s="168" t="s">
        <v>1481</v>
      </c>
      <c r="E12" s="168" t="s">
        <v>601</v>
      </c>
      <c r="F12" s="168" t="s">
        <v>1482</v>
      </c>
      <c r="G12" s="168" t="s">
        <v>1136</v>
      </c>
      <c r="H12" s="168" t="s">
        <v>1013</v>
      </c>
      <c r="I12" s="168" t="s">
        <v>1483</v>
      </c>
      <c r="J12" s="168" t="s">
        <v>960</v>
      </c>
      <c r="K12" s="168" t="s">
        <v>1484</v>
      </c>
      <c r="L12" s="168"/>
      <c r="M12" s="168"/>
      <c r="N12" s="168"/>
    </row>
    <row r="13" spans="1:14" x14ac:dyDescent="0.25">
      <c r="A13" s="168">
        <v>6</v>
      </c>
      <c r="B13" s="168" t="s">
        <v>803</v>
      </c>
      <c r="C13" s="168" t="s">
        <v>804</v>
      </c>
      <c r="D13" s="168" t="s">
        <v>17</v>
      </c>
      <c r="E13" s="168" t="s">
        <v>7</v>
      </c>
      <c r="F13" s="168" t="s">
        <v>1121</v>
      </c>
      <c r="G13" s="168" t="s">
        <v>1469</v>
      </c>
      <c r="H13" s="168" t="s">
        <v>1013</v>
      </c>
      <c r="I13" s="168" t="s">
        <v>1122</v>
      </c>
      <c r="J13" s="168" t="s">
        <v>960</v>
      </c>
      <c r="K13" s="168" t="s">
        <v>1465</v>
      </c>
      <c r="L13" s="168"/>
      <c r="M13" s="168"/>
      <c r="N13" s="168"/>
    </row>
    <row r="14" spans="1:14" x14ac:dyDescent="0.25">
      <c r="A14" s="168">
        <v>7</v>
      </c>
      <c r="B14" s="168" t="s">
        <v>1458</v>
      </c>
      <c r="C14" s="168" t="s">
        <v>1459</v>
      </c>
      <c r="D14" s="168" t="s">
        <v>42</v>
      </c>
      <c r="E14" s="168" t="s">
        <v>43</v>
      </c>
      <c r="F14" s="168" t="s">
        <v>1460</v>
      </c>
      <c r="G14" s="168" t="s">
        <v>1136</v>
      </c>
      <c r="H14" s="168" t="s">
        <v>1013</v>
      </c>
      <c r="I14" s="168" t="s">
        <v>1461</v>
      </c>
      <c r="J14" s="168" t="s">
        <v>960</v>
      </c>
      <c r="K14" s="168" t="s">
        <v>1462</v>
      </c>
      <c r="L14" s="168"/>
      <c r="M14" s="168"/>
      <c r="N14" s="168"/>
    </row>
    <row r="15" spans="1:14" x14ac:dyDescent="0.25">
      <c r="A15" s="168">
        <v>9</v>
      </c>
      <c r="B15" s="168" t="s">
        <v>366</v>
      </c>
      <c r="C15" s="168" t="s">
        <v>367</v>
      </c>
      <c r="D15" s="168" t="s">
        <v>368</v>
      </c>
      <c r="E15" s="168" t="s">
        <v>43</v>
      </c>
      <c r="F15" s="168" t="s">
        <v>1100</v>
      </c>
      <c r="G15" s="168" t="s">
        <v>1469</v>
      </c>
      <c r="H15" s="168" t="s">
        <v>1013</v>
      </c>
      <c r="I15" s="168" t="s">
        <v>1101</v>
      </c>
      <c r="J15" s="168" t="s">
        <v>960</v>
      </c>
      <c r="K15" s="168" t="s">
        <v>1258</v>
      </c>
      <c r="L15" s="168"/>
      <c r="M15" s="168"/>
      <c r="N15" s="168"/>
    </row>
    <row r="16" spans="1:14" x14ac:dyDescent="0.25">
      <c r="A16" s="168">
        <v>10</v>
      </c>
      <c r="B16" s="168" t="s">
        <v>1215</v>
      </c>
      <c r="C16" s="168" t="s">
        <v>1216</v>
      </c>
      <c r="D16" s="168" t="s">
        <v>0</v>
      </c>
      <c r="E16" s="168" t="s">
        <v>1</v>
      </c>
      <c r="F16" s="168" t="s">
        <v>1218</v>
      </c>
      <c r="G16" s="168" t="s">
        <v>1469</v>
      </c>
      <c r="H16" s="168" t="s">
        <v>1013</v>
      </c>
      <c r="I16" s="168" t="s">
        <v>1219</v>
      </c>
      <c r="J16" s="168" t="s">
        <v>960</v>
      </c>
      <c r="K16" s="168" t="s">
        <v>1242</v>
      </c>
      <c r="L16" s="168"/>
      <c r="M16" s="168"/>
      <c r="N16" s="168"/>
    </row>
    <row r="17" spans="1:14" x14ac:dyDescent="0.25">
      <c r="A17" s="168">
        <v>11</v>
      </c>
      <c r="B17" s="168" t="s">
        <v>1194</v>
      </c>
      <c r="C17" s="168" t="s">
        <v>1195</v>
      </c>
      <c r="D17" s="168" t="s">
        <v>1196</v>
      </c>
      <c r="E17" s="168" t="s">
        <v>28</v>
      </c>
      <c r="F17" s="168" t="s">
        <v>1197</v>
      </c>
      <c r="G17" s="168" t="s">
        <v>1469</v>
      </c>
      <c r="H17" s="168" t="s">
        <v>1013</v>
      </c>
      <c r="I17" s="168" t="s">
        <v>1198</v>
      </c>
      <c r="J17" s="168" t="s">
        <v>960</v>
      </c>
      <c r="K17" s="168" t="s">
        <v>1214</v>
      </c>
      <c r="L17" s="168"/>
      <c r="M17" s="168"/>
      <c r="N17" s="168"/>
    </row>
    <row r="18" spans="1:14" x14ac:dyDescent="0.25">
      <c r="A18" s="168">
        <v>13</v>
      </c>
      <c r="B18" s="168" t="s">
        <v>262</v>
      </c>
      <c r="C18" s="168" t="s">
        <v>399</v>
      </c>
      <c r="D18" s="168" t="s">
        <v>0</v>
      </c>
      <c r="E18" s="168" t="s">
        <v>1</v>
      </c>
      <c r="F18" s="168" t="s">
        <v>1103</v>
      </c>
      <c r="G18" s="168" t="s">
        <v>1469</v>
      </c>
      <c r="H18" s="168" t="s">
        <v>1013</v>
      </c>
      <c r="I18" s="168" t="s">
        <v>1104</v>
      </c>
      <c r="J18" s="168" t="s">
        <v>960</v>
      </c>
      <c r="K18" s="168" t="s">
        <v>1206</v>
      </c>
      <c r="L18" s="168"/>
      <c r="M18" s="168"/>
      <c r="N18" s="168"/>
    </row>
    <row r="19" spans="1:14" x14ac:dyDescent="0.25">
      <c r="A19" s="168">
        <v>15</v>
      </c>
      <c r="B19" s="168" t="s">
        <v>196</v>
      </c>
      <c r="C19" s="168" t="s">
        <v>104</v>
      </c>
      <c r="D19" s="168" t="s">
        <v>197</v>
      </c>
      <c r="E19" s="168" t="s">
        <v>198</v>
      </c>
      <c r="F19" s="168" t="s">
        <v>1168</v>
      </c>
      <c r="G19" s="168" t="s">
        <v>1469</v>
      </c>
      <c r="H19" s="168" t="s">
        <v>1013</v>
      </c>
      <c r="I19" s="168" t="s">
        <v>1169</v>
      </c>
      <c r="J19" s="168" t="s">
        <v>960</v>
      </c>
      <c r="K19" s="168" t="s">
        <v>1170</v>
      </c>
      <c r="L19" s="168"/>
      <c r="M19" s="168"/>
      <c r="N19" s="168"/>
    </row>
    <row r="20" spans="1:14" x14ac:dyDescent="0.25">
      <c r="A20" s="168">
        <v>16</v>
      </c>
      <c r="B20" s="168" t="s">
        <v>1176</v>
      </c>
      <c r="C20" s="168" t="s">
        <v>1177</v>
      </c>
      <c r="D20" s="168" t="s">
        <v>173</v>
      </c>
      <c r="E20" s="168" t="s">
        <v>43</v>
      </c>
      <c r="F20" s="168" t="s">
        <v>1178</v>
      </c>
      <c r="G20" s="168" t="s">
        <v>1469</v>
      </c>
      <c r="H20" s="168" t="s">
        <v>1013</v>
      </c>
      <c r="I20" s="168" t="s">
        <v>1179</v>
      </c>
      <c r="J20" s="168" t="s">
        <v>960</v>
      </c>
      <c r="K20" s="168" t="s">
        <v>1180</v>
      </c>
      <c r="L20" s="168"/>
      <c r="M20" s="168"/>
      <c r="N20" s="168"/>
    </row>
    <row r="21" spans="1:14" x14ac:dyDescent="0.25">
      <c r="A21" s="168">
        <v>17</v>
      </c>
      <c r="B21" s="168" t="s">
        <v>1181</v>
      </c>
      <c r="C21" s="168" t="s">
        <v>1182</v>
      </c>
      <c r="D21" s="168" t="s">
        <v>1183</v>
      </c>
      <c r="E21" s="168" t="s">
        <v>48</v>
      </c>
      <c r="F21" s="168" t="s">
        <v>1184</v>
      </c>
      <c r="G21" s="168" t="s">
        <v>1469</v>
      </c>
      <c r="H21" s="168" t="s">
        <v>1013</v>
      </c>
      <c r="I21" s="168" t="s">
        <v>1185</v>
      </c>
      <c r="J21" s="168" t="s">
        <v>960</v>
      </c>
      <c r="K21" s="168" t="s">
        <v>1186</v>
      </c>
      <c r="L21" s="168"/>
      <c r="M21" s="168"/>
      <c r="N21" s="168"/>
    </row>
    <row r="22" spans="1:14" x14ac:dyDescent="0.25">
      <c r="A22" s="168">
        <v>18</v>
      </c>
      <c r="B22" s="168" t="s">
        <v>1187</v>
      </c>
      <c r="C22" s="168" t="s">
        <v>1188</v>
      </c>
      <c r="D22" s="168" t="s">
        <v>1189</v>
      </c>
      <c r="E22" s="168" t="s">
        <v>43</v>
      </c>
      <c r="F22" s="168" t="s">
        <v>1190</v>
      </c>
      <c r="G22" s="168" t="s">
        <v>1469</v>
      </c>
      <c r="H22" s="168" t="s">
        <v>1013</v>
      </c>
      <c r="I22" s="168" t="s">
        <v>1191</v>
      </c>
      <c r="J22" s="168" t="s">
        <v>960</v>
      </c>
      <c r="K22" s="168" t="s">
        <v>1192</v>
      </c>
      <c r="L22" s="168"/>
      <c r="M22" s="168"/>
      <c r="N22" s="168"/>
    </row>
    <row r="23" spans="1:14" x14ac:dyDescent="0.25">
      <c r="A23" s="168">
        <v>19</v>
      </c>
      <c r="B23" s="168" t="s">
        <v>262</v>
      </c>
      <c r="C23" s="168" t="s">
        <v>1141</v>
      </c>
      <c r="D23" s="168" t="s">
        <v>1142</v>
      </c>
      <c r="E23" s="168" t="s">
        <v>1</v>
      </c>
      <c r="F23" s="168" t="s">
        <v>1143</v>
      </c>
      <c r="G23" s="168" t="s">
        <v>1469</v>
      </c>
      <c r="H23" s="168" t="s">
        <v>1013</v>
      </c>
      <c r="I23" s="168" t="s">
        <v>1144</v>
      </c>
      <c r="J23" s="168" t="s">
        <v>960</v>
      </c>
      <c r="K23" s="168" t="s">
        <v>1145</v>
      </c>
      <c r="L23" s="168"/>
      <c r="M23" s="168"/>
      <c r="N23" s="168"/>
    </row>
    <row r="24" spans="1:14" x14ac:dyDescent="0.25">
      <c r="A24" s="168">
        <v>20</v>
      </c>
      <c r="B24" s="168" t="s">
        <v>1146</v>
      </c>
      <c r="C24" s="168" t="s">
        <v>1147</v>
      </c>
      <c r="D24" s="168" t="s">
        <v>1142</v>
      </c>
      <c r="E24" s="168" t="s">
        <v>1</v>
      </c>
      <c r="F24" s="168" t="s">
        <v>1148</v>
      </c>
      <c r="G24" s="168" t="s">
        <v>1469</v>
      </c>
      <c r="H24" s="168" t="s">
        <v>1013</v>
      </c>
      <c r="I24" s="168" t="s">
        <v>1149</v>
      </c>
      <c r="J24" s="168" t="s">
        <v>960</v>
      </c>
      <c r="K24" s="168" t="s">
        <v>1150</v>
      </c>
      <c r="L24" s="168"/>
      <c r="M24" s="168"/>
      <c r="N24" s="168"/>
    </row>
    <row r="25" spans="1:14" x14ac:dyDescent="0.25">
      <c r="A25" s="168">
        <v>21</v>
      </c>
      <c r="B25" s="168" t="s">
        <v>50</v>
      </c>
      <c r="C25" s="168" t="s">
        <v>51</v>
      </c>
      <c r="D25" s="168" t="s">
        <v>52</v>
      </c>
      <c r="E25" s="168" t="s">
        <v>43</v>
      </c>
      <c r="F25" s="168" t="s">
        <v>1085</v>
      </c>
      <c r="G25" s="168" t="s">
        <v>1469</v>
      </c>
      <c r="H25" s="168" t="s">
        <v>1013</v>
      </c>
      <c r="I25" s="168" t="s">
        <v>1086</v>
      </c>
      <c r="J25" s="168" t="s">
        <v>960</v>
      </c>
      <c r="K25" s="168" t="s">
        <v>1087</v>
      </c>
      <c r="L25" s="168"/>
      <c r="M25" s="168"/>
      <c r="N25" s="168"/>
    </row>
    <row r="26" spans="1:14" x14ac:dyDescent="0.25">
      <c r="A26" s="168">
        <v>22</v>
      </c>
      <c r="B26" s="168" t="s">
        <v>196</v>
      </c>
      <c r="C26" s="168" t="s">
        <v>104</v>
      </c>
      <c r="D26" s="168" t="s">
        <v>197</v>
      </c>
      <c r="E26" s="168" t="s">
        <v>198</v>
      </c>
      <c r="F26" s="168" t="s">
        <v>1107</v>
      </c>
      <c r="G26" s="168" t="s">
        <v>1469</v>
      </c>
      <c r="H26" s="168" t="s">
        <v>1013</v>
      </c>
      <c r="I26" s="168" t="s">
        <v>1108</v>
      </c>
      <c r="J26" s="168" t="s">
        <v>960</v>
      </c>
      <c r="K26" s="168" t="s">
        <v>1109</v>
      </c>
      <c r="L26" s="168"/>
      <c r="M26" s="168"/>
      <c r="N26" s="168"/>
    </row>
    <row r="27" spans="1:14" x14ac:dyDescent="0.25">
      <c r="A27" s="168">
        <v>23</v>
      </c>
      <c r="B27" s="168" t="s">
        <v>1110</v>
      </c>
      <c r="C27" s="168" t="s">
        <v>408</v>
      </c>
      <c r="D27" s="168" t="s">
        <v>1111</v>
      </c>
      <c r="E27" s="168" t="s">
        <v>912</v>
      </c>
      <c r="F27" s="168" t="s">
        <v>1112</v>
      </c>
      <c r="G27" s="168" t="s">
        <v>1469</v>
      </c>
      <c r="H27" s="168" t="s">
        <v>1013</v>
      </c>
      <c r="I27" s="168" t="s">
        <v>1113</v>
      </c>
      <c r="J27" s="168" t="s">
        <v>960</v>
      </c>
      <c r="K27" s="168" t="s">
        <v>1114</v>
      </c>
      <c r="L27" s="168"/>
      <c r="M27" s="168"/>
      <c r="N27" s="168"/>
    </row>
    <row r="28" spans="1:14" x14ac:dyDescent="0.25">
      <c r="A28" s="168">
        <v>33</v>
      </c>
      <c r="B28" s="168" t="s">
        <v>803</v>
      </c>
      <c r="C28" s="168" t="s">
        <v>804</v>
      </c>
      <c r="D28" s="168" t="s">
        <v>17</v>
      </c>
      <c r="E28" s="168" t="s">
        <v>7</v>
      </c>
      <c r="F28" s="168" t="s">
        <v>805</v>
      </c>
      <c r="G28" s="168" t="s">
        <v>1469</v>
      </c>
      <c r="H28" s="168" t="s">
        <v>5</v>
      </c>
      <c r="I28" s="168" t="s">
        <v>806</v>
      </c>
      <c r="J28" s="168" t="s">
        <v>6</v>
      </c>
      <c r="K28" s="168" t="s">
        <v>996</v>
      </c>
      <c r="L28" s="168"/>
      <c r="M28" s="168"/>
      <c r="N28" s="168"/>
    </row>
    <row r="29" spans="1:14" x14ac:dyDescent="0.25">
      <c r="A29" s="168">
        <v>60</v>
      </c>
      <c r="B29" s="168" t="s">
        <v>443</v>
      </c>
      <c r="C29" s="168" t="s">
        <v>444</v>
      </c>
      <c r="D29" s="168" t="s">
        <v>0</v>
      </c>
      <c r="E29" s="168" t="s">
        <v>1</v>
      </c>
      <c r="F29" s="168" t="s">
        <v>445</v>
      </c>
      <c r="G29" s="168" t="s">
        <v>1469</v>
      </c>
      <c r="H29" s="168" t="s">
        <v>5</v>
      </c>
      <c r="I29" s="168" t="s">
        <v>446</v>
      </c>
      <c r="J29" s="168" t="s">
        <v>6</v>
      </c>
      <c r="K29" s="168" t="s">
        <v>708</v>
      </c>
      <c r="L29" s="168"/>
      <c r="M29" s="168"/>
      <c r="N29" s="168"/>
    </row>
    <row r="30" spans="1:14" x14ac:dyDescent="0.25">
      <c r="A30" s="168">
        <v>64</v>
      </c>
      <c r="B30" s="168" t="s">
        <v>54</v>
      </c>
      <c r="C30" s="168" t="s">
        <v>55</v>
      </c>
      <c r="D30" s="168" t="s">
        <v>0</v>
      </c>
      <c r="E30" s="168" t="s">
        <v>1</v>
      </c>
      <c r="F30" s="168" t="s">
        <v>56</v>
      </c>
      <c r="G30" s="168" t="s">
        <v>1469</v>
      </c>
      <c r="H30" s="168" t="s">
        <v>5</v>
      </c>
      <c r="I30" s="168" t="s">
        <v>57</v>
      </c>
      <c r="J30" s="168" t="s">
        <v>6</v>
      </c>
      <c r="K30" s="168" t="s">
        <v>717</v>
      </c>
      <c r="L30" s="168"/>
      <c r="M30" s="168"/>
      <c r="N30" s="168"/>
    </row>
    <row r="31" spans="1:14" x14ac:dyDescent="0.25">
      <c r="A31" s="168">
        <v>1</v>
      </c>
      <c r="B31" s="168" t="s">
        <v>174</v>
      </c>
      <c r="C31" s="168" t="s">
        <v>175</v>
      </c>
      <c r="D31" s="168" t="s">
        <v>0</v>
      </c>
      <c r="E31" s="168" t="s">
        <v>1</v>
      </c>
      <c r="F31" s="168" t="s">
        <v>472</v>
      </c>
      <c r="G31" s="168" t="s">
        <v>1050</v>
      </c>
      <c r="H31" s="168" t="s">
        <v>473</v>
      </c>
      <c r="I31" s="168" t="s">
        <v>474</v>
      </c>
      <c r="J31" s="168" t="s">
        <v>475</v>
      </c>
      <c r="K31" s="168" t="s">
        <v>1476</v>
      </c>
      <c r="L31" s="168"/>
      <c r="M31" s="168"/>
      <c r="N31" s="168"/>
    </row>
    <row r="32" spans="1:14" x14ac:dyDescent="0.25">
      <c r="A32" s="168">
        <v>75</v>
      </c>
      <c r="B32" s="168" t="s">
        <v>54</v>
      </c>
      <c r="C32" s="168" t="s">
        <v>55</v>
      </c>
      <c r="D32" s="168" t="s">
        <v>0</v>
      </c>
      <c r="E32" s="168" t="s">
        <v>1</v>
      </c>
      <c r="F32" s="168" t="s">
        <v>480</v>
      </c>
      <c r="G32" s="168" t="s">
        <v>1050</v>
      </c>
      <c r="H32" s="168" t="s">
        <v>473</v>
      </c>
      <c r="I32" s="168" t="s">
        <v>481</v>
      </c>
      <c r="J32" s="168" t="s">
        <v>475</v>
      </c>
      <c r="K32" s="168" t="s">
        <v>744</v>
      </c>
      <c r="L32" s="168"/>
      <c r="M32" s="168"/>
      <c r="N32" s="168"/>
    </row>
    <row r="33" spans="1:14" x14ac:dyDescent="0.25">
      <c r="A33" s="168">
        <v>2</v>
      </c>
      <c r="B33" s="168" t="s">
        <v>174</v>
      </c>
      <c r="C33" s="168" t="s">
        <v>175</v>
      </c>
      <c r="D33" s="168" t="s">
        <v>0</v>
      </c>
      <c r="E33" s="168" t="s">
        <v>1</v>
      </c>
      <c r="F33" s="168" t="s">
        <v>176</v>
      </c>
      <c r="G33" s="168" t="s">
        <v>1469</v>
      </c>
      <c r="H33" s="168" t="s">
        <v>8</v>
      </c>
      <c r="I33" s="168" t="s">
        <v>177</v>
      </c>
      <c r="J33" s="168" t="s">
        <v>9</v>
      </c>
      <c r="K33" s="168" t="s">
        <v>1477</v>
      </c>
      <c r="L33" s="168"/>
      <c r="M33" s="168"/>
      <c r="N33" s="168"/>
    </row>
    <row r="34" spans="1:14" x14ac:dyDescent="0.25">
      <c r="A34" s="168">
        <v>41</v>
      </c>
      <c r="B34" s="168" t="s">
        <v>766</v>
      </c>
      <c r="C34" s="168" t="s">
        <v>767</v>
      </c>
      <c r="D34" s="168" t="s">
        <v>577</v>
      </c>
      <c r="E34" s="168" t="s">
        <v>7</v>
      </c>
      <c r="F34" s="168" t="s">
        <v>768</v>
      </c>
      <c r="G34" s="168" t="s">
        <v>1469</v>
      </c>
      <c r="H34" s="168" t="s">
        <v>8</v>
      </c>
      <c r="I34" s="168" t="s">
        <v>769</v>
      </c>
      <c r="J34" s="168" t="s">
        <v>9</v>
      </c>
      <c r="K34" s="168" t="s">
        <v>770</v>
      </c>
      <c r="L34" s="168"/>
      <c r="M34" s="168"/>
      <c r="N34" s="168"/>
    </row>
    <row r="35" spans="1:14" x14ac:dyDescent="0.25">
      <c r="A35" s="168">
        <v>67</v>
      </c>
      <c r="B35" s="168" t="s">
        <v>925</v>
      </c>
      <c r="C35" s="168" t="s">
        <v>926</v>
      </c>
      <c r="D35" s="168" t="s">
        <v>821</v>
      </c>
      <c r="E35" s="168" t="s">
        <v>822</v>
      </c>
      <c r="F35" s="168" t="s">
        <v>927</v>
      </c>
      <c r="G35" s="168" t="s">
        <v>1136</v>
      </c>
      <c r="H35" s="168" t="s">
        <v>8</v>
      </c>
      <c r="I35" s="168" t="s">
        <v>928</v>
      </c>
      <c r="J35" s="168" t="s">
        <v>9</v>
      </c>
      <c r="K35" s="168" t="s">
        <v>929</v>
      </c>
      <c r="L35" s="168"/>
      <c r="M35" s="168"/>
      <c r="N35" s="168"/>
    </row>
    <row r="36" spans="1:14" x14ac:dyDescent="0.25">
      <c r="A36" s="168">
        <v>68</v>
      </c>
      <c r="B36" s="168" t="s">
        <v>811</v>
      </c>
      <c r="C36" s="168" t="s">
        <v>812</v>
      </c>
      <c r="D36" s="168" t="s">
        <v>813</v>
      </c>
      <c r="E36" s="168" t="s">
        <v>814</v>
      </c>
      <c r="F36" s="168" t="s">
        <v>815</v>
      </c>
      <c r="G36" s="168" t="s">
        <v>960</v>
      </c>
      <c r="H36" s="168" t="s">
        <v>8</v>
      </c>
      <c r="I36" s="168" t="s">
        <v>817</v>
      </c>
      <c r="J36" s="168" t="s">
        <v>9</v>
      </c>
      <c r="K36" s="168" t="s">
        <v>818</v>
      </c>
      <c r="L36" s="168"/>
      <c r="M36" s="168"/>
      <c r="N36" s="168"/>
    </row>
    <row r="37" spans="1:14" x14ac:dyDescent="0.25">
      <c r="A37" s="168">
        <v>69</v>
      </c>
      <c r="B37" s="168" t="s">
        <v>869</v>
      </c>
      <c r="C37" s="168" t="s">
        <v>870</v>
      </c>
      <c r="D37" s="168" t="s">
        <v>871</v>
      </c>
      <c r="E37" s="168" t="s">
        <v>198</v>
      </c>
      <c r="F37" s="168" t="s">
        <v>872</v>
      </c>
      <c r="G37" s="168" t="s">
        <v>1469</v>
      </c>
      <c r="H37" s="168" t="s">
        <v>8</v>
      </c>
      <c r="I37" s="168" t="s">
        <v>873</v>
      </c>
      <c r="J37" s="168" t="s">
        <v>9</v>
      </c>
      <c r="K37" s="168" t="s">
        <v>874</v>
      </c>
      <c r="L37" s="168"/>
      <c r="M37" s="168"/>
      <c r="N37" s="168"/>
    </row>
    <row r="38" spans="1:14" x14ac:dyDescent="0.25">
      <c r="A38" s="168">
        <v>70</v>
      </c>
      <c r="B38" s="168" t="s">
        <v>819</v>
      </c>
      <c r="C38" s="168" t="s">
        <v>820</v>
      </c>
      <c r="D38" s="168" t="s">
        <v>821</v>
      </c>
      <c r="E38" s="168" t="s">
        <v>822</v>
      </c>
      <c r="F38" s="168" t="s">
        <v>823</v>
      </c>
      <c r="G38" s="168" t="s">
        <v>1136</v>
      </c>
      <c r="H38" s="168" t="s">
        <v>8</v>
      </c>
      <c r="I38" s="168" t="s">
        <v>824</v>
      </c>
      <c r="J38" s="168" t="s">
        <v>9</v>
      </c>
      <c r="K38" s="168" t="s">
        <v>825</v>
      </c>
      <c r="L38" s="168"/>
      <c r="M38" s="168"/>
      <c r="N38" s="168"/>
    </row>
    <row r="39" spans="1:14" x14ac:dyDescent="0.25">
      <c r="A39" s="168">
        <v>71</v>
      </c>
      <c r="B39" s="168" t="s">
        <v>875</v>
      </c>
      <c r="C39" s="168" t="s">
        <v>876</v>
      </c>
      <c r="D39" s="168" t="s">
        <v>877</v>
      </c>
      <c r="E39" s="168" t="s">
        <v>878</v>
      </c>
      <c r="F39" s="168" t="s">
        <v>879</v>
      </c>
      <c r="G39" s="168" t="s">
        <v>1469</v>
      </c>
      <c r="H39" s="168" t="s">
        <v>8</v>
      </c>
      <c r="I39" s="168" t="s">
        <v>880</v>
      </c>
      <c r="J39" s="168" t="s">
        <v>9</v>
      </c>
      <c r="K39" s="168" t="s">
        <v>881</v>
      </c>
      <c r="L39" s="168"/>
      <c r="M39" s="168"/>
      <c r="N39" s="168"/>
    </row>
    <row r="40" spans="1:14" x14ac:dyDescent="0.25">
      <c r="A40" s="168">
        <v>72</v>
      </c>
      <c r="B40" s="168" t="s">
        <v>101</v>
      </c>
      <c r="C40" s="168" t="s">
        <v>102</v>
      </c>
      <c r="D40" s="168" t="s">
        <v>103</v>
      </c>
      <c r="E40" s="168" t="s">
        <v>43</v>
      </c>
      <c r="F40" s="168" t="s">
        <v>169</v>
      </c>
      <c r="G40" s="168" t="s">
        <v>1469</v>
      </c>
      <c r="H40" s="168" t="s">
        <v>8</v>
      </c>
      <c r="I40" s="168" t="s">
        <v>170</v>
      </c>
      <c r="J40" s="168" t="s">
        <v>9</v>
      </c>
      <c r="K40" s="168" t="s">
        <v>735</v>
      </c>
      <c r="L40" s="168"/>
      <c r="M40" s="168"/>
      <c r="N40" s="168"/>
    </row>
    <row r="41" spans="1:14" x14ac:dyDescent="0.25">
      <c r="A41" s="168">
        <v>73</v>
      </c>
      <c r="B41" s="168" t="s">
        <v>179</v>
      </c>
      <c r="C41" s="168" t="s">
        <v>180</v>
      </c>
      <c r="D41" s="168" t="s">
        <v>181</v>
      </c>
      <c r="E41" s="168" t="s">
        <v>43</v>
      </c>
      <c r="F41" s="168" t="s">
        <v>182</v>
      </c>
      <c r="G41" s="168" t="s">
        <v>1469</v>
      </c>
      <c r="H41" s="168" t="s">
        <v>8</v>
      </c>
      <c r="I41" s="168" t="s">
        <v>183</v>
      </c>
      <c r="J41" s="168" t="s">
        <v>9</v>
      </c>
      <c r="K41" s="168" t="s">
        <v>738</v>
      </c>
      <c r="L41" s="168"/>
      <c r="M41" s="168"/>
      <c r="N41" s="168"/>
    </row>
    <row r="42" spans="1:14" x14ac:dyDescent="0.25">
      <c r="A42" s="168">
        <v>8</v>
      </c>
      <c r="B42" s="168" t="s">
        <v>366</v>
      </c>
      <c r="C42" s="168" t="s">
        <v>367</v>
      </c>
      <c r="D42" s="168" t="s">
        <v>368</v>
      </c>
      <c r="E42" s="168" t="s">
        <v>43</v>
      </c>
      <c r="F42" s="168" t="s">
        <v>369</v>
      </c>
      <c r="G42" s="168" t="s">
        <v>1019</v>
      </c>
      <c r="H42" s="168" t="s">
        <v>294</v>
      </c>
      <c r="I42" s="168" t="s">
        <v>370</v>
      </c>
      <c r="J42" s="168" t="s">
        <v>289</v>
      </c>
      <c r="K42" s="168" t="s">
        <v>1240</v>
      </c>
      <c r="L42" s="168"/>
      <c r="M42" s="168"/>
      <c r="N42" s="168"/>
    </row>
    <row r="43" spans="1:14" x14ac:dyDescent="0.25">
      <c r="A43" s="168">
        <v>38</v>
      </c>
      <c r="B43" s="168" t="s">
        <v>49</v>
      </c>
      <c r="C43" s="168" t="s">
        <v>97</v>
      </c>
      <c r="D43" s="168" t="s">
        <v>66</v>
      </c>
      <c r="E43" s="168" t="s">
        <v>1</v>
      </c>
      <c r="F43" s="168" t="s">
        <v>391</v>
      </c>
      <c r="G43" s="168" t="s">
        <v>1019</v>
      </c>
      <c r="H43" s="168" t="s">
        <v>294</v>
      </c>
      <c r="I43" s="168" t="s">
        <v>392</v>
      </c>
      <c r="J43" s="168" t="s">
        <v>289</v>
      </c>
      <c r="K43" s="168" t="s">
        <v>921</v>
      </c>
      <c r="L43" s="168"/>
      <c r="M43" s="168"/>
      <c r="N43" s="168"/>
    </row>
    <row r="44" spans="1:14" x14ac:dyDescent="0.25">
      <c r="A44" s="168">
        <v>40</v>
      </c>
      <c r="B44" s="168" t="s">
        <v>845</v>
      </c>
      <c r="C44" s="168" t="s">
        <v>846</v>
      </c>
      <c r="D44" s="168" t="s">
        <v>27</v>
      </c>
      <c r="E44" s="168" t="s">
        <v>28</v>
      </c>
      <c r="F44" s="168" t="s">
        <v>847</v>
      </c>
      <c r="G44" s="168" t="s">
        <v>1019</v>
      </c>
      <c r="H44" s="168" t="s">
        <v>294</v>
      </c>
      <c r="I44" s="168" t="s">
        <v>848</v>
      </c>
      <c r="J44" s="168" t="s">
        <v>289</v>
      </c>
      <c r="K44" s="168" t="s">
        <v>849</v>
      </c>
      <c r="L44" s="168"/>
      <c r="M44" s="169"/>
      <c r="N44" s="168"/>
    </row>
    <row r="45" spans="1:14" x14ac:dyDescent="0.25">
      <c r="A45" s="168">
        <v>42</v>
      </c>
      <c r="B45" s="168" t="s">
        <v>530</v>
      </c>
      <c r="C45" s="168" t="s">
        <v>531</v>
      </c>
      <c r="D45" s="168" t="s">
        <v>36</v>
      </c>
      <c r="E45" s="168" t="s">
        <v>1</v>
      </c>
      <c r="F45" s="168" t="s">
        <v>532</v>
      </c>
      <c r="G45" s="168" t="s">
        <v>1019</v>
      </c>
      <c r="H45" s="168" t="s">
        <v>294</v>
      </c>
      <c r="I45" s="168" t="s">
        <v>533</v>
      </c>
      <c r="J45" s="168" t="s">
        <v>516</v>
      </c>
      <c r="K45" s="168" t="s">
        <v>764</v>
      </c>
      <c r="L45" s="168"/>
      <c r="M45" s="168"/>
      <c r="N45" s="168"/>
    </row>
    <row r="46" spans="1:14" x14ac:dyDescent="0.25">
      <c r="A46" s="168">
        <v>43</v>
      </c>
      <c r="B46" s="168" t="s">
        <v>651</v>
      </c>
      <c r="C46" s="168" t="s">
        <v>652</v>
      </c>
      <c r="D46" s="168" t="s">
        <v>653</v>
      </c>
      <c r="E46" s="168" t="s">
        <v>1</v>
      </c>
      <c r="F46" s="168" t="s">
        <v>654</v>
      </c>
      <c r="G46" s="168" t="s">
        <v>1019</v>
      </c>
      <c r="H46" s="168" t="s">
        <v>294</v>
      </c>
      <c r="I46" s="168" t="s">
        <v>655</v>
      </c>
      <c r="J46" s="168" t="s">
        <v>289</v>
      </c>
      <c r="K46" s="168" t="s">
        <v>656</v>
      </c>
      <c r="L46" s="168"/>
      <c r="M46" s="168"/>
      <c r="N46" s="168"/>
    </row>
    <row r="47" spans="1:14" x14ac:dyDescent="0.25">
      <c r="A47" s="168">
        <v>45</v>
      </c>
      <c r="B47" s="168" t="s">
        <v>608</v>
      </c>
      <c r="C47" s="168" t="s">
        <v>378</v>
      </c>
      <c r="D47" s="168" t="s">
        <v>27</v>
      </c>
      <c r="E47" s="168" t="s">
        <v>28</v>
      </c>
      <c r="F47" s="168" t="s">
        <v>609</v>
      </c>
      <c r="G47" s="168" t="s">
        <v>1019</v>
      </c>
      <c r="H47" s="168" t="s">
        <v>294</v>
      </c>
      <c r="I47" s="168" t="s">
        <v>610</v>
      </c>
      <c r="J47" s="168" t="s">
        <v>289</v>
      </c>
      <c r="K47" s="168" t="s">
        <v>663</v>
      </c>
      <c r="L47" s="168"/>
      <c r="M47" s="168"/>
      <c r="N47" s="168"/>
    </row>
    <row r="48" spans="1:14" x14ac:dyDescent="0.25">
      <c r="A48" s="168">
        <v>49</v>
      </c>
      <c r="B48" s="168" t="s">
        <v>1468</v>
      </c>
      <c r="C48" s="168" t="s">
        <v>97</v>
      </c>
      <c r="D48" s="168" t="s">
        <v>1485</v>
      </c>
      <c r="E48" s="168"/>
      <c r="F48" s="168" t="s">
        <v>540</v>
      </c>
      <c r="G48" s="168" t="s">
        <v>1019</v>
      </c>
      <c r="H48" s="168" t="s">
        <v>294</v>
      </c>
      <c r="I48" s="168" t="s">
        <v>541</v>
      </c>
      <c r="J48" s="168" t="s">
        <v>289</v>
      </c>
      <c r="K48" s="168" t="s">
        <v>677</v>
      </c>
      <c r="L48" s="168"/>
      <c r="M48" s="168"/>
      <c r="N48" s="168"/>
    </row>
    <row r="49" spans="1:14" x14ac:dyDescent="0.25">
      <c r="A49" s="168">
        <v>50</v>
      </c>
      <c r="B49" s="168" t="s">
        <v>291</v>
      </c>
      <c r="C49" s="168" t="s">
        <v>292</v>
      </c>
      <c r="D49" s="168" t="s">
        <v>0</v>
      </c>
      <c r="E49" s="168" t="s">
        <v>1</v>
      </c>
      <c r="F49" s="168" t="s">
        <v>293</v>
      </c>
      <c r="G49" s="168" t="s">
        <v>1019</v>
      </c>
      <c r="H49" s="168" t="s">
        <v>294</v>
      </c>
      <c r="I49" s="168" t="s">
        <v>295</v>
      </c>
      <c r="J49" s="168" t="s">
        <v>289</v>
      </c>
      <c r="K49" s="168" t="s">
        <v>679</v>
      </c>
      <c r="L49" s="168"/>
      <c r="M49" s="168"/>
      <c r="N49" s="168"/>
    </row>
    <row r="50" spans="1:14" x14ac:dyDescent="0.25">
      <c r="A50" s="168">
        <v>51</v>
      </c>
      <c r="B50" s="168" t="s">
        <v>311</v>
      </c>
      <c r="C50" s="168" t="s">
        <v>312</v>
      </c>
      <c r="D50" s="168" t="s">
        <v>313</v>
      </c>
      <c r="E50" s="168" t="s">
        <v>43</v>
      </c>
      <c r="F50" s="168" t="s">
        <v>314</v>
      </c>
      <c r="G50" s="168" t="s">
        <v>1019</v>
      </c>
      <c r="H50" s="168" t="s">
        <v>294</v>
      </c>
      <c r="I50" s="168" t="s">
        <v>315</v>
      </c>
      <c r="J50" s="168" t="s">
        <v>289</v>
      </c>
      <c r="K50" s="168" t="s">
        <v>683</v>
      </c>
      <c r="L50" s="168"/>
      <c r="M50" s="168"/>
      <c r="N50" s="168"/>
    </row>
    <row r="51" spans="1:14" x14ac:dyDescent="0.25">
      <c r="A51" s="168">
        <v>54</v>
      </c>
      <c r="B51" s="168" t="s">
        <v>355</v>
      </c>
      <c r="C51" s="168" t="s">
        <v>356</v>
      </c>
      <c r="D51" s="168" t="s">
        <v>0</v>
      </c>
      <c r="E51" s="168" t="s">
        <v>1</v>
      </c>
      <c r="F51" s="168" t="s">
        <v>357</v>
      </c>
      <c r="G51" s="168" t="s">
        <v>1019</v>
      </c>
      <c r="H51" s="168" t="s">
        <v>294</v>
      </c>
      <c r="I51" s="168" t="s">
        <v>358</v>
      </c>
      <c r="J51" s="168" t="s">
        <v>289</v>
      </c>
      <c r="K51" s="168" t="s">
        <v>690</v>
      </c>
      <c r="L51" s="168"/>
      <c r="M51" s="168"/>
      <c r="N51" s="168"/>
    </row>
    <row r="52" spans="1:14" x14ac:dyDescent="0.25">
      <c r="A52" s="168">
        <v>57</v>
      </c>
      <c r="B52" s="168" t="s">
        <v>262</v>
      </c>
      <c r="C52" s="168" t="s">
        <v>399</v>
      </c>
      <c r="D52" s="168" t="s">
        <v>0</v>
      </c>
      <c r="E52" s="168" t="s">
        <v>1</v>
      </c>
      <c r="F52" s="168" t="s">
        <v>400</v>
      </c>
      <c r="G52" s="168" t="s">
        <v>1019</v>
      </c>
      <c r="H52" s="168" t="s">
        <v>294</v>
      </c>
      <c r="I52" s="168" t="s">
        <v>401</v>
      </c>
      <c r="J52" s="168" t="s">
        <v>289</v>
      </c>
      <c r="K52" s="168" t="s">
        <v>700</v>
      </c>
      <c r="L52" s="168"/>
      <c r="M52" s="168"/>
      <c r="N52" s="168"/>
    </row>
    <row r="53" spans="1:14" x14ac:dyDescent="0.25">
      <c r="A53" s="168">
        <v>59</v>
      </c>
      <c r="B53" s="168" t="s">
        <v>431</v>
      </c>
      <c r="C53" s="168" t="s">
        <v>172</v>
      </c>
      <c r="D53" s="168" t="s">
        <v>432</v>
      </c>
      <c r="E53" s="168" t="s">
        <v>28</v>
      </c>
      <c r="F53" s="168" t="s">
        <v>433</v>
      </c>
      <c r="G53" s="168" t="s">
        <v>1019</v>
      </c>
      <c r="H53" s="168" t="s">
        <v>294</v>
      </c>
      <c r="I53" s="168" t="s">
        <v>434</v>
      </c>
      <c r="J53" s="168" t="s">
        <v>289</v>
      </c>
      <c r="K53" s="168" t="s">
        <v>704</v>
      </c>
      <c r="L53" s="168"/>
      <c r="M53" s="168"/>
      <c r="N53" s="168"/>
    </row>
    <row r="54" spans="1:14" x14ac:dyDescent="0.25">
      <c r="A54" s="168">
        <v>37</v>
      </c>
      <c r="B54" s="168" t="s">
        <v>322</v>
      </c>
      <c r="C54" s="168" t="s">
        <v>323</v>
      </c>
      <c r="D54" s="168" t="s">
        <v>66</v>
      </c>
      <c r="E54" s="168" t="s">
        <v>1</v>
      </c>
      <c r="F54" s="168" t="s">
        <v>324</v>
      </c>
      <c r="G54" s="168" t="s">
        <v>1019</v>
      </c>
      <c r="H54" s="168" t="s">
        <v>287</v>
      </c>
      <c r="I54" s="168" t="s">
        <v>325</v>
      </c>
      <c r="J54" s="168" t="s">
        <v>289</v>
      </c>
      <c r="K54" s="168" t="s">
        <v>956</v>
      </c>
      <c r="L54" s="168"/>
      <c r="M54" s="168"/>
      <c r="N54" s="168"/>
    </row>
    <row r="55" spans="1:14" x14ac:dyDescent="0.25">
      <c r="A55" s="168">
        <v>44</v>
      </c>
      <c r="B55" s="168" t="s">
        <v>425</v>
      </c>
      <c r="C55" s="168" t="s">
        <v>426</v>
      </c>
      <c r="D55" s="168" t="s">
        <v>427</v>
      </c>
      <c r="E55" s="168" t="s">
        <v>28</v>
      </c>
      <c r="F55" s="168" t="s">
        <v>428</v>
      </c>
      <c r="G55" s="168" t="s">
        <v>1019</v>
      </c>
      <c r="H55" s="168" t="s">
        <v>287</v>
      </c>
      <c r="I55" s="168" t="s">
        <v>429</v>
      </c>
      <c r="J55" s="168" t="s">
        <v>289</v>
      </c>
      <c r="K55" s="168" t="s">
        <v>659</v>
      </c>
      <c r="L55" s="168"/>
      <c r="M55" s="168"/>
      <c r="N55" s="168"/>
    </row>
    <row r="56" spans="1:14" x14ac:dyDescent="0.25">
      <c r="A56" s="168">
        <v>46</v>
      </c>
      <c r="B56" s="168" t="s">
        <v>1467</v>
      </c>
      <c r="C56" s="168" t="s">
        <v>378</v>
      </c>
      <c r="D56" s="168" t="s">
        <v>1485</v>
      </c>
      <c r="E56" s="168"/>
      <c r="F56" s="168" t="s">
        <v>572</v>
      </c>
      <c r="G56" s="168" t="s">
        <v>1019</v>
      </c>
      <c r="H56" s="168" t="s">
        <v>287</v>
      </c>
      <c r="I56" s="168" t="s">
        <v>573</v>
      </c>
      <c r="J56" s="168" t="s">
        <v>289</v>
      </c>
      <c r="K56" s="168" t="s">
        <v>665</v>
      </c>
      <c r="L56" s="168"/>
      <c r="M56" s="168"/>
      <c r="N56" s="168"/>
    </row>
    <row r="57" spans="1:14" x14ac:dyDescent="0.25">
      <c r="A57" s="168">
        <v>48</v>
      </c>
      <c r="B57" s="168" t="s">
        <v>566</v>
      </c>
      <c r="C57" s="168" t="s">
        <v>556</v>
      </c>
      <c r="D57" s="168" t="s">
        <v>0</v>
      </c>
      <c r="E57" s="168" t="s">
        <v>1</v>
      </c>
      <c r="F57" s="168" t="s">
        <v>557</v>
      </c>
      <c r="G57" s="168" t="s">
        <v>1019</v>
      </c>
      <c r="H57" s="168" t="s">
        <v>287</v>
      </c>
      <c r="I57" s="168" t="s">
        <v>558</v>
      </c>
      <c r="J57" s="168" t="s">
        <v>289</v>
      </c>
      <c r="K57" s="168" t="s">
        <v>673</v>
      </c>
      <c r="L57" s="168"/>
      <c r="M57" s="168"/>
      <c r="N57" s="168"/>
    </row>
    <row r="58" spans="1:14" x14ac:dyDescent="0.25">
      <c r="A58" s="168">
        <v>52</v>
      </c>
      <c r="B58" s="168" t="s">
        <v>317</v>
      </c>
      <c r="C58" s="168" t="s">
        <v>279</v>
      </c>
      <c r="D58" s="168" t="s">
        <v>318</v>
      </c>
      <c r="E58" s="168" t="s">
        <v>28</v>
      </c>
      <c r="F58" s="168" t="s">
        <v>319</v>
      </c>
      <c r="G58" s="168" t="s">
        <v>1019</v>
      </c>
      <c r="H58" s="168" t="s">
        <v>287</v>
      </c>
      <c r="I58" s="168" t="s">
        <v>320</v>
      </c>
      <c r="J58" s="168" t="s">
        <v>289</v>
      </c>
      <c r="K58" s="168" t="s">
        <v>758</v>
      </c>
      <c r="L58" s="168"/>
      <c r="M58" s="168"/>
      <c r="N58" s="168"/>
    </row>
    <row r="59" spans="1:14" x14ac:dyDescent="0.25">
      <c r="A59" s="168">
        <v>53</v>
      </c>
      <c r="B59" s="168" t="s">
        <v>333</v>
      </c>
      <c r="C59" s="168" t="s">
        <v>334</v>
      </c>
      <c r="D59" s="168" t="s">
        <v>335</v>
      </c>
      <c r="E59" s="168" t="s">
        <v>48</v>
      </c>
      <c r="F59" s="168" t="s">
        <v>336</v>
      </c>
      <c r="G59" s="168" t="s">
        <v>666</v>
      </c>
      <c r="H59" s="168" t="s">
        <v>287</v>
      </c>
      <c r="I59" s="168" t="s">
        <v>337</v>
      </c>
      <c r="J59" s="168" t="s">
        <v>289</v>
      </c>
      <c r="K59" s="168" t="s">
        <v>686</v>
      </c>
      <c r="L59" s="168"/>
      <c r="M59" s="168"/>
      <c r="N59" s="168"/>
    </row>
    <row r="60" spans="1:14" x14ac:dyDescent="0.25">
      <c r="A60" s="168">
        <v>58</v>
      </c>
      <c r="B60" s="168" t="s">
        <v>403</v>
      </c>
      <c r="C60" s="168" t="s">
        <v>60</v>
      </c>
      <c r="D60" s="168" t="s">
        <v>27</v>
      </c>
      <c r="E60" s="168" t="s">
        <v>28</v>
      </c>
      <c r="F60" s="168" t="s">
        <v>404</v>
      </c>
      <c r="G60" s="168" t="s">
        <v>1019</v>
      </c>
      <c r="H60" s="168" t="s">
        <v>287</v>
      </c>
      <c r="I60" s="168" t="s">
        <v>405</v>
      </c>
      <c r="J60" s="168" t="s">
        <v>289</v>
      </c>
      <c r="K60" s="168" t="s">
        <v>701</v>
      </c>
      <c r="L60" s="168"/>
      <c r="M60" s="168"/>
      <c r="N60" s="168"/>
    </row>
    <row r="61" spans="1:14" x14ac:dyDescent="0.25">
      <c r="A61" s="168">
        <v>5</v>
      </c>
      <c r="B61" s="168" t="s">
        <v>268</v>
      </c>
      <c r="C61" s="168" t="s">
        <v>269</v>
      </c>
      <c r="D61" s="168" t="s">
        <v>66</v>
      </c>
      <c r="E61" s="168" t="s">
        <v>1</v>
      </c>
      <c r="F61" s="168" t="s">
        <v>270</v>
      </c>
      <c r="G61" s="168" t="s">
        <v>1019</v>
      </c>
      <c r="H61" s="168" t="s">
        <v>3</v>
      </c>
      <c r="I61" s="168" t="s">
        <v>271</v>
      </c>
      <c r="J61" s="168" t="s">
        <v>53</v>
      </c>
      <c r="K61" s="168" t="s">
        <v>1466</v>
      </c>
      <c r="L61" s="168"/>
      <c r="M61" s="168"/>
      <c r="N61" s="168"/>
    </row>
    <row r="62" spans="1:14" x14ac:dyDescent="0.25">
      <c r="A62" s="168">
        <v>12</v>
      </c>
      <c r="B62" s="168" t="s">
        <v>117</v>
      </c>
      <c r="C62" s="168" t="s">
        <v>1210</v>
      </c>
      <c r="D62" s="168" t="s">
        <v>648</v>
      </c>
      <c r="E62" s="168" t="s">
        <v>1</v>
      </c>
      <c r="F62" s="168" t="s">
        <v>1211</v>
      </c>
      <c r="G62" s="168" t="s">
        <v>1019</v>
      </c>
      <c r="H62" s="168" t="s">
        <v>3</v>
      </c>
      <c r="I62" s="168" t="s">
        <v>1212</v>
      </c>
      <c r="J62" s="168" t="s">
        <v>53</v>
      </c>
      <c r="K62" s="168" t="s">
        <v>1213</v>
      </c>
      <c r="L62" s="168"/>
      <c r="M62" s="168"/>
      <c r="N62" s="168"/>
    </row>
    <row r="63" spans="1:14" x14ac:dyDescent="0.25">
      <c r="A63" s="168">
        <v>14</v>
      </c>
      <c r="B63" s="168" t="s">
        <v>116</v>
      </c>
      <c r="C63" s="168" t="s">
        <v>117</v>
      </c>
      <c r="D63" s="168" t="s">
        <v>648</v>
      </c>
      <c r="E63" s="168" t="s">
        <v>1</v>
      </c>
      <c r="F63" s="168" t="s">
        <v>118</v>
      </c>
      <c r="G63" s="168" t="s">
        <v>1019</v>
      </c>
      <c r="H63" s="168" t="s">
        <v>3</v>
      </c>
      <c r="I63" s="168" t="s">
        <v>119</v>
      </c>
      <c r="J63" s="168" t="s">
        <v>53</v>
      </c>
      <c r="K63" s="168" t="s">
        <v>1167</v>
      </c>
      <c r="L63" s="168"/>
      <c r="M63" s="168"/>
      <c r="N63" s="168"/>
    </row>
    <row r="64" spans="1:14" x14ac:dyDescent="0.25">
      <c r="A64" s="168">
        <v>24</v>
      </c>
      <c r="B64" s="168" t="s">
        <v>50</v>
      </c>
      <c r="C64" s="168" t="s">
        <v>51</v>
      </c>
      <c r="D64" s="168" t="s">
        <v>52</v>
      </c>
      <c r="E64" s="168" t="s">
        <v>43</v>
      </c>
      <c r="F64" s="168" t="s">
        <v>246</v>
      </c>
      <c r="G64" s="168" t="s">
        <v>1019</v>
      </c>
      <c r="H64" s="168" t="s">
        <v>3</v>
      </c>
      <c r="I64" s="168" t="s">
        <v>247</v>
      </c>
      <c r="J64" s="168" t="s">
        <v>125</v>
      </c>
      <c r="K64" s="168" t="s">
        <v>1127</v>
      </c>
      <c r="L64" s="168"/>
      <c r="M64" s="168"/>
      <c r="N64" s="168"/>
    </row>
    <row r="65" spans="1:14" x14ac:dyDescent="0.25">
      <c r="A65" s="168">
        <v>25</v>
      </c>
      <c r="B65" s="168" t="s">
        <v>1072</v>
      </c>
      <c r="C65" s="168" t="s">
        <v>1073</v>
      </c>
      <c r="D65" s="168" t="s">
        <v>122</v>
      </c>
      <c r="E65" s="168" t="s">
        <v>43</v>
      </c>
      <c r="F65" s="168" t="s">
        <v>221</v>
      </c>
      <c r="G65" s="168" t="s">
        <v>1131</v>
      </c>
      <c r="H65" s="168" t="s">
        <v>3</v>
      </c>
      <c r="I65" s="168" t="s">
        <v>222</v>
      </c>
      <c r="J65" s="168" t="s">
        <v>53</v>
      </c>
      <c r="K65" s="168" t="s">
        <v>1074</v>
      </c>
      <c r="L65" s="168"/>
      <c r="M65" s="168"/>
      <c r="N65" s="168"/>
    </row>
    <row r="66" spans="1:14" x14ac:dyDescent="0.25">
      <c r="A66" s="168">
        <v>27</v>
      </c>
      <c r="B66" s="168" t="s">
        <v>262</v>
      </c>
      <c r="C66" s="168" t="s">
        <v>263</v>
      </c>
      <c r="D66" s="168" t="s">
        <v>264</v>
      </c>
      <c r="E66" s="168" t="s">
        <v>1</v>
      </c>
      <c r="F66" s="168" t="s">
        <v>265</v>
      </c>
      <c r="G66" s="168" t="s">
        <v>1019</v>
      </c>
      <c r="H66" s="168" t="s">
        <v>3</v>
      </c>
      <c r="I66" s="168" t="s">
        <v>266</v>
      </c>
      <c r="J66" s="168" t="s">
        <v>53</v>
      </c>
      <c r="K66" s="168" t="s">
        <v>1057</v>
      </c>
      <c r="L66" s="168"/>
      <c r="M66" s="168"/>
      <c r="N66" s="168"/>
    </row>
    <row r="67" spans="1:14" x14ac:dyDescent="0.25">
      <c r="A67" s="168">
        <v>29</v>
      </c>
      <c r="B67" s="168" t="s">
        <v>273</v>
      </c>
      <c r="C67" s="168" t="s">
        <v>274</v>
      </c>
      <c r="D67" s="168" t="s">
        <v>0</v>
      </c>
      <c r="E67" s="168" t="s">
        <v>1</v>
      </c>
      <c r="F67" s="168" t="s">
        <v>275</v>
      </c>
      <c r="G67" s="168" t="s">
        <v>1019</v>
      </c>
      <c r="H67" s="168" t="s">
        <v>3</v>
      </c>
      <c r="I67" s="168" t="s">
        <v>276</v>
      </c>
      <c r="J67" s="168" t="s">
        <v>53</v>
      </c>
      <c r="K67" s="168" t="s">
        <v>1069</v>
      </c>
      <c r="L67" s="168"/>
      <c r="M67" s="168"/>
      <c r="N67" s="168"/>
    </row>
    <row r="68" spans="1:14" x14ac:dyDescent="0.25">
      <c r="A68" s="168">
        <v>30</v>
      </c>
      <c r="B68" s="168" t="s">
        <v>102</v>
      </c>
      <c r="C68" s="168" t="s">
        <v>141</v>
      </c>
      <c r="D68" s="168" t="s">
        <v>42</v>
      </c>
      <c r="E68" s="168" t="s">
        <v>43</v>
      </c>
      <c r="F68" s="168" t="s">
        <v>142</v>
      </c>
      <c r="G68" s="168" t="s">
        <v>1019</v>
      </c>
      <c r="H68" s="168" t="s">
        <v>3</v>
      </c>
      <c r="I68" s="168" t="s">
        <v>143</v>
      </c>
      <c r="J68" s="168" t="s">
        <v>53</v>
      </c>
      <c r="K68" s="168" t="s">
        <v>1070</v>
      </c>
      <c r="L68" s="168"/>
      <c r="M68" s="168"/>
      <c r="N68" s="168"/>
    </row>
    <row r="69" spans="1:14" x14ac:dyDescent="0.25">
      <c r="A69" s="168">
        <v>32</v>
      </c>
      <c r="B69" s="168" t="s">
        <v>145</v>
      </c>
      <c r="C69" s="168" t="s">
        <v>97</v>
      </c>
      <c r="D69" s="168" t="s">
        <v>1046</v>
      </c>
      <c r="E69" s="168" t="s">
        <v>1</v>
      </c>
      <c r="F69" s="168" t="s">
        <v>147</v>
      </c>
      <c r="G69" s="168" t="s">
        <v>1019</v>
      </c>
      <c r="H69" s="168" t="s">
        <v>3</v>
      </c>
      <c r="I69" s="168" t="s">
        <v>148</v>
      </c>
      <c r="J69" s="168" t="s">
        <v>53</v>
      </c>
      <c r="K69" s="168" t="s">
        <v>1047</v>
      </c>
      <c r="L69" s="168"/>
      <c r="M69" s="168"/>
      <c r="N69" s="168"/>
    </row>
    <row r="70" spans="1:14" x14ac:dyDescent="0.25">
      <c r="A70" s="168">
        <v>34</v>
      </c>
      <c r="B70" s="168" t="s">
        <v>982</v>
      </c>
      <c r="C70" s="168" t="s">
        <v>292</v>
      </c>
      <c r="D70" s="168" t="s">
        <v>462</v>
      </c>
      <c r="E70" s="168" t="s">
        <v>1</v>
      </c>
      <c r="F70" s="168" t="s">
        <v>422</v>
      </c>
      <c r="G70" s="168" t="s">
        <v>1019</v>
      </c>
      <c r="H70" s="168" t="s">
        <v>3</v>
      </c>
      <c r="I70" s="168" t="s">
        <v>423</v>
      </c>
      <c r="J70" s="168" t="s">
        <v>2</v>
      </c>
      <c r="K70" s="168" t="s">
        <v>983</v>
      </c>
      <c r="L70" s="168"/>
      <c r="M70" s="168"/>
      <c r="N70" s="168"/>
    </row>
    <row r="71" spans="1:14" x14ac:dyDescent="0.25">
      <c r="A71" s="168">
        <v>36</v>
      </c>
      <c r="B71" s="168" t="s">
        <v>242</v>
      </c>
      <c r="C71" s="168" t="s">
        <v>243</v>
      </c>
      <c r="D71" s="168" t="s">
        <v>957</v>
      </c>
      <c r="E71" s="168" t="s">
        <v>43</v>
      </c>
      <c r="F71" s="168" t="s">
        <v>244</v>
      </c>
      <c r="G71" s="168" t="s">
        <v>1019</v>
      </c>
      <c r="H71" s="168" t="s">
        <v>3</v>
      </c>
      <c r="I71" s="168" t="s">
        <v>245</v>
      </c>
      <c r="J71" s="168" t="s">
        <v>125</v>
      </c>
      <c r="K71" s="168" t="s">
        <v>958</v>
      </c>
      <c r="L71" s="168"/>
      <c r="M71" s="168"/>
      <c r="N71" s="168"/>
    </row>
    <row r="72" spans="1:14" x14ac:dyDescent="0.25">
      <c r="A72" s="168">
        <v>39</v>
      </c>
      <c r="B72" s="168" t="s">
        <v>361</v>
      </c>
      <c r="C72" s="168" t="s">
        <v>362</v>
      </c>
      <c r="D72" s="168" t="s">
        <v>0</v>
      </c>
      <c r="E72" s="168" t="s">
        <v>1</v>
      </c>
      <c r="F72" s="168" t="s">
        <v>886</v>
      </c>
      <c r="G72" s="168" t="s">
        <v>1019</v>
      </c>
      <c r="H72" s="168" t="s">
        <v>3</v>
      </c>
      <c r="I72" s="168" t="s">
        <v>861</v>
      </c>
      <c r="J72" s="168" t="s">
        <v>516</v>
      </c>
      <c r="K72" s="168" t="s">
        <v>896</v>
      </c>
      <c r="L72" s="168"/>
      <c r="M72" s="168"/>
      <c r="N72" s="168"/>
    </row>
    <row r="73" spans="1:14" x14ac:dyDescent="0.25">
      <c r="A73" s="168">
        <v>55</v>
      </c>
      <c r="B73" s="168" t="s">
        <v>238</v>
      </c>
      <c r="C73" s="168" t="s">
        <v>239</v>
      </c>
      <c r="D73" s="168" t="s">
        <v>0</v>
      </c>
      <c r="E73" s="168" t="s">
        <v>1</v>
      </c>
      <c r="F73" s="168" t="s">
        <v>240</v>
      </c>
      <c r="G73" s="168" t="s">
        <v>1019</v>
      </c>
      <c r="H73" s="168" t="s">
        <v>3</v>
      </c>
      <c r="I73" s="168" t="s">
        <v>241</v>
      </c>
      <c r="J73" s="168" t="s">
        <v>53</v>
      </c>
      <c r="K73" s="168" t="s">
        <v>691</v>
      </c>
      <c r="L73" s="168"/>
      <c r="M73" s="168"/>
      <c r="N73" s="168"/>
    </row>
    <row r="74" spans="1:14" x14ac:dyDescent="0.25">
      <c r="A74" s="168">
        <v>56</v>
      </c>
      <c r="B74" s="168" t="s">
        <v>137</v>
      </c>
      <c r="C74" s="168" t="s">
        <v>138</v>
      </c>
      <c r="D74" s="168" t="s">
        <v>0</v>
      </c>
      <c r="E74" s="168" t="s">
        <v>1</v>
      </c>
      <c r="F74" s="168" t="s">
        <v>139</v>
      </c>
      <c r="G74" s="168" t="s">
        <v>1019</v>
      </c>
      <c r="H74" s="168" t="s">
        <v>3</v>
      </c>
      <c r="I74" s="168" t="s">
        <v>140</v>
      </c>
      <c r="J74" s="168" t="s">
        <v>53</v>
      </c>
      <c r="K74" s="168" t="s">
        <v>699</v>
      </c>
      <c r="L74" s="168"/>
      <c r="M74" s="168"/>
      <c r="N74" s="168"/>
    </row>
    <row r="75" spans="1:14" x14ac:dyDescent="0.25">
      <c r="A75" s="168">
        <v>65</v>
      </c>
      <c r="B75" s="168" t="s">
        <v>110</v>
      </c>
      <c r="C75" s="168" t="s">
        <v>111</v>
      </c>
      <c r="D75" s="168" t="s">
        <v>112</v>
      </c>
      <c r="E75" s="168" t="s">
        <v>43</v>
      </c>
      <c r="F75" s="168" t="s">
        <v>113</v>
      </c>
      <c r="G75" s="168" t="s">
        <v>1019</v>
      </c>
      <c r="H75" s="168" t="s">
        <v>3</v>
      </c>
      <c r="I75" s="168" t="s">
        <v>114</v>
      </c>
      <c r="J75" s="168" t="s">
        <v>53</v>
      </c>
      <c r="K75" s="168" t="s">
        <v>727</v>
      </c>
      <c r="L75" s="168"/>
      <c r="M75" s="168"/>
      <c r="N75" s="168"/>
    </row>
    <row r="76" spans="1:14" x14ac:dyDescent="0.25">
      <c r="A76" s="168">
        <v>66</v>
      </c>
      <c r="B76" s="168" t="s">
        <v>120</v>
      </c>
      <c r="C76" s="168" t="s">
        <v>121</v>
      </c>
      <c r="D76" s="168" t="s">
        <v>122</v>
      </c>
      <c r="E76" s="168" t="s">
        <v>43</v>
      </c>
      <c r="F76" s="168" t="s">
        <v>123</v>
      </c>
      <c r="G76" s="168" t="s">
        <v>1019</v>
      </c>
      <c r="H76" s="168" t="s">
        <v>3</v>
      </c>
      <c r="I76" s="168" t="s">
        <v>124</v>
      </c>
      <c r="J76" s="168" t="s">
        <v>125</v>
      </c>
      <c r="K76" s="168" t="s">
        <v>728</v>
      </c>
      <c r="L76" s="168"/>
      <c r="M76" s="168"/>
      <c r="N76" s="168"/>
    </row>
    <row r="77" spans="1:14" x14ac:dyDescent="0.25">
      <c r="A77" s="168">
        <v>76</v>
      </c>
      <c r="B77" s="168" t="s">
        <v>206</v>
      </c>
      <c r="C77" s="168" t="s">
        <v>207</v>
      </c>
      <c r="D77" s="168" t="s">
        <v>173</v>
      </c>
      <c r="E77" s="168" t="s">
        <v>43</v>
      </c>
      <c r="F77" s="168" t="s">
        <v>208</v>
      </c>
      <c r="G77" s="168" t="s">
        <v>1019</v>
      </c>
      <c r="H77" s="168" t="s">
        <v>3</v>
      </c>
      <c r="I77" s="168" t="s">
        <v>209</v>
      </c>
      <c r="J77" s="168" t="s">
        <v>53</v>
      </c>
      <c r="K77" s="168" t="s">
        <v>745</v>
      </c>
      <c r="L77" s="168"/>
      <c r="M77" s="168"/>
      <c r="N77" s="168"/>
    </row>
    <row r="78" spans="1:14" x14ac:dyDescent="0.25">
      <c r="A78" s="168">
        <v>77</v>
      </c>
      <c r="B78" s="168" t="s">
        <v>224</v>
      </c>
      <c r="C78" s="168" t="s">
        <v>225</v>
      </c>
      <c r="D78" s="168" t="s">
        <v>0</v>
      </c>
      <c r="E78" s="168" t="s">
        <v>1</v>
      </c>
      <c r="F78" s="168" t="s">
        <v>226</v>
      </c>
      <c r="G78" s="168" t="s">
        <v>1019</v>
      </c>
      <c r="H78" s="168" t="s">
        <v>3</v>
      </c>
      <c r="I78" s="168" t="s">
        <v>227</v>
      </c>
      <c r="J78" s="168" t="s">
        <v>53</v>
      </c>
      <c r="K78" s="168" t="s">
        <v>748</v>
      </c>
      <c r="L78" s="168"/>
      <c r="M78" s="168"/>
      <c r="N78" s="168"/>
    </row>
    <row r="79" spans="1:14" x14ac:dyDescent="0.25">
      <c r="A79" s="168">
        <v>78</v>
      </c>
      <c r="B79" s="168" t="s">
        <v>54</v>
      </c>
      <c r="C79" s="168" t="s">
        <v>55</v>
      </c>
      <c r="D79" s="168" t="s">
        <v>0</v>
      </c>
      <c r="E79" s="168" t="s">
        <v>1</v>
      </c>
      <c r="F79" s="168" t="s">
        <v>229</v>
      </c>
      <c r="G79" s="168" t="s">
        <v>1019</v>
      </c>
      <c r="H79" s="168" t="s">
        <v>3</v>
      </c>
      <c r="I79" s="168" t="s">
        <v>230</v>
      </c>
      <c r="J79" s="168" t="s">
        <v>53</v>
      </c>
      <c r="K79" s="168" t="s">
        <v>749</v>
      </c>
      <c r="L79" s="168"/>
      <c r="M79" s="168"/>
      <c r="N79" s="168"/>
    </row>
    <row r="80" spans="1:14" x14ac:dyDescent="0.25">
      <c r="A80" s="168">
        <v>79</v>
      </c>
      <c r="B80" s="168" t="s">
        <v>278</v>
      </c>
      <c r="C80" s="168" t="s">
        <v>279</v>
      </c>
      <c r="D80" s="168" t="s">
        <v>66</v>
      </c>
      <c r="E80" s="168" t="s">
        <v>1</v>
      </c>
      <c r="F80" s="168" t="s">
        <v>280</v>
      </c>
      <c r="G80" s="168" t="s">
        <v>1019</v>
      </c>
      <c r="H80" s="168" t="s">
        <v>3</v>
      </c>
      <c r="I80" s="168" t="s">
        <v>281</v>
      </c>
      <c r="J80" s="168" t="s">
        <v>53</v>
      </c>
      <c r="K80" s="168" t="s">
        <v>756</v>
      </c>
      <c r="L80" s="168"/>
      <c r="M80" s="168"/>
      <c r="N80" s="168"/>
    </row>
  </sheetData>
  <sortState ref="A2:K80">
    <sortCondition ref="H1"/>
  </sortState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9"/>
  <sheetViews>
    <sheetView topLeftCell="A52" workbookViewId="0">
      <selection sqref="A1:XFD1"/>
    </sheetView>
  </sheetViews>
  <sheetFormatPr defaultRowHeight="15" x14ac:dyDescent="0.25"/>
  <cols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customFormat="1" r="1" s="167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7" t="s">
        <v>174</v>
      </c>
      <c r="C2" s="167" t="s">
        <v>175</v>
      </c>
      <c r="D2" s="167" t="s">
        <v>0</v>
      </c>
      <c r="E2" s="167" t="s">
        <v>1</v>
      </c>
      <c r="F2" s="167" t="s">
        <v>176</v>
      </c>
      <c r="G2" s="167" t="s">
        <v>1469</v>
      </c>
      <c r="H2" s="167" t="s">
        <v>8</v>
      </c>
      <c r="I2" s="167" t="s">
        <v>177</v>
      </c>
      <c r="J2" s="167" t="s">
        <v>9</v>
      </c>
      <c r="K2" s="167" t="s">
        <v>1470</v>
      </c>
      <c r="L2" s="167"/>
      <c r="M2" s="167"/>
    </row>
    <row r="3" spans="1:13" x14ac:dyDescent="0.25">
      <c r="A3">
        <v>2</v>
      </c>
      <c r="B3" s="167" t="s">
        <v>174</v>
      </c>
      <c r="C3" s="167" t="s">
        <v>175</v>
      </c>
      <c r="D3" s="167" t="s">
        <v>0</v>
      </c>
      <c r="E3" s="167" t="s">
        <v>1</v>
      </c>
      <c r="F3" s="167" t="s">
        <v>1232</v>
      </c>
      <c r="G3" s="167" t="s">
        <v>1469</v>
      </c>
      <c r="H3" s="167" t="s">
        <v>1013</v>
      </c>
      <c r="I3" s="167" t="s">
        <v>1234</v>
      </c>
      <c r="J3" s="167" t="s">
        <v>960</v>
      </c>
      <c r="K3" s="167" t="s">
        <v>1471</v>
      </c>
      <c r="L3" s="167"/>
      <c r="M3" s="167"/>
    </row>
    <row r="4" spans="1:13" x14ac:dyDescent="0.25">
      <c r="A4" s="167">
        <v>3</v>
      </c>
      <c r="B4" s="167" t="s">
        <v>174</v>
      </c>
      <c r="C4" s="167" t="s">
        <v>175</v>
      </c>
      <c r="D4" s="167" t="s">
        <v>0</v>
      </c>
      <c r="E4" s="167" t="s">
        <v>1</v>
      </c>
      <c r="F4" s="167" t="s">
        <v>472</v>
      </c>
      <c r="G4" s="167" t="s">
        <v>1050</v>
      </c>
      <c r="H4" s="167" t="s">
        <v>473</v>
      </c>
      <c r="I4" s="167" t="s">
        <v>474</v>
      </c>
      <c r="J4" s="167" t="s">
        <v>475</v>
      </c>
      <c r="K4" s="167" t="s">
        <v>1472</v>
      </c>
      <c r="L4" s="167"/>
      <c r="M4" s="167"/>
    </row>
    <row r="5" spans="1:13" x14ac:dyDescent="0.25">
      <c r="A5" s="167">
        <v>4</v>
      </c>
      <c r="B5" s="167" t="s">
        <v>519</v>
      </c>
      <c r="C5" s="167" t="s">
        <v>520</v>
      </c>
      <c r="D5" s="167" t="s">
        <v>0</v>
      </c>
      <c r="E5" s="167" t="s">
        <v>1</v>
      </c>
      <c r="F5" s="167" t="s">
        <v>794</v>
      </c>
      <c r="G5" s="167" t="s">
        <v>1473</v>
      </c>
      <c r="H5" s="167" t="s">
        <v>8</v>
      </c>
      <c r="I5" s="167" t="s">
        <v>1474</v>
      </c>
      <c r="J5" s="167" t="s">
        <v>1136</v>
      </c>
      <c r="K5" s="167" t="s">
        <v>1475</v>
      </c>
      <c r="L5" s="167"/>
      <c r="M5" s="167"/>
    </row>
    <row r="6" spans="1:13" x14ac:dyDescent="0.25">
      <c r="A6" s="167">
        <v>5</v>
      </c>
      <c r="B6" s="167" t="s">
        <v>268</v>
      </c>
      <c r="C6" s="167" t="s">
        <v>269</v>
      </c>
      <c r="D6" s="167" t="s">
        <v>66</v>
      </c>
      <c r="E6" s="167" t="s">
        <v>1</v>
      </c>
      <c r="F6" s="167" t="s">
        <v>270</v>
      </c>
      <c r="G6" s="167" t="s">
        <v>1019</v>
      </c>
      <c r="H6" s="167" t="s">
        <v>3</v>
      </c>
      <c r="I6" s="167" t="s">
        <v>271</v>
      </c>
      <c r="J6" s="167" t="s">
        <v>53</v>
      </c>
      <c r="K6" s="167" t="s">
        <v>1466</v>
      </c>
      <c r="L6" s="167"/>
      <c r="M6" s="167"/>
    </row>
    <row r="7" spans="1:13" x14ac:dyDescent="0.25">
      <c r="A7" s="167">
        <v>6</v>
      </c>
      <c r="B7" s="167" t="s">
        <v>803</v>
      </c>
      <c r="C7" s="167" t="s">
        <v>804</v>
      </c>
      <c r="D7" s="167" t="s">
        <v>17</v>
      </c>
      <c r="E7" s="167" t="s">
        <v>7</v>
      </c>
      <c r="F7" s="167" t="s">
        <v>1121</v>
      </c>
      <c r="G7" s="167" t="s">
        <v>1469</v>
      </c>
      <c r="H7" s="167" t="s">
        <v>1013</v>
      </c>
      <c r="I7" s="167" t="s">
        <v>1122</v>
      </c>
      <c r="J7" s="167" t="s">
        <v>960</v>
      </c>
      <c r="K7" s="167" t="s">
        <v>1465</v>
      </c>
      <c r="L7" s="167"/>
      <c r="M7" s="167"/>
    </row>
    <row r="8" spans="1:13" x14ac:dyDescent="0.25">
      <c r="A8" s="167">
        <v>7</v>
      </c>
      <c r="B8" s="167" t="s">
        <v>1458</v>
      </c>
      <c r="C8" s="167" t="s">
        <v>1459</v>
      </c>
      <c r="D8" s="167" t="s">
        <v>42</v>
      </c>
      <c r="E8" s="167" t="s">
        <v>43</v>
      </c>
      <c r="F8" s="167" t="s">
        <v>1460</v>
      </c>
      <c r="G8" s="167" t="s">
        <v>1136</v>
      </c>
      <c r="H8" s="167" t="s">
        <v>1013</v>
      </c>
      <c r="I8" s="167" t="s">
        <v>1461</v>
      </c>
      <c r="J8" s="167" t="s">
        <v>960</v>
      </c>
      <c r="K8" s="167" t="s">
        <v>1462</v>
      </c>
      <c r="L8" s="167"/>
      <c r="M8" s="167"/>
    </row>
    <row r="9" spans="1:13" x14ac:dyDescent="0.25">
      <c r="A9" s="167">
        <v>8</v>
      </c>
      <c r="B9" s="167" t="s">
        <v>366</v>
      </c>
      <c r="C9" s="167" t="s">
        <v>367</v>
      </c>
      <c r="D9" s="167" t="s">
        <v>368</v>
      </c>
      <c r="E9" s="167" t="s">
        <v>43</v>
      </c>
      <c r="F9" s="167" t="s">
        <v>369</v>
      </c>
      <c r="G9" s="167" t="s">
        <v>1019</v>
      </c>
      <c r="H9" s="167" t="s">
        <v>294</v>
      </c>
      <c r="I9" s="167" t="s">
        <v>370</v>
      </c>
      <c r="J9" s="167" t="s">
        <v>289</v>
      </c>
      <c r="K9" s="167" t="s">
        <v>1240</v>
      </c>
      <c r="L9" s="167"/>
      <c r="M9" s="167"/>
    </row>
    <row r="10" spans="1:13" x14ac:dyDescent="0.25">
      <c r="A10" s="167">
        <v>9</v>
      </c>
      <c r="B10" s="167" t="s">
        <v>366</v>
      </c>
      <c r="C10" s="167" t="s">
        <v>367</v>
      </c>
      <c r="D10" s="167" t="s">
        <v>368</v>
      </c>
      <c r="E10" s="167" t="s">
        <v>43</v>
      </c>
      <c r="F10" s="167" t="s">
        <v>1100</v>
      </c>
      <c r="G10" s="167" t="s">
        <v>1469</v>
      </c>
      <c r="H10" s="167" t="s">
        <v>1013</v>
      </c>
      <c r="I10" s="167" t="s">
        <v>1101</v>
      </c>
      <c r="J10" s="167" t="s">
        <v>960</v>
      </c>
      <c r="K10" s="167" t="s">
        <v>1258</v>
      </c>
      <c r="L10" s="167"/>
      <c r="M10" s="167"/>
    </row>
    <row r="11" spans="1:13" x14ac:dyDescent="0.25">
      <c r="A11" s="167">
        <v>10</v>
      </c>
      <c r="B11" s="167" t="s">
        <v>1215</v>
      </c>
      <c r="C11" s="167" t="s">
        <v>1216</v>
      </c>
      <c r="D11" s="167" t="s">
        <v>0</v>
      </c>
      <c r="E11" s="167" t="s">
        <v>1</v>
      </c>
      <c r="F11" s="167" t="s">
        <v>1218</v>
      </c>
      <c r="G11" s="167" t="s">
        <v>1469</v>
      </c>
      <c r="H11" s="167" t="s">
        <v>1013</v>
      </c>
      <c r="I11" s="167" t="s">
        <v>1219</v>
      </c>
      <c r="J11" s="167" t="s">
        <v>960</v>
      </c>
      <c r="K11" s="167" t="s">
        <v>1242</v>
      </c>
      <c r="L11" s="167"/>
      <c r="M11" s="167"/>
    </row>
    <row r="12" spans="1:13" x14ac:dyDescent="0.25">
      <c r="A12" s="167">
        <v>11</v>
      </c>
      <c r="B12" s="167" t="s">
        <v>1194</v>
      </c>
      <c r="C12" s="167" t="s">
        <v>1195</v>
      </c>
      <c r="D12" s="167" t="s">
        <v>1196</v>
      </c>
      <c r="E12" s="167" t="s">
        <v>28</v>
      </c>
      <c r="F12" s="167" t="s">
        <v>1197</v>
      </c>
      <c r="G12" s="167" t="s">
        <v>1469</v>
      </c>
      <c r="H12" s="167" t="s">
        <v>1013</v>
      </c>
      <c r="I12" s="167" t="s">
        <v>1198</v>
      </c>
      <c r="J12" s="167" t="s">
        <v>960</v>
      </c>
      <c r="K12" s="167" t="s">
        <v>1214</v>
      </c>
      <c r="L12" s="167"/>
      <c r="M12" s="167"/>
    </row>
    <row r="13" spans="1:13" x14ac:dyDescent="0.25">
      <c r="A13" s="167">
        <v>12</v>
      </c>
      <c r="B13" s="167" t="s">
        <v>117</v>
      </c>
      <c r="C13" s="167" t="s">
        <v>1210</v>
      </c>
      <c r="D13" s="167" t="s">
        <v>648</v>
      </c>
      <c r="E13" s="167" t="s">
        <v>1</v>
      </c>
      <c r="F13" s="167" t="s">
        <v>1211</v>
      </c>
      <c r="G13" s="167" t="s">
        <v>1019</v>
      </c>
      <c r="H13" s="167" t="s">
        <v>3</v>
      </c>
      <c r="I13" s="167" t="s">
        <v>1212</v>
      </c>
      <c r="J13" s="167" t="s">
        <v>53</v>
      </c>
      <c r="K13" s="167" t="s">
        <v>1213</v>
      </c>
      <c r="L13" s="167"/>
      <c r="M13" s="167"/>
    </row>
    <row r="14" spans="1:13" x14ac:dyDescent="0.25">
      <c r="A14" s="167">
        <v>13</v>
      </c>
      <c r="B14" s="167" t="s">
        <v>262</v>
      </c>
      <c r="C14" s="167" t="s">
        <v>399</v>
      </c>
      <c r="D14" s="167" t="s">
        <v>0</v>
      </c>
      <c r="E14" s="167" t="s">
        <v>1</v>
      </c>
      <c r="F14" s="167" t="s">
        <v>1103</v>
      </c>
      <c r="G14" s="167" t="s">
        <v>1469</v>
      </c>
      <c r="H14" s="167" t="s">
        <v>1013</v>
      </c>
      <c r="I14" s="167" t="s">
        <v>1104</v>
      </c>
      <c r="J14" s="167" t="s">
        <v>960</v>
      </c>
      <c r="K14" s="167" t="s">
        <v>1206</v>
      </c>
      <c r="L14" s="167"/>
      <c r="M14" s="167"/>
    </row>
    <row r="15" spans="1:13" x14ac:dyDescent="0.25">
      <c r="A15" s="167">
        <v>14</v>
      </c>
      <c r="B15" s="167" t="s">
        <v>116</v>
      </c>
      <c r="C15" s="167" t="s">
        <v>117</v>
      </c>
      <c r="D15" s="167" t="s">
        <v>648</v>
      </c>
      <c r="E15" s="167" t="s">
        <v>1</v>
      </c>
      <c r="F15" s="167" t="s">
        <v>118</v>
      </c>
      <c r="G15" s="167" t="s">
        <v>1019</v>
      </c>
      <c r="H15" s="167" t="s">
        <v>3</v>
      </c>
      <c r="I15" s="167" t="s">
        <v>119</v>
      </c>
      <c r="J15" s="167" t="s">
        <v>53</v>
      </c>
      <c r="K15" s="167" t="s">
        <v>1167</v>
      </c>
      <c r="L15" s="167"/>
      <c r="M15" s="167"/>
    </row>
    <row r="16" spans="1:13" x14ac:dyDescent="0.25">
      <c r="A16" s="167">
        <v>15</v>
      </c>
      <c r="B16" s="167" t="s">
        <v>196</v>
      </c>
      <c r="C16" s="167" t="s">
        <v>104</v>
      </c>
      <c r="D16" s="167" t="s">
        <v>197</v>
      </c>
      <c r="E16" s="167" t="s">
        <v>198</v>
      </c>
      <c r="F16" s="167" t="s">
        <v>1168</v>
      </c>
      <c r="G16" s="167" t="s">
        <v>1469</v>
      </c>
      <c r="H16" s="167" t="s">
        <v>1013</v>
      </c>
      <c r="I16" s="167" t="s">
        <v>1169</v>
      </c>
      <c r="J16" s="167" t="s">
        <v>960</v>
      </c>
      <c r="K16" s="167" t="s">
        <v>1170</v>
      </c>
      <c r="L16" s="167"/>
      <c r="M16" s="167"/>
    </row>
    <row r="17" spans="1:13" x14ac:dyDescent="0.25">
      <c r="A17" s="167">
        <v>16</v>
      </c>
      <c r="B17" s="167" t="s">
        <v>1176</v>
      </c>
      <c r="C17" s="167" t="s">
        <v>1177</v>
      </c>
      <c r="D17" s="167" t="s">
        <v>173</v>
      </c>
      <c r="E17" s="167" t="s">
        <v>43</v>
      </c>
      <c r="F17" s="167" t="s">
        <v>1178</v>
      </c>
      <c r="G17" s="167" t="s">
        <v>1469</v>
      </c>
      <c r="H17" s="167" t="s">
        <v>1013</v>
      </c>
      <c r="I17" s="167" t="s">
        <v>1179</v>
      </c>
      <c r="J17" s="167" t="s">
        <v>960</v>
      </c>
      <c r="K17" s="167" t="s">
        <v>1180</v>
      </c>
      <c r="L17" s="167"/>
      <c r="M17" s="167"/>
    </row>
    <row r="18" spans="1:13" x14ac:dyDescent="0.25">
      <c r="A18" s="167">
        <v>17</v>
      </c>
      <c r="B18" s="167" t="s">
        <v>1181</v>
      </c>
      <c r="C18" s="167" t="s">
        <v>1182</v>
      </c>
      <c r="D18" s="167" t="s">
        <v>1183</v>
      </c>
      <c r="E18" s="167" t="s">
        <v>48</v>
      </c>
      <c r="F18" s="167" t="s">
        <v>1184</v>
      </c>
      <c r="G18" s="167" t="s">
        <v>1469</v>
      </c>
      <c r="H18" s="167" t="s">
        <v>1013</v>
      </c>
      <c r="I18" s="167" t="s">
        <v>1185</v>
      </c>
      <c r="J18" s="167" t="s">
        <v>960</v>
      </c>
      <c r="K18" s="167" t="s">
        <v>1186</v>
      </c>
      <c r="L18" s="167"/>
      <c r="M18" s="167"/>
    </row>
    <row r="19" spans="1:13" x14ac:dyDescent="0.25">
      <c r="A19" s="167">
        <v>18</v>
      </c>
      <c r="B19" s="167" t="s">
        <v>1187</v>
      </c>
      <c r="C19" s="167" t="s">
        <v>1188</v>
      </c>
      <c r="D19" s="167" t="s">
        <v>1189</v>
      </c>
      <c r="E19" s="167" t="s">
        <v>43</v>
      </c>
      <c r="F19" s="167" t="s">
        <v>1190</v>
      </c>
      <c r="G19" s="167" t="s">
        <v>1469</v>
      </c>
      <c r="H19" s="167" t="s">
        <v>1013</v>
      </c>
      <c r="I19" s="167" t="s">
        <v>1191</v>
      </c>
      <c r="J19" s="167" t="s">
        <v>960</v>
      </c>
      <c r="K19" s="167" t="s">
        <v>1192</v>
      </c>
      <c r="L19" s="167"/>
      <c r="M19" s="167"/>
    </row>
    <row r="20" spans="1:13" x14ac:dyDescent="0.25">
      <c r="A20" s="167">
        <v>19</v>
      </c>
      <c r="B20" s="167" t="s">
        <v>262</v>
      </c>
      <c r="C20" s="167" t="s">
        <v>1141</v>
      </c>
      <c r="D20" s="167" t="s">
        <v>1142</v>
      </c>
      <c r="E20" s="167" t="s">
        <v>1</v>
      </c>
      <c r="F20" s="167" t="s">
        <v>1143</v>
      </c>
      <c r="G20" s="167" t="s">
        <v>1469</v>
      </c>
      <c r="H20" s="167" t="s">
        <v>1013</v>
      </c>
      <c r="I20" s="167" t="s">
        <v>1144</v>
      </c>
      <c r="J20" s="167" t="s">
        <v>960</v>
      </c>
      <c r="K20" s="167" t="s">
        <v>1145</v>
      </c>
      <c r="L20" s="167"/>
      <c r="M20" s="167"/>
    </row>
    <row r="21" spans="1:13" x14ac:dyDescent="0.25">
      <c r="A21" s="167">
        <v>20</v>
      </c>
      <c r="B21" s="167" t="s">
        <v>1146</v>
      </c>
      <c r="C21" s="167" t="s">
        <v>1147</v>
      </c>
      <c r="D21" s="167" t="s">
        <v>1142</v>
      </c>
      <c r="E21" s="167" t="s">
        <v>1</v>
      </c>
      <c r="F21" s="167" t="s">
        <v>1148</v>
      </c>
      <c r="G21" s="167" t="s">
        <v>1469</v>
      </c>
      <c r="H21" s="167" t="s">
        <v>1013</v>
      </c>
      <c r="I21" s="167" t="s">
        <v>1149</v>
      </c>
      <c r="J21" s="167" t="s">
        <v>960</v>
      </c>
      <c r="K21" s="167" t="s">
        <v>1150</v>
      </c>
      <c r="L21" s="167"/>
      <c r="M21" s="167"/>
    </row>
    <row r="22" spans="1:13" x14ac:dyDescent="0.25">
      <c r="A22" s="167">
        <v>21</v>
      </c>
      <c r="B22" s="167" t="s">
        <v>50</v>
      </c>
      <c r="C22" s="167" t="s">
        <v>51</v>
      </c>
      <c r="D22" s="167" t="s">
        <v>52</v>
      </c>
      <c r="E22" s="167" t="s">
        <v>43</v>
      </c>
      <c r="F22" s="167" t="s">
        <v>1085</v>
      </c>
      <c r="G22" s="167" t="s">
        <v>1469</v>
      </c>
      <c r="H22" s="167" t="s">
        <v>1013</v>
      </c>
      <c r="I22" s="167" t="s">
        <v>1086</v>
      </c>
      <c r="J22" s="167" t="s">
        <v>960</v>
      </c>
      <c r="K22" s="167" t="s">
        <v>1087</v>
      </c>
      <c r="L22" s="167"/>
      <c r="M22" s="167"/>
    </row>
    <row r="23" spans="1:13" x14ac:dyDescent="0.25">
      <c r="A23" s="167">
        <v>22</v>
      </c>
      <c r="B23" s="167" t="s">
        <v>196</v>
      </c>
      <c r="C23" s="167" t="s">
        <v>104</v>
      </c>
      <c r="D23" s="167" t="s">
        <v>197</v>
      </c>
      <c r="E23" s="167" t="s">
        <v>198</v>
      </c>
      <c r="F23" s="167" t="s">
        <v>1107</v>
      </c>
      <c r="G23" s="167" t="s">
        <v>1469</v>
      </c>
      <c r="H23" s="167" t="s">
        <v>1013</v>
      </c>
      <c r="I23" s="167" t="s">
        <v>1108</v>
      </c>
      <c r="J23" s="167" t="s">
        <v>960</v>
      </c>
      <c r="K23" s="167" t="s">
        <v>1109</v>
      </c>
      <c r="L23" s="167"/>
      <c r="M23" s="167"/>
    </row>
    <row r="24" spans="1:13" x14ac:dyDescent="0.25">
      <c r="A24" s="167">
        <v>23</v>
      </c>
      <c r="B24" s="167" t="s">
        <v>1110</v>
      </c>
      <c r="C24" s="167" t="s">
        <v>408</v>
      </c>
      <c r="D24" s="167" t="s">
        <v>1111</v>
      </c>
      <c r="E24" s="167" t="s">
        <v>912</v>
      </c>
      <c r="F24" s="167" t="s">
        <v>1112</v>
      </c>
      <c r="G24" s="167" t="s">
        <v>1469</v>
      </c>
      <c r="H24" s="167" t="s">
        <v>1013</v>
      </c>
      <c r="I24" s="167" t="s">
        <v>1113</v>
      </c>
      <c r="J24" s="167" t="s">
        <v>960</v>
      </c>
      <c r="K24" s="167" t="s">
        <v>1114</v>
      </c>
      <c r="L24" s="167"/>
      <c r="M24" s="167"/>
    </row>
    <row r="25" spans="1:13" x14ac:dyDescent="0.25">
      <c r="A25" s="167">
        <v>24</v>
      </c>
      <c r="B25" s="167" t="s">
        <v>50</v>
      </c>
      <c r="C25" s="167" t="s">
        <v>51</v>
      </c>
      <c r="D25" s="167" t="s">
        <v>52</v>
      </c>
      <c r="E25" s="167" t="s">
        <v>43</v>
      </c>
      <c r="F25" s="167" t="s">
        <v>246</v>
      </c>
      <c r="G25" s="167" t="s">
        <v>1019</v>
      </c>
      <c r="H25" s="167" t="s">
        <v>3</v>
      </c>
      <c r="I25" s="167" t="s">
        <v>247</v>
      </c>
      <c r="J25" s="167" t="s">
        <v>125</v>
      </c>
      <c r="K25" s="167" t="s">
        <v>1127</v>
      </c>
      <c r="L25" s="167"/>
      <c r="M25" s="167"/>
    </row>
    <row r="26" spans="1:13" x14ac:dyDescent="0.25">
      <c r="A26" s="167">
        <v>25</v>
      </c>
      <c r="B26" s="167" t="s">
        <v>1072</v>
      </c>
      <c r="C26" s="167" t="s">
        <v>1073</v>
      </c>
      <c r="D26" s="167" t="s">
        <v>122</v>
      </c>
      <c r="E26" s="167" t="s">
        <v>43</v>
      </c>
      <c r="F26" s="167" t="s">
        <v>221</v>
      </c>
      <c r="G26" s="167" t="s">
        <v>1131</v>
      </c>
      <c r="H26" s="167" t="s">
        <v>3</v>
      </c>
      <c r="I26" s="167" t="s">
        <v>222</v>
      </c>
      <c r="J26" s="167" t="s">
        <v>53</v>
      </c>
      <c r="K26" s="167" t="s">
        <v>1074</v>
      </c>
      <c r="L26" s="167"/>
      <c r="M26" s="167"/>
    </row>
    <row r="27" spans="1:13" x14ac:dyDescent="0.25">
      <c r="A27" s="167">
        <v>26</v>
      </c>
      <c r="B27" s="167" t="s">
        <v>190</v>
      </c>
      <c r="C27" s="167" t="s">
        <v>191</v>
      </c>
      <c r="D27" s="167" t="s">
        <v>192</v>
      </c>
      <c r="E27" s="167" t="s">
        <v>28</v>
      </c>
      <c r="F27" s="167" t="s">
        <v>193</v>
      </c>
      <c r="G27" s="167" t="s">
        <v>1019</v>
      </c>
      <c r="H27" s="167" t="s">
        <v>30</v>
      </c>
      <c r="I27" s="167" t="s">
        <v>194</v>
      </c>
      <c r="J27" s="167" t="s">
        <v>32</v>
      </c>
      <c r="K27" s="167" t="s">
        <v>1081</v>
      </c>
      <c r="L27" s="167"/>
      <c r="M27" s="167"/>
    </row>
    <row r="28" spans="1:13" x14ac:dyDescent="0.25">
      <c r="A28" s="167">
        <v>27</v>
      </c>
      <c r="B28" s="167" t="s">
        <v>262</v>
      </c>
      <c r="C28" s="167" t="s">
        <v>263</v>
      </c>
      <c r="D28" s="167" t="s">
        <v>264</v>
      </c>
      <c r="E28" s="167" t="s">
        <v>1</v>
      </c>
      <c r="F28" s="167" t="s">
        <v>265</v>
      </c>
      <c r="G28" s="167" t="s">
        <v>1019</v>
      </c>
      <c r="H28" s="167" t="s">
        <v>3</v>
      </c>
      <c r="I28" s="167" t="s">
        <v>266</v>
      </c>
      <c r="J28" s="167" t="s">
        <v>53</v>
      </c>
      <c r="K28" s="167" t="s">
        <v>1057</v>
      </c>
      <c r="L28" s="167"/>
      <c r="M28" s="167"/>
    </row>
    <row r="29" spans="1:13" x14ac:dyDescent="0.25">
      <c r="A29" s="167">
        <v>28</v>
      </c>
      <c r="B29" s="167" t="s">
        <v>71</v>
      </c>
      <c r="C29" s="167" t="s">
        <v>72</v>
      </c>
      <c r="D29" s="167" t="s">
        <v>73</v>
      </c>
      <c r="E29" s="167" t="s">
        <v>28</v>
      </c>
      <c r="F29" s="167" t="s">
        <v>74</v>
      </c>
      <c r="G29" s="167" t="s">
        <v>1019</v>
      </c>
      <c r="H29" s="167" t="s">
        <v>30</v>
      </c>
      <c r="I29" s="167" t="s">
        <v>75</v>
      </c>
      <c r="J29" s="167" t="s">
        <v>32</v>
      </c>
      <c r="K29" s="167" t="s">
        <v>1058</v>
      </c>
      <c r="L29" s="167"/>
      <c r="M29" s="167"/>
    </row>
    <row r="30" spans="1:13" x14ac:dyDescent="0.25">
      <c r="A30" s="167">
        <v>29</v>
      </c>
      <c r="B30" s="167" t="s">
        <v>273</v>
      </c>
      <c r="C30" s="167" t="s">
        <v>274</v>
      </c>
      <c r="D30" s="167" t="s">
        <v>0</v>
      </c>
      <c r="E30" s="167" t="s">
        <v>1</v>
      </c>
      <c r="F30" s="167" t="s">
        <v>275</v>
      </c>
      <c r="G30" s="167" t="s">
        <v>1019</v>
      </c>
      <c r="H30" s="167" t="s">
        <v>3</v>
      </c>
      <c r="I30" s="167" t="s">
        <v>276</v>
      </c>
      <c r="J30" s="167" t="s">
        <v>53</v>
      </c>
      <c r="K30" s="167" t="s">
        <v>1069</v>
      </c>
      <c r="L30" s="167"/>
      <c r="M30" s="167"/>
    </row>
    <row r="31" spans="1:13" x14ac:dyDescent="0.25">
      <c r="A31" s="167">
        <v>30</v>
      </c>
      <c r="B31" s="167" t="s">
        <v>102</v>
      </c>
      <c r="C31" s="167" t="s">
        <v>141</v>
      </c>
      <c r="D31" s="167" t="s">
        <v>42</v>
      </c>
      <c r="E31" s="167" t="s">
        <v>43</v>
      </c>
      <c r="F31" s="167" t="s">
        <v>142</v>
      </c>
      <c r="G31" s="167" t="s">
        <v>1019</v>
      </c>
      <c r="H31" s="167" t="s">
        <v>3</v>
      </c>
      <c r="I31" s="167" t="s">
        <v>143</v>
      </c>
      <c r="J31" s="167" t="s">
        <v>53</v>
      </c>
      <c r="K31" s="167" t="s">
        <v>1070</v>
      </c>
      <c r="L31" s="167"/>
      <c r="M31" s="167"/>
    </row>
    <row r="32" spans="1:13" x14ac:dyDescent="0.25">
      <c r="A32" s="167">
        <v>31</v>
      </c>
      <c r="B32" s="167" t="s">
        <v>766</v>
      </c>
      <c r="C32" s="167" t="s">
        <v>767</v>
      </c>
      <c r="D32" s="167" t="s">
        <v>577</v>
      </c>
      <c r="E32" s="167" t="s">
        <v>7</v>
      </c>
      <c r="F32" s="167" t="s">
        <v>1040</v>
      </c>
      <c r="G32" s="167" t="s">
        <v>1050</v>
      </c>
      <c r="H32" s="167" t="s">
        <v>781</v>
      </c>
      <c r="I32" s="167" t="s">
        <v>1042</v>
      </c>
      <c r="J32" s="167" t="s">
        <v>1043</v>
      </c>
      <c r="K32" s="167" t="s">
        <v>1044</v>
      </c>
      <c r="L32" s="167"/>
      <c r="M32" s="167"/>
    </row>
    <row r="33" spans="1:13" x14ac:dyDescent="0.25">
      <c r="A33" s="167">
        <v>32</v>
      </c>
      <c r="B33" s="167" t="s">
        <v>145</v>
      </c>
      <c r="C33" s="167" t="s">
        <v>97</v>
      </c>
      <c r="D33" s="167" t="s">
        <v>1046</v>
      </c>
      <c r="E33" s="167" t="s">
        <v>1</v>
      </c>
      <c r="F33" s="167" t="s">
        <v>147</v>
      </c>
      <c r="G33" s="167" t="s">
        <v>1019</v>
      </c>
      <c r="H33" s="167" t="s">
        <v>3</v>
      </c>
      <c r="I33" s="167" t="s">
        <v>148</v>
      </c>
      <c r="J33" s="167" t="s">
        <v>53</v>
      </c>
      <c r="K33" s="167" t="s">
        <v>1047</v>
      </c>
      <c r="L33" s="167"/>
      <c r="M33" s="167"/>
    </row>
    <row r="34" spans="1:13" x14ac:dyDescent="0.25">
      <c r="A34" s="167">
        <v>33</v>
      </c>
      <c r="B34" s="167" t="s">
        <v>803</v>
      </c>
      <c r="C34" s="167" t="s">
        <v>804</v>
      </c>
      <c r="D34" s="167" t="s">
        <v>17</v>
      </c>
      <c r="E34" s="167" t="s">
        <v>7</v>
      </c>
      <c r="F34" s="167" t="s">
        <v>805</v>
      </c>
      <c r="G34" s="167" t="s">
        <v>1136</v>
      </c>
      <c r="H34" s="167" t="s">
        <v>5</v>
      </c>
      <c r="I34" s="167" t="s">
        <v>806</v>
      </c>
      <c r="J34" s="167" t="s">
        <v>6</v>
      </c>
      <c r="K34" s="167" t="s">
        <v>996</v>
      </c>
      <c r="L34" s="167"/>
      <c r="M34" s="167"/>
    </row>
    <row r="35" spans="1:13" x14ac:dyDescent="0.25">
      <c r="A35" s="167">
        <v>34</v>
      </c>
      <c r="B35" s="167" t="s">
        <v>982</v>
      </c>
      <c r="C35" s="167" t="s">
        <v>292</v>
      </c>
      <c r="D35" s="167" t="s">
        <v>462</v>
      </c>
      <c r="E35" s="167" t="s">
        <v>1</v>
      </c>
      <c r="F35" s="167" t="s">
        <v>422</v>
      </c>
      <c r="G35" s="167" t="s">
        <v>1019</v>
      </c>
      <c r="H35" s="167" t="s">
        <v>3</v>
      </c>
      <c r="I35" s="167" t="s">
        <v>423</v>
      </c>
      <c r="J35" s="167" t="s">
        <v>2</v>
      </c>
      <c r="K35" s="167" t="s">
        <v>983</v>
      </c>
      <c r="L35" s="167"/>
      <c r="M35" s="167"/>
    </row>
    <row r="36" spans="1:13" x14ac:dyDescent="0.25">
      <c r="A36" s="167">
        <v>35</v>
      </c>
      <c r="B36" s="167" t="s">
        <v>64</v>
      </c>
      <c r="C36" s="167" t="s">
        <v>65</v>
      </c>
      <c r="D36" s="167" t="s">
        <v>66</v>
      </c>
      <c r="E36" s="167" t="s">
        <v>1</v>
      </c>
      <c r="F36" s="167" t="s">
        <v>67</v>
      </c>
      <c r="G36" s="167" t="s">
        <v>1019</v>
      </c>
      <c r="H36" s="167" t="s">
        <v>30</v>
      </c>
      <c r="I36" s="167" t="s">
        <v>68</v>
      </c>
      <c r="J36" s="167" t="s">
        <v>32</v>
      </c>
      <c r="K36" s="167" t="s">
        <v>959</v>
      </c>
      <c r="L36" s="167"/>
      <c r="M36" s="167"/>
    </row>
    <row r="37" spans="1:13" x14ac:dyDescent="0.25">
      <c r="A37" s="167">
        <v>36</v>
      </c>
      <c r="B37" s="167" t="s">
        <v>242</v>
      </c>
      <c r="C37" s="167" t="s">
        <v>243</v>
      </c>
      <c r="D37" s="167" t="s">
        <v>957</v>
      </c>
      <c r="E37" s="167" t="s">
        <v>43</v>
      </c>
      <c r="F37" s="167" t="s">
        <v>244</v>
      </c>
      <c r="G37" s="167" t="s">
        <v>1019</v>
      </c>
      <c r="H37" s="167" t="s">
        <v>3</v>
      </c>
      <c r="I37" s="167" t="s">
        <v>245</v>
      </c>
      <c r="J37" s="167" t="s">
        <v>125</v>
      </c>
      <c r="K37" s="167" t="s">
        <v>958</v>
      </c>
      <c r="L37" s="167"/>
      <c r="M37" s="167"/>
    </row>
    <row r="38" spans="1:13" x14ac:dyDescent="0.25">
      <c r="A38" s="167">
        <v>37</v>
      </c>
      <c r="B38" s="167" t="s">
        <v>322</v>
      </c>
      <c r="C38" s="167" t="s">
        <v>323</v>
      </c>
      <c r="D38" s="167" t="s">
        <v>66</v>
      </c>
      <c r="E38" s="167" t="s">
        <v>1</v>
      </c>
      <c r="F38" s="167" t="s">
        <v>324</v>
      </c>
      <c r="G38" s="167" t="s">
        <v>1019</v>
      </c>
      <c r="H38" s="167" t="s">
        <v>287</v>
      </c>
      <c r="I38" s="167" t="s">
        <v>325</v>
      </c>
      <c r="J38" s="167" t="s">
        <v>289</v>
      </c>
      <c r="K38" s="167" t="s">
        <v>956</v>
      </c>
      <c r="L38" s="167"/>
      <c r="M38" s="167"/>
    </row>
    <row r="39" spans="1:13" x14ac:dyDescent="0.25">
      <c r="A39" s="167">
        <v>38</v>
      </c>
      <c r="B39" s="167" t="s">
        <v>49</v>
      </c>
      <c r="C39" s="167" t="s">
        <v>97</v>
      </c>
      <c r="D39" s="167" t="s">
        <v>66</v>
      </c>
      <c r="E39" s="167" t="s">
        <v>1</v>
      </c>
      <c r="F39" s="167" t="s">
        <v>391</v>
      </c>
      <c r="G39" s="167" t="s">
        <v>1019</v>
      </c>
      <c r="H39" s="167" t="s">
        <v>294</v>
      </c>
      <c r="I39" s="167" t="s">
        <v>392</v>
      </c>
      <c r="J39" s="167" t="s">
        <v>289</v>
      </c>
      <c r="K39" s="167" t="s">
        <v>921</v>
      </c>
      <c r="L39" s="167"/>
      <c r="M39" s="167"/>
    </row>
    <row r="40" spans="1:13" x14ac:dyDescent="0.25">
      <c r="A40" s="167">
        <v>39</v>
      </c>
      <c r="B40" s="167" t="s">
        <v>361</v>
      </c>
      <c r="C40" s="167" t="s">
        <v>362</v>
      </c>
      <c r="D40" s="167" t="s">
        <v>0</v>
      </c>
      <c r="E40" s="167" t="s">
        <v>1</v>
      </c>
      <c r="F40" s="167" t="s">
        <v>886</v>
      </c>
      <c r="G40" s="167" t="s">
        <v>1019</v>
      </c>
      <c r="H40" s="167" t="s">
        <v>3</v>
      </c>
      <c r="I40" s="167" t="s">
        <v>861</v>
      </c>
      <c r="J40" s="167" t="s">
        <v>516</v>
      </c>
      <c r="K40" s="167" t="s">
        <v>896</v>
      </c>
      <c r="L40" s="167"/>
      <c r="M40" s="167"/>
    </row>
    <row r="41" spans="1:13" x14ac:dyDescent="0.25">
      <c r="A41" s="167">
        <v>40</v>
      </c>
      <c r="B41" s="167" t="s">
        <v>845</v>
      </c>
      <c r="C41" s="167" t="s">
        <v>846</v>
      </c>
      <c r="D41" s="167" t="s">
        <v>27</v>
      </c>
      <c r="E41" s="167" t="s">
        <v>28</v>
      </c>
      <c r="F41" s="167" t="s">
        <v>847</v>
      </c>
      <c r="G41" s="167" t="s">
        <v>1019</v>
      </c>
      <c r="H41" s="167" t="s">
        <v>294</v>
      </c>
      <c r="I41" s="167" t="s">
        <v>848</v>
      </c>
      <c r="J41" s="167" t="s">
        <v>289</v>
      </c>
      <c r="K41" s="167" t="s">
        <v>849</v>
      </c>
      <c r="L41" s="167"/>
      <c r="M41" s="167"/>
    </row>
    <row r="42" spans="1:13" x14ac:dyDescent="0.25">
      <c r="A42" s="167">
        <v>41</v>
      </c>
      <c r="B42" s="167" t="s">
        <v>766</v>
      </c>
      <c r="C42" s="167" t="s">
        <v>767</v>
      </c>
      <c r="D42" s="167" t="s">
        <v>577</v>
      </c>
      <c r="E42" s="167" t="s">
        <v>7</v>
      </c>
      <c r="F42" s="167" t="s">
        <v>768</v>
      </c>
      <c r="G42" s="167" t="s">
        <v>1469</v>
      </c>
      <c r="H42" s="167" t="s">
        <v>8</v>
      </c>
      <c r="I42" s="167" t="s">
        <v>769</v>
      </c>
      <c r="J42" s="167" t="s">
        <v>9</v>
      </c>
      <c r="K42" s="167" t="s">
        <v>770</v>
      </c>
      <c r="L42" s="167"/>
      <c r="M42" s="167"/>
    </row>
    <row r="43" spans="1:13" x14ac:dyDescent="0.25">
      <c r="A43" s="167">
        <v>42</v>
      </c>
      <c r="B43" s="167" t="s">
        <v>530</v>
      </c>
      <c r="C43" s="167" t="s">
        <v>531</v>
      </c>
      <c r="D43" s="167" t="s">
        <v>36</v>
      </c>
      <c r="E43" s="167" t="s">
        <v>1</v>
      </c>
      <c r="F43" s="167" t="s">
        <v>532</v>
      </c>
      <c r="G43" s="167" t="s">
        <v>1019</v>
      </c>
      <c r="H43" s="167" t="s">
        <v>294</v>
      </c>
      <c r="I43" s="167" t="s">
        <v>533</v>
      </c>
      <c r="J43" s="167" t="s">
        <v>516</v>
      </c>
      <c r="K43" s="167" t="s">
        <v>764</v>
      </c>
      <c r="L43" s="167"/>
      <c r="M43" s="167"/>
    </row>
    <row r="44" spans="1:13" x14ac:dyDescent="0.25">
      <c r="A44" s="167">
        <v>43</v>
      </c>
      <c r="B44" s="167" t="s">
        <v>651</v>
      </c>
      <c r="C44" s="167" t="s">
        <v>652</v>
      </c>
      <c r="D44" s="167" t="s">
        <v>653</v>
      </c>
      <c r="E44" s="167" t="s">
        <v>1</v>
      </c>
      <c r="F44" s="167" t="s">
        <v>654</v>
      </c>
      <c r="G44" s="167" t="s">
        <v>1019</v>
      </c>
      <c r="H44" s="167" t="s">
        <v>294</v>
      </c>
      <c r="I44" s="167" t="s">
        <v>655</v>
      </c>
      <c r="J44" s="167" t="s">
        <v>289</v>
      </c>
      <c r="K44" s="167" t="s">
        <v>656</v>
      </c>
      <c r="L44" s="167"/>
      <c r="M44" s="167"/>
    </row>
    <row r="45" spans="1:13" x14ac:dyDescent="0.25">
      <c r="A45" s="167">
        <v>44</v>
      </c>
      <c r="B45" s="167" t="s">
        <v>425</v>
      </c>
      <c r="C45" s="167" t="s">
        <v>426</v>
      </c>
      <c r="D45" s="167" t="s">
        <v>427</v>
      </c>
      <c r="E45" s="167" t="s">
        <v>28</v>
      </c>
      <c r="F45" s="167" t="s">
        <v>428</v>
      </c>
      <c r="G45" s="167" t="s">
        <v>1019</v>
      </c>
      <c r="H45" s="167" t="s">
        <v>287</v>
      </c>
      <c r="I45" s="167" t="s">
        <v>429</v>
      </c>
      <c r="J45" s="167" t="s">
        <v>289</v>
      </c>
      <c r="K45" s="167" t="s">
        <v>659</v>
      </c>
      <c r="L45" s="167"/>
      <c r="M45" s="167"/>
    </row>
    <row r="46" spans="1:13" x14ac:dyDescent="0.25">
      <c r="A46" s="167">
        <v>45</v>
      </c>
      <c r="B46" s="167" t="s">
        <v>608</v>
      </c>
      <c r="C46" s="167" t="s">
        <v>378</v>
      </c>
      <c r="D46" s="167" t="s">
        <v>27</v>
      </c>
      <c r="E46" s="167" t="s">
        <v>28</v>
      </c>
      <c r="F46" s="167" t="s">
        <v>609</v>
      </c>
      <c r="G46" s="167" t="s">
        <v>1019</v>
      </c>
      <c r="H46" s="167" t="s">
        <v>294</v>
      </c>
      <c r="I46" s="167" t="s">
        <v>610</v>
      </c>
      <c r="J46" s="167" t="s">
        <v>289</v>
      </c>
      <c r="K46" s="167" t="s">
        <v>663</v>
      </c>
      <c r="L46" s="167"/>
      <c r="M46" s="167"/>
    </row>
    <row r="47" spans="1:13" x14ac:dyDescent="0.25">
      <c r="A47" s="167">
        <v>46</v>
      </c>
      <c r="B47" s="167" t="s">
        <v>1467</v>
      </c>
      <c r="C47" s="167" t="s">
        <v>378</v>
      </c>
      <c r="D47" s="167"/>
      <c r="E47" s="167"/>
      <c r="F47" s="167" t="s">
        <v>572</v>
      </c>
      <c r="G47" s="167" t="s">
        <v>1019</v>
      </c>
      <c r="H47" s="167" t="s">
        <v>287</v>
      </c>
      <c r="I47" s="167" t="s">
        <v>573</v>
      </c>
      <c r="J47" s="167" t="s">
        <v>289</v>
      </c>
      <c r="K47" s="167" t="s">
        <v>665</v>
      </c>
      <c r="L47" s="167"/>
      <c r="M47" s="167"/>
    </row>
    <row r="48" spans="1:13" x14ac:dyDescent="0.25">
      <c r="A48" s="167">
        <v>47</v>
      </c>
      <c r="B48" s="167" t="s">
        <v>590</v>
      </c>
      <c r="C48" s="167" t="s">
        <v>591</v>
      </c>
      <c r="D48" s="167" t="s">
        <v>592</v>
      </c>
      <c r="E48" s="167" t="s">
        <v>43</v>
      </c>
      <c r="F48" s="167" t="s">
        <v>593</v>
      </c>
      <c r="G48" s="167" t="s">
        <v>1131</v>
      </c>
      <c r="H48" s="167" t="s">
        <v>30</v>
      </c>
      <c r="I48" s="167" t="s">
        <v>594</v>
      </c>
      <c r="J48" s="167" t="s">
        <v>32</v>
      </c>
      <c r="K48" s="167" t="s">
        <v>669</v>
      </c>
      <c r="L48" s="167"/>
      <c r="M48" s="167"/>
    </row>
    <row r="49" spans="1:13" x14ac:dyDescent="0.25">
      <c r="A49" s="167">
        <v>48</v>
      </c>
      <c r="B49" s="167" t="s">
        <v>566</v>
      </c>
      <c r="C49" s="167" t="s">
        <v>556</v>
      </c>
      <c r="D49" s="167" t="s">
        <v>0</v>
      </c>
      <c r="E49" s="167" t="s">
        <v>1</v>
      </c>
      <c r="F49" s="167" t="s">
        <v>557</v>
      </c>
      <c r="G49" s="167" t="s">
        <v>1019</v>
      </c>
      <c r="H49" s="167" t="s">
        <v>287</v>
      </c>
      <c r="I49" s="167" t="s">
        <v>558</v>
      </c>
      <c r="J49" s="167" t="s">
        <v>289</v>
      </c>
      <c r="K49" s="167" t="s">
        <v>673</v>
      </c>
      <c r="L49" s="167"/>
      <c r="M49" s="167"/>
    </row>
    <row r="50" spans="1:13" x14ac:dyDescent="0.25">
      <c r="A50" s="167">
        <v>49</v>
      </c>
      <c r="B50" s="167" t="s">
        <v>1468</v>
      </c>
      <c r="C50" s="167" t="s">
        <v>97</v>
      </c>
      <c r="D50" s="167"/>
      <c r="E50" s="167"/>
      <c r="F50" s="167" t="s">
        <v>540</v>
      </c>
      <c r="G50" s="167" t="s">
        <v>1019</v>
      </c>
      <c r="H50" s="167" t="s">
        <v>294</v>
      </c>
      <c r="I50" s="167" t="s">
        <v>541</v>
      </c>
      <c r="J50" s="167" t="s">
        <v>289</v>
      </c>
      <c r="K50" s="167" t="s">
        <v>677</v>
      </c>
      <c r="L50" s="167"/>
      <c r="M50" s="167"/>
    </row>
    <row r="51" spans="1:13" x14ac:dyDescent="0.25">
      <c r="A51" s="167">
        <v>50</v>
      </c>
      <c r="B51" s="167" t="s">
        <v>311</v>
      </c>
      <c r="C51" s="167" t="s">
        <v>312</v>
      </c>
      <c r="D51" s="167" t="s">
        <v>313</v>
      </c>
      <c r="E51" s="167" t="s">
        <v>43</v>
      </c>
      <c r="F51" s="167" t="s">
        <v>314</v>
      </c>
      <c r="G51" s="167" t="s">
        <v>1019</v>
      </c>
      <c r="H51" s="167" t="s">
        <v>294</v>
      </c>
      <c r="I51" s="167" t="s">
        <v>315</v>
      </c>
      <c r="J51" s="167" t="s">
        <v>289</v>
      </c>
      <c r="K51" s="167" t="s">
        <v>683</v>
      </c>
      <c r="L51" s="167"/>
      <c r="M51" s="167"/>
    </row>
    <row r="52" spans="1:13" x14ac:dyDescent="0.25">
      <c r="A52" s="167">
        <v>51</v>
      </c>
      <c r="B52" s="167" t="s">
        <v>317</v>
      </c>
      <c r="C52" s="167" t="s">
        <v>279</v>
      </c>
      <c r="D52" s="167" t="s">
        <v>318</v>
      </c>
      <c r="E52" s="167" t="s">
        <v>28</v>
      </c>
      <c r="F52" s="167" t="s">
        <v>319</v>
      </c>
      <c r="G52" s="167" t="s">
        <v>1019</v>
      </c>
      <c r="H52" s="167" t="s">
        <v>287</v>
      </c>
      <c r="I52" s="167" t="s">
        <v>320</v>
      </c>
      <c r="J52" s="167" t="s">
        <v>289</v>
      </c>
      <c r="K52" s="167" t="s">
        <v>758</v>
      </c>
      <c r="L52" s="167"/>
      <c r="M52" s="167"/>
    </row>
    <row r="53" spans="1:13" x14ac:dyDescent="0.25">
      <c r="A53" s="167">
        <v>52</v>
      </c>
      <c r="B53" s="167" t="s">
        <v>333</v>
      </c>
      <c r="C53" s="167" t="s">
        <v>334</v>
      </c>
      <c r="D53" s="167" t="s">
        <v>335</v>
      </c>
      <c r="E53" s="167" t="s">
        <v>48</v>
      </c>
      <c r="F53" s="167" t="s">
        <v>336</v>
      </c>
      <c r="G53" s="167" t="s">
        <v>666</v>
      </c>
      <c r="H53" s="167" t="s">
        <v>287</v>
      </c>
      <c r="I53" s="167" t="s">
        <v>337</v>
      </c>
      <c r="J53" s="167" t="s">
        <v>289</v>
      </c>
      <c r="K53" s="167" t="s">
        <v>686</v>
      </c>
      <c r="L53" s="167"/>
      <c r="M53" s="167"/>
    </row>
    <row r="54" spans="1:13" x14ac:dyDescent="0.25">
      <c r="A54" s="167">
        <v>53</v>
      </c>
      <c r="B54" s="167" t="s">
        <v>238</v>
      </c>
      <c r="C54" s="167" t="s">
        <v>239</v>
      </c>
      <c r="D54" s="167" t="s">
        <v>0</v>
      </c>
      <c r="E54" s="167" t="s">
        <v>1</v>
      </c>
      <c r="F54" s="167" t="s">
        <v>240</v>
      </c>
      <c r="G54" s="167" t="s">
        <v>1019</v>
      </c>
      <c r="H54" s="167" t="s">
        <v>3</v>
      </c>
      <c r="I54" s="167" t="s">
        <v>241</v>
      </c>
      <c r="J54" s="167" t="s">
        <v>53</v>
      </c>
      <c r="K54" s="167" t="s">
        <v>691</v>
      </c>
      <c r="L54" s="167"/>
      <c r="M54" s="167"/>
    </row>
    <row r="55" spans="1:13" x14ac:dyDescent="0.25">
      <c r="A55" s="167">
        <v>54</v>
      </c>
      <c r="B55" s="167" t="s">
        <v>137</v>
      </c>
      <c r="C55" s="167" t="s">
        <v>138</v>
      </c>
      <c r="D55" s="167" t="s">
        <v>0</v>
      </c>
      <c r="E55" s="167" t="s">
        <v>1</v>
      </c>
      <c r="F55" s="167" t="s">
        <v>139</v>
      </c>
      <c r="G55" s="167" t="s">
        <v>1019</v>
      </c>
      <c r="H55" s="167" t="s">
        <v>3</v>
      </c>
      <c r="I55" s="167" t="s">
        <v>140</v>
      </c>
      <c r="J55" s="167" t="s">
        <v>53</v>
      </c>
      <c r="K55" s="167" t="s">
        <v>699</v>
      </c>
      <c r="L55" s="167"/>
      <c r="M55" s="167"/>
    </row>
    <row r="56" spans="1:13" x14ac:dyDescent="0.25">
      <c r="A56" s="167">
        <v>55</v>
      </c>
      <c r="B56" s="167" t="s">
        <v>262</v>
      </c>
      <c r="C56" s="167" t="s">
        <v>399</v>
      </c>
      <c r="D56" s="167" t="s">
        <v>0</v>
      </c>
      <c r="E56" s="167" t="s">
        <v>1</v>
      </c>
      <c r="F56" s="167" t="s">
        <v>400</v>
      </c>
      <c r="G56" s="167" t="s">
        <v>1019</v>
      </c>
      <c r="H56" s="167" t="s">
        <v>294</v>
      </c>
      <c r="I56" s="167" t="s">
        <v>401</v>
      </c>
      <c r="J56" s="167" t="s">
        <v>289</v>
      </c>
      <c r="K56" s="167" t="s">
        <v>700</v>
      </c>
      <c r="L56" s="167"/>
      <c r="M56" s="167"/>
    </row>
    <row r="57" spans="1:13" x14ac:dyDescent="0.25">
      <c r="A57" s="167">
        <v>56</v>
      </c>
      <c r="B57" s="167" t="s">
        <v>403</v>
      </c>
      <c r="C57" s="167" t="s">
        <v>60</v>
      </c>
      <c r="D57" s="167" t="s">
        <v>27</v>
      </c>
      <c r="E57" s="167" t="s">
        <v>28</v>
      </c>
      <c r="F57" s="167" t="s">
        <v>404</v>
      </c>
      <c r="G57" s="167" t="s">
        <v>1019</v>
      </c>
      <c r="H57" s="167" t="s">
        <v>287</v>
      </c>
      <c r="I57" s="167" t="s">
        <v>405</v>
      </c>
      <c r="J57" s="167" t="s">
        <v>289</v>
      </c>
      <c r="K57" s="167" t="s">
        <v>701</v>
      </c>
      <c r="L57" s="167"/>
      <c r="M57" s="167"/>
    </row>
    <row r="58" spans="1:13" x14ac:dyDescent="0.25">
      <c r="A58" s="167">
        <v>57</v>
      </c>
      <c r="B58" s="167" t="s">
        <v>431</v>
      </c>
      <c r="C58" s="167" t="s">
        <v>172</v>
      </c>
      <c r="D58" s="167" t="s">
        <v>432</v>
      </c>
      <c r="E58" s="167" t="s">
        <v>28</v>
      </c>
      <c r="F58" s="167" t="s">
        <v>433</v>
      </c>
      <c r="G58" s="167" t="s">
        <v>1019</v>
      </c>
      <c r="H58" s="167" t="s">
        <v>294</v>
      </c>
      <c r="I58" s="167" t="s">
        <v>434</v>
      </c>
      <c r="J58" s="167" t="s">
        <v>289</v>
      </c>
      <c r="K58" s="167" t="s">
        <v>704</v>
      </c>
      <c r="L58" s="167"/>
      <c r="M58" s="167"/>
    </row>
    <row r="59" spans="1:13" x14ac:dyDescent="0.25">
      <c r="A59" s="167">
        <v>58</v>
      </c>
      <c r="B59" s="167" t="s">
        <v>443</v>
      </c>
      <c r="C59" s="167" t="s">
        <v>444</v>
      </c>
      <c r="D59" s="167" t="s">
        <v>0</v>
      </c>
      <c r="E59" s="167" t="s">
        <v>1</v>
      </c>
      <c r="F59" s="167" t="s">
        <v>445</v>
      </c>
      <c r="G59" s="167" t="s">
        <v>1257</v>
      </c>
      <c r="H59" s="167" t="s">
        <v>5</v>
      </c>
      <c r="I59" s="167" t="s">
        <v>446</v>
      </c>
      <c r="J59" s="167" t="s">
        <v>6</v>
      </c>
      <c r="K59" s="167" t="s">
        <v>708</v>
      </c>
      <c r="L59" s="167"/>
      <c r="M59" s="167"/>
    </row>
    <row r="60" spans="1:13" x14ac:dyDescent="0.25">
      <c r="A60" s="167">
        <v>59</v>
      </c>
      <c r="B60" s="167" t="s">
        <v>460</v>
      </c>
      <c r="C60" s="167" t="s">
        <v>461</v>
      </c>
      <c r="D60" s="167" t="s">
        <v>462</v>
      </c>
      <c r="E60" s="167" t="s">
        <v>1</v>
      </c>
      <c r="F60" s="167" t="s">
        <v>463</v>
      </c>
      <c r="G60" s="167" t="s">
        <v>1019</v>
      </c>
      <c r="H60" s="167" t="s">
        <v>30</v>
      </c>
      <c r="I60" s="167" t="s">
        <v>464</v>
      </c>
      <c r="J60" s="167" t="s">
        <v>32</v>
      </c>
      <c r="K60" s="167" t="s">
        <v>711</v>
      </c>
      <c r="L60" s="167"/>
      <c r="M60" s="167"/>
    </row>
    <row r="61" spans="1:13" x14ac:dyDescent="0.25">
      <c r="A61" s="167">
        <v>60</v>
      </c>
      <c r="B61" s="167" t="s">
        <v>165</v>
      </c>
      <c r="C61" s="167" t="s">
        <v>166</v>
      </c>
      <c r="D61" s="167" t="s">
        <v>27</v>
      </c>
      <c r="E61" s="167" t="s">
        <v>28</v>
      </c>
      <c r="F61" s="167" t="s">
        <v>167</v>
      </c>
      <c r="G61" s="167" t="s">
        <v>1019</v>
      </c>
      <c r="H61" s="167" t="s">
        <v>30</v>
      </c>
      <c r="I61" s="167" t="s">
        <v>168</v>
      </c>
      <c r="J61" s="167" t="s">
        <v>32</v>
      </c>
      <c r="K61" s="167" t="s">
        <v>712</v>
      </c>
      <c r="L61" s="167"/>
      <c r="M61" s="167"/>
    </row>
    <row r="62" spans="1:13" x14ac:dyDescent="0.25">
      <c r="A62" s="167">
        <v>61</v>
      </c>
      <c r="B62" s="167" t="s">
        <v>25</v>
      </c>
      <c r="C62" s="167" t="s">
        <v>26</v>
      </c>
      <c r="D62" s="167" t="s">
        <v>27</v>
      </c>
      <c r="E62" s="167" t="s">
        <v>28</v>
      </c>
      <c r="F62" s="167" t="s">
        <v>29</v>
      </c>
      <c r="G62" s="167" t="s">
        <v>1019</v>
      </c>
      <c r="H62" s="167" t="s">
        <v>30</v>
      </c>
      <c r="I62" s="167" t="s">
        <v>31</v>
      </c>
      <c r="J62" s="167" t="s">
        <v>32</v>
      </c>
      <c r="K62" s="167" t="s">
        <v>714</v>
      </c>
      <c r="L62" s="167"/>
      <c r="M62" s="167"/>
    </row>
    <row r="63" spans="1:13" x14ac:dyDescent="0.25">
      <c r="A63" s="167">
        <v>62</v>
      </c>
      <c r="B63" s="167" t="s">
        <v>54</v>
      </c>
      <c r="C63" s="167" t="s">
        <v>55</v>
      </c>
      <c r="D63" s="167" t="s">
        <v>0</v>
      </c>
      <c r="E63" s="167" t="s">
        <v>1</v>
      </c>
      <c r="F63" s="167" t="s">
        <v>56</v>
      </c>
      <c r="G63" s="167" t="s">
        <v>1257</v>
      </c>
      <c r="H63" s="167" t="s">
        <v>5</v>
      </c>
      <c r="I63" s="167" t="s">
        <v>57</v>
      </c>
      <c r="J63" s="167" t="s">
        <v>6</v>
      </c>
      <c r="K63" s="167" t="s">
        <v>717</v>
      </c>
      <c r="L63" s="167"/>
      <c r="M63" s="167"/>
    </row>
    <row r="64" spans="1:13" x14ac:dyDescent="0.25">
      <c r="A64" s="167">
        <v>63</v>
      </c>
      <c r="B64" s="167" t="s">
        <v>50</v>
      </c>
      <c r="C64" s="167" t="s">
        <v>51</v>
      </c>
      <c r="D64" s="167" t="s">
        <v>52</v>
      </c>
      <c r="E64" s="167" t="s">
        <v>43</v>
      </c>
      <c r="F64" s="167" t="s">
        <v>94</v>
      </c>
      <c r="G64" s="167" t="s">
        <v>1136</v>
      </c>
      <c r="H64" s="167" t="s">
        <v>5</v>
      </c>
      <c r="I64" s="167" t="s">
        <v>95</v>
      </c>
      <c r="J64" s="167" t="s">
        <v>6</v>
      </c>
      <c r="K64" s="167" t="s">
        <v>724</v>
      </c>
      <c r="L64" s="167"/>
      <c r="M64" s="167"/>
    </row>
    <row r="65" spans="1:13" x14ac:dyDescent="0.25">
      <c r="A65" s="167">
        <v>64</v>
      </c>
      <c r="B65" s="167" t="s">
        <v>110</v>
      </c>
      <c r="C65" s="167" t="s">
        <v>111</v>
      </c>
      <c r="D65" s="167" t="s">
        <v>112</v>
      </c>
      <c r="E65" s="167" t="s">
        <v>43</v>
      </c>
      <c r="F65" s="167" t="s">
        <v>113</v>
      </c>
      <c r="G65" s="167" t="s">
        <v>1019</v>
      </c>
      <c r="H65" s="167" t="s">
        <v>3</v>
      </c>
      <c r="I65" s="167" t="s">
        <v>114</v>
      </c>
      <c r="J65" s="167" t="s">
        <v>53</v>
      </c>
      <c r="K65" s="167" t="s">
        <v>727</v>
      </c>
      <c r="L65" s="167"/>
      <c r="M65" s="167"/>
    </row>
    <row r="66" spans="1:13" x14ac:dyDescent="0.25">
      <c r="A66" s="167">
        <v>65</v>
      </c>
      <c r="B66" s="167" t="s">
        <v>120</v>
      </c>
      <c r="C66" s="167" t="s">
        <v>121</v>
      </c>
      <c r="D66" s="167" t="s">
        <v>122</v>
      </c>
      <c r="E66" s="167" t="s">
        <v>43</v>
      </c>
      <c r="F66" s="167" t="s">
        <v>123</v>
      </c>
      <c r="G66" s="167" t="s">
        <v>1019</v>
      </c>
      <c r="H66" s="167" t="s">
        <v>3</v>
      </c>
      <c r="I66" s="167" t="s">
        <v>124</v>
      </c>
      <c r="J66" s="167" t="s">
        <v>125</v>
      </c>
      <c r="K66" s="167" t="s">
        <v>728</v>
      </c>
      <c r="L66" s="167"/>
      <c r="M66" s="167"/>
    </row>
    <row r="67" spans="1:13" x14ac:dyDescent="0.25">
      <c r="A67" s="167">
        <v>66</v>
      </c>
      <c r="B67" s="167" t="s">
        <v>811</v>
      </c>
      <c r="C67" s="167" t="s">
        <v>812</v>
      </c>
      <c r="D67" s="167" t="s">
        <v>813</v>
      </c>
      <c r="E67" s="167" t="s">
        <v>814</v>
      </c>
      <c r="F67" s="167" t="s">
        <v>815</v>
      </c>
      <c r="G67" s="167" t="s">
        <v>960</v>
      </c>
      <c r="H67" s="167" t="s">
        <v>8</v>
      </c>
      <c r="I67" s="167" t="s">
        <v>817</v>
      </c>
      <c r="J67" s="167" t="s">
        <v>9</v>
      </c>
      <c r="K67" s="167" t="s">
        <v>818</v>
      </c>
      <c r="L67" s="167"/>
      <c r="M67" s="167"/>
    </row>
    <row r="68" spans="1:13" x14ac:dyDescent="0.25">
      <c r="A68" s="167">
        <v>67</v>
      </c>
      <c r="B68" s="167" t="s">
        <v>869</v>
      </c>
      <c r="C68" s="167" t="s">
        <v>870</v>
      </c>
      <c r="D68" s="167" t="s">
        <v>871</v>
      </c>
      <c r="E68" s="167" t="s">
        <v>198</v>
      </c>
      <c r="F68" s="167" t="s">
        <v>872</v>
      </c>
      <c r="G68" s="167" t="s">
        <v>1469</v>
      </c>
      <c r="H68" s="167" t="s">
        <v>8</v>
      </c>
      <c r="I68" s="167" t="s">
        <v>873</v>
      </c>
      <c r="J68" s="167" t="s">
        <v>9</v>
      </c>
      <c r="K68" s="167" t="s">
        <v>874</v>
      </c>
      <c r="L68" s="167"/>
      <c r="M68" s="167"/>
    </row>
    <row r="69" spans="1:13" x14ac:dyDescent="0.25">
      <c r="A69" s="167">
        <v>68</v>
      </c>
      <c r="B69" s="167" t="s">
        <v>875</v>
      </c>
      <c r="C69" s="167" t="s">
        <v>876</v>
      </c>
      <c r="D69" s="167" t="s">
        <v>877</v>
      </c>
      <c r="E69" s="167" t="s">
        <v>878</v>
      </c>
      <c r="F69" s="167" t="s">
        <v>879</v>
      </c>
      <c r="G69" s="167" t="s">
        <v>1469</v>
      </c>
      <c r="H69" s="167" t="s">
        <v>8</v>
      </c>
      <c r="I69" s="167" t="s">
        <v>880</v>
      </c>
      <c r="J69" s="167" t="s">
        <v>9</v>
      </c>
      <c r="K69" s="167" t="s">
        <v>881</v>
      </c>
      <c r="L69" s="167"/>
      <c r="M69" s="167"/>
    </row>
    <row r="70" spans="1:13" x14ac:dyDescent="0.25">
      <c r="A70" s="167">
        <v>69</v>
      </c>
      <c r="B70" s="167" t="s">
        <v>797</v>
      </c>
      <c r="C70" s="167" t="s">
        <v>798</v>
      </c>
      <c r="D70" s="167" t="s">
        <v>799</v>
      </c>
      <c r="E70" s="167" t="s">
        <v>1</v>
      </c>
      <c r="F70" s="167" t="s">
        <v>800</v>
      </c>
      <c r="G70" s="167" t="s">
        <v>1469</v>
      </c>
      <c r="H70" s="167" t="s">
        <v>8</v>
      </c>
      <c r="I70" s="167" t="s">
        <v>801</v>
      </c>
      <c r="J70" s="167" t="s">
        <v>9</v>
      </c>
      <c r="K70" s="167" t="s">
        <v>802</v>
      </c>
      <c r="L70" s="167"/>
      <c r="M70" s="167"/>
    </row>
    <row r="71" spans="1:13" x14ac:dyDescent="0.25">
      <c r="A71" s="167">
        <v>70</v>
      </c>
      <c r="B71" s="167" t="s">
        <v>101</v>
      </c>
      <c r="C71" s="167" t="s">
        <v>102</v>
      </c>
      <c r="D71" s="167" t="s">
        <v>103</v>
      </c>
      <c r="E71" s="167" t="s">
        <v>43</v>
      </c>
      <c r="F71" s="167" t="s">
        <v>169</v>
      </c>
      <c r="G71" s="167" t="s">
        <v>1469</v>
      </c>
      <c r="H71" s="167" t="s">
        <v>8</v>
      </c>
      <c r="I71" s="167" t="s">
        <v>170</v>
      </c>
      <c r="J71" s="167" t="s">
        <v>9</v>
      </c>
      <c r="K71" s="167" t="s">
        <v>735</v>
      </c>
      <c r="L71" s="167"/>
      <c r="M71" s="167"/>
    </row>
    <row r="72" spans="1:13" x14ac:dyDescent="0.25">
      <c r="A72" s="167">
        <v>71</v>
      </c>
      <c r="B72" s="167" t="s">
        <v>179</v>
      </c>
      <c r="C72" s="167" t="s">
        <v>180</v>
      </c>
      <c r="D72" s="167" t="s">
        <v>181</v>
      </c>
      <c r="E72" s="167" t="s">
        <v>43</v>
      </c>
      <c r="F72" s="167" t="s">
        <v>182</v>
      </c>
      <c r="G72" s="167" t="s">
        <v>1469</v>
      </c>
      <c r="H72" s="167" t="s">
        <v>8</v>
      </c>
      <c r="I72" s="167" t="s">
        <v>183</v>
      </c>
      <c r="J72" s="167" t="s">
        <v>9</v>
      </c>
      <c r="K72" s="167" t="s">
        <v>738</v>
      </c>
      <c r="L72" s="167"/>
      <c r="M72" s="167"/>
    </row>
    <row r="73" spans="1:13" x14ac:dyDescent="0.25">
      <c r="A73" s="167">
        <v>72</v>
      </c>
      <c r="B73" s="167" t="s">
        <v>467</v>
      </c>
      <c r="C73" s="167" t="s">
        <v>468</v>
      </c>
      <c r="D73" s="167" t="s">
        <v>0</v>
      </c>
      <c r="E73" s="167" t="s">
        <v>1</v>
      </c>
      <c r="F73" s="167" t="s">
        <v>477</v>
      </c>
      <c r="G73" s="167" t="s">
        <v>1019</v>
      </c>
      <c r="H73" s="167" t="s">
        <v>30</v>
      </c>
      <c r="I73" s="167" t="s">
        <v>478</v>
      </c>
      <c r="J73" s="167" t="s">
        <v>32</v>
      </c>
      <c r="K73" s="167" t="s">
        <v>740</v>
      </c>
      <c r="L73" s="167"/>
      <c r="M73" s="167"/>
    </row>
    <row r="74" spans="1:13" x14ac:dyDescent="0.25">
      <c r="A74" s="167">
        <v>73</v>
      </c>
      <c r="B74" s="167" t="s">
        <v>54</v>
      </c>
      <c r="C74" s="167" t="s">
        <v>55</v>
      </c>
      <c r="D74" s="167" t="s">
        <v>0</v>
      </c>
      <c r="E74" s="167" t="s">
        <v>1</v>
      </c>
      <c r="F74" s="167" t="s">
        <v>480</v>
      </c>
      <c r="G74" s="167" t="s">
        <v>1050</v>
      </c>
      <c r="H74" s="167" t="s">
        <v>473</v>
      </c>
      <c r="I74" s="167" t="s">
        <v>481</v>
      </c>
      <c r="J74" s="167" t="s">
        <v>475</v>
      </c>
      <c r="K74" s="167" t="s">
        <v>744</v>
      </c>
      <c r="L74" s="167"/>
      <c r="M74" s="167"/>
    </row>
    <row r="75" spans="1:13" x14ac:dyDescent="0.25">
      <c r="A75" s="167">
        <v>74</v>
      </c>
      <c r="B75" s="167" t="s">
        <v>206</v>
      </c>
      <c r="C75" s="167" t="s">
        <v>207</v>
      </c>
      <c r="D75" s="167" t="s">
        <v>173</v>
      </c>
      <c r="E75" s="167" t="s">
        <v>43</v>
      </c>
      <c r="F75" s="167" t="s">
        <v>208</v>
      </c>
      <c r="G75" s="167" t="s">
        <v>1019</v>
      </c>
      <c r="H75" s="167" t="s">
        <v>3</v>
      </c>
      <c r="I75" s="167" t="s">
        <v>209</v>
      </c>
      <c r="J75" s="167" t="s">
        <v>53</v>
      </c>
      <c r="K75" s="167" t="s">
        <v>745</v>
      </c>
      <c r="L75" s="167"/>
      <c r="M75" s="167"/>
    </row>
    <row r="76" spans="1:13" x14ac:dyDescent="0.25">
      <c r="A76" s="167">
        <v>75</v>
      </c>
      <c r="B76" s="167" t="s">
        <v>224</v>
      </c>
      <c r="C76" s="167" t="s">
        <v>225</v>
      </c>
      <c r="D76" s="167" t="s">
        <v>0</v>
      </c>
      <c r="E76" s="167" t="s">
        <v>1</v>
      </c>
      <c r="F76" s="167" t="s">
        <v>226</v>
      </c>
      <c r="G76" s="167" t="s">
        <v>1019</v>
      </c>
      <c r="H76" s="167" t="s">
        <v>3</v>
      </c>
      <c r="I76" s="167" t="s">
        <v>227</v>
      </c>
      <c r="J76" s="167" t="s">
        <v>53</v>
      </c>
      <c r="K76" s="167" t="s">
        <v>748</v>
      </c>
      <c r="L76" s="167"/>
      <c r="M76" s="167"/>
    </row>
    <row r="77" spans="1:13" x14ac:dyDescent="0.25">
      <c r="A77" s="167">
        <v>76</v>
      </c>
      <c r="B77" s="167" t="s">
        <v>54</v>
      </c>
      <c r="C77" s="167" t="s">
        <v>55</v>
      </c>
      <c r="D77" s="167" t="s">
        <v>0</v>
      </c>
      <c r="E77" s="167" t="s">
        <v>1</v>
      </c>
      <c r="F77" s="167" t="s">
        <v>229</v>
      </c>
      <c r="G77" s="167" t="s">
        <v>1019</v>
      </c>
      <c r="H77" s="167" t="s">
        <v>3</v>
      </c>
      <c r="I77" s="167" t="s">
        <v>230</v>
      </c>
      <c r="J77" s="167" t="s">
        <v>53</v>
      </c>
      <c r="K77" s="167" t="s">
        <v>749</v>
      </c>
      <c r="L77" s="167"/>
      <c r="M77" s="167"/>
    </row>
    <row r="78" spans="1:13" x14ac:dyDescent="0.25">
      <c r="A78" s="167">
        <v>77</v>
      </c>
      <c r="B78" s="167" t="s">
        <v>232</v>
      </c>
      <c r="C78" s="167" t="s">
        <v>233</v>
      </c>
      <c r="D78" s="167" t="s">
        <v>234</v>
      </c>
      <c r="E78" s="167" t="s">
        <v>1</v>
      </c>
      <c r="F78" s="167" t="s">
        <v>235</v>
      </c>
      <c r="G78" s="167" t="s">
        <v>666</v>
      </c>
      <c r="H78" s="167" t="s">
        <v>3</v>
      </c>
      <c r="I78" s="167" t="s">
        <v>236</v>
      </c>
      <c r="J78" s="167" t="s">
        <v>53</v>
      </c>
      <c r="K78" s="167" t="s">
        <v>750</v>
      </c>
      <c r="L78" s="167"/>
      <c r="M78" s="167"/>
    </row>
    <row r="79" spans="1:13" x14ac:dyDescent="0.25">
      <c r="A79" s="167">
        <v>78</v>
      </c>
      <c r="B79" s="167" t="s">
        <v>278</v>
      </c>
      <c r="C79" s="167" t="s">
        <v>279</v>
      </c>
      <c r="D79" s="167" t="s">
        <v>66</v>
      </c>
      <c r="E79" s="167" t="s">
        <v>1</v>
      </c>
      <c r="F79" s="167" t="s">
        <v>280</v>
      </c>
      <c r="G79" s="167" t="s">
        <v>1019</v>
      </c>
      <c r="H79" s="167" t="s">
        <v>3</v>
      </c>
      <c r="I79" s="167" t="s">
        <v>281</v>
      </c>
      <c r="J79" s="167" t="s">
        <v>53</v>
      </c>
      <c r="K79" s="167" t="s">
        <v>756</v>
      </c>
      <c r="L79" s="167"/>
      <c r="M79" s="167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2"/>
  <sheetViews>
    <sheetView workbookViewId="0">
      <selection activeCell="J73" sqref="J73"/>
    </sheetView>
  </sheetViews>
  <sheetFormatPr defaultRowHeight="15" x14ac:dyDescent="0.25"/>
  <cols>
    <col min="7" max="7" bestFit="true" customWidth="true" width="11.7109375" collapsed="false"/>
  </cols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6" t="s">
        <v>803</v>
      </c>
      <c r="C2" s="166" t="s">
        <v>804</v>
      </c>
      <c r="D2" s="166" t="s">
        <v>17</v>
      </c>
      <c r="E2" s="166" t="s">
        <v>7</v>
      </c>
      <c r="F2" s="166" t="s">
        <v>1121</v>
      </c>
      <c r="G2" s="166" t="s">
        <v>1136</v>
      </c>
      <c r="H2" s="166" t="s">
        <v>1013</v>
      </c>
      <c r="I2" s="166" t="s">
        <v>1122</v>
      </c>
      <c r="J2" s="166" t="s">
        <v>960</v>
      </c>
      <c r="K2" s="166" t="s">
        <v>1465</v>
      </c>
      <c r="L2" s="166"/>
      <c r="M2" s="166"/>
    </row>
    <row r="3" spans="1:13" x14ac:dyDescent="0.25">
      <c r="A3">
        <v>2</v>
      </c>
      <c r="B3" s="166" t="s">
        <v>174</v>
      </c>
      <c r="C3" s="166" t="s">
        <v>175</v>
      </c>
      <c r="D3" s="166" t="s">
        <v>0</v>
      </c>
      <c r="E3" s="166" t="s">
        <v>1</v>
      </c>
      <c r="F3" s="166" t="s">
        <v>1232</v>
      </c>
      <c r="G3" s="166" t="s">
        <v>1257</v>
      </c>
      <c r="H3" s="166" t="s">
        <v>1013</v>
      </c>
      <c r="I3" s="166" t="s">
        <v>1234</v>
      </c>
      <c r="J3" s="166" t="s">
        <v>960</v>
      </c>
      <c r="K3" s="166" t="s">
        <v>1457</v>
      </c>
      <c r="L3" s="166"/>
      <c r="M3" s="166"/>
    </row>
    <row r="4" spans="1:13" x14ac:dyDescent="0.25">
      <c r="A4" s="170">
        <v>3</v>
      </c>
      <c r="B4" s="166" t="s">
        <v>1458</v>
      </c>
      <c r="C4" s="166" t="s">
        <v>1459</v>
      </c>
      <c r="D4" s="166" t="s">
        <v>42</v>
      </c>
      <c r="E4" s="166" t="s">
        <v>43</v>
      </c>
      <c r="F4" s="166" t="s">
        <v>1460</v>
      </c>
      <c r="G4" s="166" t="s">
        <v>1136</v>
      </c>
      <c r="H4" s="166" t="s">
        <v>1013</v>
      </c>
      <c r="I4" s="166" t="s">
        <v>1461</v>
      </c>
      <c r="J4" s="166" t="s">
        <v>960</v>
      </c>
      <c r="K4" s="166" t="s">
        <v>1462</v>
      </c>
      <c r="L4" s="166"/>
      <c r="M4" s="166"/>
    </row>
    <row r="5" spans="1:13" x14ac:dyDescent="0.25">
      <c r="A5" s="170">
        <v>4</v>
      </c>
      <c r="B5" s="166" t="s">
        <v>366</v>
      </c>
      <c r="C5" s="166" t="s">
        <v>367</v>
      </c>
      <c r="D5" s="166" t="s">
        <v>368</v>
      </c>
      <c r="E5" s="166" t="s">
        <v>43</v>
      </c>
      <c r="F5" s="166" t="s">
        <v>369</v>
      </c>
      <c r="G5" s="166" t="s">
        <v>1019</v>
      </c>
      <c r="H5" s="166" t="s">
        <v>294</v>
      </c>
      <c r="I5" s="166" t="s">
        <v>370</v>
      </c>
      <c r="J5" s="166" t="s">
        <v>289</v>
      </c>
      <c r="K5" s="166" t="s">
        <v>1240</v>
      </c>
      <c r="L5" s="166"/>
      <c r="M5" s="166"/>
    </row>
    <row r="6" spans="1:13" x14ac:dyDescent="0.25">
      <c r="A6" s="170">
        <v>5</v>
      </c>
      <c r="B6" s="166" t="s">
        <v>366</v>
      </c>
      <c r="C6" s="166" t="s">
        <v>367</v>
      </c>
      <c r="D6" s="166" t="s">
        <v>368</v>
      </c>
      <c r="E6" s="166" t="s">
        <v>43</v>
      </c>
      <c r="F6" s="166" t="s">
        <v>1100</v>
      </c>
      <c r="G6" s="166" t="s">
        <v>1257</v>
      </c>
      <c r="H6" s="166" t="s">
        <v>1013</v>
      </c>
      <c r="I6" s="166" t="s">
        <v>1101</v>
      </c>
      <c r="J6" s="166" t="s">
        <v>960</v>
      </c>
      <c r="K6" s="166" t="s">
        <v>1258</v>
      </c>
      <c r="L6" s="166"/>
      <c r="M6" s="166"/>
    </row>
    <row r="7" spans="1:13" x14ac:dyDescent="0.25">
      <c r="A7" s="170">
        <v>6</v>
      </c>
      <c r="B7" s="166" t="s">
        <v>1215</v>
      </c>
      <c r="C7" s="166" t="s">
        <v>1216</v>
      </c>
      <c r="D7" s="166" t="s">
        <v>0</v>
      </c>
      <c r="E7" s="166" t="s">
        <v>1</v>
      </c>
      <c r="F7" s="166" t="s">
        <v>1218</v>
      </c>
      <c r="G7" s="166" t="s">
        <v>1257</v>
      </c>
      <c r="H7" s="166" t="s">
        <v>1013</v>
      </c>
      <c r="I7" s="166" t="s">
        <v>1219</v>
      </c>
      <c r="J7" s="166" t="s">
        <v>960</v>
      </c>
      <c r="K7" s="166" t="s">
        <v>1242</v>
      </c>
      <c r="L7" s="166"/>
      <c r="M7" s="166"/>
    </row>
    <row r="8" spans="1:13" x14ac:dyDescent="0.25">
      <c r="A8" s="170">
        <v>7</v>
      </c>
      <c r="B8" s="166" t="s">
        <v>1194</v>
      </c>
      <c r="C8" s="166" t="s">
        <v>1195</v>
      </c>
      <c r="D8" s="166" t="s">
        <v>1196</v>
      </c>
      <c r="E8" s="166" t="s">
        <v>28</v>
      </c>
      <c r="F8" s="166" t="s">
        <v>1197</v>
      </c>
      <c r="G8" s="166" t="s">
        <v>1257</v>
      </c>
      <c r="H8" s="166" t="s">
        <v>1013</v>
      </c>
      <c r="I8" s="166" t="s">
        <v>1198</v>
      </c>
      <c r="J8" s="166" t="s">
        <v>960</v>
      </c>
      <c r="K8" s="166" t="s">
        <v>1214</v>
      </c>
      <c r="L8" s="166"/>
      <c r="M8" s="166"/>
    </row>
    <row r="9" spans="1:13" x14ac:dyDescent="0.25">
      <c r="A9" s="170">
        <v>8</v>
      </c>
      <c r="B9" s="166" t="s">
        <v>117</v>
      </c>
      <c r="C9" s="166" t="s">
        <v>1210</v>
      </c>
      <c r="D9" s="166" t="s">
        <v>648</v>
      </c>
      <c r="E9" s="166" t="s">
        <v>1</v>
      </c>
      <c r="F9" s="166" t="s">
        <v>1211</v>
      </c>
      <c r="G9" s="166" t="s">
        <v>1019</v>
      </c>
      <c r="H9" s="166" t="s">
        <v>3</v>
      </c>
      <c r="I9" s="166" t="s">
        <v>1212</v>
      </c>
      <c r="J9" s="166" t="s">
        <v>53</v>
      </c>
      <c r="K9" s="166" t="s">
        <v>1213</v>
      </c>
      <c r="L9" s="166"/>
      <c r="M9" s="166"/>
    </row>
    <row r="10" spans="1:13" x14ac:dyDescent="0.25">
      <c r="A10" s="170">
        <v>9</v>
      </c>
      <c r="B10" s="166" t="s">
        <v>262</v>
      </c>
      <c r="C10" s="166" t="s">
        <v>399</v>
      </c>
      <c r="D10" s="166" t="s">
        <v>0</v>
      </c>
      <c r="E10" s="166" t="s">
        <v>1</v>
      </c>
      <c r="F10" s="166" t="s">
        <v>1103</v>
      </c>
      <c r="G10" s="166" t="s">
        <v>1136</v>
      </c>
      <c r="H10" s="166" t="s">
        <v>1013</v>
      </c>
      <c r="I10" s="166" t="s">
        <v>1104</v>
      </c>
      <c r="J10" s="166" t="s">
        <v>960</v>
      </c>
      <c r="K10" s="166" t="s">
        <v>1206</v>
      </c>
      <c r="L10" s="166"/>
      <c r="M10" s="166"/>
    </row>
    <row r="11" spans="1:13" x14ac:dyDescent="0.25">
      <c r="A11" s="170">
        <v>10</v>
      </c>
      <c r="B11" s="166" t="s">
        <v>116</v>
      </c>
      <c r="C11" s="166" t="s">
        <v>117</v>
      </c>
      <c r="D11" s="166" t="s">
        <v>648</v>
      </c>
      <c r="E11" s="166" t="s">
        <v>1</v>
      </c>
      <c r="F11" s="166" t="s">
        <v>118</v>
      </c>
      <c r="G11" s="166" t="s">
        <v>1019</v>
      </c>
      <c r="H11" s="166" t="s">
        <v>3</v>
      </c>
      <c r="I11" s="166" t="s">
        <v>119</v>
      </c>
      <c r="J11" s="166" t="s">
        <v>53</v>
      </c>
      <c r="K11" s="166" t="s">
        <v>1167</v>
      </c>
      <c r="L11" s="166"/>
      <c r="M11" s="166"/>
    </row>
    <row r="12" spans="1:13" x14ac:dyDescent="0.25">
      <c r="A12" s="170">
        <v>11</v>
      </c>
      <c r="B12" s="166" t="s">
        <v>196</v>
      </c>
      <c r="C12" s="166" t="s">
        <v>104</v>
      </c>
      <c r="D12" s="166" t="s">
        <v>197</v>
      </c>
      <c r="E12" s="166" t="s">
        <v>198</v>
      </c>
      <c r="F12" s="166" t="s">
        <v>1168</v>
      </c>
      <c r="G12" s="166" t="s">
        <v>1136</v>
      </c>
      <c r="H12" s="166" t="s">
        <v>1013</v>
      </c>
      <c r="I12" s="166" t="s">
        <v>1169</v>
      </c>
      <c r="J12" s="166" t="s">
        <v>960</v>
      </c>
      <c r="K12" s="166" t="s">
        <v>1170</v>
      </c>
      <c r="L12" s="166"/>
      <c r="M12" s="166"/>
    </row>
    <row r="13" spans="1:13" x14ac:dyDescent="0.25">
      <c r="A13" s="170">
        <v>12</v>
      </c>
      <c r="B13" s="166" t="s">
        <v>1176</v>
      </c>
      <c r="C13" s="166" t="s">
        <v>1177</v>
      </c>
      <c r="D13" s="166" t="s">
        <v>173</v>
      </c>
      <c r="E13" s="166" t="s">
        <v>43</v>
      </c>
      <c r="F13" s="166" t="s">
        <v>1178</v>
      </c>
      <c r="G13" s="166" t="s">
        <v>1136</v>
      </c>
      <c r="H13" s="166" t="s">
        <v>1013</v>
      </c>
      <c r="I13" s="166" t="s">
        <v>1179</v>
      </c>
      <c r="J13" s="166" t="s">
        <v>960</v>
      </c>
      <c r="K13" s="166" t="s">
        <v>1180</v>
      </c>
      <c r="L13" s="166"/>
      <c r="M13" s="166"/>
    </row>
    <row r="14" spans="1:13" x14ac:dyDescent="0.25">
      <c r="A14" s="170">
        <v>13</v>
      </c>
      <c r="B14" s="166" t="s">
        <v>1181</v>
      </c>
      <c r="C14" s="166" t="s">
        <v>1182</v>
      </c>
      <c r="D14" s="166" t="s">
        <v>1183</v>
      </c>
      <c r="E14" s="166" t="s">
        <v>48</v>
      </c>
      <c r="F14" s="166" t="s">
        <v>1184</v>
      </c>
      <c r="G14" s="166" t="s">
        <v>1136</v>
      </c>
      <c r="H14" s="166" t="s">
        <v>1013</v>
      </c>
      <c r="I14" s="166" t="s">
        <v>1185</v>
      </c>
      <c r="J14" s="166" t="s">
        <v>960</v>
      </c>
      <c r="K14" s="166" t="s">
        <v>1186</v>
      </c>
      <c r="L14" s="166"/>
      <c r="M14" s="166"/>
    </row>
    <row r="15" spans="1:13" x14ac:dyDescent="0.25">
      <c r="A15" s="170">
        <v>14</v>
      </c>
      <c r="B15" s="166" t="s">
        <v>1187</v>
      </c>
      <c r="C15" s="166" t="s">
        <v>1188</v>
      </c>
      <c r="D15" s="166" t="s">
        <v>1189</v>
      </c>
      <c r="E15" s="166" t="s">
        <v>43</v>
      </c>
      <c r="F15" s="166" t="s">
        <v>1190</v>
      </c>
      <c r="G15" s="166" t="s">
        <v>1136</v>
      </c>
      <c r="H15" s="166" t="s">
        <v>1013</v>
      </c>
      <c r="I15" s="166" t="s">
        <v>1191</v>
      </c>
      <c r="J15" s="166" t="s">
        <v>960</v>
      </c>
      <c r="K15" s="166" t="s">
        <v>1192</v>
      </c>
      <c r="L15" s="166"/>
      <c r="M15" s="166"/>
    </row>
    <row r="16" spans="1:13" x14ac:dyDescent="0.25">
      <c r="A16" s="170">
        <v>15</v>
      </c>
      <c r="B16" s="166" t="s">
        <v>262</v>
      </c>
      <c r="C16" s="166" t="s">
        <v>1141</v>
      </c>
      <c r="D16" s="166" t="s">
        <v>1142</v>
      </c>
      <c r="E16" s="166" t="s">
        <v>1</v>
      </c>
      <c r="F16" s="166" t="s">
        <v>1143</v>
      </c>
      <c r="G16" s="166" t="s">
        <v>1136</v>
      </c>
      <c r="H16" s="166" t="s">
        <v>1013</v>
      </c>
      <c r="I16" s="166" t="s">
        <v>1144</v>
      </c>
      <c r="J16" s="166" t="s">
        <v>960</v>
      </c>
      <c r="K16" s="166" t="s">
        <v>1145</v>
      </c>
      <c r="L16" s="166"/>
      <c r="M16" s="166"/>
    </row>
    <row r="17" spans="1:13" x14ac:dyDescent="0.25">
      <c r="A17" s="170">
        <v>16</v>
      </c>
      <c r="B17" s="166" t="s">
        <v>1146</v>
      </c>
      <c r="C17" s="166" t="s">
        <v>1147</v>
      </c>
      <c r="D17" s="166" t="s">
        <v>1142</v>
      </c>
      <c r="E17" s="166" t="s">
        <v>1</v>
      </c>
      <c r="F17" s="166" t="s">
        <v>1148</v>
      </c>
      <c r="G17" s="166" t="s">
        <v>1136</v>
      </c>
      <c r="H17" s="166" t="s">
        <v>1013</v>
      </c>
      <c r="I17" s="166" t="s">
        <v>1149</v>
      </c>
      <c r="J17" s="166" t="s">
        <v>960</v>
      </c>
      <c r="K17" s="166" t="s">
        <v>1150</v>
      </c>
      <c r="L17" s="166"/>
      <c r="M17" s="166"/>
    </row>
    <row r="18" spans="1:13" x14ac:dyDescent="0.25">
      <c r="A18" s="170">
        <v>17</v>
      </c>
      <c r="B18" s="166" t="s">
        <v>50</v>
      </c>
      <c r="C18" s="166" t="s">
        <v>51</v>
      </c>
      <c r="D18" s="166" t="s">
        <v>52</v>
      </c>
      <c r="E18" s="166" t="s">
        <v>43</v>
      </c>
      <c r="F18" s="166" t="s">
        <v>1085</v>
      </c>
      <c r="G18" s="166" t="s">
        <v>1136</v>
      </c>
      <c r="H18" s="166" t="s">
        <v>1013</v>
      </c>
      <c r="I18" s="166" t="s">
        <v>1086</v>
      </c>
      <c r="J18" s="166" t="s">
        <v>960</v>
      </c>
      <c r="K18" s="166" t="s">
        <v>1087</v>
      </c>
      <c r="L18" s="166"/>
      <c r="M18" s="166"/>
    </row>
    <row r="19" spans="1:13" x14ac:dyDescent="0.25">
      <c r="A19" s="170">
        <v>18</v>
      </c>
      <c r="B19" s="166" t="s">
        <v>196</v>
      </c>
      <c r="C19" s="166" t="s">
        <v>104</v>
      </c>
      <c r="D19" s="166" t="s">
        <v>197</v>
      </c>
      <c r="E19" s="166" t="s">
        <v>198</v>
      </c>
      <c r="F19" s="166" t="s">
        <v>1107</v>
      </c>
      <c r="G19" s="166" t="s">
        <v>1136</v>
      </c>
      <c r="H19" s="166" t="s">
        <v>1013</v>
      </c>
      <c r="I19" s="166" t="s">
        <v>1108</v>
      </c>
      <c r="J19" s="166" t="s">
        <v>960</v>
      </c>
      <c r="K19" s="166" t="s">
        <v>1109</v>
      </c>
      <c r="L19" s="166"/>
      <c r="M19" s="166"/>
    </row>
    <row r="20" spans="1:13" x14ac:dyDescent="0.25">
      <c r="A20" s="170">
        <v>19</v>
      </c>
      <c r="B20" s="166" t="s">
        <v>1110</v>
      </c>
      <c r="C20" s="166" t="s">
        <v>408</v>
      </c>
      <c r="D20" s="166" t="s">
        <v>1111</v>
      </c>
      <c r="E20" s="166" t="s">
        <v>912</v>
      </c>
      <c r="F20" s="166" t="s">
        <v>1112</v>
      </c>
      <c r="G20" s="166" t="s">
        <v>1136</v>
      </c>
      <c r="H20" s="166" t="s">
        <v>1013</v>
      </c>
      <c r="I20" s="166" t="s">
        <v>1113</v>
      </c>
      <c r="J20" s="166" t="s">
        <v>960</v>
      </c>
      <c r="K20" s="166" t="s">
        <v>1114</v>
      </c>
      <c r="L20" s="166"/>
      <c r="M20" s="166"/>
    </row>
    <row r="21" spans="1:13" x14ac:dyDescent="0.25">
      <c r="A21" s="170">
        <v>20</v>
      </c>
      <c r="B21" s="166" t="s">
        <v>1115</v>
      </c>
      <c r="C21" s="166" t="s">
        <v>1116</v>
      </c>
      <c r="D21" s="166" t="s">
        <v>1117</v>
      </c>
      <c r="E21" s="166" t="s">
        <v>1</v>
      </c>
      <c r="F21" s="166" t="s">
        <v>1118</v>
      </c>
      <c r="G21" s="166" t="s">
        <v>1136</v>
      </c>
      <c r="H21" s="166" t="s">
        <v>1013</v>
      </c>
      <c r="I21" s="166" t="s">
        <v>1119</v>
      </c>
      <c r="J21" s="166" t="s">
        <v>960</v>
      </c>
      <c r="K21" s="166" t="s">
        <v>1120</v>
      </c>
      <c r="L21" s="166"/>
      <c r="M21" s="166"/>
    </row>
    <row r="22" spans="1:13" x14ac:dyDescent="0.25">
      <c r="A22" s="170">
        <v>21</v>
      </c>
      <c r="B22" s="166" t="s">
        <v>50</v>
      </c>
      <c r="C22" s="166" t="s">
        <v>51</v>
      </c>
      <c r="D22" s="166" t="s">
        <v>52</v>
      </c>
      <c r="E22" s="166" t="s">
        <v>43</v>
      </c>
      <c r="F22" s="166" t="s">
        <v>246</v>
      </c>
      <c r="G22" s="166" t="s">
        <v>1019</v>
      </c>
      <c r="H22" s="166" t="s">
        <v>3</v>
      </c>
      <c r="I22" s="166" t="s">
        <v>247</v>
      </c>
      <c r="J22" s="166" t="s">
        <v>125</v>
      </c>
      <c r="K22" s="166" t="s">
        <v>1127</v>
      </c>
      <c r="L22" s="166"/>
      <c r="M22" s="166"/>
    </row>
    <row r="23" spans="1:13" x14ac:dyDescent="0.25">
      <c r="A23" s="170">
        <v>22</v>
      </c>
      <c r="B23" s="166" t="s">
        <v>1072</v>
      </c>
      <c r="C23" s="166" t="s">
        <v>1073</v>
      </c>
      <c r="D23" s="166" t="s">
        <v>122</v>
      </c>
      <c r="E23" s="166" t="s">
        <v>43</v>
      </c>
      <c r="F23" s="166" t="s">
        <v>221</v>
      </c>
      <c r="G23" s="166" t="s">
        <v>1131</v>
      </c>
      <c r="H23" s="166" t="s">
        <v>3</v>
      </c>
      <c r="I23" s="166" t="s">
        <v>222</v>
      </c>
      <c r="J23" s="166" t="s">
        <v>53</v>
      </c>
      <c r="K23" s="166" t="s">
        <v>1074</v>
      </c>
      <c r="L23" s="166"/>
      <c r="M23" s="166"/>
    </row>
    <row r="24" spans="1:13" x14ac:dyDescent="0.25">
      <c r="A24" s="170">
        <v>23</v>
      </c>
      <c r="B24" s="166" t="s">
        <v>262</v>
      </c>
      <c r="C24" s="166" t="s">
        <v>263</v>
      </c>
      <c r="D24" s="166" t="s">
        <v>264</v>
      </c>
      <c r="E24" s="166" t="s">
        <v>1</v>
      </c>
      <c r="F24" s="166" t="s">
        <v>265</v>
      </c>
      <c r="G24" s="166" t="s">
        <v>1019</v>
      </c>
      <c r="H24" s="166" t="s">
        <v>3</v>
      </c>
      <c r="I24" s="166" t="s">
        <v>266</v>
      </c>
      <c r="J24" s="166" t="s">
        <v>53</v>
      </c>
      <c r="K24" s="166" t="s">
        <v>1057</v>
      </c>
      <c r="L24" s="166"/>
      <c r="M24" s="166"/>
    </row>
    <row r="25" spans="1:13" x14ac:dyDescent="0.25">
      <c r="A25" s="170">
        <v>24</v>
      </c>
      <c r="B25" s="166" t="s">
        <v>71</v>
      </c>
      <c r="C25" s="166" t="s">
        <v>72</v>
      </c>
      <c r="D25" s="166" t="s">
        <v>73</v>
      </c>
      <c r="E25" s="166" t="s">
        <v>28</v>
      </c>
      <c r="F25" s="166" t="s">
        <v>74</v>
      </c>
      <c r="G25" s="166" t="s">
        <v>1019</v>
      </c>
      <c r="H25" s="166" t="s">
        <v>30</v>
      </c>
      <c r="I25" s="166" t="s">
        <v>75</v>
      </c>
      <c r="J25" s="166" t="s">
        <v>32</v>
      </c>
      <c r="K25" s="166" t="s">
        <v>1058</v>
      </c>
      <c r="L25" s="166"/>
      <c r="M25" s="166"/>
    </row>
    <row r="26" spans="1:13" x14ac:dyDescent="0.25">
      <c r="A26" s="170">
        <v>25</v>
      </c>
      <c r="B26" s="166" t="s">
        <v>273</v>
      </c>
      <c r="C26" s="166" t="s">
        <v>274</v>
      </c>
      <c r="D26" s="166" t="s">
        <v>0</v>
      </c>
      <c r="E26" s="166" t="s">
        <v>1</v>
      </c>
      <c r="F26" s="166" t="s">
        <v>275</v>
      </c>
      <c r="G26" s="166" t="s">
        <v>1019</v>
      </c>
      <c r="H26" s="166" t="s">
        <v>3</v>
      </c>
      <c r="I26" s="166" t="s">
        <v>276</v>
      </c>
      <c r="J26" s="166" t="s">
        <v>53</v>
      </c>
      <c r="K26" s="166" t="s">
        <v>1069</v>
      </c>
      <c r="L26" s="166"/>
      <c r="M26" s="166"/>
    </row>
    <row r="27" spans="1:13" x14ac:dyDescent="0.25">
      <c r="A27" s="170">
        <v>26</v>
      </c>
      <c r="B27" s="166" t="s">
        <v>766</v>
      </c>
      <c r="C27" s="166" t="s">
        <v>767</v>
      </c>
      <c r="D27" s="166" t="s">
        <v>577</v>
      </c>
      <c r="E27" s="166" t="s">
        <v>7</v>
      </c>
      <c r="F27" s="166" t="s">
        <v>1040</v>
      </c>
      <c r="G27" s="166" t="s">
        <v>1050</v>
      </c>
      <c r="H27" s="166" t="s">
        <v>781</v>
      </c>
      <c r="I27" s="166" t="s">
        <v>1042</v>
      </c>
      <c r="J27" s="166" t="s">
        <v>1043</v>
      </c>
      <c r="K27" s="166" t="s">
        <v>1044</v>
      </c>
      <c r="L27" s="166"/>
      <c r="M27" s="166"/>
    </row>
    <row r="28" spans="1:13" x14ac:dyDescent="0.25">
      <c r="A28" s="170">
        <v>27</v>
      </c>
      <c r="B28" s="166" t="s">
        <v>145</v>
      </c>
      <c r="C28" s="166" t="s">
        <v>97</v>
      </c>
      <c r="D28" s="166" t="s">
        <v>1046</v>
      </c>
      <c r="E28" s="166" t="s">
        <v>1</v>
      </c>
      <c r="F28" s="166" t="s">
        <v>147</v>
      </c>
      <c r="G28" s="166" t="s">
        <v>1019</v>
      </c>
      <c r="H28" s="166" t="s">
        <v>3</v>
      </c>
      <c r="I28" s="166" t="s">
        <v>148</v>
      </c>
      <c r="J28" s="166" t="s">
        <v>53</v>
      </c>
      <c r="K28" s="166" t="s">
        <v>1047</v>
      </c>
      <c r="L28" s="166"/>
      <c r="M28" s="166"/>
    </row>
    <row r="29" spans="1:13" x14ac:dyDescent="0.25">
      <c r="A29" s="170">
        <v>28</v>
      </c>
      <c r="B29" s="166" t="s">
        <v>803</v>
      </c>
      <c r="C29" s="166" t="s">
        <v>804</v>
      </c>
      <c r="D29" s="166" t="s">
        <v>17</v>
      </c>
      <c r="E29" s="166" t="s">
        <v>7</v>
      </c>
      <c r="F29" s="166" t="s">
        <v>805</v>
      </c>
      <c r="G29" s="166" t="s">
        <v>1136</v>
      </c>
      <c r="H29" s="166" t="s">
        <v>5</v>
      </c>
      <c r="I29" s="166" t="s">
        <v>806</v>
      </c>
      <c r="J29" s="166" t="s">
        <v>6</v>
      </c>
      <c r="K29" s="166" t="s">
        <v>996</v>
      </c>
      <c r="L29" s="166"/>
      <c r="M29" s="166"/>
    </row>
    <row r="30" spans="1:13" x14ac:dyDescent="0.25">
      <c r="A30" s="170">
        <v>29</v>
      </c>
      <c r="B30" s="166" t="s">
        <v>64</v>
      </c>
      <c r="C30" s="166" t="s">
        <v>65</v>
      </c>
      <c r="D30" s="166" t="s">
        <v>66</v>
      </c>
      <c r="E30" s="166" t="s">
        <v>1</v>
      </c>
      <c r="F30" s="166" t="s">
        <v>67</v>
      </c>
      <c r="G30" s="166" t="s">
        <v>1019</v>
      </c>
      <c r="H30" s="166" t="s">
        <v>30</v>
      </c>
      <c r="I30" s="166" t="s">
        <v>68</v>
      </c>
      <c r="J30" s="166" t="s">
        <v>32</v>
      </c>
      <c r="K30" s="166" t="s">
        <v>959</v>
      </c>
      <c r="L30" s="166"/>
      <c r="M30" s="166"/>
    </row>
    <row r="31" spans="1:13" x14ac:dyDescent="0.25">
      <c r="A31" s="170">
        <v>30</v>
      </c>
      <c r="B31" s="166" t="s">
        <v>242</v>
      </c>
      <c r="C31" s="166" t="s">
        <v>243</v>
      </c>
      <c r="D31" s="166" t="s">
        <v>957</v>
      </c>
      <c r="E31" s="166" t="s">
        <v>43</v>
      </c>
      <c r="F31" s="166" t="s">
        <v>244</v>
      </c>
      <c r="G31" s="166" t="s">
        <v>1019</v>
      </c>
      <c r="H31" s="166" t="s">
        <v>3</v>
      </c>
      <c r="I31" s="166" t="s">
        <v>245</v>
      </c>
      <c r="J31" s="166" t="s">
        <v>125</v>
      </c>
      <c r="K31" s="166" t="s">
        <v>958</v>
      </c>
      <c r="L31" s="166"/>
      <c r="M31" s="166"/>
    </row>
    <row r="32" spans="1:13" x14ac:dyDescent="0.25">
      <c r="A32" s="170">
        <v>31</v>
      </c>
      <c r="B32" s="166" t="s">
        <v>322</v>
      </c>
      <c r="C32" s="166" t="s">
        <v>323</v>
      </c>
      <c r="D32" s="166" t="s">
        <v>66</v>
      </c>
      <c r="E32" s="166" t="s">
        <v>1</v>
      </c>
      <c r="F32" s="166" t="s">
        <v>324</v>
      </c>
      <c r="G32" s="166" t="s">
        <v>1019</v>
      </c>
      <c r="H32" s="166" t="s">
        <v>287</v>
      </c>
      <c r="I32" s="166" t="s">
        <v>325</v>
      </c>
      <c r="J32" s="166" t="s">
        <v>289</v>
      </c>
      <c r="K32" s="166" t="s">
        <v>956</v>
      </c>
      <c r="L32" s="166"/>
      <c r="M32" s="166"/>
    </row>
    <row r="33" spans="1:13" x14ac:dyDescent="0.25">
      <c r="A33" s="170">
        <v>32</v>
      </c>
      <c r="B33" s="166" t="s">
        <v>49</v>
      </c>
      <c r="C33" s="166" t="s">
        <v>97</v>
      </c>
      <c r="D33" s="166" t="s">
        <v>66</v>
      </c>
      <c r="E33" s="166" t="s">
        <v>1</v>
      </c>
      <c r="F33" s="166" t="s">
        <v>391</v>
      </c>
      <c r="G33" s="166" t="s">
        <v>1019</v>
      </c>
      <c r="H33" s="166" t="s">
        <v>294</v>
      </c>
      <c r="I33" s="166" t="s">
        <v>392</v>
      </c>
      <c r="J33" s="166" t="s">
        <v>289</v>
      </c>
      <c r="K33" s="166" t="s">
        <v>921</v>
      </c>
      <c r="L33" s="166"/>
      <c r="M33" s="166"/>
    </row>
    <row r="34" spans="1:13" x14ac:dyDescent="0.25">
      <c r="A34" s="170">
        <v>33</v>
      </c>
      <c r="B34" s="166" t="s">
        <v>845</v>
      </c>
      <c r="C34" s="166" t="s">
        <v>846</v>
      </c>
      <c r="D34" s="166" t="s">
        <v>27</v>
      </c>
      <c r="E34" s="166" t="s">
        <v>28</v>
      </c>
      <c r="F34" s="166" t="s">
        <v>847</v>
      </c>
      <c r="G34" s="166" t="s">
        <v>1019</v>
      </c>
      <c r="H34" s="166" t="s">
        <v>294</v>
      </c>
      <c r="I34" s="166" t="s">
        <v>848</v>
      </c>
      <c r="J34" s="166" t="s">
        <v>289</v>
      </c>
      <c r="K34" s="166" t="s">
        <v>849</v>
      </c>
      <c r="L34" s="166"/>
      <c r="M34" s="166"/>
    </row>
    <row r="35" spans="1:13" x14ac:dyDescent="0.25">
      <c r="A35" s="170">
        <v>34</v>
      </c>
      <c r="B35" s="166" t="s">
        <v>651</v>
      </c>
      <c r="C35" s="166" t="s">
        <v>652</v>
      </c>
      <c r="D35" s="166" t="s">
        <v>653</v>
      </c>
      <c r="E35" s="166" t="s">
        <v>1</v>
      </c>
      <c r="F35" s="166" t="s">
        <v>654</v>
      </c>
      <c r="G35" s="166" t="s">
        <v>1019</v>
      </c>
      <c r="H35" s="166" t="s">
        <v>294</v>
      </c>
      <c r="I35" s="166" t="s">
        <v>655</v>
      </c>
      <c r="J35" s="166" t="s">
        <v>289</v>
      </c>
      <c r="K35" s="166" t="s">
        <v>656</v>
      </c>
      <c r="L35" s="166"/>
      <c r="M35" s="166"/>
    </row>
    <row r="36" spans="1:13" x14ac:dyDescent="0.25">
      <c r="A36" s="170">
        <v>35</v>
      </c>
      <c r="B36" s="166" t="s">
        <v>425</v>
      </c>
      <c r="C36" s="166" t="s">
        <v>426</v>
      </c>
      <c r="D36" s="166" t="s">
        <v>427</v>
      </c>
      <c r="E36" s="166" t="s">
        <v>28</v>
      </c>
      <c r="F36" s="166" t="s">
        <v>428</v>
      </c>
      <c r="G36" s="166" t="s">
        <v>1019</v>
      </c>
      <c r="H36" s="166" t="s">
        <v>287</v>
      </c>
      <c r="I36" s="166" t="s">
        <v>429</v>
      </c>
      <c r="J36" s="166" t="s">
        <v>289</v>
      </c>
      <c r="K36" s="166" t="s">
        <v>659</v>
      </c>
      <c r="L36" s="166"/>
      <c r="M36" s="166"/>
    </row>
    <row r="37" spans="1:13" x14ac:dyDescent="0.25">
      <c r="A37" s="170">
        <v>36</v>
      </c>
      <c r="B37" s="166" t="s">
        <v>608</v>
      </c>
      <c r="C37" s="166" t="s">
        <v>378</v>
      </c>
      <c r="D37" s="166" t="s">
        <v>27</v>
      </c>
      <c r="E37" s="166" t="s">
        <v>28</v>
      </c>
      <c r="F37" s="166" t="s">
        <v>609</v>
      </c>
      <c r="G37" s="166" t="s">
        <v>1019</v>
      </c>
      <c r="H37" s="166" t="s">
        <v>294</v>
      </c>
      <c r="I37" s="166" t="s">
        <v>610</v>
      </c>
      <c r="J37" s="166" t="s">
        <v>289</v>
      </c>
      <c r="K37" s="166" t="s">
        <v>663</v>
      </c>
      <c r="L37" s="166"/>
      <c r="M37" s="166"/>
    </row>
    <row r="38" spans="1:13" x14ac:dyDescent="0.25">
      <c r="A38" s="170">
        <v>37</v>
      </c>
      <c r="B38" s="166" t="s">
        <v>1467</v>
      </c>
      <c r="C38" s="166" t="s">
        <v>378</v>
      </c>
      <c r="D38" s="166"/>
      <c r="E38" s="166"/>
      <c r="F38" s="166" t="s">
        <v>572</v>
      </c>
      <c r="G38" s="166" t="s">
        <v>1019</v>
      </c>
      <c r="H38" s="166" t="s">
        <v>287</v>
      </c>
      <c r="I38" s="166" t="s">
        <v>573</v>
      </c>
      <c r="J38" s="166" t="s">
        <v>289</v>
      </c>
      <c r="K38" s="166" t="s">
        <v>665</v>
      </c>
      <c r="L38" s="166"/>
      <c r="M38" s="166"/>
    </row>
    <row r="39" spans="1:13" x14ac:dyDescent="0.25">
      <c r="A39" s="170">
        <v>38</v>
      </c>
      <c r="B39" s="166" t="s">
        <v>590</v>
      </c>
      <c r="C39" s="166" t="s">
        <v>591</v>
      </c>
      <c r="D39" s="166" t="s">
        <v>592</v>
      </c>
      <c r="E39" s="166" t="s">
        <v>43</v>
      </c>
      <c r="F39" s="166" t="s">
        <v>593</v>
      </c>
      <c r="G39" s="166" t="s">
        <v>1131</v>
      </c>
      <c r="H39" s="166" t="s">
        <v>30</v>
      </c>
      <c r="I39" s="166" t="s">
        <v>594</v>
      </c>
      <c r="J39" s="166" t="s">
        <v>32</v>
      </c>
      <c r="K39" s="166" t="s">
        <v>669</v>
      </c>
      <c r="L39" s="166"/>
      <c r="M39" s="166"/>
    </row>
    <row r="40" spans="1:13" x14ac:dyDescent="0.25">
      <c r="A40" s="170">
        <v>39</v>
      </c>
      <c r="B40" s="166" t="s">
        <v>566</v>
      </c>
      <c r="C40" s="166" t="s">
        <v>556</v>
      </c>
      <c r="D40" s="166" t="s">
        <v>0</v>
      </c>
      <c r="E40" s="166" t="s">
        <v>1</v>
      </c>
      <c r="F40" s="166" t="s">
        <v>557</v>
      </c>
      <c r="G40" s="166" t="s">
        <v>1019</v>
      </c>
      <c r="H40" s="166" t="s">
        <v>287</v>
      </c>
      <c r="I40" s="166" t="s">
        <v>558</v>
      </c>
      <c r="J40" s="166" t="s">
        <v>289</v>
      </c>
      <c r="K40" s="166" t="s">
        <v>673</v>
      </c>
      <c r="L40" s="166"/>
      <c r="M40" s="166"/>
    </row>
    <row r="41" spans="1:13" x14ac:dyDescent="0.25">
      <c r="A41" s="170">
        <v>40</v>
      </c>
      <c r="B41" s="166" t="s">
        <v>1468</v>
      </c>
      <c r="C41" s="166" t="s">
        <v>97</v>
      </c>
      <c r="D41" s="166"/>
      <c r="E41" s="166"/>
      <c r="F41" s="166" t="s">
        <v>540</v>
      </c>
      <c r="G41" s="166" t="s">
        <v>1019</v>
      </c>
      <c r="H41" s="166" t="s">
        <v>294</v>
      </c>
      <c r="I41" s="166" t="s">
        <v>541</v>
      </c>
      <c r="J41" s="166" t="s">
        <v>289</v>
      </c>
      <c r="K41" s="166" t="s">
        <v>677</v>
      </c>
      <c r="L41" s="166"/>
      <c r="M41" s="166"/>
    </row>
    <row r="42" spans="1:13" x14ac:dyDescent="0.25">
      <c r="A42" s="170">
        <v>41</v>
      </c>
      <c r="B42" s="166" t="s">
        <v>291</v>
      </c>
      <c r="C42" s="166" t="s">
        <v>292</v>
      </c>
      <c r="D42" s="166" t="s">
        <v>0</v>
      </c>
      <c r="E42" s="166" t="s">
        <v>1</v>
      </c>
      <c r="F42" s="166" t="s">
        <v>293</v>
      </c>
      <c r="G42" s="166" t="s">
        <v>1019</v>
      </c>
      <c r="H42" s="166" t="s">
        <v>294</v>
      </c>
      <c r="I42" s="166" t="s">
        <v>295</v>
      </c>
      <c r="J42" s="166" t="s">
        <v>289</v>
      </c>
      <c r="K42" s="166" t="s">
        <v>679</v>
      </c>
      <c r="L42" s="166"/>
      <c r="M42" s="166"/>
    </row>
    <row r="43" spans="1:13" x14ac:dyDescent="0.25">
      <c r="A43" s="170">
        <v>42</v>
      </c>
      <c r="B43" s="166" t="s">
        <v>311</v>
      </c>
      <c r="C43" s="166" t="s">
        <v>312</v>
      </c>
      <c r="D43" s="166" t="s">
        <v>313</v>
      </c>
      <c r="E43" s="166" t="s">
        <v>43</v>
      </c>
      <c r="F43" s="166" t="s">
        <v>314</v>
      </c>
      <c r="G43" s="166" t="s">
        <v>1019</v>
      </c>
      <c r="H43" s="166" t="s">
        <v>294</v>
      </c>
      <c r="I43" s="166" t="s">
        <v>315</v>
      </c>
      <c r="J43" s="166" t="s">
        <v>289</v>
      </c>
      <c r="K43" s="166" t="s">
        <v>683</v>
      </c>
      <c r="L43" s="166"/>
      <c r="M43" s="166"/>
    </row>
    <row r="44" spans="1:13" x14ac:dyDescent="0.25">
      <c r="A44" s="170">
        <v>43</v>
      </c>
      <c r="B44" s="166" t="s">
        <v>317</v>
      </c>
      <c r="C44" s="166" t="s">
        <v>279</v>
      </c>
      <c r="D44" s="166" t="s">
        <v>318</v>
      </c>
      <c r="E44" s="166" t="s">
        <v>28</v>
      </c>
      <c r="F44" s="166" t="s">
        <v>319</v>
      </c>
      <c r="G44" s="166" t="s">
        <v>1019</v>
      </c>
      <c r="H44" s="166" t="s">
        <v>287</v>
      </c>
      <c r="I44" s="166" t="s">
        <v>320</v>
      </c>
      <c r="J44" s="166" t="s">
        <v>289</v>
      </c>
      <c r="K44" s="166" t="s">
        <v>758</v>
      </c>
      <c r="L44" s="166"/>
      <c r="M44" s="166"/>
    </row>
    <row r="45" spans="1:13" x14ac:dyDescent="0.25">
      <c r="A45" s="170">
        <v>44</v>
      </c>
      <c r="B45" s="166" t="s">
        <v>333</v>
      </c>
      <c r="C45" s="166" t="s">
        <v>334</v>
      </c>
      <c r="D45" s="166" t="s">
        <v>335</v>
      </c>
      <c r="E45" s="166" t="s">
        <v>48</v>
      </c>
      <c r="F45" s="166" t="s">
        <v>336</v>
      </c>
      <c r="G45" s="166" t="s">
        <v>666</v>
      </c>
      <c r="H45" s="166" t="s">
        <v>287</v>
      </c>
      <c r="I45" s="166" t="s">
        <v>337</v>
      </c>
      <c r="J45" s="166" t="s">
        <v>289</v>
      </c>
      <c r="K45" s="166" t="s">
        <v>686</v>
      </c>
      <c r="L45" s="166"/>
      <c r="M45" s="166"/>
    </row>
    <row r="46" spans="1:13" x14ac:dyDescent="0.25">
      <c r="A46" s="170">
        <v>45</v>
      </c>
      <c r="B46" s="166" t="s">
        <v>355</v>
      </c>
      <c r="C46" s="166" t="s">
        <v>356</v>
      </c>
      <c r="D46" s="166" t="s">
        <v>0</v>
      </c>
      <c r="E46" s="166" t="s">
        <v>1</v>
      </c>
      <c r="F46" s="166" t="s">
        <v>357</v>
      </c>
      <c r="G46" s="166" t="s">
        <v>1019</v>
      </c>
      <c r="H46" s="166" t="s">
        <v>294</v>
      </c>
      <c r="I46" s="166" t="s">
        <v>358</v>
      </c>
      <c r="J46" s="166" t="s">
        <v>289</v>
      </c>
      <c r="K46" s="166" t="s">
        <v>690</v>
      </c>
      <c r="L46" s="166"/>
      <c r="M46" s="166"/>
    </row>
    <row r="47" spans="1:13" x14ac:dyDescent="0.25">
      <c r="A47" s="170">
        <v>46</v>
      </c>
      <c r="B47" s="166" t="s">
        <v>238</v>
      </c>
      <c r="C47" s="166" t="s">
        <v>239</v>
      </c>
      <c r="D47" s="166" t="s">
        <v>0</v>
      </c>
      <c r="E47" s="166" t="s">
        <v>1</v>
      </c>
      <c r="F47" s="166" t="s">
        <v>240</v>
      </c>
      <c r="G47" s="166" t="s">
        <v>1019</v>
      </c>
      <c r="H47" s="166" t="s">
        <v>3</v>
      </c>
      <c r="I47" s="166" t="s">
        <v>241</v>
      </c>
      <c r="J47" s="166" t="s">
        <v>53</v>
      </c>
      <c r="K47" s="166" t="s">
        <v>691</v>
      </c>
      <c r="L47" s="166"/>
      <c r="M47" s="166"/>
    </row>
    <row r="48" spans="1:13" x14ac:dyDescent="0.25">
      <c r="A48" s="170">
        <v>47</v>
      </c>
      <c r="B48" s="166" t="s">
        <v>377</v>
      </c>
      <c r="C48" s="166" t="s">
        <v>378</v>
      </c>
      <c r="D48" s="166" t="s">
        <v>256</v>
      </c>
      <c r="E48" s="166" t="s">
        <v>1</v>
      </c>
      <c r="F48" s="166" t="s">
        <v>379</v>
      </c>
      <c r="G48" s="166" t="s">
        <v>666</v>
      </c>
      <c r="H48" s="166" t="s">
        <v>294</v>
      </c>
      <c r="I48" s="166" t="s">
        <v>380</v>
      </c>
      <c r="J48" s="166" t="s">
        <v>289</v>
      </c>
      <c r="K48" s="166" t="s">
        <v>695</v>
      </c>
      <c r="L48" s="166"/>
      <c r="M48" s="166"/>
    </row>
    <row r="49" spans="1:13" x14ac:dyDescent="0.25">
      <c r="A49" s="170">
        <v>48</v>
      </c>
      <c r="B49" s="166" t="s">
        <v>137</v>
      </c>
      <c r="C49" s="166" t="s">
        <v>138</v>
      </c>
      <c r="D49" s="166" t="s">
        <v>0</v>
      </c>
      <c r="E49" s="166" t="s">
        <v>1</v>
      </c>
      <c r="F49" s="166" t="s">
        <v>139</v>
      </c>
      <c r="G49" s="166" t="s">
        <v>1019</v>
      </c>
      <c r="H49" s="166" t="s">
        <v>3</v>
      </c>
      <c r="I49" s="166" t="s">
        <v>140</v>
      </c>
      <c r="J49" s="166" t="s">
        <v>53</v>
      </c>
      <c r="K49" s="166" t="s">
        <v>699</v>
      </c>
      <c r="L49" s="166"/>
      <c r="M49" s="166"/>
    </row>
    <row r="50" spans="1:13" x14ac:dyDescent="0.25">
      <c r="A50" s="170">
        <v>49</v>
      </c>
      <c r="B50" s="166" t="s">
        <v>262</v>
      </c>
      <c r="C50" s="166" t="s">
        <v>399</v>
      </c>
      <c r="D50" s="166" t="s">
        <v>0</v>
      </c>
      <c r="E50" s="166" t="s">
        <v>1</v>
      </c>
      <c r="F50" s="166" t="s">
        <v>400</v>
      </c>
      <c r="G50" s="166" t="s">
        <v>1019</v>
      </c>
      <c r="H50" s="166" t="s">
        <v>294</v>
      </c>
      <c r="I50" s="166" t="s">
        <v>401</v>
      </c>
      <c r="J50" s="166" t="s">
        <v>289</v>
      </c>
      <c r="K50" s="166" t="s">
        <v>700</v>
      </c>
      <c r="L50" s="166"/>
      <c r="M50" s="166"/>
    </row>
    <row r="51" spans="1:13" x14ac:dyDescent="0.25">
      <c r="A51" s="170">
        <v>50</v>
      </c>
      <c r="B51" s="166" t="s">
        <v>403</v>
      </c>
      <c r="C51" s="166" t="s">
        <v>60</v>
      </c>
      <c r="D51" s="166" t="s">
        <v>27</v>
      </c>
      <c r="E51" s="166" t="s">
        <v>28</v>
      </c>
      <c r="F51" s="166" t="s">
        <v>404</v>
      </c>
      <c r="G51" s="166" t="s">
        <v>1019</v>
      </c>
      <c r="H51" s="166" t="s">
        <v>287</v>
      </c>
      <c r="I51" s="166" t="s">
        <v>405</v>
      </c>
      <c r="J51" s="166" t="s">
        <v>289</v>
      </c>
      <c r="K51" s="166" t="s">
        <v>701</v>
      </c>
      <c r="L51" s="166"/>
      <c r="M51" s="166"/>
    </row>
    <row r="52" spans="1:13" x14ac:dyDescent="0.25">
      <c r="A52" s="170">
        <v>51</v>
      </c>
      <c r="B52" s="166" t="s">
        <v>431</v>
      </c>
      <c r="C52" s="166" t="s">
        <v>172</v>
      </c>
      <c r="D52" s="166" t="s">
        <v>432</v>
      </c>
      <c r="E52" s="166" t="s">
        <v>28</v>
      </c>
      <c r="F52" s="166" t="s">
        <v>433</v>
      </c>
      <c r="G52" s="166" t="s">
        <v>1019</v>
      </c>
      <c r="H52" s="166" t="s">
        <v>294</v>
      </c>
      <c r="I52" s="166" t="s">
        <v>434</v>
      </c>
      <c r="J52" s="166" t="s">
        <v>289</v>
      </c>
      <c r="K52" s="166" t="s">
        <v>704</v>
      </c>
      <c r="L52" s="166"/>
      <c r="M52" s="166"/>
    </row>
    <row r="53" spans="1:13" x14ac:dyDescent="0.25">
      <c r="A53" s="170">
        <v>52</v>
      </c>
      <c r="B53" s="166" t="s">
        <v>443</v>
      </c>
      <c r="C53" s="166" t="s">
        <v>444</v>
      </c>
      <c r="D53" s="166" t="s">
        <v>0</v>
      </c>
      <c r="E53" s="166" t="s">
        <v>1</v>
      </c>
      <c r="F53" s="166" t="s">
        <v>445</v>
      </c>
      <c r="G53" s="166" t="s">
        <v>1257</v>
      </c>
      <c r="H53" s="166" t="s">
        <v>5</v>
      </c>
      <c r="I53" s="166" t="s">
        <v>446</v>
      </c>
      <c r="J53" s="166" t="s">
        <v>6</v>
      </c>
      <c r="K53" s="166" t="s">
        <v>708</v>
      </c>
      <c r="L53" s="166"/>
      <c r="M53" s="166"/>
    </row>
    <row r="54" spans="1:13" x14ac:dyDescent="0.25">
      <c r="A54" s="170">
        <v>53</v>
      </c>
      <c r="B54" s="166" t="s">
        <v>460</v>
      </c>
      <c r="C54" s="166" t="s">
        <v>461</v>
      </c>
      <c r="D54" s="166" t="s">
        <v>462</v>
      </c>
      <c r="E54" s="166" t="s">
        <v>1</v>
      </c>
      <c r="F54" s="166" t="s">
        <v>463</v>
      </c>
      <c r="G54" s="166" t="s">
        <v>1019</v>
      </c>
      <c r="H54" s="166" t="s">
        <v>30</v>
      </c>
      <c r="I54" s="166" t="s">
        <v>464</v>
      </c>
      <c r="J54" s="166" t="s">
        <v>32</v>
      </c>
      <c r="K54" s="166" t="s">
        <v>711</v>
      </c>
      <c r="L54" s="166"/>
      <c r="M54" s="166"/>
    </row>
    <row r="55" spans="1:13" x14ac:dyDescent="0.25">
      <c r="A55" s="170">
        <v>54</v>
      </c>
      <c r="B55" s="166" t="s">
        <v>165</v>
      </c>
      <c r="C55" s="166" t="s">
        <v>166</v>
      </c>
      <c r="D55" s="166" t="s">
        <v>27</v>
      </c>
      <c r="E55" s="166" t="s">
        <v>28</v>
      </c>
      <c r="F55" s="166" t="s">
        <v>167</v>
      </c>
      <c r="G55" s="166" t="s">
        <v>1019</v>
      </c>
      <c r="H55" s="166" t="s">
        <v>30</v>
      </c>
      <c r="I55" s="166" t="s">
        <v>168</v>
      </c>
      <c r="J55" s="166" t="s">
        <v>32</v>
      </c>
      <c r="K55" s="166" t="s">
        <v>712</v>
      </c>
      <c r="L55" s="166"/>
      <c r="M55" s="166"/>
    </row>
    <row r="56" spans="1:13" x14ac:dyDescent="0.25">
      <c r="A56" s="170">
        <v>55</v>
      </c>
      <c r="B56" s="166" t="s">
        <v>25</v>
      </c>
      <c r="C56" s="166" t="s">
        <v>26</v>
      </c>
      <c r="D56" s="166" t="s">
        <v>27</v>
      </c>
      <c r="E56" s="166" t="s">
        <v>28</v>
      </c>
      <c r="F56" s="166" t="s">
        <v>29</v>
      </c>
      <c r="G56" s="166" t="s">
        <v>1019</v>
      </c>
      <c r="H56" s="166" t="s">
        <v>30</v>
      </c>
      <c r="I56" s="166" t="s">
        <v>31</v>
      </c>
      <c r="J56" s="166" t="s">
        <v>32</v>
      </c>
      <c r="K56" s="166" t="s">
        <v>714</v>
      </c>
      <c r="L56" s="166"/>
      <c r="M56" s="166"/>
    </row>
    <row r="57" spans="1:13" x14ac:dyDescent="0.25">
      <c r="A57" s="170">
        <v>56</v>
      </c>
      <c r="B57" s="166" t="s">
        <v>54</v>
      </c>
      <c r="C57" s="166" t="s">
        <v>55</v>
      </c>
      <c r="D57" s="166" t="s">
        <v>0</v>
      </c>
      <c r="E57" s="166" t="s">
        <v>1</v>
      </c>
      <c r="F57" s="166" t="s">
        <v>56</v>
      </c>
      <c r="G57" s="166" t="s">
        <v>1257</v>
      </c>
      <c r="H57" s="166" t="s">
        <v>5</v>
      </c>
      <c r="I57" s="166" t="s">
        <v>57</v>
      </c>
      <c r="J57" s="166" t="s">
        <v>6</v>
      </c>
      <c r="K57" s="166" t="s">
        <v>717</v>
      </c>
      <c r="L57" s="166"/>
      <c r="M57" s="166"/>
    </row>
    <row r="58" spans="1:13" x14ac:dyDescent="0.25">
      <c r="A58" s="170">
        <v>57</v>
      </c>
      <c r="B58" s="166" t="s">
        <v>50</v>
      </c>
      <c r="C58" s="166" t="s">
        <v>51</v>
      </c>
      <c r="D58" s="166" t="s">
        <v>52</v>
      </c>
      <c r="E58" s="166" t="s">
        <v>43</v>
      </c>
      <c r="F58" s="166" t="s">
        <v>94</v>
      </c>
      <c r="G58" s="166" t="s">
        <v>1136</v>
      </c>
      <c r="H58" s="166" t="s">
        <v>5</v>
      </c>
      <c r="I58" s="166" t="s">
        <v>95</v>
      </c>
      <c r="J58" s="166" t="s">
        <v>6</v>
      </c>
      <c r="K58" s="166" t="s">
        <v>724</v>
      </c>
      <c r="L58" s="166"/>
      <c r="M58" s="166"/>
    </row>
    <row r="59" spans="1:13" x14ac:dyDescent="0.25">
      <c r="A59" s="170">
        <v>58</v>
      </c>
      <c r="B59" s="166" t="s">
        <v>110</v>
      </c>
      <c r="C59" s="166" t="s">
        <v>111</v>
      </c>
      <c r="D59" s="166" t="s">
        <v>112</v>
      </c>
      <c r="E59" s="166" t="s">
        <v>43</v>
      </c>
      <c r="F59" s="166" t="s">
        <v>113</v>
      </c>
      <c r="G59" s="166" t="s">
        <v>1019</v>
      </c>
      <c r="H59" s="166" t="s">
        <v>3</v>
      </c>
      <c r="I59" s="166" t="s">
        <v>114</v>
      </c>
      <c r="J59" s="166" t="s">
        <v>53</v>
      </c>
      <c r="K59" s="166" t="s">
        <v>727</v>
      </c>
      <c r="L59" s="166"/>
      <c r="M59" s="166"/>
    </row>
    <row r="60" spans="1:13" x14ac:dyDescent="0.25">
      <c r="A60" s="170">
        <v>59</v>
      </c>
      <c r="B60" s="166" t="s">
        <v>120</v>
      </c>
      <c r="C60" s="166" t="s">
        <v>121</v>
      </c>
      <c r="D60" s="166" t="s">
        <v>122</v>
      </c>
      <c r="E60" s="166" t="s">
        <v>43</v>
      </c>
      <c r="F60" s="166" t="s">
        <v>123</v>
      </c>
      <c r="G60" s="166" t="s">
        <v>1019</v>
      </c>
      <c r="H60" s="166" t="s">
        <v>3</v>
      </c>
      <c r="I60" s="166" t="s">
        <v>124</v>
      </c>
      <c r="J60" s="166" t="s">
        <v>125</v>
      </c>
      <c r="K60" s="166" t="s">
        <v>728</v>
      </c>
      <c r="L60" s="166"/>
      <c r="M60" s="166"/>
    </row>
    <row r="61" spans="1:13" x14ac:dyDescent="0.25">
      <c r="A61" s="170">
        <v>60</v>
      </c>
      <c r="B61" s="166" t="s">
        <v>797</v>
      </c>
      <c r="C61" s="166" t="s">
        <v>798</v>
      </c>
      <c r="D61" s="166" t="s">
        <v>799</v>
      </c>
      <c r="E61" s="166" t="s">
        <v>1</v>
      </c>
      <c r="F61" s="166" t="s">
        <v>800</v>
      </c>
      <c r="G61" s="166" t="s">
        <v>1257</v>
      </c>
      <c r="H61" s="166" t="s">
        <v>8</v>
      </c>
      <c r="I61" s="166" t="s">
        <v>801</v>
      </c>
      <c r="J61" s="166" t="s">
        <v>9</v>
      </c>
      <c r="K61" s="166" t="s">
        <v>802</v>
      </c>
      <c r="L61" s="166"/>
      <c r="M61" s="166"/>
    </row>
    <row r="62" spans="1:13" x14ac:dyDescent="0.25">
      <c r="A62" s="170">
        <v>61</v>
      </c>
      <c r="B62" s="166" t="s">
        <v>882</v>
      </c>
      <c r="C62" s="166" t="s">
        <v>97</v>
      </c>
      <c r="D62" s="166" t="s">
        <v>173</v>
      </c>
      <c r="E62" s="166" t="s">
        <v>43</v>
      </c>
      <c r="F62" s="166" t="s">
        <v>883</v>
      </c>
      <c r="G62" s="166" t="s">
        <v>960</v>
      </c>
      <c r="H62" s="166" t="s">
        <v>8</v>
      </c>
      <c r="I62" s="166" t="s">
        <v>884</v>
      </c>
      <c r="J62" s="166" t="s">
        <v>9</v>
      </c>
      <c r="K62" s="166" t="s">
        <v>885</v>
      </c>
      <c r="L62" s="166"/>
      <c r="M62" s="166"/>
    </row>
    <row r="63" spans="1:13" x14ac:dyDescent="0.25">
      <c r="A63" s="170">
        <v>62</v>
      </c>
      <c r="B63" s="166" t="s">
        <v>174</v>
      </c>
      <c r="C63" s="166" t="s">
        <v>175</v>
      </c>
      <c r="D63" s="166" t="s">
        <v>0</v>
      </c>
      <c r="E63" s="166" t="s">
        <v>1</v>
      </c>
      <c r="F63" s="166" t="s">
        <v>176</v>
      </c>
      <c r="G63" s="166" t="s">
        <v>1257</v>
      </c>
      <c r="H63" s="166" t="s">
        <v>8</v>
      </c>
      <c r="I63" s="166" t="s">
        <v>177</v>
      </c>
      <c r="J63" s="166" t="s">
        <v>9</v>
      </c>
      <c r="K63" s="166" t="s">
        <v>736</v>
      </c>
      <c r="L63" s="166"/>
      <c r="M63" s="166"/>
    </row>
    <row r="64" spans="1:13" x14ac:dyDescent="0.25">
      <c r="A64" s="170">
        <v>63</v>
      </c>
      <c r="B64" s="166" t="s">
        <v>174</v>
      </c>
      <c r="C64" s="166" t="s">
        <v>175</v>
      </c>
      <c r="D64" s="166" t="s">
        <v>0</v>
      </c>
      <c r="E64" s="166" t="s">
        <v>1</v>
      </c>
      <c r="F64" s="166" t="s">
        <v>472</v>
      </c>
      <c r="G64" s="166" t="s">
        <v>1050</v>
      </c>
      <c r="H64" s="166" t="s">
        <v>473</v>
      </c>
      <c r="I64" s="166" t="s">
        <v>474</v>
      </c>
      <c r="J64" s="166" t="s">
        <v>475</v>
      </c>
      <c r="K64" s="166" t="s">
        <v>737</v>
      </c>
      <c r="L64" s="166"/>
      <c r="M64" s="166"/>
    </row>
    <row r="65" spans="1:13" x14ac:dyDescent="0.25">
      <c r="A65" s="170">
        <v>64</v>
      </c>
      <c r="B65" s="166" t="s">
        <v>179</v>
      </c>
      <c r="C65" s="166" t="s">
        <v>180</v>
      </c>
      <c r="D65" s="166" t="s">
        <v>181</v>
      </c>
      <c r="E65" s="166" t="s">
        <v>43</v>
      </c>
      <c r="F65" s="166" t="s">
        <v>182</v>
      </c>
      <c r="G65" s="166" t="s">
        <v>1136</v>
      </c>
      <c r="H65" s="166" t="s">
        <v>8</v>
      </c>
      <c r="I65" s="166" t="s">
        <v>183</v>
      </c>
      <c r="J65" s="166" t="s">
        <v>9</v>
      </c>
      <c r="K65" s="166" t="s">
        <v>738</v>
      </c>
      <c r="L65" s="166"/>
      <c r="M65" s="166"/>
    </row>
    <row r="66" spans="1:13" x14ac:dyDescent="0.25">
      <c r="A66" s="170">
        <v>65</v>
      </c>
      <c r="B66" s="166" t="s">
        <v>467</v>
      </c>
      <c r="C66" s="166" t="s">
        <v>468</v>
      </c>
      <c r="D66" s="166" t="s">
        <v>0</v>
      </c>
      <c r="E66" s="166" t="s">
        <v>1</v>
      </c>
      <c r="F66" s="166" t="s">
        <v>477</v>
      </c>
      <c r="G66" s="166" t="s">
        <v>1019</v>
      </c>
      <c r="H66" s="166" t="s">
        <v>30</v>
      </c>
      <c r="I66" s="166" t="s">
        <v>478</v>
      </c>
      <c r="J66" s="166" t="s">
        <v>32</v>
      </c>
      <c r="K66" s="166" t="s">
        <v>740</v>
      </c>
      <c r="L66" s="166"/>
      <c r="M66" s="166"/>
    </row>
    <row r="67" spans="1:13" x14ac:dyDescent="0.25">
      <c r="A67" s="170">
        <v>66</v>
      </c>
      <c r="B67" s="166" t="s">
        <v>54</v>
      </c>
      <c r="C67" s="166" t="s">
        <v>55</v>
      </c>
      <c r="D67" s="166" t="s">
        <v>0</v>
      </c>
      <c r="E67" s="166" t="s">
        <v>1</v>
      </c>
      <c r="F67" s="166" t="s">
        <v>480</v>
      </c>
      <c r="G67" s="166" t="s">
        <v>1050</v>
      </c>
      <c r="H67" s="166" t="s">
        <v>473</v>
      </c>
      <c r="I67" s="166" t="s">
        <v>481</v>
      </c>
      <c r="J67" s="166" t="s">
        <v>475</v>
      </c>
      <c r="K67" s="166" t="s">
        <v>744</v>
      </c>
      <c r="L67" s="166"/>
      <c r="M67" s="166"/>
    </row>
    <row r="68" spans="1:13" x14ac:dyDescent="0.25">
      <c r="A68" s="170">
        <v>67</v>
      </c>
      <c r="B68" s="166" t="s">
        <v>206</v>
      </c>
      <c r="C68" s="166" t="s">
        <v>207</v>
      </c>
      <c r="D68" s="166" t="s">
        <v>173</v>
      </c>
      <c r="E68" s="166" t="s">
        <v>43</v>
      </c>
      <c r="F68" s="166" t="s">
        <v>208</v>
      </c>
      <c r="G68" s="166" t="s">
        <v>1019</v>
      </c>
      <c r="H68" s="166" t="s">
        <v>3</v>
      </c>
      <c r="I68" s="166" t="s">
        <v>209</v>
      </c>
      <c r="J68" s="166" t="s">
        <v>53</v>
      </c>
      <c r="K68" s="166" t="s">
        <v>745</v>
      </c>
      <c r="L68" s="166"/>
      <c r="M68" s="166"/>
    </row>
    <row r="69" spans="1:13" x14ac:dyDescent="0.25">
      <c r="A69" s="170">
        <v>68</v>
      </c>
      <c r="B69" s="166" t="s">
        <v>224</v>
      </c>
      <c r="C69" s="166" t="s">
        <v>225</v>
      </c>
      <c r="D69" s="166" t="s">
        <v>0</v>
      </c>
      <c r="E69" s="166" t="s">
        <v>1</v>
      </c>
      <c r="F69" s="166" t="s">
        <v>226</v>
      </c>
      <c r="G69" s="166" t="s">
        <v>1019</v>
      </c>
      <c r="H69" s="166" t="s">
        <v>3</v>
      </c>
      <c r="I69" s="166" t="s">
        <v>227</v>
      </c>
      <c r="J69" s="166" t="s">
        <v>53</v>
      </c>
      <c r="K69" s="166" t="s">
        <v>748</v>
      </c>
      <c r="L69" s="166"/>
      <c r="M69" s="166"/>
    </row>
    <row r="70" spans="1:13" x14ac:dyDescent="0.25">
      <c r="A70" s="170">
        <v>69</v>
      </c>
      <c r="B70" s="166" t="s">
        <v>54</v>
      </c>
      <c r="C70" s="166" t="s">
        <v>55</v>
      </c>
      <c r="D70" s="166" t="s">
        <v>0</v>
      </c>
      <c r="E70" s="166" t="s">
        <v>1</v>
      </c>
      <c r="F70" s="166" t="s">
        <v>229</v>
      </c>
      <c r="G70" s="166" t="s">
        <v>1019</v>
      </c>
      <c r="H70" s="166" t="s">
        <v>3</v>
      </c>
      <c r="I70" s="166" t="s">
        <v>230</v>
      </c>
      <c r="J70" s="166" t="s">
        <v>53</v>
      </c>
      <c r="K70" s="166" t="s">
        <v>749</v>
      </c>
      <c r="L70" s="166"/>
      <c r="M70" s="166"/>
    </row>
    <row r="71" spans="1:13" x14ac:dyDescent="0.25">
      <c r="A71" s="170">
        <v>70</v>
      </c>
      <c r="B71" s="166" t="s">
        <v>232</v>
      </c>
      <c r="C71" s="166" t="s">
        <v>233</v>
      </c>
      <c r="D71" s="166" t="s">
        <v>234</v>
      </c>
      <c r="E71" s="166" t="s">
        <v>1</v>
      </c>
      <c r="F71" s="166" t="s">
        <v>235</v>
      </c>
      <c r="G71" s="166" t="s">
        <v>666</v>
      </c>
      <c r="H71" s="166" t="s">
        <v>3</v>
      </c>
      <c r="I71" s="166" t="s">
        <v>236</v>
      </c>
      <c r="J71" s="166" t="s">
        <v>53</v>
      </c>
      <c r="K71" s="166" t="s">
        <v>750</v>
      </c>
      <c r="L71" s="166"/>
      <c r="M71" s="166"/>
    </row>
    <row r="72" spans="1:13" x14ac:dyDescent="0.25">
      <c r="A72" s="170">
        <v>71</v>
      </c>
      <c r="B72" s="166" t="s">
        <v>278</v>
      </c>
      <c r="C72" s="166" t="s">
        <v>279</v>
      </c>
      <c r="D72" s="166" t="s">
        <v>66</v>
      </c>
      <c r="E72" s="166" t="s">
        <v>1</v>
      </c>
      <c r="F72" s="166" t="s">
        <v>280</v>
      </c>
      <c r="G72" s="166" t="s">
        <v>1019</v>
      </c>
      <c r="H72" s="166" t="s">
        <v>3</v>
      </c>
      <c r="I72" s="166" t="s">
        <v>281</v>
      </c>
      <c r="J72" s="166" t="s">
        <v>53</v>
      </c>
      <c r="K72" s="166" t="s">
        <v>756</v>
      </c>
      <c r="L72" s="166"/>
      <c r="M72" s="166"/>
    </row>
  </sheetData>
  <sortState ref="A2:K73">
    <sortCondition ref="A10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1"/>
  <sheetViews>
    <sheetView topLeftCell="A55" workbookViewId="0" zoomScaleNormal="100">
      <selection activeCell="D84" sqref="D84"/>
    </sheetView>
  </sheetViews>
  <sheetFormatPr defaultRowHeight="15" x14ac:dyDescent="0.25"/>
  <cols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customFormat="1" r="1" s="164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4" t="s">
        <v>1072</v>
      </c>
      <c r="C2" s="164" t="s">
        <v>1073</v>
      </c>
      <c r="D2" s="164" t="s">
        <v>122</v>
      </c>
      <c r="E2" s="164" t="s">
        <v>43</v>
      </c>
      <c r="F2" s="164" t="s">
        <v>221</v>
      </c>
      <c r="G2" s="164" t="s">
        <v>1131</v>
      </c>
      <c r="H2" s="164" t="s">
        <v>3</v>
      </c>
      <c r="I2" s="164" t="s">
        <v>222</v>
      </c>
      <c r="J2" s="164" t="s">
        <v>53</v>
      </c>
      <c r="K2" s="164" t="s">
        <v>1074</v>
      </c>
      <c r="L2" s="164"/>
      <c r="M2" s="164"/>
    </row>
    <row r="3" spans="1:13" x14ac:dyDescent="0.25">
      <c r="A3" s="164">
        <v>2</v>
      </c>
      <c r="B3" s="164" t="s">
        <v>1146</v>
      </c>
      <c r="C3" s="164" t="s">
        <v>1147</v>
      </c>
      <c r="D3" s="164" t="s">
        <v>1142</v>
      </c>
      <c r="E3" s="164" t="s">
        <v>1</v>
      </c>
      <c r="F3" s="164" t="s">
        <v>1148</v>
      </c>
      <c r="G3" s="164" t="s">
        <v>1136</v>
      </c>
      <c r="H3" s="164" t="s">
        <v>1013</v>
      </c>
      <c r="I3" s="164" t="s">
        <v>1149</v>
      </c>
      <c r="J3" s="164" t="s">
        <v>960</v>
      </c>
      <c r="K3" s="164" t="s">
        <v>1150</v>
      </c>
      <c r="L3" s="164"/>
      <c r="M3" s="164"/>
    </row>
    <row r="4" spans="1:13" x14ac:dyDescent="0.25">
      <c r="A4" s="164">
        <v>3</v>
      </c>
      <c r="B4" s="164" t="s">
        <v>196</v>
      </c>
      <c r="C4" s="164" t="s">
        <v>104</v>
      </c>
      <c r="D4" s="164" t="s">
        <v>197</v>
      </c>
      <c r="E4" s="164" t="s">
        <v>198</v>
      </c>
      <c r="F4" s="164" t="s">
        <v>1168</v>
      </c>
      <c r="G4" s="164" t="s">
        <v>1136</v>
      </c>
      <c r="H4" s="164" t="s">
        <v>1013</v>
      </c>
      <c r="I4" s="164" t="s">
        <v>1169</v>
      </c>
      <c r="J4" s="164" t="s">
        <v>960</v>
      </c>
      <c r="K4" s="164" t="s">
        <v>1170</v>
      </c>
      <c r="L4" s="164"/>
      <c r="M4" s="164"/>
    </row>
    <row r="5" spans="1:13" x14ac:dyDescent="0.25">
      <c r="A5" s="164">
        <v>4</v>
      </c>
      <c r="B5" s="164" t="s">
        <v>196</v>
      </c>
      <c r="C5" s="164" t="s">
        <v>104</v>
      </c>
      <c r="D5" s="164" t="s">
        <v>197</v>
      </c>
      <c r="E5" s="164" t="s">
        <v>198</v>
      </c>
      <c r="F5" s="164" t="s">
        <v>1107</v>
      </c>
      <c r="G5" s="164" t="s">
        <v>1136</v>
      </c>
      <c r="H5" s="164" t="s">
        <v>1013</v>
      </c>
      <c r="I5" s="164" t="s">
        <v>1108</v>
      </c>
      <c r="J5" s="164" t="s">
        <v>960</v>
      </c>
      <c r="K5" s="164" t="s">
        <v>1109</v>
      </c>
      <c r="L5" s="164"/>
      <c r="M5" s="164"/>
    </row>
    <row r="6" spans="1:13" x14ac:dyDescent="0.25">
      <c r="A6" s="164">
        <v>5</v>
      </c>
      <c r="B6" s="164" t="s">
        <v>355</v>
      </c>
      <c r="C6" s="164" t="s">
        <v>356</v>
      </c>
      <c r="D6" s="164" t="s">
        <v>0</v>
      </c>
      <c r="E6" s="164" t="s">
        <v>1</v>
      </c>
      <c r="F6" s="164" t="s">
        <v>357</v>
      </c>
      <c r="G6" s="164" t="s">
        <v>1019</v>
      </c>
      <c r="H6" s="164" t="s">
        <v>294</v>
      </c>
      <c r="I6" s="164" t="s">
        <v>358</v>
      </c>
      <c r="J6" s="164" t="s">
        <v>289</v>
      </c>
      <c r="K6" s="164" t="s">
        <v>690</v>
      </c>
      <c r="L6" s="164"/>
      <c r="M6" s="164"/>
    </row>
    <row r="7" spans="1:13" x14ac:dyDescent="0.25">
      <c r="A7" s="164">
        <v>6</v>
      </c>
      <c r="B7" s="164" t="s">
        <v>120</v>
      </c>
      <c r="C7" s="164" t="s">
        <v>121</v>
      </c>
      <c r="D7" s="164" t="s">
        <v>122</v>
      </c>
      <c r="E7" s="164" t="s">
        <v>43</v>
      </c>
      <c r="F7" s="164" t="s">
        <v>123</v>
      </c>
      <c r="G7" s="164" t="s">
        <v>1019</v>
      </c>
      <c r="H7" s="164" t="s">
        <v>3</v>
      </c>
      <c r="I7" s="164" t="s">
        <v>124</v>
      </c>
      <c r="J7" s="164" t="s">
        <v>125</v>
      </c>
      <c r="K7" s="164" t="s">
        <v>728</v>
      </c>
      <c r="L7" s="164"/>
      <c r="M7" s="164"/>
    </row>
    <row r="8" spans="1:13" x14ac:dyDescent="0.25">
      <c r="A8" s="164">
        <v>7</v>
      </c>
      <c r="B8" s="164" t="s">
        <v>425</v>
      </c>
      <c r="C8" s="164" t="s">
        <v>426</v>
      </c>
      <c r="D8" s="164" t="s">
        <v>427</v>
      </c>
      <c r="E8" s="164" t="s">
        <v>28</v>
      </c>
      <c r="F8" s="164" t="s">
        <v>428</v>
      </c>
      <c r="G8" s="164" t="s">
        <v>1019</v>
      </c>
      <c r="H8" s="164" t="s">
        <v>287</v>
      </c>
      <c r="I8" s="164" t="s">
        <v>429</v>
      </c>
      <c r="J8" s="164" t="s">
        <v>289</v>
      </c>
      <c r="K8" s="164" t="s">
        <v>659</v>
      </c>
      <c r="L8" s="164"/>
      <c r="M8" s="164"/>
    </row>
    <row r="9" spans="1:13" x14ac:dyDescent="0.25">
      <c r="A9" s="164">
        <v>8</v>
      </c>
      <c r="B9" s="164" t="s">
        <v>1110</v>
      </c>
      <c r="C9" s="164" t="s">
        <v>408</v>
      </c>
      <c r="D9" s="164" t="s">
        <v>1111</v>
      </c>
      <c r="E9" s="164" t="s">
        <v>912</v>
      </c>
      <c r="F9" s="164" t="s">
        <v>1112</v>
      </c>
      <c r="G9" s="164" t="s">
        <v>1136</v>
      </c>
      <c r="H9" s="164" t="s">
        <v>1013</v>
      </c>
      <c r="I9" s="164" t="s">
        <v>1113</v>
      </c>
      <c r="J9" s="164" t="s">
        <v>960</v>
      </c>
      <c r="K9" s="164" t="s">
        <v>1114</v>
      </c>
      <c r="L9" s="164"/>
      <c r="M9" s="164"/>
    </row>
    <row r="10" spans="1:13" x14ac:dyDescent="0.25">
      <c r="A10" s="164">
        <v>9</v>
      </c>
      <c r="B10" s="164" t="s">
        <v>766</v>
      </c>
      <c r="C10" s="164" t="s">
        <v>767</v>
      </c>
      <c r="D10" s="164" t="s">
        <v>577</v>
      </c>
      <c r="E10" s="164" t="s">
        <v>7</v>
      </c>
      <c r="F10" s="164" t="s">
        <v>1040</v>
      </c>
      <c r="G10" s="164" t="s">
        <v>1050</v>
      </c>
      <c r="H10" s="164" t="s">
        <v>781</v>
      </c>
      <c r="I10" s="164" t="s">
        <v>1042</v>
      </c>
      <c r="J10" s="164" t="s">
        <v>1043</v>
      </c>
      <c r="K10" s="164" t="s">
        <v>1044</v>
      </c>
      <c r="L10" s="164"/>
      <c r="M10" s="164"/>
    </row>
    <row r="11" spans="1:13" x14ac:dyDescent="0.25">
      <c r="A11" s="164">
        <v>10</v>
      </c>
      <c r="B11" s="164" t="s">
        <v>766</v>
      </c>
      <c r="C11" s="164" t="s">
        <v>767</v>
      </c>
      <c r="D11" s="164" t="s">
        <v>577</v>
      </c>
      <c r="E11" s="164" t="s">
        <v>7</v>
      </c>
      <c r="F11" s="164" t="s">
        <v>768</v>
      </c>
      <c r="G11" s="164" t="s">
        <v>960</v>
      </c>
      <c r="H11" s="164" t="s">
        <v>8</v>
      </c>
      <c r="I11" s="164" t="s">
        <v>769</v>
      </c>
      <c r="J11" s="164" t="s">
        <v>9</v>
      </c>
      <c r="K11" s="164" t="s">
        <v>770</v>
      </c>
      <c r="L11" s="164"/>
      <c r="M11" s="164"/>
    </row>
    <row r="12" spans="1:13" x14ac:dyDescent="0.25">
      <c r="A12" s="164">
        <v>11</v>
      </c>
      <c r="B12" s="164" t="s">
        <v>54</v>
      </c>
      <c r="C12" s="164" t="s">
        <v>55</v>
      </c>
      <c r="D12" s="164" t="s">
        <v>0</v>
      </c>
      <c r="E12" s="164" t="s">
        <v>1</v>
      </c>
      <c r="F12" s="164" t="s">
        <v>480</v>
      </c>
      <c r="G12" s="164" t="s">
        <v>1050</v>
      </c>
      <c r="H12" s="164" t="s">
        <v>473</v>
      </c>
      <c r="I12" s="164" t="s">
        <v>481</v>
      </c>
      <c r="J12" s="164" t="s">
        <v>475</v>
      </c>
      <c r="K12" s="164" t="s">
        <v>744</v>
      </c>
      <c r="L12" s="164"/>
      <c r="M12" s="164"/>
    </row>
    <row r="13" spans="1:13" x14ac:dyDescent="0.25">
      <c r="A13" s="164">
        <v>12</v>
      </c>
      <c r="B13" s="164" t="s">
        <v>54</v>
      </c>
      <c r="C13" s="164" t="s">
        <v>55</v>
      </c>
      <c r="D13" s="164" t="s">
        <v>0</v>
      </c>
      <c r="E13" s="164" t="s">
        <v>1</v>
      </c>
      <c r="F13" s="164" t="s">
        <v>56</v>
      </c>
      <c r="G13" s="164" t="s">
        <v>1257</v>
      </c>
      <c r="H13" s="164" t="s">
        <v>5</v>
      </c>
      <c r="I13" s="164" t="s">
        <v>57</v>
      </c>
      <c r="J13" s="164" t="s">
        <v>6</v>
      </c>
      <c r="K13" s="164" t="s">
        <v>717</v>
      </c>
      <c r="L13" s="164"/>
      <c r="M13" s="164"/>
    </row>
    <row r="14" spans="1:13" x14ac:dyDescent="0.25">
      <c r="A14" s="164">
        <v>13</v>
      </c>
      <c r="B14" s="164" t="s">
        <v>54</v>
      </c>
      <c r="C14" s="164" t="s">
        <v>55</v>
      </c>
      <c r="D14" s="164" t="s">
        <v>0</v>
      </c>
      <c r="E14" s="164" t="s">
        <v>1</v>
      </c>
      <c r="F14" s="164" t="s">
        <v>229</v>
      </c>
      <c r="G14" s="164" t="s">
        <v>1019</v>
      </c>
      <c r="H14" s="164" t="s">
        <v>3</v>
      </c>
      <c r="I14" s="164" t="s">
        <v>230</v>
      </c>
      <c r="J14" s="164" t="s">
        <v>53</v>
      </c>
      <c r="K14" s="164" t="s">
        <v>749</v>
      </c>
      <c r="L14" s="164"/>
      <c r="M14" s="164"/>
    </row>
    <row r="15" spans="1:13" x14ac:dyDescent="0.25">
      <c r="A15" s="164">
        <v>14</v>
      </c>
      <c r="B15" s="164" t="s">
        <v>443</v>
      </c>
      <c r="C15" s="164" t="s">
        <v>444</v>
      </c>
      <c r="D15" s="164" t="s">
        <v>0</v>
      </c>
      <c r="E15" s="164" t="s">
        <v>1</v>
      </c>
      <c r="F15" s="164" t="s">
        <v>445</v>
      </c>
      <c r="G15" s="164" t="s">
        <v>1257</v>
      </c>
      <c r="H15" s="164" t="s">
        <v>5</v>
      </c>
      <c r="I15" s="164" t="s">
        <v>446</v>
      </c>
      <c r="J15" s="164" t="s">
        <v>6</v>
      </c>
      <c r="K15" s="164" t="s">
        <v>708</v>
      </c>
      <c r="L15" s="164"/>
      <c r="M15" s="164"/>
    </row>
    <row r="16" spans="1:13" x14ac:dyDescent="0.25">
      <c r="A16" s="164">
        <v>15</v>
      </c>
      <c r="B16" s="164" t="s">
        <v>1181</v>
      </c>
      <c r="C16" s="164" t="s">
        <v>1182</v>
      </c>
      <c r="D16" s="164" t="s">
        <v>1183</v>
      </c>
      <c r="E16" s="164" t="s">
        <v>48</v>
      </c>
      <c r="F16" s="164" t="s">
        <v>1184</v>
      </c>
      <c r="G16" s="164" t="s">
        <v>1136</v>
      </c>
      <c r="H16" s="164" t="s">
        <v>1013</v>
      </c>
      <c r="I16" s="164" t="s">
        <v>1185</v>
      </c>
      <c r="J16" s="164" t="s">
        <v>960</v>
      </c>
      <c r="K16" s="164" t="s">
        <v>1186</v>
      </c>
      <c r="L16" s="164"/>
      <c r="M16" s="164"/>
    </row>
    <row r="17" spans="1:13" x14ac:dyDescent="0.25">
      <c r="A17" s="164">
        <v>16</v>
      </c>
      <c r="B17" s="164" t="s">
        <v>1194</v>
      </c>
      <c r="C17" s="164" t="s">
        <v>1195</v>
      </c>
      <c r="D17" s="164" t="s">
        <v>1196</v>
      </c>
      <c r="E17" s="164" t="s">
        <v>28</v>
      </c>
      <c r="F17" s="164" t="s">
        <v>1197</v>
      </c>
      <c r="G17" s="164" t="s">
        <v>1257</v>
      </c>
      <c r="H17" s="164" t="s">
        <v>1013</v>
      </c>
      <c r="I17" s="164" t="s">
        <v>1198</v>
      </c>
      <c r="J17" s="164" t="s">
        <v>960</v>
      </c>
      <c r="K17" s="164" t="s">
        <v>1214</v>
      </c>
      <c r="L17" s="164"/>
      <c r="M17" s="164"/>
    </row>
    <row r="18" spans="1:13" x14ac:dyDescent="0.25">
      <c r="A18" s="164">
        <v>17</v>
      </c>
      <c r="B18" s="164" t="s">
        <v>590</v>
      </c>
      <c r="C18" s="164" t="s">
        <v>591</v>
      </c>
      <c r="D18" s="164" t="s">
        <v>592</v>
      </c>
      <c r="E18" s="164" t="s">
        <v>43</v>
      </c>
      <c r="F18" s="164" t="s">
        <v>593</v>
      </c>
      <c r="G18" s="164" t="s">
        <v>1131</v>
      </c>
      <c r="H18" s="164" t="s">
        <v>30</v>
      </c>
      <c r="I18" s="164" t="s">
        <v>594</v>
      </c>
      <c r="J18" s="164" t="s">
        <v>32</v>
      </c>
      <c r="K18" s="164" t="s">
        <v>669</v>
      </c>
      <c r="L18" s="164"/>
      <c r="M18" s="164"/>
    </row>
    <row r="19" spans="1:13" x14ac:dyDescent="0.25">
      <c r="A19" s="164">
        <v>18</v>
      </c>
      <c r="B19" s="164" t="s">
        <v>291</v>
      </c>
      <c r="C19" s="164" t="s">
        <v>292</v>
      </c>
      <c r="D19" s="164" t="s">
        <v>0</v>
      </c>
      <c r="E19" s="164" t="s">
        <v>1</v>
      </c>
      <c r="F19" s="164" t="s">
        <v>293</v>
      </c>
      <c r="G19" s="164" t="s">
        <v>1019</v>
      </c>
      <c r="H19" s="164" t="s">
        <v>294</v>
      </c>
      <c r="I19" s="164" t="s">
        <v>295</v>
      </c>
      <c r="J19" s="164" t="s">
        <v>289</v>
      </c>
      <c r="K19" s="164" t="s">
        <v>679</v>
      </c>
      <c r="L19" s="164"/>
      <c r="M19" s="164"/>
    </row>
    <row r="20" spans="1:13" x14ac:dyDescent="0.25">
      <c r="A20" s="164">
        <v>19</v>
      </c>
      <c r="B20" s="164" t="s">
        <v>1176</v>
      </c>
      <c r="C20" s="164" t="s">
        <v>1177</v>
      </c>
      <c r="D20" s="164" t="s">
        <v>173</v>
      </c>
      <c r="E20" s="164" t="s">
        <v>43</v>
      </c>
      <c r="F20" s="164" t="s">
        <v>1178</v>
      </c>
      <c r="G20" s="164" t="s">
        <v>1136</v>
      </c>
      <c r="H20" s="164" t="s">
        <v>1013</v>
      </c>
      <c r="I20" s="164" t="s">
        <v>1179</v>
      </c>
      <c r="J20" s="164" t="s">
        <v>960</v>
      </c>
      <c r="K20" s="164" t="s">
        <v>1180</v>
      </c>
      <c r="L20" s="164"/>
      <c r="M20" s="164"/>
    </row>
    <row r="21" spans="1:13" x14ac:dyDescent="0.25">
      <c r="A21" s="164">
        <v>20</v>
      </c>
      <c r="B21" s="164" t="s">
        <v>566</v>
      </c>
      <c r="C21" s="164" t="s">
        <v>556</v>
      </c>
      <c r="D21" s="164" t="s">
        <v>0</v>
      </c>
      <c r="E21" s="164" t="s">
        <v>1</v>
      </c>
      <c r="F21" s="164" t="s">
        <v>557</v>
      </c>
      <c r="G21" s="164" t="s">
        <v>1019</v>
      </c>
      <c r="H21" s="164" t="s">
        <v>287</v>
      </c>
      <c r="I21" s="164" t="s">
        <v>558</v>
      </c>
      <c r="J21" s="164" t="s">
        <v>289</v>
      </c>
      <c r="K21" s="164" t="s">
        <v>673</v>
      </c>
      <c r="L21" s="164"/>
      <c r="M21" s="164"/>
    </row>
    <row r="22" spans="1:13" x14ac:dyDescent="0.25">
      <c r="A22" s="164">
        <v>21</v>
      </c>
      <c r="B22" s="164" t="s">
        <v>64</v>
      </c>
      <c r="C22" s="164" t="s">
        <v>65</v>
      </c>
      <c r="D22" s="164" t="s">
        <v>66</v>
      </c>
      <c r="E22" s="164" t="s">
        <v>1</v>
      </c>
      <c r="F22" s="164" t="s">
        <v>67</v>
      </c>
      <c r="G22" s="164" t="s">
        <v>1019</v>
      </c>
      <c r="H22" s="164" t="s">
        <v>30</v>
      </c>
      <c r="I22" s="164" t="s">
        <v>68</v>
      </c>
      <c r="J22" s="164" t="s">
        <v>32</v>
      </c>
      <c r="K22" s="164" t="s">
        <v>959</v>
      </c>
      <c r="L22" s="164"/>
      <c r="M22" s="164"/>
    </row>
    <row r="23" spans="1:13" x14ac:dyDescent="0.25">
      <c r="A23" s="164">
        <v>22</v>
      </c>
      <c r="B23" s="164" t="s">
        <v>50</v>
      </c>
      <c r="C23" s="164" t="s">
        <v>51</v>
      </c>
      <c r="D23" s="164" t="s">
        <v>52</v>
      </c>
      <c r="E23" s="164" t="s">
        <v>43</v>
      </c>
      <c r="F23" s="164" t="s">
        <v>94</v>
      </c>
      <c r="G23" s="164" t="s">
        <v>1136</v>
      </c>
      <c r="H23" s="164" t="s">
        <v>5</v>
      </c>
      <c r="I23" s="164" t="s">
        <v>95</v>
      </c>
      <c r="J23" s="164" t="s">
        <v>6</v>
      </c>
      <c r="K23" s="164" t="s">
        <v>724</v>
      </c>
      <c r="L23" s="164"/>
      <c r="M23" s="164"/>
    </row>
    <row r="24" spans="1:13" x14ac:dyDescent="0.25">
      <c r="A24" s="164">
        <v>23</v>
      </c>
      <c r="B24" s="164" t="s">
        <v>50</v>
      </c>
      <c r="C24" s="164" t="s">
        <v>51</v>
      </c>
      <c r="D24" s="164" t="s">
        <v>52</v>
      </c>
      <c r="E24" s="164" t="s">
        <v>43</v>
      </c>
      <c r="F24" s="164" t="s">
        <v>1085</v>
      </c>
      <c r="G24" s="164" t="s">
        <v>1136</v>
      </c>
      <c r="H24" s="164" t="s">
        <v>1013</v>
      </c>
      <c r="I24" s="164" t="s">
        <v>1086</v>
      </c>
      <c r="J24" s="164" t="s">
        <v>960</v>
      </c>
      <c r="K24" s="164" t="s">
        <v>1087</v>
      </c>
      <c r="L24" s="164"/>
      <c r="M24" s="164"/>
    </row>
    <row r="25" spans="1:13" x14ac:dyDescent="0.25">
      <c r="A25" s="164">
        <v>24</v>
      </c>
      <c r="B25" s="164" t="s">
        <v>50</v>
      </c>
      <c r="C25" s="164" t="s">
        <v>51</v>
      </c>
      <c r="D25" s="164" t="s">
        <v>52</v>
      </c>
      <c r="E25" s="164" t="s">
        <v>43</v>
      </c>
      <c r="F25" s="164" t="s">
        <v>246</v>
      </c>
      <c r="G25" s="164" t="s">
        <v>1019</v>
      </c>
      <c r="H25" s="164" t="s">
        <v>3</v>
      </c>
      <c r="I25" s="164" t="s">
        <v>247</v>
      </c>
      <c r="J25" s="164" t="s">
        <v>125</v>
      </c>
      <c r="K25" s="164" t="s">
        <v>1127</v>
      </c>
      <c r="L25" s="164"/>
      <c r="M25" s="164"/>
    </row>
    <row r="26" spans="1:13" x14ac:dyDescent="0.25">
      <c r="A26" s="164">
        <v>25</v>
      </c>
      <c r="B26" s="165" t="s">
        <v>1467</v>
      </c>
      <c r="C26" s="165" t="s">
        <v>378</v>
      </c>
      <c r="D26" s="165"/>
      <c r="E26" s="165"/>
      <c r="F26" s="165" t="s">
        <v>540</v>
      </c>
      <c r="G26" s="165" t="s">
        <v>1019</v>
      </c>
      <c r="H26" s="165" t="s">
        <v>294</v>
      </c>
      <c r="I26" s="165" t="s">
        <v>541</v>
      </c>
      <c r="J26" s="165" t="s">
        <v>289</v>
      </c>
      <c r="K26" s="165" t="s">
        <v>677</v>
      </c>
      <c r="L26" s="164"/>
      <c r="M26" s="164"/>
    </row>
    <row r="27" spans="1:13" x14ac:dyDescent="0.25">
      <c r="A27" s="164">
        <v>26</v>
      </c>
      <c r="B27" s="164" t="s">
        <v>242</v>
      </c>
      <c r="C27" s="164" t="s">
        <v>243</v>
      </c>
      <c r="D27" s="164" t="s">
        <v>957</v>
      </c>
      <c r="E27" s="164" t="s">
        <v>43</v>
      </c>
      <c r="F27" s="164" t="s">
        <v>244</v>
      </c>
      <c r="G27" s="164" t="s">
        <v>1019</v>
      </c>
      <c r="H27" s="164" t="s">
        <v>3</v>
      </c>
      <c r="I27" s="164" t="s">
        <v>245</v>
      </c>
      <c r="J27" s="164" t="s">
        <v>125</v>
      </c>
      <c r="K27" s="164" t="s">
        <v>958</v>
      </c>
      <c r="L27" s="164"/>
      <c r="M27" s="164"/>
    </row>
    <row r="28" spans="1:13" x14ac:dyDescent="0.25">
      <c r="A28" s="164">
        <v>27</v>
      </c>
      <c r="B28" s="164" t="s">
        <v>273</v>
      </c>
      <c r="C28" s="164" t="s">
        <v>274</v>
      </c>
      <c r="D28" s="164" t="s">
        <v>0</v>
      </c>
      <c r="E28" s="164" t="s">
        <v>1</v>
      </c>
      <c r="F28" s="164" t="s">
        <v>275</v>
      </c>
      <c r="G28" s="164" t="s">
        <v>1019</v>
      </c>
      <c r="H28" s="164" t="s">
        <v>3</v>
      </c>
      <c r="I28" s="164" t="s">
        <v>276</v>
      </c>
      <c r="J28" s="164" t="s">
        <v>53</v>
      </c>
      <c r="K28" s="164" t="s">
        <v>1069</v>
      </c>
      <c r="L28" s="164"/>
      <c r="M28" s="164"/>
    </row>
    <row r="29" spans="1:13" x14ac:dyDescent="0.25">
      <c r="A29" s="164">
        <v>28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  <c r="L29" s="164"/>
      <c r="M29" s="164"/>
    </row>
    <row r="30" spans="1:13" x14ac:dyDescent="0.25">
      <c r="A30" s="164">
        <v>29</v>
      </c>
      <c r="B30" s="164" t="s">
        <v>102</v>
      </c>
      <c r="C30" s="164" t="s">
        <v>141</v>
      </c>
      <c r="D30" s="164" t="s">
        <v>42</v>
      </c>
      <c r="E30" s="164" t="s">
        <v>43</v>
      </c>
      <c r="F30" s="164" t="s">
        <v>142</v>
      </c>
      <c r="G30" s="164" t="s">
        <v>1019</v>
      </c>
      <c r="H30" s="164" t="s">
        <v>3</v>
      </c>
      <c r="I30" s="164" t="s">
        <v>143</v>
      </c>
      <c r="J30" s="164" t="s">
        <v>53</v>
      </c>
      <c r="K30" s="164" t="s">
        <v>1070</v>
      </c>
      <c r="L30" s="164"/>
      <c r="M30" s="164"/>
    </row>
    <row r="31" spans="1:13" x14ac:dyDescent="0.25">
      <c r="A31" s="164">
        <v>30</v>
      </c>
      <c r="B31" s="164" t="s">
        <v>137</v>
      </c>
      <c r="C31" s="164" t="s">
        <v>138</v>
      </c>
      <c r="D31" s="164" t="s">
        <v>0</v>
      </c>
      <c r="E31" s="164" t="s">
        <v>1</v>
      </c>
      <c r="F31" s="164" t="s">
        <v>139</v>
      </c>
      <c r="G31" s="164" t="s">
        <v>1019</v>
      </c>
      <c r="H31" s="164" t="s">
        <v>3</v>
      </c>
      <c r="I31" s="164" t="s">
        <v>140</v>
      </c>
      <c r="J31" s="164" t="s">
        <v>53</v>
      </c>
      <c r="K31" s="164" t="s">
        <v>699</v>
      </c>
      <c r="L31" s="164"/>
      <c r="M31" s="164"/>
    </row>
    <row r="32" spans="1:13" x14ac:dyDescent="0.25">
      <c r="A32" s="164">
        <v>31</v>
      </c>
      <c r="B32" s="164" t="s">
        <v>71</v>
      </c>
      <c r="C32" s="164" t="s">
        <v>72</v>
      </c>
      <c r="D32" s="164" t="s">
        <v>73</v>
      </c>
      <c r="E32" s="164" t="s">
        <v>28</v>
      </c>
      <c r="F32" s="164" t="s">
        <v>74</v>
      </c>
      <c r="G32" s="164" t="s">
        <v>1019</v>
      </c>
      <c r="H32" s="164" t="s">
        <v>30</v>
      </c>
      <c r="I32" s="164" t="s">
        <v>75</v>
      </c>
      <c r="J32" s="164" t="s">
        <v>32</v>
      </c>
      <c r="K32" s="164" t="s">
        <v>1058</v>
      </c>
      <c r="L32" s="164"/>
      <c r="M32" s="164"/>
    </row>
    <row r="33" spans="1:13" x14ac:dyDescent="0.25">
      <c r="A33" s="164">
        <v>32</v>
      </c>
      <c r="B33" s="164" t="s">
        <v>803</v>
      </c>
      <c r="C33" s="164" t="s">
        <v>804</v>
      </c>
      <c r="D33" s="164" t="s">
        <v>17</v>
      </c>
      <c r="E33" s="164" t="s">
        <v>7</v>
      </c>
      <c r="F33" s="164" t="s">
        <v>805</v>
      </c>
      <c r="G33" s="164" t="s">
        <v>1136</v>
      </c>
      <c r="H33" s="164" t="s">
        <v>5</v>
      </c>
      <c r="I33" s="164" t="s">
        <v>806</v>
      </c>
      <c r="J33" s="164" t="s">
        <v>6</v>
      </c>
      <c r="K33" s="164" t="s">
        <v>996</v>
      </c>
      <c r="L33" s="164"/>
      <c r="M33" s="164"/>
    </row>
    <row r="34" spans="1:13" x14ac:dyDescent="0.25">
      <c r="A34" s="164">
        <v>33</v>
      </c>
      <c r="B34" s="164" t="s">
        <v>803</v>
      </c>
      <c r="C34" s="164" t="s">
        <v>804</v>
      </c>
      <c r="D34" s="164" t="s">
        <v>17</v>
      </c>
      <c r="E34" s="164" t="s">
        <v>7</v>
      </c>
      <c r="F34" s="164" t="s">
        <v>1121</v>
      </c>
      <c r="G34" s="164" t="s">
        <v>1136</v>
      </c>
      <c r="H34" s="164" t="s">
        <v>1013</v>
      </c>
      <c r="I34" s="164" t="s">
        <v>1122</v>
      </c>
      <c r="J34" s="164" t="s">
        <v>960</v>
      </c>
      <c r="K34" s="164" t="s">
        <v>1465</v>
      </c>
      <c r="L34" s="164"/>
      <c r="M34" s="164"/>
    </row>
    <row r="35" spans="1:13" x14ac:dyDescent="0.25">
      <c r="A35" s="164">
        <v>34</v>
      </c>
      <c r="B35" s="164" t="s">
        <v>431</v>
      </c>
      <c r="C35" s="164" t="s">
        <v>172</v>
      </c>
      <c r="D35" s="164" t="s">
        <v>432</v>
      </c>
      <c r="E35" s="164" t="s">
        <v>28</v>
      </c>
      <c r="F35" s="164" t="s">
        <v>433</v>
      </c>
      <c r="G35" s="164" t="s">
        <v>1019</v>
      </c>
      <c r="H35" s="164" t="s">
        <v>294</v>
      </c>
      <c r="I35" s="164" t="s">
        <v>434</v>
      </c>
      <c r="J35" s="164" t="s">
        <v>289</v>
      </c>
      <c r="K35" s="164" t="s">
        <v>704</v>
      </c>
      <c r="L35" s="164"/>
      <c r="M35" s="164"/>
    </row>
    <row r="36" spans="1:13" x14ac:dyDescent="0.25">
      <c r="A36" s="164">
        <v>35</v>
      </c>
      <c r="B36" s="164" t="s">
        <v>797</v>
      </c>
      <c r="C36" s="164" t="s">
        <v>798</v>
      </c>
      <c r="D36" s="164" t="s">
        <v>799</v>
      </c>
      <c r="E36" s="164" t="s">
        <v>1</v>
      </c>
      <c r="F36" s="164" t="s">
        <v>800</v>
      </c>
      <c r="G36" s="164" t="s">
        <v>1257</v>
      </c>
      <c r="H36" s="164" t="s">
        <v>8</v>
      </c>
      <c r="I36" s="164" t="s">
        <v>801</v>
      </c>
      <c r="J36" s="164" t="s">
        <v>9</v>
      </c>
      <c r="K36" s="164" t="s">
        <v>802</v>
      </c>
      <c r="L36" s="164"/>
      <c r="M36" s="164"/>
    </row>
    <row r="37" spans="1:13" x14ac:dyDescent="0.25">
      <c r="A37" s="164">
        <v>36</v>
      </c>
      <c r="B37" s="164" t="s">
        <v>117</v>
      </c>
      <c r="C37" s="164" t="s">
        <v>1210</v>
      </c>
      <c r="D37" s="164" t="s">
        <v>648</v>
      </c>
      <c r="E37" s="164" t="s">
        <v>1</v>
      </c>
      <c r="F37" s="164" t="s">
        <v>1211</v>
      </c>
      <c r="G37" s="164" t="s">
        <v>1019</v>
      </c>
      <c r="H37" s="164" t="s">
        <v>3</v>
      </c>
      <c r="I37" s="164" t="s">
        <v>1212</v>
      </c>
      <c r="J37" s="164" t="s">
        <v>53</v>
      </c>
      <c r="K37" s="164" t="s">
        <v>1213</v>
      </c>
      <c r="L37" s="164"/>
      <c r="M37" s="164"/>
    </row>
    <row r="38" spans="1:13" x14ac:dyDescent="0.25">
      <c r="A38" s="164">
        <v>37</v>
      </c>
      <c r="B38" s="164" t="s">
        <v>278</v>
      </c>
      <c r="C38" s="164" t="s">
        <v>279</v>
      </c>
      <c r="D38" s="164" t="s">
        <v>66</v>
      </c>
      <c r="E38" s="164" t="s">
        <v>1</v>
      </c>
      <c r="F38" s="164" t="s">
        <v>280</v>
      </c>
      <c r="G38" s="164" t="s">
        <v>1019</v>
      </c>
      <c r="H38" s="164" t="s">
        <v>3</v>
      </c>
      <c r="I38" s="164" t="s">
        <v>281</v>
      </c>
      <c r="J38" s="164" t="s">
        <v>53</v>
      </c>
      <c r="K38" s="164" t="s">
        <v>756</v>
      </c>
      <c r="L38" s="164"/>
      <c r="M38" s="164"/>
    </row>
    <row r="39" spans="1:13" x14ac:dyDescent="0.25">
      <c r="A39" s="164">
        <v>38</v>
      </c>
      <c r="B39" s="164" t="s">
        <v>49</v>
      </c>
      <c r="C39" s="164" t="s">
        <v>97</v>
      </c>
      <c r="D39" s="164" t="s">
        <v>66</v>
      </c>
      <c r="E39" s="164" t="s">
        <v>1</v>
      </c>
      <c r="F39" s="164" t="s">
        <v>391</v>
      </c>
      <c r="G39" s="164" t="s">
        <v>1019</v>
      </c>
      <c r="H39" s="164" t="s">
        <v>294</v>
      </c>
      <c r="I39" s="164" t="s">
        <v>392</v>
      </c>
      <c r="J39" s="164" t="s">
        <v>289</v>
      </c>
      <c r="K39" s="164" t="s">
        <v>921</v>
      </c>
      <c r="L39" s="164"/>
      <c r="M39" s="164"/>
    </row>
    <row r="40" spans="1:13" x14ac:dyDescent="0.25">
      <c r="A40" s="164">
        <v>39</v>
      </c>
      <c r="B40" s="164" t="s">
        <v>179</v>
      </c>
      <c r="C40" s="164" t="s">
        <v>180</v>
      </c>
      <c r="D40" s="164" t="s">
        <v>181</v>
      </c>
      <c r="E40" s="164" t="s">
        <v>43</v>
      </c>
      <c r="F40" s="164" t="s">
        <v>182</v>
      </c>
      <c r="G40" s="164" t="s">
        <v>1136</v>
      </c>
      <c r="H40" s="164" t="s">
        <v>8</v>
      </c>
      <c r="I40" s="164" t="s">
        <v>183</v>
      </c>
      <c r="J40" s="164" t="s">
        <v>9</v>
      </c>
      <c r="K40" s="164" t="s">
        <v>738</v>
      </c>
      <c r="L40" s="164"/>
      <c r="M40" s="164"/>
    </row>
    <row r="41" spans="1:13" x14ac:dyDescent="0.25">
      <c r="A41" s="164">
        <v>40</v>
      </c>
      <c r="B41" s="164" t="s">
        <v>174</v>
      </c>
      <c r="C41" s="164" t="s">
        <v>175</v>
      </c>
      <c r="D41" s="164" t="s">
        <v>0</v>
      </c>
      <c r="E41" s="164" t="s">
        <v>1</v>
      </c>
      <c r="F41" s="164" t="s">
        <v>472</v>
      </c>
      <c r="G41" s="164" t="s">
        <v>1050</v>
      </c>
      <c r="H41" s="164" t="s">
        <v>473</v>
      </c>
      <c r="I41" s="164" t="s">
        <v>474</v>
      </c>
      <c r="J41" s="164" t="s">
        <v>475</v>
      </c>
      <c r="K41" s="164" t="s">
        <v>737</v>
      </c>
      <c r="L41" s="164"/>
      <c r="M41" s="164"/>
    </row>
    <row r="42" spans="1:13" x14ac:dyDescent="0.25">
      <c r="A42" s="164">
        <v>41</v>
      </c>
      <c r="B42" s="164" t="s">
        <v>174</v>
      </c>
      <c r="C42" s="164" t="s">
        <v>175</v>
      </c>
      <c r="D42" s="164" t="s">
        <v>0</v>
      </c>
      <c r="E42" s="164" t="s">
        <v>1</v>
      </c>
      <c r="F42" s="164" t="s">
        <v>176</v>
      </c>
      <c r="G42" s="164" t="s">
        <v>1257</v>
      </c>
      <c r="H42" s="164" t="s">
        <v>8</v>
      </c>
      <c r="I42" s="164" t="s">
        <v>177</v>
      </c>
      <c r="J42" s="164" t="s">
        <v>9</v>
      </c>
      <c r="K42" s="164" t="s">
        <v>736</v>
      </c>
      <c r="L42" s="164"/>
      <c r="M42" s="164"/>
    </row>
    <row r="43" spans="1:13" x14ac:dyDescent="0.25">
      <c r="A43" s="164">
        <v>42</v>
      </c>
      <c r="B43" s="164" t="s">
        <v>174</v>
      </c>
      <c r="C43" s="164" t="s">
        <v>175</v>
      </c>
      <c r="D43" s="164" t="s">
        <v>0</v>
      </c>
      <c r="E43" s="164" t="s">
        <v>1</v>
      </c>
      <c r="F43" s="164" t="s">
        <v>1232</v>
      </c>
      <c r="G43" s="164" t="s">
        <v>1257</v>
      </c>
      <c r="H43" s="164" t="s">
        <v>1013</v>
      </c>
      <c r="I43" s="164" t="s">
        <v>1234</v>
      </c>
      <c r="J43" s="164" t="s">
        <v>960</v>
      </c>
      <c r="K43" s="164" t="s">
        <v>1457</v>
      </c>
      <c r="L43" s="164"/>
      <c r="M43" s="164"/>
    </row>
    <row r="44" spans="1:13" x14ac:dyDescent="0.25">
      <c r="A44" s="164">
        <v>43</v>
      </c>
      <c r="B44" s="164" t="s">
        <v>366</v>
      </c>
      <c r="C44" s="164" t="s">
        <v>367</v>
      </c>
      <c r="D44" s="164" t="s">
        <v>368</v>
      </c>
      <c r="E44" s="164" t="s">
        <v>43</v>
      </c>
      <c r="F44" s="164" t="s">
        <v>1100</v>
      </c>
      <c r="G44" s="164" t="s">
        <v>1257</v>
      </c>
      <c r="H44" s="164" t="s">
        <v>1013</v>
      </c>
      <c r="I44" s="164" t="s">
        <v>1101</v>
      </c>
      <c r="J44" s="164" t="s">
        <v>960</v>
      </c>
      <c r="K44" s="164" t="s">
        <v>1258</v>
      </c>
      <c r="L44" s="164"/>
      <c r="M44" s="164"/>
    </row>
    <row r="45" spans="1:13" x14ac:dyDescent="0.25">
      <c r="A45" s="164">
        <v>44</v>
      </c>
      <c r="B45" s="164" t="s">
        <v>366</v>
      </c>
      <c r="C45" s="164" t="s">
        <v>367</v>
      </c>
      <c r="D45" s="164" t="s">
        <v>368</v>
      </c>
      <c r="E45" s="164" t="s">
        <v>43</v>
      </c>
      <c r="F45" s="164" t="s">
        <v>369</v>
      </c>
      <c r="G45" s="164" t="s">
        <v>1019</v>
      </c>
      <c r="H45" s="164" t="s">
        <v>294</v>
      </c>
      <c r="I45" s="164" t="s">
        <v>370</v>
      </c>
      <c r="J45" s="164" t="s">
        <v>289</v>
      </c>
      <c r="K45" s="164" t="s">
        <v>1240</v>
      </c>
      <c r="L45" s="164"/>
      <c r="M45" s="164"/>
    </row>
    <row r="46" spans="1:13" x14ac:dyDescent="0.25">
      <c r="A46" s="164">
        <v>45</v>
      </c>
      <c r="B46" s="164" t="s">
        <v>101</v>
      </c>
      <c r="C46" s="164" t="s">
        <v>102</v>
      </c>
      <c r="D46" s="164" t="s">
        <v>103</v>
      </c>
      <c r="E46" s="164" t="s">
        <v>43</v>
      </c>
      <c r="F46" s="164" t="s">
        <v>169</v>
      </c>
      <c r="G46" s="164" t="s">
        <v>1136</v>
      </c>
      <c r="H46" s="164" t="s">
        <v>8</v>
      </c>
      <c r="I46" s="164" t="s">
        <v>170</v>
      </c>
      <c r="J46" s="164" t="s">
        <v>9</v>
      </c>
      <c r="K46" s="164" t="s">
        <v>735</v>
      </c>
      <c r="L46" s="164"/>
      <c r="M46" s="164"/>
    </row>
    <row r="47" spans="1:13" x14ac:dyDescent="0.25">
      <c r="A47" s="164">
        <v>46</v>
      </c>
      <c r="B47" s="164" t="s">
        <v>206</v>
      </c>
      <c r="C47" s="164" t="s">
        <v>207</v>
      </c>
      <c r="D47" s="164" t="s">
        <v>173</v>
      </c>
      <c r="E47" s="164" t="s">
        <v>43</v>
      </c>
      <c r="F47" s="164" t="s">
        <v>208</v>
      </c>
      <c r="G47" s="164" t="s">
        <v>1019</v>
      </c>
      <c r="H47" s="164" t="s">
        <v>3</v>
      </c>
      <c r="I47" s="164" t="s">
        <v>209</v>
      </c>
      <c r="J47" s="164" t="s">
        <v>53</v>
      </c>
      <c r="K47" s="164" t="s">
        <v>745</v>
      </c>
      <c r="L47" s="164"/>
      <c r="M47" s="164"/>
    </row>
    <row r="48" spans="1:13" x14ac:dyDescent="0.25">
      <c r="A48" s="164">
        <v>47</v>
      </c>
      <c r="B48" s="165" t="s">
        <v>1468</v>
      </c>
      <c r="C48" s="165" t="s">
        <v>97</v>
      </c>
      <c r="D48" s="165"/>
      <c r="E48" s="165"/>
      <c r="F48" s="165" t="s">
        <v>572</v>
      </c>
      <c r="G48" s="165" t="s">
        <v>1019</v>
      </c>
      <c r="H48" s="165" t="s">
        <v>287</v>
      </c>
      <c r="I48" s="165" t="s">
        <v>573</v>
      </c>
      <c r="J48" s="165" t="s">
        <v>289</v>
      </c>
      <c r="K48" s="165" t="s">
        <v>665</v>
      </c>
      <c r="L48" s="164"/>
      <c r="M48" s="164"/>
    </row>
    <row r="49" spans="1:13" x14ac:dyDescent="0.25">
      <c r="A49" s="164">
        <v>48</v>
      </c>
      <c r="B49" s="164" t="s">
        <v>467</v>
      </c>
      <c r="C49" s="164" t="s">
        <v>468</v>
      </c>
      <c r="D49" s="164" t="s">
        <v>0</v>
      </c>
      <c r="E49" s="164" t="s">
        <v>1</v>
      </c>
      <c r="F49" s="164" t="s">
        <v>477</v>
      </c>
      <c r="G49" s="164" t="s">
        <v>1019</v>
      </c>
      <c r="H49" s="164" t="s">
        <v>30</v>
      </c>
      <c r="I49" s="164" t="s">
        <v>478</v>
      </c>
      <c r="J49" s="164" t="s">
        <v>32</v>
      </c>
      <c r="K49" s="164" t="s">
        <v>740</v>
      </c>
      <c r="L49" s="164"/>
      <c r="M49" s="164"/>
    </row>
    <row r="50" spans="1:13" x14ac:dyDescent="0.25">
      <c r="A50" s="164">
        <v>49</v>
      </c>
      <c r="B50" s="164" t="s">
        <v>232</v>
      </c>
      <c r="C50" s="164" t="s">
        <v>233</v>
      </c>
      <c r="D50" s="164" t="s">
        <v>234</v>
      </c>
      <c r="E50" s="164" t="s">
        <v>1</v>
      </c>
      <c r="F50" s="164" t="s">
        <v>235</v>
      </c>
      <c r="G50" s="164" t="s">
        <v>666</v>
      </c>
      <c r="H50" s="164" t="s">
        <v>3</v>
      </c>
      <c r="I50" s="164" t="s">
        <v>236</v>
      </c>
      <c r="J50" s="164" t="s">
        <v>53</v>
      </c>
      <c r="K50" s="164" t="s">
        <v>750</v>
      </c>
      <c r="L50" s="164"/>
      <c r="M50" s="164"/>
    </row>
    <row r="51" spans="1:13" x14ac:dyDescent="0.25">
      <c r="A51" s="164">
        <v>50</v>
      </c>
      <c r="B51" s="164" t="s">
        <v>190</v>
      </c>
      <c r="C51" s="164" t="s">
        <v>191</v>
      </c>
      <c r="D51" s="164" t="s">
        <v>192</v>
      </c>
      <c r="E51" s="164" t="s">
        <v>28</v>
      </c>
      <c r="F51" s="164" t="s">
        <v>193</v>
      </c>
      <c r="G51" s="164" t="s">
        <v>1019</v>
      </c>
      <c r="H51" s="164" t="s">
        <v>30</v>
      </c>
      <c r="I51" s="164" t="s">
        <v>194</v>
      </c>
      <c r="J51" s="164" t="s">
        <v>32</v>
      </c>
      <c r="K51" s="164" t="s">
        <v>1081</v>
      </c>
      <c r="L51" s="164"/>
      <c r="M51" s="164"/>
    </row>
    <row r="52" spans="1:13" x14ac:dyDescent="0.25">
      <c r="A52" s="164">
        <v>51</v>
      </c>
      <c r="B52" s="164" t="s">
        <v>317</v>
      </c>
      <c r="C52" s="164" t="s">
        <v>279</v>
      </c>
      <c r="D52" s="164" t="s">
        <v>318</v>
      </c>
      <c r="E52" s="164" t="s">
        <v>28</v>
      </c>
      <c r="F52" s="164" t="s">
        <v>319</v>
      </c>
      <c r="G52" s="164" t="s">
        <v>1019</v>
      </c>
      <c r="H52" s="164" t="s">
        <v>287</v>
      </c>
      <c r="I52" s="164" t="s">
        <v>320</v>
      </c>
      <c r="J52" s="164" t="s">
        <v>289</v>
      </c>
      <c r="K52" s="164" t="s">
        <v>758</v>
      </c>
      <c r="L52" s="164"/>
      <c r="M52" s="164"/>
    </row>
    <row r="53" spans="1:13" x14ac:dyDescent="0.25">
      <c r="A53" s="164">
        <v>52</v>
      </c>
      <c r="B53" s="164" t="s">
        <v>165</v>
      </c>
      <c r="C53" s="164" t="s">
        <v>166</v>
      </c>
      <c r="D53" s="164" t="s">
        <v>27</v>
      </c>
      <c r="E53" s="164" t="s">
        <v>28</v>
      </c>
      <c r="F53" s="164" t="s">
        <v>167</v>
      </c>
      <c r="G53" s="164" t="s">
        <v>1019</v>
      </c>
      <c r="H53" s="164" t="s">
        <v>30</v>
      </c>
      <c r="I53" s="164" t="s">
        <v>168</v>
      </c>
      <c r="J53" s="164" t="s">
        <v>32</v>
      </c>
      <c r="K53" s="164" t="s">
        <v>712</v>
      </c>
      <c r="L53" s="164"/>
      <c r="M53" s="164"/>
    </row>
    <row r="54" spans="1:13" x14ac:dyDescent="0.25">
      <c r="A54" s="164">
        <v>53</v>
      </c>
      <c r="B54" s="164" t="s">
        <v>333</v>
      </c>
      <c r="C54" s="164" t="s">
        <v>334</v>
      </c>
      <c r="D54" s="164" t="s">
        <v>335</v>
      </c>
      <c r="E54" s="164" t="s">
        <v>48</v>
      </c>
      <c r="F54" s="164" t="s">
        <v>336</v>
      </c>
      <c r="G54" s="164" t="s">
        <v>666</v>
      </c>
      <c r="H54" s="164" t="s">
        <v>287</v>
      </c>
      <c r="I54" s="164" t="s">
        <v>337</v>
      </c>
      <c r="J54" s="164" t="s">
        <v>289</v>
      </c>
      <c r="K54" s="164" t="s">
        <v>686</v>
      </c>
      <c r="L54" s="164"/>
      <c r="M54" s="164"/>
    </row>
    <row r="55" spans="1:13" x14ac:dyDescent="0.25">
      <c r="A55" s="164">
        <v>54</v>
      </c>
      <c r="B55" s="164" t="s">
        <v>224</v>
      </c>
      <c r="C55" s="164" t="s">
        <v>225</v>
      </c>
      <c r="D55" s="164" t="s">
        <v>0</v>
      </c>
      <c r="E55" s="164" t="s">
        <v>1</v>
      </c>
      <c r="F55" s="164" t="s">
        <v>226</v>
      </c>
      <c r="G55" s="164" t="s">
        <v>1019</v>
      </c>
      <c r="H55" s="164" t="s">
        <v>3</v>
      </c>
      <c r="I55" s="164" t="s">
        <v>227</v>
      </c>
      <c r="J55" s="164" t="s">
        <v>53</v>
      </c>
      <c r="K55" s="164" t="s">
        <v>748</v>
      </c>
      <c r="L55" s="164"/>
      <c r="M55" s="164"/>
    </row>
    <row r="56" spans="1:13" x14ac:dyDescent="0.25">
      <c r="A56" s="164">
        <v>55</v>
      </c>
      <c r="B56" s="164" t="s">
        <v>460</v>
      </c>
      <c r="C56" s="164" t="s">
        <v>461</v>
      </c>
      <c r="D56" s="164" t="s">
        <v>462</v>
      </c>
      <c r="E56" s="164" t="s">
        <v>1</v>
      </c>
      <c r="F56" s="164" t="s">
        <v>463</v>
      </c>
      <c r="G56" s="164" t="s">
        <v>1019</v>
      </c>
      <c r="H56" s="164" t="s">
        <v>30</v>
      </c>
      <c r="I56" s="164" t="s">
        <v>464</v>
      </c>
      <c r="J56" s="164" t="s">
        <v>32</v>
      </c>
      <c r="K56" s="164" t="s">
        <v>711</v>
      </c>
      <c r="L56" s="164"/>
      <c r="M56" s="164"/>
    </row>
    <row r="57" spans="1:13" x14ac:dyDescent="0.25">
      <c r="A57" s="164">
        <v>56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  <c r="L57" s="164"/>
      <c r="M57" s="164"/>
    </row>
    <row r="58" spans="1:13" x14ac:dyDescent="0.25">
      <c r="A58" s="164">
        <v>57</v>
      </c>
      <c r="B58" s="164" t="s">
        <v>262</v>
      </c>
      <c r="C58" s="164" t="s">
        <v>399</v>
      </c>
      <c r="D58" s="164" t="s">
        <v>0</v>
      </c>
      <c r="E58" s="164" t="s">
        <v>1</v>
      </c>
      <c r="F58" s="164" t="s">
        <v>1103</v>
      </c>
      <c r="G58" s="164" t="s">
        <v>1136</v>
      </c>
      <c r="H58" s="164" t="s">
        <v>1013</v>
      </c>
      <c r="I58" s="164" t="s">
        <v>1104</v>
      </c>
      <c r="J58" s="164" t="s">
        <v>960</v>
      </c>
      <c r="K58" s="164" t="s">
        <v>1206</v>
      </c>
      <c r="L58" s="164"/>
      <c r="M58" s="164"/>
    </row>
    <row r="59" spans="1:13" x14ac:dyDescent="0.25">
      <c r="A59" s="164">
        <v>58</v>
      </c>
      <c r="B59" s="164" t="s">
        <v>262</v>
      </c>
      <c r="C59" s="164" t="s">
        <v>263</v>
      </c>
      <c r="D59" s="164" t="s">
        <v>264</v>
      </c>
      <c r="E59" s="164" t="s">
        <v>1</v>
      </c>
      <c r="F59" s="164" t="s">
        <v>265</v>
      </c>
      <c r="G59" s="164" t="s">
        <v>1019</v>
      </c>
      <c r="H59" s="164" t="s">
        <v>3</v>
      </c>
      <c r="I59" s="164" t="s">
        <v>266</v>
      </c>
      <c r="J59" s="164" t="s">
        <v>53</v>
      </c>
      <c r="K59" s="164" t="s">
        <v>1057</v>
      </c>
      <c r="L59" s="164"/>
      <c r="M59" s="164"/>
    </row>
    <row r="60" spans="1:13" x14ac:dyDescent="0.25">
      <c r="A60" s="164">
        <v>59</v>
      </c>
      <c r="B60" s="164" t="s">
        <v>262</v>
      </c>
      <c r="C60" s="164" t="s">
        <v>399</v>
      </c>
      <c r="D60" s="164" t="s">
        <v>0</v>
      </c>
      <c r="E60" s="164" t="s">
        <v>1</v>
      </c>
      <c r="F60" s="164" t="s">
        <v>400</v>
      </c>
      <c r="G60" s="164" t="s">
        <v>1019</v>
      </c>
      <c r="H60" s="164" t="s">
        <v>294</v>
      </c>
      <c r="I60" s="164" t="s">
        <v>401</v>
      </c>
      <c r="J60" s="164" t="s">
        <v>289</v>
      </c>
      <c r="K60" s="164" t="s">
        <v>700</v>
      </c>
      <c r="L60" s="164"/>
      <c r="M60" s="164"/>
    </row>
    <row r="61" spans="1:13" x14ac:dyDescent="0.25">
      <c r="A61" s="164">
        <v>60</v>
      </c>
      <c r="B61" s="164" t="s">
        <v>1187</v>
      </c>
      <c r="C61" s="164" t="s">
        <v>1188</v>
      </c>
      <c r="D61" s="164" t="s">
        <v>1189</v>
      </c>
      <c r="E61" s="164" t="s">
        <v>43</v>
      </c>
      <c r="F61" s="164" t="s">
        <v>1190</v>
      </c>
      <c r="G61" s="164" t="s">
        <v>1136</v>
      </c>
      <c r="H61" s="164" t="s">
        <v>1013</v>
      </c>
      <c r="I61" s="164" t="s">
        <v>1191</v>
      </c>
      <c r="J61" s="164" t="s">
        <v>960</v>
      </c>
      <c r="K61" s="164" t="s">
        <v>1192</v>
      </c>
      <c r="L61" s="164"/>
      <c r="M61" s="164"/>
    </row>
    <row r="62" spans="1:13" x14ac:dyDescent="0.25">
      <c r="A62" s="164">
        <v>61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  <c r="L62" s="164"/>
      <c r="M62" s="164"/>
    </row>
    <row r="63" spans="1:13" x14ac:dyDescent="0.25">
      <c r="A63" s="164">
        <v>62</v>
      </c>
      <c r="B63" s="164" t="s">
        <v>1215</v>
      </c>
      <c r="C63" s="164" t="s">
        <v>1216</v>
      </c>
      <c r="D63" s="164" t="s">
        <v>0</v>
      </c>
      <c r="E63" s="164" t="s">
        <v>1</v>
      </c>
      <c r="F63" s="164" t="s">
        <v>1218</v>
      </c>
      <c r="G63" s="164" t="s">
        <v>1257</v>
      </c>
      <c r="H63" s="164" t="s">
        <v>1013</v>
      </c>
      <c r="I63" s="164" t="s">
        <v>1219</v>
      </c>
      <c r="J63" s="164" t="s">
        <v>960</v>
      </c>
      <c r="K63" s="164" t="s">
        <v>1242</v>
      </c>
      <c r="L63" s="164"/>
      <c r="M63" s="164"/>
    </row>
    <row r="64" spans="1:13" x14ac:dyDescent="0.25">
      <c r="A64" s="164">
        <v>63</v>
      </c>
      <c r="B64" s="164" t="s">
        <v>116</v>
      </c>
      <c r="C64" s="164" t="s">
        <v>117</v>
      </c>
      <c r="D64" s="164" t="s">
        <v>648</v>
      </c>
      <c r="E64" s="164" t="s">
        <v>1</v>
      </c>
      <c r="F64" s="164" t="s">
        <v>118</v>
      </c>
      <c r="G64" s="164" t="s">
        <v>1019</v>
      </c>
      <c r="H64" s="164" t="s">
        <v>3</v>
      </c>
      <c r="I64" s="164" t="s">
        <v>119</v>
      </c>
      <c r="J64" s="164" t="s">
        <v>53</v>
      </c>
      <c r="K64" s="164" t="s">
        <v>1167</v>
      </c>
      <c r="L64" s="164"/>
      <c r="M64" s="164"/>
    </row>
    <row r="65" spans="1:13" x14ac:dyDescent="0.25">
      <c r="A65" s="164">
        <v>64</v>
      </c>
      <c r="B65" s="164" t="s">
        <v>238</v>
      </c>
      <c r="C65" s="164" t="s">
        <v>239</v>
      </c>
      <c r="D65" s="164" t="s">
        <v>0</v>
      </c>
      <c r="E65" s="164" t="s">
        <v>1</v>
      </c>
      <c r="F65" s="164" t="s">
        <v>240</v>
      </c>
      <c r="G65" s="164" t="s">
        <v>1019</v>
      </c>
      <c r="H65" s="164" t="s">
        <v>3</v>
      </c>
      <c r="I65" s="164" t="s">
        <v>241</v>
      </c>
      <c r="J65" s="164" t="s">
        <v>53</v>
      </c>
      <c r="K65" s="164" t="s">
        <v>691</v>
      </c>
      <c r="L65" s="164"/>
      <c r="M65" s="164"/>
    </row>
    <row r="66" spans="1:13" x14ac:dyDescent="0.25">
      <c r="A66" s="164">
        <v>65</v>
      </c>
      <c r="B66" s="164" t="s">
        <v>25</v>
      </c>
      <c r="C66" s="164" t="s">
        <v>26</v>
      </c>
      <c r="D66" s="164" t="s">
        <v>27</v>
      </c>
      <c r="E66" s="164" t="s">
        <v>28</v>
      </c>
      <c r="F66" s="164" t="s">
        <v>29</v>
      </c>
      <c r="G66" s="164" t="s">
        <v>1019</v>
      </c>
      <c r="H66" s="164" t="s">
        <v>30</v>
      </c>
      <c r="I66" s="164" t="s">
        <v>31</v>
      </c>
      <c r="J66" s="164" t="s">
        <v>32</v>
      </c>
      <c r="K66" s="164" t="s">
        <v>714</v>
      </c>
      <c r="L66" s="164"/>
      <c r="M66" s="164"/>
    </row>
    <row r="67" spans="1:13" x14ac:dyDescent="0.25">
      <c r="A67" s="164">
        <v>66</v>
      </c>
      <c r="B67" s="164" t="s">
        <v>651</v>
      </c>
      <c r="C67" s="164" t="s">
        <v>652</v>
      </c>
      <c r="D67" s="164" t="s">
        <v>653</v>
      </c>
      <c r="E67" s="164" t="s">
        <v>1</v>
      </c>
      <c r="F67" s="164" t="s">
        <v>654</v>
      </c>
      <c r="G67" s="164" t="s">
        <v>1019</v>
      </c>
      <c r="H67" s="164" t="s">
        <v>294</v>
      </c>
      <c r="I67" s="164" t="s">
        <v>655</v>
      </c>
      <c r="J67" s="164" t="s">
        <v>289</v>
      </c>
      <c r="K67" s="164" t="s">
        <v>656</v>
      </c>
      <c r="L67" s="164"/>
      <c r="M67" s="164"/>
    </row>
    <row customFormat="1" r="68" s="66" spans="1:13" x14ac:dyDescent="0.25">
      <c r="A68" s="66">
        <v>67</v>
      </c>
      <c r="B68" s="66" t="s">
        <v>361</v>
      </c>
      <c r="C68" s="66" t="s">
        <v>362</v>
      </c>
      <c r="D68" s="66" t="s">
        <v>0</v>
      </c>
      <c r="E68" s="66" t="s">
        <v>1</v>
      </c>
      <c r="F68" s="66" t="s">
        <v>886</v>
      </c>
      <c r="G68" s="66" t="s">
        <v>1019</v>
      </c>
      <c r="H68" s="66" t="s">
        <v>3</v>
      </c>
      <c r="I68" s="66" t="s">
        <v>861</v>
      </c>
      <c r="J68" s="66" t="s">
        <v>516</v>
      </c>
      <c r="K68" s="66" t="s">
        <v>896</v>
      </c>
    </row>
    <row customFormat="1" r="69" s="66" spans="1:13" x14ac:dyDescent="0.25">
      <c r="A69" s="66">
        <v>68</v>
      </c>
      <c r="B69" s="66" t="s">
        <v>110</v>
      </c>
      <c r="C69" s="66" t="s">
        <v>111</v>
      </c>
      <c r="D69" s="66" t="s">
        <v>112</v>
      </c>
      <c r="E69" s="66" t="s">
        <v>43</v>
      </c>
      <c r="F69" s="66" t="s">
        <v>113</v>
      </c>
      <c r="G69" s="66" t="s">
        <v>1019</v>
      </c>
      <c r="H69" s="66" t="s">
        <v>3</v>
      </c>
      <c r="I69" s="66" t="s">
        <v>114</v>
      </c>
      <c r="J69" s="66" t="s">
        <v>53</v>
      </c>
      <c r="K69" s="66" t="s">
        <v>727</v>
      </c>
    </row>
    <row customFormat="1" r="70" s="66" spans="1:13" x14ac:dyDescent="0.25">
      <c r="A70" s="66">
        <v>69</v>
      </c>
      <c r="B70" s="57" t="s">
        <v>1341</v>
      </c>
      <c r="C70" s="57" t="s">
        <v>323</v>
      </c>
      <c r="D70" s="57" t="s">
        <v>66</v>
      </c>
      <c r="E70" s="57" t="s">
        <v>1</v>
      </c>
      <c r="F70" s="57" t="s">
        <v>324</v>
      </c>
      <c r="G70" s="57" t="s">
        <v>1019</v>
      </c>
      <c r="H70" s="57" t="s">
        <v>287</v>
      </c>
      <c r="I70" s="57" t="s">
        <v>325</v>
      </c>
      <c r="J70" s="57" t="s">
        <v>289</v>
      </c>
      <c r="K70" s="57" t="s">
        <v>956</v>
      </c>
      <c r="L70" s="57"/>
      <c r="M70" s="57"/>
    </row>
    <row customFormat="1" r="71" s="66" spans="1:13" x14ac:dyDescent="0.25">
      <c r="A71" s="66">
        <v>70</v>
      </c>
      <c r="B71" s="57" t="s">
        <v>291</v>
      </c>
      <c r="C71" s="57" t="s">
        <v>292</v>
      </c>
      <c r="D71" s="57" t="s">
        <v>462</v>
      </c>
      <c r="E71" s="57" t="s">
        <v>1</v>
      </c>
      <c r="F71" s="57" t="s">
        <v>422</v>
      </c>
      <c r="G71" s="57" t="s">
        <v>1019</v>
      </c>
      <c r="H71" s="57" t="s">
        <v>3</v>
      </c>
      <c r="I71" s="57" t="s">
        <v>423</v>
      </c>
      <c r="J71" s="57" t="s">
        <v>2</v>
      </c>
      <c r="K71" s="57" t="s">
        <v>983</v>
      </c>
      <c r="L71" s="57"/>
      <c r="M71" s="57"/>
    </row>
    <row customFormat="1" r="72" s="66" spans="1:13" x14ac:dyDescent="0.25">
      <c r="A72" s="66">
        <v>71</v>
      </c>
      <c r="B72" s="57" t="s">
        <v>145</v>
      </c>
      <c r="C72" s="57" t="s">
        <v>97</v>
      </c>
      <c r="D72" s="57" t="s">
        <v>1046</v>
      </c>
      <c r="E72" s="57" t="s">
        <v>1</v>
      </c>
      <c r="F72" s="57" t="s">
        <v>147</v>
      </c>
      <c r="G72" s="57" t="s">
        <v>1019</v>
      </c>
      <c r="H72" s="57" t="s">
        <v>3</v>
      </c>
      <c r="I72" s="57" t="s">
        <v>148</v>
      </c>
      <c r="J72" s="57" t="s">
        <v>53</v>
      </c>
      <c r="K72" s="57" t="s">
        <v>1047</v>
      </c>
      <c r="L72" s="57"/>
      <c r="M72" s="57"/>
    </row>
    <row customFormat="1" r="73" s="66" spans="1:13" x14ac:dyDescent="0.25">
      <c r="A73" s="66">
        <v>72</v>
      </c>
      <c r="B73" s="57" t="s">
        <v>268</v>
      </c>
      <c r="C73" s="57" t="s">
        <v>269</v>
      </c>
      <c r="D73" s="57" t="s">
        <v>66</v>
      </c>
      <c r="E73" s="57" t="s">
        <v>1</v>
      </c>
      <c r="F73" s="57" t="s">
        <v>270</v>
      </c>
      <c r="G73" s="57" t="s">
        <v>1019</v>
      </c>
      <c r="H73" s="57" t="s">
        <v>3</v>
      </c>
      <c r="I73" s="57" t="s">
        <v>271</v>
      </c>
      <c r="J73" s="57" t="s">
        <v>53</v>
      </c>
      <c r="K73" s="57" t="s">
        <v>1466</v>
      </c>
      <c r="L73" s="57"/>
      <c r="M73" s="57"/>
    </row>
    <row customFormat="1" r="74" s="66" spans="1:13" x14ac:dyDescent="0.25">
      <c r="A74" s="66">
        <v>73</v>
      </c>
      <c r="B74" s="57" t="s">
        <v>608</v>
      </c>
      <c r="C74" s="57" t="s">
        <v>378</v>
      </c>
      <c r="D74" s="57" t="s">
        <v>27</v>
      </c>
      <c r="E74" s="57" t="s">
        <v>28</v>
      </c>
      <c r="F74" s="57" t="s">
        <v>609</v>
      </c>
      <c r="G74" s="57" t="s">
        <v>1019</v>
      </c>
      <c r="H74" s="57" t="s">
        <v>294</v>
      </c>
      <c r="I74" s="57" t="s">
        <v>610</v>
      </c>
      <c r="J74" s="57" t="s">
        <v>289</v>
      </c>
      <c r="K74" s="57" t="s">
        <v>663</v>
      </c>
      <c r="L74" s="57"/>
      <c r="M74" s="57"/>
    </row>
    <row customFormat="1" r="75" s="66" spans="1:13" x14ac:dyDescent="0.25">
      <c r="A75" s="66">
        <v>74</v>
      </c>
      <c r="B75" s="57" t="s">
        <v>311</v>
      </c>
      <c r="C75" s="57" t="s">
        <v>312</v>
      </c>
      <c r="D75" s="57" t="s">
        <v>313</v>
      </c>
      <c r="E75" s="57" t="s">
        <v>43</v>
      </c>
      <c r="F75" s="57" t="s">
        <v>314</v>
      </c>
      <c r="G75" s="57" t="s">
        <v>1019</v>
      </c>
      <c r="H75" s="57" t="s">
        <v>294</v>
      </c>
      <c r="I75" s="57" t="s">
        <v>315</v>
      </c>
      <c r="J75" s="57" t="s">
        <v>289</v>
      </c>
      <c r="K75" s="57" t="s">
        <v>683</v>
      </c>
      <c r="L75" s="57"/>
      <c r="M75" s="57"/>
    </row>
    <row customFormat="1" r="76" s="66" spans="1:13" x14ac:dyDescent="0.25"/>
    <row customFormat="1" r="77" s="66" spans="1:13" x14ac:dyDescent="0.25"/>
    <row customFormat="1" r="78" s="66" spans="1:13" x14ac:dyDescent="0.25"/>
    <row customFormat="1" r="79" s="66" spans="1:13" x14ac:dyDescent="0.25"/>
    <row customFormat="1" r="80" s="66" spans="1:13" x14ac:dyDescent="0.25"/>
    <row customFormat="1" r="81" s="66" x14ac:dyDescent="0.25"/>
  </sheetData>
  <sortState ref="A2:K86">
    <sortCondition ref="B1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6"/>
  <sheetViews>
    <sheetView topLeftCell="A40" workbookViewId="0">
      <selection activeCell="M73" sqref="M73"/>
    </sheetView>
  </sheetViews>
  <sheetFormatPr defaultRowHeight="15" x14ac:dyDescent="0.25"/>
  <cols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customFormat="1" r="1" s="167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7" t="s">
        <v>803</v>
      </c>
      <c r="C2" s="167" t="s">
        <v>804</v>
      </c>
      <c r="D2" s="167" t="s">
        <v>17</v>
      </c>
      <c r="E2" s="167" t="s">
        <v>7</v>
      </c>
      <c r="F2" s="167" t="s">
        <v>1121</v>
      </c>
      <c r="G2" s="167" t="s">
        <v>1136</v>
      </c>
      <c r="H2" s="167" t="s">
        <v>1013</v>
      </c>
      <c r="I2" s="167" t="s">
        <v>1122</v>
      </c>
      <c r="J2" s="167" t="s">
        <v>960</v>
      </c>
      <c r="K2" s="167" t="s">
        <v>1465</v>
      </c>
      <c r="L2" s="167"/>
      <c r="M2" s="167"/>
    </row>
    <row r="3" spans="1:13" x14ac:dyDescent="0.25">
      <c r="A3" s="167">
        <v>2</v>
      </c>
      <c r="B3" s="167" t="s">
        <v>174</v>
      </c>
      <c r="C3" s="167" t="s">
        <v>175</v>
      </c>
      <c r="D3" s="167" t="s">
        <v>0</v>
      </c>
      <c r="E3" s="167" t="s">
        <v>1</v>
      </c>
      <c r="F3" s="167" t="s">
        <v>1232</v>
      </c>
      <c r="G3" s="167" t="s">
        <v>1257</v>
      </c>
      <c r="H3" s="167" t="s">
        <v>1013</v>
      </c>
      <c r="I3" s="167" t="s">
        <v>1234</v>
      </c>
      <c r="J3" s="167" t="s">
        <v>960</v>
      </c>
      <c r="K3" s="167" t="s">
        <v>1457</v>
      </c>
      <c r="L3" s="167"/>
      <c r="M3" s="167"/>
    </row>
    <row r="4" spans="1:13" x14ac:dyDescent="0.25">
      <c r="A4" s="167">
        <v>3</v>
      </c>
      <c r="B4" s="167" t="s">
        <v>366</v>
      </c>
      <c r="C4" s="167" t="s">
        <v>367</v>
      </c>
      <c r="D4" s="167" t="s">
        <v>368</v>
      </c>
      <c r="E4" s="167" t="s">
        <v>43</v>
      </c>
      <c r="F4" s="167" t="s">
        <v>369</v>
      </c>
      <c r="G4" s="167" t="s">
        <v>1019</v>
      </c>
      <c r="H4" s="167" t="s">
        <v>294</v>
      </c>
      <c r="I4" s="167" t="s">
        <v>370</v>
      </c>
      <c r="J4" s="167" t="s">
        <v>289</v>
      </c>
      <c r="K4" s="167" t="s">
        <v>1240</v>
      </c>
      <c r="L4" s="167"/>
      <c r="M4" s="167"/>
    </row>
    <row r="5" spans="1:13" x14ac:dyDescent="0.25">
      <c r="A5" s="170">
        <v>4</v>
      </c>
      <c r="B5" s="167" t="s">
        <v>366</v>
      </c>
      <c r="C5" s="167" t="s">
        <v>367</v>
      </c>
      <c r="D5" s="167" t="s">
        <v>368</v>
      </c>
      <c r="E5" s="167" t="s">
        <v>43</v>
      </c>
      <c r="F5" s="167" t="s">
        <v>1100</v>
      </c>
      <c r="G5" s="167" t="s">
        <v>1257</v>
      </c>
      <c r="H5" s="167" t="s">
        <v>1013</v>
      </c>
      <c r="I5" s="167" t="s">
        <v>1101</v>
      </c>
      <c r="J5" s="167" t="s">
        <v>960</v>
      </c>
      <c r="K5" s="167" t="s">
        <v>1258</v>
      </c>
      <c r="L5" s="167"/>
      <c r="M5" s="167"/>
    </row>
    <row r="6" spans="1:13" x14ac:dyDescent="0.25">
      <c r="A6" s="170">
        <v>5</v>
      </c>
      <c r="B6" s="167" t="s">
        <v>1215</v>
      </c>
      <c r="C6" s="167" t="s">
        <v>1216</v>
      </c>
      <c r="D6" s="167" t="s">
        <v>0</v>
      </c>
      <c r="E6" s="167" t="s">
        <v>1</v>
      </c>
      <c r="F6" s="167" t="s">
        <v>1218</v>
      </c>
      <c r="G6" s="167" t="s">
        <v>1257</v>
      </c>
      <c r="H6" s="167" t="s">
        <v>1013</v>
      </c>
      <c r="I6" s="167" t="s">
        <v>1219</v>
      </c>
      <c r="J6" s="167" t="s">
        <v>960</v>
      </c>
      <c r="K6" s="167" t="s">
        <v>1242</v>
      </c>
      <c r="L6" s="167"/>
      <c r="M6" s="167"/>
    </row>
    <row r="7" spans="1:13" x14ac:dyDescent="0.25">
      <c r="A7" s="170">
        <v>6</v>
      </c>
      <c r="B7" s="167" t="s">
        <v>1194</v>
      </c>
      <c r="C7" s="167" t="s">
        <v>1195</v>
      </c>
      <c r="D7" s="167" t="s">
        <v>1196</v>
      </c>
      <c r="E7" s="167" t="s">
        <v>28</v>
      </c>
      <c r="F7" s="167" t="s">
        <v>1197</v>
      </c>
      <c r="G7" s="167" t="s">
        <v>1257</v>
      </c>
      <c r="H7" s="167" t="s">
        <v>1013</v>
      </c>
      <c r="I7" s="167" t="s">
        <v>1198</v>
      </c>
      <c r="J7" s="167" t="s">
        <v>960</v>
      </c>
      <c r="K7" s="167" t="s">
        <v>1214</v>
      </c>
      <c r="L7" s="167"/>
      <c r="M7" s="167"/>
    </row>
    <row r="8" spans="1:13" x14ac:dyDescent="0.25">
      <c r="A8" s="170">
        <v>7</v>
      </c>
      <c r="B8" s="167" t="s">
        <v>117</v>
      </c>
      <c r="C8" s="167" t="s">
        <v>1210</v>
      </c>
      <c r="D8" s="167" t="s">
        <v>648</v>
      </c>
      <c r="E8" s="167" t="s">
        <v>1</v>
      </c>
      <c r="F8" s="167" t="s">
        <v>1211</v>
      </c>
      <c r="G8" s="167" t="s">
        <v>1019</v>
      </c>
      <c r="H8" s="167" t="s">
        <v>3</v>
      </c>
      <c r="I8" s="167" t="s">
        <v>1212</v>
      </c>
      <c r="J8" s="167" t="s">
        <v>53</v>
      </c>
      <c r="K8" s="167" t="s">
        <v>1213</v>
      </c>
      <c r="L8" s="167"/>
      <c r="M8" s="167"/>
    </row>
    <row r="9" spans="1:13" x14ac:dyDescent="0.25">
      <c r="A9" s="170">
        <v>8</v>
      </c>
      <c r="B9" s="167" t="s">
        <v>262</v>
      </c>
      <c r="C9" s="167" t="s">
        <v>399</v>
      </c>
      <c r="D9" s="167" t="s">
        <v>0</v>
      </c>
      <c r="E9" s="167" t="s">
        <v>1</v>
      </c>
      <c r="F9" s="167" t="s">
        <v>1103</v>
      </c>
      <c r="G9" s="167" t="s">
        <v>1136</v>
      </c>
      <c r="H9" s="167" t="s">
        <v>1013</v>
      </c>
      <c r="I9" s="167" t="s">
        <v>1104</v>
      </c>
      <c r="J9" s="167" t="s">
        <v>960</v>
      </c>
      <c r="K9" s="167" t="s">
        <v>1206</v>
      </c>
      <c r="L9" s="167"/>
      <c r="M9" s="167"/>
    </row>
    <row r="10" spans="1:13" x14ac:dyDescent="0.25">
      <c r="A10" s="170">
        <v>9</v>
      </c>
      <c r="B10" s="167" t="s">
        <v>174</v>
      </c>
      <c r="C10" s="167" t="s">
        <v>175</v>
      </c>
      <c r="D10" s="167" t="s">
        <v>0</v>
      </c>
      <c r="E10" s="167" t="s">
        <v>1</v>
      </c>
      <c r="F10" s="167" t="s">
        <v>855</v>
      </c>
      <c r="G10" s="167" t="s">
        <v>1019</v>
      </c>
      <c r="H10" s="167" t="s">
        <v>828</v>
      </c>
      <c r="I10" s="167" t="s">
        <v>856</v>
      </c>
      <c r="J10" s="167" t="s">
        <v>827</v>
      </c>
      <c r="K10" s="167" t="s">
        <v>1166</v>
      </c>
      <c r="L10" s="167"/>
      <c r="M10" s="167"/>
    </row>
    <row r="11" spans="1:13" x14ac:dyDescent="0.25">
      <c r="A11" s="170">
        <v>10</v>
      </c>
      <c r="B11" s="167" t="s">
        <v>116</v>
      </c>
      <c r="C11" s="167" t="s">
        <v>117</v>
      </c>
      <c r="D11" s="167" t="s">
        <v>648</v>
      </c>
      <c r="E11" s="167" t="s">
        <v>1</v>
      </c>
      <c r="F11" s="167" t="s">
        <v>118</v>
      </c>
      <c r="G11" s="167" t="s">
        <v>1019</v>
      </c>
      <c r="H11" s="167" t="s">
        <v>3</v>
      </c>
      <c r="I11" s="167" t="s">
        <v>119</v>
      </c>
      <c r="J11" s="167" t="s">
        <v>53</v>
      </c>
      <c r="K11" s="167" t="s">
        <v>1167</v>
      </c>
      <c r="L11" s="167"/>
      <c r="M11" s="167"/>
    </row>
    <row r="12" spans="1:13" x14ac:dyDescent="0.25">
      <c r="A12" s="170">
        <v>11</v>
      </c>
      <c r="B12" s="167" t="s">
        <v>196</v>
      </c>
      <c r="C12" s="167" t="s">
        <v>104</v>
      </c>
      <c r="D12" s="167" t="s">
        <v>197</v>
      </c>
      <c r="E12" s="167" t="s">
        <v>198</v>
      </c>
      <c r="F12" s="167" t="s">
        <v>1168</v>
      </c>
      <c r="G12" s="167" t="s">
        <v>1136</v>
      </c>
      <c r="H12" s="167" t="s">
        <v>1013</v>
      </c>
      <c r="I12" s="167" t="s">
        <v>1169</v>
      </c>
      <c r="J12" s="167" t="s">
        <v>960</v>
      </c>
      <c r="K12" s="167" t="s">
        <v>1170</v>
      </c>
      <c r="L12" s="167"/>
      <c r="M12" s="167"/>
    </row>
    <row r="13" spans="1:13" x14ac:dyDescent="0.25">
      <c r="A13" s="170">
        <v>12</v>
      </c>
      <c r="B13" s="167" t="s">
        <v>1176</v>
      </c>
      <c r="C13" s="167" t="s">
        <v>1177</v>
      </c>
      <c r="D13" s="167" t="s">
        <v>173</v>
      </c>
      <c r="E13" s="167" t="s">
        <v>43</v>
      </c>
      <c r="F13" s="167" t="s">
        <v>1178</v>
      </c>
      <c r="G13" s="167" t="s">
        <v>1136</v>
      </c>
      <c r="H13" s="167" t="s">
        <v>1013</v>
      </c>
      <c r="I13" s="167" t="s">
        <v>1179</v>
      </c>
      <c r="J13" s="167" t="s">
        <v>960</v>
      </c>
      <c r="K13" s="167" t="s">
        <v>1180</v>
      </c>
      <c r="L13" s="167"/>
      <c r="M13" s="167"/>
    </row>
    <row r="14" spans="1:13" x14ac:dyDescent="0.25">
      <c r="A14" s="170">
        <v>13</v>
      </c>
      <c r="B14" s="167" t="s">
        <v>1181</v>
      </c>
      <c r="C14" s="167" t="s">
        <v>1182</v>
      </c>
      <c r="D14" s="167" t="s">
        <v>1183</v>
      </c>
      <c r="E14" s="167" t="s">
        <v>48</v>
      </c>
      <c r="F14" s="167" t="s">
        <v>1184</v>
      </c>
      <c r="G14" s="167" t="s">
        <v>1136</v>
      </c>
      <c r="H14" s="167" t="s">
        <v>1013</v>
      </c>
      <c r="I14" s="167" t="s">
        <v>1185</v>
      </c>
      <c r="J14" s="167" t="s">
        <v>960</v>
      </c>
      <c r="K14" s="167" t="s">
        <v>1186</v>
      </c>
      <c r="L14" s="167"/>
      <c r="M14" s="167"/>
    </row>
    <row r="15" spans="1:13" x14ac:dyDescent="0.25">
      <c r="A15" s="170">
        <v>14</v>
      </c>
      <c r="B15" s="167" t="s">
        <v>1187</v>
      </c>
      <c r="C15" s="167" t="s">
        <v>1188</v>
      </c>
      <c r="D15" s="167" t="s">
        <v>1189</v>
      </c>
      <c r="E15" s="167" t="s">
        <v>43</v>
      </c>
      <c r="F15" s="167" t="s">
        <v>1190</v>
      </c>
      <c r="G15" s="167" t="s">
        <v>1136</v>
      </c>
      <c r="H15" s="167" t="s">
        <v>1013</v>
      </c>
      <c r="I15" s="167" t="s">
        <v>1191</v>
      </c>
      <c r="J15" s="167" t="s">
        <v>960</v>
      </c>
      <c r="K15" s="167" t="s">
        <v>1192</v>
      </c>
      <c r="L15" s="167"/>
      <c r="M15" s="167"/>
    </row>
    <row r="16" spans="1:13" x14ac:dyDescent="0.25">
      <c r="A16" s="170">
        <v>15</v>
      </c>
      <c r="B16" s="167" t="s">
        <v>262</v>
      </c>
      <c r="C16" s="167" t="s">
        <v>1141</v>
      </c>
      <c r="D16" s="167" t="s">
        <v>1142</v>
      </c>
      <c r="E16" s="167" t="s">
        <v>1</v>
      </c>
      <c r="F16" s="167" t="s">
        <v>1143</v>
      </c>
      <c r="G16" s="167" t="s">
        <v>1136</v>
      </c>
      <c r="H16" s="167" t="s">
        <v>1013</v>
      </c>
      <c r="I16" s="167" t="s">
        <v>1144</v>
      </c>
      <c r="J16" s="167" t="s">
        <v>960</v>
      </c>
      <c r="K16" s="167" t="s">
        <v>1145</v>
      </c>
      <c r="L16" s="167"/>
      <c r="M16" s="167"/>
    </row>
    <row r="17" spans="1:13" x14ac:dyDescent="0.25">
      <c r="A17" s="170">
        <v>16</v>
      </c>
      <c r="B17" s="167" t="s">
        <v>1146</v>
      </c>
      <c r="C17" s="167" t="s">
        <v>1147</v>
      </c>
      <c r="D17" s="167" t="s">
        <v>1142</v>
      </c>
      <c r="E17" s="167" t="s">
        <v>1</v>
      </c>
      <c r="F17" s="167" t="s">
        <v>1148</v>
      </c>
      <c r="G17" s="167" t="s">
        <v>1136</v>
      </c>
      <c r="H17" s="167" t="s">
        <v>1013</v>
      </c>
      <c r="I17" s="167" t="s">
        <v>1149</v>
      </c>
      <c r="J17" s="167" t="s">
        <v>960</v>
      </c>
      <c r="K17" s="167" t="s">
        <v>1150</v>
      </c>
      <c r="L17" s="167"/>
      <c r="M17" s="167"/>
    </row>
    <row r="18" spans="1:13" x14ac:dyDescent="0.25">
      <c r="A18" s="170">
        <v>17</v>
      </c>
      <c r="B18" s="167" t="s">
        <v>50</v>
      </c>
      <c r="C18" s="167" t="s">
        <v>51</v>
      </c>
      <c r="D18" s="167" t="s">
        <v>52</v>
      </c>
      <c r="E18" s="167" t="s">
        <v>43</v>
      </c>
      <c r="F18" s="167" t="s">
        <v>1085</v>
      </c>
      <c r="G18" s="167" t="s">
        <v>1136</v>
      </c>
      <c r="H18" s="167" t="s">
        <v>1013</v>
      </c>
      <c r="I18" s="167" t="s">
        <v>1086</v>
      </c>
      <c r="J18" s="167" t="s">
        <v>960</v>
      </c>
      <c r="K18" s="167" t="s">
        <v>1087</v>
      </c>
      <c r="L18" s="167"/>
      <c r="M18" s="167"/>
    </row>
    <row r="19" spans="1:13" x14ac:dyDescent="0.25">
      <c r="A19" s="170">
        <v>18</v>
      </c>
      <c r="B19" s="167" t="s">
        <v>196</v>
      </c>
      <c r="C19" s="167" t="s">
        <v>104</v>
      </c>
      <c r="D19" s="167" t="s">
        <v>197</v>
      </c>
      <c r="E19" s="167" t="s">
        <v>198</v>
      </c>
      <c r="F19" s="167" t="s">
        <v>1107</v>
      </c>
      <c r="G19" s="167" t="s">
        <v>1136</v>
      </c>
      <c r="H19" s="167" t="s">
        <v>1013</v>
      </c>
      <c r="I19" s="167" t="s">
        <v>1108</v>
      </c>
      <c r="J19" s="167" t="s">
        <v>960</v>
      </c>
      <c r="K19" s="167" t="s">
        <v>1109</v>
      </c>
      <c r="L19" s="167"/>
      <c r="M19" s="167"/>
    </row>
    <row r="20" spans="1:13" x14ac:dyDescent="0.25">
      <c r="A20" s="170">
        <v>19</v>
      </c>
      <c r="B20" s="167" t="s">
        <v>1110</v>
      </c>
      <c r="C20" s="167" t="s">
        <v>408</v>
      </c>
      <c r="D20" s="167" t="s">
        <v>1111</v>
      </c>
      <c r="E20" s="167" t="s">
        <v>912</v>
      </c>
      <c r="F20" s="167" t="s">
        <v>1112</v>
      </c>
      <c r="G20" s="167" t="s">
        <v>1136</v>
      </c>
      <c r="H20" s="167" t="s">
        <v>1013</v>
      </c>
      <c r="I20" s="167" t="s">
        <v>1113</v>
      </c>
      <c r="J20" s="167" t="s">
        <v>960</v>
      </c>
      <c r="K20" s="167" t="s">
        <v>1114</v>
      </c>
      <c r="L20" s="167"/>
      <c r="M20" s="167"/>
    </row>
    <row r="21" spans="1:13" x14ac:dyDescent="0.25">
      <c r="A21" s="170">
        <v>20</v>
      </c>
      <c r="B21" s="167" t="s">
        <v>1115</v>
      </c>
      <c r="C21" s="167" t="s">
        <v>1116</v>
      </c>
      <c r="D21" s="167" t="s">
        <v>1117</v>
      </c>
      <c r="E21" s="167" t="s">
        <v>1</v>
      </c>
      <c r="F21" s="167" t="s">
        <v>1118</v>
      </c>
      <c r="G21" s="167" t="s">
        <v>1136</v>
      </c>
      <c r="H21" s="167" t="s">
        <v>1013</v>
      </c>
      <c r="I21" s="167" t="s">
        <v>1119</v>
      </c>
      <c r="J21" s="167" t="s">
        <v>960</v>
      </c>
      <c r="K21" s="167" t="s">
        <v>1120</v>
      </c>
      <c r="L21" s="167"/>
      <c r="M21" s="167"/>
    </row>
    <row r="22" spans="1:13" x14ac:dyDescent="0.25">
      <c r="A22" s="170">
        <v>21</v>
      </c>
      <c r="B22" s="167" t="s">
        <v>50</v>
      </c>
      <c r="C22" s="167" t="s">
        <v>51</v>
      </c>
      <c r="D22" s="167" t="s">
        <v>52</v>
      </c>
      <c r="E22" s="167" t="s">
        <v>43</v>
      </c>
      <c r="F22" s="167" t="s">
        <v>246</v>
      </c>
      <c r="G22" s="167" t="s">
        <v>1019</v>
      </c>
      <c r="H22" s="167" t="s">
        <v>3</v>
      </c>
      <c r="I22" s="167" t="s">
        <v>247</v>
      </c>
      <c r="J22" s="167" t="s">
        <v>125</v>
      </c>
      <c r="K22" s="167" t="s">
        <v>1127</v>
      </c>
      <c r="L22" s="167"/>
      <c r="M22" s="167"/>
    </row>
    <row r="23" spans="1:13" x14ac:dyDescent="0.25">
      <c r="A23" s="170">
        <v>22</v>
      </c>
      <c r="B23" s="167" t="s">
        <v>1072</v>
      </c>
      <c r="C23" s="167" t="s">
        <v>1073</v>
      </c>
      <c r="D23" s="167" t="s">
        <v>122</v>
      </c>
      <c r="E23" s="167" t="s">
        <v>43</v>
      </c>
      <c r="F23" s="167" t="s">
        <v>221</v>
      </c>
      <c r="G23" s="167" t="s">
        <v>1131</v>
      </c>
      <c r="H23" s="167" t="s">
        <v>3</v>
      </c>
      <c r="I23" s="167" t="s">
        <v>222</v>
      </c>
      <c r="J23" s="167" t="s">
        <v>53</v>
      </c>
      <c r="K23" s="167" t="s">
        <v>1074</v>
      </c>
      <c r="L23" s="167"/>
      <c r="M23" s="167"/>
    </row>
    <row r="24" spans="1:13" x14ac:dyDescent="0.25">
      <c r="A24" s="170">
        <v>23</v>
      </c>
      <c r="B24" s="167" t="s">
        <v>190</v>
      </c>
      <c r="C24" s="167" t="s">
        <v>191</v>
      </c>
      <c r="D24" s="167" t="s">
        <v>192</v>
      </c>
      <c r="E24" s="167" t="s">
        <v>28</v>
      </c>
      <c r="F24" s="167" t="s">
        <v>193</v>
      </c>
      <c r="G24" s="167" t="s">
        <v>1019</v>
      </c>
      <c r="H24" s="167" t="s">
        <v>30</v>
      </c>
      <c r="I24" s="167" t="s">
        <v>194</v>
      </c>
      <c r="J24" s="167" t="s">
        <v>32</v>
      </c>
      <c r="K24" s="167" t="s">
        <v>1081</v>
      </c>
      <c r="L24" s="167"/>
      <c r="M24" s="167"/>
    </row>
    <row r="25" spans="1:13" x14ac:dyDescent="0.25">
      <c r="A25" s="170">
        <v>24</v>
      </c>
      <c r="B25" s="167" t="s">
        <v>262</v>
      </c>
      <c r="C25" s="167" t="s">
        <v>263</v>
      </c>
      <c r="D25" s="167" t="s">
        <v>264</v>
      </c>
      <c r="E25" s="167" t="s">
        <v>1</v>
      </c>
      <c r="F25" s="167" t="s">
        <v>265</v>
      </c>
      <c r="G25" s="167" t="s">
        <v>1019</v>
      </c>
      <c r="H25" s="167" t="s">
        <v>3</v>
      </c>
      <c r="I25" s="167" t="s">
        <v>266</v>
      </c>
      <c r="J25" s="167" t="s">
        <v>53</v>
      </c>
      <c r="K25" s="167" t="s">
        <v>1057</v>
      </c>
      <c r="L25" s="167"/>
      <c r="M25" s="167"/>
    </row>
    <row r="26" spans="1:13" x14ac:dyDescent="0.25">
      <c r="A26" s="170">
        <v>25</v>
      </c>
      <c r="B26" s="167" t="s">
        <v>71</v>
      </c>
      <c r="C26" s="167" t="s">
        <v>72</v>
      </c>
      <c r="D26" s="167" t="s">
        <v>73</v>
      </c>
      <c r="E26" s="167" t="s">
        <v>28</v>
      </c>
      <c r="F26" s="167" t="s">
        <v>74</v>
      </c>
      <c r="G26" s="167" t="s">
        <v>1019</v>
      </c>
      <c r="H26" s="167" t="s">
        <v>30</v>
      </c>
      <c r="I26" s="167" t="s">
        <v>75</v>
      </c>
      <c r="J26" s="167" t="s">
        <v>32</v>
      </c>
      <c r="K26" s="167" t="s">
        <v>1058</v>
      </c>
      <c r="L26" s="167"/>
      <c r="M26" s="167"/>
    </row>
    <row r="27" spans="1:13" x14ac:dyDescent="0.25">
      <c r="A27" s="170">
        <v>26</v>
      </c>
      <c r="B27" s="167" t="s">
        <v>273</v>
      </c>
      <c r="C27" s="167" t="s">
        <v>274</v>
      </c>
      <c r="D27" s="167" t="s">
        <v>0</v>
      </c>
      <c r="E27" s="167" t="s">
        <v>1</v>
      </c>
      <c r="F27" s="167" t="s">
        <v>275</v>
      </c>
      <c r="G27" s="167" t="s">
        <v>1019</v>
      </c>
      <c r="H27" s="167" t="s">
        <v>3</v>
      </c>
      <c r="I27" s="167" t="s">
        <v>276</v>
      </c>
      <c r="J27" s="167" t="s">
        <v>53</v>
      </c>
      <c r="K27" s="167" t="s">
        <v>1069</v>
      </c>
      <c r="L27" s="167"/>
      <c r="M27" s="167"/>
    </row>
    <row r="28" spans="1:13" x14ac:dyDescent="0.25">
      <c r="A28" s="170">
        <v>27</v>
      </c>
      <c r="B28" s="167" t="s">
        <v>102</v>
      </c>
      <c r="C28" s="167" t="s">
        <v>141</v>
      </c>
      <c r="D28" s="167" t="s">
        <v>42</v>
      </c>
      <c r="E28" s="167" t="s">
        <v>43</v>
      </c>
      <c r="F28" s="167" t="s">
        <v>142</v>
      </c>
      <c r="G28" s="167" t="s">
        <v>1019</v>
      </c>
      <c r="H28" s="167" t="s">
        <v>3</v>
      </c>
      <c r="I28" s="167" t="s">
        <v>143</v>
      </c>
      <c r="J28" s="167" t="s">
        <v>53</v>
      </c>
      <c r="K28" s="167" t="s">
        <v>1070</v>
      </c>
      <c r="L28" s="167"/>
      <c r="M28" s="167"/>
    </row>
    <row r="29" spans="1:13" x14ac:dyDescent="0.25">
      <c r="A29" s="170">
        <v>28</v>
      </c>
      <c r="B29" s="167" t="s">
        <v>766</v>
      </c>
      <c r="C29" s="167" t="s">
        <v>767</v>
      </c>
      <c r="D29" s="167" t="s">
        <v>577</v>
      </c>
      <c r="E29" s="167" t="s">
        <v>7</v>
      </c>
      <c r="F29" s="167" t="s">
        <v>1040</v>
      </c>
      <c r="G29" s="167" t="s">
        <v>1050</v>
      </c>
      <c r="H29" s="167" t="s">
        <v>781</v>
      </c>
      <c r="I29" s="167" t="s">
        <v>1042</v>
      </c>
      <c r="J29" s="167" t="s">
        <v>1043</v>
      </c>
      <c r="K29" s="167" t="s">
        <v>1044</v>
      </c>
      <c r="L29" s="167"/>
      <c r="M29" s="167"/>
    </row>
    <row r="30" spans="1:13" x14ac:dyDescent="0.25">
      <c r="A30" s="170">
        <v>29</v>
      </c>
      <c r="B30" s="167" t="s">
        <v>145</v>
      </c>
      <c r="C30" s="167" t="s">
        <v>97</v>
      </c>
      <c r="D30" s="167" t="s">
        <v>1046</v>
      </c>
      <c r="E30" s="167" t="s">
        <v>1</v>
      </c>
      <c r="F30" s="167" t="s">
        <v>147</v>
      </c>
      <c r="G30" s="167" t="s">
        <v>1019</v>
      </c>
      <c r="H30" s="167" t="s">
        <v>3</v>
      </c>
      <c r="I30" s="167" t="s">
        <v>148</v>
      </c>
      <c r="J30" s="167" t="s">
        <v>53</v>
      </c>
      <c r="K30" s="167" t="s">
        <v>1047</v>
      </c>
      <c r="L30" s="167"/>
      <c r="M30" s="167"/>
    </row>
    <row r="31" spans="1:13" x14ac:dyDescent="0.25">
      <c r="A31" s="170">
        <v>30</v>
      </c>
      <c r="B31" s="167" t="s">
        <v>803</v>
      </c>
      <c r="C31" s="167" t="s">
        <v>804</v>
      </c>
      <c r="D31" s="167" t="s">
        <v>17</v>
      </c>
      <c r="E31" s="167" t="s">
        <v>7</v>
      </c>
      <c r="F31" s="167" t="s">
        <v>805</v>
      </c>
      <c r="G31" s="167" t="s">
        <v>1136</v>
      </c>
      <c r="H31" s="167" t="s">
        <v>5</v>
      </c>
      <c r="I31" s="167" t="s">
        <v>806</v>
      </c>
      <c r="J31" s="167" t="s">
        <v>6</v>
      </c>
      <c r="K31" s="167" t="s">
        <v>996</v>
      </c>
      <c r="L31" s="167"/>
      <c r="M31" s="167"/>
    </row>
    <row r="32" spans="1:13" x14ac:dyDescent="0.25">
      <c r="A32" s="170">
        <v>31</v>
      </c>
      <c r="B32" s="167" t="s">
        <v>982</v>
      </c>
      <c r="C32" s="167" t="s">
        <v>292</v>
      </c>
      <c r="D32" s="167" t="s">
        <v>462</v>
      </c>
      <c r="E32" s="167" t="s">
        <v>1</v>
      </c>
      <c r="F32" s="167" t="s">
        <v>422</v>
      </c>
      <c r="G32" s="167" t="s">
        <v>1019</v>
      </c>
      <c r="H32" s="167" t="s">
        <v>3</v>
      </c>
      <c r="I32" s="167" t="s">
        <v>423</v>
      </c>
      <c r="J32" s="167" t="s">
        <v>2</v>
      </c>
      <c r="K32" s="167" t="s">
        <v>983</v>
      </c>
      <c r="L32" s="167"/>
      <c r="M32" s="167"/>
    </row>
    <row r="33" spans="1:13" x14ac:dyDescent="0.25">
      <c r="A33" s="170">
        <v>32</v>
      </c>
      <c r="B33" s="167" t="s">
        <v>64</v>
      </c>
      <c r="C33" s="167" t="s">
        <v>65</v>
      </c>
      <c r="D33" s="167" t="s">
        <v>66</v>
      </c>
      <c r="E33" s="167" t="s">
        <v>1</v>
      </c>
      <c r="F33" s="167" t="s">
        <v>67</v>
      </c>
      <c r="G33" s="167" t="s">
        <v>1019</v>
      </c>
      <c r="H33" s="167" t="s">
        <v>30</v>
      </c>
      <c r="I33" s="167" t="s">
        <v>68</v>
      </c>
      <c r="J33" s="167" t="s">
        <v>32</v>
      </c>
      <c r="K33" s="167" t="s">
        <v>959</v>
      </c>
      <c r="L33" s="167"/>
      <c r="M33" s="167"/>
    </row>
    <row r="34" spans="1:13" x14ac:dyDescent="0.25">
      <c r="A34" s="170">
        <v>33</v>
      </c>
      <c r="B34" s="167" t="s">
        <v>242</v>
      </c>
      <c r="C34" s="167" t="s">
        <v>243</v>
      </c>
      <c r="D34" s="167" t="s">
        <v>957</v>
      </c>
      <c r="E34" s="167" t="s">
        <v>43</v>
      </c>
      <c r="F34" s="167" t="s">
        <v>244</v>
      </c>
      <c r="G34" s="167" t="s">
        <v>1019</v>
      </c>
      <c r="H34" s="167" t="s">
        <v>3</v>
      </c>
      <c r="I34" s="167" t="s">
        <v>245</v>
      </c>
      <c r="J34" s="167" t="s">
        <v>125</v>
      </c>
      <c r="K34" s="167" t="s">
        <v>958</v>
      </c>
      <c r="L34" s="167"/>
      <c r="M34" s="167"/>
    </row>
    <row r="35" spans="1:13" x14ac:dyDescent="0.25">
      <c r="A35" s="170">
        <v>34</v>
      </c>
      <c r="B35" s="167" t="s">
        <v>322</v>
      </c>
      <c r="C35" s="167" t="s">
        <v>323</v>
      </c>
      <c r="D35" s="167" t="s">
        <v>66</v>
      </c>
      <c r="E35" s="167" t="s">
        <v>1</v>
      </c>
      <c r="F35" s="167" t="s">
        <v>324</v>
      </c>
      <c r="G35" s="167" t="s">
        <v>1019</v>
      </c>
      <c r="H35" s="167" t="s">
        <v>287</v>
      </c>
      <c r="I35" s="167" t="s">
        <v>325</v>
      </c>
      <c r="J35" s="167" t="s">
        <v>289</v>
      </c>
      <c r="K35" s="167" t="s">
        <v>956</v>
      </c>
      <c r="L35" s="167"/>
      <c r="M35" s="167"/>
    </row>
    <row r="36" spans="1:13" x14ac:dyDescent="0.25">
      <c r="A36" s="170">
        <v>35</v>
      </c>
      <c r="B36" s="167" t="s">
        <v>49</v>
      </c>
      <c r="C36" s="167" t="s">
        <v>97</v>
      </c>
      <c r="D36" s="167" t="s">
        <v>66</v>
      </c>
      <c r="E36" s="167" t="s">
        <v>1</v>
      </c>
      <c r="F36" s="167" t="s">
        <v>391</v>
      </c>
      <c r="G36" s="167" t="s">
        <v>1019</v>
      </c>
      <c r="H36" s="167" t="s">
        <v>294</v>
      </c>
      <c r="I36" s="167" t="s">
        <v>392</v>
      </c>
      <c r="J36" s="167" t="s">
        <v>289</v>
      </c>
      <c r="K36" s="167" t="s">
        <v>921</v>
      </c>
      <c r="L36" s="167"/>
      <c r="M36" s="167"/>
    </row>
    <row r="37" spans="1:13" x14ac:dyDescent="0.25">
      <c r="A37" s="170">
        <v>36</v>
      </c>
      <c r="B37" s="167" t="s">
        <v>361</v>
      </c>
      <c r="C37" s="167" t="s">
        <v>362</v>
      </c>
      <c r="D37" s="167" t="s">
        <v>0</v>
      </c>
      <c r="E37" s="167" t="s">
        <v>1</v>
      </c>
      <c r="F37" s="167" t="s">
        <v>886</v>
      </c>
      <c r="G37" s="167" t="s">
        <v>1019</v>
      </c>
      <c r="H37" s="167" t="s">
        <v>3</v>
      </c>
      <c r="I37" s="167" t="s">
        <v>861</v>
      </c>
      <c r="J37" s="167" t="s">
        <v>516</v>
      </c>
      <c r="K37" s="167" t="s">
        <v>896</v>
      </c>
      <c r="L37" s="167"/>
      <c r="M37" s="167"/>
    </row>
    <row r="38" spans="1:13" x14ac:dyDescent="0.25">
      <c r="A38" s="170">
        <v>37</v>
      </c>
      <c r="B38" s="167" t="s">
        <v>766</v>
      </c>
      <c r="C38" s="167" t="s">
        <v>767</v>
      </c>
      <c r="D38" s="167" t="s">
        <v>577</v>
      </c>
      <c r="E38" s="167" t="s">
        <v>7</v>
      </c>
      <c r="F38" s="167" t="s">
        <v>768</v>
      </c>
      <c r="G38" s="167" t="s">
        <v>960</v>
      </c>
      <c r="H38" s="167" t="s">
        <v>8</v>
      </c>
      <c r="I38" s="167" t="s">
        <v>769</v>
      </c>
      <c r="J38" s="167" t="s">
        <v>9</v>
      </c>
      <c r="K38" s="167" t="s">
        <v>770</v>
      </c>
      <c r="L38" s="167"/>
      <c r="M38" s="167"/>
    </row>
    <row r="39" spans="1:13" x14ac:dyDescent="0.25">
      <c r="A39" s="170">
        <v>38</v>
      </c>
      <c r="B39" s="167" t="s">
        <v>530</v>
      </c>
      <c r="C39" s="167" t="s">
        <v>531</v>
      </c>
      <c r="D39" s="167" t="s">
        <v>36</v>
      </c>
      <c r="E39" s="167" t="s">
        <v>1</v>
      </c>
      <c r="F39" s="167" t="s">
        <v>532</v>
      </c>
      <c r="G39" s="167" t="s">
        <v>1019</v>
      </c>
      <c r="H39" s="167" t="s">
        <v>294</v>
      </c>
      <c r="I39" s="167" t="s">
        <v>533</v>
      </c>
      <c r="J39" s="167" t="s">
        <v>516</v>
      </c>
      <c r="K39" s="167" t="s">
        <v>764</v>
      </c>
      <c r="L39" s="167"/>
      <c r="M39" s="167"/>
    </row>
    <row r="40" spans="1:13" x14ac:dyDescent="0.25">
      <c r="A40" s="170">
        <v>39</v>
      </c>
      <c r="B40" s="167" t="s">
        <v>651</v>
      </c>
      <c r="C40" s="167" t="s">
        <v>652</v>
      </c>
      <c r="D40" s="167" t="s">
        <v>653</v>
      </c>
      <c r="E40" s="167" t="s">
        <v>1</v>
      </c>
      <c r="F40" s="167" t="s">
        <v>654</v>
      </c>
      <c r="G40" s="167" t="s">
        <v>1019</v>
      </c>
      <c r="H40" s="167" t="s">
        <v>294</v>
      </c>
      <c r="I40" s="167" t="s">
        <v>655</v>
      </c>
      <c r="J40" s="167" t="s">
        <v>289</v>
      </c>
      <c r="K40" s="167" t="s">
        <v>656</v>
      </c>
      <c r="L40" s="167"/>
      <c r="M40" s="167"/>
    </row>
    <row r="41" spans="1:13" x14ac:dyDescent="0.25">
      <c r="A41" s="170">
        <v>40</v>
      </c>
      <c r="B41" s="167" t="s">
        <v>425</v>
      </c>
      <c r="C41" s="167" t="s">
        <v>426</v>
      </c>
      <c r="D41" s="167" t="s">
        <v>427</v>
      </c>
      <c r="E41" s="167" t="s">
        <v>28</v>
      </c>
      <c r="F41" s="167" t="s">
        <v>428</v>
      </c>
      <c r="G41" s="167" t="s">
        <v>1019</v>
      </c>
      <c r="H41" s="167" t="s">
        <v>287</v>
      </c>
      <c r="I41" s="167" t="s">
        <v>429</v>
      </c>
      <c r="J41" s="167" t="s">
        <v>289</v>
      </c>
      <c r="K41" s="167" t="s">
        <v>659</v>
      </c>
      <c r="L41" s="167"/>
      <c r="M41" s="167"/>
    </row>
    <row r="42" spans="1:13" x14ac:dyDescent="0.25">
      <c r="A42" s="170">
        <v>41</v>
      </c>
      <c r="B42" s="167" t="s">
        <v>608</v>
      </c>
      <c r="C42" s="167" t="s">
        <v>378</v>
      </c>
      <c r="D42" s="167" t="s">
        <v>27</v>
      </c>
      <c r="E42" s="167" t="s">
        <v>28</v>
      </c>
      <c r="F42" s="167" t="s">
        <v>609</v>
      </c>
      <c r="G42" s="167" t="s">
        <v>1019</v>
      </c>
      <c r="H42" s="167" t="s">
        <v>294</v>
      </c>
      <c r="I42" s="167" t="s">
        <v>610</v>
      </c>
      <c r="J42" s="167" t="s">
        <v>289</v>
      </c>
      <c r="K42" s="167" t="s">
        <v>663</v>
      </c>
      <c r="L42" s="167"/>
      <c r="M42" s="167"/>
    </row>
    <row r="43" spans="1:13" x14ac:dyDescent="0.25">
      <c r="A43" s="170">
        <v>42</v>
      </c>
      <c r="B43" s="167" t="s">
        <v>1467</v>
      </c>
      <c r="C43" s="167" t="s">
        <v>378</v>
      </c>
      <c r="D43" s="167"/>
      <c r="E43" s="167"/>
      <c r="F43" s="167" t="s">
        <v>572</v>
      </c>
      <c r="G43" s="167" t="s">
        <v>1019</v>
      </c>
      <c r="H43" s="167" t="s">
        <v>287</v>
      </c>
      <c r="I43" s="167" t="s">
        <v>573</v>
      </c>
      <c r="J43" s="167" t="s">
        <v>289</v>
      </c>
      <c r="K43" s="167" t="s">
        <v>665</v>
      </c>
      <c r="L43" s="167"/>
      <c r="M43" s="167"/>
    </row>
    <row r="44" spans="1:13" x14ac:dyDescent="0.25">
      <c r="A44" s="170">
        <v>43</v>
      </c>
      <c r="B44" s="167" t="s">
        <v>590</v>
      </c>
      <c r="C44" s="167" t="s">
        <v>591</v>
      </c>
      <c r="D44" s="167" t="s">
        <v>592</v>
      </c>
      <c r="E44" s="167" t="s">
        <v>43</v>
      </c>
      <c r="F44" s="167" t="s">
        <v>593</v>
      </c>
      <c r="G44" s="167" t="s">
        <v>1131</v>
      </c>
      <c r="H44" s="167" t="s">
        <v>30</v>
      </c>
      <c r="I44" s="167" t="s">
        <v>594</v>
      </c>
      <c r="J44" s="167" t="s">
        <v>32</v>
      </c>
      <c r="K44" s="167" t="s">
        <v>669</v>
      </c>
      <c r="L44" s="167"/>
      <c r="M44" s="167"/>
    </row>
    <row r="45" spans="1:13" x14ac:dyDescent="0.25">
      <c r="A45" s="170">
        <v>44</v>
      </c>
      <c r="B45" s="167" t="s">
        <v>566</v>
      </c>
      <c r="C45" s="167" t="s">
        <v>556</v>
      </c>
      <c r="D45" s="167" t="s">
        <v>0</v>
      </c>
      <c r="E45" s="167" t="s">
        <v>1</v>
      </c>
      <c r="F45" s="167" t="s">
        <v>557</v>
      </c>
      <c r="G45" s="167" t="s">
        <v>1019</v>
      </c>
      <c r="H45" s="167" t="s">
        <v>287</v>
      </c>
      <c r="I45" s="167" t="s">
        <v>558</v>
      </c>
      <c r="J45" s="167" t="s">
        <v>289</v>
      </c>
      <c r="K45" s="167" t="s">
        <v>673</v>
      </c>
      <c r="L45" s="167"/>
      <c r="M45" s="167"/>
    </row>
    <row r="46" spans="1:13" x14ac:dyDescent="0.25">
      <c r="A46" s="170">
        <v>45</v>
      </c>
      <c r="B46" s="167" t="s">
        <v>1468</v>
      </c>
      <c r="C46" s="167" t="s">
        <v>97</v>
      </c>
      <c r="D46" s="167"/>
      <c r="E46" s="167"/>
      <c r="F46" s="167" t="s">
        <v>540</v>
      </c>
      <c r="G46" s="167" t="s">
        <v>1019</v>
      </c>
      <c r="H46" s="167" t="s">
        <v>294</v>
      </c>
      <c r="I46" s="167" t="s">
        <v>541</v>
      </c>
      <c r="J46" s="167" t="s">
        <v>289</v>
      </c>
      <c r="K46" s="167" t="s">
        <v>677</v>
      </c>
      <c r="L46" s="167"/>
      <c r="M46" s="167"/>
    </row>
    <row r="47" spans="1:13" x14ac:dyDescent="0.25">
      <c r="A47" s="170">
        <v>46</v>
      </c>
      <c r="B47" s="167" t="s">
        <v>291</v>
      </c>
      <c r="C47" s="167" t="s">
        <v>292</v>
      </c>
      <c r="D47" s="167" t="s">
        <v>0</v>
      </c>
      <c r="E47" s="167" t="s">
        <v>1</v>
      </c>
      <c r="F47" s="167" t="s">
        <v>293</v>
      </c>
      <c r="G47" s="167" t="s">
        <v>1019</v>
      </c>
      <c r="H47" s="167" t="s">
        <v>294</v>
      </c>
      <c r="I47" s="167" t="s">
        <v>295</v>
      </c>
      <c r="J47" s="167" t="s">
        <v>289</v>
      </c>
      <c r="K47" s="167" t="s">
        <v>679</v>
      </c>
      <c r="L47" s="167"/>
      <c r="M47" s="167"/>
    </row>
    <row r="48" spans="1:13" x14ac:dyDescent="0.25">
      <c r="A48" s="170">
        <v>47</v>
      </c>
      <c r="B48" s="167" t="s">
        <v>311</v>
      </c>
      <c r="C48" s="167" t="s">
        <v>312</v>
      </c>
      <c r="D48" s="167" t="s">
        <v>313</v>
      </c>
      <c r="E48" s="167" t="s">
        <v>43</v>
      </c>
      <c r="F48" s="167" t="s">
        <v>314</v>
      </c>
      <c r="G48" s="167" t="s">
        <v>1019</v>
      </c>
      <c r="H48" s="167" t="s">
        <v>294</v>
      </c>
      <c r="I48" s="167" t="s">
        <v>315</v>
      </c>
      <c r="J48" s="167" t="s">
        <v>289</v>
      </c>
      <c r="K48" s="167" t="s">
        <v>683</v>
      </c>
      <c r="L48" s="167"/>
      <c r="M48" s="167"/>
    </row>
    <row r="49" spans="1:13" x14ac:dyDescent="0.25">
      <c r="A49" s="170">
        <v>48</v>
      </c>
      <c r="B49" s="167" t="s">
        <v>317</v>
      </c>
      <c r="C49" s="167" t="s">
        <v>279</v>
      </c>
      <c r="D49" s="167" t="s">
        <v>318</v>
      </c>
      <c r="E49" s="167" t="s">
        <v>28</v>
      </c>
      <c r="F49" s="167" t="s">
        <v>319</v>
      </c>
      <c r="G49" s="167" t="s">
        <v>1019</v>
      </c>
      <c r="H49" s="167" t="s">
        <v>287</v>
      </c>
      <c r="I49" s="167" t="s">
        <v>320</v>
      </c>
      <c r="J49" s="167" t="s">
        <v>289</v>
      </c>
      <c r="K49" s="167" t="s">
        <v>758</v>
      </c>
      <c r="L49" s="167"/>
      <c r="M49" s="167"/>
    </row>
    <row r="50" spans="1:13" x14ac:dyDescent="0.25">
      <c r="A50" s="170">
        <v>49</v>
      </c>
      <c r="B50" s="167" t="s">
        <v>333</v>
      </c>
      <c r="C50" s="167" t="s">
        <v>334</v>
      </c>
      <c r="D50" s="167" t="s">
        <v>335</v>
      </c>
      <c r="E50" s="167" t="s">
        <v>48</v>
      </c>
      <c r="F50" s="167" t="s">
        <v>336</v>
      </c>
      <c r="G50" s="167" t="s">
        <v>666</v>
      </c>
      <c r="H50" s="167" t="s">
        <v>287</v>
      </c>
      <c r="I50" s="167" t="s">
        <v>337</v>
      </c>
      <c r="J50" s="167" t="s">
        <v>289</v>
      </c>
      <c r="K50" s="167" t="s">
        <v>686</v>
      </c>
      <c r="L50" s="167"/>
      <c r="M50" s="167"/>
    </row>
    <row r="51" spans="1:13" x14ac:dyDescent="0.25">
      <c r="A51" s="170">
        <v>50</v>
      </c>
      <c r="B51" s="167" t="s">
        <v>355</v>
      </c>
      <c r="C51" s="167" t="s">
        <v>356</v>
      </c>
      <c r="D51" s="167" t="s">
        <v>0</v>
      </c>
      <c r="E51" s="167" t="s">
        <v>1</v>
      </c>
      <c r="F51" s="167" t="s">
        <v>357</v>
      </c>
      <c r="G51" s="167" t="s">
        <v>1019</v>
      </c>
      <c r="H51" s="167" t="s">
        <v>294</v>
      </c>
      <c r="I51" s="167" t="s">
        <v>358</v>
      </c>
      <c r="J51" s="167" t="s">
        <v>289</v>
      </c>
      <c r="K51" s="167" t="s">
        <v>690</v>
      </c>
      <c r="L51" s="167"/>
      <c r="M51" s="167"/>
    </row>
    <row r="52" spans="1:13" x14ac:dyDescent="0.25">
      <c r="A52" s="170">
        <v>51</v>
      </c>
      <c r="B52" s="167" t="s">
        <v>238</v>
      </c>
      <c r="C52" s="167" t="s">
        <v>239</v>
      </c>
      <c r="D52" s="167" t="s">
        <v>0</v>
      </c>
      <c r="E52" s="167" t="s">
        <v>1</v>
      </c>
      <c r="F52" s="167" t="s">
        <v>240</v>
      </c>
      <c r="G52" s="167" t="s">
        <v>1019</v>
      </c>
      <c r="H52" s="167" t="s">
        <v>3</v>
      </c>
      <c r="I52" s="167" t="s">
        <v>241</v>
      </c>
      <c r="J52" s="167" t="s">
        <v>53</v>
      </c>
      <c r="K52" s="167" t="s">
        <v>691</v>
      </c>
      <c r="L52" s="167"/>
      <c r="M52" s="167"/>
    </row>
    <row r="53" spans="1:13" x14ac:dyDescent="0.25">
      <c r="A53" s="170">
        <v>52</v>
      </c>
      <c r="B53" s="167" t="s">
        <v>137</v>
      </c>
      <c r="C53" s="167" t="s">
        <v>138</v>
      </c>
      <c r="D53" s="167" t="s">
        <v>0</v>
      </c>
      <c r="E53" s="167" t="s">
        <v>1</v>
      </c>
      <c r="F53" s="167" t="s">
        <v>139</v>
      </c>
      <c r="G53" s="167" t="s">
        <v>1019</v>
      </c>
      <c r="H53" s="167" t="s">
        <v>3</v>
      </c>
      <c r="I53" s="167" t="s">
        <v>140</v>
      </c>
      <c r="J53" s="167" t="s">
        <v>53</v>
      </c>
      <c r="K53" s="167" t="s">
        <v>699</v>
      </c>
      <c r="L53" s="167"/>
      <c r="M53" s="167"/>
    </row>
    <row r="54" spans="1:13" x14ac:dyDescent="0.25">
      <c r="A54" s="170">
        <v>53</v>
      </c>
      <c r="B54" s="167" t="s">
        <v>262</v>
      </c>
      <c r="C54" s="167" t="s">
        <v>399</v>
      </c>
      <c r="D54" s="167" t="s">
        <v>0</v>
      </c>
      <c r="E54" s="167" t="s">
        <v>1</v>
      </c>
      <c r="F54" s="167" t="s">
        <v>400</v>
      </c>
      <c r="G54" s="167" t="s">
        <v>1019</v>
      </c>
      <c r="H54" s="167" t="s">
        <v>294</v>
      </c>
      <c r="I54" s="167" t="s">
        <v>401</v>
      </c>
      <c r="J54" s="167" t="s">
        <v>289</v>
      </c>
      <c r="K54" s="167" t="s">
        <v>700</v>
      </c>
      <c r="L54" s="167"/>
      <c r="M54" s="167"/>
    </row>
    <row r="55" spans="1:13" x14ac:dyDescent="0.25">
      <c r="A55" s="170">
        <v>54</v>
      </c>
      <c r="B55" s="167" t="s">
        <v>403</v>
      </c>
      <c r="C55" s="167" t="s">
        <v>60</v>
      </c>
      <c r="D55" s="167" t="s">
        <v>27</v>
      </c>
      <c r="E55" s="167" t="s">
        <v>28</v>
      </c>
      <c r="F55" s="167" t="s">
        <v>404</v>
      </c>
      <c r="G55" s="167" t="s">
        <v>1019</v>
      </c>
      <c r="H55" s="167" t="s">
        <v>287</v>
      </c>
      <c r="I55" s="167" t="s">
        <v>405</v>
      </c>
      <c r="J55" s="167" t="s">
        <v>289</v>
      </c>
      <c r="K55" s="167" t="s">
        <v>701</v>
      </c>
      <c r="L55" s="167"/>
      <c r="M55" s="167"/>
    </row>
    <row r="56" spans="1:13" x14ac:dyDescent="0.25">
      <c r="A56" s="170">
        <v>55</v>
      </c>
      <c r="B56" s="167" t="s">
        <v>431</v>
      </c>
      <c r="C56" s="167" t="s">
        <v>172</v>
      </c>
      <c r="D56" s="167" t="s">
        <v>432</v>
      </c>
      <c r="E56" s="167" t="s">
        <v>28</v>
      </c>
      <c r="F56" s="167" t="s">
        <v>433</v>
      </c>
      <c r="G56" s="167" t="s">
        <v>1019</v>
      </c>
      <c r="H56" s="167" t="s">
        <v>294</v>
      </c>
      <c r="I56" s="167" t="s">
        <v>434</v>
      </c>
      <c r="J56" s="167" t="s">
        <v>289</v>
      </c>
      <c r="K56" s="167" t="s">
        <v>704</v>
      </c>
      <c r="L56" s="167"/>
      <c r="M56" s="167"/>
    </row>
    <row r="57" spans="1:13" x14ac:dyDescent="0.25">
      <c r="A57" s="170">
        <v>56</v>
      </c>
      <c r="B57" s="167" t="s">
        <v>443</v>
      </c>
      <c r="C57" s="167" t="s">
        <v>444</v>
      </c>
      <c r="D57" s="167" t="s">
        <v>0</v>
      </c>
      <c r="E57" s="167" t="s">
        <v>1</v>
      </c>
      <c r="F57" s="167" t="s">
        <v>445</v>
      </c>
      <c r="G57" s="167" t="s">
        <v>1257</v>
      </c>
      <c r="H57" s="167" t="s">
        <v>5</v>
      </c>
      <c r="I57" s="167" t="s">
        <v>446</v>
      </c>
      <c r="J57" s="167" t="s">
        <v>6</v>
      </c>
      <c r="K57" s="167" t="s">
        <v>708</v>
      </c>
      <c r="L57" s="167"/>
      <c r="M57" s="167"/>
    </row>
    <row r="58" spans="1:13" x14ac:dyDescent="0.25">
      <c r="A58" s="170">
        <v>57</v>
      </c>
      <c r="B58" s="167" t="s">
        <v>460</v>
      </c>
      <c r="C58" s="167" t="s">
        <v>461</v>
      </c>
      <c r="D58" s="167" t="s">
        <v>462</v>
      </c>
      <c r="E58" s="167" t="s">
        <v>1</v>
      </c>
      <c r="F58" s="167" t="s">
        <v>463</v>
      </c>
      <c r="G58" s="167" t="s">
        <v>1019</v>
      </c>
      <c r="H58" s="167" t="s">
        <v>30</v>
      </c>
      <c r="I58" s="167" t="s">
        <v>464</v>
      </c>
      <c r="J58" s="167" t="s">
        <v>32</v>
      </c>
      <c r="K58" s="167" t="s">
        <v>711</v>
      </c>
      <c r="L58" s="167"/>
      <c r="M58" s="167"/>
    </row>
    <row r="59" spans="1:13" x14ac:dyDescent="0.25">
      <c r="A59" s="170">
        <v>58</v>
      </c>
      <c r="B59" s="167" t="s">
        <v>165</v>
      </c>
      <c r="C59" s="167" t="s">
        <v>166</v>
      </c>
      <c r="D59" s="167" t="s">
        <v>27</v>
      </c>
      <c r="E59" s="167" t="s">
        <v>28</v>
      </c>
      <c r="F59" s="167" t="s">
        <v>167</v>
      </c>
      <c r="G59" s="167" t="s">
        <v>1019</v>
      </c>
      <c r="H59" s="167" t="s">
        <v>30</v>
      </c>
      <c r="I59" s="167" t="s">
        <v>168</v>
      </c>
      <c r="J59" s="167" t="s">
        <v>32</v>
      </c>
      <c r="K59" s="167" t="s">
        <v>712</v>
      </c>
      <c r="L59" s="167"/>
      <c r="M59" s="167"/>
    </row>
    <row r="60" spans="1:13" x14ac:dyDescent="0.25">
      <c r="A60" s="170">
        <v>59</v>
      </c>
      <c r="B60" s="167" t="s">
        <v>25</v>
      </c>
      <c r="C60" s="167" t="s">
        <v>26</v>
      </c>
      <c r="D60" s="167" t="s">
        <v>27</v>
      </c>
      <c r="E60" s="167" t="s">
        <v>28</v>
      </c>
      <c r="F60" s="167" t="s">
        <v>29</v>
      </c>
      <c r="G60" s="167" t="s">
        <v>1019</v>
      </c>
      <c r="H60" s="167" t="s">
        <v>30</v>
      </c>
      <c r="I60" s="167" t="s">
        <v>31</v>
      </c>
      <c r="J60" s="167" t="s">
        <v>32</v>
      </c>
      <c r="K60" s="167" t="s">
        <v>714</v>
      </c>
      <c r="L60" s="167"/>
      <c r="M60" s="167"/>
    </row>
    <row r="61" spans="1:13" x14ac:dyDescent="0.25">
      <c r="A61" s="170">
        <v>60</v>
      </c>
      <c r="B61" s="167" t="s">
        <v>54</v>
      </c>
      <c r="C61" s="167" t="s">
        <v>55</v>
      </c>
      <c r="D61" s="167" t="s">
        <v>0</v>
      </c>
      <c r="E61" s="167" t="s">
        <v>1</v>
      </c>
      <c r="F61" s="167" t="s">
        <v>56</v>
      </c>
      <c r="G61" s="167" t="s">
        <v>1257</v>
      </c>
      <c r="H61" s="167" t="s">
        <v>5</v>
      </c>
      <c r="I61" s="167" t="s">
        <v>57</v>
      </c>
      <c r="J61" s="167" t="s">
        <v>6</v>
      </c>
      <c r="K61" s="167" t="s">
        <v>717</v>
      </c>
      <c r="L61" s="167"/>
      <c r="M61" s="167"/>
    </row>
    <row r="62" spans="1:13" x14ac:dyDescent="0.25">
      <c r="A62" s="170">
        <v>61</v>
      </c>
      <c r="B62" s="167" t="s">
        <v>50</v>
      </c>
      <c r="C62" s="167" t="s">
        <v>51</v>
      </c>
      <c r="D62" s="167" t="s">
        <v>52</v>
      </c>
      <c r="E62" s="167" t="s">
        <v>43</v>
      </c>
      <c r="F62" s="167" t="s">
        <v>94</v>
      </c>
      <c r="G62" s="167" t="s">
        <v>1136</v>
      </c>
      <c r="H62" s="167" t="s">
        <v>5</v>
      </c>
      <c r="I62" s="167" t="s">
        <v>95</v>
      </c>
      <c r="J62" s="167" t="s">
        <v>6</v>
      </c>
      <c r="K62" s="167" t="s">
        <v>724</v>
      </c>
      <c r="L62" s="167"/>
      <c r="M62" s="167"/>
    </row>
    <row r="63" spans="1:13" x14ac:dyDescent="0.25">
      <c r="A63" s="170">
        <v>62</v>
      </c>
      <c r="B63" s="167" t="s">
        <v>110</v>
      </c>
      <c r="C63" s="167" t="s">
        <v>111</v>
      </c>
      <c r="D63" s="167" t="s">
        <v>112</v>
      </c>
      <c r="E63" s="167" t="s">
        <v>43</v>
      </c>
      <c r="F63" s="167" t="s">
        <v>113</v>
      </c>
      <c r="G63" s="167" t="s">
        <v>1019</v>
      </c>
      <c r="H63" s="167" t="s">
        <v>3</v>
      </c>
      <c r="I63" s="167" t="s">
        <v>114</v>
      </c>
      <c r="J63" s="167" t="s">
        <v>53</v>
      </c>
      <c r="K63" s="167" t="s">
        <v>727</v>
      </c>
      <c r="L63" s="167"/>
      <c r="M63" s="167"/>
    </row>
    <row r="64" spans="1:13" x14ac:dyDescent="0.25">
      <c r="A64" s="170">
        <v>63</v>
      </c>
      <c r="B64" s="167" t="s">
        <v>120</v>
      </c>
      <c r="C64" s="167" t="s">
        <v>121</v>
      </c>
      <c r="D64" s="167" t="s">
        <v>122</v>
      </c>
      <c r="E64" s="167" t="s">
        <v>43</v>
      </c>
      <c r="F64" s="167" t="s">
        <v>123</v>
      </c>
      <c r="G64" s="167" t="s">
        <v>1019</v>
      </c>
      <c r="H64" s="167" t="s">
        <v>3</v>
      </c>
      <c r="I64" s="167" t="s">
        <v>124</v>
      </c>
      <c r="J64" s="167" t="s">
        <v>125</v>
      </c>
      <c r="K64" s="167" t="s">
        <v>728</v>
      </c>
      <c r="L64" s="167"/>
      <c r="M64" s="167"/>
    </row>
    <row r="65" spans="1:13" x14ac:dyDescent="0.25">
      <c r="A65" s="170">
        <v>64</v>
      </c>
      <c r="B65" s="167" t="s">
        <v>797</v>
      </c>
      <c r="C65" s="167" t="s">
        <v>798</v>
      </c>
      <c r="D65" s="167" t="s">
        <v>799</v>
      </c>
      <c r="E65" s="167" t="s">
        <v>1</v>
      </c>
      <c r="F65" s="167" t="s">
        <v>800</v>
      </c>
      <c r="G65" s="167" t="s">
        <v>1257</v>
      </c>
      <c r="H65" s="167" t="s">
        <v>8</v>
      </c>
      <c r="I65" s="167" t="s">
        <v>801</v>
      </c>
      <c r="J65" s="167" t="s">
        <v>9</v>
      </c>
      <c r="K65" s="167" t="s">
        <v>802</v>
      </c>
      <c r="L65" s="167"/>
      <c r="M65" s="167"/>
    </row>
    <row r="66" spans="1:13" x14ac:dyDescent="0.25">
      <c r="A66" s="170">
        <v>65</v>
      </c>
      <c r="B66" s="167" t="s">
        <v>101</v>
      </c>
      <c r="C66" s="167" t="s">
        <v>102</v>
      </c>
      <c r="D66" s="167" t="s">
        <v>103</v>
      </c>
      <c r="E66" s="167" t="s">
        <v>43</v>
      </c>
      <c r="F66" s="167" t="s">
        <v>169</v>
      </c>
      <c r="G66" s="167" t="s">
        <v>1136</v>
      </c>
      <c r="H66" s="167" t="s">
        <v>8</v>
      </c>
      <c r="I66" s="167" t="s">
        <v>170</v>
      </c>
      <c r="J66" s="167" t="s">
        <v>9</v>
      </c>
      <c r="K66" s="167" t="s">
        <v>735</v>
      </c>
      <c r="L66" s="167"/>
      <c r="M66" s="167"/>
    </row>
    <row r="67" spans="1:13" x14ac:dyDescent="0.25">
      <c r="A67" s="170">
        <v>66</v>
      </c>
      <c r="B67" s="167" t="s">
        <v>174</v>
      </c>
      <c r="C67" s="167" t="s">
        <v>175</v>
      </c>
      <c r="D67" s="167" t="s">
        <v>0</v>
      </c>
      <c r="E67" s="167" t="s">
        <v>1</v>
      </c>
      <c r="F67" s="167" t="s">
        <v>176</v>
      </c>
      <c r="G67" s="167" t="s">
        <v>1257</v>
      </c>
      <c r="H67" s="167" t="s">
        <v>8</v>
      </c>
      <c r="I67" s="167" t="s">
        <v>177</v>
      </c>
      <c r="J67" s="167" t="s">
        <v>9</v>
      </c>
      <c r="K67" s="167" t="s">
        <v>736</v>
      </c>
      <c r="L67" s="167"/>
      <c r="M67" s="167"/>
    </row>
    <row r="68" spans="1:13" x14ac:dyDescent="0.25">
      <c r="A68" s="170">
        <v>67</v>
      </c>
      <c r="B68" s="167" t="s">
        <v>174</v>
      </c>
      <c r="C68" s="167" t="s">
        <v>175</v>
      </c>
      <c r="D68" s="167" t="s">
        <v>0</v>
      </c>
      <c r="E68" s="167" t="s">
        <v>1</v>
      </c>
      <c r="F68" s="167" t="s">
        <v>472</v>
      </c>
      <c r="G68" s="167" t="s">
        <v>1050</v>
      </c>
      <c r="H68" s="167" t="s">
        <v>473</v>
      </c>
      <c r="I68" s="167" t="s">
        <v>474</v>
      </c>
      <c r="J68" s="167" t="s">
        <v>475</v>
      </c>
      <c r="K68" s="167" t="s">
        <v>737</v>
      </c>
      <c r="L68" s="167"/>
      <c r="M68" s="167"/>
    </row>
    <row r="69" spans="1:13" x14ac:dyDescent="0.25">
      <c r="A69" s="170">
        <v>68</v>
      </c>
      <c r="B69" s="167" t="s">
        <v>179</v>
      </c>
      <c r="C69" s="167" t="s">
        <v>180</v>
      </c>
      <c r="D69" s="167" t="s">
        <v>181</v>
      </c>
      <c r="E69" s="167" t="s">
        <v>43</v>
      </c>
      <c r="F69" s="167" t="s">
        <v>182</v>
      </c>
      <c r="G69" s="167" t="s">
        <v>1136</v>
      </c>
      <c r="H69" s="167" t="s">
        <v>8</v>
      </c>
      <c r="I69" s="167" t="s">
        <v>183</v>
      </c>
      <c r="J69" s="167" t="s">
        <v>9</v>
      </c>
      <c r="K69" s="167" t="s">
        <v>738</v>
      </c>
      <c r="L69" s="167"/>
      <c r="M69" s="167"/>
    </row>
    <row r="70" spans="1:13" x14ac:dyDescent="0.25">
      <c r="A70" s="170">
        <v>69</v>
      </c>
      <c r="B70" s="167" t="s">
        <v>467</v>
      </c>
      <c r="C70" s="167" t="s">
        <v>468</v>
      </c>
      <c r="D70" s="167" t="s">
        <v>0</v>
      </c>
      <c r="E70" s="167" t="s">
        <v>1</v>
      </c>
      <c r="F70" s="167" t="s">
        <v>477</v>
      </c>
      <c r="G70" s="167" t="s">
        <v>1019</v>
      </c>
      <c r="H70" s="167" t="s">
        <v>30</v>
      </c>
      <c r="I70" s="167" t="s">
        <v>478</v>
      </c>
      <c r="J70" s="167" t="s">
        <v>32</v>
      </c>
      <c r="K70" s="167" t="s">
        <v>740</v>
      </c>
      <c r="L70" s="167"/>
      <c r="M70" s="167"/>
    </row>
    <row r="71" spans="1:13" x14ac:dyDescent="0.25">
      <c r="A71" s="170">
        <v>70</v>
      </c>
      <c r="B71" s="167" t="s">
        <v>54</v>
      </c>
      <c r="C71" s="167" t="s">
        <v>55</v>
      </c>
      <c r="D71" s="167" t="s">
        <v>0</v>
      </c>
      <c r="E71" s="167" t="s">
        <v>1</v>
      </c>
      <c r="F71" s="167" t="s">
        <v>480</v>
      </c>
      <c r="G71" s="167" t="s">
        <v>1050</v>
      </c>
      <c r="H71" s="167" t="s">
        <v>473</v>
      </c>
      <c r="I71" s="167" t="s">
        <v>481</v>
      </c>
      <c r="J71" s="167" t="s">
        <v>475</v>
      </c>
      <c r="K71" s="167" t="s">
        <v>744</v>
      </c>
      <c r="L71" s="167"/>
      <c r="M71" s="167"/>
    </row>
    <row r="72" spans="1:13" x14ac:dyDescent="0.25">
      <c r="A72" s="170">
        <v>71</v>
      </c>
      <c r="B72" s="167" t="s">
        <v>206</v>
      </c>
      <c r="C72" s="167" t="s">
        <v>207</v>
      </c>
      <c r="D72" s="167" t="s">
        <v>173</v>
      </c>
      <c r="E72" s="167" t="s">
        <v>43</v>
      </c>
      <c r="F72" s="167" t="s">
        <v>208</v>
      </c>
      <c r="G72" s="167" t="s">
        <v>1019</v>
      </c>
      <c r="H72" s="167" t="s">
        <v>3</v>
      </c>
      <c r="I72" s="167" t="s">
        <v>209</v>
      </c>
      <c r="J72" s="167" t="s">
        <v>53</v>
      </c>
      <c r="K72" s="167" t="s">
        <v>745</v>
      </c>
      <c r="L72" s="167"/>
      <c r="M72" s="167"/>
    </row>
    <row r="73" spans="1:13" x14ac:dyDescent="0.25">
      <c r="A73" s="170">
        <v>72</v>
      </c>
      <c r="B73" s="167" t="s">
        <v>224</v>
      </c>
      <c r="C73" s="167" t="s">
        <v>225</v>
      </c>
      <c r="D73" s="167" t="s">
        <v>0</v>
      </c>
      <c r="E73" s="167" t="s">
        <v>1</v>
      </c>
      <c r="F73" s="167" t="s">
        <v>226</v>
      </c>
      <c r="G73" s="167" t="s">
        <v>1019</v>
      </c>
      <c r="H73" s="167" t="s">
        <v>3</v>
      </c>
      <c r="I73" s="167" t="s">
        <v>227</v>
      </c>
      <c r="J73" s="167" t="s">
        <v>53</v>
      </c>
      <c r="K73" s="167" t="s">
        <v>748</v>
      </c>
      <c r="L73" s="167"/>
      <c r="M73" s="167"/>
    </row>
    <row r="74" spans="1:13" x14ac:dyDescent="0.25">
      <c r="A74" s="170">
        <v>73</v>
      </c>
      <c r="B74" s="167" t="s">
        <v>54</v>
      </c>
      <c r="C74" s="167" t="s">
        <v>55</v>
      </c>
      <c r="D74" s="167" t="s">
        <v>0</v>
      </c>
      <c r="E74" s="167" t="s">
        <v>1</v>
      </c>
      <c r="F74" s="167" t="s">
        <v>229</v>
      </c>
      <c r="G74" s="167" t="s">
        <v>1019</v>
      </c>
      <c r="H74" s="167" t="s">
        <v>3</v>
      </c>
      <c r="I74" s="167" t="s">
        <v>230</v>
      </c>
      <c r="J74" s="167" t="s">
        <v>53</v>
      </c>
      <c r="K74" s="167" t="s">
        <v>749</v>
      </c>
      <c r="L74" s="167"/>
      <c r="M74" s="167"/>
    </row>
    <row r="75" spans="1:13" x14ac:dyDescent="0.25">
      <c r="A75" s="170">
        <v>74</v>
      </c>
      <c r="B75" s="167" t="s">
        <v>232</v>
      </c>
      <c r="C75" s="167" t="s">
        <v>233</v>
      </c>
      <c r="D75" s="167" t="s">
        <v>234</v>
      </c>
      <c r="E75" s="167" t="s">
        <v>1</v>
      </c>
      <c r="F75" s="167" t="s">
        <v>235</v>
      </c>
      <c r="G75" s="167" t="s">
        <v>666</v>
      </c>
      <c r="H75" s="167" t="s">
        <v>3</v>
      </c>
      <c r="I75" s="167" t="s">
        <v>236</v>
      </c>
      <c r="J75" s="167" t="s">
        <v>53</v>
      </c>
      <c r="K75" s="167" t="s">
        <v>750</v>
      </c>
      <c r="L75" s="167"/>
      <c r="M75" s="167"/>
    </row>
    <row r="76" spans="1:13" x14ac:dyDescent="0.25">
      <c r="A76" s="170">
        <v>75</v>
      </c>
      <c r="B76" s="167" t="s">
        <v>278</v>
      </c>
      <c r="C76" s="167" t="s">
        <v>279</v>
      </c>
      <c r="D76" s="167" t="s">
        <v>66</v>
      </c>
      <c r="E76" s="167" t="s">
        <v>1</v>
      </c>
      <c r="F76" s="167" t="s">
        <v>280</v>
      </c>
      <c r="G76" s="167" t="s">
        <v>1019</v>
      </c>
      <c r="H76" s="167" t="s">
        <v>3</v>
      </c>
      <c r="I76" s="167" t="s">
        <v>281</v>
      </c>
      <c r="J76" s="167" t="s">
        <v>53</v>
      </c>
      <c r="K76" s="167" t="s">
        <v>756</v>
      </c>
      <c r="L76" s="167"/>
      <c r="M76" s="167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topLeftCell="A43" workbookViewId="0">
      <selection activeCell="N23" sqref="N23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70">
        <v>1</v>
      </c>
      <c r="B2" s="170" t="s">
        <v>803</v>
      </c>
      <c r="C2" s="170" t="s">
        <v>804</v>
      </c>
      <c r="D2" s="170" t="s">
        <v>17</v>
      </c>
      <c r="E2" s="170" t="s">
        <v>7</v>
      </c>
      <c r="F2" s="170" t="s">
        <v>1121</v>
      </c>
      <c r="G2" s="170" t="s">
        <v>1136</v>
      </c>
      <c r="H2" s="170" t="s">
        <v>1013</v>
      </c>
      <c r="I2" s="170" t="s">
        <v>1122</v>
      </c>
      <c r="J2" s="170" t="s">
        <v>960</v>
      </c>
      <c r="K2" s="170" t="s">
        <v>1465</v>
      </c>
    </row>
    <row r="3" spans="1:11" x14ac:dyDescent="0.25">
      <c r="A3" s="170">
        <v>2</v>
      </c>
      <c r="B3" s="170" t="s">
        <v>174</v>
      </c>
      <c r="C3" s="170" t="s">
        <v>175</v>
      </c>
      <c r="D3" s="170" t="s">
        <v>0</v>
      </c>
      <c r="E3" s="170" t="s">
        <v>1</v>
      </c>
      <c r="F3" s="170" t="s">
        <v>1232</v>
      </c>
      <c r="G3" s="170" t="s">
        <v>1257</v>
      </c>
      <c r="H3" s="170" t="s">
        <v>1013</v>
      </c>
      <c r="I3" s="170" t="s">
        <v>1234</v>
      </c>
      <c r="J3" s="170" t="s">
        <v>960</v>
      </c>
      <c r="K3" s="170" t="s">
        <v>1457</v>
      </c>
    </row>
    <row r="4" spans="1:11" x14ac:dyDescent="0.25">
      <c r="A4" s="170">
        <v>3</v>
      </c>
      <c r="B4" s="170" t="s">
        <v>1458</v>
      </c>
      <c r="C4" s="170" t="s">
        <v>1459</v>
      </c>
      <c r="D4" s="170" t="s">
        <v>42</v>
      </c>
      <c r="E4" s="170" t="s">
        <v>43</v>
      </c>
      <c r="F4" s="170" t="s">
        <v>1460</v>
      </c>
      <c r="G4" s="170" t="s">
        <v>1136</v>
      </c>
      <c r="H4" s="170" t="s">
        <v>1013</v>
      </c>
      <c r="I4" s="170" t="s">
        <v>1461</v>
      </c>
      <c r="J4" s="170" t="s">
        <v>960</v>
      </c>
      <c r="K4" s="170" t="s">
        <v>1462</v>
      </c>
    </row>
    <row r="5" spans="1:11" x14ac:dyDescent="0.25">
      <c r="A5" s="163">
        <v>4</v>
      </c>
      <c r="B5" s="163" t="s">
        <v>366</v>
      </c>
      <c r="C5" s="163" t="s">
        <v>367</v>
      </c>
      <c r="D5" s="163" t="s">
        <v>368</v>
      </c>
      <c r="E5" s="163" t="s">
        <v>43</v>
      </c>
      <c r="F5" s="163" t="s">
        <v>369</v>
      </c>
      <c r="G5" s="163" t="s">
        <v>1019</v>
      </c>
      <c r="H5" s="163" t="s">
        <v>294</v>
      </c>
      <c r="I5" s="163" t="s">
        <v>370</v>
      </c>
      <c r="J5" s="163" t="s">
        <v>289</v>
      </c>
      <c r="K5" s="163" t="s">
        <v>1240</v>
      </c>
    </row>
    <row r="6" spans="1:11" x14ac:dyDescent="0.25">
      <c r="A6" s="163">
        <v>5</v>
      </c>
      <c r="B6" s="163" t="s">
        <v>366</v>
      </c>
      <c r="C6" s="163" t="s">
        <v>367</v>
      </c>
      <c r="D6" s="163" t="s">
        <v>368</v>
      </c>
      <c r="E6" s="163" t="s">
        <v>43</v>
      </c>
      <c r="F6" s="163" t="s">
        <v>1100</v>
      </c>
      <c r="G6" s="163" t="s">
        <v>1257</v>
      </c>
      <c r="H6" s="163" t="s">
        <v>1013</v>
      </c>
      <c r="I6" s="163" t="s">
        <v>1101</v>
      </c>
      <c r="J6" s="163" t="s">
        <v>960</v>
      </c>
      <c r="K6" s="163" t="s">
        <v>1258</v>
      </c>
    </row>
    <row r="7" spans="1:11" x14ac:dyDescent="0.25">
      <c r="A7" s="163">
        <v>6</v>
      </c>
      <c r="B7" s="163" t="s">
        <v>1215</v>
      </c>
      <c r="C7" s="163" t="s">
        <v>1216</v>
      </c>
      <c r="D7" s="163" t="s">
        <v>0</v>
      </c>
      <c r="E7" s="163" t="s">
        <v>1</v>
      </c>
      <c r="F7" s="163" t="s">
        <v>1218</v>
      </c>
      <c r="G7" s="163" t="s">
        <v>1257</v>
      </c>
      <c r="H7" s="163" t="s">
        <v>1013</v>
      </c>
      <c r="I7" s="163" t="s">
        <v>1219</v>
      </c>
      <c r="J7" s="163" t="s">
        <v>960</v>
      </c>
      <c r="K7" s="163" t="s">
        <v>1242</v>
      </c>
    </row>
    <row r="8" spans="1:11" x14ac:dyDescent="0.25">
      <c r="A8" s="163">
        <v>7</v>
      </c>
      <c r="B8" s="163" t="s">
        <v>1194</v>
      </c>
      <c r="C8" s="163" t="s">
        <v>1195</v>
      </c>
      <c r="D8" s="163" t="s">
        <v>1196</v>
      </c>
      <c r="E8" s="163" t="s">
        <v>28</v>
      </c>
      <c r="F8" s="163" t="s">
        <v>1197</v>
      </c>
      <c r="G8" s="163" t="s">
        <v>1257</v>
      </c>
      <c r="H8" s="163" t="s">
        <v>1013</v>
      </c>
      <c r="I8" s="163" t="s">
        <v>1198</v>
      </c>
      <c r="J8" s="163" t="s">
        <v>960</v>
      </c>
      <c r="K8" s="163" t="s">
        <v>1214</v>
      </c>
    </row>
    <row r="9" spans="1:11" x14ac:dyDescent="0.25">
      <c r="A9" s="163">
        <v>8</v>
      </c>
      <c r="B9" s="163" t="s">
        <v>117</v>
      </c>
      <c r="C9" s="163" t="s">
        <v>1210</v>
      </c>
      <c r="D9" s="163" t="s">
        <v>648</v>
      </c>
      <c r="E9" s="163" t="s">
        <v>1</v>
      </c>
      <c r="F9" s="163" t="s">
        <v>1211</v>
      </c>
      <c r="G9" s="163" t="s">
        <v>1019</v>
      </c>
      <c r="H9" s="163" t="s">
        <v>3</v>
      </c>
      <c r="I9" s="163" t="s">
        <v>1212</v>
      </c>
      <c r="J9" s="163" t="s">
        <v>53</v>
      </c>
      <c r="K9" s="163" t="s">
        <v>1213</v>
      </c>
    </row>
    <row r="10" spans="1:11" x14ac:dyDescent="0.25">
      <c r="A10" s="163">
        <v>9</v>
      </c>
      <c r="B10" s="163" t="s">
        <v>262</v>
      </c>
      <c r="C10" s="163" t="s">
        <v>399</v>
      </c>
      <c r="D10" s="163" t="s">
        <v>0</v>
      </c>
      <c r="E10" s="163" t="s">
        <v>1</v>
      </c>
      <c r="F10" s="163" t="s">
        <v>1103</v>
      </c>
      <c r="G10" s="163" t="s">
        <v>1136</v>
      </c>
      <c r="H10" s="163" t="s">
        <v>1013</v>
      </c>
      <c r="I10" s="163" t="s">
        <v>1104</v>
      </c>
      <c r="J10" s="163" t="s">
        <v>960</v>
      </c>
      <c r="K10" s="163" t="s">
        <v>1206</v>
      </c>
    </row>
    <row r="11" spans="1:11" x14ac:dyDescent="0.25">
      <c r="A11" s="163">
        <v>10</v>
      </c>
      <c r="B11" s="163" t="s">
        <v>116</v>
      </c>
      <c r="C11" s="163" t="s">
        <v>117</v>
      </c>
      <c r="D11" s="163" t="s">
        <v>648</v>
      </c>
      <c r="E11" s="163" t="s">
        <v>1</v>
      </c>
      <c r="F11" s="163" t="s">
        <v>118</v>
      </c>
      <c r="G11" s="163" t="s">
        <v>1019</v>
      </c>
      <c r="H11" s="163" t="s">
        <v>3</v>
      </c>
      <c r="I11" s="163" t="s">
        <v>119</v>
      </c>
      <c r="J11" s="163" t="s">
        <v>53</v>
      </c>
      <c r="K11" s="163" t="s">
        <v>1167</v>
      </c>
    </row>
    <row r="12" spans="1:11" x14ac:dyDescent="0.25">
      <c r="A12" s="163">
        <v>11</v>
      </c>
      <c r="B12" s="163" t="s">
        <v>196</v>
      </c>
      <c r="C12" s="163" t="s">
        <v>104</v>
      </c>
      <c r="D12" s="163" t="s">
        <v>197</v>
      </c>
      <c r="E12" s="163" t="s">
        <v>198</v>
      </c>
      <c r="F12" s="163" t="s">
        <v>1168</v>
      </c>
      <c r="G12" s="163" t="s">
        <v>1136</v>
      </c>
      <c r="H12" s="163" t="s">
        <v>1013</v>
      </c>
      <c r="I12" s="163" t="s">
        <v>1169</v>
      </c>
      <c r="J12" s="163" t="s">
        <v>960</v>
      </c>
      <c r="K12" s="163" t="s">
        <v>1170</v>
      </c>
    </row>
    <row r="13" spans="1:11" x14ac:dyDescent="0.25">
      <c r="A13" s="163">
        <v>12</v>
      </c>
      <c r="B13" s="163" t="s">
        <v>1176</v>
      </c>
      <c r="C13" s="163" t="s">
        <v>1177</v>
      </c>
      <c r="D13" s="163" t="s">
        <v>173</v>
      </c>
      <c r="E13" s="163" t="s">
        <v>43</v>
      </c>
      <c r="F13" s="163" t="s">
        <v>1178</v>
      </c>
      <c r="G13" s="163" t="s">
        <v>1136</v>
      </c>
      <c r="H13" s="163" t="s">
        <v>1013</v>
      </c>
      <c r="I13" s="163" t="s">
        <v>1179</v>
      </c>
      <c r="J13" s="163" t="s">
        <v>960</v>
      </c>
      <c r="K13" s="163" t="s">
        <v>1180</v>
      </c>
    </row>
    <row r="14" spans="1:11" x14ac:dyDescent="0.25">
      <c r="A14" s="163">
        <v>13</v>
      </c>
      <c r="B14" s="163" t="s">
        <v>1181</v>
      </c>
      <c r="C14" s="163" t="s">
        <v>1182</v>
      </c>
      <c r="D14" s="163" t="s">
        <v>1183</v>
      </c>
      <c r="E14" s="163" t="s">
        <v>48</v>
      </c>
      <c r="F14" s="163" t="s">
        <v>1184</v>
      </c>
      <c r="G14" s="163" t="s">
        <v>1136</v>
      </c>
      <c r="H14" s="163" t="s">
        <v>1013</v>
      </c>
      <c r="I14" s="163" t="s">
        <v>1185</v>
      </c>
      <c r="J14" s="163" t="s">
        <v>960</v>
      </c>
      <c r="K14" s="163" t="s">
        <v>1186</v>
      </c>
    </row>
    <row r="15" spans="1:11" x14ac:dyDescent="0.25">
      <c r="A15" s="163">
        <v>14</v>
      </c>
      <c r="B15" s="163" t="s">
        <v>1187</v>
      </c>
      <c r="C15" s="163" t="s">
        <v>1188</v>
      </c>
      <c r="D15" s="163" t="s">
        <v>1189</v>
      </c>
      <c r="E15" s="163" t="s">
        <v>43</v>
      </c>
      <c r="F15" s="163" t="s">
        <v>1190</v>
      </c>
      <c r="G15" s="163" t="s">
        <v>1136</v>
      </c>
      <c r="H15" s="163" t="s">
        <v>1013</v>
      </c>
      <c r="I15" s="163" t="s">
        <v>1191</v>
      </c>
      <c r="J15" s="163" t="s">
        <v>960</v>
      </c>
      <c r="K15" s="163" t="s">
        <v>1192</v>
      </c>
    </row>
    <row r="16" spans="1:11" x14ac:dyDescent="0.25">
      <c r="A16" s="163">
        <v>15</v>
      </c>
      <c r="B16" s="163" t="s">
        <v>262</v>
      </c>
      <c r="C16" s="163" t="s">
        <v>1141</v>
      </c>
      <c r="D16" s="163" t="s">
        <v>1142</v>
      </c>
      <c r="E16" s="163" t="s">
        <v>1</v>
      </c>
      <c r="F16" s="163" t="s">
        <v>1143</v>
      </c>
      <c r="G16" s="163" t="s">
        <v>1136</v>
      </c>
      <c r="H16" s="163" t="s">
        <v>1013</v>
      </c>
      <c r="I16" s="163" t="s">
        <v>1144</v>
      </c>
      <c r="J16" s="163" t="s">
        <v>960</v>
      </c>
      <c r="K16" s="163" t="s">
        <v>1145</v>
      </c>
    </row>
    <row r="17" spans="1:11" x14ac:dyDescent="0.25">
      <c r="A17" s="163">
        <v>16</v>
      </c>
      <c r="B17" s="163" t="s">
        <v>1146</v>
      </c>
      <c r="C17" s="163" t="s">
        <v>1147</v>
      </c>
      <c r="D17" s="163" t="s">
        <v>1142</v>
      </c>
      <c r="E17" s="163" t="s">
        <v>1</v>
      </c>
      <c r="F17" s="163" t="s">
        <v>1148</v>
      </c>
      <c r="G17" s="163" t="s">
        <v>1136</v>
      </c>
      <c r="H17" s="163" t="s">
        <v>1013</v>
      </c>
      <c r="I17" s="163" t="s">
        <v>1149</v>
      </c>
      <c r="J17" s="163" t="s">
        <v>960</v>
      </c>
      <c r="K17" s="163" t="s">
        <v>1150</v>
      </c>
    </row>
    <row r="18" spans="1:11" x14ac:dyDescent="0.25">
      <c r="A18" s="163">
        <v>17</v>
      </c>
      <c r="B18" s="163" t="s">
        <v>50</v>
      </c>
      <c r="C18" s="163" t="s">
        <v>51</v>
      </c>
      <c r="D18" s="163" t="s">
        <v>52</v>
      </c>
      <c r="E18" s="163" t="s">
        <v>43</v>
      </c>
      <c r="F18" s="163" t="s">
        <v>1085</v>
      </c>
      <c r="G18" s="163" t="s">
        <v>1136</v>
      </c>
      <c r="H18" s="163" t="s">
        <v>1013</v>
      </c>
      <c r="I18" s="163" t="s">
        <v>1086</v>
      </c>
      <c r="J18" s="163" t="s">
        <v>960</v>
      </c>
      <c r="K18" s="163" t="s">
        <v>1087</v>
      </c>
    </row>
    <row r="19" spans="1:11" x14ac:dyDescent="0.25">
      <c r="A19" s="163">
        <v>18</v>
      </c>
      <c r="B19" s="163" t="s">
        <v>196</v>
      </c>
      <c r="C19" s="163" t="s">
        <v>104</v>
      </c>
      <c r="D19" s="163" t="s">
        <v>197</v>
      </c>
      <c r="E19" s="163" t="s">
        <v>198</v>
      </c>
      <c r="F19" s="163" t="s">
        <v>1107</v>
      </c>
      <c r="G19" s="163" t="s">
        <v>1136</v>
      </c>
      <c r="H19" s="163" t="s">
        <v>1013</v>
      </c>
      <c r="I19" s="163" t="s">
        <v>1108</v>
      </c>
      <c r="J19" s="163" t="s">
        <v>960</v>
      </c>
      <c r="K19" s="163" t="s">
        <v>1109</v>
      </c>
    </row>
    <row r="20" spans="1:11" x14ac:dyDescent="0.25">
      <c r="A20" s="163">
        <v>19</v>
      </c>
      <c r="B20" s="163" t="s">
        <v>1110</v>
      </c>
      <c r="C20" s="163" t="s">
        <v>408</v>
      </c>
      <c r="D20" s="163" t="s">
        <v>1111</v>
      </c>
      <c r="E20" s="163" t="s">
        <v>912</v>
      </c>
      <c r="F20" s="163" t="s">
        <v>1112</v>
      </c>
      <c r="G20" s="163" t="s">
        <v>1136</v>
      </c>
      <c r="H20" s="163" t="s">
        <v>1013</v>
      </c>
      <c r="I20" s="163" t="s">
        <v>1113</v>
      </c>
      <c r="J20" s="163" t="s">
        <v>960</v>
      </c>
      <c r="K20" s="163" t="s">
        <v>1114</v>
      </c>
    </row>
    <row r="21" spans="1:11" x14ac:dyDescent="0.25">
      <c r="A21" s="163">
        <v>20</v>
      </c>
      <c r="B21" s="163" t="s">
        <v>1115</v>
      </c>
      <c r="C21" s="163" t="s">
        <v>1116</v>
      </c>
      <c r="D21" s="163" t="s">
        <v>1117</v>
      </c>
      <c r="E21" s="163" t="s">
        <v>1</v>
      </c>
      <c r="F21" s="163" t="s">
        <v>1118</v>
      </c>
      <c r="G21" s="163" t="s">
        <v>1136</v>
      </c>
      <c r="H21" s="163" t="s">
        <v>1013</v>
      </c>
      <c r="I21" s="163" t="s">
        <v>1119</v>
      </c>
      <c r="J21" s="163" t="s">
        <v>960</v>
      </c>
      <c r="K21" s="163" t="s">
        <v>1120</v>
      </c>
    </row>
    <row r="22" spans="1:11" x14ac:dyDescent="0.25">
      <c r="A22" s="163">
        <v>21</v>
      </c>
      <c r="B22" s="163" t="s">
        <v>50</v>
      </c>
      <c r="C22" s="163" t="s">
        <v>51</v>
      </c>
      <c r="D22" s="163" t="s">
        <v>52</v>
      </c>
      <c r="E22" s="163" t="s">
        <v>43</v>
      </c>
      <c r="F22" s="163" t="s">
        <v>246</v>
      </c>
      <c r="G22" s="163" t="s">
        <v>1019</v>
      </c>
      <c r="H22" s="163" t="s">
        <v>3</v>
      </c>
      <c r="I22" s="163" t="s">
        <v>247</v>
      </c>
      <c r="J22" s="163" t="s">
        <v>125</v>
      </c>
      <c r="K22" s="163" t="s">
        <v>1127</v>
      </c>
    </row>
    <row r="23" spans="1:11" x14ac:dyDescent="0.25">
      <c r="A23" s="163">
        <v>22</v>
      </c>
      <c r="B23" s="163" t="s">
        <v>1072</v>
      </c>
      <c r="C23" s="163" t="s">
        <v>1073</v>
      </c>
      <c r="D23" s="163" t="s">
        <v>122</v>
      </c>
      <c r="E23" s="163" t="s">
        <v>43</v>
      </c>
      <c r="F23" s="163" t="s">
        <v>221</v>
      </c>
      <c r="G23" s="163" t="s">
        <v>1131</v>
      </c>
      <c r="H23" s="163" t="s">
        <v>3</v>
      </c>
      <c r="I23" s="163" t="s">
        <v>222</v>
      </c>
      <c r="J23" s="163" t="s">
        <v>53</v>
      </c>
      <c r="K23" s="163" t="s">
        <v>1074</v>
      </c>
    </row>
    <row r="24" spans="1:11" x14ac:dyDescent="0.25">
      <c r="A24" s="163">
        <v>23</v>
      </c>
      <c r="B24" s="163" t="s">
        <v>262</v>
      </c>
      <c r="C24" s="163" t="s">
        <v>263</v>
      </c>
      <c r="D24" s="163" t="s">
        <v>264</v>
      </c>
      <c r="E24" s="163" t="s">
        <v>1</v>
      </c>
      <c r="F24" s="163" t="s">
        <v>265</v>
      </c>
      <c r="G24" s="163" t="s">
        <v>1019</v>
      </c>
      <c r="H24" s="163" t="s">
        <v>3</v>
      </c>
      <c r="I24" s="163" t="s">
        <v>266</v>
      </c>
      <c r="J24" s="163" t="s">
        <v>53</v>
      </c>
      <c r="K24" s="163" t="s">
        <v>1057</v>
      </c>
    </row>
    <row r="25" spans="1:11" x14ac:dyDescent="0.25">
      <c r="A25" s="163">
        <v>24</v>
      </c>
      <c r="B25" s="163" t="s">
        <v>71</v>
      </c>
      <c r="C25" s="163" t="s">
        <v>72</v>
      </c>
      <c r="D25" s="163" t="s">
        <v>73</v>
      </c>
      <c r="E25" s="163" t="s">
        <v>28</v>
      </c>
      <c r="F25" s="163" t="s">
        <v>74</v>
      </c>
      <c r="G25" s="163" t="s">
        <v>1019</v>
      </c>
      <c r="H25" s="163" t="s">
        <v>30</v>
      </c>
      <c r="I25" s="163" t="s">
        <v>75</v>
      </c>
      <c r="J25" s="163" t="s">
        <v>32</v>
      </c>
      <c r="K25" s="163" t="s">
        <v>1058</v>
      </c>
    </row>
    <row r="26" spans="1:11" x14ac:dyDescent="0.25">
      <c r="A26" s="163">
        <v>25</v>
      </c>
      <c r="B26" s="163" t="s">
        <v>273</v>
      </c>
      <c r="C26" s="163" t="s">
        <v>274</v>
      </c>
      <c r="D26" s="163" t="s">
        <v>0</v>
      </c>
      <c r="E26" s="163" t="s">
        <v>1</v>
      </c>
      <c r="F26" s="163" t="s">
        <v>275</v>
      </c>
      <c r="G26" s="163" t="s">
        <v>1019</v>
      </c>
      <c r="H26" s="163" t="s">
        <v>3</v>
      </c>
      <c r="I26" s="163" t="s">
        <v>276</v>
      </c>
      <c r="J26" s="163" t="s">
        <v>53</v>
      </c>
      <c r="K26" s="163" t="s">
        <v>1069</v>
      </c>
    </row>
    <row r="27" spans="1:11" x14ac:dyDescent="0.25">
      <c r="A27" s="163">
        <v>26</v>
      </c>
      <c r="B27" s="163" t="s">
        <v>766</v>
      </c>
      <c r="C27" s="163" t="s">
        <v>767</v>
      </c>
      <c r="D27" s="163" t="s">
        <v>577</v>
      </c>
      <c r="E27" s="163" t="s">
        <v>7</v>
      </c>
      <c r="F27" s="163" t="s">
        <v>1040</v>
      </c>
      <c r="G27" s="163" t="s">
        <v>1050</v>
      </c>
      <c r="H27" s="163" t="s">
        <v>781</v>
      </c>
      <c r="I27" s="163" t="s">
        <v>1042</v>
      </c>
      <c r="J27" s="163" t="s">
        <v>1043</v>
      </c>
      <c r="K27" s="163" t="s">
        <v>1044</v>
      </c>
    </row>
    <row r="28" spans="1:11" x14ac:dyDescent="0.25">
      <c r="A28" s="163">
        <v>27</v>
      </c>
      <c r="B28" s="163" t="s">
        <v>145</v>
      </c>
      <c r="C28" s="163" t="s">
        <v>97</v>
      </c>
      <c r="D28" s="163" t="s">
        <v>1046</v>
      </c>
      <c r="E28" s="163" t="s">
        <v>1</v>
      </c>
      <c r="F28" s="163" t="s">
        <v>147</v>
      </c>
      <c r="G28" s="163" t="s">
        <v>1019</v>
      </c>
      <c r="H28" s="163" t="s">
        <v>3</v>
      </c>
      <c r="I28" s="163" t="s">
        <v>148</v>
      </c>
      <c r="J28" s="163" t="s">
        <v>53</v>
      </c>
      <c r="K28" s="163" t="s">
        <v>1047</v>
      </c>
    </row>
    <row r="29" spans="1:11" x14ac:dyDescent="0.25">
      <c r="A29" s="163">
        <v>28</v>
      </c>
      <c r="B29" s="163" t="s">
        <v>803</v>
      </c>
      <c r="C29" s="163" t="s">
        <v>804</v>
      </c>
      <c r="D29" s="163" t="s">
        <v>17</v>
      </c>
      <c r="E29" s="163" t="s">
        <v>7</v>
      </c>
      <c r="F29" s="163" t="s">
        <v>805</v>
      </c>
      <c r="G29" s="163" t="s">
        <v>1136</v>
      </c>
      <c r="H29" s="163" t="s">
        <v>5</v>
      </c>
      <c r="I29" s="163" t="s">
        <v>806</v>
      </c>
      <c r="J29" s="163" t="s">
        <v>6</v>
      </c>
      <c r="K29" s="163" t="s">
        <v>996</v>
      </c>
    </row>
    <row r="30" spans="1:11" x14ac:dyDescent="0.25">
      <c r="A30" s="163">
        <v>29</v>
      </c>
      <c r="B30" s="163" t="s">
        <v>982</v>
      </c>
      <c r="C30" s="163" t="s">
        <v>292</v>
      </c>
      <c r="D30" s="163" t="s">
        <v>462</v>
      </c>
      <c r="E30" s="163" t="s">
        <v>1</v>
      </c>
      <c r="F30" s="163" t="s">
        <v>422</v>
      </c>
      <c r="G30" s="163" t="s">
        <v>1019</v>
      </c>
      <c r="H30" s="163" t="s">
        <v>3</v>
      </c>
      <c r="I30" s="163" t="s">
        <v>423</v>
      </c>
      <c r="J30" s="163" t="s">
        <v>2</v>
      </c>
      <c r="K30" s="163" t="s">
        <v>983</v>
      </c>
    </row>
    <row r="31" spans="1:11" x14ac:dyDescent="0.25">
      <c r="A31" s="163">
        <v>30</v>
      </c>
      <c r="B31" s="163" t="s">
        <v>64</v>
      </c>
      <c r="C31" s="163" t="s">
        <v>65</v>
      </c>
      <c r="D31" s="163" t="s">
        <v>66</v>
      </c>
      <c r="E31" s="163" t="s">
        <v>1</v>
      </c>
      <c r="F31" s="163" t="s">
        <v>67</v>
      </c>
      <c r="G31" s="163" t="s">
        <v>1019</v>
      </c>
      <c r="H31" s="163" t="s">
        <v>30</v>
      </c>
      <c r="I31" s="163" t="s">
        <v>68</v>
      </c>
      <c r="J31" s="163" t="s">
        <v>32</v>
      </c>
      <c r="K31" s="163" t="s">
        <v>959</v>
      </c>
    </row>
    <row r="32" spans="1:11" x14ac:dyDescent="0.25">
      <c r="A32" s="163">
        <v>31</v>
      </c>
      <c r="B32" s="163" t="s">
        <v>242</v>
      </c>
      <c r="C32" s="163" t="s">
        <v>243</v>
      </c>
      <c r="D32" s="163" t="s">
        <v>957</v>
      </c>
      <c r="E32" s="163" t="s">
        <v>43</v>
      </c>
      <c r="F32" s="163" t="s">
        <v>244</v>
      </c>
      <c r="G32" s="163" t="s">
        <v>1019</v>
      </c>
      <c r="H32" s="163" t="s">
        <v>3</v>
      </c>
      <c r="I32" s="163" t="s">
        <v>245</v>
      </c>
      <c r="J32" s="163" t="s">
        <v>125</v>
      </c>
      <c r="K32" s="163" t="s">
        <v>958</v>
      </c>
    </row>
    <row r="33" spans="1:11" x14ac:dyDescent="0.25">
      <c r="A33" s="163">
        <v>32</v>
      </c>
      <c r="B33" s="163" t="s">
        <v>322</v>
      </c>
      <c r="C33" s="163" t="s">
        <v>323</v>
      </c>
      <c r="D33" s="163" t="s">
        <v>66</v>
      </c>
      <c r="E33" s="163" t="s">
        <v>1</v>
      </c>
      <c r="F33" s="163" t="s">
        <v>324</v>
      </c>
      <c r="G33" s="163" t="s">
        <v>1019</v>
      </c>
      <c r="H33" s="163" t="s">
        <v>287</v>
      </c>
      <c r="I33" s="163" t="s">
        <v>325</v>
      </c>
      <c r="J33" s="163" t="s">
        <v>289</v>
      </c>
      <c r="K33" s="163" t="s">
        <v>956</v>
      </c>
    </row>
    <row r="34" spans="1:11" x14ac:dyDescent="0.25">
      <c r="A34" s="163">
        <v>33</v>
      </c>
      <c r="B34" s="163" t="s">
        <v>49</v>
      </c>
      <c r="C34" s="163" t="s">
        <v>97</v>
      </c>
      <c r="D34" s="163" t="s">
        <v>66</v>
      </c>
      <c r="E34" s="163" t="s">
        <v>1</v>
      </c>
      <c r="F34" s="163" t="s">
        <v>391</v>
      </c>
      <c r="G34" s="163" t="s">
        <v>1019</v>
      </c>
      <c r="H34" s="163" t="s">
        <v>294</v>
      </c>
      <c r="I34" s="163" t="s">
        <v>392</v>
      </c>
      <c r="J34" s="163" t="s">
        <v>289</v>
      </c>
      <c r="K34" s="163" t="s">
        <v>921</v>
      </c>
    </row>
    <row r="35" spans="1:11" x14ac:dyDescent="0.25">
      <c r="A35" s="163">
        <v>34</v>
      </c>
      <c r="B35" s="163" t="s">
        <v>361</v>
      </c>
      <c r="C35" s="163" t="s">
        <v>362</v>
      </c>
      <c r="D35" s="163" t="s">
        <v>0</v>
      </c>
      <c r="E35" s="163" t="s">
        <v>1</v>
      </c>
      <c r="F35" s="163" t="s">
        <v>886</v>
      </c>
      <c r="G35" s="163" t="s">
        <v>1019</v>
      </c>
      <c r="H35" s="163" t="s">
        <v>3</v>
      </c>
      <c r="I35" s="163" t="s">
        <v>861</v>
      </c>
      <c r="J35" s="163" t="s">
        <v>516</v>
      </c>
      <c r="K35" s="163" t="s">
        <v>896</v>
      </c>
    </row>
    <row r="36" spans="1:11" x14ac:dyDescent="0.25">
      <c r="A36" s="163">
        <v>35</v>
      </c>
      <c r="B36" s="163" t="s">
        <v>845</v>
      </c>
      <c r="C36" s="163" t="s">
        <v>846</v>
      </c>
      <c r="D36" s="163" t="s">
        <v>27</v>
      </c>
      <c r="E36" s="163" t="s">
        <v>28</v>
      </c>
      <c r="F36" s="163" t="s">
        <v>847</v>
      </c>
      <c r="G36" s="163" t="s">
        <v>1019</v>
      </c>
      <c r="H36" s="163" t="s">
        <v>294</v>
      </c>
      <c r="I36" s="163" t="s">
        <v>848</v>
      </c>
      <c r="J36" s="163" t="s">
        <v>289</v>
      </c>
      <c r="K36" s="163" t="s">
        <v>849</v>
      </c>
    </row>
    <row r="37" spans="1:11" x14ac:dyDescent="0.25">
      <c r="A37" s="163">
        <v>36</v>
      </c>
      <c r="B37" s="163" t="s">
        <v>651</v>
      </c>
      <c r="C37" s="163" t="s">
        <v>652</v>
      </c>
      <c r="D37" s="163" t="s">
        <v>653</v>
      </c>
      <c r="E37" s="163" t="s">
        <v>1</v>
      </c>
      <c r="F37" s="163" t="s">
        <v>654</v>
      </c>
      <c r="G37" s="163" t="s">
        <v>1019</v>
      </c>
      <c r="H37" s="163" t="s">
        <v>294</v>
      </c>
      <c r="I37" s="163" t="s">
        <v>655</v>
      </c>
      <c r="J37" s="163" t="s">
        <v>289</v>
      </c>
      <c r="K37" s="163" t="s">
        <v>656</v>
      </c>
    </row>
    <row r="38" spans="1:11" x14ac:dyDescent="0.25">
      <c r="A38" s="163">
        <v>37</v>
      </c>
      <c r="B38" s="163" t="s">
        <v>425</v>
      </c>
      <c r="C38" s="163" t="s">
        <v>426</v>
      </c>
      <c r="D38" s="163" t="s">
        <v>427</v>
      </c>
      <c r="E38" s="163" t="s">
        <v>28</v>
      </c>
      <c r="F38" s="163" t="s">
        <v>428</v>
      </c>
      <c r="G38" s="163" t="s">
        <v>1019</v>
      </c>
      <c r="H38" s="163" t="s">
        <v>287</v>
      </c>
      <c r="I38" s="163" t="s">
        <v>429</v>
      </c>
      <c r="J38" s="163" t="s">
        <v>289</v>
      </c>
      <c r="K38" s="163" t="s">
        <v>659</v>
      </c>
    </row>
    <row r="39" spans="1:11" x14ac:dyDescent="0.25">
      <c r="A39" s="163">
        <v>38</v>
      </c>
      <c r="B39" s="163" t="s">
        <v>608</v>
      </c>
      <c r="C39" s="163" t="s">
        <v>378</v>
      </c>
      <c r="D39" s="163" t="s">
        <v>27</v>
      </c>
      <c r="E39" s="163" t="s">
        <v>28</v>
      </c>
      <c r="F39" s="163" t="s">
        <v>609</v>
      </c>
      <c r="G39" s="163" t="s">
        <v>1019</v>
      </c>
      <c r="H39" s="163" t="s">
        <v>294</v>
      </c>
      <c r="I39" s="163" t="s">
        <v>610</v>
      </c>
      <c r="J39" s="163" t="s">
        <v>289</v>
      </c>
      <c r="K39" s="163" t="s">
        <v>663</v>
      </c>
    </row>
    <row r="40" spans="1:11" x14ac:dyDescent="0.25">
      <c r="A40" s="163">
        <v>39</v>
      </c>
      <c r="B40" s="163"/>
      <c r="C40" s="163"/>
      <c r="D40" s="163"/>
      <c r="E40" s="163"/>
      <c r="F40" s="163" t="s">
        <v>572</v>
      </c>
      <c r="G40" s="163" t="s">
        <v>1019</v>
      </c>
      <c r="H40" s="163" t="s">
        <v>287</v>
      </c>
      <c r="I40" s="163" t="s">
        <v>573</v>
      </c>
      <c r="J40" s="163" t="s">
        <v>289</v>
      </c>
      <c r="K40" s="163" t="s">
        <v>665</v>
      </c>
    </row>
    <row r="41" spans="1:11" x14ac:dyDescent="0.25">
      <c r="A41" s="163">
        <v>40</v>
      </c>
      <c r="B41" s="163" t="s">
        <v>590</v>
      </c>
      <c r="C41" s="163" t="s">
        <v>591</v>
      </c>
      <c r="D41" s="163" t="s">
        <v>592</v>
      </c>
      <c r="E41" s="163" t="s">
        <v>43</v>
      </c>
      <c r="F41" s="163" t="s">
        <v>593</v>
      </c>
      <c r="G41" s="163" t="s">
        <v>1131</v>
      </c>
      <c r="H41" s="163" t="s">
        <v>30</v>
      </c>
      <c r="I41" s="163" t="s">
        <v>594</v>
      </c>
      <c r="J41" s="163" t="s">
        <v>32</v>
      </c>
      <c r="K41" s="163" t="s">
        <v>669</v>
      </c>
    </row>
    <row r="42" spans="1:11" x14ac:dyDescent="0.25">
      <c r="A42" s="163">
        <v>41</v>
      </c>
      <c r="B42" s="163" t="s">
        <v>566</v>
      </c>
      <c r="C42" s="163" t="s">
        <v>556</v>
      </c>
      <c r="D42" s="163" t="s">
        <v>0</v>
      </c>
      <c r="E42" s="163" t="s">
        <v>1</v>
      </c>
      <c r="F42" s="163" t="s">
        <v>557</v>
      </c>
      <c r="G42" s="163" t="s">
        <v>1019</v>
      </c>
      <c r="H42" s="163" t="s">
        <v>287</v>
      </c>
      <c r="I42" s="163" t="s">
        <v>558</v>
      </c>
      <c r="J42" s="163" t="s">
        <v>289</v>
      </c>
      <c r="K42" s="163" t="s">
        <v>673</v>
      </c>
    </row>
    <row r="43" spans="1:11" x14ac:dyDescent="0.25">
      <c r="A43" s="163">
        <v>42</v>
      </c>
      <c r="B43" s="163"/>
      <c r="C43" s="163"/>
      <c r="D43" s="163"/>
      <c r="E43" s="163"/>
      <c r="F43" s="163" t="s">
        <v>540</v>
      </c>
      <c r="G43" s="163" t="s">
        <v>1019</v>
      </c>
      <c r="H43" s="163" t="s">
        <v>294</v>
      </c>
      <c r="I43" s="163" t="s">
        <v>541</v>
      </c>
      <c r="J43" s="163" t="s">
        <v>289</v>
      </c>
      <c r="K43" s="163" t="s">
        <v>677</v>
      </c>
    </row>
    <row r="44" spans="1:11" x14ac:dyDescent="0.25">
      <c r="A44" s="163">
        <v>43</v>
      </c>
      <c r="B44" s="163" t="s">
        <v>291</v>
      </c>
      <c r="C44" s="163" t="s">
        <v>292</v>
      </c>
      <c r="D44" s="163" t="s">
        <v>0</v>
      </c>
      <c r="E44" s="163" t="s">
        <v>1</v>
      </c>
      <c r="F44" s="163" t="s">
        <v>293</v>
      </c>
      <c r="G44" s="163" t="s">
        <v>1019</v>
      </c>
      <c r="H44" s="163" t="s">
        <v>294</v>
      </c>
      <c r="I44" s="163" t="s">
        <v>295</v>
      </c>
      <c r="J44" s="163" t="s">
        <v>289</v>
      </c>
      <c r="K44" s="163" t="s">
        <v>679</v>
      </c>
    </row>
    <row r="45" spans="1:11" x14ac:dyDescent="0.25">
      <c r="A45" s="163">
        <v>44</v>
      </c>
      <c r="B45" s="163" t="s">
        <v>311</v>
      </c>
      <c r="C45" s="163" t="s">
        <v>312</v>
      </c>
      <c r="D45" s="163" t="s">
        <v>313</v>
      </c>
      <c r="E45" s="163" t="s">
        <v>43</v>
      </c>
      <c r="F45" s="163" t="s">
        <v>314</v>
      </c>
      <c r="G45" s="163" t="s">
        <v>1019</v>
      </c>
      <c r="H45" s="163" t="s">
        <v>294</v>
      </c>
      <c r="I45" s="163" t="s">
        <v>315</v>
      </c>
      <c r="J45" s="163" t="s">
        <v>289</v>
      </c>
      <c r="K45" s="163" t="s">
        <v>683</v>
      </c>
    </row>
    <row r="46" spans="1:11" x14ac:dyDescent="0.25">
      <c r="A46" s="163">
        <v>45</v>
      </c>
      <c r="B46" s="163" t="s">
        <v>317</v>
      </c>
      <c r="C46" s="163" t="s">
        <v>279</v>
      </c>
      <c r="D46" s="163" t="s">
        <v>318</v>
      </c>
      <c r="E46" s="163" t="s">
        <v>28</v>
      </c>
      <c r="F46" s="163" t="s">
        <v>319</v>
      </c>
      <c r="G46" s="163" t="s">
        <v>1019</v>
      </c>
      <c r="H46" s="163" t="s">
        <v>287</v>
      </c>
      <c r="I46" s="163" t="s">
        <v>320</v>
      </c>
      <c r="J46" s="163" t="s">
        <v>289</v>
      </c>
      <c r="K46" s="163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63">
        <v>47</v>
      </c>
      <c r="B48" s="163" t="s">
        <v>355</v>
      </c>
      <c r="C48" s="163" t="s">
        <v>356</v>
      </c>
      <c r="D48" s="163" t="s">
        <v>0</v>
      </c>
      <c r="E48" s="163" t="s">
        <v>1</v>
      </c>
      <c r="F48" s="163" t="s">
        <v>357</v>
      </c>
      <c r="G48" s="163" t="s">
        <v>1019</v>
      </c>
      <c r="H48" s="163" t="s">
        <v>294</v>
      </c>
      <c r="I48" s="163" t="s">
        <v>358</v>
      </c>
      <c r="J48" s="163" t="s">
        <v>289</v>
      </c>
      <c r="K48" s="163" t="s">
        <v>690</v>
      </c>
    </row>
    <row r="49" spans="1:11" x14ac:dyDescent="0.25">
      <c r="A49" s="163">
        <v>48</v>
      </c>
      <c r="B49" s="163" t="s">
        <v>238</v>
      </c>
      <c r="C49" s="163" t="s">
        <v>239</v>
      </c>
      <c r="D49" s="163" t="s">
        <v>0</v>
      </c>
      <c r="E49" s="163" t="s">
        <v>1</v>
      </c>
      <c r="F49" s="163" t="s">
        <v>240</v>
      </c>
      <c r="G49" s="163" t="s">
        <v>1019</v>
      </c>
      <c r="H49" s="163" t="s">
        <v>3</v>
      </c>
      <c r="I49" s="163" t="s">
        <v>241</v>
      </c>
      <c r="J49" s="163" t="s">
        <v>53</v>
      </c>
      <c r="K49" s="163" t="s">
        <v>691</v>
      </c>
    </row>
    <row customFormat="1" r="50" s="57" spans="1:1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63">
        <v>50</v>
      </c>
      <c r="B51" s="163" t="s">
        <v>137</v>
      </c>
      <c r="C51" s="163" t="s">
        <v>138</v>
      </c>
      <c r="D51" s="163" t="s">
        <v>0</v>
      </c>
      <c r="E51" s="163" t="s">
        <v>1</v>
      </c>
      <c r="F51" s="163" t="s">
        <v>139</v>
      </c>
      <c r="G51" s="163" t="s">
        <v>1019</v>
      </c>
      <c r="H51" s="163" t="s">
        <v>3</v>
      </c>
      <c r="I51" s="163" t="s">
        <v>140</v>
      </c>
      <c r="J51" s="163" t="s">
        <v>53</v>
      </c>
      <c r="K51" s="163" t="s">
        <v>699</v>
      </c>
    </row>
    <row r="52" spans="1:11" x14ac:dyDescent="0.25">
      <c r="A52" s="163">
        <v>51</v>
      </c>
      <c r="B52" s="163" t="s">
        <v>262</v>
      </c>
      <c r="C52" s="163" t="s">
        <v>399</v>
      </c>
      <c r="D52" s="163" t="s">
        <v>0</v>
      </c>
      <c r="E52" s="163" t="s">
        <v>1</v>
      </c>
      <c r="F52" s="163" t="s">
        <v>400</v>
      </c>
      <c r="G52" s="163" t="s">
        <v>1019</v>
      </c>
      <c r="H52" s="163" t="s">
        <v>294</v>
      </c>
      <c r="I52" s="163" t="s">
        <v>401</v>
      </c>
      <c r="J52" s="163" t="s">
        <v>289</v>
      </c>
      <c r="K52" s="163" t="s">
        <v>700</v>
      </c>
    </row>
    <row r="53" spans="1:11" x14ac:dyDescent="0.25">
      <c r="A53" s="163">
        <v>52</v>
      </c>
      <c r="B53" s="163" t="s">
        <v>403</v>
      </c>
      <c r="C53" s="163" t="s">
        <v>60</v>
      </c>
      <c r="D53" s="163" t="s">
        <v>27</v>
      </c>
      <c r="E53" s="163" t="s">
        <v>28</v>
      </c>
      <c r="F53" s="163" t="s">
        <v>404</v>
      </c>
      <c r="G53" s="163" t="s">
        <v>1019</v>
      </c>
      <c r="H53" s="163" t="s">
        <v>287</v>
      </c>
      <c r="I53" s="163" t="s">
        <v>405</v>
      </c>
      <c r="J53" s="163" t="s">
        <v>289</v>
      </c>
      <c r="K53" s="163" t="s">
        <v>701</v>
      </c>
    </row>
    <row r="54" spans="1:11" x14ac:dyDescent="0.25">
      <c r="A54" s="163">
        <v>53</v>
      </c>
      <c r="B54" s="163" t="s">
        <v>431</v>
      </c>
      <c r="C54" s="163" t="s">
        <v>172</v>
      </c>
      <c r="D54" s="163" t="s">
        <v>432</v>
      </c>
      <c r="E54" s="163" t="s">
        <v>28</v>
      </c>
      <c r="F54" s="163" t="s">
        <v>433</v>
      </c>
      <c r="G54" s="163" t="s">
        <v>1019</v>
      </c>
      <c r="H54" s="163" t="s">
        <v>294</v>
      </c>
      <c r="I54" s="163" t="s">
        <v>434</v>
      </c>
      <c r="J54" s="163" t="s">
        <v>289</v>
      </c>
      <c r="K54" s="163" t="s">
        <v>704</v>
      </c>
    </row>
    <row r="55" spans="1:11" x14ac:dyDescent="0.25">
      <c r="A55" s="163">
        <v>54</v>
      </c>
      <c r="B55" s="163" t="s">
        <v>443</v>
      </c>
      <c r="C55" s="163" t="s">
        <v>444</v>
      </c>
      <c r="D55" s="163" t="s">
        <v>0</v>
      </c>
      <c r="E55" s="163" t="s">
        <v>1</v>
      </c>
      <c r="F55" s="163" t="s">
        <v>445</v>
      </c>
      <c r="G55" s="163" t="s">
        <v>1257</v>
      </c>
      <c r="H55" s="163" t="s">
        <v>5</v>
      </c>
      <c r="I55" s="163" t="s">
        <v>446</v>
      </c>
      <c r="J55" s="163" t="s">
        <v>6</v>
      </c>
      <c r="K55" s="163" t="s">
        <v>708</v>
      </c>
    </row>
    <row r="56" spans="1:11" x14ac:dyDescent="0.25">
      <c r="A56" s="163">
        <v>55</v>
      </c>
      <c r="B56" s="163" t="s">
        <v>460</v>
      </c>
      <c r="C56" s="163" t="s">
        <v>461</v>
      </c>
      <c r="D56" s="163" t="s">
        <v>462</v>
      </c>
      <c r="E56" s="163" t="s">
        <v>1</v>
      </c>
      <c r="F56" s="163" t="s">
        <v>463</v>
      </c>
      <c r="G56" s="163" t="s">
        <v>1019</v>
      </c>
      <c r="H56" s="163" t="s">
        <v>30</v>
      </c>
      <c r="I56" s="163" t="s">
        <v>464</v>
      </c>
      <c r="J56" s="163" t="s">
        <v>32</v>
      </c>
      <c r="K56" s="163" t="s">
        <v>711</v>
      </c>
    </row>
    <row r="57" spans="1:11" x14ac:dyDescent="0.25">
      <c r="A57" s="163">
        <v>56</v>
      </c>
      <c r="B57" s="163" t="s">
        <v>165</v>
      </c>
      <c r="C57" s="163" t="s">
        <v>166</v>
      </c>
      <c r="D57" s="163" t="s">
        <v>27</v>
      </c>
      <c r="E57" s="163" t="s">
        <v>28</v>
      </c>
      <c r="F57" s="163" t="s">
        <v>167</v>
      </c>
      <c r="G57" s="163" t="s">
        <v>1019</v>
      </c>
      <c r="H57" s="163" t="s">
        <v>30</v>
      </c>
      <c r="I57" s="163" t="s">
        <v>168</v>
      </c>
      <c r="J57" s="163" t="s">
        <v>32</v>
      </c>
      <c r="K57" s="163" t="s">
        <v>712</v>
      </c>
    </row>
    <row r="58" spans="1:11" x14ac:dyDescent="0.25">
      <c r="A58" s="163">
        <v>57</v>
      </c>
      <c r="B58" s="163" t="s">
        <v>25</v>
      </c>
      <c r="C58" s="163" t="s">
        <v>26</v>
      </c>
      <c r="D58" s="163" t="s">
        <v>27</v>
      </c>
      <c r="E58" s="163" t="s">
        <v>28</v>
      </c>
      <c r="F58" s="163" t="s">
        <v>29</v>
      </c>
      <c r="G58" s="163" t="s">
        <v>1019</v>
      </c>
      <c r="H58" s="163" t="s">
        <v>30</v>
      </c>
      <c r="I58" s="163" t="s">
        <v>31</v>
      </c>
      <c r="J58" s="163" t="s">
        <v>32</v>
      </c>
      <c r="K58" s="163" t="s">
        <v>714</v>
      </c>
    </row>
    <row r="59" spans="1:11" x14ac:dyDescent="0.25">
      <c r="A59" s="163">
        <v>58</v>
      </c>
      <c r="B59" s="163" t="s">
        <v>54</v>
      </c>
      <c r="C59" s="163" t="s">
        <v>55</v>
      </c>
      <c r="D59" s="163" t="s">
        <v>0</v>
      </c>
      <c r="E59" s="163" t="s">
        <v>1</v>
      </c>
      <c r="F59" s="163" t="s">
        <v>56</v>
      </c>
      <c r="G59" s="163" t="s">
        <v>1257</v>
      </c>
      <c r="H59" s="163" t="s">
        <v>5</v>
      </c>
      <c r="I59" s="163" t="s">
        <v>57</v>
      </c>
      <c r="J59" s="163" t="s">
        <v>6</v>
      </c>
      <c r="K59" s="163" t="s">
        <v>717</v>
      </c>
    </row>
    <row r="60" spans="1:11" x14ac:dyDescent="0.25">
      <c r="A60" s="163">
        <v>59</v>
      </c>
      <c r="B60" s="163" t="s">
        <v>50</v>
      </c>
      <c r="C60" s="163" t="s">
        <v>51</v>
      </c>
      <c r="D60" s="163" t="s">
        <v>52</v>
      </c>
      <c r="E60" s="163" t="s">
        <v>43</v>
      </c>
      <c r="F60" s="163" t="s">
        <v>94</v>
      </c>
      <c r="G60" s="163" t="s">
        <v>1136</v>
      </c>
      <c r="H60" s="163" t="s">
        <v>5</v>
      </c>
      <c r="I60" s="163" t="s">
        <v>95</v>
      </c>
      <c r="J60" s="163" t="s">
        <v>6</v>
      </c>
      <c r="K60" s="163" t="s">
        <v>724</v>
      </c>
    </row>
    <row r="61" spans="1:11" x14ac:dyDescent="0.25">
      <c r="A61" s="163">
        <v>60</v>
      </c>
      <c r="B61" s="163" t="s">
        <v>110</v>
      </c>
      <c r="C61" s="163" t="s">
        <v>111</v>
      </c>
      <c r="D61" s="163" t="s">
        <v>112</v>
      </c>
      <c r="E61" s="163" t="s">
        <v>43</v>
      </c>
      <c r="F61" s="163" t="s">
        <v>113</v>
      </c>
      <c r="G61" s="163" t="s">
        <v>1019</v>
      </c>
      <c r="H61" s="163" t="s">
        <v>3</v>
      </c>
      <c r="I61" s="163" t="s">
        <v>114</v>
      </c>
      <c r="J61" s="163" t="s">
        <v>53</v>
      </c>
      <c r="K61" s="163" t="s">
        <v>727</v>
      </c>
    </row>
    <row r="62" spans="1:11" x14ac:dyDescent="0.25">
      <c r="A62" s="163">
        <v>61</v>
      </c>
      <c r="B62" s="163" t="s">
        <v>120</v>
      </c>
      <c r="C62" s="163" t="s">
        <v>121</v>
      </c>
      <c r="D62" s="163" t="s">
        <v>122</v>
      </c>
      <c r="E62" s="163" t="s">
        <v>43</v>
      </c>
      <c r="F62" s="163" t="s">
        <v>123</v>
      </c>
      <c r="G62" s="163" t="s">
        <v>1019</v>
      </c>
      <c r="H62" s="163" t="s">
        <v>3</v>
      </c>
      <c r="I62" s="163" t="s">
        <v>124</v>
      </c>
      <c r="J62" s="163" t="s">
        <v>125</v>
      </c>
      <c r="K62" s="163" t="s">
        <v>728</v>
      </c>
    </row>
    <row r="63" spans="1:11" x14ac:dyDescent="0.25">
      <c r="A63" s="163">
        <v>62</v>
      </c>
      <c r="B63" s="163" t="s">
        <v>797</v>
      </c>
      <c r="C63" s="163" t="s">
        <v>798</v>
      </c>
      <c r="D63" s="163" t="s">
        <v>799</v>
      </c>
      <c r="E63" s="163" t="s">
        <v>1</v>
      </c>
      <c r="F63" s="163" t="s">
        <v>800</v>
      </c>
      <c r="G63" s="163" t="s">
        <v>1257</v>
      </c>
      <c r="H63" s="163" t="s">
        <v>8</v>
      </c>
      <c r="I63" s="163" t="s">
        <v>801</v>
      </c>
      <c r="J63" s="163" t="s">
        <v>9</v>
      </c>
      <c r="K63" s="163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63">
        <v>64</v>
      </c>
      <c r="B65" s="163" t="s">
        <v>174</v>
      </c>
      <c r="C65" s="163" t="s">
        <v>175</v>
      </c>
      <c r="D65" s="163" t="s">
        <v>0</v>
      </c>
      <c r="E65" s="163" t="s">
        <v>1</v>
      </c>
      <c r="F65" s="163" t="s">
        <v>176</v>
      </c>
      <c r="G65" s="163" t="s">
        <v>1257</v>
      </c>
      <c r="H65" s="163" t="s">
        <v>8</v>
      </c>
      <c r="I65" s="163" t="s">
        <v>177</v>
      </c>
      <c r="J65" s="163" t="s">
        <v>9</v>
      </c>
      <c r="K65" s="163" t="s">
        <v>736</v>
      </c>
    </row>
    <row r="66" spans="1:11" x14ac:dyDescent="0.25">
      <c r="A66" s="163">
        <v>65</v>
      </c>
      <c r="B66" s="163" t="s">
        <v>174</v>
      </c>
      <c r="C66" s="163" t="s">
        <v>175</v>
      </c>
      <c r="D66" s="163" t="s">
        <v>0</v>
      </c>
      <c r="E66" s="163" t="s">
        <v>1</v>
      </c>
      <c r="F66" s="163" t="s">
        <v>472</v>
      </c>
      <c r="G66" s="163" t="s">
        <v>1050</v>
      </c>
      <c r="H66" s="163" t="s">
        <v>473</v>
      </c>
      <c r="I66" s="163" t="s">
        <v>474</v>
      </c>
      <c r="J66" s="163" t="s">
        <v>475</v>
      </c>
      <c r="K66" s="163" t="s">
        <v>737</v>
      </c>
    </row>
    <row r="67" spans="1:11" x14ac:dyDescent="0.25">
      <c r="A67" s="163">
        <v>66</v>
      </c>
      <c r="B67" s="163" t="s">
        <v>179</v>
      </c>
      <c r="C67" s="163" t="s">
        <v>180</v>
      </c>
      <c r="D67" s="163" t="s">
        <v>181</v>
      </c>
      <c r="E67" s="163" t="s">
        <v>43</v>
      </c>
      <c r="F67" s="163" t="s">
        <v>182</v>
      </c>
      <c r="G67" s="163" t="s">
        <v>1136</v>
      </c>
      <c r="H67" s="163" t="s">
        <v>8</v>
      </c>
      <c r="I67" s="163" t="s">
        <v>183</v>
      </c>
      <c r="J67" s="163" t="s">
        <v>9</v>
      </c>
      <c r="K67" s="163" t="s">
        <v>738</v>
      </c>
    </row>
    <row r="68" spans="1:11" x14ac:dyDescent="0.25">
      <c r="A68" s="163">
        <v>67</v>
      </c>
      <c r="B68" s="163" t="s">
        <v>467</v>
      </c>
      <c r="C68" s="163" t="s">
        <v>468</v>
      </c>
      <c r="D68" s="163" t="s">
        <v>0</v>
      </c>
      <c r="E68" s="163" t="s">
        <v>1</v>
      </c>
      <c r="F68" s="163" t="s">
        <v>477</v>
      </c>
      <c r="G68" s="163" t="s">
        <v>1019</v>
      </c>
      <c r="H68" s="163" t="s">
        <v>30</v>
      </c>
      <c r="I68" s="163" t="s">
        <v>478</v>
      </c>
      <c r="J68" s="163" t="s">
        <v>32</v>
      </c>
      <c r="K68" s="163" t="s">
        <v>740</v>
      </c>
    </row>
    <row r="69" spans="1:11" x14ac:dyDescent="0.25">
      <c r="A69" s="163">
        <v>68</v>
      </c>
      <c r="B69" s="163" t="s">
        <v>54</v>
      </c>
      <c r="C69" s="163" t="s">
        <v>55</v>
      </c>
      <c r="D69" s="163" t="s">
        <v>0</v>
      </c>
      <c r="E69" s="163" t="s">
        <v>1</v>
      </c>
      <c r="F69" s="163" t="s">
        <v>480</v>
      </c>
      <c r="G69" s="163" t="s">
        <v>1050</v>
      </c>
      <c r="H69" s="163" t="s">
        <v>473</v>
      </c>
      <c r="I69" s="163" t="s">
        <v>481</v>
      </c>
      <c r="J69" s="163" t="s">
        <v>475</v>
      </c>
      <c r="K69" s="163" t="s">
        <v>744</v>
      </c>
    </row>
    <row r="70" spans="1:11" x14ac:dyDescent="0.25">
      <c r="A70" s="163">
        <v>69</v>
      </c>
      <c r="B70" s="163" t="s">
        <v>206</v>
      </c>
      <c r="C70" s="163" t="s">
        <v>207</v>
      </c>
      <c r="D70" s="163" t="s">
        <v>173</v>
      </c>
      <c r="E70" s="163" t="s">
        <v>43</v>
      </c>
      <c r="F70" s="163" t="s">
        <v>208</v>
      </c>
      <c r="G70" s="163" t="s">
        <v>1019</v>
      </c>
      <c r="H70" s="163" t="s">
        <v>3</v>
      </c>
      <c r="I70" s="163" t="s">
        <v>209</v>
      </c>
      <c r="J70" s="163" t="s">
        <v>53</v>
      </c>
      <c r="K70" s="163" t="s">
        <v>745</v>
      </c>
    </row>
    <row r="71" spans="1:11" x14ac:dyDescent="0.25">
      <c r="A71" s="163">
        <v>70</v>
      </c>
      <c r="B71" s="163" t="s">
        <v>224</v>
      </c>
      <c r="C71" s="163" t="s">
        <v>225</v>
      </c>
      <c r="D71" s="163" t="s">
        <v>0</v>
      </c>
      <c r="E71" s="163" t="s">
        <v>1</v>
      </c>
      <c r="F71" s="163" t="s">
        <v>226</v>
      </c>
      <c r="G71" s="163" t="s">
        <v>1019</v>
      </c>
      <c r="H71" s="163" t="s">
        <v>3</v>
      </c>
      <c r="I71" s="163" t="s">
        <v>227</v>
      </c>
      <c r="J71" s="163" t="s">
        <v>53</v>
      </c>
      <c r="K71" s="163" t="s">
        <v>748</v>
      </c>
    </row>
    <row r="72" spans="1:11" x14ac:dyDescent="0.25">
      <c r="A72" s="163">
        <v>71</v>
      </c>
      <c r="B72" s="163" t="s">
        <v>54</v>
      </c>
      <c r="C72" s="163" t="s">
        <v>55</v>
      </c>
      <c r="D72" s="163" t="s">
        <v>0</v>
      </c>
      <c r="E72" s="163" t="s">
        <v>1</v>
      </c>
      <c r="F72" s="163" t="s">
        <v>229</v>
      </c>
      <c r="G72" s="163" t="s">
        <v>1019</v>
      </c>
      <c r="H72" s="163" t="s">
        <v>3</v>
      </c>
      <c r="I72" s="163" t="s">
        <v>230</v>
      </c>
      <c r="J72" s="163" t="s">
        <v>53</v>
      </c>
      <c r="K72" s="163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63">
        <v>73</v>
      </c>
      <c r="B74" s="163" t="s">
        <v>278</v>
      </c>
      <c r="C74" s="163" t="s">
        <v>279</v>
      </c>
      <c r="D74" s="163" t="s">
        <v>66</v>
      </c>
      <c r="E74" s="163" t="s">
        <v>1</v>
      </c>
      <c r="F74" s="163" t="s">
        <v>280</v>
      </c>
      <c r="G74" s="163" t="s">
        <v>1019</v>
      </c>
      <c r="H74" s="163" t="s">
        <v>3</v>
      </c>
      <c r="I74" s="163" t="s">
        <v>281</v>
      </c>
      <c r="J74" s="163" t="s">
        <v>53</v>
      </c>
      <c r="K74" s="163" t="s">
        <v>756</v>
      </c>
    </row>
  </sheetData>
  <sortState ref="A2:K74">
    <sortCondition ref="A1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activeCell="O77" sqref="O77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1</v>
      </c>
      <c r="B2" s="57" t="s">
        <v>803</v>
      </c>
      <c r="C2" s="57" t="s">
        <v>804</v>
      </c>
      <c r="D2" s="57" t="s">
        <v>17</v>
      </c>
      <c r="E2" s="57" t="s">
        <v>7</v>
      </c>
      <c r="F2" s="57" t="s">
        <v>1207</v>
      </c>
      <c r="G2" s="57" t="s">
        <v>960</v>
      </c>
      <c r="H2" s="57" t="s">
        <v>1013</v>
      </c>
      <c r="I2" s="57" t="s">
        <v>1208</v>
      </c>
      <c r="J2" s="57" t="s">
        <v>960</v>
      </c>
      <c r="K2" s="57" t="s">
        <v>1464</v>
      </c>
    </row>
    <row customFormat="1" r="3" s="57" spans="1:11" x14ac:dyDescent="0.25">
      <c r="A3" s="170">
        <v>2</v>
      </c>
      <c r="B3" s="170" t="s">
        <v>174</v>
      </c>
      <c r="C3" s="170" t="s">
        <v>175</v>
      </c>
      <c r="D3" s="170" t="s">
        <v>0</v>
      </c>
      <c r="E3" s="170" t="s">
        <v>1</v>
      </c>
      <c r="F3" s="170" t="s">
        <v>1232</v>
      </c>
      <c r="G3" s="170" t="s">
        <v>1257</v>
      </c>
      <c r="H3" s="170" t="s">
        <v>1013</v>
      </c>
      <c r="I3" s="170" t="s">
        <v>1234</v>
      </c>
      <c r="J3" s="170" t="s">
        <v>960</v>
      </c>
      <c r="K3" s="170" t="s">
        <v>1457</v>
      </c>
    </row>
    <row customFormat="1" r="4" s="57" spans="1:11" x14ac:dyDescent="0.25">
      <c r="A4" s="170">
        <v>3</v>
      </c>
      <c r="B4" s="170" t="s">
        <v>1458</v>
      </c>
      <c r="C4" s="170" t="s">
        <v>1459</v>
      </c>
      <c r="D4" s="170" t="s">
        <v>42</v>
      </c>
      <c r="E4" s="170" t="s">
        <v>43</v>
      </c>
      <c r="F4" s="170" t="s">
        <v>1460</v>
      </c>
      <c r="G4" s="170" t="s">
        <v>1136</v>
      </c>
      <c r="H4" s="170" t="s">
        <v>1013</v>
      </c>
      <c r="I4" s="170" t="s">
        <v>1461</v>
      </c>
      <c r="J4" s="170" t="s">
        <v>960</v>
      </c>
      <c r="K4" s="170" t="s">
        <v>1462</v>
      </c>
    </row>
    <row customFormat="1" r="5" s="57" spans="1:11" x14ac:dyDescent="0.25">
      <c r="A5" s="170">
        <v>4</v>
      </c>
      <c r="B5" s="170" t="s">
        <v>366</v>
      </c>
      <c r="C5" s="170" t="s">
        <v>367</v>
      </c>
      <c r="D5" s="170" t="s">
        <v>368</v>
      </c>
      <c r="E5" s="170" t="s">
        <v>43</v>
      </c>
      <c r="F5" s="170" t="s">
        <v>369</v>
      </c>
      <c r="G5" s="170" t="s">
        <v>1019</v>
      </c>
      <c r="H5" s="170" t="s">
        <v>294</v>
      </c>
      <c r="I5" s="170" t="s">
        <v>370</v>
      </c>
      <c r="J5" s="170" t="s">
        <v>289</v>
      </c>
      <c r="K5" s="170" t="s">
        <v>1240</v>
      </c>
    </row>
    <row r="6" spans="1:11" x14ac:dyDescent="0.25">
      <c r="A6" s="162">
        <v>5</v>
      </c>
      <c r="B6" s="162" t="s">
        <v>366</v>
      </c>
      <c r="C6" s="162" t="s">
        <v>367</v>
      </c>
      <c r="D6" s="162" t="s">
        <v>368</v>
      </c>
      <c r="E6" s="162" t="s">
        <v>43</v>
      </c>
      <c r="F6" s="162" t="s">
        <v>395</v>
      </c>
      <c r="G6" s="162" t="s">
        <v>1257</v>
      </c>
      <c r="H6" s="162" t="s">
        <v>5</v>
      </c>
      <c r="I6" s="162" t="s">
        <v>396</v>
      </c>
      <c r="J6" s="162" t="s">
        <v>6</v>
      </c>
      <c r="K6" s="162" t="s">
        <v>1241</v>
      </c>
    </row>
    <row r="7" spans="1:11" x14ac:dyDescent="0.25">
      <c r="A7" s="162">
        <v>6</v>
      </c>
      <c r="B7" s="162" t="s">
        <v>366</v>
      </c>
      <c r="C7" s="162" t="s">
        <v>367</v>
      </c>
      <c r="D7" s="162" t="s">
        <v>368</v>
      </c>
      <c r="E7" s="162" t="s">
        <v>43</v>
      </c>
      <c r="F7" s="162" t="s">
        <v>1100</v>
      </c>
      <c r="G7" s="162" t="s">
        <v>1257</v>
      </c>
      <c r="H7" s="162" t="s">
        <v>1013</v>
      </c>
      <c r="I7" s="162" t="s">
        <v>1101</v>
      </c>
      <c r="J7" s="162" t="s">
        <v>960</v>
      </c>
      <c r="K7" s="162" t="s">
        <v>1258</v>
      </c>
    </row>
    <row r="8" spans="1:11" x14ac:dyDescent="0.25">
      <c r="A8" s="162">
        <v>7</v>
      </c>
      <c r="B8" s="162" t="s">
        <v>1215</v>
      </c>
      <c r="C8" s="162" t="s">
        <v>1216</v>
      </c>
      <c r="D8" s="162" t="s">
        <v>0</v>
      </c>
      <c r="E8" s="162" t="s">
        <v>1</v>
      </c>
      <c r="F8" s="162" t="s">
        <v>1218</v>
      </c>
      <c r="G8" s="162" t="s">
        <v>1257</v>
      </c>
      <c r="H8" s="162" t="s">
        <v>1013</v>
      </c>
      <c r="I8" s="162" t="s">
        <v>1219</v>
      </c>
      <c r="J8" s="162" t="s">
        <v>960</v>
      </c>
      <c r="K8" s="162" t="s">
        <v>1242</v>
      </c>
    </row>
    <row r="9" spans="1:11" x14ac:dyDescent="0.25">
      <c r="A9" s="57">
        <v>8</v>
      </c>
      <c r="B9" s="57" t="s">
        <v>623</v>
      </c>
      <c r="C9" s="57" t="s">
        <v>624</v>
      </c>
      <c r="D9" s="57" t="s">
        <v>625</v>
      </c>
      <c r="E9" s="57" t="s">
        <v>48</v>
      </c>
      <c r="F9" s="57" t="s">
        <v>626</v>
      </c>
      <c r="G9" s="57" t="s">
        <v>666</v>
      </c>
      <c r="H9" s="57" t="s">
        <v>294</v>
      </c>
      <c r="I9" s="57" t="s">
        <v>627</v>
      </c>
      <c r="J9" s="57" t="s">
        <v>289</v>
      </c>
      <c r="K9" s="57" t="s">
        <v>1221</v>
      </c>
    </row>
    <row r="10" spans="1:11" x14ac:dyDescent="0.25">
      <c r="A10" s="162">
        <v>9</v>
      </c>
      <c r="B10" s="162" t="s">
        <v>1194</v>
      </c>
      <c r="C10" s="162" t="s">
        <v>1195</v>
      </c>
      <c r="D10" s="162" t="s">
        <v>1196</v>
      </c>
      <c r="E10" s="162" t="s">
        <v>28</v>
      </c>
      <c r="F10" s="162" t="s">
        <v>1197</v>
      </c>
      <c r="G10" s="162" t="s">
        <v>1257</v>
      </c>
      <c r="H10" s="162" t="s">
        <v>1013</v>
      </c>
      <c r="I10" s="162" t="s">
        <v>1198</v>
      </c>
      <c r="J10" s="162" t="s">
        <v>960</v>
      </c>
      <c r="K10" s="162" t="s">
        <v>1214</v>
      </c>
    </row>
    <row r="11" spans="1:11" x14ac:dyDescent="0.25">
      <c r="A11" s="162">
        <v>10</v>
      </c>
      <c r="B11" s="162" t="s">
        <v>117</v>
      </c>
      <c r="C11" s="162" t="s">
        <v>1210</v>
      </c>
      <c r="D11" s="162" t="s">
        <v>648</v>
      </c>
      <c r="E11" s="162" t="s">
        <v>1</v>
      </c>
      <c r="F11" s="162" t="s">
        <v>1211</v>
      </c>
      <c r="G11" s="162" t="s">
        <v>1019</v>
      </c>
      <c r="H11" s="162" t="s">
        <v>3</v>
      </c>
      <c r="I11" s="162" t="s">
        <v>1212</v>
      </c>
      <c r="J11" s="162" t="s">
        <v>53</v>
      </c>
      <c r="K11" s="162" t="s">
        <v>1213</v>
      </c>
    </row>
    <row r="12" spans="1:11" x14ac:dyDescent="0.25">
      <c r="A12" s="162">
        <v>11</v>
      </c>
      <c r="B12" s="162" t="s">
        <v>262</v>
      </c>
      <c r="C12" s="162" t="s">
        <v>399</v>
      </c>
      <c r="D12" s="162" t="s">
        <v>0</v>
      </c>
      <c r="E12" s="162" t="s">
        <v>1</v>
      </c>
      <c r="F12" s="162" t="s">
        <v>1103</v>
      </c>
      <c r="G12" s="162" t="s">
        <v>1136</v>
      </c>
      <c r="H12" s="162" t="s">
        <v>1013</v>
      </c>
      <c r="I12" s="162" t="s">
        <v>1104</v>
      </c>
      <c r="J12" s="162" t="s">
        <v>960</v>
      </c>
      <c r="K12" s="162" t="s">
        <v>1206</v>
      </c>
    </row>
    <row r="13" spans="1:11" x14ac:dyDescent="0.25">
      <c r="A13" s="162">
        <v>12</v>
      </c>
      <c r="B13" s="162" t="s">
        <v>116</v>
      </c>
      <c r="C13" s="162" t="s">
        <v>117</v>
      </c>
      <c r="D13" s="162" t="s">
        <v>648</v>
      </c>
      <c r="E13" s="162" t="s">
        <v>1</v>
      </c>
      <c r="F13" s="162" t="s">
        <v>118</v>
      </c>
      <c r="G13" s="162" t="s">
        <v>1019</v>
      </c>
      <c r="H13" s="162" t="s">
        <v>3</v>
      </c>
      <c r="I13" s="162" t="s">
        <v>119</v>
      </c>
      <c r="J13" s="162" t="s">
        <v>53</v>
      </c>
      <c r="K13" s="162" t="s">
        <v>1167</v>
      </c>
    </row>
    <row r="14" spans="1:11" x14ac:dyDescent="0.25">
      <c r="A14" s="162">
        <v>13</v>
      </c>
      <c r="B14" s="162" t="s">
        <v>196</v>
      </c>
      <c r="C14" s="162" t="s">
        <v>104</v>
      </c>
      <c r="D14" s="162" t="s">
        <v>197</v>
      </c>
      <c r="E14" s="162" t="s">
        <v>198</v>
      </c>
      <c r="F14" s="162" t="s">
        <v>1168</v>
      </c>
      <c r="G14" s="162" t="s">
        <v>1136</v>
      </c>
      <c r="H14" s="162" t="s">
        <v>1013</v>
      </c>
      <c r="I14" s="162" t="s">
        <v>1169</v>
      </c>
      <c r="J14" s="162" t="s">
        <v>960</v>
      </c>
      <c r="K14" s="162" t="s">
        <v>1170</v>
      </c>
    </row>
    <row r="15" spans="1:11" x14ac:dyDescent="0.25">
      <c r="A15" s="162">
        <v>14</v>
      </c>
      <c r="B15" s="162" t="s">
        <v>1176</v>
      </c>
      <c r="C15" s="162" t="s">
        <v>1177</v>
      </c>
      <c r="D15" s="162" t="s">
        <v>173</v>
      </c>
      <c r="E15" s="162" t="s">
        <v>43</v>
      </c>
      <c r="F15" s="162" t="s">
        <v>1178</v>
      </c>
      <c r="G15" s="162" t="s">
        <v>1136</v>
      </c>
      <c r="H15" s="162" t="s">
        <v>1013</v>
      </c>
      <c r="I15" s="162" t="s">
        <v>1179</v>
      </c>
      <c r="J15" s="162" t="s">
        <v>960</v>
      </c>
      <c r="K15" s="162" t="s">
        <v>1180</v>
      </c>
    </row>
    <row r="16" spans="1:11" x14ac:dyDescent="0.25">
      <c r="A16" s="162">
        <v>15</v>
      </c>
      <c r="B16" s="162" t="s">
        <v>1181</v>
      </c>
      <c r="C16" s="162" t="s">
        <v>1182</v>
      </c>
      <c r="D16" s="162" t="s">
        <v>1183</v>
      </c>
      <c r="E16" s="162" t="s">
        <v>48</v>
      </c>
      <c r="F16" s="162" t="s">
        <v>1184</v>
      </c>
      <c r="G16" s="162" t="s">
        <v>1136</v>
      </c>
      <c r="H16" s="162" t="s">
        <v>1013</v>
      </c>
      <c r="I16" s="162" t="s">
        <v>1185</v>
      </c>
      <c r="J16" s="162" t="s">
        <v>960</v>
      </c>
      <c r="K16" s="162" t="s">
        <v>1186</v>
      </c>
    </row>
    <row r="17" spans="1:11" x14ac:dyDescent="0.25">
      <c r="A17" s="162">
        <v>16</v>
      </c>
      <c r="B17" s="162" t="s">
        <v>1187</v>
      </c>
      <c r="C17" s="162" t="s">
        <v>1188</v>
      </c>
      <c r="D17" s="162" t="s">
        <v>1189</v>
      </c>
      <c r="E17" s="162" t="s">
        <v>43</v>
      </c>
      <c r="F17" s="162" t="s">
        <v>1190</v>
      </c>
      <c r="G17" s="162" t="s">
        <v>1136</v>
      </c>
      <c r="H17" s="162" t="s">
        <v>1013</v>
      </c>
      <c r="I17" s="162" t="s">
        <v>1191</v>
      </c>
      <c r="J17" s="162" t="s">
        <v>960</v>
      </c>
      <c r="K17" s="162" t="s">
        <v>1192</v>
      </c>
    </row>
    <row r="18" spans="1:11" x14ac:dyDescent="0.25">
      <c r="A18" s="162">
        <v>17</v>
      </c>
      <c r="B18" s="162" t="s">
        <v>262</v>
      </c>
      <c r="C18" s="162" t="s">
        <v>1141</v>
      </c>
      <c r="D18" s="162" t="s">
        <v>1142</v>
      </c>
      <c r="E18" s="162" t="s">
        <v>1</v>
      </c>
      <c r="F18" s="162" t="s">
        <v>1143</v>
      </c>
      <c r="G18" s="162" t="s">
        <v>1136</v>
      </c>
      <c r="H18" s="162" t="s">
        <v>1013</v>
      </c>
      <c r="I18" s="162" t="s">
        <v>1144</v>
      </c>
      <c r="J18" s="162" t="s">
        <v>960</v>
      </c>
      <c r="K18" s="162" t="s">
        <v>1145</v>
      </c>
    </row>
    <row r="19" spans="1:11" x14ac:dyDescent="0.25">
      <c r="A19" s="162">
        <v>18</v>
      </c>
      <c r="B19" s="162" t="s">
        <v>1146</v>
      </c>
      <c r="C19" s="162" t="s">
        <v>1147</v>
      </c>
      <c r="D19" s="162" t="s">
        <v>1142</v>
      </c>
      <c r="E19" s="162" t="s">
        <v>1</v>
      </c>
      <c r="F19" s="162" t="s">
        <v>1148</v>
      </c>
      <c r="G19" s="162" t="s">
        <v>1136</v>
      </c>
      <c r="H19" s="162" t="s">
        <v>1013</v>
      </c>
      <c r="I19" s="162" t="s">
        <v>1149</v>
      </c>
      <c r="J19" s="162" t="s">
        <v>960</v>
      </c>
      <c r="K19" s="162" t="s">
        <v>1150</v>
      </c>
    </row>
    <row r="20" spans="1:11" x14ac:dyDescent="0.25">
      <c r="A20" s="162">
        <v>19</v>
      </c>
      <c r="B20" s="162" t="s">
        <v>50</v>
      </c>
      <c r="C20" s="162" t="s">
        <v>51</v>
      </c>
      <c r="D20" s="162" t="s">
        <v>52</v>
      </c>
      <c r="E20" s="162" t="s">
        <v>43</v>
      </c>
      <c r="F20" s="162" t="s">
        <v>1085</v>
      </c>
      <c r="G20" s="162" t="s">
        <v>1136</v>
      </c>
      <c r="H20" s="162" t="s">
        <v>1013</v>
      </c>
      <c r="I20" s="162" t="s">
        <v>1086</v>
      </c>
      <c r="J20" s="162" t="s">
        <v>960</v>
      </c>
      <c r="K20" s="162" t="s">
        <v>1087</v>
      </c>
    </row>
    <row r="21" spans="1:11" x14ac:dyDescent="0.25">
      <c r="A21" s="162">
        <v>20</v>
      </c>
      <c r="B21" s="162" t="s">
        <v>196</v>
      </c>
      <c r="C21" s="162" t="s">
        <v>104</v>
      </c>
      <c r="D21" s="162" t="s">
        <v>197</v>
      </c>
      <c r="E21" s="162" t="s">
        <v>198</v>
      </c>
      <c r="F21" s="162" t="s">
        <v>1107</v>
      </c>
      <c r="G21" s="162" t="s">
        <v>1136</v>
      </c>
      <c r="H21" s="162" t="s">
        <v>1013</v>
      </c>
      <c r="I21" s="162" t="s">
        <v>1108</v>
      </c>
      <c r="J21" s="162" t="s">
        <v>960</v>
      </c>
      <c r="K21" s="162" t="s">
        <v>1109</v>
      </c>
    </row>
    <row r="22" spans="1:11" x14ac:dyDescent="0.25">
      <c r="A22" s="162">
        <v>21</v>
      </c>
      <c r="B22" s="162" t="s">
        <v>1110</v>
      </c>
      <c r="C22" s="162" t="s">
        <v>408</v>
      </c>
      <c r="D22" s="162" t="s">
        <v>1111</v>
      </c>
      <c r="E22" s="162" t="s">
        <v>912</v>
      </c>
      <c r="F22" s="162" t="s">
        <v>1112</v>
      </c>
      <c r="G22" s="162" t="s">
        <v>1136</v>
      </c>
      <c r="H22" s="162" t="s">
        <v>1013</v>
      </c>
      <c r="I22" s="162" t="s">
        <v>1113</v>
      </c>
      <c r="J22" s="162" t="s">
        <v>960</v>
      </c>
      <c r="K22" s="162" t="s">
        <v>1114</v>
      </c>
    </row>
    <row r="23" spans="1:11" x14ac:dyDescent="0.25">
      <c r="A23" s="162">
        <v>22</v>
      </c>
      <c r="B23" s="162" t="s">
        <v>1115</v>
      </c>
      <c r="C23" s="162" t="s">
        <v>1116</v>
      </c>
      <c r="D23" s="162" t="s">
        <v>1117</v>
      </c>
      <c r="E23" s="162" t="s">
        <v>1</v>
      </c>
      <c r="F23" s="162" t="s">
        <v>1118</v>
      </c>
      <c r="G23" s="162" t="s">
        <v>1136</v>
      </c>
      <c r="H23" s="162" t="s">
        <v>1013</v>
      </c>
      <c r="I23" s="162" t="s">
        <v>1119</v>
      </c>
      <c r="J23" s="162" t="s">
        <v>960</v>
      </c>
      <c r="K23" s="162" t="s">
        <v>1120</v>
      </c>
    </row>
    <row r="24" spans="1:11" x14ac:dyDescent="0.25">
      <c r="A24" s="162">
        <v>23</v>
      </c>
      <c r="B24" s="162" t="s">
        <v>50</v>
      </c>
      <c r="C24" s="162" t="s">
        <v>51</v>
      </c>
      <c r="D24" s="162" t="s">
        <v>52</v>
      </c>
      <c r="E24" s="162" t="s">
        <v>43</v>
      </c>
      <c r="F24" s="162" t="s">
        <v>246</v>
      </c>
      <c r="G24" s="162" t="s">
        <v>1019</v>
      </c>
      <c r="H24" s="162" t="s">
        <v>3</v>
      </c>
      <c r="I24" s="162" t="s">
        <v>247</v>
      </c>
      <c r="J24" s="162" t="s">
        <v>125</v>
      </c>
      <c r="K24" s="162" t="s">
        <v>1127</v>
      </c>
    </row>
    <row r="25" spans="1:11" x14ac:dyDescent="0.25">
      <c r="A25" s="162">
        <v>24</v>
      </c>
      <c r="B25" s="162" t="s">
        <v>1072</v>
      </c>
      <c r="C25" s="162" t="s">
        <v>1073</v>
      </c>
      <c r="D25" s="162" t="s">
        <v>122</v>
      </c>
      <c r="E25" s="162" t="s">
        <v>43</v>
      </c>
      <c r="F25" s="162" t="s">
        <v>221</v>
      </c>
      <c r="G25" s="162" t="s">
        <v>1131</v>
      </c>
      <c r="H25" s="162" t="s">
        <v>3</v>
      </c>
      <c r="I25" s="162" t="s">
        <v>222</v>
      </c>
      <c r="J25" s="162" t="s">
        <v>53</v>
      </c>
      <c r="K25" s="162" t="s">
        <v>1074</v>
      </c>
    </row>
    <row r="26" spans="1:11" x14ac:dyDescent="0.25">
      <c r="A26" s="162">
        <v>25</v>
      </c>
      <c r="B26" s="162" t="s">
        <v>262</v>
      </c>
      <c r="C26" s="162" t="s">
        <v>263</v>
      </c>
      <c r="D26" s="162" t="s">
        <v>264</v>
      </c>
      <c r="E26" s="162" t="s">
        <v>1</v>
      </c>
      <c r="F26" s="162" t="s">
        <v>265</v>
      </c>
      <c r="G26" s="162" t="s">
        <v>1019</v>
      </c>
      <c r="H26" s="162" t="s">
        <v>3</v>
      </c>
      <c r="I26" s="162" t="s">
        <v>266</v>
      </c>
      <c r="J26" s="162" t="s">
        <v>53</v>
      </c>
      <c r="K26" s="162" t="s">
        <v>1057</v>
      </c>
    </row>
    <row r="27" spans="1:11" x14ac:dyDescent="0.25">
      <c r="A27" s="162">
        <v>26</v>
      </c>
      <c r="B27" s="162" t="s">
        <v>71</v>
      </c>
      <c r="C27" s="162" t="s">
        <v>72</v>
      </c>
      <c r="D27" s="162" t="s">
        <v>73</v>
      </c>
      <c r="E27" s="162" t="s">
        <v>28</v>
      </c>
      <c r="F27" s="162" t="s">
        <v>74</v>
      </c>
      <c r="G27" s="162" t="s">
        <v>1019</v>
      </c>
      <c r="H27" s="162" t="s">
        <v>30</v>
      </c>
      <c r="I27" s="162" t="s">
        <v>75</v>
      </c>
      <c r="J27" s="162" t="s">
        <v>32</v>
      </c>
      <c r="K27" s="162" t="s">
        <v>1058</v>
      </c>
    </row>
    <row r="28" spans="1:11" x14ac:dyDescent="0.25">
      <c r="A28" s="162">
        <v>27</v>
      </c>
      <c r="B28" s="162" t="s">
        <v>273</v>
      </c>
      <c r="C28" s="162" t="s">
        <v>274</v>
      </c>
      <c r="D28" s="162" t="s">
        <v>0</v>
      </c>
      <c r="E28" s="162" t="s">
        <v>1</v>
      </c>
      <c r="F28" s="162" t="s">
        <v>275</v>
      </c>
      <c r="G28" s="162" t="s">
        <v>1019</v>
      </c>
      <c r="H28" s="162" t="s">
        <v>3</v>
      </c>
      <c r="I28" s="162" t="s">
        <v>276</v>
      </c>
      <c r="J28" s="162" t="s">
        <v>53</v>
      </c>
      <c r="K28" s="162" t="s">
        <v>1069</v>
      </c>
    </row>
    <row r="29" spans="1:11" x14ac:dyDescent="0.25">
      <c r="A29" s="162">
        <v>28</v>
      </c>
      <c r="B29" s="162" t="s">
        <v>102</v>
      </c>
      <c r="C29" s="162" t="s">
        <v>141</v>
      </c>
      <c r="D29" s="162" t="s">
        <v>42</v>
      </c>
      <c r="E29" s="162" t="s">
        <v>43</v>
      </c>
      <c r="F29" s="162" t="s">
        <v>142</v>
      </c>
      <c r="G29" s="162" t="s">
        <v>1019</v>
      </c>
      <c r="H29" s="162" t="s">
        <v>3</v>
      </c>
      <c r="I29" s="162" t="s">
        <v>143</v>
      </c>
      <c r="J29" s="162" t="s">
        <v>53</v>
      </c>
      <c r="K29" s="162" t="s">
        <v>1070</v>
      </c>
    </row>
    <row r="30" spans="1:11" x14ac:dyDescent="0.25">
      <c r="A30" s="162">
        <v>29</v>
      </c>
      <c r="B30" s="162" t="s">
        <v>766</v>
      </c>
      <c r="C30" s="162" t="s">
        <v>767</v>
      </c>
      <c r="D30" s="162" t="s">
        <v>577</v>
      </c>
      <c r="E30" s="162" t="s">
        <v>7</v>
      </c>
      <c r="F30" s="162" t="s">
        <v>1040</v>
      </c>
      <c r="G30" s="162" t="s">
        <v>1050</v>
      </c>
      <c r="H30" s="162" t="s">
        <v>781</v>
      </c>
      <c r="I30" s="162" t="s">
        <v>1042</v>
      </c>
      <c r="J30" s="162" t="s">
        <v>1043</v>
      </c>
      <c r="K30" s="162" t="s">
        <v>1044</v>
      </c>
    </row>
    <row r="31" spans="1:11" x14ac:dyDescent="0.25">
      <c r="A31" s="162">
        <v>30</v>
      </c>
      <c r="B31" s="162" t="s">
        <v>145</v>
      </c>
      <c r="C31" s="162" t="s">
        <v>97</v>
      </c>
      <c r="D31" s="162" t="s">
        <v>1046</v>
      </c>
      <c r="E31" s="162" t="s">
        <v>1</v>
      </c>
      <c r="F31" s="162" t="s">
        <v>147</v>
      </c>
      <c r="G31" s="162" t="s">
        <v>1019</v>
      </c>
      <c r="H31" s="162" t="s">
        <v>3</v>
      </c>
      <c r="I31" s="162" t="s">
        <v>148</v>
      </c>
      <c r="J31" s="162" t="s">
        <v>53</v>
      </c>
      <c r="K31" s="162" t="s">
        <v>1047</v>
      </c>
    </row>
    <row r="32" spans="1:11" x14ac:dyDescent="0.25">
      <c r="A32" s="162">
        <v>31</v>
      </c>
      <c r="B32" s="162" t="s">
        <v>803</v>
      </c>
      <c r="C32" s="162" t="s">
        <v>804</v>
      </c>
      <c r="D32" s="162" t="s">
        <v>17</v>
      </c>
      <c r="E32" s="162" t="s">
        <v>7</v>
      </c>
      <c r="F32" s="162" t="s">
        <v>805</v>
      </c>
      <c r="G32" s="162" t="s">
        <v>1136</v>
      </c>
      <c r="H32" s="162" t="s">
        <v>5</v>
      </c>
      <c r="I32" s="162" t="s">
        <v>806</v>
      </c>
      <c r="J32" s="162" t="s">
        <v>6</v>
      </c>
      <c r="K32" s="162" t="s">
        <v>996</v>
      </c>
    </row>
    <row r="33" spans="1:11" x14ac:dyDescent="0.25">
      <c r="A33" s="162">
        <v>32</v>
      </c>
      <c r="B33" s="162" t="s">
        <v>982</v>
      </c>
      <c r="C33" s="162" t="s">
        <v>292</v>
      </c>
      <c r="D33" s="162" t="s">
        <v>462</v>
      </c>
      <c r="E33" s="162" t="s">
        <v>1</v>
      </c>
      <c r="F33" s="162" t="s">
        <v>422</v>
      </c>
      <c r="G33" s="162" t="s">
        <v>1019</v>
      </c>
      <c r="H33" s="162" t="s">
        <v>3</v>
      </c>
      <c r="I33" s="162" t="s">
        <v>423</v>
      </c>
      <c r="J33" s="162" t="s">
        <v>2</v>
      </c>
      <c r="K33" s="162" t="s">
        <v>983</v>
      </c>
    </row>
    <row r="34" spans="1:11" x14ac:dyDescent="0.25">
      <c r="A34" s="162">
        <v>33</v>
      </c>
      <c r="B34" s="162" t="s">
        <v>64</v>
      </c>
      <c r="C34" s="162" t="s">
        <v>65</v>
      </c>
      <c r="D34" s="162" t="s">
        <v>66</v>
      </c>
      <c r="E34" s="162" t="s">
        <v>1</v>
      </c>
      <c r="F34" s="162" t="s">
        <v>67</v>
      </c>
      <c r="G34" s="162" t="s">
        <v>1019</v>
      </c>
      <c r="H34" s="162" t="s">
        <v>30</v>
      </c>
      <c r="I34" s="162" t="s">
        <v>68</v>
      </c>
      <c r="J34" s="162" t="s">
        <v>32</v>
      </c>
      <c r="K34" s="162" t="s">
        <v>959</v>
      </c>
    </row>
    <row r="35" spans="1:11" x14ac:dyDescent="0.25">
      <c r="A35" s="162">
        <v>34</v>
      </c>
      <c r="B35" s="162" t="s">
        <v>242</v>
      </c>
      <c r="C35" s="162" t="s">
        <v>243</v>
      </c>
      <c r="D35" s="162" t="s">
        <v>957</v>
      </c>
      <c r="E35" s="162" t="s">
        <v>43</v>
      </c>
      <c r="F35" s="162" t="s">
        <v>244</v>
      </c>
      <c r="G35" s="162" t="s">
        <v>1019</v>
      </c>
      <c r="H35" s="162" t="s">
        <v>3</v>
      </c>
      <c r="I35" s="162" t="s">
        <v>245</v>
      </c>
      <c r="J35" s="162" t="s">
        <v>125</v>
      </c>
      <c r="K35" s="162" t="s">
        <v>958</v>
      </c>
    </row>
    <row r="36" spans="1:11" x14ac:dyDescent="0.25">
      <c r="A36" s="162">
        <v>35</v>
      </c>
      <c r="B36" s="162" t="s">
        <v>322</v>
      </c>
      <c r="C36" s="162" t="s">
        <v>323</v>
      </c>
      <c r="D36" s="162" t="s">
        <v>66</v>
      </c>
      <c r="E36" s="162" t="s">
        <v>1</v>
      </c>
      <c r="F36" s="162" t="s">
        <v>324</v>
      </c>
      <c r="G36" s="162" t="s">
        <v>1019</v>
      </c>
      <c r="H36" s="162" t="s">
        <v>287</v>
      </c>
      <c r="I36" s="162" t="s">
        <v>325</v>
      </c>
      <c r="J36" s="162" t="s">
        <v>289</v>
      </c>
      <c r="K36" s="162" t="s">
        <v>956</v>
      </c>
    </row>
    <row r="37" spans="1:11" x14ac:dyDescent="0.25">
      <c r="A37" s="162">
        <v>36</v>
      </c>
      <c r="B37" s="162" t="s">
        <v>49</v>
      </c>
      <c r="C37" s="162" t="s">
        <v>97</v>
      </c>
      <c r="D37" s="162" t="s">
        <v>66</v>
      </c>
      <c r="E37" s="162" t="s">
        <v>1</v>
      </c>
      <c r="F37" s="162" t="s">
        <v>391</v>
      </c>
      <c r="G37" s="162" t="s">
        <v>1019</v>
      </c>
      <c r="H37" s="162" t="s">
        <v>294</v>
      </c>
      <c r="I37" s="162" t="s">
        <v>392</v>
      </c>
      <c r="J37" s="162" t="s">
        <v>289</v>
      </c>
      <c r="K37" s="162" t="s">
        <v>921</v>
      </c>
    </row>
    <row r="38" spans="1:11" x14ac:dyDescent="0.25">
      <c r="A38" s="162">
        <v>37</v>
      </c>
      <c r="B38" s="162" t="s">
        <v>361</v>
      </c>
      <c r="C38" s="162" t="s">
        <v>362</v>
      </c>
      <c r="D38" s="162" t="s">
        <v>0</v>
      </c>
      <c r="E38" s="162" t="s">
        <v>1</v>
      </c>
      <c r="F38" s="162" t="s">
        <v>886</v>
      </c>
      <c r="G38" s="162" t="s">
        <v>1019</v>
      </c>
      <c r="H38" s="162" t="s">
        <v>3</v>
      </c>
      <c r="I38" s="162" t="s">
        <v>861</v>
      </c>
      <c r="J38" s="162" t="s">
        <v>516</v>
      </c>
      <c r="K38" s="162" t="s">
        <v>896</v>
      </c>
    </row>
    <row r="39" spans="1:11" x14ac:dyDescent="0.25">
      <c r="A39" s="162">
        <v>38</v>
      </c>
      <c r="B39" s="162" t="s">
        <v>845</v>
      </c>
      <c r="C39" s="162" t="s">
        <v>846</v>
      </c>
      <c r="D39" s="162" t="s">
        <v>27</v>
      </c>
      <c r="E39" s="162" t="s">
        <v>28</v>
      </c>
      <c r="F39" s="162" t="s">
        <v>847</v>
      </c>
      <c r="G39" s="162" t="s">
        <v>1019</v>
      </c>
      <c r="H39" s="162" t="s">
        <v>294</v>
      </c>
      <c r="I39" s="162" t="s">
        <v>848</v>
      </c>
      <c r="J39" s="162" t="s">
        <v>289</v>
      </c>
      <c r="K39" s="162" t="s">
        <v>849</v>
      </c>
    </row>
    <row r="40" spans="1:11" x14ac:dyDescent="0.25">
      <c r="A40" s="162">
        <v>39</v>
      </c>
      <c r="B40" s="162" t="s">
        <v>651</v>
      </c>
      <c r="C40" s="162" t="s">
        <v>652</v>
      </c>
      <c r="D40" s="162" t="s">
        <v>653</v>
      </c>
      <c r="E40" s="162" t="s">
        <v>1</v>
      </c>
      <c r="F40" s="162" t="s">
        <v>654</v>
      </c>
      <c r="G40" s="162" t="s">
        <v>1019</v>
      </c>
      <c r="H40" s="162" t="s">
        <v>294</v>
      </c>
      <c r="I40" s="162" t="s">
        <v>655</v>
      </c>
      <c r="J40" s="162" t="s">
        <v>289</v>
      </c>
      <c r="K40" s="162" t="s">
        <v>656</v>
      </c>
    </row>
    <row r="41" spans="1:11" x14ac:dyDescent="0.25">
      <c r="A41" s="162">
        <v>40</v>
      </c>
      <c r="B41" s="162" t="s">
        <v>425</v>
      </c>
      <c r="C41" s="162" t="s">
        <v>426</v>
      </c>
      <c r="D41" s="162" t="s">
        <v>427</v>
      </c>
      <c r="E41" s="162" t="s">
        <v>28</v>
      </c>
      <c r="F41" s="162" t="s">
        <v>428</v>
      </c>
      <c r="G41" s="162" t="s">
        <v>1019</v>
      </c>
      <c r="H41" s="162" t="s">
        <v>287</v>
      </c>
      <c r="I41" s="162" t="s">
        <v>429</v>
      </c>
      <c r="J41" s="162" t="s">
        <v>289</v>
      </c>
      <c r="K41" s="162" t="s">
        <v>659</v>
      </c>
    </row>
    <row r="42" spans="1:11" x14ac:dyDescent="0.25">
      <c r="A42" s="162">
        <v>41</v>
      </c>
      <c r="B42" s="162" t="s">
        <v>608</v>
      </c>
      <c r="C42" s="162" t="s">
        <v>378</v>
      </c>
      <c r="D42" s="162" t="s">
        <v>27</v>
      </c>
      <c r="E42" s="162" t="s">
        <v>28</v>
      </c>
      <c r="F42" s="162" t="s">
        <v>609</v>
      </c>
      <c r="G42" s="162" t="s">
        <v>1019</v>
      </c>
      <c r="H42" s="162" t="s">
        <v>294</v>
      </c>
      <c r="I42" s="162" t="s">
        <v>610</v>
      </c>
      <c r="J42" s="162" t="s">
        <v>289</v>
      </c>
      <c r="K42" s="162" t="s">
        <v>663</v>
      </c>
    </row>
    <row r="43" spans="1:11" x14ac:dyDescent="0.25">
      <c r="A43" s="162">
        <v>42</v>
      </c>
      <c r="B43" s="162"/>
      <c r="C43" s="162"/>
      <c r="D43" s="162"/>
      <c r="E43" s="162"/>
      <c r="F43" s="162" t="s">
        <v>572</v>
      </c>
      <c r="G43" s="162" t="s">
        <v>1019</v>
      </c>
      <c r="H43" s="162" t="s">
        <v>287</v>
      </c>
      <c r="I43" s="162" t="s">
        <v>573</v>
      </c>
      <c r="J43" s="162" t="s">
        <v>289</v>
      </c>
      <c r="K43" s="162" t="s">
        <v>665</v>
      </c>
    </row>
    <row r="44" spans="1:11" x14ac:dyDescent="0.25">
      <c r="A44" s="162">
        <v>43</v>
      </c>
      <c r="B44" s="162" t="s">
        <v>590</v>
      </c>
      <c r="C44" s="162" t="s">
        <v>591</v>
      </c>
      <c r="D44" s="162" t="s">
        <v>592</v>
      </c>
      <c r="E44" s="162" t="s">
        <v>43</v>
      </c>
      <c r="F44" s="162" t="s">
        <v>593</v>
      </c>
      <c r="G44" s="162" t="s">
        <v>1131</v>
      </c>
      <c r="H44" s="162" t="s">
        <v>30</v>
      </c>
      <c r="I44" s="162" t="s">
        <v>594</v>
      </c>
      <c r="J44" s="162" t="s">
        <v>32</v>
      </c>
      <c r="K44" s="162" t="s">
        <v>669</v>
      </c>
    </row>
    <row r="45" spans="1:11" x14ac:dyDescent="0.25">
      <c r="A45" s="162">
        <v>44</v>
      </c>
      <c r="B45" s="162" t="s">
        <v>566</v>
      </c>
      <c r="C45" s="162" t="s">
        <v>556</v>
      </c>
      <c r="D45" s="162" t="s">
        <v>0</v>
      </c>
      <c r="E45" s="162" t="s">
        <v>1</v>
      </c>
      <c r="F45" s="162" t="s">
        <v>557</v>
      </c>
      <c r="G45" s="162" t="s">
        <v>1019</v>
      </c>
      <c r="H45" s="162" t="s">
        <v>287</v>
      </c>
      <c r="I45" s="162" t="s">
        <v>558</v>
      </c>
      <c r="J45" s="162" t="s">
        <v>289</v>
      </c>
      <c r="K45" s="162" t="s">
        <v>673</v>
      </c>
    </row>
    <row r="46" spans="1:11" x14ac:dyDescent="0.25">
      <c r="A46" s="162">
        <v>45</v>
      </c>
      <c r="B46" s="162"/>
      <c r="C46" s="162"/>
      <c r="D46" s="162"/>
      <c r="E46" s="162"/>
      <c r="F46" s="162" t="s">
        <v>540</v>
      </c>
      <c r="G46" s="162" t="s">
        <v>1019</v>
      </c>
      <c r="H46" s="162" t="s">
        <v>294</v>
      </c>
      <c r="I46" s="162" t="s">
        <v>541</v>
      </c>
      <c r="J46" s="162" t="s">
        <v>289</v>
      </c>
      <c r="K46" s="162" t="s">
        <v>677</v>
      </c>
    </row>
    <row r="47" spans="1:11" x14ac:dyDescent="0.25">
      <c r="A47" s="162">
        <v>46</v>
      </c>
      <c r="B47" s="162" t="s">
        <v>291</v>
      </c>
      <c r="C47" s="162" t="s">
        <v>292</v>
      </c>
      <c r="D47" s="162" t="s">
        <v>0</v>
      </c>
      <c r="E47" s="162" t="s">
        <v>1</v>
      </c>
      <c r="F47" s="162" t="s">
        <v>293</v>
      </c>
      <c r="G47" s="162" t="s">
        <v>1019</v>
      </c>
      <c r="H47" s="162" t="s">
        <v>294</v>
      </c>
      <c r="I47" s="162" t="s">
        <v>295</v>
      </c>
      <c r="J47" s="162" t="s">
        <v>289</v>
      </c>
      <c r="K47" s="162" t="s">
        <v>679</v>
      </c>
    </row>
    <row r="48" spans="1:11" x14ac:dyDescent="0.25">
      <c r="A48" s="162">
        <v>47</v>
      </c>
      <c r="B48" s="162" t="s">
        <v>311</v>
      </c>
      <c r="C48" s="162" t="s">
        <v>312</v>
      </c>
      <c r="D48" s="162" t="s">
        <v>313</v>
      </c>
      <c r="E48" s="162" t="s">
        <v>43</v>
      </c>
      <c r="F48" s="162" t="s">
        <v>314</v>
      </c>
      <c r="G48" s="162" t="s">
        <v>1019</v>
      </c>
      <c r="H48" s="162" t="s">
        <v>294</v>
      </c>
      <c r="I48" s="162" t="s">
        <v>315</v>
      </c>
      <c r="J48" s="162" t="s">
        <v>289</v>
      </c>
      <c r="K48" s="162" t="s">
        <v>683</v>
      </c>
    </row>
    <row r="49" spans="1:11" x14ac:dyDescent="0.25">
      <c r="A49" s="162">
        <v>48</v>
      </c>
      <c r="B49" s="162" t="s">
        <v>317</v>
      </c>
      <c r="C49" s="162" t="s">
        <v>279</v>
      </c>
      <c r="D49" s="162" t="s">
        <v>318</v>
      </c>
      <c r="E49" s="162" t="s">
        <v>28</v>
      </c>
      <c r="F49" s="162" t="s">
        <v>319</v>
      </c>
      <c r="G49" s="162" t="s">
        <v>1019</v>
      </c>
      <c r="H49" s="162" t="s">
        <v>287</v>
      </c>
      <c r="I49" s="162" t="s">
        <v>320</v>
      </c>
      <c r="J49" s="162" t="s">
        <v>289</v>
      </c>
      <c r="K49" s="162" t="s">
        <v>758</v>
      </c>
    </row>
    <row r="50" spans="1:11" x14ac:dyDescent="0.25">
      <c r="A50" s="162">
        <v>49</v>
      </c>
      <c r="B50" s="162" t="s">
        <v>15</v>
      </c>
      <c r="C50" s="162" t="s">
        <v>16</v>
      </c>
      <c r="D50" s="162" t="s">
        <v>17</v>
      </c>
      <c r="E50" s="162" t="s">
        <v>7</v>
      </c>
      <c r="F50" s="162" t="s">
        <v>18</v>
      </c>
      <c r="G50" s="162" t="s">
        <v>1136</v>
      </c>
      <c r="H50" s="162" t="s">
        <v>5</v>
      </c>
      <c r="I50" s="162" t="s">
        <v>19</v>
      </c>
      <c r="J50" s="162" t="s">
        <v>6</v>
      </c>
      <c r="K50" s="162" t="s">
        <v>685</v>
      </c>
    </row>
    <row r="51" spans="1:11" x14ac:dyDescent="0.25">
      <c r="A51" s="57">
        <v>50</v>
      </c>
      <c r="B51" s="57" t="s">
        <v>333</v>
      </c>
      <c r="C51" s="57" t="s">
        <v>334</v>
      </c>
      <c r="D51" s="57" t="s">
        <v>335</v>
      </c>
      <c r="E51" s="57" t="s">
        <v>48</v>
      </c>
      <c r="F51" s="57" t="s">
        <v>336</v>
      </c>
      <c r="G51" s="57" t="s">
        <v>666</v>
      </c>
      <c r="H51" s="57" t="s">
        <v>287</v>
      </c>
      <c r="I51" s="57" t="s">
        <v>337</v>
      </c>
      <c r="J51" s="57" t="s">
        <v>289</v>
      </c>
      <c r="K51" s="57" t="s">
        <v>686</v>
      </c>
    </row>
    <row customFormat="1" r="52" s="57" spans="1:11" x14ac:dyDescent="0.25">
      <c r="A52" s="170">
        <v>51</v>
      </c>
      <c r="B52" s="170" t="s">
        <v>355</v>
      </c>
      <c r="C52" s="170" t="s">
        <v>356</v>
      </c>
      <c r="D52" s="170" t="s">
        <v>0</v>
      </c>
      <c r="E52" s="170" t="s">
        <v>1</v>
      </c>
      <c r="F52" s="170" t="s">
        <v>357</v>
      </c>
      <c r="G52" s="170" t="s">
        <v>1019</v>
      </c>
      <c r="H52" s="170" t="s">
        <v>294</v>
      </c>
      <c r="I52" s="170" t="s">
        <v>358</v>
      </c>
      <c r="J52" s="170" t="s">
        <v>289</v>
      </c>
      <c r="K52" s="170" t="s">
        <v>690</v>
      </c>
    </row>
    <row customFormat="1" r="53" s="57" spans="1:11" x14ac:dyDescent="0.25">
      <c r="A53" s="170">
        <v>52</v>
      </c>
      <c r="B53" s="170" t="s">
        <v>238</v>
      </c>
      <c r="C53" s="170" t="s">
        <v>239</v>
      </c>
      <c r="D53" s="170" t="s">
        <v>0</v>
      </c>
      <c r="E53" s="170" t="s">
        <v>1</v>
      </c>
      <c r="F53" s="170" t="s">
        <v>240</v>
      </c>
      <c r="G53" s="170" t="s">
        <v>1019</v>
      </c>
      <c r="H53" s="170" t="s">
        <v>3</v>
      </c>
      <c r="I53" s="170" t="s">
        <v>241</v>
      </c>
      <c r="J53" s="170" t="s">
        <v>53</v>
      </c>
      <c r="K53" s="170" t="s">
        <v>691</v>
      </c>
    </row>
    <row r="54" spans="1:11" x14ac:dyDescent="0.25">
      <c r="A54" s="57">
        <v>53</v>
      </c>
      <c r="B54" s="57" t="s">
        <v>377</v>
      </c>
      <c r="C54" s="57" t="s">
        <v>378</v>
      </c>
      <c r="D54" s="57" t="s">
        <v>256</v>
      </c>
      <c r="E54" s="57" t="s">
        <v>1</v>
      </c>
      <c r="F54" s="57" t="s">
        <v>379</v>
      </c>
      <c r="G54" s="57" t="s">
        <v>666</v>
      </c>
      <c r="H54" s="57" t="s">
        <v>294</v>
      </c>
      <c r="I54" s="57" t="s">
        <v>380</v>
      </c>
      <c r="J54" s="57" t="s">
        <v>289</v>
      </c>
      <c r="K54" s="57" t="s">
        <v>695</v>
      </c>
    </row>
    <row r="55" spans="1:11" x14ac:dyDescent="0.25">
      <c r="A55" s="162">
        <v>54</v>
      </c>
      <c r="B55" s="162" t="s">
        <v>137</v>
      </c>
      <c r="C55" s="162" t="s">
        <v>138</v>
      </c>
      <c r="D55" s="162" t="s">
        <v>0</v>
      </c>
      <c r="E55" s="162" t="s">
        <v>1</v>
      </c>
      <c r="F55" s="162" t="s">
        <v>139</v>
      </c>
      <c r="G55" s="162" t="s">
        <v>1019</v>
      </c>
      <c r="H55" s="162" t="s">
        <v>3</v>
      </c>
      <c r="I55" s="162" t="s">
        <v>140</v>
      </c>
      <c r="J55" s="162" t="s">
        <v>53</v>
      </c>
      <c r="K55" s="162" t="s">
        <v>699</v>
      </c>
    </row>
    <row r="56" spans="1:11" x14ac:dyDescent="0.25">
      <c r="A56" s="162">
        <v>55</v>
      </c>
      <c r="B56" s="162" t="s">
        <v>262</v>
      </c>
      <c r="C56" s="162" t="s">
        <v>399</v>
      </c>
      <c r="D56" s="162" t="s">
        <v>0</v>
      </c>
      <c r="E56" s="162" t="s">
        <v>1</v>
      </c>
      <c r="F56" s="162" t="s">
        <v>400</v>
      </c>
      <c r="G56" s="162" t="s">
        <v>1019</v>
      </c>
      <c r="H56" s="162" t="s">
        <v>294</v>
      </c>
      <c r="I56" s="162" t="s">
        <v>401</v>
      </c>
      <c r="J56" s="162" t="s">
        <v>289</v>
      </c>
      <c r="K56" s="162" t="s">
        <v>700</v>
      </c>
    </row>
    <row r="57" spans="1:11" x14ac:dyDescent="0.25">
      <c r="A57" s="162">
        <v>56</v>
      </c>
      <c r="B57" s="162" t="s">
        <v>403</v>
      </c>
      <c r="C57" s="162" t="s">
        <v>60</v>
      </c>
      <c r="D57" s="162" t="s">
        <v>27</v>
      </c>
      <c r="E57" s="162" t="s">
        <v>28</v>
      </c>
      <c r="F57" s="162" t="s">
        <v>404</v>
      </c>
      <c r="G57" s="162" t="s">
        <v>1019</v>
      </c>
      <c r="H57" s="162" t="s">
        <v>287</v>
      </c>
      <c r="I57" s="162" t="s">
        <v>405</v>
      </c>
      <c r="J57" s="162" t="s">
        <v>289</v>
      </c>
      <c r="K57" s="162" t="s">
        <v>701</v>
      </c>
    </row>
    <row r="58" spans="1:11" x14ac:dyDescent="0.25">
      <c r="A58" s="162">
        <v>57</v>
      </c>
      <c r="B58" s="162" t="s">
        <v>431</v>
      </c>
      <c r="C58" s="162" t="s">
        <v>172</v>
      </c>
      <c r="D58" s="162" t="s">
        <v>432</v>
      </c>
      <c r="E58" s="162" t="s">
        <v>28</v>
      </c>
      <c r="F58" s="162" t="s">
        <v>433</v>
      </c>
      <c r="G58" s="162" t="s">
        <v>1019</v>
      </c>
      <c r="H58" s="162" t="s">
        <v>294</v>
      </c>
      <c r="I58" s="162" t="s">
        <v>434</v>
      </c>
      <c r="J58" s="162" t="s">
        <v>289</v>
      </c>
      <c r="K58" s="162" t="s">
        <v>704</v>
      </c>
    </row>
    <row r="59" spans="1:11" x14ac:dyDescent="0.25">
      <c r="A59" s="162">
        <v>58</v>
      </c>
      <c r="B59" s="162" t="s">
        <v>443</v>
      </c>
      <c r="C59" s="162" t="s">
        <v>444</v>
      </c>
      <c r="D59" s="162" t="s">
        <v>0</v>
      </c>
      <c r="E59" s="162" t="s">
        <v>1</v>
      </c>
      <c r="F59" s="162" t="s">
        <v>445</v>
      </c>
      <c r="G59" s="162" t="s">
        <v>1257</v>
      </c>
      <c r="H59" s="162" t="s">
        <v>5</v>
      </c>
      <c r="I59" s="162" t="s">
        <v>446</v>
      </c>
      <c r="J59" s="162" t="s">
        <v>6</v>
      </c>
      <c r="K59" s="162" t="s">
        <v>708</v>
      </c>
    </row>
    <row r="60" spans="1:11" x14ac:dyDescent="0.25">
      <c r="A60" s="162">
        <v>59</v>
      </c>
      <c r="B60" s="162" t="s">
        <v>460</v>
      </c>
      <c r="C60" s="162" t="s">
        <v>461</v>
      </c>
      <c r="D60" s="162" t="s">
        <v>462</v>
      </c>
      <c r="E60" s="162" t="s">
        <v>1</v>
      </c>
      <c r="F60" s="162" t="s">
        <v>463</v>
      </c>
      <c r="G60" s="162" t="s">
        <v>1019</v>
      </c>
      <c r="H60" s="162" t="s">
        <v>30</v>
      </c>
      <c r="I60" s="162" t="s">
        <v>464</v>
      </c>
      <c r="J60" s="162" t="s">
        <v>32</v>
      </c>
      <c r="K60" s="162" t="s">
        <v>711</v>
      </c>
    </row>
    <row r="61" spans="1:11" x14ac:dyDescent="0.25">
      <c r="A61" s="162">
        <v>60</v>
      </c>
      <c r="B61" s="162" t="s">
        <v>165</v>
      </c>
      <c r="C61" s="162" t="s">
        <v>166</v>
      </c>
      <c r="D61" s="162" t="s">
        <v>27</v>
      </c>
      <c r="E61" s="162" t="s">
        <v>28</v>
      </c>
      <c r="F61" s="162" t="s">
        <v>167</v>
      </c>
      <c r="G61" s="162" t="s">
        <v>1019</v>
      </c>
      <c r="H61" s="162" t="s">
        <v>30</v>
      </c>
      <c r="I61" s="162" t="s">
        <v>168</v>
      </c>
      <c r="J61" s="162" t="s">
        <v>32</v>
      </c>
      <c r="K61" s="162" t="s">
        <v>712</v>
      </c>
    </row>
    <row r="62" spans="1:11" x14ac:dyDescent="0.25">
      <c r="A62" s="162">
        <v>61</v>
      </c>
      <c r="B62" s="162" t="s">
        <v>25</v>
      </c>
      <c r="C62" s="162" t="s">
        <v>26</v>
      </c>
      <c r="D62" s="162" t="s">
        <v>27</v>
      </c>
      <c r="E62" s="162" t="s">
        <v>28</v>
      </c>
      <c r="F62" s="162" t="s">
        <v>29</v>
      </c>
      <c r="G62" s="162" t="s">
        <v>1019</v>
      </c>
      <c r="H62" s="162" t="s">
        <v>30</v>
      </c>
      <c r="I62" s="162" t="s">
        <v>31</v>
      </c>
      <c r="J62" s="162" t="s">
        <v>32</v>
      </c>
      <c r="K62" s="162" t="s">
        <v>714</v>
      </c>
    </row>
    <row r="63" spans="1:11" x14ac:dyDescent="0.25">
      <c r="A63" s="162">
        <v>62</v>
      </c>
      <c r="B63" s="162" t="s">
        <v>54</v>
      </c>
      <c r="C63" s="162" t="s">
        <v>55</v>
      </c>
      <c r="D63" s="162" t="s">
        <v>0</v>
      </c>
      <c r="E63" s="162" t="s">
        <v>1</v>
      </c>
      <c r="F63" s="162" t="s">
        <v>56</v>
      </c>
      <c r="G63" s="162" t="s">
        <v>1257</v>
      </c>
      <c r="H63" s="162" t="s">
        <v>5</v>
      </c>
      <c r="I63" s="162" t="s">
        <v>57</v>
      </c>
      <c r="J63" s="162" t="s">
        <v>6</v>
      </c>
      <c r="K63" s="162" t="s">
        <v>717</v>
      </c>
    </row>
    <row r="64" spans="1:11" x14ac:dyDescent="0.25">
      <c r="A64" s="162">
        <v>63</v>
      </c>
      <c r="B64" s="162" t="s">
        <v>467</v>
      </c>
      <c r="C64" s="162" t="s">
        <v>468</v>
      </c>
      <c r="D64" s="162" t="s">
        <v>0</v>
      </c>
      <c r="E64" s="162" t="s">
        <v>1</v>
      </c>
      <c r="F64" s="162" t="s">
        <v>469</v>
      </c>
      <c r="G64" s="162" t="s">
        <v>1257</v>
      </c>
      <c r="H64" s="162" t="s">
        <v>5</v>
      </c>
      <c r="I64" s="162" t="s">
        <v>470</v>
      </c>
      <c r="J64" s="162" t="s">
        <v>6</v>
      </c>
      <c r="K64" s="162" t="s">
        <v>720</v>
      </c>
    </row>
    <row r="65" spans="1:11" x14ac:dyDescent="0.25">
      <c r="A65" s="162">
        <v>64</v>
      </c>
      <c r="B65" s="162" t="s">
        <v>50</v>
      </c>
      <c r="C65" s="162" t="s">
        <v>51</v>
      </c>
      <c r="D65" s="162" t="s">
        <v>52</v>
      </c>
      <c r="E65" s="162" t="s">
        <v>43</v>
      </c>
      <c r="F65" s="162" t="s">
        <v>94</v>
      </c>
      <c r="G65" s="162" t="s">
        <v>1136</v>
      </c>
      <c r="H65" s="162" t="s">
        <v>5</v>
      </c>
      <c r="I65" s="162" t="s">
        <v>95</v>
      </c>
      <c r="J65" s="162" t="s">
        <v>6</v>
      </c>
      <c r="K65" s="162" t="s">
        <v>724</v>
      </c>
    </row>
    <row r="66" spans="1:11" x14ac:dyDescent="0.25">
      <c r="A66" s="162">
        <v>65</v>
      </c>
      <c r="B66" s="162" t="s">
        <v>110</v>
      </c>
      <c r="C66" s="162" t="s">
        <v>111</v>
      </c>
      <c r="D66" s="162" t="s">
        <v>112</v>
      </c>
      <c r="E66" s="162" t="s">
        <v>43</v>
      </c>
      <c r="F66" s="162" t="s">
        <v>113</v>
      </c>
      <c r="G66" s="162" t="s">
        <v>1019</v>
      </c>
      <c r="H66" s="162" t="s">
        <v>3</v>
      </c>
      <c r="I66" s="162" t="s">
        <v>114</v>
      </c>
      <c r="J66" s="162" t="s">
        <v>53</v>
      </c>
      <c r="K66" s="162" t="s">
        <v>727</v>
      </c>
    </row>
    <row r="67" spans="1:11" x14ac:dyDescent="0.25">
      <c r="A67" s="162">
        <v>66</v>
      </c>
      <c r="B67" s="162" t="s">
        <v>120</v>
      </c>
      <c r="C67" s="162" t="s">
        <v>121</v>
      </c>
      <c r="D67" s="162" t="s">
        <v>122</v>
      </c>
      <c r="E67" s="162" t="s">
        <v>43</v>
      </c>
      <c r="F67" s="162" t="s">
        <v>123</v>
      </c>
      <c r="G67" s="162" t="s">
        <v>1019</v>
      </c>
      <c r="H67" s="162" t="s">
        <v>3</v>
      </c>
      <c r="I67" s="162" t="s">
        <v>124</v>
      </c>
      <c r="J67" s="162" t="s">
        <v>125</v>
      </c>
      <c r="K67" s="162" t="s">
        <v>728</v>
      </c>
    </row>
    <row r="68" spans="1:11" x14ac:dyDescent="0.25">
      <c r="A68" s="162">
        <v>67</v>
      </c>
      <c r="B68" s="162" t="s">
        <v>797</v>
      </c>
      <c r="C68" s="162" t="s">
        <v>798</v>
      </c>
      <c r="D68" s="162" t="s">
        <v>799</v>
      </c>
      <c r="E68" s="162" t="s">
        <v>1</v>
      </c>
      <c r="F68" s="162" t="s">
        <v>800</v>
      </c>
      <c r="G68" s="162" t="s">
        <v>1257</v>
      </c>
      <c r="H68" s="162" t="s">
        <v>8</v>
      </c>
      <c r="I68" s="162" t="s">
        <v>801</v>
      </c>
      <c r="J68" s="162" t="s">
        <v>9</v>
      </c>
      <c r="K68" s="162" t="s">
        <v>802</v>
      </c>
    </row>
    <row r="69" spans="1:11" x14ac:dyDescent="0.25">
      <c r="A69" s="162">
        <v>68</v>
      </c>
      <c r="B69" s="162" t="s">
        <v>101</v>
      </c>
      <c r="C69" s="162" t="s">
        <v>102</v>
      </c>
      <c r="D69" s="162" t="s">
        <v>103</v>
      </c>
      <c r="E69" s="162" t="s">
        <v>43</v>
      </c>
      <c r="F69" s="162" t="s">
        <v>169</v>
      </c>
      <c r="G69" s="162" t="s">
        <v>1136</v>
      </c>
      <c r="H69" s="162" t="s">
        <v>8</v>
      </c>
      <c r="I69" s="162" t="s">
        <v>170</v>
      </c>
      <c r="J69" s="162" t="s">
        <v>9</v>
      </c>
      <c r="K69" s="162" t="s">
        <v>735</v>
      </c>
    </row>
    <row r="70" spans="1:11" x14ac:dyDescent="0.25">
      <c r="A70" s="57">
        <v>69</v>
      </c>
      <c r="B70" s="57" t="s">
        <v>882</v>
      </c>
      <c r="C70" s="57" t="s">
        <v>97</v>
      </c>
      <c r="D70" s="57" t="s">
        <v>173</v>
      </c>
      <c r="E70" s="57" t="s">
        <v>43</v>
      </c>
      <c r="F70" s="57" t="s">
        <v>883</v>
      </c>
      <c r="G70" s="57" t="s">
        <v>960</v>
      </c>
      <c r="H70" s="57" t="s">
        <v>8</v>
      </c>
      <c r="I70" s="57" t="s">
        <v>884</v>
      </c>
      <c r="J70" s="57" t="s">
        <v>9</v>
      </c>
      <c r="K70" s="57" t="s">
        <v>885</v>
      </c>
    </row>
    <row r="71" spans="1:11" x14ac:dyDescent="0.25">
      <c r="A71" s="162">
        <v>70</v>
      </c>
      <c r="B71" s="162" t="s">
        <v>174</v>
      </c>
      <c r="C71" s="162" t="s">
        <v>175</v>
      </c>
      <c r="D71" s="162" t="s">
        <v>0</v>
      </c>
      <c r="E71" s="162" t="s">
        <v>1</v>
      </c>
      <c r="F71" s="162" t="s">
        <v>176</v>
      </c>
      <c r="G71" s="162" t="s">
        <v>1257</v>
      </c>
      <c r="H71" s="162" t="s">
        <v>8</v>
      </c>
      <c r="I71" s="162" t="s">
        <v>177</v>
      </c>
      <c r="J71" s="162" t="s">
        <v>9</v>
      </c>
      <c r="K71" s="162" t="s">
        <v>736</v>
      </c>
    </row>
    <row r="72" spans="1:11" x14ac:dyDescent="0.25">
      <c r="A72" s="162">
        <v>71</v>
      </c>
      <c r="B72" s="162" t="s">
        <v>174</v>
      </c>
      <c r="C72" s="162" t="s">
        <v>175</v>
      </c>
      <c r="D72" s="162" t="s">
        <v>0</v>
      </c>
      <c r="E72" s="162" t="s">
        <v>1</v>
      </c>
      <c r="F72" s="162" t="s">
        <v>472</v>
      </c>
      <c r="G72" s="162" t="s">
        <v>1050</v>
      </c>
      <c r="H72" s="162" t="s">
        <v>473</v>
      </c>
      <c r="I72" s="162" t="s">
        <v>474</v>
      </c>
      <c r="J72" s="162" t="s">
        <v>475</v>
      </c>
      <c r="K72" s="162" t="s">
        <v>737</v>
      </c>
    </row>
    <row r="73" spans="1:11" x14ac:dyDescent="0.25">
      <c r="A73" s="162">
        <v>72</v>
      </c>
      <c r="B73" s="162" t="s">
        <v>179</v>
      </c>
      <c r="C73" s="162" t="s">
        <v>180</v>
      </c>
      <c r="D73" s="162" t="s">
        <v>181</v>
      </c>
      <c r="E73" s="162" t="s">
        <v>43</v>
      </c>
      <c r="F73" s="162" t="s">
        <v>182</v>
      </c>
      <c r="G73" s="162" t="s">
        <v>1136</v>
      </c>
      <c r="H73" s="162" t="s">
        <v>8</v>
      </c>
      <c r="I73" s="162" t="s">
        <v>183</v>
      </c>
      <c r="J73" s="162" t="s">
        <v>9</v>
      </c>
      <c r="K73" s="162" t="s">
        <v>738</v>
      </c>
    </row>
    <row r="74" spans="1:11" x14ac:dyDescent="0.25">
      <c r="A74" s="162">
        <v>73</v>
      </c>
      <c r="B74" s="162" t="s">
        <v>467</v>
      </c>
      <c r="C74" s="162" t="s">
        <v>468</v>
      </c>
      <c r="D74" s="162" t="s">
        <v>0</v>
      </c>
      <c r="E74" s="162" t="s">
        <v>1</v>
      </c>
      <c r="F74" s="162" t="s">
        <v>477</v>
      </c>
      <c r="G74" s="162" t="s">
        <v>1019</v>
      </c>
      <c r="H74" s="162" t="s">
        <v>30</v>
      </c>
      <c r="I74" s="162" t="s">
        <v>478</v>
      </c>
      <c r="J74" s="162" t="s">
        <v>32</v>
      </c>
      <c r="K74" s="162" t="s">
        <v>740</v>
      </c>
    </row>
    <row r="75" spans="1:11" x14ac:dyDescent="0.25">
      <c r="A75" s="162">
        <v>74</v>
      </c>
      <c r="B75" s="162" t="s">
        <v>54</v>
      </c>
      <c r="C75" s="162" t="s">
        <v>55</v>
      </c>
      <c r="D75" s="162" t="s">
        <v>0</v>
      </c>
      <c r="E75" s="162" t="s">
        <v>1</v>
      </c>
      <c r="F75" s="162" t="s">
        <v>480</v>
      </c>
      <c r="G75" s="162" t="s">
        <v>1050</v>
      </c>
      <c r="H75" s="162" t="s">
        <v>473</v>
      </c>
      <c r="I75" s="162" t="s">
        <v>481</v>
      </c>
      <c r="J75" s="162" t="s">
        <v>475</v>
      </c>
      <c r="K75" s="162" t="s">
        <v>744</v>
      </c>
    </row>
    <row r="76" spans="1:11" x14ac:dyDescent="0.25">
      <c r="A76" s="162">
        <v>75</v>
      </c>
      <c r="B76" s="162" t="s">
        <v>206</v>
      </c>
      <c r="C76" s="162" t="s">
        <v>207</v>
      </c>
      <c r="D76" s="162" t="s">
        <v>173</v>
      </c>
      <c r="E76" s="162" t="s">
        <v>43</v>
      </c>
      <c r="F76" s="162" t="s">
        <v>208</v>
      </c>
      <c r="G76" s="162" t="s">
        <v>1019</v>
      </c>
      <c r="H76" s="162" t="s">
        <v>3</v>
      </c>
      <c r="I76" s="162" t="s">
        <v>209</v>
      </c>
      <c r="J76" s="162" t="s">
        <v>53</v>
      </c>
      <c r="K76" s="162" t="s">
        <v>745</v>
      </c>
    </row>
    <row r="77" spans="1:11" x14ac:dyDescent="0.25">
      <c r="A77" s="162">
        <v>76</v>
      </c>
      <c r="B77" s="162" t="s">
        <v>224</v>
      </c>
      <c r="C77" s="162" t="s">
        <v>225</v>
      </c>
      <c r="D77" s="162" t="s">
        <v>0</v>
      </c>
      <c r="E77" s="162" t="s">
        <v>1</v>
      </c>
      <c r="F77" s="162" t="s">
        <v>226</v>
      </c>
      <c r="G77" s="162" t="s">
        <v>1019</v>
      </c>
      <c r="H77" s="162" t="s">
        <v>3</v>
      </c>
      <c r="I77" s="162" t="s">
        <v>227</v>
      </c>
      <c r="J77" s="162" t="s">
        <v>53</v>
      </c>
      <c r="K77" s="162" t="s">
        <v>748</v>
      </c>
    </row>
    <row r="78" spans="1:11" x14ac:dyDescent="0.25">
      <c r="A78" s="162">
        <v>77</v>
      </c>
      <c r="B78" s="162" t="s">
        <v>54</v>
      </c>
      <c r="C78" s="162" t="s">
        <v>55</v>
      </c>
      <c r="D78" s="162" t="s">
        <v>0</v>
      </c>
      <c r="E78" s="162" t="s">
        <v>1</v>
      </c>
      <c r="F78" s="162" t="s">
        <v>229</v>
      </c>
      <c r="G78" s="162" t="s">
        <v>1019</v>
      </c>
      <c r="H78" s="162" t="s">
        <v>3</v>
      </c>
      <c r="I78" s="162" t="s">
        <v>230</v>
      </c>
      <c r="J78" s="162" t="s">
        <v>53</v>
      </c>
      <c r="K78" s="162" t="s">
        <v>749</v>
      </c>
    </row>
    <row r="79" spans="1:11" x14ac:dyDescent="0.25">
      <c r="A79" s="57">
        <v>78</v>
      </c>
      <c r="B79" s="57" t="s">
        <v>232</v>
      </c>
      <c r="C79" s="57" t="s">
        <v>233</v>
      </c>
      <c r="D79" s="57" t="s">
        <v>234</v>
      </c>
      <c r="E79" s="57" t="s">
        <v>1</v>
      </c>
      <c r="F79" s="57" t="s">
        <v>235</v>
      </c>
      <c r="G79" s="57" t="s">
        <v>666</v>
      </c>
      <c r="H79" s="57" t="s">
        <v>3</v>
      </c>
      <c r="I79" s="57" t="s">
        <v>236</v>
      </c>
      <c r="J79" s="57" t="s">
        <v>53</v>
      </c>
      <c r="K79" s="57" t="s">
        <v>750</v>
      </c>
    </row>
    <row r="80" spans="1:11" x14ac:dyDescent="0.25">
      <c r="A80" s="162">
        <v>79</v>
      </c>
      <c r="B80" s="162" t="s">
        <v>278</v>
      </c>
      <c r="C80" s="162" t="s">
        <v>279</v>
      </c>
      <c r="D80" s="162" t="s">
        <v>66</v>
      </c>
      <c r="E80" s="162" t="s">
        <v>1</v>
      </c>
      <c r="F80" s="162" t="s">
        <v>280</v>
      </c>
      <c r="G80" s="162" t="s">
        <v>1019</v>
      </c>
      <c r="H80" s="162" t="s">
        <v>3</v>
      </c>
      <c r="I80" s="162" t="s">
        <v>281</v>
      </c>
      <c r="J80" s="162" t="s">
        <v>53</v>
      </c>
      <c r="K80" s="162" t="s">
        <v>756</v>
      </c>
    </row>
  </sheetData>
  <sortState ref="A2:K80">
    <sortCondition ref="A58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Normal="100">
      <selection activeCell="J32" sqref="J32"/>
    </sheetView>
  </sheetViews>
  <sheetFormatPr defaultRowHeight="15" x14ac:dyDescent="0.25"/>
  <cols>
    <col min="7" max="7" customWidth="true" width="11.42578125" collapsed="false"/>
    <col min="17" max="17" customWidth="true" width="9.0" collapsed="fals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1" t="s">
        <v>623</v>
      </c>
      <c r="C2" s="161" t="s">
        <v>624</v>
      </c>
      <c r="D2" s="161" t="s">
        <v>625</v>
      </c>
      <c r="E2" s="161" t="s">
        <v>48</v>
      </c>
      <c r="F2" s="161" t="s">
        <v>626</v>
      </c>
      <c r="G2" s="161" t="s">
        <v>666</v>
      </c>
      <c r="H2" s="161" t="s">
        <v>294</v>
      </c>
      <c r="I2" s="161" t="s">
        <v>627</v>
      </c>
      <c r="J2" s="161" t="s">
        <v>289</v>
      </c>
      <c r="K2" s="161" t="s">
        <v>1221</v>
      </c>
    </row>
    <row r="3" spans="1:11" x14ac:dyDescent="0.25">
      <c r="A3">
        <v>51</v>
      </c>
      <c r="B3" s="161" t="s">
        <v>377</v>
      </c>
      <c r="C3" s="161" t="s">
        <v>378</v>
      </c>
      <c r="D3" s="161" t="s">
        <v>256</v>
      </c>
      <c r="E3" s="161" t="s">
        <v>1</v>
      </c>
      <c r="F3" s="161" t="s">
        <v>379</v>
      </c>
      <c r="G3" s="161" t="s">
        <v>666</v>
      </c>
      <c r="H3" s="161" t="s">
        <v>294</v>
      </c>
      <c r="I3" s="161" t="s">
        <v>380</v>
      </c>
      <c r="J3" s="161" t="s">
        <v>289</v>
      </c>
      <c r="K3" s="161" t="s">
        <v>695</v>
      </c>
    </row>
    <row r="4" spans="1:11" x14ac:dyDescent="0.25">
      <c r="A4">
        <v>48</v>
      </c>
      <c r="B4" s="161" t="s">
        <v>333</v>
      </c>
      <c r="C4" s="161" t="s">
        <v>334</v>
      </c>
      <c r="D4" s="161" t="s">
        <v>335</v>
      </c>
      <c r="E4" s="161" t="s">
        <v>48</v>
      </c>
      <c r="F4" s="161" t="s">
        <v>336</v>
      </c>
      <c r="G4" s="161" t="s">
        <v>666</v>
      </c>
      <c r="H4" s="161" t="s">
        <v>287</v>
      </c>
      <c r="I4" s="161" t="s">
        <v>337</v>
      </c>
      <c r="J4" s="161" t="s">
        <v>289</v>
      </c>
      <c r="K4" s="161" t="s">
        <v>686</v>
      </c>
    </row>
    <row r="5" spans="1:11" x14ac:dyDescent="0.25">
      <c r="A5" s="161">
        <v>76</v>
      </c>
      <c r="B5" s="161" t="s">
        <v>232</v>
      </c>
      <c r="C5" s="161" t="s">
        <v>233</v>
      </c>
      <c r="D5" s="161" t="s">
        <v>234</v>
      </c>
      <c r="E5" s="161" t="s">
        <v>1</v>
      </c>
      <c r="F5" s="161" t="s">
        <v>235</v>
      </c>
      <c r="G5" s="161" t="s">
        <v>666</v>
      </c>
      <c r="H5" s="161" t="s">
        <v>3</v>
      </c>
      <c r="I5" s="161" t="s">
        <v>236</v>
      </c>
      <c r="J5" s="161" t="s">
        <v>53</v>
      </c>
      <c r="K5" s="161" t="s">
        <v>750</v>
      </c>
    </row>
    <row r="6" spans="1:11" x14ac:dyDescent="0.25">
      <c r="A6" s="161">
        <v>24</v>
      </c>
      <c r="B6" s="161" t="s">
        <v>71</v>
      </c>
      <c r="C6" s="161" t="s">
        <v>72</v>
      </c>
      <c r="D6" s="161" t="s">
        <v>73</v>
      </c>
      <c r="E6" s="161" t="s">
        <v>28</v>
      </c>
      <c r="F6" s="161" t="s">
        <v>74</v>
      </c>
      <c r="G6" s="161" t="s">
        <v>1019</v>
      </c>
      <c r="H6" s="161" t="s">
        <v>30</v>
      </c>
      <c r="I6" s="161" t="s">
        <v>75</v>
      </c>
      <c r="J6" s="161" t="s">
        <v>32</v>
      </c>
      <c r="K6" s="161" t="s">
        <v>1058</v>
      </c>
    </row>
    <row r="7" spans="1:11" x14ac:dyDescent="0.25">
      <c r="A7" s="161">
        <v>30</v>
      </c>
      <c r="B7" s="161" t="s">
        <v>64</v>
      </c>
      <c r="C7" s="161" t="s">
        <v>65</v>
      </c>
      <c r="D7" s="161" t="s">
        <v>66</v>
      </c>
      <c r="E7" s="161" t="s">
        <v>1</v>
      </c>
      <c r="F7" s="161" t="s">
        <v>67</v>
      </c>
      <c r="G7" s="161" t="s">
        <v>1019</v>
      </c>
      <c r="H7" s="161" t="s">
        <v>30</v>
      </c>
      <c r="I7" s="161" t="s">
        <v>68</v>
      </c>
      <c r="J7" s="161" t="s">
        <v>32</v>
      </c>
      <c r="K7" s="161" t="s">
        <v>959</v>
      </c>
    </row>
    <row r="8" spans="1:11" x14ac:dyDescent="0.25">
      <c r="A8" s="161">
        <v>57</v>
      </c>
      <c r="B8" s="161" t="s">
        <v>460</v>
      </c>
      <c r="C8" s="161" t="s">
        <v>461</v>
      </c>
      <c r="D8" s="161" t="s">
        <v>462</v>
      </c>
      <c r="E8" s="161" t="s">
        <v>1</v>
      </c>
      <c r="F8" s="161" t="s">
        <v>463</v>
      </c>
      <c r="G8" s="161" t="s">
        <v>1019</v>
      </c>
      <c r="H8" s="161" t="s">
        <v>30</v>
      </c>
      <c r="I8" s="161" t="s">
        <v>464</v>
      </c>
      <c r="J8" s="161" t="s">
        <v>32</v>
      </c>
      <c r="K8" s="161" t="s">
        <v>711</v>
      </c>
    </row>
    <row r="9" spans="1:11" x14ac:dyDescent="0.25">
      <c r="A9" s="161">
        <v>58</v>
      </c>
      <c r="B9" s="161" t="s">
        <v>165</v>
      </c>
      <c r="C9" s="161" t="s">
        <v>166</v>
      </c>
      <c r="D9" s="161" t="s">
        <v>27</v>
      </c>
      <c r="E9" s="161" t="s">
        <v>28</v>
      </c>
      <c r="F9" s="161" t="s">
        <v>167</v>
      </c>
      <c r="G9" s="161" t="s">
        <v>1019</v>
      </c>
      <c r="H9" s="161" t="s">
        <v>30</v>
      </c>
      <c r="I9" s="161" t="s">
        <v>168</v>
      </c>
      <c r="J9" s="161" t="s">
        <v>32</v>
      </c>
      <c r="K9" s="161" t="s">
        <v>712</v>
      </c>
    </row>
    <row r="10" spans="1:11" x14ac:dyDescent="0.25">
      <c r="A10" s="161">
        <v>59</v>
      </c>
      <c r="B10" s="161" t="s">
        <v>25</v>
      </c>
      <c r="C10" s="161" t="s">
        <v>26</v>
      </c>
      <c r="D10" s="161" t="s">
        <v>27</v>
      </c>
      <c r="E10" s="161" t="s">
        <v>28</v>
      </c>
      <c r="F10" s="161" t="s">
        <v>29</v>
      </c>
      <c r="G10" s="161" t="s">
        <v>1019</v>
      </c>
      <c r="H10" s="161" t="s">
        <v>30</v>
      </c>
      <c r="I10" s="161" t="s">
        <v>31</v>
      </c>
      <c r="J10" s="161" t="s">
        <v>32</v>
      </c>
      <c r="K10" s="161" t="s">
        <v>714</v>
      </c>
    </row>
    <row r="11" spans="1:11" x14ac:dyDescent="0.25">
      <c r="A11" s="161">
        <v>71</v>
      </c>
      <c r="B11" s="161" t="s">
        <v>467</v>
      </c>
      <c r="C11" s="161" t="s">
        <v>468</v>
      </c>
      <c r="D11" s="161" t="s">
        <v>0</v>
      </c>
      <c r="E11" s="161" t="s">
        <v>1</v>
      </c>
      <c r="F11" s="161" t="s">
        <v>477</v>
      </c>
      <c r="G11" s="161" t="s">
        <v>1019</v>
      </c>
      <c r="H11" s="161" t="s">
        <v>30</v>
      </c>
      <c r="I11" s="161" t="s">
        <v>478</v>
      </c>
      <c r="J11" s="161" t="s">
        <v>32</v>
      </c>
      <c r="K11" s="161" t="s">
        <v>740</v>
      </c>
    </row>
    <row r="12" spans="1:11" x14ac:dyDescent="0.25">
      <c r="A12" s="161">
        <v>3</v>
      </c>
      <c r="B12" s="161" t="s">
        <v>366</v>
      </c>
      <c r="C12" s="161" t="s">
        <v>367</v>
      </c>
      <c r="D12" s="161" t="s">
        <v>368</v>
      </c>
      <c r="E12" s="161" t="s">
        <v>43</v>
      </c>
      <c r="F12" s="161" t="s">
        <v>369</v>
      </c>
      <c r="G12" s="161" t="s">
        <v>1019</v>
      </c>
      <c r="H12" s="161" t="s">
        <v>294</v>
      </c>
      <c r="I12" s="161" t="s">
        <v>370</v>
      </c>
      <c r="J12" s="161" t="s">
        <v>289</v>
      </c>
      <c r="K12" s="161" t="s">
        <v>1240</v>
      </c>
    </row>
    <row r="13" spans="1:11" x14ac:dyDescent="0.25">
      <c r="A13" s="161">
        <v>33</v>
      </c>
      <c r="B13" s="161" t="s">
        <v>49</v>
      </c>
      <c r="C13" s="161" t="s">
        <v>97</v>
      </c>
      <c r="D13" s="161" t="s">
        <v>66</v>
      </c>
      <c r="E13" s="161" t="s">
        <v>1</v>
      </c>
      <c r="F13" s="161" t="s">
        <v>391</v>
      </c>
      <c r="G13" s="161" t="s">
        <v>1019</v>
      </c>
      <c r="H13" s="161" t="s">
        <v>294</v>
      </c>
      <c r="I13" s="161" t="s">
        <v>392</v>
      </c>
      <c r="J13" s="161" t="s">
        <v>289</v>
      </c>
      <c r="K13" s="161" t="s">
        <v>921</v>
      </c>
    </row>
    <row r="14" spans="1:11" x14ac:dyDescent="0.25">
      <c r="A14" s="161">
        <v>35</v>
      </c>
      <c r="B14" s="161" t="s">
        <v>845</v>
      </c>
      <c r="C14" s="161" t="s">
        <v>846</v>
      </c>
      <c r="D14" s="161" t="s">
        <v>27</v>
      </c>
      <c r="E14" s="161" t="s">
        <v>28</v>
      </c>
      <c r="F14" s="161" t="s">
        <v>847</v>
      </c>
      <c r="G14" s="161" t="s">
        <v>1019</v>
      </c>
      <c r="H14" s="161" t="s">
        <v>294</v>
      </c>
      <c r="I14" s="161" t="s">
        <v>848</v>
      </c>
      <c r="J14" s="161" t="s">
        <v>289</v>
      </c>
      <c r="K14" s="161" t="s">
        <v>849</v>
      </c>
    </row>
    <row r="15" spans="1:11" x14ac:dyDescent="0.25">
      <c r="A15" s="161">
        <v>36</v>
      </c>
      <c r="B15" s="161" t="s">
        <v>651</v>
      </c>
      <c r="C15" s="161" t="s">
        <v>652</v>
      </c>
      <c r="D15" s="161" t="s">
        <v>653</v>
      </c>
      <c r="E15" s="161" t="s">
        <v>1</v>
      </c>
      <c r="F15" s="161" t="s">
        <v>654</v>
      </c>
      <c r="G15" s="161" t="s">
        <v>1019</v>
      </c>
      <c r="H15" s="161" t="s">
        <v>294</v>
      </c>
      <c r="I15" s="161" t="s">
        <v>655</v>
      </c>
      <c r="J15" s="161" t="s">
        <v>289</v>
      </c>
      <c r="K15" s="161" t="s">
        <v>656</v>
      </c>
    </row>
    <row r="16" spans="1:11" x14ac:dyDescent="0.25">
      <c r="A16" s="161">
        <v>38</v>
      </c>
      <c r="B16" s="161" t="s">
        <v>608</v>
      </c>
      <c r="C16" s="161" t="s">
        <v>378</v>
      </c>
      <c r="D16" s="161" t="s">
        <v>27</v>
      </c>
      <c r="E16" s="161" t="s">
        <v>28</v>
      </c>
      <c r="F16" s="161" t="s">
        <v>609</v>
      </c>
      <c r="G16" s="161" t="s">
        <v>1019</v>
      </c>
      <c r="H16" s="161" t="s">
        <v>294</v>
      </c>
      <c r="I16" s="161" t="s">
        <v>610</v>
      </c>
      <c r="J16" s="161" t="s">
        <v>289</v>
      </c>
      <c r="K16" s="161" t="s">
        <v>663</v>
      </c>
    </row>
    <row r="17" spans="1:11" x14ac:dyDescent="0.25">
      <c r="A17" s="161">
        <v>42</v>
      </c>
      <c r="B17" s="161"/>
      <c r="C17" s="161"/>
      <c r="D17" s="161"/>
      <c r="E17" s="161"/>
      <c r="F17" s="161" t="s">
        <v>540</v>
      </c>
      <c r="G17" s="161" t="s">
        <v>1019</v>
      </c>
      <c r="H17" s="161" t="s">
        <v>294</v>
      </c>
      <c r="I17" s="161" t="s">
        <v>541</v>
      </c>
      <c r="J17" s="161" t="s">
        <v>289</v>
      </c>
      <c r="K17" s="161" t="s">
        <v>677</v>
      </c>
    </row>
    <row r="18" spans="1:11" x14ac:dyDescent="0.25">
      <c r="A18" s="161">
        <v>43</v>
      </c>
      <c r="B18" s="161" t="s">
        <v>291</v>
      </c>
      <c r="C18" s="161" t="s">
        <v>292</v>
      </c>
      <c r="D18" s="161" t="s">
        <v>0</v>
      </c>
      <c r="E18" s="161" t="s">
        <v>1</v>
      </c>
      <c r="F18" s="161" t="s">
        <v>293</v>
      </c>
      <c r="G18" s="161" t="s">
        <v>1019</v>
      </c>
      <c r="H18" s="161" t="s">
        <v>294</v>
      </c>
      <c r="I18" s="161" t="s">
        <v>295</v>
      </c>
      <c r="J18" s="161" t="s">
        <v>289</v>
      </c>
      <c r="K18" s="161" t="s">
        <v>679</v>
      </c>
    </row>
    <row r="19" spans="1:11" x14ac:dyDescent="0.25">
      <c r="A19" s="161">
        <v>44</v>
      </c>
      <c r="B19" s="161" t="s">
        <v>297</v>
      </c>
      <c r="C19" s="161" t="s">
        <v>255</v>
      </c>
      <c r="D19" s="161" t="s">
        <v>0</v>
      </c>
      <c r="E19" s="161" t="s">
        <v>1</v>
      </c>
      <c r="F19" s="161" t="s">
        <v>298</v>
      </c>
      <c r="G19" s="161" t="s">
        <v>1019</v>
      </c>
      <c r="H19" s="161" t="s">
        <v>294</v>
      </c>
      <c r="I19" s="161" t="s">
        <v>299</v>
      </c>
      <c r="J19" s="161" t="s">
        <v>289</v>
      </c>
      <c r="K19" s="161" t="s">
        <v>680</v>
      </c>
    </row>
    <row r="20" spans="1:11" x14ac:dyDescent="0.25">
      <c r="A20" s="161">
        <v>45</v>
      </c>
      <c r="B20" s="161" t="s">
        <v>311</v>
      </c>
      <c r="C20" s="161" t="s">
        <v>312</v>
      </c>
      <c r="D20" s="161" t="s">
        <v>313</v>
      </c>
      <c r="E20" s="161" t="s">
        <v>43</v>
      </c>
      <c r="F20" s="161" t="s">
        <v>314</v>
      </c>
      <c r="G20" s="161" t="s">
        <v>1019</v>
      </c>
      <c r="H20" s="161" t="s">
        <v>294</v>
      </c>
      <c r="I20" s="161" t="s">
        <v>315</v>
      </c>
      <c r="J20" s="161" t="s">
        <v>289</v>
      </c>
      <c r="K20" s="161" t="s">
        <v>683</v>
      </c>
    </row>
    <row r="21" spans="1:11" x14ac:dyDescent="0.25">
      <c r="A21" s="161">
        <v>49</v>
      </c>
      <c r="B21" s="161" t="s">
        <v>355</v>
      </c>
      <c r="C21" s="161" t="s">
        <v>356</v>
      </c>
      <c r="D21" s="161" t="s">
        <v>0</v>
      </c>
      <c r="E21" s="161" t="s">
        <v>1</v>
      </c>
      <c r="F21" s="161" t="s">
        <v>357</v>
      </c>
      <c r="G21" s="161" t="s">
        <v>1019</v>
      </c>
      <c r="H21" s="161" t="s">
        <v>294</v>
      </c>
      <c r="I21" s="161" t="s">
        <v>358</v>
      </c>
      <c r="J21" s="161" t="s">
        <v>289</v>
      </c>
      <c r="K21" s="161" t="s">
        <v>690</v>
      </c>
    </row>
    <row r="22" spans="1:11" x14ac:dyDescent="0.25">
      <c r="A22" s="161">
        <v>53</v>
      </c>
      <c r="B22" s="161" t="s">
        <v>262</v>
      </c>
      <c r="C22" s="161" t="s">
        <v>399</v>
      </c>
      <c r="D22" s="161" t="s">
        <v>0</v>
      </c>
      <c r="E22" s="161" t="s">
        <v>1</v>
      </c>
      <c r="F22" s="161" t="s">
        <v>400</v>
      </c>
      <c r="G22" s="161" t="s">
        <v>1019</v>
      </c>
      <c r="H22" s="161" t="s">
        <v>294</v>
      </c>
      <c r="I22" s="161" t="s">
        <v>401</v>
      </c>
      <c r="J22" s="161" t="s">
        <v>289</v>
      </c>
      <c r="K22" s="161" t="s">
        <v>700</v>
      </c>
    </row>
    <row r="23" spans="1:11" x14ac:dyDescent="0.25">
      <c r="A23" s="161">
        <v>55</v>
      </c>
      <c r="B23" s="161" t="s">
        <v>431</v>
      </c>
      <c r="C23" s="161" t="s">
        <v>172</v>
      </c>
      <c r="D23" s="161" t="s">
        <v>432</v>
      </c>
      <c r="E23" s="161" t="s">
        <v>28</v>
      </c>
      <c r="F23" s="161" t="s">
        <v>433</v>
      </c>
      <c r="G23" s="161" t="s">
        <v>1019</v>
      </c>
      <c r="H23" s="161" t="s">
        <v>294</v>
      </c>
      <c r="I23" s="161" t="s">
        <v>434</v>
      </c>
      <c r="J23" s="161" t="s">
        <v>289</v>
      </c>
      <c r="K23" s="161" t="s">
        <v>704</v>
      </c>
    </row>
    <row r="24" spans="1:11" x14ac:dyDescent="0.25">
      <c r="A24" s="161">
        <v>32</v>
      </c>
      <c r="B24" s="161" t="s">
        <v>322</v>
      </c>
      <c r="C24" s="161" t="s">
        <v>323</v>
      </c>
      <c r="D24" s="161" t="s">
        <v>66</v>
      </c>
      <c r="E24" s="161" t="s">
        <v>1</v>
      </c>
      <c r="F24" s="161" t="s">
        <v>324</v>
      </c>
      <c r="G24" s="161" t="s">
        <v>1019</v>
      </c>
      <c r="H24" s="161" t="s">
        <v>287</v>
      </c>
      <c r="I24" s="161" t="s">
        <v>325</v>
      </c>
      <c r="J24" s="161" t="s">
        <v>289</v>
      </c>
      <c r="K24" s="161" t="s">
        <v>956</v>
      </c>
    </row>
    <row r="25" spans="1:11" x14ac:dyDescent="0.25">
      <c r="A25" s="161">
        <v>37</v>
      </c>
      <c r="B25" s="161" t="s">
        <v>425</v>
      </c>
      <c r="C25" s="161" t="s">
        <v>426</v>
      </c>
      <c r="D25" s="161" t="s">
        <v>427</v>
      </c>
      <c r="E25" s="161" t="s">
        <v>28</v>
      </c>
      <c r="F25" s="161" t="s">
        <v>428</v>
      </c>
      <c r="G25" s="161" t="s">
        <v>1019</v>
      </c>
      <c r="H25" s="161" t="s">
        <v>287</v>
      </c>
      <c r="I25" s="161" t="s">
        <v>429</v>
      </c>
      <c r="J25" s="161" t="s">
        <v>289</v>
      </c>
      <c r="K25" s="161" t="s">
        <v>659</v>
      </c>
    </row>
    <row r="26" spans="1:11" x14ac:dyDescent="0.25">
      <c r="A26" s="161">
        <v>39</v>
      </c>
      <c r="B26" s="161"/>
      <c r="C26" s="161"/>
      <c r="D26" s="161"/>
      <c r="E26" s="161"/>
      <c r="F26" s="161" t="s">
        <v>572</v>
      </c>
      <c r="G26" s="161" t="s">
        <v>1019</v>
      </c>
      <c r="H26" s="161" t="s">
        <v>287</v>
      </c>
      <c r="I26" s="161" t="s">
        <v>573</v>
      </c>
      <c r="J26" s="161" t="s">
        <v>289</v>
      </c>
      <c r="K26" s="161" t="s">
        <v>665</v>
      </c>
    </row>
    <row r="27" spans="1:11" x14ac:dyDescent="0.25">
      <c r="A27" s="161">
        <v>41</v>
      </c>
      <c r="B27" s="161" t="s">
        <v>566</v>
      </c>
      <c r="C27" s="161" t="s">
        <v>556</v>
      </c>
      <c r="D27" s="161" t="s">
        <v>0</v>
      </c>
      <c r="E27" s="161" t="s">
        <v>1</v>
      </c>
      <c r="F27" s="161" t="s">
        <v>557</v>
      </c>
      <c r="G27" s="161" t="s">
        <v>1019</v>
      </c>
      <c r="H27" s="161" t="s">
        <v>287</v>
      </c>
      <c r="I27" s="161" t="s">
        <v>558</v>
      </c>
      <c r="J27" s="161" t="s">
        <v>289</v>
      </c>
      <c r="K27" s="161" t="s">
        <v>673</v>
      </c>
    </row>
    <row r="28" spans="1:11" x14ac:dyDescent="0.25">
      <c r="A28" s="161">
        <v>46</v>
      </c>
      <c r="B28" s="161" t="s">
        <v>317</v>
      </c>
      <c r="C28" s="161" t="s">
        <v>279</v>
      </c>
      <c r="D28" s="161" t="s">
        <v>318</v>
      </c>
      <c r="E28" s="161" t="s">
        <v>28</v>
      </c>
      <c r="F28" s="161" t="s">
        <v>319</v>
      </c>
      <c r="G28" s="161" t="s">
        <v>1019</v>
      </c>
      <c r="H28" s="161" t="s">
        <v>287</v>
      </c>
      <c r="I28" s="161" t="s">
        <v>320</v>
      </c>
      <c r="J28" s="161" t="s">
        <v>289</v>
      </c>
      <c r="K28" s="161" t="s">
        <v>758</v>
      </c>
    </row>
    <row r="29" spans="1:11" x14ac:dyDescent="0.25">
      <c r="A29" s="161">
        <v>54</v>
      </c>
      <c r="B29" s="161" t="s">
        <v>403</v>
      </c>
      <c r="C29" s="161" t="s">
        <v>60</v>
      </c>
      <c r="D29" s="161" t="s">
        <v>27</v>
      </c>
      <c r="E29" s="161" t="s">
        <v>28</v>
      </c>
      <c r="F29" s="161" t="s">
        <v>404</v>
      </c>
      <c r="G29" s="161" t="s">
        <v>1019</v>
      </c>
      <c r="H29" s="161" t="s">
        <v>287</v>
      </c>
      <c r="I29" s="161" t="s">
        <v>405</v>
      </c>
      <c r="J29" s="161" t="s">
        <v>289</v>
      </c>
      <c r="K29" s="161" t="s">
        <v>701</v>
      </c>
    </row>
    <row r="30" spans="1:11" x14ac:dyDescent="0.25">
      <c r="A30" s="161">
        <v>9</v>
      </c>
      <c r="B30" s="161" t="s">
        <v>117</v>
      </c>
      <c r="C30" s="161" t="s">
        <v>1210</v>
      </c>
      <c r="D30" s="161" t="s">
        <v>648</v>
      </c>
      <c r="E30" s="161" t="s">
        <v>1</v>
      </c>
      <c r="F30" s="161" t="s">
        <v>1211</v>
      </c>
      <c r="G30" s="161" t="s">
        <v>1019</v>
      </c>
      <c r="H30" s="161" t="s">
        <v>3</v>
      </c>
      <c r="I30" s="161" t="s">
        <v>1212</v>
      </c>
      <c r="J30" s="161" t="s">
        <v>53</v>
      </c>
      <c r="K30" s="161" t="s">
        <v>1213</v>
      </c>
    </row>
    <row r="31" spans="1:11" x14ac:dyDescent="0.25">
      <c r="A31" s="161">
        <v>10</v>
      </c>
      <c r="B31" s="161" t="s">
        <v>116</v>
      </c>
      <c r="C31" s="161" t="s">
        <v>117</v>
      </c>
      <c r="D31" s="161" t="s">
        <v>648</v>
      </c>
      <c r="E31" s="161" t="s">
        <v>1</v>
      </c>
      <c r="F31" s="161" t="s">
        <v>118</v>
      </c>
      <c r="G31" s="161" t="s">
        <v>1019</v>
      </c>
      <c r="H31" s="161" t="s">
        <v>3</v>
      </c>
      <c r="I31" s="161" t="s">
        <v>119</v>
      </c>
      <c r="J31" s="161" t="s">
        <v>53</v>
      </c>
      <c r="K31" s="161" t="s">
        <v>1167</v>
      </c>
    </row>
    <row r="32" spans="1:11" x14ac:dyDescent="0.25">
      <c r="A32" s="161">
        <v>21</v>
      </c>
      <c r="B32" s="161" t="s">
        <v>50</v>
      </c>
      <c r="C32" s="161" t="s">
        <v>51</v>
      </c>
      <c r="D32" s="161" t="s">
        <v>52</v>
      </c>
      <c r="E32" s="161" t="s">
        <v>43</v>
      </c>
      <c r="F32" s="161" t="s">
        <v>246</v>
      </c>
      <c r="G32" s="161" t="s">
        <v>1019</v>
      </c>
      <c r="H32" s="161" t="s">
        <v>3</v>
      </c>
      <c r="I32" s="161" t="s">
        <v>247</v>
      </c>
      <c r="J32" s="161" t="s">
        <v>125</v>
      </c>
      <c r="K32" s="161" t="s">
        <v>1127</v>
      </c>
    </row>
    <row r="33" spans="1:11" x14ac:dyDescent="0.25">
      <c r="A33" s="161">
        <v>23</v>
      </c>
      <c r="B33" s="161" t="s">
        <v>262</v>
      </c>
      <c r="C33" s="161" t="s">
        <v>263</v>
      </c>
      <c r="D33" s="161" t="s">
        <v>264</v>
      </c>
      <c r="E33" s="161" t="s">
        <v>1</v>
      </c>
      <c r="F33" s="161" t="s">
        <v>265</v>
      </c>
      <c r="G33" s="161" t="s">
        <v>1019</v>
      </c>
      <c r="H33" s="161" t="s">
        <v>3</v>
      </c>
      <c r="I33" s="161" t="s">
        <v>266</v>
      </c>
      <c r="J33" s="161" t="s">
        <v>53</v>
      </c>
      <c r="K33" s="161" t="s">
        <v>1057</v>
      </c>
    </row>
    <row r="34" spans="1:11" x14ac:dyDescent="0.25">
      <c r="A34" s="161">
        <v>25</v>
      </c>
      <c r="B34" s="161" t="s">
        <v>273</v>
      </c>
      <c r="C34" s="161" t="s">
        <v>274</v>
      </c>
      <c r="D34" s="161" t="s">
        <v>0</v>
      </c>
      <c r="E34" s="161" t="s">
        <v>1</v>
      </c>
      <c r="F34" s="161" t="s">
        <v>275</v>
      </c>
      <c r="G34" s="161" t="s">
        <v>1019</v>
      </c>
      <c r="H34" s="161" t="s">
        <v>3</v>
      </c>
      <c r="I34" s="161" t="s">
        <v>276</v>
      </c>
      <c r="J34" s="161" t="s">
        <v>53</v>
      </c>
      <c r="K34" s="161" t="s">
        <v>1069</v>
      </c>
    </row>
    <row r="35" spans="1:11" x14ac:dyDescent="0.25">
      <c r="A35" s="161">
        <v>26</v>
      </c>
      <c r="B35" s="161" t="s">
        <v>102</v>
      </c>
      <c r="C35" s="161" t="s">
        <v>141</v>
      </c>
      <c r="D35" s="161" t="s">
        <v>42</v>
      </c>
      <c r="E35" s="161" t="s">
        <v>43</v>
      </c>
      <c r="F35" s="161" t="s">
        <v>142</v>
      </c>
      <c r="G35" s="161" t="s">
        <v>1019</v>
      </c>
      <c r="H35" s="161" t="s">
        <v>3</v>
      </c>
      <c r="I35" s="161" t="s">
        <v>143</v>
      </c>
      <c r="J35" s="161" t="s">
        <v>53</v>
      </c>
      <c r="K35" s="161" t="s">
        <v>1070</v>
      </c>
    </row>
    <row r="36" spans="1:11" x14ac:dyDescent="0.25">
      <c r="A36" s="161">
        <v>27</v>
      </c>
      <c r="B36" s="161" t="s">
        <v>145</v>
      </c>
      <c r="C36" s="161" t="s">
        <v>97</v>
      </c>
      <c r="D36" s="161" t="s">
        <v>1046</v>
      </c>
      <c r="E36" s="161" t="s">
        <v>1</v>
      </c>
      <c r="F36" s="161" t="s">
        <v>147</v>
      </c>
      <c r="G36" s="161" t="s">
        <v>1019</v>
      </c>
      <c r="H36" s="161" t="s">
        <v>3</v>
      </c>
      <c r="I36" s="161" t="s">
        <v>148</v>
      </c>
      <c r="J36" s="161" t="s">
        <v>53</v>
      </c>
      <c r="K36" s="161" t="s">
        <v>1047</v>
      </c>
    </row>
    <row r="37" spans="1:11" x14ac:dyDescent="0.25">
      <c r="A37" s="161">
        <v>29</v>
      </c>
      <c r="B37" s="161" t="s">
        <v>982</v>
      </c>
      <c r="C37" s="161" t="s">
        <v>292</v>
      </c>
      <c r="D37" s="161" t="s">
        <v>462</v>
      </c>
      <c r="E37" s="161" t="s">
        <v>1</v>
      </c>
      <c r="F37" s="161" t="s">
        <v>422</v>
      </c>
      <c r="G37" s="161" t="s">
        <v>1019</v>
      </c>
      <c r="H37" s="161" t="s">
        <v>3</v>
      </c>
      <c r="I37" s="161" t="s">
        <v>423</v>
      </c>
      <c r="J37" s="161" t="s">
        <v>2</v>
      </c>
      <c r="K37" s="161" t="s">
        <v>983</v>
      </c>
    </row>
    <row r="38" spans="1:11" x14ac:dyDescent="0.25">
      <c r="A38" s="161">
        <v>31</v>
      </c>
      <c r="B38" s="161" t="s">
        <v>242</v>
      </c>
      <c r="C38" s="161" t="s">
        <v>243</v>
      </c>
      <c r="D38" s="161" t="s">
        <v>957</v>
      </c>
      <c r="E38" s="161" t="s">
        <v>43</v>
      </c>
      <c r="F38" s="161" t="s">
        <v>244</v>
      </c>
      <c r="G38" s="161" t="s">
        <v>1019</v>
      </c>
      <c r="H38" s="161" t="s">
        <v>3</v>
      </c>
      <c r="I38" s="161" t="s">
        <v>245</v>
      </c>
      <c r="J38" s="161" t="s">
        <v>125</v>
      </c>
      <c r="K38" s="161" t="s">
        <v>958</v>
      </c>
    </row>
    <row r="39" spans="1:11" x14ac:dyDescent="0.25">
      <c r="A39" s="161">
        <v>34</v>
      </c>
      <c r="B39" s="161" t="s">
        <v>361</v>
      </c>
      <c r="C39" s="161" t="s">
        <v>362</v>
      </c>
      <c r="D39" s="161" t="s">
        <v>0</v>
      </c>
      <c r="E39" s="161" t="s">
        <v>1</v>
      </c>
      <c r="F39" s="161" t="s">
        <v>886</v>
      </c>
      <c r="G39" s="161" t="s">
        <v>1019</v>
      </c>
      <c r="H39" s="161" t="s">
        <v>3</v>
      </c>
      <c r="I39" s="161" t="s">
        <v>861</v>
      </c>
      <c r="J39" s="161" t="s">
        <v>516</v>
      </c>
      <c r="K39" s="161" t="s">
        <v>896</v>
      </c>
    </row>
    <row r="40" spans="1:11" x14ac:dyDescent="0.25">
      <c r="A40" s="161">
        <v>50</v>
      </c>
      <c r="B40" s="161" t="s">
        <v>238</v>
      </c>
      <c r="C40" s="161" t="s">
        <v>239</v>
      </c>
      <c r="D40" s="161" t="s">
        <v>0</v>
      </c>
      <c r="E40" s="161" t="s">
        <v>1</v>
      </c>
      <c r="F40" s="161" t="s">
        <v>240</v>
      </c>
      <c r="G40" s="161" t="s">
        <v>1019</v>
      </c>
      <c r="H40" s="161" t="s">
        <v>3</v>
      </c>
      <c r="I40" s="161" t="s">
        <v>241</v>
      </c>
      <c r="J40" s="161" t="s">
        <v>53</v>
      </c>
      <c r="K40" s="161" t="s">
        <v>691</v>
      </c>
    </row>
    <row r="41" spans="1:11" x14ac:dyDescent="0.25">
      <c r="A41" s="161">
        <v>52</v>
      </c>
      <c r="B41" s="161" t="s">
        <v>137</v>
      </c>
      <c r="C41" s="161" t="s">
        <v>138</v>
      </c>
      <c r="D41" s="161" t="s">
        <v>0</v>
      </c>
      <c r="E41" s="161" t="s">
        <v>1</v>
      </c>
      <c r="F41" s="161" t="s">
        <v>139</v>
      </c>
      <c r="G41" s="161" t="s">
        <v>1019</v>
      </c>
      <c r="H41" s="161" t="s">
        <v>3</v>
      </c>
      <c r="I41" s="161" t="s">
        <v>140</v>
      </c>
      <c r="J41" s="161" t="s">
        <v>53</v>
      </c>
      <c r="K41" s="161" t="s">
        <v>699</v>
      </c>
    </row>
    <row r="42" spans="1:11" x14ac:dyDescent="0.25">
      <c r="A42" s="161">
        <v>63</v>
      </c>
      <c r="B42" s="161" t="s">
        <v>110</v>
      </c>
      <c r="C42" s="161" t="s">
        <v>111</v>
      </c>
      <c r="D42" s="161" t="s">
        <v>112</v>
      </c>
      <c r="E42" s="161" t="s">
        <v>43</v>
      </c>
      <c r="F42" s="161" t="s">
        <v>113</v>
      </c>
      <c r="G42" s="161" t="s">
        <v>1019</v>
      </c>
      <c r="H42" s="161" t="s">
        <v>3</v>
      </c>
      <c r="I42" s="161" t="s">
        <v>114</v>
      </c>
      <c r="J42" s="161" t="s">
        <v>53</v>
      </c>
      <c r="K42" s="161" t="s">
        <v>727</v>
      </c>
    </row>
    <row r="43" spans="1:11" x14ac:dyDescent="0.25">
      <c r="A43" s="161">
        <v>64</v>
      </c>
      <c r="B43" s="161" t="s">
        <v>120</v>
      </c>
      <c r="C43" s="161" t="s">
        <v>121</v>
      </c>
      <c r="D43" s="161" t="s">
        <v>122</v>
      </c>
      <c r="E43" s="161" t="s">
        <v>43</v>
      </c>
      <c r="F43" s="161" t="s">
        <v>123</v>
      </c>
      <c r="G43" s="161" t="s">
        <v>1019</v>
      </c>
      <c r="H43" s="161" t="s">
        <v>3</v>
      </c>
      <c r="I43" s="161" t="s">
        <v>124</v>
      </c>
      <c r="J43" s="161" t="s">
        <v>125</v>
      </c>
      <c r="K43" s="161" t="s">
        <v>728</v>
      </c>
    </row>
    <row r="44" spans="1:11" x14ac:dyDescent="0.25">
      <c r="A44" s="161">
        <v>73</v>
      </c>
      <c r="B44" s="161" t="s">
        <v>206</v>
      </c>
      <c r="C44" s="161" t="s">
        <v>207</v>
      </c>
      <c r="D44" s="161" t="s">
        <v>173</v>
      </c>
      <c r="E44" s="161" t="s">
        <v>43</v>
      </c>
      <c r="F44" s="161" t="s">
        <v>208</v>
      </c>
      <c r="G44" s="161" t="s">
        <v>1019</v>
      </c>
      <c r="H44" s="161" t="s">
        <v>3</v>
      </c>
      <c r="I44" s="161" t="s">
        <v>209</v>
      </c>
      <c r="J44" s="161" t="s">
        <v>53</v>
      </c>
      <c r="K44" s="161" t="s">
        <v>745</v>
      </c>
    </row>
    <row r="45" spans="1:11" x14ac:dyDescent="0.25">
      <c r="A45" s="161">
        <v>74</v>
      </c>
      <c r="B45" s="161" t="s">
        <v>224</v>
      </c>
      <c r="C45" s="161" t="s">
        <v>225</v>
      </c>
      <c r="D45" s="161" t="s">
        <v>0</v>
      </c>
      <c r="E45" s="161" t="s">
        <v>1</v>
      </c>
      <c r="F45" s="161" t="s">
        <v>226</v>
      </c>
      <c r="G45" s="161" t="s">
        <v>1019</v>
      </c>
      <c r="H45" s="161" t="s">
        <v>3</v>
      </c>
      <c r="I45" s="161" t="s">
        <v>227</v>
      </c>
      <c r="J45" s="161" t="s">
        <v>53</v>
      </c>
      <c r="K45" s="161" t="s">
        <v>748</v>
      </c>
    </row>
    <row r="46" spans="1:11" x14ac:dyDescent="0.25">
      <c r="A46" s="161">
        <v>75</v>
      </c>
      <c r="B46" s="161" t="s">
        <v>54</v>
      </c>
      <c r="C46" s="161" t="s">
        <v>55</v>
      </c>
      <c r="D46" s="161" t="s">
        <v>0</v>
      </c>
      <c r="E46" s="161" t="s">
        <v>1</v>
      </c>
      <c r="F46" s="161" t="s">
        <v>229</v>
      </c>
      <c r="G46" s="161" t="s">
        <v>1019</v>
      </c>
      <c r="H46" s="161" t="s">
        <v>3</v>
      </c>
      <c r="I46" s="161" t="s">
        <v>230</v>
      </c>
      <c r="J46" s="161" t="s">
        <v>53</v>
      </c>
      <c r="K46" s="161" t="s">
        <v>749</v>
      </c>
    </row>
    <row r="47" spans="1:11" x14ac:dyDescent="0.25">
      <c r="A47" s="161">
        <v>77</v>
      </c>
      <c r="B47" s="161" t="s">
        <v>278</v>
      </c>
      <c r="C47" s="161" t="s">
        <v>279</v>
      </c>
      <c r="D47" s="161" t="s">
        <v>66</v>
      </c>
      <c r="E47" s="161" t="s">
        <v>1</v>
      </c>
      <c r="F47" s="161" t="s">
        <v>280</v>
      </c>
      <c r="G47" s="161" t="s">
        <v>1019</v>
      </c>
      <c r="H47" s="161" t="s">
        <v>3</v>
      </c>
      <c r="I47" s="161" t="s">
        <v>281</v>
      </c>
      <c r="J47" s="161" t="s">
        <v>53</v>
      </c>
      <c r="K47" s="161" t="s">
        <v>756</v>
      </c>
    </row>
    <row r="48" spans="1:11" x14ac:dyDescent="0.25">
      <c r="A48" s="161">
        <v>40</v>
      </c>
      <c r="B48" s="161" t="s">
        <v>590</v>
      </c>
      <c r="C48" s="161" t="s">
        <v>591</v>
      </c>
      <c r="D48" s="161" t="s">
        <v>592</v>
      </c>
      <c r="E48" s="161" t="s">
        <v>43</v>
      </c>
      <c r="F48" s="161" t="s">
        <v>593</v>
      </c>
      <c r="G48" s="161" t="s">
        <v>1131</v>
      </c>
      <c r="H48" s="161" t="s">
        <v>30</v>
      </c>
      <c r="I48" s="161" t="s">
        <v>594</v>
      </c>
      <c r="J48" s="161" t="s">
        <v>32</v>
      </c>
      <c r="K48" s="161" t="s">
        <v>669</v>
      </c>
    </row>
    <row r="49" spans="1:11" x14ac:dyDescent="0.25">
      <c r="A49" s="161">
        <v>22</v>
      </c>
      <c r="B49" s="161" t="s">
        <v>1072</v>
      </c>
      <c r="C49" s="161" t="s">
        <v>1073</v>
      </c>
      <c r="D49" s="161" t="s">
        <v>122</v>
      </c>
      <c r="E49" s="161" t="s">
        <v>43</v>
      </c>
      <c r="F49" s="161" t="s">
        <v>221</v>
      </c>
      <c r="G49" s="161" t="s">
        <v>1131</v>
      </c>
      <c r="H49" s="161" t="s">
        <v>3</v>
      </c>
      <c r="I49" s="161" t="s">
        <v>222</v>
      </c>
      <c r="J49" s="161" t="s">
        <v>53</v>
      </c>
      <c r="K49" s="161" t="s">
        <v>1074</v>
      </c>
    </row>
    <row r="50" spans="1:11" x14ac:dyDescent="0.25">
      <c r="A50" s="161">
        <v>69</v>
      </c>
      <c r="B50" s="161" t="s">
        <v>174</v>
      </c>
      <c r="C50" s="161" t="s">
        <v>175</v>
      </c>
      <c r="D50" s="161" t="s">
        <v>0</v>
      </c>
      <c r="E50" s="161" t="s">
        <v>1</v>
      </c>
      <c r="F50" s="161" t="s">
        <v>472</v>
      </c>
      <c r="G50" s="161" t="s">
        <v>1050</v>
      </c>
      <c r="H50" s="161" t="s">
        <v>473</v>
      </c>
      <c r="I50" s="161" t="s">
        <v>474</v>
      </c>
      <c r="J50" s="161" t="s">
        <v>475</v>
      </c>
      <c r="K50" s="161" t="s">
        <v>737</v>
      </c>
    </row>
    <row r="51" spans="1:11" x14ac:dyDescent="0.25">
      <c r="A51" s="161">
        <v>72</v>
      </c>
      <c r="B51" s="161" t="s">
        <v>54</v>
      </c>
      <c r="C51" s="161" t="s">
        <v>55</v>
      </c>
      <c r="D51" s="161" t="s">
        <v>0</v>
      </c>
      <c r="E51" s="161" t="s">
        <v>1</v>
      </c>
      <c r="F51" s="161" t="s">
        <v>480</v>
      </c>
      <c r="G51" s="161" t="s">
        <v>1050</v>
      </c>
      <c r="H51" s="161" t="s">
        <v>473</v>
      </c>
      <c r="I51" s="161" t="s">
        <v>481</v>
      </c>
      <c r="J51" s="161" t="s">
        <v>475</v>
      </c>
      <c r="K51" s="161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1">
        <v>2</v>
      </c>
      <c r="B53" s="161" t="s">
        <v>1458</v>
      </c>
      <c r="C53" s="161" t="s">
        <v>1459</v>
      </c>
      <c r="D53" s="161" t="s">
        <v>42</v>
      </c>
      <c r="E53" s="161" t="s">
        <v>43</v>
      </c>
      <c r="F53" s="161" t="s">
        <v>1460</v>
      </c>
      <c r="G53" s="161" t="s">
        <v>1136</v>
      </c>
      <c r="H53" s="161" t="s">
        <v>1013</v>
      </c>
      <c r="I53" s="161" t="s">
        <v>1461</v>
      </c>
      <c r="J53" s="161" t="s">
        <v>960</v>
      </c>
      <c r="K53" s="161" t="s">
        <v>1462</v>
      </c>
    </row>
    <row r="54" spans="1:11" x14ac:dyDescent="0.25">
      <c r="A54" s="161">
        <v>11</v>
      </c>
      <c r="B54" s="161" t="s">
        <v>196</v>
      </c>
      <c r="C54" s="161" t="s">
        <v>104</v>
      </c>
      <c r="D54" s="161" t="s">
        <v>197</v>
      </c>
      <c r="E54" s="161" t="s">
        <v>198</v>
      </c>
      <c r="F54" s="161" t="s">
        <v>1168</v>
      </c>
      <c r="G54" s="161" t="s">
        <v>1136</v>
      </c>
      <c r="H54" s="161" t="s">
        <v>1013</v>
      </c>
      <c r="I54" s="161" t="s">
        <v>1169</v>
      </c>
      <c r="J54" s="161" t="s">
        <v>960</v>
      </c>
      <c r="K54" s="161" t="s">
        <v>1170</v>
      </c>
    </row>
    <row r="55" spans="1:11" x14ac:dyDescent="0.25">
      <c r="A55" s="161">
        <v>12</v>
      </c>
      <c r="B55" s="161" t="s">
        <v>1181</v>
      </c>
      <c r="C55" s="161" t="s">
        <v>1182</v>
      </c>
      <c r="D55" s="161" t="s">
        <v>1183</v>
      </c>
      <c r="E55" s="161" t="s">
        <v>48</v>
      </c>
      <c r="F55" s="161" t="s">
        <v>1184</v>
      </c>
      <c r="G55" s="161" t="s">
        <v>1136</v>
      </c>
      <c r="H55" s="161" t="s">
        <v>1013</v>
      </c>
      <c r="I55" s="161" t="s">
        <v>1185</v>
      </c>
      <c r="J55" s="161" t="s">
        <v>960</v>
      </c>
      <c r="K55" s="161" t="s">
        <v>1186</v>
      </c>
    </row>
    <row r="56" spans="1:11" x14ac:dyDescent="0.25">
      <c r="A56" s="161">
        <v>13</v>
      </c>
      <c r="B56" s="161" t="s">
        <v>1187</v>
      </c>
      <c r="C56" s="161" t="s">
        <v>1188</v>
      </c>
      <c r="D56" s="161" t="s">
        <v>1189</v>
      </c>
      <c r="E56" s="161" t="s">
        <v>43</v>
      </c>
      <c r="F56" s="161" t="s">
        <v>1190</v>
      </c>
      <c r="G56" s="161" t="s">
        <v>1136</v>
      </c>
      <c r="H56" s="161" t="s">
        <v>1013</v>
      </c>
      <c r="I56" s="161" t="s">
        <v>1191</v>
      </c>
      <c r="J56" s="161" t="s">
        <v>960</v>
      </c>
      <c r="K56" s="161" t="s">
        <v>1192</v>
      </c>
    </row>
    <row r="57" spans="1:11" x14ac:dyDescent="0.25">
      <c r="A57" s="161">
        <v>14</v>
      </c>
      <c r="B57" s="161" t="s">
        <v>262</v>
      </c>
      <c r="C57" s="161" t="s">
        <v>1141</v>
      </c>
      <c r="D57" s="161" t="s">
        <v>1142</v>
      </c>
      <c r="E57" s="161" t="s">
        <v>1</v>
      </c>
      <c r="F57" s="161" t="s">
        <v>1143</v>
      </c>
      <c r="G57" s="161" t="s">
        <v>1136</v>
      </c>
      <c r="H57" s="161" t="s">
        <v>1013</v>
      </c>
      <c r="I57" s="161" t="s">
        <v>1144</v>
      </c>
      <c r="J57" s="161" t="s">
        <v>960</v>
      </c>
      <c r="K57" s="161" t="s">
        <v>1145</v>
      </c>
    </row>
    <row r="58" spans="1:11" x14ac:dyDescent="0.25">
      <c r="A58" s="161">
        <v>15</v>
      </c>
      <c r="B58" s="161" t="s">
        <v>1146</v>
      </c>
      <c r="C58" s="161" t="s">
        <v>1147</v>
      </c>
      <c r="D58" s="161" t="s">
        <v>1142</v>
      </c>
      <c r="E58" s="161" t="s">
        <v>1</v>
      </c>
      <c r="F58" s="161" t="s">
        <v>1148</v>
      </c>
      <c r="G58" s="161" t="s">
        <v>1136</v>
      </c>
      <c r="H58" s="161" t="s">
        <v>1013</v>
      </c>
      <c r="I58" s="161" t="s">
        <v>1149</v>
      </c>
      <c r="J58" s="161" t="s">
        <v>960</v>
      </c>
      <c r="K58" s="161" t="s">
        <v>1150</v>
      </c>
    </row>
    <row r="59" spans="1:11" x14ac:dyDescent="0.25">
      <c r="A59" s="161">
        <v>16</v>
      </c>
      <c r="B59" s="161" t="s">
        <v>50</v>
      </c>
      <c r="C59" s="161" t="s">
        <v>51</v>
      </c>
      <c r="D59" s="161" t="s">
        <v>52</v>
      </c>
      <c r="E59" s="161" t="s">
        <v>43</v>
      </c>
      <c r="F59" s="161" t="s">
        <v>1085</v>
      </c>
      <c r="G59" s="161" t="s">
        <v>1136</v>
      </c>
      <c r="H59" s="161" t="s">
        <v>1013</v>
      </c>
      <c r="I59" s="161" t="s">
        <v>1086</v>
      </c>
      <c r="J59" s="161" t="s">
        <v>960</v>
      </c>
      <c r="K59" s="161" t="s">
        <v>1087</v>
      </c>
    </row>
    <row r="60" spans="1:11" x14ac:dyDescent="0.25">
      <c r="A60" s="161">
        <v>17</v>
      </c>
      <c r="B60" s="161" t="s">
        <v>196</v>
      </c>
      <c r="C60" s="161" t="s">
        <v>104</v>
      </c>
      <c r="D60" s="161" t="s">
        <v>197</v>
      </c>
      <c r="E60" s="161" t="s">
        <v>198</v>
      </c>
      <c r="F60" s="161" t="s">
        <v>1107</v>
      </c>
      <c r="G60" s="161" t="s">
        <v>1136</v>
      </c>
      <c r="H60" s="161" t="s">
        <v>1013</v>
      </c>
      <c r="I60" s="161" t="s">
        <v>1108</v>
      </c>
      <c r="J60" s="161" t="s">
        <v>960</v>
      </c>
      <c r="K60" s="161" t="s">
        <v>1109</v>
      </c>
    </row>
    <row r="61" spans="1:11" x14ac:dyDescent="0.25">
      <c r="A61" s="161">
        <v>18</v>
      </c>
      <c r="B61" s="161" t="s">
        <v>1110</v>
      </c>
      <c r="C61" s="161" t="s">
        <v>408</v>
      </c>
      <c r="D61" s="161" t="s">
        <v>1111</v>
      </c>
      <c r="E61" s="161" t="s">
        <v>912</v>
      </c>
      <c r="F61" s="161" t="s">
        <v>1112</v>
      </c>
      <c r="G61" s="161" t="s">
        <v>1136</v>
      </c>
      <c r="H61" s="161" t="s">
        <v>1013</v>
      </c>
      <c r="I61" s="161" t="s">
        <v>1113</v>
      </c>
      <c r="J61" s="161" t="s">
        <v>960</v>
      </c>
      <c r="K61" s="161" t="s">
        <v>1114</v>
      </c>
    </row>
    <row r="62" spans="1:11" x14ac:dyDescent="0.25">
      <c r="A62" s="161">
        <v>19</v>
      </c>
      <c r="B62" s="161" t="s">
        <v>1115</v>
      </c>
      <c r="C62" s="161" t="s">
        <v>1116</v>
      </c>
      <c r="D62" s="161" t="s">
        <v>1117</v>
      </c>
      <c r="E62" s="161" t="s">
        <v>1</v>
      </c>
      <c r="F62" s="161" t="s">
        <v>1118</v>
      </c>
      <c r="G62" s="161" t="s">
        <v>1136</v>
      </c>
      <c r="H62" s="161" t="s">
        <v>1013</v>
      </c>
      <c r="I62" s="161" t="s">
        <v>1119</v>
      </c>
      <c r="J62" s="161" t="s">
        <v>960</v>
      </c>
      <c r="K62" s="161" t="s">
        <v>1120</v>
      </c>
    </row>
    <row r="63" spans="1:11" x14ac:dyDescent="0.25">
      <c r="A63" s="161">
        <v>20</v>
      </c>
      <c r="B63" s="161" t="s">
        <v>803</v>
      </c>
      <c r="C63" s="161" t="s">
        <v>804</v>
      </c>
      <c r="D63" s="161" t="s">
        <v>17</v>
      </c>
      <c r="E63" s="161" t="s">
        <v>7</v>
      </c>
      <c r="F63" s="161" t="s">
        <v>1121</v>
      </c>
      <c r="G63" s="161" t="s">
        <v>1136</v>
      </c>
      <c r="H63" s="161" t="s">
        <v>1013</v>
      </c>
      <c r="I63" s="161" t="s">
        <v>1122</v>
      </c>
      <c r="J63" s="161" t="s">
        <v>960</v>
      </c>
      <c r="K63" s="161" t="s">
        <v>1123</v>
      </c>
    </row>
    <row r="64" spans="1:11" x14ac:dyDescent="0.25">
      <c r="A64" s="161">
        <v>28</v>
      </c>
      <c r="B64" s="161" t="s">
        <v>803</v>
      </c>
      <c r="C64" s="161" t="s">
        <v>804</v>
      </c>
      <c r="D64" s="161" t="s">
        <v>17</v>
      </c>
      <c r="E64" s="161" t="s">
        <v>7</v>
      </c>
      <c r="F64" s="161" t="s">
        <v>805</v>
      </c>
      <c r="G64" s="161" t="s">
        <v>1136</v>
      </c>
      <c r="H64" s="161" t="s">
        <v>5</v>
      </c>
      <c r="I64" s="161" t="s">
        <v>806</v>
      </c>
      <c r="J64" s="161" t="s">
        <v>6</v>
      </c>
      <c r="K64" s="161" t="s">
        <v>996</v>
      </c>
    </row>
    <row r="65" spans="1:11" x14ac:dyDescent="0.25">
      <c r="A65" s="161">
        <v>47</v>
      </c>
      <c r="B65" s="161" t="s">
        <v>15</v>
      </c>
      <c r="C65" s="161" t="s">
        <v>16</v>
      </c>
      <c r="D65" s="161" t="s">
        <v>17</v>
      </c>
      <c r="E65" s="161" t="s">
        <v>7</v>
      </c>
      <c r="F65" s="161" t="s">
        <v>18</v>
      </c>
      <c r="G65" s="161" t="s">
        <v>1136</v>
      </c>
      <c r="H65" s="161" t="s">
        <v>5</v>
      </c>
      <c r="I65" s="161" t="s">
        <v>19</v>
      </c>
      <c r="J65" s="161" t="s">
        <v>6</v>
      </c>
      <c r="K65" s="161" t="s">
        <v>685</v>
      </c>
    </row>
    <row r="66" spans="1:11" x14ac:dyDescent="0.25">
      <c r="A66" s="161">
        <v>62</v>
      </c>
      <c r="B66" s="161" t="s">
        <v>50</v>
      </c>
      <c r="C66" s="161" t="s">
        <v>51</v>
      </c>
      <c r="D66" s="161" t="s">
        <v>52</v>
      </c>
      <c r="E66" s="161" t="s">
        <v>43</v>
      </c>
      <c r="F66" s="161" t="s">
        <v>94</v>
      </c>
      <c r="G66" s="161" t="s">
        <v>1136</v>
      </c>
      <c r="H66" s="161" t="s">
        <v>5</v>
      </c>
      <c r="I66" s="161" t="s">
        <v>95</v>
      </c>
      <c r="J66" s="161" t="s">
        <v>6</v>
      </c>
      <c r="K66" s="161" t="s">
        <v>724</v>
      </c>
    </row>
    <row r="67" spans="1:11" x14ac:dyDescent="0.25">
      <c r="A67" s="161">
        <v>66</v>
      </c>
      <c r="B67" s="161" t="s">
        <v>101</v>
      </c>
      <c r="C67" s="161" t="s">
        <v>102</v>
      </c>
      <c r="D67" s="161" t="s">
        <v>103</v>
      </c>
      <c r="E67" s="161" t="s">
        <v>43</v>
      </c>
      <c r="F67" s="161" t="s">
        <v>169</v>
      </c>
      <c r="G67" s="161" t="s">
        <v>1136</v>
      </c>
      <c r="H67" s="161" t="s">
        <v>8</v>
      </c>
      <c r="I67" s="161" t="s">
        <v>170</v>
      </c>
      <c r="J67" s="161" t="s">
        <v>9</v>
      </c>
      <c r="K67" s="161" t="s">
        <v>735</v>
      </c>
    </row>
    <row r="68" spans="1:11" x14ac:dyDescent="0.25">
      <c r="A68" s="161">
        <v>70</v>
      </c>
      <c r="B68" s="161" t="s">
        <v>179</v>
      </c>
      <c r="C68" s="161" t="s">
        <v>180</v>
      </c>
      <c r="D68" s="161" t="s">
        <v>181</v>
      </c>
      <c r="E68" s="161" t="s">
        <v>43</v>
      </c>
      <c r="F68" s="161" t="s">
        <v>182</v>
      </c>
      <c r="G68" s="161" t="s">
        <v>1136</v>
      </c>
      <c r="H68" s="161" t="s">
        <v>8</v>
      </c>
      <c r="I68" s="161" t="s">
        <v>183</v>
      </c>
      <c r="J68" s="161" t="s">
        <v>9</v>
      </c>
      <c r="K68" s="161" t="s">
        <v>738</v>
      </c>
    </row>
    <row r="69" spans="1:11" x14ac:dyDescent="0.25">
      <c r="A69" s="161">
        <v>1</v>
      </c>
      <c r="B69" s="161" t="s">
        <v>174</v>
      </c>
      <c r="C69" s="161" t="s">
        <v>175</v>
      </c>
      <c r="D69" s="161" t="s">
        <v>0</v>
      </c>
      <c r="E69" s="161" t="s">
        <v>1</v>
      </c>
      <c r="F69" s="161" t="s">
        <v>1232</v>
      </c>
      <c r="G69" s="161" t="s">
        <v>1257</v>
      </c>
      <c r="H69" s="161" t="s">
        <v>1013</v>
      </c>
      <c r="I69" s="161" t="s">
        <v>1234</v>
      </c>
      <c r="J69" s="161" t="s">
        <v>960</v>
      </c>
      <c r="K69" s="161" t="s">
        <v>1457</v>
      </c>
    </row>
    <row r="70" spans="1:11" x14ac:dyDescent="0.25">
      <c r="A70" s="161">
        <v>5</v>
      </c>
      <c r="B70" s="161" t="s">
        <v>366</v>
      </c>
      <c r="C70" s="161" t="s">
        <v>367</v>
      </c>
      <c r="D70" s="161" t="s">
        <v>368</v>
      </c>
      <c r="E70" s="161" t="s">
        <v>43</v>
      </c>
      <c r="F70" s="161" t="s">
        <v>1100</v>
      </c>
      <c r="G70" s="161" t="s">
        <v>1257</v>
      </c>
      <c r="H70" s="161" t="s">
        <v>1013</v>
      </c>
      <c r="I70" s="161" t="s">
        <v>1101</v>
      </c>
      <c r="J70" s="161" t="s">
        <v>960</v>
      </c>
      <c r="K70" s="161" t="s">
        <v>1258</v>
      </c>
    </row>
    <row r="71" spans="1:11" x14ac:dyDescent="0.25">
      <c r="A71" s="161">
        <v>6</v>
      </c>
      <c r="B71" s="161" t="s">
        <v>1215</v>
      </c>
      <c r="C71" s="161" t="s">
        <v>1216</v>
      </c>
      <c r="D71" s="161" t="s">
        <v>0</v>
      </c>
      <c r="E71" s="161" t="s">
        <v>1</v>
      </c>
      <c r="F71" s="161" t="s">
        <v>1218</v>
      </c>
      <c r="G71" s="161" t="s">
        <v>1257</v>
      </c>
      <c r="H71" s="161" t="s">
        <v>1013</v>
      </c>
      <c r="I71" s="161" t="s">
        <v>1219</v>
      </c>
      <c r="J71" s="161" t="s">
        <v>960</v>
      </c>
      <c r="K71" s="161" t="s">
        <v>1242</v>
      </c>
    </row>
    <row r="72" spans="1:11" x14ac:dyDescent="0.25">
      <c r="A72" s="161">
        <v>8</v>
      </c>
      <c r="B72" s="161" t="s">
        <v>1194</v>
      </c>
      <c r="C72" s="161" t="s">
        <v>1195</v>
      </c>
      <c r="D72" s="161" t="s">
        <v>1196</v>
      </c>
      <c r="E72" s="161" t="s">
        <v>28</v>
      </c>
      <c r="F72" s="161" t="s">
        <v>1197</v>
      </c>
      <c r="G72" s="161" t="s">
        <v>1257</v>
      </c>
      <c r="H72" s="161" t="s">
        <v>1013</v>
      </c>
      <c r="I72" s="161" t="s">
        <v>1198</v>
      </c>
      <c r="J72" s="161" t="s">
        <v>960</v>
      </c>
      <c r="K72" s="161" t="s">
        <v>1214</v>
      </c>
    </row>
    <row r="73" spans="1:11" x14ac:dyDescent="0.25">
      <c r="A73" s="161">
        <v>4</v>
      </c>
      <c r="B73" s="161" t="s">
        <v>366</v>
      </c>
      <c r="C73" s="161" t="s">
        <v>367</v>
      </c>
      <c r="D73" s="161" t="s">
        <v>368</v>
      </c>
      <c r="E73" s="161" t="s">
        <v>43</v>
      </c>
      <c r="F73" s="161" t="s">
        <v>395</v>
      </c>
      <c r="G73" s="161" t="s">
        <v>1257</v>
      </c>
      <c r="H73" s="161" t="s">
        <v>5</v>
      </c>
      <c r="I73" s="161" t="s">
        <v>396</v>
      </c>
      <c r="J73" s="161" t="s">
        <v>6</v>
      </c>
      <c r="K73" s="161" t="s">
        <v>1241</v>
      </c>
    </row>
    <row r="74" spans="1:11" x14ac:dyDescent="0.25">
      <c r="A74" s="161">
        <v>56</v>
      </c>
      <c r="B74" s="161" t="s">
        <v>443</v>
      </c>
      <c r="C74" s="161" t="s">
        <v>444</v>
      </c>
      <c r="D74" s="161" t="s">
        <v>0</v>
      </c>
      <c r="E74" s="161" t="s">
        <v>1</v>
      </c>
      <c r="F74" s="161" t="s">
        <v>445</v>
      </c>
      <c r="G74" s="161" t="s">
        <v>1257</v>
      </c>
      <c r="H74" s="161" t="s">
        <v>5</v>
      </c>
      <c r="I74" s="161" t="s">
        <v>446</v>
      </c>
      <c r="J74" s="161" t="s">
        <v>6</v>
      </c>
      <c r="K74" s="161" t="s">
        <v>708</v>
      </c>
    </row>
    <row r="75" spans="1:11" x14ac:dyDescent="0.25">
      <c r="A75" s="161">
        <v>60</v>
      </c>
      <c r="B75" s="161" t="s">
        <v>54</v>
      </c>
      <c r="C75" s="161" t="s">
        <v>55</v>
      </c>
      <c r="D75" s="161" t="s">
        <v>0</v>
      </c>
      <c r="E75" s="161" t="s">
        <v>1</v>
      </c>
      <c r="F75" s="161" t="s">
        <v>56</v>
      </c>
      <c r="G75" s="161" t="s">
        <v>1257</v>
      </c>
      <c r="H75" s="161" t="s">
        <v>5</v>
      </c>
      <c r="I75" s="161" t="s">
        <v>57</v>
      </c>
      <c r="J75" s="161" t="s">
        <v>6</v>
      </c>
      <c r="K75" s="161" t="s">
        <v>717</v>
      </c>
    </row>
    <row r="76" spans="1:11" x14ac:dyDescent="0.25">
      <c r="A76" s="161">
        <v>61</v>
      </c>
      <c r="B76" s="161" t="s">
        <v>467</v>
      </c>
      <c r="C76" s="161" t="s">
        <v>468</v>
      </c>
      <c r="D76" s="161" t="s">
        <v>0</v>
      </c>
      <c r="E76" s="161" t="s">
        <v>1</v>
      </c>
      <c r="F76" s="161" t="s">
        <v>469</v>
      </c>
      <c r="G76" s="161" t="s">
        <v>1257</v>
      </c>
      <c r="H76" s="161" t="s">
        <v>5</v>
      </c>
      <c r="I76" s="161" t="s">
        <v>470</v>
      </c>
      <c r="J76" s="161" t="s">
        <v>6</v>
      </c>
      <c r="K76" s="161" t="s">
        <v>720</v>
      </c>
    </row>
    <row r="77" spans="1:11" x14ac:dyDescent="0.25">
      <c r="A77" s="161">
        <v>65</v>
      </c>
      <c r="B77" s="161" t="s">
        <v>797</v>
      </c>
      <c r="C77" s="161" t="s">
        <v>798</v>
      </c>
      <c r="D77" s="161" t="s">
        <v>799</v>
      </c>
      <c r="E77" s="161" t="s">
        <v>1</v>
      </c>
      <c r="F77" s="161" t="s">
        <v>800</v>
      </c>
      <c r="G77" s="161" t="s">
        <v>1257</v>
      </c>
      <c r="H77" s="161" t="s">
        <v>8</v>
      </c>
      <c r="I77" s="161" t="s">
        <v>801</v>
      </c>
      <c r="J77" s="161" t="s">
        <v>9</v>
      </c>
      <c r="K77" s="161" t="s">
        <v>802</v>
      </c>
    </row>
    <row r="78" spans="1:11" x14ac:dyDescent="0.25">
      <c r="A78" s="161">
        <v>68</v>
      </c>
      <c r="B78" s="161" t="s">
        <v>174</v>
      </c>
      <c r="C78" s="161" t="s">
        <v>175</v>
      </c>
      <c r="D78" s="161" t="s">
        <v>0</v>
      </c>
      <c r="E78" s="161" t="s">
        <v>1</v>
      </c>
      <c r="F78" s="161" t="s">
        <v>176</v>
      </c>
      <c r="G78" s="161" t="s">
        <v>1257</v>
      </c>
      <c r="H78" s="161" t="s">
        <v>8</v>
      </c>
      <c r="I78" s="161" t="s">
        <v>177</v>
      </c>
      <c r="J78" s="161" t="s">
        <v>9</v>
      </c>
      <c r="K78" s="16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2" t="s">
        <v>623</v>
      </c>
      <c r="C2" s="152" t="s">
        <v>624</v>
      </c>
      <c r="D2" s="152" t="s">
        <v>625</v>
      </c>
      <c r="E2" s="152" t="s">
        <v>48</v>
      </c>
      <c r="F2" s="152" t="s">
        <v>626</v>
      </c>
      <c r="G2" s="152" t="s">
        <v>666</v>
      </c>
      <c r="H2" s="152" t="s">
        <v>294</v>
      </c>
      <c r="I2" s="152" t="s">
        <v>627</v>
      </c>
      <c r="J2" s="152" t="s">
        <v>289</v>
      </c>
      <c r="K2" s="152" t="s">
        <v>1221</v>
      </c>
    </row>
    <row r="3" spans="1:11" x14ac:dyDescent="0.25">
      <c r="A3">
        <v>55</v>
      </c>
      <c r="B3" s="152" t="s">
        <v>377</v>
      </c>
      <c r="C3" s="152" t="s">
        <v>378</v>
      </c>
      <c r="D3" s="152" t="s">
        <v>256</v>
      </c>
      <c r="E3" s="152" t="s">
        <v>1</v>
      </c>
      <c r="F3" s="152" t="s">
        <v>379</v>
      </c>
      <c r="G3" s="152" t="s">
        <v>666</v>
      </c>
      <c r="H3" s="152" t="s">
        <v>294</v>
      </c>
      <c r="I3" s="152" t="s">
        <v>380</v>
      </c>
      <c r="J3" s="152" t="s">
        <v>289</v>
      </c>
      <c r="K3" s="152" t="s">
        <v>695</v>
      </c>
    </row>
    <row r="4" spans="1:11" x14ac:dyDescent="0.25">
      <c r="A4" s="152">
        <v>52</v>
      </c>
      <c r="B4" s="152" t="s">
        <v>333</v>
      </c>
      <c r="C4" s="152" t="s">
        <v>334</v>
      </c>
      <c r="D4" s="152" t="s">
        <v>335</v>
      </c>
      <c r="E4" s="152" t="s">
        <v>48</v>
      </c>
      <c r="F4" s="152" t="s">
        <v>336</v>
      </c>
      <c r="G4" s="152" t="s">
        <v>666</v>
      </c>
      <c r="H4" s="152" t="s">
        <v>287</v>
      </c>
      <c r="I4" s="152" t="s">
        <v>337</v>
      </c>
      <c r="J4" s="152" t="s">
        <v>289</v>
      </c>
      <c r="K4" s="152" t="s">
        <v>686</v>
      </c>
    </row>
    <row r="5" spans="1:11" x14ac:dyDescent="0.25">
      <c r="A5" s="152">
        <v>36</v>
      </c>
      <c r="B5" s="152" t="s">
        <v>567</v>
      </c>
      <c r="C5" s="152" t="s">
        <v>561</v>
      </c>
      <c r="D5" s="152" t="s">
        <v>0</v>
      </c>
      <c r="E5" s="152" t="s">
        <v>1</v>
      </c>
      <c r="F5" s="152" t="s">
        <v>61</v>
      </c>
      <c r="G5" s="152" t="s">
        <v>666</v>
      </c>
      <c r="H5" s="152" t="s">
        <v>3</v>
      </c>
      <c r="I5" s="152" t="s">
        <v>62</v>
      </c>
      <c r="J5" s="152" t="s">
        <v>53</v>
      </c>
      <c r="K5" s="152" t="s">
        <v>919</v>
      </c>
    </row>
    <row r="6" spans="1:11" x14ac:dyDescent="0.25">
      <c r="A6" s="152">
        <v>80</v>
      </c>
      <c r="B6" s="152" t="s">
        <v>232</v>
      </c>
      <c r="C6" s="152" t="s">
        <v>233</v>
      </c>
      <c r="D6" s="152" t="s">
        <v>234</v>
      </c>
      <c r="E6" s="152" t="s">
        <v>1</v>
      </c>
      <c r="F6" s="152" t="s">
        <v>235</v>
      </c>
      <c r="G6" s="152" t="s">
        <v>666</v>
      </c>
      <c r="H6" s="152" t="s">
        <v>3</v>
      </c>
      <c r="I6" s="152" t="s">
        <v>236</v>
      </c>
      <c r="J6" s="152" t="s">
        <v>53</v>
      </c>
      <c r="K6" s="152" t="s">
        <v>750</v>
      </c>
    </row>
    <row r="7" spans="1:11" x14ac:dyDescent="0.25">
      <c r="A7" s="152">
        <v>26</v>
      </c>
      <c r="B7" s="152" t="s">
        <v>71</v>
      </c>
      <c r="C7" s="152" t="s">
        <v>72</v>
      </c>
      <c r="D7" s="152" t="s">
        <v>73</v>
      </c>
      <c r="E7" s="152" t="s">
        <v>28</v>
      </c>
      <c r="F7" s="152" t="s">
        <v>74</v>
      </c>
      <c r="G7" s="152" t="s">
        <v>1019</v>
      </c>
      <c r="H7" s="152" t="s">
        <v>30</v>
      </c>
      <c r="I7" s="152" t="s">
        <v>75</v>
      </c>
      <c r="J7" s="152" t="s">
        <v>32</v>
      </c>
      <c r="K7" s="152" t="s">
        <v>1058</v>
      </c>
    </row>
    <row r="8" spans="1:11" x14ac:dyDescent="0.25">
      <c r="A8" s="152">
        <v>33</v>
      </c>
      <c r="B8" s="152" t="s">
        <v>64</v>
      </c>
      <c r="C8" s="152" t="s">
        <v>65</v>
      </c>
      <c r="D8" s="152" t="s">
        <v>66</v>
      </c>
      <c r="E8" s="152" t="s">
        <v>1</v>
      </c>
      <c r="F8" s="152" t="s">
        <v>67</v>
      </c>
      <c r="G8" s="152" t="s">
        <v>1019</v>
      </c>
      <c r="H8" s="152" t="s">
        <v>30</v>
      </c>
      <c r="I8" s="152" t="s">
        <v>68</v>
      </c>
      <c r="J8" s="152" t="s">
        <v>32</v>
      </c>
      <c r="K8" s="152" t="s">
        <v>959</v>
      </c>
    </row>
    <row r="9" spans="1:11" x14ac:dyDescent="0.25">
      <c r="A9" s="152">
        <v>61</v>
      </c>
      <c r="B9" s="152" t="s">
        <v>460</v>
      </c>
      <c r="C9" s="152" t="s">
        <v>461</v>
      </c>
      <c r="D9" s="152" t="s">
        <v>462</v>
      </c>
      <c r="E9" s="152" t="s">
        <v>1</v>
      </c>
      <c r="F9" s="152" t="s">
        <v>463</v>
      </c>
      <c r="G9" s="152" t="s">
        <v>1019</v>
      </c>
      <c r="H9" s="152" t="s">
        <v>30</v>
      </c>
      <c r="I9" s="152" t="s">
        <v>464</v>
      </c>
      <c r="J9" s="152" t="s">
        <v>32</v>
      </c>
      <c r="K9" s="152" t="s">
        <v>711</v>
      </c>
    </row>
    <row r="10" spans="1:11" x14ac:dyDescent="0.25">
      <c r="A10" s="152">
        <v>62</v>
      </c>
      <c r="B10" s="152" t="s">
        <v>165</v>
      </c>
      <c r="C10" s="152" t="s">
        <v>166</v>
      </c>
      <c r="D10" s="152" t="s">
        <v>27</v>
      </c>
      <c r="E10" s="152" t="s">
        <v>28</v>
      </c>
      <c r="F10" s="152" t="s">
        <v>167</v>
      </c>
      <c r="G10" s="152" t="s">
        <v>1019</v>
      </c>
      <c r="H10" s="152" t="s">
        <v>30</v>
      </c>
      <c r="I10" s="152" t="s">
        <v>168</v>
      </c>
      <c r="J10" s="152" t="s">
        <v>32</v>
      </c>
      <c r="K10" s="152" t="s">
        <v>712</v>
      </c>
    </row>
    <row r="11" spans="1:11" x14ac:dyDescent="0.25">
      <c r="A11" s="152">
        <v>63</v>
      </c>
      <c r="B11" s="152" t="s">
        <v>25</v>
      </c>
      <c r="C11" s="152" t="s">
        <v>26</v>
      </c>
      <c r="D11" s="152" t="s">
        <v>27</v>
      </c>
      <c r="E11" s="152" t="s">
        <v>28</v>
      </c>
      <c r="F11" s="152" t="s">
        <v>29</v>
      </c>
      <c r="G11" s="152" t="s">
        <v>1019</v>
      </c>
      <c r="H11" s="152" t="s">
        <v>30</v>
      </c>
      <c r="I11" s="152" t="s">
        <v>31</v>
      </c>
      <c r="J11" s="152" t="s">
        <v>32</v>
      </c>
      <c r="K11" s="152" t="s">
        <v>714</v>
      </c>
    </row>
    <row r="12" spans="1:11" x14ac:dyDescent="0.25">
      <c r="A12" s="152">
        <v>75</v>
      </c>
      <c r="B12" s="152" t="s">
        <v>467</v>
      </c>
      <c r="C12" s="152" t="s">
        <v>468</v>
      </c>
      <c r="D12" s="152" t="s">
        <v>0</v>
      </c>
      <c r="E12" s="152" t="s">
        <v>1</v>
      </c>
      <c r="F12" s="152" t="s">
        <v>477</v>
      </c>
      <c r="G12" s="152" t="s">
        <v>1019</v>
      </c>
      <c r="H12" s="152" t="s">
        <v>30</v>
      </c>
      <c r="I12" s="152" t="s">
        <v>478</v>
      </c>
      <c r="J12" s="152" t="s">
        <v>32</v>
      </c>
      <c r="K12" s="152" t="s">
        <v>740</v>
      </c>
    </row>
    <row r="13" spans="1:11" x14ac:dyDescent="0.25">
      <c r="A13" s="152">
        <v>3</v>
      </c>
      <c r="B13" s="152" t="s">
        <v>366</v>
      </c>
      <c r="C13" s="152" t="s">
        <v>367</v>
      </c>
      <c r="D13" s="152" t="s">
        <v>368</v>
      </c>
      <c r="E13" s="152" t="s">
        <v>43</v>
      </c>
      <c r="F13" s="152" t="s">
        <v>369</v>
      </c>
      <c r="G13" s="152" t="s">
        <v>1019</v>
      </c>
      <c r="H13" s="152" t="s">
        <v>294</v>
      </c>
      <c r="I13" s="152" t="s">
        <v>370</v>
      </c>
      <c r="J13" s="152" t="s">
        <v>289</v>
      </c>
      <c r="K13" s="152" t="s">
        <v>1240</v>
      </c>
    </row>
    <row r="14" spans="1:11" x14ac:dyDescent="0.25">
      <c r="A14" s="152">
        <v>37</v>
      </c>
      <c r="B14" s="152" t="s">
        <v>49</v>
      </c>
      <c r="C14" s="152" t="s">
        <v>97</v>
      </c>
      <c r="D14" s="152" t="s">
        <v>66</v>
      </c>
      <c r="E14" s="152" t="s">
        <v>1</v>
      </c>
      <c r="F14" s="152" t="s">
        <v>391</v>
      </c>
      <c r="G14" s="152" t="s">
        <v>1019</v>
      </c>
      <c r="H14" s="152" t="s">
        <v>294</v>
      </c>
      <c r="I14" s="152" t="s">
        <v>392</v>
      </c>
      <c r="J14" s="152" t="s">
        <v>289</v>
      </c>
      <c r="K14" s="152" t="s">
        <v>921</v>
      </c>
    </row>
    <row r="15" spans="1:11" x14ac:dyDescent="0.25">
      <c r="A15" s="152">
        <v>39</v>
      </c>
      <c r="B15" s="152" t="s">
        <v>845</v>
      </c>
      <c r="C15" s="152" t="s">
        <v>846</v>
      </c>
      <c r="D15" s="152" t="s">
        <v>27</v>
      </c>
      <c r="E15" s="152" t="s">
        <v>28</v>
      </c>
      <c r="F15" s="152" t="s">
        <v>847</v>
      </c>
      <c r="G15" s="152" t="s">
        <v>1019</v>
      </c>
      <c r="H15" s="152" t="s">
        <v>294</v>
      </c>
      <c r="I15" s="152" t="s">
        <v>848</v>
      </c>
      <c r="J15" s="152" t="s">
        <v>289</v>
      </c>
      <c r="K15" s="152" t="s">
        <v>849</v>
      </c>
    </row>
    <row r="16" spans="1:11" x14ac:dyDescent="0.25">
      <c r="A16" s="152">
        <v>40</v>
      </c>
      <c r="B16" s="152" t="s">
        <v>651</v>
      </c>
      <c r="C16" s="152" t="s">
        <v>652</v>
      </c>
      <c r="D16" s="152" t="s">
        <v>653</v>
      </c>
      <c r="E16" s="152" t="s">
        <v>1</v>
      </c>
      <c r="F16" s="152" t="s">
        <v>654</v>
      </c>
      <c r="G16" s="152" t="s">
        <v>1019</v>
      </c>
      <c r="H16" s="152" t="s">
        <v>294</v>
      </c>
      <c r="I16" s="152" t="s">
        <v>655</v>
      </c>
      <c r="J16" s="152" t="s">
        <v>289</v>
      </c>
      <c r="K16" s="152" t="s">
        <v>656</v>
      </c>
    </row>
    <row r="17" spans="1:11" x14ac:dyDescent="0.25">
      <c r="A17" s="152">
        <v>42</v>
      </c>
      <c r="B17" s="152" t="s">
        <v>608</v>
      </c>
      <c r="C17" s="152" t="s">
        <v>378</v>
      </c>
      <c r="D17" s="152" t="s">
        <v>27</v>
      </c>
      <c r="E17" s="152" t="s">
        <v>28</v>
      </c>
      <c r="F17" s="152" t="s">
        <v>609</v>
      </c>
      <c r="G17" s="152" t="s">
        <v>1019</v>
      </c>
      <c r="H17" s="152" t="s">
        <v>294</v>
      </c>
      <c r="I17" s="152" t="s">
        <v>610</v>
      </c>
      <c r="J17" s="152" t="s">
        <v>289</v>
      </c>
      <c r="K17" s="152" t="s">
        <v>663</v>
      </c>
    </row>
    <row r="18" spans="1:11" x14ac:dyDescent="0.25">
      <c r="A18" s="152">
        <v>46</v>
      </c>
      <c r="B18" s="152"/>
      <c r="C18" s="152"/>
      <c r="D18" s="152"/>
      <c r="E18" s="152"/>
      <c r="F18" s="152" t="s">
        <v>540</v>
      </c>
      <c r="G18" s="152" t="s">
        <v>1019</v>
      </c>
      <c r="H18" s="152" t="s">
        <v>294</v>
      </c>
      <c r="I18" s="152" t="s">
        <v>541</v>
      </c>
      <c r="J18" s="152" t="s">
        <v>289</v>
      </c>
      <c r="K18" s="152" t="s">
        <v>677</v>
      </c>
    </row>
    <row r="19" spans="1:11" x14ac:dyDescent="0.25">
      <c r="A19" s="152">
        <v>47</v>
      </c>
      <c r="B19" s="152" t="s">
        <v>291</v>
      </c>
      <c r="C19" s="152" t="s">
        <v>292</v>
      </c>
      <c r="D19" s="152" t="s">
        <v>0</v>
      </c>
      <c r="E19" s="152" t="s">
        <v>1</v>
      </c>
      <c r="F19" s="152" t="s">
        <v>293</v>
      </c>
      <c r="G19" s="152" t="s">
        <v>1019</v>
      </c>
      <c r="H19" s="152" t="s">
        <v>294</v>
      </c>
      <c r="I19" s="152" t="s">
        <v>295</v>
      </c>
      <c r="J19" s="152" t="s">
        <v>289</v>
      </c>
      <c r="K19" s="152" t="s">
        <v>679</v>
      </c>
    </row>
    <row r="20" spans="1:11" x14ac:dyDescent="0.25">
      <c r="A20" s="152">
        <v>48</v>
      </c>
      <c r="B20" s="152" t="s">
        <v>297</v>
      </c>
      <c r="C20" s="152" t="s">
        <v>255</v>
      </c>
      <c r="D20" s="152" t="s">
        <v>0</v>
      </c>
      <c r="E20" s="152" t="s">
        <v>1</v>
      </c>
      <c r="F20" s="152" t="s">
        <v>298</v>
      </c>
      <c r="G20" s="152" t="s">
        <v>1019</v>
      </c>
      <c r="H20" s="152" t="s">
        <v>294</v>
      </c>
      <c r="I20" s="152" t="s">
        <v>299</v>
      </c>
      <c r="J20" s="152" t="s">
        <v>289</v>
      </c>
      <c r="K20" s="152" t="s">
        <v>680</v>
      </c>
    </row>
    <row r="21" spans="1:11" x14ac:dyDescent="0.25">
      <c r="A21" s="152">
        <v>49</v>
      </c>
      <c r="B21" s="152" t="s">
        <v>311</v>
      </c>
      <c r="C21" s="152" t="s">
        <v>312</v>
      </c>
      <c r="D21" s="152" t="s">
        <v>313</v>
      </c>
      <c r="E21" s="152" t="s">
        <v>43</v>
      </c>
      <c r="F21" s="152" t="s">
        <v>314</v>
      </c>
      <c r="G21" s="152" t="s">
        <v>1019</v>
      </c>
      <c r="H21" s="152" t="s">
        <v>294</v>
      </c>
      <c r="I21" s="152" t="s">
        <v>315</v>
      </c>
      <c r="J21" s="152" t="s">
        <v>289</v>
      </c>
      <c r="K21" s="152" t="s">
        <v>683</v>
      </c>
    </row>
    <row r="22" spans="1:11" x14ac:dyDescent="0.25">
      <c r="A22" s="152">
        <v>53</v>
      </c>
      <c r="B22" s="152" t="s">
        <v>355</v>
      </c>
      <c r="C22" s="152" t="s">
        <v>356</v>
      </c>
      <c r="D22" s="152" t="s">
        <v>0</v>
      </c>
      <c r="E22" s="152" t="s">
        <v>1</v>
      </c>
      <c r="F22" s="152" t="s">
        <v>357</v>
      </c>
      <c r="G22" s="152" t="s">
        <v>1019</v>
      </c>
      <c r="H22" s="152" t="s">
        <v>294</v>
      </c>
      <c r="I22" s="152" t="s">
        <v>358</v>
      </c>
      <c r="J22" s="152" t="s">
        <v>289</v>
      </c>
      <c r="K22" s="152" t="s">
        <v>690</v>
      </c>
    </row>
    <row r="23" spans="1:11" x14ac:dyDescent="0.25">
      <c r="A23" s="152">
        <v>57</v>
      </c>
      <c r="B23" s="152" t="s">
        <v>262</v>
      </c>
      <c r="C23" s="152" t="s">
        <v>399</v>
      </c>
      <c r="D23" s="152" t="s">
        <v>0</v>
      </c>
      <c r="E23" s="152" t="s">
        <v>1</v>
      </c>
      <c r="F23" s="152" t="s">
        <v>400</v>
      </c>
      <c r="G23" s="152" t="s">
        <v>1019</v>
      </c>
      <c r="H23" s="152" t="s">
        <v>294</v>
      </c>
      <c r="I23" s="152" t="s">
        <v>401</v>
      </c>
      <c r="J23" s="152" t="s">
        <v>289</v>
      </c>
      <c r="K23" s="152" t="s">
        <v>700</v>
      </c>
    </row>
    <row r="24" spans="1:11" x14ac:dyDescent="0.25">
      <c r="A24" s="152">
        <v>59</v>
      </c>
      <c r="B24" s="152" t="s">
        <v>431</v>
      </c>
      <c r="C24" s="152" t="s">
        <v>172</v>
      </c>
      <c r="D24" s="152" t="s">
        <v>432</v>
      </c>
      <c r="E24" s="152" t="s">
        <v>28</v>
      </c>
      <c r="F24" s="152" t="s">
        <v>433</v>
      </c>
      <c r="G24" s="152" t="s">
        <v>1019</v>
      </c>
      <c r="H24" s="152" t="s">
        <v>294</v>
      </c>
      <c r="I24" s="152" t="s">
        <v>434</v>
      </c>
      <c r="J24" s="152" t="s">
        <v>289</v>
      </c>
      <c r="K24" s="152" t="s">
        <v>704</v>
      </c>
    </row>
    <row r="25" spans="1:11" x14ac:dyDescent="0.25">
      <c r="A25" s="152">
        <v>35</v>
      </c>
      <c r="B25" s="152" t="s">
        <v>322</v>
      </c>
      <c r="C25" s="152" t="s">
        <v>323</v>
      </c>
      <c r="D25" s="152" t="s">
        <v>66</v>
      </c>
      <c r="E25" s="152" t="s">
        <v>1</v>
      </c>
      <c r="F25" s="152" t="s">
        <v>324</v>
      </c>
      <c r="G25" s="152" t="s">
        <v>1019</v>
      </c>
      <c r="H25" s="152" t="s">
        <v>287</v>
      </c>
      <c r="I25" s="152" t="s">
        <v>325</v>
      </c>
      <c r="J25" s="152" t="s">
        <v>289</v>
      </c>
      <c r="K25" s="152" t="s">
        <v>956</v>
      </c>
    </row>
    <row r="26" spans="1:11" x14ac:dyDescent="0.25">
      <c r="A26" s="152">
        <v>41</v>
      </c>
      <c r="B26" s="152" t="s">
        <v>425</v>
      </c>
      <c r="C26" s="152" t="s">
        <v>426</v>
      </c>
      <c r="D26" s="152" t="s">
        <v>427</v>
      </c>
      <c r="E26" s="152" t="s">
        <v>28</v>
      </c>
      <c r="F26" s="152" t="s">
        <v>428</v>
      </c>
      <c r="G26" s="152" t="s">
        <v>1019</v>
      </c>
      <c r="H26" s="152" t="s">
        <v>287</v>
      </c>
      <c r="I26" s="152" t="s">
        <v>429</v>
      </c>
      <c r="J26" s="152" t="s">
        <v>289</v>
      </c>
      <c r="K26" s="152" t="s">
        <v>659</v>
      </c>
    </row>
    <row r="27" spans="1:11" x14ac:dyDescent="0.25">
      <c r="A27" s="152">
        <v>43</v>
      </c>
      <c r="B27" s="152"/>
      <c r="C27" s="152"/>
      <c r="D27" s="152"/>
      <c r="E27" s="152"/>
      <c r="F27" s="152" t="s">
        <v>572</v>
      </c>
      <c r="G27" s="152" t="s">
        <v>1019</v>
      </c>
      <c r="H27" s="152" t="s">
        <v>287</v>
      </c>
      <c r="I27" s="152" t="s">
        <v>573</v>
      </c>
      <c r="J27" s="152" t="s">
        <v>289</v>
      </c>
      <c r="K27" s="152" t="s">
        <v>665</v>
      </c>
    </row>
    <row r="28" spans="1:11" x14ac:dyDescent="0.25">
      <c r="A28" s="152">
        <v>45</v>
      </c>
      <c r="B28" s="152" t="s">
        <v>566</v>
      </c>
      <c r="C28" s="152" t="s">
        <v>556</v>
      </c>
      <c r="D28" s="152" t="s">
        <v>0</v>
      </c>
      <c r="E28" s="152" t="s">
        <v>1</v>
      </c>
      <c r="F28" s="152" t="s">
        <v>557</v>
      </c>
      <c r="G28" s="152" t="s">
        <v>1019</v>
      </c>
      <c r="H28" s="152" t="s">
        <v>287</v>
      </c>
      <c r="I28" s="152" t="s">
        <v>558</v>
      </c>
      <c r="J28" s="152" t="s">
        <v>289</v>
      </c>
      <c r="K28" s="152" t="s">
        <v>673</v>
      </c>
    </row>
    <row r="29" spans="1:11" x14ac:dyDescent="0.25">
      <c r="A29" s="152">
        <v>50</v>
      </c>
      <c r="B29" s="152" t="s">
        <v>317</v>
      </c>
      <c r="C29" s="152" t="s">
        <v>279</v>
      </c>
      <c r="D29" s="152" t="s">
        <v>318</v>
      </c>
      <c r="E29" s="152" t="s">
        <v>28</v>
      </c>
      <c r="F29" s="152" t="s">
        <v>319</v>
      </c>
      <c r="G29" s="152" t="s">
        <v>1019</v>
      </c>
      <c r="H29" s="152" t="s">
        <v>287</v>
      </c>
      <c r="I29" s="152" t="s">
        <v>320</v>
      </c>
      <c r="J29" s="152" t="s">
        <v>289</v>
      </c>
      <c r="K29" s="152" t="s">
        <v>758</v>
      </c>
    </row>
    <row r="30" spans="1:11" x14ac:dyDescent="0.25">
      <c r="A30" s="152">
        <v>58</v>
      </c>
      <c r="B30" s="152" t="s">
        <v>403</v>
      </c>
      <c r="C30" s="152" t="s">
        <v>60</v>
      </c>
      <c r="D30" s="152" t="s">
        <v>27</v>
      </c>
      <c r="E30" s="152" t="s">
        <v>28</v>
      </c>
      <c r="F30" s="152" t="s">
        <v>404</v>
      </c>
      <c r="G30" s="152" t="s">
        <v>1019</v>
      </c>
      <c r="H30" s="152" t="s">
        <v>287</v>
      </c>
      <c r="I30" s="152" t="s">
        <v>405</v>
      </c>
      <c r="J30" s="152" t="s">
        <v>289</v>
      </c>
      <c r="K30" s="152" t="s">
        <v>701</v>
      </c>
    </row>
    <row r="31" spans="1:11" x14ac:dyDescent="0.25">
      <c r="A31" s="152">
        <v>9</v>
      </c>
      <c r="B31" s="152" t="s">
        <v>117</v>
      </c>
      <c r="C31" s="152" t="s">
        <v>1210</v>
      </c>
      <c r="D31" s="152" t="s">
        <v>648</v>
      </c>
      <c r="E31" s="152" t="s">
        <v>1</v>
      </c>
      <c r="F31" s="152" t="s">
        <v>1211</v>
      </c>
      <c r="G31" s="152" t="s">
        <v>1019</v>
      </c>
      <c r="H31" s="152" t="s">
        <v>3</v>
      </c>
      <c r="I31" s="152" t="s">
        <v>1212</v>
      </c>
      <c r="J31" s="152" t="s">
        <v>53</v>
      </c>
      <c r="K31" s="152" t="s">
        <v>1213</v>
      </c>
    </row>
    <row r="32" spans="1:11" x14ac:dyDescent="0.25">
      <c r="A32" s="152">
        <v>11</v>
      </c>
      <c r="B32" s="152" t="s">
        <v>116</v>
      </c>
      <c r="C32" s="152" t="s">
        <v>117</v>
      </c>
      <c r="D32" s="152" t="s">
        <v>648</v>
      </c>
      <c r="E32" s="152" t="s">
        <v>1</v>
      </c>
      <c r="F32" s="152" t="s">
        <v>118</v>
      </c>
      <c r="G32" s="152" t="s">
        <v>1019</v>
      </c>
      <c r="H32" s="152" t="s">
        <v>3</v>
      </c>
      <c r="I32" s="152" t="s">
        <v>119</v>
      </c>
      <c r="J32" s="152" t="s">
        <v>53</v>
      </c>
      <c r="K32" s="152" t="s">
        <v>1167</v>
      </c>
    </row>
    <row r="33" spans="1:11" x14ac:dyDescent="0.25">
      <c r="A33" s="152">
        <v>23</v>
      </c>
      <c r="B33" s="152" t="s">
        <v>50</v>
      </c>
      <c r="C33" s="152" t="s">
        <v>51</v>
      </c>
      <c r="D33" s="152" t="s">
        <v>52</v>
      </c>
      <c r="E33" s="152" t="s">
        <v>43</v>
      </c>
      <c r="F33" s="152" t="s">
        <v>246</v>
      </c>
      <c r="G33" s="152" t="s">
        <v>1019</v>
      </c>
      <c r="H33" s="152" t="s">
        <v>3</v>
      </c>
      <c r="I33" s="152" t="s">
        <v>247</v>
      </c>
      <c r="J33" s="152" t="s">
        <v>125</v>
      </c>
      <c r="K33" s="152" t="s">
        <v>1127</v>
      </c>
    </row>
    <row r="34" spans="1:11" x14ac:dyDescent="0.25">
      <c r="A34" s="152">
        <v>25</v>
      </c>
      <c r="B34" s="152" t="s">
        <v>262</v>
      </c>
      <c r="C34" s="152" t="s">
        <v>263</v>
      </c>
      <c r="D34" s="152" t="s">
        <v>264</v>
      </c>
      <c r="E34" s="152" t="s">
        <v>1</v>
      </c>
      <c r="F34" s="152" t="s">
        <v>265</v>
      </c>
      <c r="G34" s="152" t="s">
        <v>1019</v>
      </c>
      <c r="H34" s="152" t="s">
        <v>3</v>
      </c>
      <c r="I34" s="152" t="s">
        <v>266</v>
      </c>
      <c r="J34" s="152" t="s">
        <v>53</v>
      </c>
      <c r="K34" s="152" t="s">
        <v>1057</v>
      </c>
    </row>
    <row r="35" spans="1:11" x14ac:dyDescent="0.25">
      <c r="A35" s="152">
        <v>27</v>
      </c>
      <c r="B35" s="152" t="s">
        <v>273</v>
      </c>
      <c r="C35" s="152" t="s">
        <v>274</v>
      </c>
      <c r="D35" s="152" t="s">
        <v>0</v>
      </c>
      <c r="E35" s="152" t="s">
        <v>1</v>
      </c>
      <c r="F35" s="152" t="s">
        <v>275</v>
      </c>
      <c r="G35" s="152" t="s">
        <v>1019</v>
      </c>
      <c r="H35" s="152" t="s">
        <v>3</v>
      </c>
      <c r="I35" s="152" t="s">
        <v>276</v>
      </c>
      <c r="J35" s="152" t="s">
        <v>53</v>
      </c>
      <c r="K35" s="152" t="s">
        <v>1069</v>
      </c>
    </row>
    <row r="36" spans="1:11" x14ac:dyDescent="0.25">
      <c r="A36" s="152">
        <v>28</v>
      </c>
      <c r="B36" s="152" t="s">
        <v>102</v>
      </c>
      <c r="C36" s="152" t="s">
        <v>141</v>
      </c>
      <c r="D36" s="152" t="s">
        <v>42</v>
      </c>
      <c r="E36" s="152" t="s">
        <v>43</v>
      </c>
      <c r="F36" s="152" t="s">
        <v>142</v>
      </c>
      <c r="G36" s="152" t="s">
        <v>1019</v>
      </c>
      <c r="H36" s="152" t="s">
        <v>3</v>
      </c>
      <c r="I36" s="152" t="s">
        <v>143</v>
      </c>
      <c r="J36" s="152" t="s">
        <v>53</v>
      </c>
      <c r="K36" s="152" t="s">
        <v>1070</v>
      </c>
    </row>
    <row r="37" spans="1:11" x14ac:dyDescent="0.25">
      <c r="A37" s="152">
        <v>30</v>
      </c>
      <c r="B37" s="152" t="s">
        <v>145</v>
      </c>
      <c r="C37" s="152" t="s">
        <v>97</v>
      </c>
      <c r="D37" s="152" t="s">
        <v>1046</v>
      </c>
      <c r="E37" s="152" t="s">
        <v>1</v>
      </c>
      <c r="F37" s="152" t="s">
        <v>147</v>
      </c>
      <c r="G37" s="152" t="s">
        <v>1019</v>
      </c>
      <c r="H37" s="152" t="s">
        <v>3</v>
      </c>
      <c r="I37" s="152" t="s">
        <v>148</v>
      </c>
      <c r="J37" s="152" t="s">
        <v>53</v>
      </c>
      <c r="K37" s="152" t="s">
        <v>1047</v>
      </c>
    </row>
    <row r="38" spans="1:11" x14ac:dyDescent="0.25">
      <c r="A38" s="152">
        <v>32</v>
      </c>
      <c r="B38" s="152" t="s">
        <v>982</v>
      </c>
      <c r="C38" s="152" t="s">
        <v>292</v>
      </c>
      <c r="D38" s="152" t="s">
        <v>462</v>
      </c>
      <c r="E38" s="152" t="s">
        <v>1</v>
      </c>
      <c r="F38" s="152" t="s">
        <v>422</v>
      </c>
      <c r="G38" s="152" t="s">
        <v>1019</v>
      </c>
      <c r="H38" s="152" t="s">
        <v>3</v>
      </c>
      <c r="I38" s="152" t="s">
        <v>423</v>
      </c>
      <c r="J38" s="152" t="s">
        <v>2</v>
      </c>
      <c r="K38" s="152" t="s">
        <v>983</v>
      </c>
    </row>
    <row r="39" spans="1:11" x14ac:dyDescent="0.25">
      <c r="A39" s="152">
        <v>34</v>
      </c>
      <c r="B39" s="152" t="s">
        <v>242</v>
      </c>
      <c r="C39" s="152" t="s">
        <v>243</v>
      </c>
      <c r="D39" s="152" t="s">
        <v>957</v>
      </c>
      <c r="E39" s="152" t="s">
        <v>43</v>
      </c>
      <c r="F39" s="152" t="s">
        <v>244</v>
      </c>
      <c r="G39" s="152" t="s">
        <v>1019</v>
      </c>
      <c r="H39" s="152" t="s">
        <v>3</v>
      </c>
      <c r="I39" s="152" t="s">
        <v>245</v>
      </c>
      <c r="J39" s="152" t="s">
        <v>125</v>
      </c>
      <c r="K39" s="152" t="s">
        <v>958</v>
      </c>
    </row>
    <row r="40" spans="1:11" x14ac:dyDescent="0.25">
      <c r="A40" s="152">
        <v>38</v>
      </c>
      <c r="B40" s="152" t="s">
        <v>361</v>
      </c>
      <c r="C40" s="152" t="s">
        <v>362</v>
      </c>
      <c r="D40" s="152" t="s">
        <v>0</v>
      </c>
      <c r="E40" s="152" t="s">
        <v>1</v>
      </c>
      <c r="F40" s="152" t="s">
        <v>886</v>
      </c>
      <c r="G40" s="152" t="s">
        <v>1019</v>
      </c>
      <c r="H40" s="152" t="s">
        <v>3</v>
      </c>
      <c r="I40" s="152" t="s">
        <v>861</v>
      </c>
      <c r="J40" s="152" t="s">
        <v>516</v>
      </c>
      <c r="K40" s="152" t="s">
        <v>896</v>
      </c>
    </row>
    <row r="41" spans="1:11" x14ac:dyDescent="0.25">
      <c r="A41" s="152">
        <v>54</v>
      </c>
      <c r="B41" s="152" t="s">
        <v>238</v>
      </c>
      <c r="C41" s="152" t="s">
        <v>239</v>
      </c>
      <c r="D41" s="152" t="s">
        <v>0</v>
      </c>
      <c r="E41" s="152" t="s">
        <v>1</v>
      </c>
      <c r="F41" s="152" t="s">
        <v>240</v>
      </c>
      <c r="G41" s="152" t="s">
        <v>1019</v>
      </c>
      <c r="H41" s="152" t="s">
        <v>3</v>
      </c>
      <c r="I41" s="152" t="s">
        <v>241</v>
      </c>
      <c r="J41" s="152" t="s">
        <v>53</v>
      </c>
      <c r="K41" s="152" t="s">
        <v>691</v>
      </c>
    </row>
    <row r="42" spans="1:11" x14ac:dyDescent="0.25">
      <c r="A42" s="152">
        <v>56</v>
      </c>
      <c r="B42" s="152" t="s">
        <v>137</v>
      </c>
      <c r="C42" s="152" t="s">
        <v>138</v>
      </c>
      <c r="D42" s="152" t="s">
        <v>0</v>
      </c>
      <c r="E42" s="152" t="s">
        <v>1</v>
      </c>
      <c r="F42" s="152" t="s">
        <v>139</v>
      </c>
      <c r="G42" s="152" t="s">
        <v>1019</v>
      </c>
      <c r="H42" s="152" t="s">
        <v>3</v>
      </c>
      <c r="I42" s="152" t="s">
        <v>140</v>
      </c>
      <c r="J42" s="152" t="s">
        <v>53</v>
      </c>
      <c r="K42" s="152" t="s">
        <v>699</v>
      </c>
    </row>
    <row r="43" spans="1:11" x14ac:dyDescent="0.25">
      <c r="A43" s="152">
        <v>67</v>
      </c>
      <c r="B43" s="152" t="s">
        <v>110</v>
      </c>
      <c r="C43" s="152" t="s">
        <v>111</v>
      </c>
      <c r="D43" s="152" t="s">
        <v>112</v>
      </c>
      <c r="E43" s="152" t="s">
        <v>43</v>
      </c>
      <c r="F43" s="152" t="s">
        <v>113</v>
      </c>
      <c r="G43" s="152" t="s">
        <v>1019</v>
      </c>
      <c r="H43" s="152" t="s">
        <v>3</v>
      </c>
      <c r="I43" s="152" t="s">
        <v>114</v>
      </c>
      <c r="J43" s="152" t="s">
        <v>53</v>
      </c>
      <c r="K43" s="152" t="s">
        <v>727</v>
      </c>
    </row>
    <row r="44" spans="1:11" x14ac:dyDescent="0.25">
      <c r="A44" s="152">
        <v>68</v>
      </c>
      <c r="B44" s="152" t="s">
        <v>120</v>
      </c>
      <c r="C44" s="152" t="s">
        <v>121</v>
      </c>
      <c r="D44" s="152" t="s">
        <v>122</v>
      </c>
      <c r="E44" s="152" t="s">
        <v>43</v>
      </c>
      <c r="F44" s="152" t="s">
        <v>123</v>
      </c>
      <c r="G44" s="152" t="s">
        <v>1019</v>
      </c>
      <c r="H44" s="152" t="s">
        <v>3</v>
      </c>
      <c r="I44" s="152" t="s">
        <v>124</v>
      </c>
      <c r="J44" s="152" t="s">
        <v>125</v>
      </c>
      <c r="K44" s="152" t="s">
        <v>728</v>
      </c>
    </row>
    <row r="45" spans="1:11" x14ac:dyDescent="0.25">
      <c r="A45" s="152">
        <v>77</v>
      </c>
      <c r="B45" s="152" t="s">
        <v>206</v>
      </c>
      <c r="C45" s="152" t="s">
        <v>207</v>
      </c>
      <c r="D45" s="152" t="s">
        <v>173</v>
      </c>
      <c r="E45" s="152" t="s">
        <v>43</v>
      </c>
      <c r="F45" s="152" t="s">
        <v>208</v>
      </c>
      <c r="G45" s="152" t="s">
        <v>1019</v>
      </c>
      <c r="H45" s="152" t="s">
        <v>3</v>
      </c>
      <c r="I45" s="152" t="s">
        <v>209</v>
      </c>
      <c r="J45" s="152" t="s">
        <v>53</v>
      </c>
      <c r="K45" s="152" t="s">
        <v>745</v>
      </c>
    </row>
    <row r="46" spans="1:11" x14ac:dyDescent="0.25">
      <c r="A46" s="152">
        <v>78</v>
      </c>
      <c r="B46" s="152" t="s">
        <v>224</v>
      </c>
      <c r="C46" s="152" t="s">
        <v>225</v>
      </c>
      <c r="D46" s="152" t="s">
        <v>0</v>
      </c>
      <c r="E46" s="152" t="s">
        <v>1</v>
      </c>
      <c r="F46" s="152" t="s">
        <v>226</v>
      </c>
      <c r="G46" s="152" t="s">
        <v>1019</v>
      </c>
      <c r="H46" s="152" t="s">
        <v>3</v>
      </c>
      <c r="I46" s="152" t="s">
        <v>227</v>
      </c>
      <c r="J46" s="152" t="s">
        <v>53</v>
      </c>
      <c r="K46" s="152" t="s">
        <v>748</v>
      </c>
    </row>
    <row r="47" spans="1:11" x14ac:dyDescent="0.25">
      <c r="A47" s="152">
        <v>79</v>
      </c>
      <c r="B47" s="152" t="s">
        <v>54</v>
      </c>
      <c r="C47" s="152" t="s">
        <v>55</v>
      </c>
      <c r="D47" s="152" t="s">
        <v>0</v>
      </c>
      <c r="E47" s="152" t="s">
        <v>1</v>
      </c>
      <c r="F47" s="152" t="s">
        <v>229</v>
      </c>
      <c r="G47" s="152" t="s">
        <v>1019</v>
      </c>
      <c r="H47" s="152" t="s">
        <v>3</v>
      </c>
      <c r="I47" s="152" t="s">
        <v>230</v>
      </c>
      <c r="J47" s="152" t="s">
        <v>53</v>
      </c>
      <c r="K47" s="152" t="s">
        <v>749</v>
      </c>
    </row>
    <row r="48" spans="1:11" x14ac:dyDescent="0.25">
      <c r="A48" s="152">
        <v>81</v>
      </c>
      <c r="B48" s="152" t="s">
        <v>278</v>
      </c>
      <c r="C48" s="152" t="s">
        <v>279</v>
      </c>
      <c r="D48" s="152" t="s">
        <v>66</v>
      </c>
      <c r="E48" s="152" t="s">
        <v>1</v>
      </c>
      <c r="F48" s="152" t="s">
        <v>280</v>
      </c>
      <c r="G48" s="152" t="s">
        <v>1019</v>
      </c>
      <c r="H48" s="152" t="s">
        <v>3</v>
      </c>
      <c r="I48" s="152" t="s">
        <v>281</v>
      </c>
      <c r="J48" s="152" t="s">
        <v>53</v>
      </c>
      <c r="K48" s="152" t="s">
        <v>756</v>
      </c>
    </row>
    <row r="49" spans="1:11" x14ac:dyDescent="0.25">
      <c r="A49" s="152">
        <v>44</v>
      </c>
      <c r="B49" s="152" t="s">
        <v>590</v>
      </c>
      <c r="C49" s="152" t="s">
        <v>591</v>
      </c>
      <c r="D49" s="152" t="s">
        <v>592</v>
      </c>
      <c r="E49" s="152" t="s">
        <v>43</v>
      </c>
      <c r="F49" s="152" t="s">
        <v>593</v>
      </c>
      <c r="G49" s="152" t="s">
        <v>1131</v>
      </c>
      <c r="H49" s="152" t="s">
        <v>30</v>
      </c>
      <c r="I49" s="152" t="s">
        <v>594</v>
      </c>
      <c r="J49" s="152" t="s">
        <v>32</v>
      </c>
      <c r="K49" s="152" t="s">
        <v>669</v>
      </c>
    </row>
    <row r="50" spans="1:11" x14ac:dyDescent="0.25">
      <c r="A50" s="152">
        <v>24</v>
      </c>
      <c r="B50" s="152" t="s">
        <v>1072</v>
      </c>
      <c r="C50" s="152" t="s">
        <v>1073</v>
      </c>
      <c r="D50" s="152" t="s">
        <v>122</v>
      </c>
      <c r="E50" s="152" t="s">
        <v>43</v>
      </c>
      <c r="F50" s="152" t="s">
        <v>221</v>
      </c>
      <c r="G50" s="152" t="s">
        <v>1131</v>
      </c>
      <c r="H50" s="152" t="s">
        <v>3</v>
      </c>
      <c r="I50" s="152" t="s">
        <v>222</v>
      </c>
      <c r="J50" s="152" t="s">
        <v>53</v>
      </c>
      <c r="K50" s="152" t="s">
        <v>1074</v>
      </c>
    </row>
    <row r="51" spans="1:11" x14ac:dyDescent="0.25">
      <c r="A51" s="152">
        <v>29</v>
      </c>
      <c r="B51" s="152" t="s">
        <v>766</v>
      </c>
      <c r="C51" s="152" t="s">
        <v>767</v>
      </c>
      <c r="D51" s="152" t="s">
        <v>577</v>
      </c>
      <c r="E51" s="152" t="s">
        <v>7</v>
      </c>
      <c r="F51" s="152" t="s">
        <v>1040</v>
      </c>
      <c r="G51" s="152" t="s">
        <v>1050</v>
      </c>
      <c r="H51" s="152" t="s">
        <v>781</v>
      </c>
      <c r="I51" s="152" t="s">
        <v>1042</v>
      </c>
      <c r="J51" s="152" t="s">
        <v>1043</v>
      </c>
      <c r="K51" s="152" t="s">
        <v>1044</v>
      </c>
    </row>
    <row r="52" spans="1:11" x14ac:dyDescent="0.25">
      <c r="A52" s="152">
        <v>73</v>
      </c>
      <c r="B52" s="152" t="s">
        <v>174</v>
      </c>
      <c r="C52" s="152" t="s">
        <v>175</v>
      </c>
      <c r="D52" s="152" t="s">
        <v>0</v>
      </c>
      <c r="E52" s="152" t="s">
        <v>1</v>
      </c>
      <c r="F52" s="152" t="s">
        <v>472</v>
      </c>
      <c r="G52" s="152" t="s">
        <v>1050</v>
      </c>
      <c r="H52" s="152" t="s">
        <v>473</v>
      </c>
      <c r="I52" s="152" t="s">
        <v>474</v>
      </c>
      <c r="J52" s="152" t="s">
        <v>475</v>
      </c>
      <c r="K52" s="152" t="s">
        <v>737</v>
      </c>
    </row>
    <row r="53" spans="1:11" x14ac:dyDescent="0.25">
      <c r="A53" s="152">
        <v>76</v>
      </c>
      <c r="B53" s="152" t="s">
        <v>54</v>
      </c>
      <c r="C53" s="152" t="s">
        <v>55</v>
      </c>
      <c r="D53" s="152" t="s">
        <v>0</v>
      </c>
      <c r="E53" s="152" t="s">
        <v>1</v>
      </c>
      <c r="F53" s="152" t="s">
        <v>480</v>
      </c>
      <c r="G53" s="152" t="s">
        <v>1050</v>
      </c>
      <c r="H53" s="152" t="s">
        <v>473</v>
      </c>
      <c r="I53" s="152" t="s">
        <v>481</v>
      </c>
      <c r="J53" s="152" t="s">
        <v>475</v>
      </c>
      <c r="K53" s="152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2">
        <v>2</v>
      </c>
      <c r="B55" s="152" t="s">
        <v>1458</v>
      </c>
      <c r="C55" s="152" t="s">
        <v>1459</v>
      </c>
      <c r="D55" s="152" t="s">
        <v>42</v>
      </c>
      <c r="E55" s="152" t="s">
        <v>43</v>
      </c>
      <c r="F55" s="152" t="s">
        <v>1460</v>
      </c>
      <c r="G55" s="152" t="s">
        <v>1136</v>
      </c>
      <c r="H55" s="152" t="s">
        <v>1013</v>
      </c>
      <c r="I55" s="152" t="s">
        <v>1461</v>
      </c>
      <c r="J55" s="152" t="s">
        <v>960</v>
      </c>
      <c r="K55" s="152" t="s">
        <v>1462</v>
      </c>
    </row>
    <row r="56" spans="1:11" x14ac:dyDescent="0.25">
      <c r="A56" s="152">
        <v>10</v>
      </c>
      <c r="B56" s="152" t="s">
        <v>262</v>
      </c>
      <c r="C56" s="152" t="s">
        <v>399</v>
      </c>
      <c r="D56" s="152" t="s">
        <v>0</v>
      </c>
      <c r="E56" s="152" t="s">
        <v>1</v>
      </c>
      <c r="F56" s="152" t="s">
        <v>1103</v>
      </c>
      <c r="G56" s="152" t="s">
        <v>1136</v>
      </c>
      <c r="H56" s="152" t="s">
        <v>1013</v>
      </c>
      <c r="I56" s="152" t="s">
        <v>1104</v>
      </c>
      <c r="J56" s="152" t="s">
        <v>960</v>
      </c>
      <c r="K56" s="152" t="s">
        <v>1206</v>
      </c>
    </row>
    <row r="57" spans="1:11" x14ac:dyDescent="0.25">
      <c r="A57" s="152">
        <v>12</v>
      </c>
      <c r="B57" s="152" t="s">
        <v>196</v>
      </c>
      <c r="C57" s="152" t="s">
        <v>104</v>
      </c>
      <c r="D57" s="152" t="s">
        <v>197</v>
      </c>
      <c r="E57" s="152" t="s">
        <v>198</v>
      </c>
      <c r="F57" s="152" t="s">
        <v>1168</v>
      </c>
      <c r="G57" s="152" t="s">
        <v>1136</v>
      </c>
      <c r="H57" s="152" t="s">
        <v>1013</v>
      </c>
      <c r="I57" s="152" t="s">
        <v>1169</v>
      </c>
      <c r="J57" s="152" t="s">
        <v>960</v>
      </c>
      <c r="K57" s="152" t="s">
        <v>1170</v>
      </c>
    </row>
    <row r="58" spans="1:11" x14ac:dyDescent="0.25">
      <c r="A58" s="152">
        <v>13</v>
      </c>
      <c r="B58" s="152" t="s">
        <v>1181</v>
      </c>
      <c r="C58" s="152" t="s">
        <v>1182</v>
      </c>
      <c r="D58" s="152" t="s">
        <v>1183</v>
      </c>
      <c r="E58" s="152" t="s">
        <v>48</v>
      </c>
      <c r="F58" s="152" t="s">
        <v>1184</v>
      </c>
      <c r="G58" s="152" t="s">
        <v>1136</v>
      </c>
      <c r="H58" s="152" t="s">
        <v>1013</v>
      </c>
      <c r="I58" s="152" t="s">
        <v>1185</v>
      </c>
      <c r="J58" s="152" t="s">
        <v>960</v>
      </c>
      <c r="K58" s="152" t="s">
        <v>1186</v>
      </c>
    </row>
    <row r="59" spans="1:11" x14ac:dyDescent="0.25">
      <c r="A59" s="152">
        <v>14</v>
      </c>
      <c r="B59" s="152" t="s">
        <v>1187</v>
      </c>
      <c r="C59" s="152" t="s">
        <v>1188</v>
      </c>
      <c r="D59" s="152" t="s">
        <v>1189</v>
      </c>
      <c r="E59" s="152" t="s">
        <v>43</v>
      </c>
      <c r="F59" s="152" t="s">
        <v>1190</v>
      </c>
      <c r="G59" s="152" t="s">
        <v>1136</v>
      </c>
      <c r="H59" s="152" t="s">
        <v>1013</v>
      </c>
      <c r="I59" s="152" t="s">
        <v>1191</v>
      </c>
      <c r="J59" s="152" t="s">
        <v>960</v>
      </c>
      <c r="K59" s="152" t="s">
        <v>1192</v>
      </c>
    </row>
    <row r="60" spans="1:11" x14ac:dyDescent="0.25">
      <c r="A60" s="152">
        <v>15</v>
      </c>
      <c r="B60" s="152" t="s">
        <v>64</v>
      </c>
      <c r="C60" s="152" t="s">
        <v>65</v>
      </c>
      <c r="D60" s="152" t="s">
        <v>66</v>
      </c>
      <c r="E60" s="152" t="s">
        <v>1</v>
      </c>
      <c r="F60" s="152" t="s">
        <v>1133</v>
      </c>
      <c r="G60" s="152" t="s">
        <v>1136</v>
      </c>
      <c r="H60" s="152" t="s">
        <v>1013</v>
      </c>
      <c r="I60" s="152" t="s">
        <v>1134</v>
      </c>
      <c r="J60" s="152" t="s">
        <v>960</v>
      </c>
      <c r="K60" s="152" t="s">
        <v>1135</v>
      </c>
    </row>
    <row r="61" spans="1:11" x14ac:dyDescent="0.25">
      <c r="A61" s="152">
        <v>16</v>
      </c>
      <c r="B61" s="152" t="s">
        <v>262</v>
      </c>
      <c r="C61" s="152" t="s">
        <v>1141</v>
      </c>
      <c r="D61" s="152" t="s">
        <v>1142</v>
      </c>
      <c r="E61" s="152" t="s">
        <v>1</v>
      </c>
      <c r="F61" s="152" t="s">
        <v>1143</v>
      </c>
      <c r="G61" s="152" t="s">
        <v>1136</v>
      </c>
      <c r="H61" s="152" t="s">
        <v>1013</v>
      </c>
      <c r="I61" s="152" t="s">
        <v>1144</v>
      </c>
      <c r="J61" s="152" t="s">
        <v>960</v>
      </c>
      <c r="K61" s="152" t="s">
        <v>1145</v>
      </c>
    </row>
    <row r="62" spans="1:11" x14ac:dyDescent="0.25">
      <c r="A62" s="152">
        <v>17</v>
      </c>
      <c r="B62" s="152" t="s">
        <v>1146</v>
      </c>
      <c r="C62" s="152" t="s">
        <v>1147</v>
      </c>
      <c r="D62" s="152" t="s">
        <v>1142</v>
      </c>
      <c r="E62" s="152" t="s">
        <v>1</v>
      </c>
      <c r="F62" s="152" t="s">
        <v>1148</v>
      </c>
      <c r="G62" s="152" t="s">
        <v>1136</v>
      </c>
      <c r="H62" s="152" t="s">
        <v>1013</v>
      </c>
      <c r="I62" s="152" t="s">
        <v>1149</v>
      </c>
      <c r="J62" s="152" t="s">
        <v>960</v>
      </c>
      <c r="K62" s="152" t="s">
        <v>1150</v>
      </c>
    </row>
    <row r="63" spans="1:11" x14ac:dyDescent="0.25">
      <c r="A63" s="152">
        <v>18</v>
      </c>
      <c r="B63" s="152" t="s">
        <v>50</v>
      </c>
      <c r="C63" s="152" t="s">
        <v>51</v>
      </c>
      <c r="D63" s="152" t="s">
        <v>52</v>
      </c>
      <c r="E63" s="152" t="s">
        <v>43</v>
      </c>
      <c r="F63" s="152" t="s">
        <v>1085</v>
      </c>
      <c r="G63" s="152" t="s">
        <v>1136</v>
      </c>
      <c r="H63" s="152" t="s">
        <v>1013</v>
      </c>
      <c r="I63" s="152" t="s">
        <v>1086</v>
      </c>
      <c r="J63" s="152" t="s">
        <v>960</v>
      </c>
      <c r="K63" s="152" t="s">
        <v>1087</v>
      </c>
    </row>
    <row r="64" spans="1:11" x14ac:dyDescent="0.25">
      <c r="A64" s="152">
        <v>19</v>
      </c>
      <c r="B64" s="152" t="s">
        <v>196</v>
      </c>
      <c r="C64" s="152" t="s">
        <v>104</v>
      </c>
      <c r="D64" s="152" t="s">
        <v>197</v>
      </c>
      <c r="E64" s="152" t="s">
        <v>198</v>
      </c>
      <c r="F64" s="152" t="s">
        <v>1107</v>
      </c>
      <c r="G64" s="152" t="s">
        <v>1136</v>
      </c>
      <c r="H64" s="152" t="s">
        <v>1013</v>
      </c>
      <c r="I64" s="152" t="s">
        <v>1108</v>
      </c>
      <c r="J64" s="152" t="s">
        <v>960</v>
      </c>
      <c r="K64" s="152" t="s">
        <v>1109</v>
      </c>
    </row>
    <row r="65" spans="1:11" x14ac:dyDescent="0.25">
      <c r="A65" s="152">
        <v>20</v>
      </c>
      <c r="B65" s="152" t="s">
        <v>1110</v>
      </c>
      <c r="C65" s="152" t="s">
        <v>408</v>
      </c>
      <c r="D65" s="152" t="s">
        <v>1111</v>
      </c>
      <c r="E65" s="152" t="s">
        <v>912</v>
      </c>
      <c r="F65" s="152" t="s">
        <v>1112</v>
      </c>
      <c r="G65" s="152" t="s">
        <v>1136</v>
      </c>
      <c r="H65" s="152" t="s">
        <v>1013</v>
      </c>
      <c r="I65" s="152" t="s">
        <v>1113</v>
      </c>
      <c r="J65" s="152" t="s">
        <v>960</v>
      </c>
      <c r="K65" s="152" t="s">
        <v>1114</v>
      </c>
    </row>
    <row r="66" spans="1:11" x14ac:dyDescent="0.25">
      <c r="A66" s="152">
        <v>21</v>
      </c>
      <c r="B66" s="152" t="s">
        <v>1115</v>
      </c>
      <c r="C66" s="152" t="s">
        <v>1116</v>
      </c>
      <c r="D66" s="152" t="s">
        <v>1117</v>
      </c>
      <c r="E66" s="152" t="s">
        <v>1</v>
      </c>
      <c r="F66" s="152" t="s">
        <v>1118</v>
      </c>
      <c r="G66" s="152" t="s">
        <v>1136</v>
      </c>
      <c r="H66" s="152" t="s">
        <v>1013</v>
      </c>
      <c r="I66" s="152" t="s">
        <v>1119</v>
      </c>
      <c r="J66" s="152" t="s">
        <v>960</v>
      </c>
      <c r="K66" s="152" t="s">
        <v>1120</v>
      </c>
    </row>
    <row r="67" spans="1:11" x14ac:dyDescent="0.25">
      <c r="A67" s="152">
        <v>22</v>
      </c>
      <c r="B67" s="152" t="s">
        <v>803</v>
      </c>
      <c r="C67" s="152" t="s">
        <v>804</v>
      </c>
      <c r="D67" s="152" t="s">
        <v>17</v>
      </c>
      <c r="E67" s="152" t="s">
        <v>7</v>
      </c>
      <c r="F67" s="152" t="s">
        <v>1121</v>
      </c>
      <c r="G67" s="152" t="s">
        <v>1136</v>
      </c>
      <c r="H67" s="152" t="s">
        <v>1013</v>
      </c>
      <c r="I67" s="152" t="s">
        <v>1122</v>
      </c>
      <c r="J67" s="152" t="s">
        <v>960</v>
      </c>
      <c r="K67" s="152" t="s">
        <v>1123</v>
      </c>
    </row>
    <row r="68" spans="1:11" x14ac:dyDescent="0.25">
      <c r="A68" s="152">
        <v>31</v>
      </c>
      <c r="B68" s="152" t="s">
        <v>803</v>
      </c>
      <c r="C68" s="152" t="s">
        <v>804</v>
      </c>
      <c r="D68" s="152" t="s">
        <v>17</v>
      </c>
      <c r="E68" s="152" t="s">
        <v>7</v>
      </c>
      <c r="F68" s="152" t="s">
        <v>805</v>
      </c>
      <c r="G68" s="152" t="s">
        <v>1136</v>
      </c>
      <c r="H68" s="152" t="s">
        <v>5</v>
      </c>
      <c r="I68" s="152" t="s">
        <v>806</v>
      </c>
      <c r="J68" s="152" t="s">
        <v>6</v>
      </c>
      <c r="K68" s="152" t="s">
        <v>996</v>
      </c>
    </row>
    <row r="69" spans="1:11" x14ac:dyDescent="0.25">
      <c r="A69" s="152">
        <v>51</v>
      </c>
      <c r="B69" s="152" t="s">
        <v>15</v>
      </c>
      <c r="C69" s="152" t="s">
        <v>16</v>
      </c>
      <c r="D69" s="152" t="s">
        <v>17</v>
      </c>
      <c r="E69" s="152" t="s">
        <v>7</v>
      </c>
      <c r="F69" s="152" t="s">
        <v>18</v>
      </c>
      <c r="G69" s="152" t="s">
        <v>1136</v>
      </c>
      <c r="H69" s="152" t="s">
        <v>5</v>
      </c>
      <c r="I69" s="152" t="s">
        <v>19</v>
      </c>
      <c r="J69" s="152" t="s">
        <v>6</v>
      </c>
      <c r="K69" s="152" t="s">
        <v>685</v>
      </c>
    </row>
    <row r="70" spans="1:11" x14ac:dyDescent="0.25">
      <c r="A70" s="152">
        <v>66</v>
      </c>
      <c r="B70" s="152" t="s">
        <v>50</v>
      </c>
      <c r="C70" s="152" t="s">
        <v>51</v>
      </c>
      <c r="D70" s="152" t="s">
        <v>52</v>
      </c>
      <c r="E70" s="152" t="s">
        <v>43</v>
      </c>
      <c r="F70" s="152" t="s">
        <v>94</v>
      </c>
      <c r="G70" s="152" t="s">
        <v>1136</v>
      </c>
      <c r="H70" s="152" t="s">
        <v>5</v>
      </c>
      <c r="I70" s="152" t="s">
        <v>95</v>
      </c>
      <c r="J70" s="152" t="s">
        <v>6</v>
      </c>
      <c r="K70" s="152" t="s">
        <v>724</v>
      </c>
    </row>
    <row r="71" spans="1:11" x14ac:dyDescent="0.25">
      <c r="A71" s="152">
        <v>70</v>
      </c>
      <c r="B71" s="152" t="s">
        <v>101</v>
      </c>
      <c r="C71" s="152" t="s">
        <v>102</v>
      </c>
      <c r="D71" s="152" t="s">
        <v>103</v>
      </c>
      <c r="E71" s="152" t="s">
        <v>43</v>
      </c>
      <c r="F71" s="152" t="s">
        <v>169</v>
      </c>
      <c r="G71" s="152" t="s">
        <v>1136</v>
      </c>
      <c r="H71" s="152" t="s">
        <v>8</v>
      </c>
      <c r="I71" s="152" t="s">
        <v>170</v>
      </c>
      <c r="J71" s="152" t="s">
        <v>9</v>
      </c>
      <c r="K71" s="152" t="s">
        <v>735</v>
      </c>
    </row>
    <row r="72" spans="1:11" x14ac:dyDescent="0.25">
      <c r="A72" s="152">
        <v>74</v>
      </c>
      <c r="B72" s="152" t="s">
        <v>179</v>
      </c>
      <c r="C72" s="152" t="s">
        <v>180</v>
      </c>
      <c r="D72" s="152" t="s">
        <v>181</v>
      </c>
      <c r="E72" s="152" t="s">
        <v>43</v>
      </c>
      <c r="F72" s="152" t="s">
        <v>182</v>
      </c>
      <c r="G72" s="152" t="s">
        <v>1136</v>
      </c>
      <c r="H72" s="152" t="s">
        <v>8</v>
      </c>
      <c r="I72" s="152" t="s">
        <v>183</v>
      </c>
      <c r="J72" s="152" t="s">
        <v>9</v>
      </c>
      <c r="K72" s="152" t="s">
        <v>738</v>
      </c>
    </row>
    <row r="73" spans="1:11" x14ac:dyDescent="0.25">
      <c r="A73" s="152">
        <v>1</v>
      </c>
      <c r="B73" s="152" t="s">
        <v>174</v>
      </c>
      <c r="C73" s="152" t="s">
        <v>175</v>
      </c>
      <c r="D73" s="152" t="s">
        <v>0</v>
      </c>
      <c r="E73" s="152" t="s">
        <v>1</v>
      </c>
      <c r="F73" s="152" t="s">
        <v>1232</v>
      </c>
      <c r="G73" s="152" t="s">
        <v>1257</v>
      </c>
      <c r="H73" s="152" t="s">
        <v>1013</v>
      </c>
      <c r="I73" s="152" t="s">
        <v>1234</v>
      </c>
      <c r="J73" s="152" t="s">
        <v>960</v>
      </c>
      <c r="K73" s="152" t="s">
        <v>1457</v>
      </c>
    </row>
    <row r="74" spans="1:11" x14ac:dyDescent="0.25">
      <c r="A74" s="152">
        <v>5</v>
      </c>
      <c r="B74" s="152" t="s">
        <v>366</v>
      </c>
      <c r="C74" s="152" t="s">
        <v>367</v>
      </c>
      <c r="D74" s="152" t="s">
        <v>368</v>
      </c>
      <c r="E74" s="152" t="s">
        <v>43</v>
      </c>
      <c r="F74" s="152" t="s">
        <v>1100</v>
      </c>
      <c r="G74" s="152" t="s">
        <v>1257</v>
      </c>
      <c r="H74" s="152" t="s">
        <v>1013</v>
      </c>
      <c r="I74" s="152" t="s">
        <v>1101</v>
      </c>
      <c r="J74" s="152" t="s">
        <v>960</v>
      </c>
      <c r="K74" s="152" t="s">
        <v>1258</v>
      </c>
    </row>
    <row r="75" spans="1:11" x14ac:dyDescent="0.25">
      <c r="A75" s="152">
        <v>6</v>
      </c>
      <c r="B75" s="152" t="s">
        <v>1215</v>
      </c>
      <c r="C75" s="152" t="s">
        <v>1216</v>
      </c>
      <c r="D75" s="152" t="s">
        <v>0</v>
      </c>
      <c r="E75" s="152" t="s">
        <v>1</v>
      </c>
      <c r="F75" s="152" t="s">
        <v>1218</v>
      </c>
      <c r="G75" s="152" t="s">
        <v>1257</v>
      </c>
      <c r="H75" s="152" t="s">
        <v>1013</v>
      </c>
      <c r="I75" s="152" t="s">
        <v>1219</v>
      </c>
      <c r="J75" s="152" t="s">
        <v>960</v>
      </c>
      <c r="K75" s="152" t="s">
        <v>1242</v>
      </c>
    </row>
    <row r="76" spans="1:11" x14ac:dyDescent="0.25">
      <c r="A76" s="152">
        <v>8</v>
      </c>
      <c r="B76" s="152" t="s">
        <v>1194</v>
      </c>
      <c r="C76" s="152" t="s">
        <v>1195</v>
      </c>
      <c r="D76" s="152" t="s">
        <v>1196</v>
      </c>
      <c r="E76" s="152" t="s">
        <v>28</v>
      </c>
      <c r="F76" s="152" t="s">
        <v>1197</v>
      </c>
      <c r="G76" s="152" t="s">
        <v>1257</v>
      </c>
      <c r="H76" s="152" t="s">
        <v>1013</v>
      </c>
      <c r="I76" s="152" t="s">
        <v>1198</v>
      </c>
      <c r="J76" s="152" t="s">
        <v>960</v>
      </c>
      <c r="K76" s="152" t="s">
        <v>1214</v>
      </c>
    </row>
    <row r="77" spans="1:11" x14ac:dyDescent="0.25">
      <c r="A77" s="152">
        <v>4</v>
      </c>
      <c r="B77" s="152" t="s">
        <v>366</v>
      </c>
      <c r="C77" s="152" t="s">
        <v>367</v>
      </c>
      <c r="D77" s="152" t="s">
        <v>368</v>
      </c>
      <c r="E77" s="152" t="s">
        <v>43</v>
      </c>
      <c r="F77" s="152" t="s">
        <v>395</v>
      </c>
      <c r="G77" s="152" t="s">
        <v>1257</v>
      </c>
      <c r="H77" s="152" t="s">
        <v>5</v>
      </c>
      <c r="I77" s="152" t="s">
        <v>396</v>
      </c>
      <c r="J77" s="152" t="s">
        <v>6</v>
      </c>
      <c r="K77" s="152" t="s">
        <v>1241</v>
      </c>
    </row>
    <row r="78" spans="1:11" x14ac:dyDescent="0.25">
      <c r="A78" s="152">
        <v>60</v>
      </c>
      <c r="B78" s="152" t="s">
        <v>443</v>
      </c>
      <c r="C78" s="152" t="s">
        <v>444</v>
      </c>
      <c r="D78" s="152" t="s">
        <v>0</v>
      </c>
      <c r="E78" s="152" t="s">
        <v>1</v>
      </c>
      <c r="F78" s="152" t="s">
        <v>445</v>
      </c>
      <c r="G78" s="152" t="s">
        <v>1257</v>
      </c>
      <c r="H78" s="152" t="s">
        <v>5</v>
      </c>
      <c r="I78" s="152" t="s">
        <v>446</v>
      </c>
      <c r="J78" s="152" t="s">
        <v>6</v>
      </c>
      <c r="K78" s="152" t="s">
        <v>708</v>
      </c>
    </row>
    <row r="79" spans="1:11" x14ac:dyDescent="0.25">
      <c r="A79" s="152">
        <v>64</v>
      </c>
      <c r="B79" s="152" t="s">
        <v>54</v>
      </c>
      <c r="C79" s="152" t="s">
        <v>55</v>
      </c>
      <c r="D79" s="152" t="s">
        <v>0</v>
      </c>
      <c r="E79" s="152" t="s">
        <v>1</v>
      </c>
      <c r="F79" s="152" t="s">
        <v>56</v>
      </c>
      <c r="G79" s="152" t="s">
        <v>1257</v>
      </c>
      <c r="H79" s="152" t="s">
        <v>5</v>
      </c>
      <c r="I79" s="152" t="s">
        <v>57</v>
      </c>
      <c r="J79" s="152" t="s">
        <v>6</v>
      </c>
      <c r="K79" s="152" t="s">
        <v>717</v>
      </c>
    </row>
    <row r="80" spans="1:11" x14ac:dyDescent="0.25">
      <c r="A80" s="152">
        <v>65</v>
      </c>
      <c r="B80" s="152" t="s">
        <v>467</v>
      </c>
      <c r="C80" s="152" t="s">
        <v>468</v>
      </c>
      <c r="D80" s="152" t="s">
        <v>0</v>
      </c>
      <c r="E80" s="152" t="s">
        <v>1</v>
      </c>
      <c r="F80" s="152" t="s">
        <v>469</v>
      </c>
      <c r="G80" s="152" t="s">
        <v>1257</v>
      </c>
      <c r="H80" s="152" t="s">
        <v>5</v>
      </c>
      <c r="I80" s="152" t="s">
        <v>470</v>
      </c>
      <c r="J80" s="152" t="s">
        <v>6</v>
      </c>
      <c r="K80" s="152" t="s">
        <v>720</v>
      </c>
    </row>
    <row r="81" spans="1:11" x14ac:dyDescent="0.25">
      <c r="A81" s="152">
        <v>69</v>
      </c>
      <c r="B81" s="152" t="s">
        <v>797</v>
      </c>
      <c r="C81" s="152" t="s">
        <v>798</v>
      </c>
      <c r="D81" s="152" t="s">
        <v>799</v>
      </c>
      <c r="E81" s="152" t="s">
        <v>1</v>
      </c>
      <c r="F81" s="152" t="s">
        <v>800</v>
      </c>
      <c r="G81" s="152" t="s">
        <v>1257</v>
      </c>
      <c r="H81" s="152" t="s">
        <v>8</v>
      </c>
      <c r="I81" s="152" t="s">
        <v>801</v>
      </c>
      <c r="J81" s="152" t="s">
        <v>9</v>
      </c>
      <c r="K81" s="152" t="s">
        <v>802</v>
      </c>
    </row>
    <row r="82" spans="1:11" x14ac:dyDescent="0.25">
      <c r="A82" s="152">
        <v>72</v>
      </c>
      <c r="B82" s="152" t="s">
        <v>174</v>
      </c>
      <c r="C82" s="152" t="s">
        <v>175</v>
      </c>
      <c r="D82" s="152" t="s">
        <v>0</v>
      </c>
      <c r="E82" s="152" t="s">
        <v>1</v>
      </c>
      <c r="F82" s="152" t="s">
        <v>176</v>
      </c>
      <c r="G82" s="152" t="s">
        <v>1257</v>
      </c>
      <c r="H82" s="152" t="s">
        <v>8</v>
      </c>
      <c r="I82" s="152" t="s">
        <v>177</v>
      </c>
      <c r="J82" s="152" t="s">
        <v>9</v>
      </c>
      <c r="K82" s="152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0">
        <v>26</v>
      </c>
      <c r="B7" s="150" t="s">
        <v>71</v>
      </c>
      <c r="C7" s="150" t="s">
        <v>72</v>
      </c>
      <c r="D7" s="150" t="s">
        <v>73</v>
      </c>
      <c r="E7" s="150" t="s">
        <v>28</v>
      </c>
      <c r="F7" s="150" t="s">
        <v>74</v>
      </c>
      <c r="G7" s="150" t="s">
        <v>1019</v>
      </c>
      <c r="H7" s="150" t="s">
        <v>30</v>
      </c>
      <c r="I7" s="150" t="s">
        <v>75</v>
      </c>
      <c r="J7" s="150" t="s">
        <v>32</v>
      </c>
      <c r="K7" s="150" t="s">
        <v>1058</v>
      </c>
    </row>
    <row r="8" spans="1:11" x14ac:dyDescent="0.25">
      <c r="A8" s="150">
        <v>32</v>
      </c>
      <c r="B8" s="150" t="s">
        <v>64</v>
      </c>
      <c r="C8" s="150" t="s">
        <v>65</v>
      </c>
      <c r="D8" s="150" t="s">
        <v>66</v>
      </c>
      <c r="E8" s="150" t="s">
        <v>1</v>
      </c>
      <c r="F8" s="150" t="s">
        <v>67</v>
      </c>
      <c r="G8" s="150" t="s">
        <v>1019</v>
      </c>
      <c r="H8" s="150" t="s">
        <v>30</v>
      </c>
      <c r="I8" s="150" t="s">
        <v>68</v>
      </c>
      <c r="J8" s="150" t="s">
        <v>32</v>
      </c>
      <c r="K8" s="150" t="s">
        <v>959</v>
      </c>
    </row>
    <row r="9" spans="1:11" x14ac:dyDescent="0.25">
      <c r="A9" s="150">
        <v>59</v>
      </c>
      <c r="B9" s="150" t="s">
        <v>460</v>
      </c>
      <c r="C9" s="150" t="s">
        <v>461</v>
      </c>
      <c r="D9" s="150" t="s">
        <v>462</v>
      </c>
      <c r="E9" s="150" t="s">
        <v>1</v>
      </c>
      <c r="F9" s="150" t="s">
        <v>463</v>
      </c>
      <c r="G9" s="150" t="s">
        <v>1019</v>
      </c>
      <c r="H9" s="150" t="s">
        <v>30</v>
      </c>
      <c r="I9" s="150" t="s">
        <v>464</v>
      </c>
      <c r="J9" s="150" t="s">
        <v>32</v>
      </c>
      <c r="K9" s="150" t="s">
        <v>711</v>
      </c>
    </row>
    <row r="10" spans="1:11" x14ac:dyDescent="0.25">
      <c r="A10" s="150">
        <v>60</v>
      </c>
      <c r="B10" s="150" t="s">
        <v>165</v>
      </c>
      <c r="C10" s="150" t="s">
        <v>166</v>
      </c>
      <c r="D10" s="150" t="s">
        <v>27</v>
      </c>
      <c r="E10" s="150" t="s">
        <v>28</v>
      </c>
      <c r="F10" s="150" t="s">
        <v>167</v>
      </c>
      <c r="G10" s="150" t="s">
        <v>1019</v>
      </c>
      <c r="H10" s="150" t="s">
        <v>30</v>
      </c>
      <c r="I10" s="150" t="s">
        <v>168</v>
      </c>
      <c r="J10" s="150" t="s">
        <v>32</v>
      </c>
      <c r="K10" s="150" t="s">
        <v>712</v>
      </c>
    </row>
    <row r="11" spans="1:11" x14ac:dyDescent="0.25">
      <c r="A11" s="150">
        <v>61</v>
      </c>
      <c r="B11" s="150" t="s">
        <v>25</v>
      </c>
      <c r="C11" s="150" t="s">
        <v>26</v>
      </c>
      <c r="D11" s="150" t="s">
        <v>27</v>
      </c>
      <c r="E11" s="150" t="s">
        <v>28</v>
      </c>
      <c r="F11" s="150" t="s">
        <v>29</v>
      </c>
      <c r="G11" s="150" t="s">
        <v>1019</v>
      </c>
      <c r="H11" s="150" t="s">
        <v>30</v>
      </c>
      <c r="I11" s="150" t="s">
        <v>31</v>
      </c>
      <c r="J11" s="150" t="s">
        <v>32</v>
      </c>
      <c r="K11" s="150" t="s">
        <v>714</v>
      </c>
    </row>
    <row r="12" spans="1:11" x14ac:dyDescent="0.25">
      <c r="A12" s="150">
        <v>71</v>
      </c>
      <c r="B12" s="150" t="s">
        <v>467</v>
      </c>
      <c r="C12" s="150" t="s">
        <v>468</v>
      </c>
      <c r="D12" s="150" t="s">
        <v>0</v>
      </c>
      <c r="E12" s="150" t="s">
        <v>1</v>
      </c>
      <c r="F12" s="150" t="s">
        <v>477</v>
      </c>
      <c r="G12" s="150" t="s">
        <v>1019</v>
      </c>
      <c r="H12" s="150" t="s">
        <v>30</v>
      </c>
      <c r="I12" s="150" t="s">
        <v>478</v>
      </c>
      <c r="J12" s="150" t="s">
        <v>32</v>
      </c>
      <c r="K12" s="150" t="s">
        <v>740</v>
      </c>
    </row>
    <row r="13" spans="1:11" x14ac:dyDescent="0.25">
      <c r="A13" s="150">
        <v>3</v>
      </c>
      <c r="B13" s="150" t="s">
        <v>366</v>
      </c>
      <c r="C13" s="150" t="s">
        <v>367</v>
      </c>
      <c r="D13" s="150" t="s">
        <v>368</v>
      </c>
      <c r="E13" s="150" t="s">
        <v>43</v>
      </c>
      <c r="F13" s="150" t="s">
        <v>369</v>
      </c>
      <c r="G13" s="150" t="s">
        <v>1019</v>
      </c>
      <c r="H13" s="150" t="s">
        <v>294</v>
      </c>
      <c r="I13" s="150" t="s">
        <v>370</v>
      </c>
      <c r="J13" s="150" t="s">
        <v>289</v>
      </c>
      <c r="K13" s="150" t="s">
        <v>1240</v>
      </c>
    </row>
    <row r="14" spans="1:11" x14ac:dyDescent="0.25">
      <c r="A14" s="150">
        <v>36</v>
      </c>
      <c r="B14" s="150" t="s">
        <v>49</v>
      </c>
      <c r="C14" s="150" t="s">
        <v>97</v>
      </c>
      <c r="D14" s="150" t="s">
        <v>66</v>
      </c>
      <c r="E14" s="150" t="s">
        <v>1</v>
      </c>
      <c r="F14" s="150" t="s">
        <v>391</v>
      </c>
      <c r="G14" s="150" t="s">
        <v>1019</v>
      </c>
      <c r="H14" s="150" t="s">
        <v>294</v>
      </c>
      <c r="I14" s="150" t="s">
        <v>392</v>
      </c>
      <c r="J14" s="150" t="s">
        <v>289</v>
      </c>
      <c r="K14" s="150" t="s">
        <v>921</v>
      </c>
    </row>
    <row r="15" spans="1:11" x14ac:dyDescent="0.25">
      <c r="A15" s="150">
        <v>38</v>
      </c>
      <c r="B15" s="150" t="s">
        <v>845</v>
      </c>
      <c r="C15" s="150" t="s">
        <v>846</v>
      </c>
      <c r="D15" s="150" t="s">
        <v>27</v>
      </c>
      <c r="E15" s="150" t="s">
        <v>28</v>
      </c>
      <c r="F15" s="150" t="s">
        <v>847</v>
      </c>
      <c r="G15" s="150" t="s">
        <v>1019</v>
      </c>
      <c r="H15" s="150" t="s">
        <v>294</v>
      </c>
      <c r="I15" s="150" t="s">
        <v>848</v>
      </c>
      <c r="J15" s="150" t="s">
        <v>289</v>
      </c>
      <c r="K15" s="150" t="s">
        <v>849</v>
      </c>
    </row>
    <row r="16" spans="1:11" x14ac:dyDescent="0.25">
      <c r="A16" s="150">
        <v>39</v>
      </c>
      <c r="B16" s="150" t="s">
        <v>651</v>
      </c>
      <c r="C16" s="150" t="s">
        <v>652</v>
      </c>
      <c r="D16" s="150" t="s">
        <v>653</v>
      </c>
      <c r="E16" s="150" t="s">
        <v>1</v>
      </c>
      <c r="F16" s="150" t="s">
        <v>654</v>
      </c>
      <c r="G16" s="150" t="s">
        <v>1019</v>
      </c>
      <c r="H16" s="150" t="s">
        <v>294</v>
      </c>
      <c r="I16" s="150" t="s">
        <v>655</v>
      </c>
      <c r="J16" s="150" t="s">
        <v>289</v>
      </c>
      <c r="K16" s="150" t="s">
        <v>656</v>
      </c>
    </row>
    <row r="17" spans="1:11" x14ac:dyDescent="0.25">
      <c r="A17" s="150">
        <v>41</v>
      </c>
      <c r="B17" s="150" t="s">
        <v>608</v>
      </c>
      <c r="C17" s="150" t="s">
        <v>378</v>
      </c>
      <c r="D17" s="150" t="s">
        <v>27</v>
      </c>
      <c r="E17" s="150" t="s">
        <v>28</v>
      </c>
      <c r="F17" s="150" t="s">
        <v>609</v>
      </c>
      <c r="G17" s="150" t="s">
        <v>1019</v>
      </c>
      <c r="H17" s="150" t="s">
        <v>294</v>
      </c>
      <c r="I17" s="150" t="s">
        <v>610</v>
      </c>
      <c r="J17" s="150" t="s">
        <v>289</v>
      </c>
      <c r="K17" s="150" t="s">
        <v>663</v>
      </c>
    </row>
    <row r="18" spans="1:11" x14ac:dyDescent="0.25">
      <c r="A18" s="150">
        <v>45</v>
      </c>
      <c r="B18" s="150"/>
      <c r="C18" s="150"/>
      <c r="D18" s="150"/>
      <c r="E18" s="150"/>
      <c r="F18" s="150" t="s">
        <v>540</v>
      </c>
      <c r="G18" s="150" t="s">
        <v>1019</v>
      </c>
      <c r="H18" s="150" t="s">
        <v>294</v>
      </c>
      <c r="I18" s="150" t="s">
        <v>541</v>
      </c>
      <c r="J18" s="150" t="s">
        <v>289</v>
      </c>
      <c r="K18" s="150" t="s">
        <v>677</v>
      </c>
    </row>
    <row r="19" spans="1:11" x14ac:dyDescent="0.25">
      <c r="A19" s="150">
        <v>46</v>
      </c>
      <c r="B19" s="150" t="s">
        <v>291</v>
      </c>
      <c r="C19" s="150" t="s">
        <v>292</v>
      </c>
      <c r="D19" s="150" t="s">
        <v>0</v>
      </c>
      <c r="E19" s="150" t="s">
        <v>1</v>
      </c>
      <c r="F19" s="150" t="s">
        <v>293</v>
      </c>
      <c r="G19" s="150" t="s">
        <v>1019</v>
      </c>
      <c r="H19" s="150" t="s">
        <v>294</v>
      </c>
      <c r="I19" s="150" t="s">
        <v>295</v>
      </c>
      <c r="J19" s="150" t="s">
        <v>289</v>
      </c>
      <c r="K19" s="150" t="s">
        <v>679</v>
      </c>
    </row>
    <row r="20" spans="1:11" x14ac:dyDescent="0.25">
      <c r="A20" s="150">
        <v>47</v>
      </c>
      <c r="B20" s="150" t="s">
        <v>297</v>
      </c>
      <c r="C20" s="150" t="s">
        <v>255</v>
      </c>
      <c r="D20" s="150" t="s">
        <v>0</v>
      </c>
      <c r="E20" s="150" t="s">
        <v>1</v>
      </c>
      <c r="F20" s="150" t="s">
        <v>298</v>
      </c>
      <c r="G20" s="150" t="s">
        <v>1019</v>
      </c>
      <c r="H20" s="150" t="s">
        <v>294</v>
      </c>
      <c r="I20" s="150" t="s">
        <v>299</v>
      </c>
      <c r="J20" s="150" t="s">
        <v>289</v>
      </c>
      <c r="K20" s="150" t="s">
        <v>680</v>
      </c>
    </row>
    <row r="21" spans="1:11" x14ac:dyDescent="0.25">
      <c r="A21" s="150">
        <v>48</v>
      </c>
      <c r="B21" s="150" t="s">
        <v>311</v>
      </c>
      <c r="C21" s="150" t="s">
        <v>312</v>
      </c>
      <c r="D21" s="150" t="s">
        <v>313</v>
      </c>
      <c r="E21" s="150" t="s">
        <v>43</v>
      </c>
      <c r="F21" s="150" t="s">
        <v>314</v>
      </c>
      <c r="G21" s="150" t="s">
        <v>1019</v>
      </c>
      <c r="H21" s="150" t="s">
        <v>294</v>
      </c>
      <c r="I21" s="150" t="s">
        <v>315</v>
      </c>
      <c r="J21" s="150" t="s">
        <v>289</v>
      </c>
      <c r="K21" s="150" t="s">
        <v>683</v>
      </c>
    </row>
    <row r="22" spans="1:11" x14ac:dyDescent="0.25">
      <c r="A22" s="150">
        <v>55</v>
      </c>
      <c r="B22" s="150" t="s">
        <v>262</v>
      </c>
      <c r="C22" s="150" t="s">
        <v>399</v>
      </c>
      <c r="D22" s="150" t="s">
        <v>0</v>
      </c>
      <c r="E22" s="150" t="s">
        <v>1</v>
      </c>
      <c r="F22" s="150" t="s">
        <v>400</v>
      </c>
      <c r="G22" s="150" t="s">
        <v>1019</v>
      </c>
      <c r="H22" s="150" t="s">
        <v>294</v>
      </c>
      <c r="I22" s="150" t="s">
        <v>401</v>
      </c>
      <c r="J22" s="150" t="s">
        <v>289</v>
      </c>
      <c r="K22" s="150" t="s">
        <v>700</v>
      </c>
    </row>
    <row r="23" spans="1:11" x14ac:dyDescent="0.25">
      <c r="A23" s="150">
        <v>57</v>
      </c>
      <c r="B23" s="150" t="s">
        <v>431</v>
      </c>
      <c r="C23" s="150" t="s">
        <v>172</v>
      </c>
      <c r="D23" s="150" t="s">
        <v>432</v>
      </c>
      <c r="E23" s="150" t="s">
        <v>28</v>
      </c>
      <c r="F23" s="150" t="s">
        <v>433</v>
      </c>
      <c r="G23" s="150" t="s">
        <v>1019</v>
      </c>
      <c r="H23" s="150" t="s">
        <v>294</v>
      </c>
      <c r="I23" s="150" t="s">
        <v>434</v>
      </c>
      <c r="J23" s="150" t="s">
        <v>289</v>
      </c>
      <c r="K23" s="150" t="s">
        <v>704</v>
      </c>
    </row>
    <row r="24" spans="1:11" x14ac:dyDescent="0.25">
      <c r="A24" s="150">
        <v>34</v>
      </c>
      <c r="B24" s="150" t="s">
        <v>322</v>
      </c>
      <c r="C24" s="150" t="s">
        <v>323</v>
      </c>
      <c r="D24" s="150" t="s">
        <v>66</v>
      </c>
      <c r="E24" s="150" t="s">
        <v>1</v>
      </c>
      <c r="F24" s="150" t="s">
        <v>324</v>
      </c>
      <c r="G24" s="150" t="s">
        <v>1019</v>
      </c>
      <c r="H24" s="150" t="s">
        <v>287</v>
      </c>
      <c r="I24" s="150" t="s">
        <v>325</v>
      </c>
      <c r="J24" s="150" t="s">
        <v>289</v>
      </c>
      <c r="K24" s="150" t="s">
        <v>956</v>
      </c>
    </row>
    <row r="25" spans="1:11" x14ac:dyDescent="0.25">
      <c r="A25" s="150">
        <v>40</v>
      </c>
      <c r="B25" s="150" t="s">
        <v>425</v>
      </c>
      <c r="C25" s="150" t="s">
        <v>426</v>
      </c>
      <c r="D25" s="150" t="s">
        <v>427</v>
      </c>
      <c r="E25" s="150" t="s">
        <v>28</v>
      </c>
      <c r="F25" s="150" t="s">
        <v>428</v>
      </c>
      <c r="G25" s="150" t="s">
        <v>1019</v>
      </c>
      <c r="H25" s="150" t="s">
        <v>287</v>
      </c>
      <c r="I25" s="150" t="s">
        <v>429</v>
      </c>
      <c r="J25" s="150" t="s">
        <v>289</v>
      </c>
      <c r="K25" s="150" t="s">
        <v>659</v>
      </c>
    </row>
    <row r="26" spans="1:11" x14ac:dyDescent="0.25">
      <c r="A26" s="150">
        <v>42</v>
      </c>
      <c r="B26" s="150"/>
      <c r="C26" s="150"/>
      <c r="D26" s="150"/>
      <c r="E26" s="150"/>
      <c r="F26" s="150" t="s">
        <v>572</v>
      </c>
      <c r="G26" s="150" t="s">
        <v>1019</v>
      </c>
      <c r="H26" s="150" t="s">
        <v>287</v>
      </c>
      <c r="I26" s="150" t="s">
        <v>573</v>
      </c>
      <c r="J26" s="150" t="s">
        <v>289</v>
      </c>
      <c r="K26" s="150" t="s">
        <v>665</v>
      </c>
    </row>
    <row r="27" spans="1:11" x14ac:dyDescent="0.25">
      <c r="A27" s="150">
        <v>44</v>
      </c>
      <c r="B27" s="150" t="s">
        <v>566</v>
      </c>
      <c r="C27" s="150" t="s">
        <v>556</v>
      </c>
      <c r="D27" s="150" t="s">
        <v>0</v>
      </c>
      <c r="E27" s="150" t="s">
        <v>1</v>
      </c>
      <c r="F27" s="150" t="s">
        <v>557</v>
      </c>
      <c r="G27" s="150" t="s">
        <v>1019</v>
      </c>
      <c r="H27" s="150" t="s">
        <v>287</v>
      </c>
      <c r="I27" s="150" t="s">
        <v>558</v>
      </c>
      <c r="J27" s="150" t="s">
        <v>289</v>
      </c>
      <c r="K27" s="150" t="s">
        <v>673</v>
      </c>
    </row>
    <row r="28" spans="1:11" x14ac:dyDescent="0.25">
      <c r="A28" s="150">
        <v>49</v>
      </c>
      <c r="B28" s="150" t="s">
        <v>317</v>
      </c>
      <c r="C28" s="150" t="s">
        <v>279</v>
      </c>
      <c r="D28" s="150" t="s">
        <v>318</v>
      </c>
      <c r="E28" s="150" t="s">
        <v>28</v>
      </c>
      <c r="F28" s="150" t="s">
        <v>319</v>
      </c>
      <c r="G28" s="150" t="s">
        <v>1019</v>
      </c>
      <c r="H28" s="150" t="s">
        <v>287</v>
      </c>
      <c r="I28" s="150" t="s">
        <v>320</v>
      </c>
      <c r="J28" s="150" t="s">
        <v>289</v>
      </c>
      <c r="K28" s="150" t="s">
        <v>758</v>
      </c>
    </row>
    <row r="29" spans="1:11" x14ac:dyDescent="0.25">
      <c r="A29" s="150">
        <v>56</v>
      </c>
      <c r="B29" s="150" t="s">
        <v>403</v>
      </c>
      <c r="C29" s="150" t="s">
        <v>60</v>
      </c>
      <c r="D29" s="150" t="s">
        <v>27</v>
      </c>
      <c r="E29" s="150" t="s">
        <v>28</v>
      </c>
      <c r="F29" s="150" t="s">
        <v>404</v>
      </c>
      <c r="G29" s="150" t="s">
        <v>1019</v>
      </c>
      <c r="H29" s="150" t="s">
        <v>287</v>
      </c>
      <c r="I29" s="150" t="s">
        <v>405</v>
      </c>
      <c r="J29" s="150" t="s">
        <v>289</v>
      </c>
      <c r="K29" s="150" t="s">
        <v>701</v>
      </c>
    </row>
    <row r="30" spans="1:11" x14ac:dyDescent="0.25">
      <c r="A30" s="150">
        <v>9</v>
      </c>
      <c r="B30" s="150" t="s">
        <v>117</v>
      </c>
      <c r="C30" s="150" t="s">
        <v>1210</v>
      </c>
      <c r="D30" s="150" t="s">
        <v>648</v>
      </c>
      <c r="E30" s="150" t="s">
        <v>1</v>
      </c>
      <c r="F30" s="150" t="s">
        <v>1211</v>
      </c>
      <c r="G30" s="150" t="s">
        <v>1019</v>
      </c>
      <c r="H30" s="150" t="s">
        <v>3</v>
      </c>
      <c r="I30" s="150" t="s">
        <v>1212</v>
      </c>
      <c r="J30" s="150" t="s">
        <v>53</v>
      </c>
      <c r="K30" s="150" t="s">
        <v>1213</v>
      </c>
    </row>
    <row r="31" spans="1:11" x14ac:dyDescent="0.25">
      <c r="A31" s="150">
        <v>11</v>
      </c>
      <c r="B31" s="150" t="s">
        <v>116</v>
      </c>
      <c r="C31" s="150" t="s">
        <v>117</v>
      </c>
      <c r="D31" s="150" t="s">
        <v>648</v>
      </c>
      <c r="E31" s="150" t="s">
        <v>1</v>
      </c>
      <c r="F31" s="150" t="s">
        <v>118</v>
      </c>
      <c r="G31" s="150" t="s">
        <v>1019</v>
      </c>
      <c r="H31" s="150" t="s">
        <v>3</v>
      </c>
      <c r="I31" s="150" t="s">
        <v>119</v>
      </c>
      <c r="J31" s="150" t="s">
        <v>53</v>
      </c>
      <c r="K31" s="150" t="s">
        <v>1167</v>
      </c>
    </row>
    <row r="32" spans="1:11" x14ac:dyDescent="0.25">
      <c r="A32" s="150">
        <v>23</v>
      </c>
      <c r="B32" s="150" t="s">
        <v>50</v>
      </c>
      <c r="C32" s="150" t="s">
        <v>51</v>
      </c>
      <c r="D32" s="150" t="s">
        <v>52</v>
      </c>
      <c r="E32" s="150" t="s">
        <v>43</v>
      </c>
      <c r="F32" s="150" t="s">
        <v>246</v>
      </c>
      <c r="G32" s="150" t="s">
        <v>1019</v>
      </c>
      <c r="H32" s="150" t="s">
        <v>3</v>
      </c>
      <c r="I32" s="150" t="s">
        <v>247</v>
      </c>
      <c r="J32" s="150" t="s">
        <v>125</v>
      </c>
      <c r="K32" s="150" t="s">
        <v>1127</v>
      </c>
    </row>
    <row r="33" spans="1:11" x14ac:dyDescent="0.25">
      <c r="A33" s="150">
        <v>25</v>
      </c>
      <c r="B33" s="150" t="s">
        <v>262</v>
      </c>
      <c r="C33" s="150" t="s">
        <v>263</v>
      </c>
      <c r="D33" s="150" t="s">
        <v>264</v>
      </c>
      <c r="E33" s="150" t="s">
        <v>1</v>
      </c>
      <c r="F33" s="150" t="s">
        <v>265</v>
      </c>
      <c r="G33" s="150" t="s">
        <v>1019</v>
      </c>
      <c r="H33" s="150" t="s">
        <v>3</v>
      </c>
      <c r="I33" s="150" t="s">
        <v>266</v>
      </c>
      <c r="J33" s="150" t="s">
        <v>53</v>
      </c>
      <c r="K33" s="150" t="s">
        <v>1057</v>
      </c>
    </row>
    <row r="34" spans="1:11" x14ac:dyDescent="0.25">
      <c r="A34" s="150">
        <v>27</v>
      </c>
      <c r="B34" s="150" t="s">
        <v>273</v>
      </c>
      <c r="C34" s="150" t="s">
        <v>274</v>
      </c>
      <c r="D34" s="150" t="s">
        <v>0</v>
      </c>
      <c r="E34" s="150" t="s">
        <v>1</v>
      </c>
      <c r="F34" s="150" t="s">
        <v>275</v>
      </c>
      <c r="G34" s="150" t="s">
        <v>1019</v>
      </c>
      <c r="H34" s="150" t="s">
        <v>3</v>
      </c>
      <c r="I34" s="150" t="s">
        <v>276</v>
      </c>
      <c r="J34" s="150" t="s">
        <v>53</v>
      </c>
      <c r="K34" s="150" t="s">
        <v>1069</v>
      </c>
    </row>
    <row r="35" spans="1:11" x14ac:dyDescent="0.25">
      <c r="A35" s="150">
        <v>28</v>
      </c>
      <c r="B35" s="150" t="s">
        <v>102</v>
      </c>
      <c r="C35" s="150" t="s">
        <v>141</v>
      </c>
      <c r="D35" s="150" t="s">
        <v>42</v>
      </c>
      <c r="E35" s="150" t="s">
        <v>43</v>
      </c>
      <c r="F35" s="150" t="s">
        <v>142</v>
      </c>
      <c r="G35" s="150" t="s">
        <v>1019</v>
      </c>
      <c r="H35" s="150" t="s">
        <v>3</v>
      </c>
      <c r="I35" s="150" t="s">
        <v>143</v>
      </c>
      <c r="J35" s="150" t="s">
        <v>53</v>
      </c>
      <c r="K35" s="150" t="s">
        <v>1070</v>
      </c>
    </row>
    <row r="36" spans="1:11" x14ac:dyDescent="0.25">
      <c r="A36" s="150">
        <v>29</v>
      </c>
      <c r="B36" s="150" t="s">
        <v>145</v>
      </c>
      <c r="C36" s="150" t="s">
        <v>97</v>
      </c>
      <c r="D36" s="150" t="s">
        <v>1046</v>
      </c>
      <c r="E36" s="150" t="s">
        <v>1</v>
      </c>
      <c r="F36" s="150" t="s">
        <v>147</v>
      </c>
      <c r="G36" s="150" t="s">
        <v>1019</v>
      </c>
      <c r="H36" s="150" t="s">
        <v>3</v>
      </c>
      <c r="I36" s="150" t="s">
        <v>148</v>
      </c>
      <c r="J36" s="150" t="s">
        <v>53</v>
      </c>
      <c r="K36" s="150" t="s">
        <v>1047</v>
      </c>
    </row>
    <row r="37" spans="1:11" x14ac:dyDescent="0.25">
      <c r="A37" s="150">
        <v>31</v>
      </c>
      <c r="B37" s="150" t="s">
        <v>982</v>
      </c>
      <c r="C37" s="150" t="s">
        <v>292</v>
      </c>
      <c r="D37" s="150" t="s">
        <v>462</v>
      </c>
      <c r="E37" s="150" t="s">
        <v>1</v>
      </c>
      <c r="F37" s="150" t="s">
        <v>422</v>
      </c>
      <c r="G37" s="150" t="s">
        <v>1019</v>
      </c>
      <c r="H37" s="150" t="s">
        <v>3</v>
      </c>
      <c r="I37" s="150" t="s">
        <v>423</v>
      </c>
      <c r="J37" s="150" t="s">
        <v>2</v>
      </c>
      <c r="K37" s="150" t="s">
        <v>983</v>
      </c>
    </row>
    <row r="38" spans="1:11" x14ac:dyDescent="0.25">
      <c r="A38" s="150">
        <v>33</v>
      </c>
      <c r="B38" s="150" t="s">
        <v>242</v>
      </c>
      <c r="C38" s="150" t="s">
        <v>243</v>
      </c>
      <c r="D38" s="150" t="s">
        <v>957</v>
      </c>
      <c r="E38" s="150" t="s">
        <v>43</v>
      </c>
      <c r="F38" s="150" t="s">
        <v>244</v>
      </c>
      <c r="G38" s="150" t="s">
        <v>1019</v>
      </c>
      <c r="H38" s="150" t="s">
        <v>3</v>
      </c>
      <c r="I38" s="150" t="s">
        <v>245</v>
      </c>
      <c r="J38" s="150" t="s">
        <v>125</v>
      </c>
      <c r="K38" s="150" t="s">
        <v>958</v>
      </c>
    </row>
    <row r="39" spans="1:11" x14ac:dyDescent="0.25">
      <c r="A39" s="150">
        <v>37</v>
      </c>
      <c r="B39" s="150" t="s">
        <v>361</v>
      </c>
      <c r="C39" s="150" t="s">
        <v>362</v>
      </c>
      <c r="D39" s="150" t="s">
        <v>0</v>
      </c>
      <c r="E39" s="150" t="s">
        <v>1</v>
      </c>
      <c r="F39" s="150" t="s">
        <v>886</v>
      </c>
      <c r="G39" s="150" t="s">
        <v>1019</v>
      </c>
      <c r="H39" s="150" t="s">
        <v>3</v>
      </c>
      <c r="I39" s="150" t="s">
        <v>861</v>
      </c>
      <c r="J39" s="150" t="s">
        <v>516</v>
      </c>
      <c r="K39" s="150" t="s">
        <v>896</v>
      </c>
    </row>
    <row r="40" spans="1:11" x14ac:dyDescent="0.25">
      <c r="A40" s="150">
        <v>52</v>
      </c>
      <c r="B40" s="150" t="s">
        <v>238</v>
      </c>
      <c r="C40" s="150" t="s">
        <v>239</v>
      </c>
      <c r="D40" s="150" t="s">
        <v>0</v>
      </c>
      <c r="E40" s="150" t="s">
        <v>1</v>
      </c>
      <c r="F40" s="150" t="s">
        <v>240</v>
      </c>
      <c r="G40" s="150" t="s">
        <v>1019</v>
      </c>
      <c r="H40" s="150" t="s">
        <v>3</v>
      </c>
      <c r="I40" s="150" t="s">
        <v>241</v>
      </c>
      <c r="J40" s="150" t="s">
        <v>53</v>
      </c>
      <c r="K40" s="150" t="s">
        <v>691</v>
      </c>
    </row>
    <row r="41" spans="1:11" x14ac:dyDescent="0.25">
      <c r="A41" s="150">
        <v>54</v>
      </c>
      <c r="B41" s="150" t="s">
        <v>137</v>
      </c>
      <c r="C41" s="150" t="s">
        <v>138</v>
      </c>
      <c r="D41" s="150" t="s">
        <v>0</v>
      </c>
      <c r="E41" s="150" t="s">
        <v>1</v>
      </c>
      <c r="F41" s="150" t="s">
        <v>139</v>
      </c>
      <c r="G41" s="150" t="s">
        <v>1019</v>
      </c>
      <c r="H41" s="150" t="s">
        <v>3</v>
      </c>
      <c r="I41" s="150" t="s">
        <v>140</v>
      </c>
      <c r="J41" s="150" t="s">
        <v>53</v>
      </c>
      <c r="K41" s="150" t="s">
        <v>699</v>
      </c>
    </row>
    <row r="42" spans="1:11" x14ac:dyDescent="0.25">
      <c r="A42" s="150">
        <v>64</v>
      </c>
      <c r="B42" s="150" t="s">
        <v>110</v>
      </c>
      <c r="C42" s="150" t="s">
        <v>111</v>
      </c>
      <c r="D42" s="150" t="s">
        <v>112</v>
      </c>
      <c r="E42" s="150" t="s">
        <v>43</v>
      </c>
      <c r="F42" s="150" t="s">
        <v>113</v>
      </c>
      <c r="G42" s="150" t="s">
        <v>1019</v>
      </c>
      <c r="H42" s="150" t="s">
        <v>3</v>
      </c>
      <c r="I42" s="150" t="s">
        <v>114</v>
      </c>
      <c r="J42" s="150" t="s">
        <v>53</v>
      </c>
      <c r="K42" s="150" t="s">
        <v>727</v>
      </c>
    </row>
    <row r="43" spans="1:11" x14ac:dyDescent="0.25">
      <c r="A43" s="150">
        <v>65</v>
      </c>
      <c r="B43" s="150" t="s">
        <v>120</v>
      </c>
      <c r="C43" s="150" t="s">
        <v>121</v>
      </c>
      <c r="D43" s="150" t="s">
        <v>122</v>
      </c>
      <c r="E43" s="150" t="s">
        <v>43</v>
      </c>
      <c r="F43" s="150" t="s">
        <v>123</v>
      </c>
      <c r="G43" s="150" t="s">
        <v>1019</v>
      </c>
      <c r="H43" s="150" t="s">
        <v>3</v>
      </c>
      <c r="I43" s="150" t="s">
        <v>124</v>
      </c>
      <c r="J43" s="150" t="s">
        <v>125</v>
      </c>
      <c r="K43" s="150" t="s">
        <v>728</v>
      </c>
    </row>
    <row r="44" spans="1:11" x14ac:dyDescent="0.25">
      <c r="A44" s="150">
        <v>73</v>
      </c>
      <c r="B44" s="150" t="s">
        <v>206</v>
      </c>
      <c r="C44" s="150" t="s">
        <v>207</v>
      </c>
      <c r="D44" s="150" t="s">
        <v>173</v>
      </c>
      <c r="E44" s="150" t="s">
        <v>43</v>
      </c>
      <c r="F44" s="150" t="s">
        <v>208</v>
      </c>
      <c r="G44" s="150" t="s">
        <v>1019</v>
      </c>
      <c r="H44" s="150" t="s">
        <v>3</v>
      </c>
      <c r="I44" s="150" t="s">
        <v>209</v>
      </c>
      <c r="J44" s="150" t="s">
        <v>53</v>
      </c>
      <c r="K44" s="150" t="s">
        <v>745</v>
      </c>
    </row>
    <row r="45" spans="1:11" x14ac:dyDescent="0.25">
      <c r="A45" s="150">
        <v>74</v>
      </c>
      <c r="B45" s="150" t="s">
        <v>224</v>
      </c>
      <c r="C45" s="150" t="s">
        <v>225</v>
      </c>
      <c r="D45" s="150" t="s">
        <v>0</v>
      </c>
      <c r="E45" s="150" t="s">
        <v>1</v>
      </c>
      <c r="F45" s="150" t="s">
        <v>226</v>
      </c>
      <c r="G45" s="150" t="s">
        <v>1019</v>
      </c>
      <c r="H45" s="150" t="s">
        <v>3</v>
      </c>
      <c r="I45" s="150" t="s">
        <v>227</v>
      </c>
      <c r="J45" s="150" t="s">
        <v>53</v>
      </c>
      <c r="K45" s="150" t="s">
        <v>748</v>
      </c>
    </row>
    <row r="46" spans="1:11" x14ac:dyDescent="0.25">
      <c r="A46" s="150">
        <v>75</v>
      </c>
      <c r="B46" s="150" t="s">
        <v>54</v>
      </c>
      <c r="C46" s="150" t="s">
        <v>55</v>
      </c>
      <c r="D46" s="150" t="s">
        <v>0</v>
      </c>
      <c r="E46" s="150" t="s">
        <v>1</v>
      </c>
      <c r="F46" s="150" t="s">
        <v>229</v>
      </c>
      <c r="G46" s="150" t="s">
        <v>1019</v>
      </c>
      <c r="H46" s="150" t="s">
        <v>3</v>
      </c>
      <c r="I46" s="150" t="s">
        <v>230</v>
      </c>
      <c r="J46" s="150" t="s">
        <v>53</v>
      </c>
      <c r="K46" s="150" t="s">
        <v>749</v>
      </c>
    </row>
    <row r="47" spans="1:11" x14ac:dyDescent="0.25">
      <c r="A47" s="150">
        <v>77</v>
      </c>
      <c r="B47" s="150" t="s">
        <v>278</v>
      </c>
      <c r="C47" s="150" t="s">
        <v>279</v>
      </c>
      <c r="D47" s="150" t="s">
        <v>66</v>
      </c>
      <c r="E47" s="150" t="s">
        <v>1</v>
      </c>
      <c r="F47" s="150" t="s">
        <v>280</v>
      </c>
      <c r="G47" s="150" t="s">
        <v>1019</v>
      </c>
      <c r="H47" s="150" t="s">
        <v>3</v>
      </c>
      <c r="I47" s="150" t="s">
        <v>281</v>
      </c>
      <c r="J47" s="150" t="s">
        <v>53</v>
      </c>
      <c r="K47" s="150" t="s">
        <v>756</v>
      </c>
    </row>
    <row r="48" spans="1:11" x14ac:dyDescent="0.25">
      <c r="A48" s="150">
        <v>43</v>
      </c>
      <c r="B48" s="150" t="s">
        <v>590</v>
      </c>
      <c r="C48" s="150" t="s">
        <v>591</v>
      </c>
      <c r="D48" s="150" t="s">
        <v>592</v>
      </c>
      <c r="E48" s="150" t="s">
        <v>43</v>
      </c>
      <c r="F48" s="150" t="s">
        <v>593</v>
      </c>
      <c r="G48" s="150" t="s">
        <v>1131</v>
      </c>
      <c r="H48" s="150" t="s">
        <v>30</v>
      </c>
      <c r="I48" s="150" t="s">
        <v>594</v>
      </c>
      <c r="J48" s="150" t="s">
        <v>32</v>
      </c>
      <c r="K48" s="150" t="s">
        <v>669</v>
      </c>
    </row>
    <row r="49" spans="1:11" x14ac:dyDescent="0.25">
      <c r="A49" s="150">
        <v>24</v>
      </c>
      <c r="B49" s="150" t="s">
        <v>1072</v>
      </c>
      <c r="C49" s="150" t="s">
        <v>1073</v>
      </c>
      <c r="D49" s="150" t="s">
        <v>122</v>
      </c>
      <c r="E49" s="150" t="s">
        <v>43</v>
      </c>
      <c r="F49" s="150" t="s">
        <v>221</v>
      </c>
      <c r="G49" s="150" t="s">
        <v>1131</v>
      </c>
      <c r="H49" s="150" t="s">
        <v>3</v>
      </c>
      <c r="I49" s="150" t="s">
        <v>222</v>
      </c>
      <c r="J49" s="150" t="s">
        <v>53</v>
      </c>
      <c r="K49" s="150" t="s">
        <v>1074</v>
      </c>
    </row>
    <row r="50" spans="1:11" x14ac:dyDescent="0.25">
      <c r="A50" s="150">
        <v>69</v>
      </c>
      <c r="B50" s="150" t="s">
        <v>174</v>
      </c>
      <c r="C50" s="150" t="s">
        <v>175</v>
      </c>
      <c r="D50" s="150" t="s">
        <v>0</v>
      </c>
      <c r="E50" s="150" t="s">
        <v>1</v>
      </c>
      <c r="F50" s="150" t="s">
        <v>472</v>
      </c>
      <c r="G50" s="150" t="s">
        <v>1050</v>
      </c>
      <c r="H50" s="150" t="s">
        <v>473</v>
      </c>
      <c r="I50" s="150" t="s">
        <v>474</v>
      </c>
      <c r="J50" s="150" t="s">
        <v>475</v>
      </c>
      <c r="K50" s="150" t="s">
        <v>737</v>
      </c>
    </row>
    <row r="51" spans="1:11" x14ac:dyDescent="0.25">
      <c r="A51" s="150">
        <v>72</v>
      </c>
      <c r="B51" s="150" t="s">
        <v>54</v>
      </c>
      <c r="C51" s="150" t="s">
        <v>55</v>
      </c>
      <c r="D51" s="150" t="s">
        <v>0</v>
      </c>
      <c r="E51" s="150" t="s">
        <v>1</v>
      </c>
      <c r="F51" s="150" t="s">
        <v>480</v>
      </c>
      <c r="G51" s="150" t="s">
        <v>1050</v>
      </c>
      <c r="H51" s="150" t="s">
        <v>473</v>
      </c>
      <c r="I51" s="150" t="s">
        <v>481</v>
      </c>
      <c r="J51" s="150" t="s">
        <v>475</v>
      </c>
      <c r="K51" s="150" t="s">
        <v>744</v>
      </c>
    </row>
    <row r="52" spans="1:11" x14ac:dyDescent="0.25">
      <c r="A52" s="150">
        <v>2</v>
      </c>
      <c r="B52" s="150" t="s">
        <v>1458</v>
      </c>
      <c r="C52" s="150" t="s">
        <v>1459</v>
      </c>
      <c r="D52" s="150" t="s">
        <v>42</v>
      </c>
      <c r="E52" s="150" t="s">
        <v>43</v>
      </c>
      <c r="F52" s="150" t="s">
        <v>1460</v>
      </c>
      <c r="G52" s="150" t="s">
        <v>1136</v>
      </c>
      <c r="H52" s="150" t="s">
        <v>1013</v>
      </c>
      <c r="I52" s="150" t="s">
        <v>1461</v>
      </c>
      <c r="J52" s="150" t="s">
        <v>960</v>
      </c>
      <c r="K52" s="150" t="s">
        <v>1462</v>
      </c>
    </row>
    <row r="53" spans="1:11" x14ac:dyDescent="0.25">
      <c r="A53" s="150">
        <v>10</v>
      </c>
      <c r="B53" s="150" t="s">
        <v>262</v>
      </c>
      <c r="C53" s="150" t="s">
        <v>399</v>
      </c>
      <c r="D53" s="150" t="s">
        <v>0</v>
      </c>
      <c r="E53" s="150" t="s">
        <v>1</v>
      </c>
      <c r="F53" s="150" t="s">
        <v>1103</v>
      </c>
      <c r="G53" s="150" t="s">
        <v>1136</v>
      </c>
      <c r="H53" s="150" t="s">
        <v>1013</v>
      </c>
      <c r="I53" s="150" t="s">
        <v>1104</v>
      </c>
      <c r="J53" s="150" t="s">
        <v>960</v>
      </c>
      <c r="K53" s="150" t="s">
        <v>1206</v>
      </c>
    </row>
    <row r="54" spans="1:11" x14ac:dyDescent="0.25">
      <c r="A54" s="150">
        <v>12</v>
      </c>
      <c r="B54" s="150" t="s">
        <v>196</v>
      </c>
      <c r="C54" s="150" t="s">
        <v>104</v>
      </c>
      <c r="D54" s="150" t="s">
        <v>197</v>
      </c>
      <c r="E54" s="150" t="s">
        <v>198</v>
      </c>
      <c r="F54" s="150" t="s">
        <v>1168</v>
      </c>
      <c r="G54" s="150" t="s">
        <v>1136</v>
      </c>
      <c r="H54" s="150" t="s">
        <v>1013</v>
      </c>
      <c r="I54" s="150" t="s">
        <v>1169</v>
      </c>
      <c r="J54" s="150" t="s">
        <v>960</v>
      </c>
      <c r="K54" s="150" t="s">
        <v>1170</v>
      </c>
    </row>
    <row r="55" spans="1:11" x14ac:dyDescent="0.25">
      <c r="A55" s="150">
        <v>13</v>
      </c>
      <c r="B55" s="150" t="s">
        <v>1181</v>
      </c>
      <c r="C55" s="150" t="s">
        <v>1182</v>
      </c>
      <c r="D55" s="150" t="s">
        <v>1183</v>
      </c>
      <c r="E55" s="150" t="s">
        <v>48</v>
      </c>
      <c r="F55" s="150" t="s">
        <v>1184</v>
      </c>
      <c r="G55" s="150" t="s">
        <v>1136</v>
      </c>
      <c r="H55" s="150" t="s">
        <v>1013</v>
      </c>
      <c r="I55" s="150" t="s">
        <v>1185</v>
      </c>
      <c r="J55" s="150" t="s">
        <v>960</v>
      </c>
      <c r="K55" s="150" t="s">
        <v>1186</v>
      </c>
    </row>
    <row r="56" spans="1:11" x14ac:dyDescent="0.25">
      <c r="A56" s="150">
        <v>14</v>
      </c>
      <c r="B56" s="150" t="s">
        <v>1187</v>
      </c>
      <c r="C56" s="150" t="s">
        <v>1188</v>
      </c>
      <c r="D56" s="150" t="s">
        <v>1189</v>
      </c>
      <c r="E56" s="150" t="s">
        <v>43</v>
      </c>
      <c r="F56" s="150" t="s">
        <v>1190</v>
      </c>
      <c r="G56" s="150" t="s">
        <v>1136</v>
      </c>
      <c r="H56" s="150" t="s">
        <v>1013</v>
      </c>
      <c r="I56" s="150" t="s">
        <v>1191</v>
      </c>
      <c r="J56" s="150" t="s">
        <v>960</v>
      </c>
      <c r="K56" s="150" t="s">
        <v>1192</v>
      </c>
    </row>
    <row r="57" spans="1:11" x14ac:dyDescent="0.25">
      <c r="A57" s="150">
        <v>15</v>
      </c>
      <c r="B57" s="150" t="s">
        <v>64</v>
      </c>
      <c r="C57" s="150" t="s">
        <v>65</v>
      </c>
      <c r="D57" s="150" t="s">
        <v>66</v>
      </c>
      <c r="E57" s="150" t="s">
        <v>1</v>
      </c>
      <c r="F57" s="150" t="s">
        <v>1133</v>
      </c>
      <c r="G57" s="150" t="s">
        <v>1136</v>
      </c>
      <c r="H57" s="150" t="s">
        <v>1013</v>
      </c>
      <c r="I57" s="150" t="s">
        <v>1134</v>
      </c>
      <c r="J57" s="150" t="s">
        <v>960</v>
      </c>
      <c r="K57" s="150" t="s">
        <v>1135</v>
      </c>
    </row>
    <row r="58" spans="1:11" x14ac:dyDescent="0.25">
      <c r="A58" s="150">
        <v>16</v>
      </c>
      <c r="B58" s="150" t="s">
        <v>262</v>
      </c>
      <c r="C58" s="150" t="s">
        <v>1141</v>
      </c>
      <c r="D58" s="150" t="s">
        <v>1142</v>
      </c>
      <c r="E58" s="150" t="s">
        <v>1</v>
      </c>
      <c r="F58" s="150" t="s">
        <v>1143</v>
      </c>
      <c r="G58" s="150" t="s">
        <v>1136</v>
      </c>
      <c r="H58" s="150" t="s">
        <v>1013</v>
      </c>
      <c r="I58" s="150" t="s">
        <v>1144</v>
      </c>
      <c r="J58" s="150" t="s">
        <v>960</v>
      </c>
      <c r="K58" s="150" t="s">
        <v>1145</v>
      </c>
    </row>
    <row r="59" spans="1:11" x14ac:dyDescent="0.25">
      <c r="A59" s="150">
        <v>17</v>
      </c>
      <c r="B59" s="150" t="s">
        <v>1146</v>
      </c>
      <c r="C59" s="150" t="s">
        <v>1147</v>
      </c>
      <c r="D59" s="150" t="s">
        <v>1142</v>
      </c>
      <c r="E59" s="150" t="s">
        <v>1</v>
      </c>
      <c r="F59" s="150" t="s">
        <v>1148</v>
      </c>
      <c r="G59" s="150" t="s">
        <v>1136</v>
      </c>
      <c r="H59" s="150" t="s">
        <v>1013</v>
      </c>
      <c r="I59" s="150" t="s">
        <v>1149</v>
      </c>
      <c r="J59" s="150" t="s">
        <v>960</v>
      </c>
      <c r="K59" s="150" t="s">
        <v>1150</v>
      </c>
    </row>
    <row r="60" spans="1:11" x14ac:dyDescent="0.25">
      <c r="A60" s="150">
        <v>18</v>
      </c>
      <c r="B60" s="150" t="s">
        <v>50</v>
      </c>
      <c r="C60" s="150" t="s">
        <v>51</v>
      </c>
      <c r="D60" s="150" t="s">
        <v>52</v>
      </c>
      <c r="E60" s="150" t="s">
        <v>43</v>
      </c>
      <c r="F60" s="150" t="s">
        <v>1085</v>
      </c>
      <c r="G60" s="150" t="s">
        <v>1136</v>
      </c>
      <c r="H60" s="150" t="s">
        <v>1013</v>
      </c>
      <c r="I60" s="150" t="s">
        <v>1086</v>
      </c>
      <c r="J60" s="150" t="s">
        <v>960</v>
      </c>
      <c r="K60" s="150" t="s">
        <v>1087</v>
      </c>
    </row>
    <row r="61" spans="1:11" x14ac:dyDescent="0.25">
      <c r="A61" s="150">
        <v>19</v>
      </c>
      <c r="B61" s="150" t="s">
        <v>196</v>
      </c>
      <c r="C61" s="150" t="s">
        <v>104</v>
      </c>
      <c r="D61" s="150" t="s">
        <v>197</v>
      </c>
      <c r="E61" s="150" t="s">
        <v>198</v>
      </c>
      <c r="F61" s="150" t="s">
        <v>1107</v>
      </c>
      <c r="G61" s="150" t="s">
        <v>1136</v>
      </c>
      <c r="H61" s="150" t="s">
        <v>1013</v>
      </c>
      <c r="I61" s="150" t="s">
        <v>1108</v>
      </c>
      <c r="J61" s="150" t="s">
        <v>960</v>
      </c>
      <c r="K61" s="150" t="s">
        <v>1109</v>
      </c>
    </row>
    <row r="62" spans="1:11" x14ac:dyDescent="0.25">
      <c r="A62" s="150">
        <v>20</v>
      </c>
      <c r="B62" s="150" t="s">
        <v>1110</v>
      </c>
      <c r="C62" s="150" t="s">
        <v>408</v>
      </c>
      <c r="D62" s="150" t="s">
        <v>1111</v>
      </c>
      <c r="E62" s="150" t="s">
        <v>912</v>
      </c>
      <c r="F62" s="150" t="s">
        <v>1112</v>
      </c>
      <c r="G62" s="150" t="s">
        <v>1136</v>
      </c>
      <c r="H62" s="150" t="s">
        <v>1013</v>
      </c>
      <c r="I62" s="150" t="s">
        <v>1113</v>
      </c>
      <c r="J62" s="150" t="s">
        <v>960</v>
      </c>
      <c r="K62" s="150" t="s">
        <v>1114</v>
      </c>
    </row>
    <row r="63" spans="1:11" x14ac:dyDescent="0.25">
      <c r="A63" s="150">
        <v>21</v>
      </c>
      <c r="B63" s="150" t="s">
        <v>1115</v>
      </c>
      <c r="C63" s="150" t="s">
        <v>1116</v>
      </c>
      <c r="D63" s="150" t="s">
        <v>1117</v>
      </c>
      <c r="E63" s="150" t="s">
        <v>1</v>
      </c>
      <c r="F63" s="150" t="s">
        <v>1118</v>
      </c>
      <c r="G63" s="150" t="s">
        <v>1136</v>
      </c>
      <c r="H63" s="150" t="s">
        <v>1013</v>
      </c>
      <c r="I63" s="150" t="s">
        <v>1119</v>
      </c>
      <c r="J63" s="150" t="s">
        <v>960</v>
      </c>
      <c r="K63" s="150" t="s">
        <v>1120</v>
      </c>
    </row>
    <row r="64" spans="1:11" x14ac:dyDescent="0.25">
      <c r="A64" s="150">
        <v>22</v>
      </c>
      <c r="B64" s="150" t="s">
        <v>803</v>
      </c>
      <c r="C64" s="150" t="s">
        <v>804</v>
      </c>
      <c r="D64" s="150" t="s">
        <v>17</v>
      </c>
      <c r="E64" s="150" t="s">
        <v>7</v>
      </c>
      <c r="F64" s="150" t="s">
        <v>1121</v>
      </c>
      <c r="G64" s="150" t="s">
        <v>1136</v>
      </c>
      <c r="H64" s="150" t="s">
        <v>1013</v>
      </c>
      <c r="I64" s="150" t="s">
        <v>1122</v>
      </c>
      <c r="J64" s="150" t="s">
        <v>960</v>
      </c>
      <c r="K64" s="150" t="s">
        <v>1123</v>
      </c>
    </row>
    <row r="65" spans="1:11" x14ac:dyDescent="0.25">
      <c r="A65" s="150">
        <v>30</v>
      </c>
      <c r="B65" s="150" t="s">
        <v>803</v>
      </c>
      <c r="C65" s="150" t="s">
        <v>804</v>
      </c>
      <c r="D65" s="150" t="s">
        <v>17</v>
      </c>
      <c r="E65" s="150" t="s">
        <v>7</v>
      </c>
      <c r="F65" s="150" t="s">
        <v>805</v>
      </c>
      <c r="G65" s="150" t="s">
        <v>1136</v>
      </c>
      <c r="H65" s="150" t="s">
        <v>5</v>
      </c>
      <c r="I65" s="150" t="s">
        <v>806</v>
      </c>
      <c r="J65" s="150" t="s">
        <v>6</v>
      </c>
      <c r="K65" s="150" t="s">
        <v>996</v>
      </c>
    </row>
    <row r="66" spans="1:11" x14ac:dyDescent="0.25">
      <c r="A66" s="150">
        <v>50</v>
      </c>
      <c r="B66" s="150" t="s">
        <v>15</v>
      </c>
      <c r="C66" s="150" t="s">
        <v>16</v>
      </c>
      <c r="D66" s="150" t="s">
        <v>17</v>
      </c>
      <c r="E66" s="150" t="s">
        <v>7</v>
      </c>
      <c r="F66" s="150" t="s">
        <v>18</v>
      </c>
      <c r="G66" s="150" t="s">
        <v>1136</v>
      </c>
      <c r="H66" s="150" t="s">
        <v>5</v>
      </c>
      <c r="I66" s="150" t="s">
        <v>19</v>
      </c>
      <c r="J66" s="150" t="s">
        <v>6</v>
      </c>
      <c r="K66" s="150" t="s">
        <v>685</v>
      </c>
    </row>
    <row r="67" spans="1:11" x14ac:dyDescent="0.25">
      <c r="A67" s="150">
        <v>63</v>
      </c>
      <c r="B67" s="150" t="s">
        <v>50</v>
      </c>
      <c r="C67" s="150" t="s">
        <v>51</v>
      </c>
      <c r="D67" s="150" t="s">
        <v>52</v>
      </c>
      <c r="E67" s="150" t="s">
        <v>43</v>
      </c>
      <c r="F67" s="150" t="s">
        <v>94</v>
      </c>
      <c r="G67" s="150" t="s">
        <v>1136</v>
      </c>
      <c r="H67" s="150" t="s">
        <v>5</v>
      </c>
      <c r="I67" s="150" t="s">
        <v>95</v>
      </c>
      <c r="J67" s="150" t="s">
        <v>6</v>
      </c>
      <c r="K67" s="150" t="s">
        <v>724</v>
      </c>
    </row>
    <row r="68" spans="1:11" x14ac:dyDescent="0.25">
      <c r="A68" s="150">
        <v>67</v>
      </c>
      <c r="B68" s="150" t="s">
        <v>101</v>
      </c>
      <c r="C68" s="150" t="s">
        <v>102</v>
      </c>
      <c r="D68" s="150" t="s">
        <v>103</v>
      </c>
      <c r="E68" s="150" t="s">
        <v>43</v>
      </c>
      <c r="F68" s="150" t="s">
        <v>169</v>
      </c>
      <c r="G68" s="150" t="s">
        <v>1136</v>
      </c>
      <c r="H68" s="150" t="s">
        <v>8</v>
      </c>
      <c r="I68" s="150" t="s">
        <v>170</v>
      </c>
      <c r="J68" s="150" t="s">
        <v>9</v>
      </c>
      <c r="K68" s="150" t="s">
        <v>735</v>
      </c>
    </row>
    <row r="69" spans="1:11" x14ac:dyDescent="0.25">
      <c r="A69" s="150">
        <v>70</v>
      </c>
      <c r="B69" s="150" t="s">
        <v>179</v>
      </c>
      <c r="C69" s="150" t="s">
        <v>180</v>
      </c>
      <c r="D69" s="150" t="s">
        <v>181</v>
      </c>
      <c r="E69" s="150" t="s">
        <v>43</v>
      </c>
      <c r="F69" s="150" t="s">
        <v>182</v>
      </c>
      <c r="G69" s="150" t="s">
        <v>1136</v>
      </c>
      <c r="H69" s="150" t="s">
        <v>8</v>
      </c>
      <c r="I69" s="150" t="s">
        <v>183</v>
      </c>
      <c r="J69" s="150" t="s">
        <v>9</v>
      </c>
      <c r="K69" s="150" t="s">
        <v>738</v>
      </c>
    </row>
    <row r="70" spans="1:11" x14ac:dyDescent="0.25">
      <c r="A70" s="150">
        <v>1</v>
      </c>
      <c r="B70" s="150" t="s">
        <v>174</v>
      </c>
      <c r="C70" s="150" t="s">
        <v>175</v>
      </c>
      <c r="D70" s="150" t="s">
        <v>0</v>
      </c>
      <c r="E70" s="150" t="s">
        <v>1</v>
      </c>
      <c r="F70" s="150" t="s">
        <v>1232</v>
      </c>
      <c r="G70" s="150" t="s">
        <v>1257</v>
      </c>
      <c r="H70" s="150" t="s">
        <v>1013</v>
      </c>
      <c r="I70" s="150" t="s">
        <v>1234</v>
      </c>
      <c r="J70" s="150" t="s">
        <v>960</v>
      </c>
      <c r="K70" s="150" t="s">
        <v>1457</v>
      </c>
    </row>
    <row r="71" spans="1:11" x14ac:dyDescent="0.25">
      <c r="A71" s="150">
        <v>5</v>
      </c>
      <c r="B71" s="150" t="s">
        <v>366</v>
      </c>
      <c r="C71" s="150" t="s">
        <v>367</v>
      </c>
      <c r="D71" s="150" t="s">
        <v>368</v>
      </c>
      <c r="E71" s="150" t="s">
        <v>43</v>
      </c>
      <c r="F71" s="150" t="s">
        <v>1100</v>
      </c>
      <c r="G71" s="150" t="s">
        <v>1257</v>
      </c>
      <c r="H71" s="150" t="s">
        <v>1013</v>
      </c>
      <c r="I71" s="150" t="s">
        <v>1101</v>
      </c>
      <c r="J71" s="150" t="s">
        <v>960</v>
      </c>
      <c r="K71" s="150" t="s">
        <v>1258</v>
      </c>
    </row>
    <row r="72" spans="1:11" x14ac:dyDescent="0.25">
      <c r="A72" s="150">
        <v>6</v>
      </c>
      <c r="B72" s="150" t="s">
        <v>1215</v>
      </c>
      <c r="C72" s="150" t="s">
        <v>1216</v>
      </c>
      <c r="D72" s="150" t="s">
        <v>0</v>
      </c>
      <c r="E72" s="150" t="s">
        <v>1</v>
      </c>
      <c r="F72" s="150" t="s">
        <v>1218</v>
      </c>
      <c r="G72" s="150" t="s">
        <v>1257</v>
      </c>
      <c r="H72" s="150" t="s">
        <v>1013</v>
      </c>
      <c r="I72" s="150" t="s">
        <v>1219</v>
      </c>
      <c r="J72" s="150" t="s">
        <v>960</v>
      </c>
      <c r="K72" s="150" t="s">
        <v>1242</v>
      </c>
    </row>
    <row r="73" spans="1:11" x14ac:dyDescent="0.25">
      <c r="A73" s="150">
        <v>8</v>
      </c>
      <c r="B73" s="150" t="s">
        <v>1194</v>
      </c>
      <c r="C73" s="150" t="s">
        <v>1195</v>
      </c>
      <c r="D73" s="150" t="s">
        <v>1196</v>
      </c>
      <c r="E73" s="150" t="s">
        <v>28</v>
      </c>
      <c r="F73" s="150" t="s">
        <v>1197</v>
      </c>
      <c r="G73" s="150" t="s">
        <v>1257</v>
      </c>
      <c r="H73" s="150" t="s">
        <v>1013</v>
      </c>
      <c r="I73" s="150" t="s">
        <v>1198</v>
      </c>
      <c r="J73" s="150" t="s">
        <v>960</v>
      </c>
      <c r="K73" s="150" t="s">
        <v>1214</v>
      </c>
    </row>
    <row r="74" spans="1:11" x14ac:dyDescent="0.25">
      <c r="A74" s="150">
        <v>4</v>
      </c>
      <c r="B74" s="150" t="s">
        <v>366</v>
      </c>
      <c r="C74" s="150" t="s">
        <v>367</v>
      </c>
      <c r="D74" s="150" t="s">
        <v>368</v>
      </c>
      <c r="E74" s="150" t="s">
        <v>43</v>
      </c>
      <c r="F74" s="150" t="s">
        <v>395</v>
      </c>
      <c r="G74" s="150" t="s">
        <v>1257</v>
      </c>
      <c r="H74" s="150" t="s">
        <v>5</v>
      </c>
      <c r="I74" s="150" t="s">
        <v>396</v>
      </c>
      <c r="J74" s="150" t="s">
        <v>6</v>
      </c>
      <c r="K74" s="150" t="s">
        <v>1241</v>
      </c>
    </row>
    <row r="75" spans="1:11" x14ac:dyDescent="0.25">
      <c r="A75" s="150">
        <v>58</v>
      </c>
      <c r="B75" s="150" t="s">
        <v>443</v>
      </c>
      <c r="C75" s="150" t="s">
        <v>444</v>
      </c>
      <c r="D75" s="150" t="s">
        <v>0</v>
      </c>
      <c r="E75" s="150" t="s">
        <v>1</v>
      </c>
      <c r="F75" s="150" t="s">
        <v>445</v>
      </c>
      <c r="G75" s="150" t="s">
        <v>1257</v>
      </c>
      <c r="H75" s="150" t="s">
        <v>5</v>
      </c>
      <c r="I75" s="150" t="s">
        <v>446</v>
      </c>
      <c r="J75" s="150" t="s">
        <v>6</v>
      </c>
      <c r="K75" s="150" t="s">
        <v>708</v>
      </c>
    </row>
    <row r="76" spans="1:11" x14ac:dyDescent="0.25">
      <c r="A76" s="150">
        <v>62</v>
      </c>
      <c r="B76" s="150" t="s">
        <v>467</v>
      </c>
      <c r="C76" s="150" t="s">
        <v>468</v>
      </c>
      <c r="D76" s="150" t="s">
        <v>0</v>
      </c>
      <c r="E76" s="150" t="s">
        <v>1</v>
      </c>
      <c r="F76" s="150" t="s">
        <v>469</v>
      </c>
      <c r="G76" s="150" t="s">
        <v>1257</v>
      </c>
      <c r="H76" s="150" t="s">
        <v>5</v>
      </c>
      <c r="I76" s="150" t="s">
        <v>470</v>
      </c>
      <c r="J76" s="150" t="s">
        <v>6</v>
      </c>
      <c r="K76" s="150" t="s">
        <v>720</v>
      </c>
    </row>
    <row r="77" spans="1:11" x14ac:dyDescent="0.25">
      <c r="A77" s="150">
        <v>66</v>
      </c>
      <c r="B77" s="150" t="s">
        <v>797</v>
      </c>
      <c r="C77" s="150" t="s">
        <v>798</v>
      </c>
      <c r="D77" s="150" t="s">
        <v>799</v>
      </c>
      <c r="E77" s="150" t="s">
        <v>1</v>
      </c>
      <c r="F77" s="150" t="s">
        <v>800</v>
      </c>
      <c r="G77" s="150" t="s">
        <v>1257</v>
      </c>
      <c r="H77" s="150" t="s">
        <v>8</v>
      </c>
      <c r="I77" s="150" t="s">
        <v>801</v>
      </c>
      <c r="J77" s="150" t="s">
        <v>9</v>
      </c>
      <c r="K77" s="150" t="s">
        <v>802</v>
      </c>
    </row>
    <row r="78" spans="1:11" x14ac:dyDescent="0.25">
      <c r="A78" s="150">
        <v>68</v>
      </c>
      <c r="B78" s="150" t="s">
        <v>174</v>
      </c>
      <c r="C78" s="150" t="s">
        <v>175</v>
      </c>
      <c r="D78" s="150" t="s">
        <v>0</v>
      </c>
      <c r="E78" s="150" t="s">
        <v>1</v>
      </c>
      <c r="F78" s="150" t="s">
        <v>176</v>
      </c>
      <c r="G78" s="150" t="s">
        <v>1257</v>
      </c>
      <c r="H78" s="150" t="s">
        <v>8</v>
      </c>
      <c r="I78" s="150" t="s">
        <v>177</v>
      </c>
      <c r="J78" s="150" t="s">
        <v>9</v>
      </c>
      <c r="K78" s="150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49">
        <v>26</v>
      </c>
      <c r="B8" s="149" t="s">
        <v>190</v>
      </c>
      <c r="C8" s="149" t="s">
        <v>191</v>
      </c>
      <c r="D8" s="149" t="s">
        <v>192</v>
      </c>
      <c r="E8" s="149" t="s">
        <v>28</v>
      </c>
      <c r="F8" s="149" t="s">
        <v>193</v>
      </c>
      <c r="G8" s="149" t="s">
        <v>1019</v>
      </c>
      <c r="H8" s="149" t="s">
        <v>30</v>
      </c>
      <c r="I8" s="149" t="s">
        <v>194</v>
      </c>
      <c r="J8" s="149" t="s">
        <v>32</v>
      </c>
      <c r="K8" s="149" t="s">
        <v>1081</v>
      </c>
    </row>
    <row r="9" spans="1:11" x14ac:dyDescent="0.25">
      <c r="A9" s="149">
        <v>28</v>
      </c>
      <c r="B9" s="149" t="s">
        <v>71</v>
      </c>
      <c r="C9" s="149" t="s">
        <v>72</v>
      </c>
      <c r="D9" s="149" t="s">
        <v>73</v>
      </c>
      <c r="E9" s="149" t="s">
        <v>28</v>
      </c>
      <c r="F9" s="149" t="s">
        <v>74</v>
      </c>
      <c r="G9" s="149" t="s">
        <v>1019</v>
      </c>
      <c r="H9" s="149" t="s">
        <v>30</v>
      </c>
      <c r="I9" s="149" t="s">
        <v>75</v>
      </c>
      <c r="J9" s="149" t="s">
        <v>32</v>
      </c>
      <c r="K9" s="149" t="s">
        <v>1058</v>
      </c>
    </row>
    <row r="10" spans="1:11" x14ac:dyDescent="0.25">
      <c r="A10" s="149">
        <v>34</v>
      </c>
      <c r="B10" s="149" t="s">
        <v>64</v>
      </c>
      <c r="C10" s="149" t="s">
        <v>65</v>
      </c>
      <c r="D10" s="149" t="s">
        <v>66</v>
      </c>
      <c r="E10" s="149" t="s">
        <v>1</v>
      </c>
      <c r="F10" s="149" t="s">
        <v>67</v>
      </c>
      <c r="G10" s="149" t="s">
        <v>1019</v>
      </c>
      <c r="H10" s="149" t="s">
        <v>30</v>
      </c>
      <c r="I10" s="149" t="s">
        <v>68</v>
      </c>
      <c r="J10" s="149" t="s">
        <v>32</v>
      </c>
      <c r="K10" s="149" t="s">
        <v>959</v>
      </c>
    </row>
    <row r="11" spans="1:11" x14ac:dyDescent="0.25">
      <c r="A11" s="149">
        <v>62</v>
      </c>
      <c r="B11" s="149" t="s">
        <v>460</v>
      </c>
      <c r="C11" s="149" t="s">
        <v>461</v>
      </c>
      <c r="D11" s="149" t="s">
        <v>462</v>
      </c>
      <c r="E11" s="149" t="s">
        <v>1</v>
      </c>
      <c r="F11" s="149" t="s">
        <v>463</v>
      </c>
      <c r="G11" s="149" t="s">
        <v>1019</v>
      </c>
      <c r="H11" s="149" t="s">
        <v>30</v>
      </c>
      <c r="I11" s="149" t="s">
        <v>464</v>
      </c>
      <c r="J11" s="149" t="s">
        <v>32</v>
      </c>
      <c r="K11" s="149" t="s">
        <v>711</v>
      </c>
    </row>
    <row r="12" spans="1:11" x14ac:dyDescent="0.25">
      <c r="A12" s="149">
        <v>63</v>
      </c>
      <c r="B12" s="149" t="s">
        <v>165</v>
      </c>
      <c r="C12" s="149" t="s">
        <v>166</v>
      </c>
      <c r="D12" s="149" t="s">
        <v>27</v>
      </c>
      <c r="E12" s="149" t="s">
        <v>28</v>
      </c>
      <c r="F12" s="149" t="s">
        <v>167</v>
      </c>
      <c r="G12" s="149" t="s">
        <v>1019</v>
      </c>
      <c r="H12" s="149" t="s">
        <v>30</v>
      </c>
      <c r="I12" s="149" t="s">
        <v>168</v>
      </c>
      <c r="J12" s="149" t="s">
        <v>32</v>
      </c>
      <c r="K12" s="149" t="s">
        <v>712</v>
      </c>
    </row>
    <row r="13" spans="1:11" x14ac:dyDescent="0.25">
      <c r="A13" s="149">
        <v>64</v>
      </c>
      <c r="B13" s="149" t="s">
        <v>25</v>
      </c>
      <c r="C13" s="149" t="s">
        <v>26</v>
      </c>
      <c r="D13" s="149" t="s">
        <v>27</v>
      </c>
      <c r="E13" s="149" t="s">
        <v>28</v>
      </c>
      <c r="F13" s="149" t="s">
        <v>29</v>
      </c>
      <c r="G13" s="149" t="s">
        <v>1019</v>
      </c>
      <c r="H13" s="149" t="s">
        <v>30</v>
      </c>
      <c r="I13" s="149" t="s">
        <v>31</v>
      </c>
      <c r="J13" s="149" t="s">
        <v>32</v>
      </c>
      <c r="K13" s="149" t="s">
        <v>714</v>
      </c>
    </row>
    <row r="14" spans="1:11" x14ac:dyDescent="0.25">
      <c r="A14" s="149">
        <v>76</v>
      </c>
      <c r="B14" s="149" t="s">
        <v>467</v>
      </c>
      <c r="C14" s="149" t="s">
        <v>468</v>
      </c>
      <c r="D14" s="149" t="s">
        <v>0</v>
      </c>
      <c r="E14" s="149" t="s">
        <v>1</v>
      </c>
      <c r="F14" s="149" t="s">
        <v>477</v>
      </c>
      <c r="G14" s="149" t="s">
        <v>1019</v>
      </c>
      <c r="H14" s="149" t="s">
        <v>30</v>
      </c>
      <c r="I14" s="149" t="s">
        <v>478</v>
      </c>
      <c r="J14" s="149" t="s">
        <v>32</v>
      </c>
      <c r="K14" s="149" t="s">
        <v>740</v>
      </c>
    </row>
    <row r="15" spans="1:11" x14ac:dyDescent="0.25">
      <c r="A15" s="149">
        <v>3</v>
      </c>
      <c r="B15" s="149" t="s">
        <v>366</v>
      </c>
      <c r="C15" s="149" t="s">
        <v>367</v>
      </c>
      <c r="D15" s="149" t="s">
        <v>368</v>
      </c>
      <c r="E15" s="149" t="s">
        <v>43</v>
      </c>
      <c r="F15" s="149" t="s">
        <v>369</v>
      </c>
      <c r="G15" s="149" t="s">
        <v>1019</v>
      </c>
      <c r="H15" s="149" t="s">
        <v>294</v>
      </c>
      <c r="I15" s="149" t="s">
        <v>370</v>
      </c>
      <c r="J15" s="149" t="s">
        <v>289</v>
      </c>
      <c r="K15" s="149" t="s">
        <v>1240</v>
      </c>
    </row>
    <row r="16" spans="1:11" x14ac:dyDescent="0.25">
      <c r="A16" s="149">
        <v>38</v>
      </c>
      <c r="B16" s="149" t="s">
        <v>49</v>
      </c>
      <c r="C16" s="149" t="s">
        <v>97</v>
      </c>
      <c r="D16" s="149" t="s">
        <v>66</v>
      </c>
      <c r="E16" s="149" t="s">
        <v>1</v>
      </c>
      <c r="F16" s="149" t="s">
        <v>391</v>
      </c>
      <c r="G16" s="149" t="s">
        <v>1019</v>
      </c>
      <c r="H16" s="149" t="s">
        <v>294</v>
      </c>
      <c r="I16" s="149" t="s">
        <v>392</v>
      </c>
      <c r="J16" s="149" t="s">
        <v>289</v>
      </c>
      <c r="K16" s="149" t="s">
        <v>921</v>
      </c>
    </row>
    <row r="17" spans="1:11" x14ac:dyDescent="0.25">
      <c r="A17" s="149">
        <v>40</v>
      </c>
      <c r="B17" s="149" t="s">
        <v>845</v>
      </c>
      <c r="C17" s="149" t="s">
        <v>846</v>
      </c>
      <c r="D17" s="149" t="s">
        <v>27</v>
      </c>
      <c r="E17" s="149" t="s">
        <v>28</v>
      </c>
      <c r="F17" s="149" t="s">
        <v>847</v>
      </c>
      <c r="G17" s="149" t="s">
        <v>1019</v>
      </c>
      <c r="H17" s="149" t="s">
        <v>294</v>
      </c>
      <c r="I17" s="149" t="s">
        <v>848</v>
      </c>
      <c r="J17" s="149" t="s">
        <v>289</v>
      </c>
      <c r="K17" s="149" t="s">
        <v>849</v>
      </c>
    </row>
    <row r="18" spans="1:11" x14ac:dyDescent="0.25">
      <c r="A18" s="149">
        <v>42</v>
      </c>
      <c r="B18" s="149" t="s">
        <v>651</v>
      </c>
      <c r="C18" s="149" t="s">
        <v>652</v>
      </c>
      <c r="D18" s="149" t="s">
        <v>653</v>
      </c>
      <c r="E18" s="149" t="s">
        <v>1</v>
      </c>
      <c r="F18" s="149" t="s">
        <v>654</v>
      </c>
      <c r="G18" s="149" t="s">
        <v>1019</v>
      </c>
      <c r="H18" s="149" t="s">
        <v>294</v>
      </c>
      <c r="I18" s="149" t="s">
        <v>655</v>
      </c>
      <c r="J18" s="149" t="s">
        <v>289</v>
      </c>
      <c r="K18" s="149" t="s">
        <v>656</v>
      </c>
    </row>
    <row r="19" spans="1:11" x14ac:dyDescent="0.25">
      <c r="A19" s="149">
        <v>44</v>
      </c>
      <c r="B19" s="149" t="s">
        <v>608</v>
      </c>
      <c r="C19" s="149" t="s">
        <v>378</v>
      </c>
      <c r="D19" s="149" t="s">
        <v>27</v>
      </c>
      <c r="E19" s="149" t="s">
        <v>28</v>
      </c>
      <c r="F19" s="149" t="s">
        <v>609</v>
      </c>
      <c r="G19" s="149" t="s">
        <v>1019</v>
      </c>
      <c r="H19" s="149" t="s">
        <v>294</v>
      </c>
      <c r="I19" s="149" t="s">
        <v>610</v>
      </c>
      <c r="J19" s="149" t="s">
        <v>289</v>
      </c>
      <c r="K19" s="149" t="s">
        <v>663</v>
      </c>
    </row>
    <row r="20" spans="1:11" x14ac:dyDescent="0.25">
      <c r="A20" s="149">
        <v>48</v>
      </c>
      <c r="B20" s="149"/>
      <c r="C20" s="149"/>
      <c r="D20" s="149"/>
      <c r="E20" s="149"/>
      <c r="F20" s="149" t="s">
        <v>540</v>
      </c>
      <c r="G20" s="149" t="s">
        <v>1019</v>
      </c>
      <c r="H20" s="149" t="s">
        <v>294</v>
      </c>
      <c r="I20" s="149" t="s">
        <v>541</v>
      </c>
      <c r="J20" s="149" t="s">
        <v>289</v>
      </c>
      <c r="K20" s="149" t="s">
        <v>677</v>
      </c>
    </row>
    <row r="21" spans="1:11" x14ac:dyDescent="0.25">
      <c r="A21" s="149">
        <v>49</v>
      </c>
      <c r="B21" s="149" t="s">
        <v>291</v>
      </c>
      <c r="C21" s="149" t="s">
        <v>292</v>
      </c>
      <c r="D21" s="149" t="s">
        <v>0</v>
      </c>
      <c r="E21" s="149" t="s">
        <v>1</v>
      </c>
      <c r="F21" s="149" t="s">
        <v>293</v>
      </c>
      <c r="G21" s="149" t="s">
        <v>1019</v>
      </c>
      <c r="H21" s="149" t="s">
        <v>294</v>
      </c>
      <c r="I21" s="149" t="s">
        <v>295</v>
      </c>
      <c r="J21" s="149" t="s">
        <v>289</v>
      </c>
      <c r="K21" s="149" t="s">
        <v>679</v>
      </c>
    </row>
    <row r="22" spans="1:11" x14ac:dyDescent="0.25">
      <c r="A22" s="149">
        <v>50</v>
      </c>
      <c r="B22" s="149" t="s">
        <v>297</v>
      </c>
      <c r="C22" s="149" t="s">
        <v>255</v>
      </c>
      <c r="D22" s="149" t="s">
        <v>0</v>
      </c>
      <c r="E22" s="149" t="s">
        <v>1</v>
      </c>
      <c r="F22" s="149" t="s">
        <v>298</v>
      </c>
      <c r="G22" s="149" t="s">
        <v>1019</v>
      </c>
      <c r="H22" s="149" t="s">
        <v>294</v>
      </c>
      <c r="I22" s="149" t="s">
        <v>299</v>
      </c>
      <c r="J22" s="149" t="s">
        <v>289</v>
      </c>
      <c r="K22" s="149" t="s">
        <v>680</v>
      </c>
    </row>
    <row r="23" spans="1:11" x14ac:dyDescent="0.25">
      <c r="A23" s="149">
        <v>51</v>
      </c>
      <c r="B23" s="149" t="s">
        <v>311</v>
      </c>
      <c r="C23" s="149" t="s">
        <v>312</v>
      </c>
      <c r="D23" s="149" t="s">
        <v>313</v>
      </c>
      <c r="E23" s="149" t="s">
        <v>43</v>
      </c>
      <c r="F23" s="149" t="s">
        <v>314</v>
      </c>
      <c r="G23" s="149" t="s">
        <v>1019</v>
      </c>
      <c r="H23" s="149" t="s">
        <v>294</v>
      </c>
      <c r="I23" s="149" t="s">
        <v>315</v>
      </c>
      <c r="J23" s="149" t="s">
        <v>289</v>
      </c>
      <c r="K23" s="149" t="s">
        <v>683</v>
      </c>
    </row>
    <row r="24" spans="1:11" x14ac:dyDescent="0.25">
      <c r="A24" s="149">
        <v>58</v>
      </c>
      <c r="B24" s="149" t="s">
        <v>262</v>
      </c>
      <c r="C24" s="149" t="s">
        <v>399</v>
      </c>
      <c r="D24" s="149" t="s">
        <v>0</v>
      </c>
      <c r="E24" s="149" t="s">
        <v>1</v>
      </c>
      <c r="F24" s="149" t="s">
        <v>400</v>
      </c>
      <c r="G24" s="149" t="s">
        <v>1019</v>
      </c>
      <c r="H24" s="149" t="s">
        <v>294</v>
      </c>
      <c r="I24" s="149" t="s">
        <v>401</v>
      </c>
      <c r="J24" s="149" t="s">
        <v>289</v>
      </c>
      <c r="K24" s="149" t="s">
        <v>700</v>
      </c>
    </row>
    <row r="25" spans="1:11" x14ac:dyDescent="0.25">
      <c r="A25" s="149">
        <v>60</v>
      </c>
      <c r="B25" s="149" t="s">
        <v>431</v>
      </c>
      <c r="C25" s="149" t="s">
        <v>172</v>
      </c>
      <c r="D25" s="149" t="s">
        <v>432</v>
      </c>
      <c r="E25" s="149" t="s">
        <v>28</v>
      </c>
      <c r="F25" s="149" t="s">
        <v>433</v>
      </c>
      <c r="G25" s="149" t="s">
        <v>1019</v>
      </c>
      <c r="H25" s="149" t="s">
        <v>294</v>
      </c>
      <c r="I25" s="149" t="s">
        <v>434</v>
      </c>
      <c r="J25" s="149" t="s">
        <v>289</v>
      </c>
      <c r="K25" s="149" t="s">
        <v>704</v>
      </c>
    </row>
    <row r="26" spans="1:11" x14ac:dyDescent="0.25">
      <c r="A26" s="149">
        <v>36</v>
      </c>
      <c r="B26" s="149" t="s">
        <v>322</v>
      </c>
      <c r="C26" s="149" t="s">
        <v>323</v>
      </c>
      <c r="D26" s="149" t="s">
        <v>66</v>
      </c>
      <c r="E26" s="149" t="s">
        <v>1</v>
      </c>
      <c r="F26" s="149" t="s">
        <v>324</v>
      </c>
      <c r="G26" s="149" t="s">
        <v>1019</v>
      </c>
      <c r="H26" s="149" t="s">
        <v>287</v>
      </c>
      <c r="I26" s="149" t="s">
        <v>325</v>
      </c>
      <c r="J26" s="149" t="s">
        <v>289</v>
      </c>
      <c r="K26" s="149" t="s">
        <v>956</v>
      </c>
    </row>
    <row r="27" spans="1:11" x14ac:dyDescent="0.25">
      <c r="A27" s="149">
        <v>43</v>
      </c>
      <c r="B27" s="149" t="s">
        <v>425</v>
      </c>
      <c r="C27" s="149" t="s">
        <v>426</v>
      </c>
      <c r="D27" s="149" t="s">
        <v>427</v>
      </c>
      <c r="E27" s="149" t="s">
        <v>28</v>
      </c>
      <c r="F27" s="149" t="s">
        <v>428</v>
      </c>
      <c r="G27" s="149" t="s">
        <v>1019</v>
      </c>
      <c r="H27" s="149" t="s">
        <v>287</v>
      </c>
      <c r="I27" s="149" t="s">
        <v>429</v>
      </c>
      <c r="J27" s="149" t="s">
        <v>289</v>
      </c>
      <c r="K27" s="149" t="s">
        <v>659</v>
      </c>
    </row>
    <row r="28" spans="1:11" x14ac:dyDescent="0.25">
      <c r="A28" s="149">
        <v>45</v>
      </c>
      <c r="B28" s="149"/>
      <c r="C28" s="149"/>
      <c r="D28" s="149"/>
      <c r="E28" s="149"/>
      <c r="F28" s="149" t="s">
        <v>572</v>
      </c>
      <c r="G28" s="149" t="s">
        <v>1019</v>
      </c>
      <c r="H28" s="149" t="s">
        <v>287</v>
      </c>
      <c r="I28" s="149" t="s">
        <v>573</v>
      </c>
      <c r="J28" s="149" t="s">
        <v>289</v>
      </c>
      <c r="K28" s="149" t="s">
        <v>665</v>
      </c>
    </row>
    <row r="29" spans="1:11" x14ac:dyDescent="0.25">
      <c r="A29" s="149">
        <v>47</v>
      </c>
      <c r="B29" s="149" t="s">
        <v>566</v>
      </c>
      <c r="C29" s="149" t="s">
        <v>556</v>
      </c>
      <c r="D29" s="149" t="s">
        <v>0</v>
      </c>
      <c r="E29" s="149" t="s">
        <v>1</v>
      </c>
      <c r="F29" s="149" t="s">
        <v>557</v>
      </c>
      <c r="G29" s="149" t="s">
        <v>1019</v>
      </c>
      <c r="H29" s="149" t="s">
        <v>287</v>
      </c>
      <c r="I29" s="149" t="s">
        <v>558</v>
      </c>
      <c r="J29" s="149" t="s">
        <v>289</v>
      </c>
      <c r="K29" s="149" t="s">
        <v>673</v>
      </c>
    </row>
    <row r="30" spans="1:11" x14ac:dyDescent="0.25">
      <c r="A30" s="149">
        <v>52</v>
      </c>
      <c r="B30" s="149" t="s">
        <v>317</v>
      </c>
      <c r="C30" s="149" t="s">
        <v>279</v>
      </c>
      <c r="D30" s="149" t="s">
        <v>318</v>
      </c>
      <c r="E30" s="149" t="s">
        <v>28</v>
      </c>
      <c r="F30" s="149" t="s">
        <v>319</v>
      </c>
      <c r="G30" s="149" t="s">
        <v>1019</v>
      </c>
      <c r="H30" s="149" t="s">
        <v>287</v>
      </c>
      <c r="I30" s="149" t="s">
        <v>320</v>
      </c>
      <c r="J30" s="149" t="s">
        <v>289</v>
      </c>
      <c r="K30" s="149" t="s">
        <v>758</v>
      </c>
    </row>
    <row r="31" spans="1:11" x14ac:dyDescent="0.25">
      <c r="A31" s="149">
        <v>59</v>
      </c>
      <c r="B31" s="149" t="s">
        <v>403</v>
      </c>
      <c r="C31" s="149" t="s">
        <v>60</v>
      </c>
      <c r="D31" s="149" t="s">
        <v>27</v>
      </c>
      <c r="E31" s="149" t="s">
        <v>28</v>
      </c>
      <c r="F31" s="149" t="s">
        <v>404</v>
      </c>
      <c r="G31" s="149" t="s">
        <v>1019</v>
      </c>
      <c r="H31" s="149" t="s">
        <v>287</v>
      </c>
      <c r="I31" s="149" t="s">
        <v>405</v>
      </c>
      <c r="J31" s="149" t="s">
        <v>289</v>
      </c>
      <c r="K31" s="149" t="s">
        <v>701</v>
      </c>
    </row>
    <row r="32" spans="1:11" x14ac:dyDescent="0.25">
      <c r="A32" s="149">
        <v>9</v>
      </c>
      <c r="B32" s="149" t="s">
        <v>117</v>
      </c>
      <c r="C32" s="149" t="s">
        <v>1210</v>
      </c>
      <c r="D32" s="149" t="s">
        <v>648</v>
      </c>
      <c r="E32" s="149" t="s">
        <v>1</v>
      </c>
      <c r="F32" s="149" t="s">
        <v>1211</v>
      </c>
      <c r="G32" s="149" t="s">
        <v>1019</v>
      </c>
      <c r="H32" s="149" t="s">
        <v>3</v>
      </c>
      <c r="I32" s="149" t="s">
        <v>1212</v>
      </c>
      <c r="J32" s="149" t="s">
        <v>53</v>
      </c>
      <c r="K32" s="149" t="s">
        <v>1213</v>
      </c>
    </row>
    <row r="33" spans="1:11" x14ac:dyDescent="0.25">
      <c r="A33" s="149">
        <v>11</v>
      </c>
      <c r="B33" s="149" t="s">
        <v>116</v>
      </c>
      <c r="C33" s="149" t="s">
        <v>117</v>
      </c>
      <c r="D33" s="149" t="s">
        <v>648</v>
      </c>
      <c r="E33" s="149" t="s">
        <v>1</v>
      </c>
      <c r="F33" s="149" t="s">
        <v>118</v>
      </c>
      <c r="G33" s="149" t="s">
        <v>1019</v>
      </c>
      <c r="H33" s="149" t="s">
        <v>3</v>
      </c>
      <c r="I33" s="149" t="s">
        <v>119</v>
      </c>
      <c r="J33" s="149" t="s">
        <v>53</v>
      </c>
      <c r="K33" s="149" t="s">
        <v>1167</v>
      </c>
    </row>
    <row r="34" spans="1:11" x14ac:dyDescent="0.25">
      <c r="A34" s="149">
        <v>24</v>
      </c>
      <c r="B34" s="149" t="s">
        <v>50</v>
      </c>
      <c r="C34" s="149" t="s">
        <v>51</v>
      </c>
      <c r="D34" s="149" t="s">
        <v>52</v>
      </c>
      <c r="E34" s="149" t="s">
        <v>43</v>
      </c>
      <c r="F34" s="149" t="s">
        <v>246</v>
      </c>
      <c r="G34" s="149" t="s">
        <v>1019</v>
      </c>
      <c r="H34" s="149" t="s">
        <v>3</v>
      </c>
      <c r="I34" s="149" t="s">
        <v>247</v>
      </c>
      <c r="J34" s="149" t="s">
        <v>125</v>
      </c>
      <c r="K34" s="149" t="s">
        <v>1127</v>
      </c>
    </row>
    <row r="35" spans="1:11" x14ac:dyDescent="0.25">
      <c r="A35" s="149">
        <v>27</v>
      </c>
      <c r="B35" s="149" t="s">
        <v>262</v>
      </c>
      <c r="C35" s="149" t="s">
        <v>263</v>
      </c>
      <c r="D35" s="149" t="s">
        <v>264</v>
      </c>
      <c r="E35" s="149" t="s">
        <v>1</v>
      </c>
      <c r="F35" s="149" t="s">
        <v>265</v>
      </c>
      <c r="G35" s="149" t="s">
        <v>1019</v>
      </c>
      <c r="H35" s="149" t="s">
        <v>3</v>
      </c>
      <c r="I35" s="149" t="s">
        <v>266</v>
      </c>
      <c r="J35" s="149" t="s">
        <v>53</v>
      </c>
      <c r="K35" s="149" t="s">
        <v>1057</v>
      </c>
    </row>
    <row r="36" spans="1:11" x14ac:dyDescent="0.25">
      <c r="A36" s="149">
        <v>29</v>
      </c>
      <c r="B36" s="149" t="s">
        <v>273</v>
      </c>
      <c r="C36" s="149" t="s">
        <v>274</v>
      </c>
      <c r="D36" s="149" t="s">
        <v>0</v>
      </c>
      <c r="E36" s="149" t="s">
        <v>1</v>
      </c>
      <c r="F36" s="149" t="s">
        <v>275</v>
      </c>
      <c r="G36" s="149" t="s">
        <v>1019</v>
      </c>
      <c r="H36" s="149" t="s">
        <v>3</v>
      </c>
      <c r="I36" s="149" t="s">
        <v>276</v>
      </c>
      <c r="J36" s="149" t="s">
        <v>53</v>
      </c>
      <c r="K36" s="149" t="s">
        <v>1069</v>
      </c>
    </row>
    <row r="37" spans="1:11" x14ac:dyDescent="0.25">
      <c r="A37" s="149">
        <v>30</v>
      </c>
      <c r="B37" s="149" t="s">
        <v>102</v>
      </c>
      <c r="C37" s="149" t="s">
        <v>141</v>
      </c>
      <c r="D37" s="149" t="s">
        <v>42</v>
      </c>
      <c r="E37" s="149" t="s">
        <v>43</v>
      </c>
      <c r="F37" s="149" t="s">
        <v>142</v>
      </c>
      <c r="G37" s="149" t="s">
        <v>1019</v>
      </c>
      <c r="H37" s="149" t="s">
        <v>3</v>
      </c>
      <c r="I37" s="149" t="s">
        <v>143</v>
      </c>
      <c r="J37" s="149" t="s">
        <v>53</v>
      </c>
      <c r="K37" s="149" t="s">
        <v>1070</v>
      </c>
    </row>
    <row r="38" spans="1:11" x14ac:dyDescent="0.25">
      <c r="A38" s="149">
        <v>31</v>
      </c>
      <c r="B38" s="149" t="s">
        <v>145</v>
      </c>
      <c r="C38" s="149" t="s">
        <v>97</v>
      </c>
      <c r="D38" s="149" t="s">
        <v>1046</v>
      </c>
      <c r="E38" s="149" t="s">
        <v>1</v>
      </c>
      <c r="F38" s="149" t="s">
        <v>147</v>
      </c>
      <c r="G38" s="149" t="s">
        <v>1019</v>
      </c>
      <c r="H38" s="149" t="s">
        <v>3</v>
      </c>
      <c r="I38" s="149" t="s">
        <v>148</v>
      </c>
      <c r="J38" s="149" t="s">
        <v>53</v>
      </c>
      <c r="K38" s="149" t="s">
        <v>1047</v>
      </c>
    </row>
    <row r="39" spans="1:11" x14ac:dyDescent="0.25">
      <c r="A39" s="149">
        <v>33</v>
      </c>
      <c r="B39" s="149" t="s">
        <v>982</v>
      </c>
      <c r="C39" s="149" t="s">
        <v>292</v>
      </c>
      <c r="D39" s="149" t="s">
        <v>462</v>
      </c>
      <c r="E39" s="149" t="s">
        <v>1</v>
      </c>
      <c r="F39" s="149" t="s">
        <v>422</v>
      </c>
      <c r="G39" s="149" t="s">
        <v>1019</v>
      </c>
      <c r="H39" s="149" t="s">
        <v>3</v>
      </c>
      <c r="I39" s="149" t="s">
        <v>423</v>
      </c>
      <c r="J39" s="149" t="s">
        <v>2</v>
      </c>
      <c r="K39" s="149" t="s">
        <v>983</v>
      </c>
    </row>
    <row r="40" spans="1:11" x14ac:dyDescent="0.25">
      <c r="A40" s="149">
        <v>35</v>
      </c>
      <c r="B40" s="149" t="s">
        <v>242</v>
      </c>
      <c r="C40" s="149" t="s">
        <v>243</v>
      </c>
      <c r="D40" s="149" t="s">
        <v>957</v>
      </c>
      <c r="E40" s="149" t="s">
        <v>43</v>
      </c>
      <c r="F40" s="149" t="s">
        <v>244</v>
      </c>
      <c r="G40" s="149" t="s">
        <v>1019</v>
      </c>
      <c r="H40" s="149" t="s">
        <v>3</v>
      </c>
      <c r="I40" s="149" t="s">
        <v>245</v>
      </c>
      <c r="J40" s="149" t="s">
        <v>125</v>
      </c>
      <c r="K40" s="149" t="s">
        <v>958</v>
      </c>
    </row>
    <row r="41" spans="1:11" x14ac:dyDescent="0.25">
      <c r="A41" s="149">
        <v>39</v>
      </c>
      <c r="B41" s="149" t="s">
        <v>361</v>
      </c>
      <c r="C41" s="149" t="s">
        <v>362</v>
      </c>
      <c r="D41" s="149" t="s">
        <v>0</v>
      </c>
      <c r="E41" s="149" t="s">
        <v>1</v>
      </c>
      <c r="F41" s="149" t="s">
        <v>886</v>
      </c>
      <c r="G41" s="149" t="s">
        <v>1019</v>
      </c>
      <c r="H41" s="149" t="s">
        <v>3</v>
      </c>
      <c r="I41" s="149" t="s">
        <v>861</v>
      </c>
      <c r="J41" s="149" t="s">
        <v>516</v>
      </c>
      <c r="K41" s="149" t="s">
        <v>896</v>
      </c>
    </row>
    <row r="42" spans="1:11" x14ac:dyDescent="0.25">
      <c r="A42" s="149">
        <v>55</v>
      </c>
      <c r="B42" s="149" t="s">
        <v>238</v>
      </c>
      <c r="C42" s="149" t="s">
        <v>239</v>
      </c>
      <c r="D42" s="149" t="s">
        <v>0</v>
      </c>
      <c r="E42" s="149" t="s">
        <v>1</v>
      </c>
      <c r="F42" s="149" t="s">
        <v>240</v>
      </c>
      <c r="G42" s="149" t="s">
        <v>1019</v>
      </c>
      <c r="H42" s="149" t="s">
        <v>3</v>
      </c>
      <c r="I42" s="149" t="s">
        <v>241</v>
      </c>
      <c r="J42" s="149" t="s">
        <v>53</v>
      </c>
      <c r="K42" s="149" t="s">
        <v>691</v>
      </c>
    </row>
    <row r="43" spans="1:11" x14ac:dyDescent="0.25">
      <c r="A43" s="149">
        <v>57</v>
      </c>
      <c r="B43" s="149" t="s">
        <v>137</v>
      </c>
      <c r="C43" s="149" t="s">
        <v>138</v>
      </c>
      <c r="D43" s="149" t="s">
        <v>0</v>
      </c>
      <c r="E43" s="149" t="s">
        <v>1</v>
      </c>
      <c r="F43" s="149" t="s">
        <v>139</v>
      </c>
      <c r="G43" s="149" t="s">
        <v>1019</v>
      </c>
      <c r="H43" s="149" t="s">
        <v>3</v>
      </c>
      <c r="I43" s="149" t="s">
        <v>140</v>
      </c>
      <c r="J43" s="149" t="s">
        <v>53</v>
      </c>
      <c r="K43" s="149" t="s">
        <v>699</v>
      </c>
    </row>
    <row r="44" spans="1:11" x14ac:dyDescent="0.25">
      <c r="A44" s="149">
        <v>68</v>
      </c>
      <c r="B44" s="149" t="s">
        <v>110</v>
      </c>
      <c r="C44" s="149" t="s">
        <v>111</v>
      </c>
      <c r="D44" s="149" t="s">
        <v>112</v>
      </c>
      <c r="E44" s="149" t="s">
        <v>43</v>
      </c>
      <c r="F44" s="149" t="s">
        <v>113</v>
      </c>
      <c r="G44" s="149" t="s">
        <v>1019</v>
      </c>
      <c r="H44" s="149" t="s">
        <v>3</v>
      </c>
      <c r="I44" s="149" t="s">
        <v>114</v>
      </c>
      <c r="J44" s="149" t="s">
        <v>53</v>
      </c>
      <c r="K44" s="149" t="s">
        <v>727</v>
      </c>
    </row>
    <row r="45" spans="1:11" x14ac:dyDescent="0.25">
      <c r="A45" s="149">
        <v>69</v>
      </c>
      <c r="B45" s="149" t="s">
        <v>120</v>
      </c>
      <c r="C45" s="149" t="s">
        <v>121</v>
      </c>
      <c r="D45" s="149" t="s">
        <v>122</v>
      </c>
      <c r="E45" s="149" t="s">
        <v>43</v>
      </c>
      <c r="F45" s="149" t="s">
        <v>123</v>
      </c>
      <c r="G45" s="149" t="s">
        <v>1019</v>
      </c>
      <c r="H45" s="149" t="s">
        <v>3</v>
      </c>
      <c r="I45" s="149" t="s">
        <v>124</v>
      </c>
      <c r="J45" s="149" t="s">
        <v>125</v>
      </c>
      <c r="K45" s="149" t="s">
        <v>728</v>
      </c>
    </row>
    <row r="46" spans="1:11" x14ac:dyDescent="0.25">
      <c r="A46" s="149">
        <v>78</v>
      </c>
      <c r="B46" s="149" t="s">
        <v>206</v>
      </c>
      <c r="C46" s="149" t="s">
        <v>207</v>
      </c>
      <c r="D46" s="149" t="s">
        <v>173</v>
      </c>
      <c r="E46" s="149" t="s">
        <v>43</v>
      </c>
      <c r="F46" s="149" t="s">
        <v>208</v>
      </c>
      <c r="G46" s="149" t="s">
        <v>1019</v>
      </c>
      <c r="H46" s="149" t="s">
        <v>3</v>
      </c>
      <c r="I46" s="149" t="s">
        <v>209</v>
      </c>
      <c r="J46" s="149" t="s">
        <v>53</v>
      </c>
      <c r="K46" s="149" t="s">
        <v>745</v>
      </c>
    </row>
    <row r="47" spans="1:11" x14ac:dyDescent="0.25">
      <c r="A47" s="149">
        <v>79</v>
      </c>
      <c r="B47" s="149" t="s">
        <v>224</v>
      </c>
      <c r="C47" s="149" t="s">
        <v>225</v>
      </c>
      <c r="D47" s="149" t="s">
        <v>0</v>
      </c>
      <c r="E47" s="149" t="s">
        <v>1</v>
      </c>
      <c r="F47" s="149" t="s">
        <v>226</v>
      </c>
      <c r="G47" s="149" t="s">
        <v>1019</v>
      </c>
      <c r="H47" s="149" t="s">
        <v>3</v>
      </c>
      <c r="I47" s="149" t="s">
        <v>227</v>
      </c>
      <c r="J47" s="149" t="s">
        <v>53</v>
      </c>
      <c r="K47" s="149" t="s">
        <v>748</v>
      </c>
    </row>
    <row r="48" spans="1:11" x14ac:dyDescent="0.25">
      <c r="A48" s="149">
        <v>80</v>
      </c>
      <c r="B48" s="149" t="s">
        <v>54</v>
      </c>
      <c r="C48" s="149" t="s">
        <v>55</v>
      </c>
      <c r="D48" s="149" t="s">
        <v>0</v>
      </c>
      <c r="E48" s="149" t="s">
        <v>1</v>
      </c>
      <c r="F48" s="149" t="s">
        <v>229</v>
      </c>
      <c r="G48" s="149" t="s">
        <v>1019</v>
      </c>
      <c r="H48" s="149" t="s">
        <v>3</v>
      </c>
      <c r="I48" s="149" t="s">
        <v>230</v>
      </c>
      <c r="J48" s="149" t="s">
        <v>53</v>
      </c>
      <c r="K48" s="149" t="s">
        <v>749</v>
      </c>
    </row>
    <row r="49" spans="1:11" x14ac:dyDescent="0.25">
      <c r="A49" s="149">
        <v>82</v>
      </c>
      <c r="B49" s="149" t="s">
        <v>278</v>
      </c>
      <c r="C49" s="149" t="s">
        <v>279</v>
      </c>
      <c r="D49" s="149" t="s">
        <v>66</v>
      </c>
      <c r="E49" s="149" t="s">
        <v>1</v>
      </c>
      <c r="F49" s="149" t="s">
        <v>280</v>
      </c>
      <c r="G49" s="149" t="s">
        <v>1019</v>
      </c>
      <c r="H49" s="149" t="s">
        <v>3</v>
      </c>
      <c r="I49" s="149" t="s">
        <v>281</v>
      </c>
      <c r="J49" s="149" t="s">
        <v>53</v>
      </c>
      <c r="K49" s="149" t="s">
        <v>756</v>
      </c>
    </row>
    <row r="50" spans="1:11" x14ac:dyDescent="0.25">
      <c r="A50" s="149">
        <v>46</v>
      </c>
      <c r="B50" s="149" t="s">
        <v>590</v>
      </c>
      <c r="C50" s="149" t="s">
        <v>591</v>
      </c>
      <c r="D50" s="149" t="s">
        <v>592</v>
      </c>
      <c r="E50" s="149" t="s">
        <v>43</v>
      </c>
      <c r="F50" s="149" t="s">
        <v>593</v>
      </c>
      <c r="G50" s="149" t="s">
        <v>1131</v>
      </c>
      <c r="H50" s="149" t="s">
        <v>30</v>
      </c>
      <c r="I50" s="149" t="s">
        <v>594</v>
      </c>
      <c r="J50" s="149" t="s">
        <v>32</v>
      </c>
      <c r="K50" s="149" t="s">
        <v>669</v>
      </c>
    </row>
    <row r="51" spans="1:11" x14ac:dyDescent="0.25">
      <c r="A51" s="149">
        <v>25</v>
      </c>
      <c r="B51" s="149" t="s">
        <v>1072</v>
      </c>
      <c r="C51" s="149" t="s">
        <v>1073</v>
      </c>
      <c r="D51" s="149" t="s">
        <v>122</v>
      </c>
      <c r="E51" s="149" t="s">
        <v>43</v>
      </c>
      <c r="F51" s="149" t="s">
        <v>221</v>
      </c>
      <c r="G51" s="149" t="s">
        <v>1131</v>
      </c>
      <c r="H51" s="149" t="s">
        <v>3</v>
      </c>
      <c r="I51" s="149" t="s">
        <v>222</v>
      </c>
      <c r="J51" s="149" t="s">
        <v>53</v>
      </c>
      <c r="K51" s="149" t="s">
        <v>1074</v>
      </c>
    </row>
    <row r="52" spans="1:11" x14ac:dyDescent="0.25">
      <c r="A52" s="149">
        <v>74</v>
      </c>
      <c r="B52" s="149" t="s">
        <v>174</v>
      </c>
      <c r="C52" s="149" t="s">
        <v>175</v>
      </c>
      <c r="D52" s="149" t="s">
        <v>0</v>
      </c>
      <c r="E52" s="149" t="s">
        <v>1</v>
      </c>
      <c r="F52" s="149" t="s">
        <v>472</v>
      </c>
      <c r="G52" s="149" t="s">
        <v>1050</v>
      </c>
      <c r="H52" s="149" t="s">
        <v>473</v>
      </c>
      <c r="I52" s="149" t="s">
        <v>474</v>
      </c>
      <c r="J52" s="149" t="s">
        <v>475</v>
      </c>
      <c r="K52" s="149" t="s">
        <v>737</v>
      </c>
    </row>
    <row r="53" spans="1:11" x14ac:dyDescent="0.25">
      <c r="A53" s="149">
        <v>77</v>
      </c>
      <c r="B53" s="149" t="s">
        <v>54</v>
      </c>
      <c r="C53" s="149" t="s">
        <v>55</v>
      </c>
      <c r="D53" s="149" t="s">
        <v>0</v>
      </c>
      <c r="E53" s="149" t="s">
        <v>1</v>
      </c>
      <c r="F53" s="149" t="s">
        <v>480</v>
      </c>
      <c r="G53" s="149" t="s">
        <v>1050</v>
      </c>
      <c r="H53" s="149" t="s">
        <v>473</v>
      </c>
      <c r="I53" s="149" t="s">
        <v>481</v>
      </c>
      <c r="J53" s="149" t="s">
        <v>475</v>
      </c>
      <c r="K53" s="149" t="s">
        <v>744</v>
      </c>
    </row>
    <row customFormat="1" r="54" s="151" spans="1:11" x14ac:dyDescent="0.25">
      <c r="A54" s="151">
        <v>2</v>
      </c>
      <c r="B54" s="151" t="s">
        <v>1458</v>
      </c>
      <c r="C54" s="151" t="s">
        <v>1459</v>
      </c>
      <c r="D54" s="151" t="s">
        <v>42</v>
      </c>
      <c r="E54" s="151" t="s">
        <v>43</v>
      </c>
      <c r="F54" s="151" t="s">
        <v>1460</v>
      </c>
      <c r="G54" s="151" t="s">
        <v>960</v>
      </c>
      <c r="H54" s="151" t="s">
        <v>1013</v>
      </c>
      <c r="I54" s="151" t="s">
        <v>1461</v>
      </c>
      <c r="J54" s="151" t="s">
        <v>960</v>
      </c>
      <c r="K54" s="151" t="s">
        <v>1462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49">
        <v>10</v>
      </c>
      <c r="B56" s="149" t="s">
        <v>262</v>
      </c>
      <c r="C56" s="149" t="s">
        <v>399</v>
      </c>
      <c r="D56" s="149" t="s">
        <v>0</v>
      </c>
      <c r="E56" s="149" t="s">
        <v>1</v>
      </c>
      <c r="F56" s="149" t="s">
        <v>1103</v>
      </c>
      <c r="G56" s="149" t="s">
        <v>1136</v>
      </c>
      <c r="H56" s="149" t="s">
        <v>1013</v>
      </c>
      <c r="I56" s="149" t="s">
        <v>1104</v>
      </c>
      <c r="J56" s="149" t="s">
        <v>960</v>
      </c>
      <c r="K56" s="149" t="s">
        <v>1206</v>
      </c>
    </row>
    <row r="57" spans="1:11" x14ac:dyDescent="0.25">
      <c r="A57" s="149">
        <v>12</v>
      </c>
      <c r="B57" s="149" t="s">
        <v>196</v>
      </c>
      <c r="C57" s="149" t="s">
        <v>104</v>
      </c>
      <c r="D57" s="149" t="s">
        <v>197</v>
      </c>
      <c r="E57" s="149" t="s">
        <v>198</v>
      </c>
      <c r="F57" s="149" t="s">
        <v>1168</v>
      </c>
      <c r="G57" s="149" t="s">
        <v>1136</v>
      </c>
      <c r="H57" s="149" t="s">
        <v>1013</v>
      </c>
      <c r="I57" s="149" t="s">
        <v>1169</v>
      </c>
      <c r="J57" s="149" t="s">
        <v>960</v>
      </c>
      <c r="K57" s="149" t="s">
        <v>1170</v>
      </c>
    </row>
    <row r="58" spans="1:11" x14ac:dyDescent="0.25">
      <c r="A58" s="149">
        <v>13</v>
      </c>
      <c r="B58" s="149" t="s">
        <v>1176</v>
      </c>
      <c r="C58" s="149" t="s">
        <v>1177</v>
      </c>
      <c r="D58" s="149" t="s">
        <v>173</v>
      </c>
      <c r="E58" s="149" t="s">
        <v>43</v>
      </c>
      <c r="F58" s="149" t="s">
        <v>1178</v>
      </c>
      <c r="G58" s="149" t="s">
        <v>1136</v>
      </c>
      <c r="H58" s="149" t="s">
        <v>1013</v>
      </c>
      <c r="I58" s="149" t="s">
        <v>1179</v>
      </c>
      <c r="J58" s="149" t="s">
        <v>960</v>
      </c>
      <c r="K58" s="149" t="s">
        <v>1180</v>
      </c>
    </row>
    <row r="59" spans="1:11" x14ac:dyDescent="0.25">
      <c r="A59" s="149">
        <v>14</v>
      </c>
      <c r="B59" s="149" t="s">
        <v>1181</v>
      </c>
      <c r="C59" s="149" t="s">
        <v>1182</v>
      </c>
      <c r="D59" s="149" t="s">
        <v>1183</v>
      </c>
      <c r="E59" s="149" t="s">
        <v>48</v>
      </c>
      <c r="F59" s="149" t="s">
        <v>1184</v>
      </c>
      <c r="G59" s="149" t="s">
        <v>1136</v>
      </c>
      <c r="H59" s="149" t="s">
        <v>1013</v>
      </c>
      <c r="I59" s="149" t="s">
        <v>1185</v>
      </c>
      <c r="J59" s="149" t="s">
        <v>960</v>
      </c>
      <c r="K59" s="149" t="s">
        <v>1186</v>
      </c>
    </row>
    <row r="60" spans="1:11" x14ac:dyDescent="0.25">
      <c r="A60" s="149">
        <v>15</v>
      </c>
      <c r="B60" s="149" t="s">
        <v>1187</v>
      </c>
      <c r="C60" s="149" t="s">
        <v>1188</v>
      </c>
      <c r="D60" s="149" t="s">
        <v>1189</v>
      </c>
      <c r="E60" s="149" t="s">
        <v>43</v>
      </c>
      <c r="F60" s="149" t="s">
        <v>1190</v>
      </c>
      <c r="G60" s="149" t="s">
        <v>1136</v>
      </c>
      <c r="H60" s="149" t="s">
        <v>1013</v>
      </c>
      <c r="I60" s="149" t="s">
        <v>1191</v>
      </c>
      <c r="J60" s="149" t="s">
        <v>960</v>
      </c>
      <c r="K60" s="149" t="s">
        <v>1192</v>
      </c>
    </row>
    <row r="61" spans="1:11" x14ac:dyDescent="0.25">
      <c r="A61" s="149">
        <v>16</v>
      </c>
      <c r="B61" s="149" t="s">
        <v>64</v>
      </c>
      <c r="C61" s="149" t="s">
        <v>65</v>
      </c>
      <c r="D61" s="149" t="s">
        <v>66</v>
      </c>
      <c r="E61" s="149" t="s">
        <v>1</v>
      </c>
      <c r="F61" s="149" t="s">
        <v>1133</v>
      </c>
      <c r="G61" s="149" t="s">
        <v>1136</v>
      </c>
      <c r="H61" s="149" t="s">
        <v>1013</v>
      </c>
      <c r="I61" s="149" t="s">
        <v>1134</v>
      </c>
      <c r="J61" s="149" t="s">
        <v>960</v>
      </c>
      <c r="K61" s="149" t="s">
        <v>1135</v>
      </c>
    </row>
    <row r="62" spans="1:11" x14ac:dyDescent="0.25">
      <c r="A62" s="149">
        <v>17</v>
      </c>
      <c r="B62" s="149" t="s">
        <v>262</v>
      </c>
      <c r="C62" s="149" t="s">
        <v>1141</v>
      </c>
      <c r="D62" s="149" t="s">
        <v>1142</v>
      </c>
      <c r="E62" s="149" t="s">
        <v>1</v>
      </c>
      <c r="F62" s="149" t="s">
        <v>1143</v>
      </c>
      <c r="G62" s="149" t="s">
        <v>1136</v>
      </c>
      <c r="H62" s="149" t="s">
        <v>1013</v>
      </c>
      <c r="I62" s="149" t="s">
        <v>1144</v>
      </c>
      <c r="J62" s="149" t="s">
        <v>960</v>
      </c>
      <c r="K62" s="149" t="s">
        <v>1145</v>
      </c>
    </row>
    <row r="63" spans="1:11" x14ac:dyDescent="0.25">
      <c r="A63" s="149">
        <v>18</v>
      </c>
      <c r="B63" s="149" t="s">
        <v>1146</v>
      </c>
      <c r="C63" s="149" t="s">
        <v>1147</v>
      </c>
      <c r="D63" s="149" t="s">
        <v>1142</v>
      </c>
      <c r="E63" s="149" t="s">
        <v>1</v>
      </c>
      <c r="F63" s="149" t="s">
        <v>1148</v>
      </c>
      <c r="G63" s="149" t="s">
        <v>1136</v>
      </c>
      <c r="H63" s="149" t="s">
        <v>1013</v>
      </c>
      <c r="I63" s="149" t="s">
        <v>1149</v>
      </c>
      <c r="J63" s="149" t="s">
        <v>960</v>
      </c>
      <c r="K63" s="149" t="s">
        <v>1150</v>
      </c>
    </row>
    <row r="64" spans="1:11" x14ac:dyDescent="0.25">
      <c r="A64" s="149">
        <v>19</v>
      </c>
      <c r="B64" s="149" t="s">
        <v>50</v>
      </c>
      <c r="C64" s="149" t="s">
        <v>51</v>
      </c>
      <c r="D64" s="149" t="s">
        <v>52</v>
      </c>
      <c r="E64" s="149" t="s">
        <v>43</v>
      </c>
      <c r="F64" s="149" t="s">
        <v>1085</v>
      </c>
      <c r="G64" s="149" t="s">
        <v>1136</v>
      </c>
      <c r="H64" s="149" t="s">
        <v>1013</v>
      </c>
      <c r="I64" s="149" t="s">
        <v>1086</v>
      </c>
      <c r="J64" s="149" t="s">
        <v>960</v>
      </c>
      <c r="K64" s="149" t="s">
        <v>1087</v>
      </c>
    </row>
    <row r="65" spans="1:11" x14ac:dyDescent="0.25">
      <c r="A65" s="149">
        <v>20</v>
      </c>
      <c r="B65" s="149" t="s">
        <v>196</v>
      </c>
      <c r="C65" s="149" t="s">
        <v>104</v>
      </c>
      <c r="D65" s="149" t="s">
        <v>197</v>
      </c>
      <c r="E65" s="149" t="s">
        <v>198</v>
      </c>
      <c r="F65" s="149" t="s">
        <v>1107</v>
      </c>
      <c r="G65" s="149" t="s">
        <v>1136</v>
      </c>
      <c r="H65" s="149" t="s">
        <v>1013</v>
      </c>
      <c r="I65" s="149" t="s">
        <v>1108</v>
      </c>
      <c r="J65" s="149" t="s">
        <v>960</v>
      </c>
      <c r="K65" s="149" t="s">
        <v>1109</v>
      </c>
    </row>
    <row r="66" spans="1:11" x14ac:dyDescent="0.25">
      <c r="A66" s="149">
        <v>21</v>
      </c>
      <c r="B66" s="149" t="s">
        <v>1110</v>
      </c>
      <c r="C66" s="149" t="s">
        <v>408</v>
      </c>
      <c r="D66" s="149" t="s">
        <v>1111</v>
      </c>
      <c r="E66" s="149" t="s">
        <v>912</v>
      </c>
      <c r="F66" s="149" t="s">
        <v>1112</v>
      </c>
      <c r="G66" s="149" t="s">
        <v>1136</v>
      </c>
      <c r="H66" s="149" t="s">
        <v>1013</v>
      </c>
      <c r="I66" s="149" t="s">
        <v>1113</v>
      </c>
      <c r="J66" s="149" t="s">
        <v>960</v>
      </c>
      <c r="K66" s="149" t="s">
        <v>1114</v>
      </c>
    </row>
    <row r="67" spans="1:11" x14ac:dyDescent="0.25">
      <c r="A67" s="149">
        <v>22</v>
      </c>
      <c r="B67" s="149" t="s">
        <v>1115</v>
      </c>
      <c r="C67" s="149" t="s">
        <v>1116</v>
      </c>
      <c r="D67" s="149" t="s">
        <v>1117</v>
      </c>
      <c r="E67" s="149" t="s">
        <v>1</v>
      </c>
      <c r="F67" s="149" t="s">
        <v>1118</v>
      </c>
      <c r="G67" s="149" t="s">
        <v>1136</v>
      </c>
      <c r="H67" s="149" t="s">
        <v>1013</v>
      </c>
      <c r="I67" s="149" t="s">
        <v>1119</v>
      </c>
      <c r="J67" s="149" t="s">
        <v>960</v>
      </c>
      <c r="K67" s="149" t="s">
        <v>1120</v>
      </c>
    </row>
    <row r="68" spans="1:11" x14ac:dyDescent="0.25">
      <c r="A68" s="149">
        <v>23</v>
      </c>
      <c r="B68" s="149" t="s">
        <v>803</v>
      </c>
      <c r="C68" s="149" t="s">
        <v>804</v>
      </c>
      <c r="D68" s="149" t="s">
        <v>17</v>
      </c>
      <c r="E68" s="149" t="s">
        <v>7</v>
      </c>
      <c r="F68" s="149" t="s">
        <v>1121</v>
      </c>
      <c r="G68" s="149" t="s">
        <v>1136</v>
      </c>
      <c r="H68" s="149" t="s">
        <v>1013</v>
      </c>
      <c r="I68" s="149" t="s">
        <v>1122</v>
      </c>
      <c r="J68" s="149" t="s">
        <v>960</v>
      </c>
      <c r="K68" s="149" t="s">
        <v>1123</v>
      </c>
    </row>
    <row r="69" spans="1:11" x14ac:dyDescent="0.25">
      <c r="A69" s="149">
        <v>32</v>
      </c>
      <c r="B69" s="149" t="s">
        <v>803</v>
      </c>
      <c r="C69" s="149" t="s">
        <v>804</v>
      </c>
      <c r="D69" s="149" t="s">
        <v>17</v>
      </c>
      <c r="E69" s="149" t="s">
        <v>7</v>
      </c>
      <c r="F69" s="149" t="s">
        <v>805</v>
      </c>
      <c r="G69" s="149" t="s">
        <v>1136</v>
      </c>
      <c r="H69" s="149" t="s">
        <v>5</v>
      </c>
      <c r="I69" s="149" t="s">
        <v>806</v>
      </c>
      <c r="J69" s="149" t="s">
        <v>6</v>
      </c>
      <c r="K69" s="149" t="s">
        <v>996</v>
      </c>
    </row>
    <row r="70" spans="1:11" x14ac:dyDescent="0.25">
      <c r="A70" s="149">
        <v>53</v>
      </c>
      <c r="B70" s="149" t="s">
        <v>15</v>
      </c>
      <c r="C70" s="149" t="s">
        <v>16</v>
      </c>
      <c r="D70" s="149" t="s">
        <v>17</v>
      </c>
      <c r="E70" s="149" t="s">
        <v>7</v>
      </c>
      <c r="F70" s="149" t="s">
        <v>18</v>
      </c>
      <c r="G70" s="149" t="s">
        <v>1136</v>
      </c>
      <c r="H70" s="149" t="s">
        <v>5</v>
      </c>
      <c r="I70" s="149" t="s">
        <v>19</v>
      </c>
      <c r="J70" s="149" t="s">
        <v>6</v>
      </c>
      <c r="K70" s="149" t="s">
        <v>685</v>
      </c>
    </row>
    <row r="71" spans="1:11" x14ac:dyDescent="0.25">
      <c r="A71" s="149">
        <v>67</v>
      </c>
      <c r="B71" s="149" t="s">
        <v>50</v>
      </c>
      <c r="C71" s="149" t="s">
        <v>51</v>
      </c>
      <c r="D71" s="149" t="s">
        <v>52</v>
      </c>
      <c r="E71" s="149" t="s">
        <v>43</v>
      </c>
      <c r="F71" s="149" t="s">
        <v>94</v>
      </c>
      <c r="G71" s="149" t="s">
        <v>1136</v>
      </c>
      <c r="H71" s="149" t="s">
        <v>5</v>
      </c>
      <c r="I71" s="149" t="s">
        <v>95</v>
      </c>
      <c r="J71" s="149" t="s">
        <v>6</v>
      </c>
      <c r="K71" s="149" t="s">
        <v>724</v>
      </c>
    </row>
    <row r="72" spans="1:11" x14ac:dyDescent="0.25">
      <c r="A72" s="149">
        <v>72</v>
      </c>
      <c r="B72" s="149" t="s">
        <v>101</v>
      </c>
      <c r="C72" s="149" t="s">
        <v>102</v>
      </c>
      <c r="D72" s="149" t="s">
        <v>103</v>
      </c>
      <c r="E72" s="149" t="s">
        <v>43</v>
      </c>
      <c r="F72" s="149" t="s">
        <v>169</v>
      </c>
      <c r="G72" s="149" t="s">
        <v>1136</v>
      </c>
      <c r="H72" s="149" t="s">
        <v>8</v>
      </c>
      <c r="I72" s="149" t="s">
        <v>170</v>
      </c>
      <c r="J72" s="149" t="s">
        <v>9</v>
      </c>
      <c r="K72" s="149" t="s">
        <v>735</v>
      </c>
    </row>
    <row r="73" spans="1:11" x14ac:dyDescent="0.25">
      <c r="A73" s="149">
        <v>75</v>
      </c>
      <c r="B73" s="149" t="s">
        <v>179</v>
      </c>
      <c r="C73" s="149" t="s">
        <v>180</v>
      </c>
      <c r="D73" s="149" t="s">
        <v>181</v>
      </c>
      <c r="E73" s="149" t="s">
        <v>43</v>
      </c>
      <c r="F73" s="149" t="s">
        <v>182</v>
      </c>
      <c r="G73" s="149" t="s">
        <v>1136</v>
      </c>
      <c r="H73" s="149" t="s">
        <v>8</v>
      </c>
      <c r="I73" s="149" t="s">
        <v>183</v>
      </c>
      <c r="J73" s="149" t="s">
        <v>9</v>
      </c>
      <c r="K73" s="149" t="s">
        <v>738</v>
      </c>
    </row>
    <row r="74" spans="1:11" x14ac:dyDescent="0.25">
      <c r="A74" s="149">
        <v>1</v>
      </c>
      <c r="B74" s="149" t="s">
        <v>174</v>
      </c>
      <c r="C74" s="149" t="s">
        <v>175</v>
      </c>
      <c r="D74" s="149" t="s">
        <v>0</v>
      </c>
      <c r="E74" s="149" t="s">
        <v>1</v>
      </c>
      <c r="F74" s="149" t="s">
        <v>1232</v>
      </c>
      <c r="G74" s="149" t="s">
        <v>1257</v>
      </c>
      <c r="H74" s="149" t="s">
        <v>1013</v>
      </c>
      <c r="I74" s="149" t="s">
        <v>1234</v>
      </c>
      <c r="J74" s="149" t="s">
        <v>960</v>
      </c>
      <c r="K74" s="149" t="s">
        <v>1457</v>
      </c>
    </row>
    <row r="75" spans="1:11" x14ac:dyDescent="0.25">
      <c r="A75" s="149">
        <v>5</v>
      </c>
      <c r="B75" s="149" t="s">
        <v>366</v>
      </c>
      <c r="C75" s="149" t="s">
        <v>367</v>
      </c>
      <c r="D75" s="149" t="s">
        <v>368</v>
      </c>
      <c r="E75" s="149" t="s">
        <v>43</v>
      </c>
      <c r="F75" s="149" t="s">
        <v>1100</v>
      </c>
      <c r="G75" s="149" t="s">
        <v>1257</v>
      </c>
      <c r="H75" s="149" t="s">
        <v>1013</v>
      </c>
      <c r="I75" s="149" t="s">
        <v>1101</v>
      </c>
      <c r="J75" s="149" t="s">
        <v>960</v>
      </c>
      <c r="K75" s="149" t="s">
        <v>1258</v>
      </c>
    </row>
    <row r="76" spans="1:11" x14ac:dyDescent="0.25">
      <c r="A76" s="149">
        <v>6</v>
      </c>
      <c r="B76" s="149" t="s">
        <v>1215</v>
      </c>
      <c r="C76" s="149" t="s">
        <v>1216</v>
      </c>
      <c r="D76" s="149" t="s">
        <v>0</v>
      </c>
      <c r="E76" s="149" t="s">
        <v>1</v>
      </c>
      <c r="F76" s="149" t="s">
        <v>1218</v>
      </c>
      <c r="G76" s="149" t="s">
        <v>1257</v>
      </c>
      <c r="H76" s="149" t="s">
        <v>1013</v>
      </c>
      <c r="I76" s="149" t="s">
        <v>1219</v>
      </c>
      <c r="J76" s="149" t="s">
        <v>960</v>
      </c>
      <c r="K76" s="149" t="s">
        <v>1242</v>
      </c>
    </row>
    <row r="77" spans="1:11" x14ac:dyDescent="0.25">
      <c r="A77" s="149">
        <v>8</v>
      </c>
      <c r="B77" s="149" t="s">
        <v>1194</v>
      </c>
      <c r="C77" s="149" t="s">
        <v>1195</v>
      </c>
      <c r="D77" s="149" t="s">
        <v>1196</v>
      </c>
      <c r="E77" s="149" t="s">
        <v>28</v>
      </c>
      <c r="F77" s="149" t="s">
        <v>1197</v>
      </c>
      <c r="G77" s="149" t="s">
        <v>1257</v>
      </c>
      <c r="H77" s="149" t="s">
        <v>1013</v>
      </c>
      <c r="I77" s="149" t="s">
        <v>1198</v>
      </c>
      <c r="J77" s="149" t="s">
        <v>960</v>
      </c>
      <c r="K77" s="149" t="s">
        <v>1214</v>
      </c>
    </row>
    <row r="78" spans="1:11" x14ac:dyDescent="0.25">
      <c r="A78" s="149">
        <v>4</v>
      </c>
      <c r="B78" s="149" t="s">
        <v>366</v>
      </c>
      <c r="C78" s="149" t="s">
        <v>367</v>
      </c>
      <c r="D78" s="149" t="s">
        <v>368</v>
      </c>
      <c r="E78" s="149" t="s">
        <v>43</v>
      </c>
      <c r="F78" s="149" t="s">
        <v>395</v>
      </c>
      <c r="G78" s="149" t="s">
        <v>1257</v>
      </c>
      <c r="H78" s="149" t="s">
        <v>5</v>
      </c>
      <c r="I78" s="149" t="s">
        <v>396</v>
      </c>
      <c r="J78" s="149" t="s">
        <v>6</v>
      </c>
      <c r="K78" s="149" t="s">
        <v>1241</v>
      </c>
    </row>
    <row r="79" spans="1:11" x14ac:dyDescent="0.25">
      <c r="A79" s="149">
        <v>61</v>
      </c>
      <c r="B79" s="149" t="s">
        <v>443</v>
      </c>
      <c r="C79" s="149" t="s">
        <v>444</v>
      </c>
      <c r="D79" s="149" t="s">
        <v>0</v>
      </c>
      <c r="E79" s="149" t="s">
        <v>1</v>
      </c>
      <c r="F79" s="149" t="s">
        <v>445</v>
      </c>
      <c r="G79" s="149" t="s">
        <v>1257</v>
      </c>
      <c r="H79" s="149" t="s">
        <v>5</v>
      </c>
      <c r="I79" s="149" t="s">
        <v>446</v>
      </c>
      <c r="J79" s="149" t="s">
        <v>6</v>
      </c>
      <c r="K79" s="149" t="s">
        <v>708</v>
      </c>
    </row>
    <row r="80" spans="1:11" x14ac:dyDescent="0.25">
      <c r="A80" s="149">
        <v>65</v>
      </c>
      <c r="B80" s="149" t="s">
        <v>54</v>
      </c>
      <c r="C80" s="149" t="s">
        <v>55</v>
      </c>
      <c r="D80" s="149" t="s">
        <v>0</v>
      </c>
      <c r="E80" s="149" t="s">
        <v>1</v>
      </c>
      <c r="F80" s="149" t="s">
        <v>56</v>
      </c>
      <c r="G80" s="149" t="s">
        <v>1257</v>
      </c>
      <c r="H80" s="149" t="s">
        <v>5</v>
      </c>
      <c r="I80" s="149" t="s">
        <v>57</v>
      </c>
      <c r="J80" s="149" t="s">
        <v>6</v>
      </c>
      <c r="K80" s="149" t="s">
        <v>717</v>
      </c>
    </row>
    <row r="81" spans="1:11" x14ac:dyDescent="0.25">
      <c r="A81" s="149">
        <v>66</v>
      </c>
      <c r="B81" s="149" t="s">
        <v>467</v>
      </c>
      <c r="C81" s="149" t="s">
        <v>468</v>
      </c>
      <c r="D81" s="149" t="s">
        <v>0</v>
      </c>
      <c r="E81" s="149" t="s">
        <v>1</v>
      </c>
      <c r="F81" s="149" t="s">
        <v>469</v>
      </c>
      <c r="G81" s="149" t="s">
        <v>1257</v>
      </c>
      <c r="H81" s="149" t="s">
        <v>5</v>
      </c>
      <c r="I81" s="149" t="s">
        <v>470</v>
      </c>
      <c r="J81" s="149" t="s">
        <v>6</v>
      </c>
      <c r="K81" s="149" t="s">
        <v>720</v>
      </c>
    </row>
    <row r="82" spans="1:11" x14ac:dyDescent="0.25">
      <c r="A82" s="149">
        <v>71</v>
      </c>
      <c r="B82" s="149" t="s">
        <v>797</v>
      </c>
      <c r="C82" s="149" t="s">
        <v>798</v>
      </c>
      <c r="D82" s="149" t="s">
        <v>799</v>
      </c>
      <c r="E82" s="149" t="s">
        <v>1</v>
      </c>
      <c r="F82" s="149" t="s">
        <v>800</v>
      </c>
      <c r="G82" s="149" t="s">
        <v>1257</v>
      </c>
      <c r="H82" s="149" t="s">
        <v>8</v>
      </c>
      <c r="I82" s="149" t="s">
        <v>801</v>
      </c>
      <c r="J82" s="149" t="s">
        <v>9</v>
      </c>
      <c r="K82" s="149" t="s">
        <v>802</v>
      </c>
    </row>
    <row r="83" spans="1:11" x14ac:dyDescent="0.25">
      <c r="A83" s="149">
        <v>73</v>
      </c>
      <c r="B83" s="149" t="s">
        <v>174</v>
      </c>
      <c r="C83" s="149" t="s">
        <v>175</v>
      </c>
      <c r="D83" s="149" t="s">
        <v>0</v>
      </c>
      <c r="E83" s="149" t="s">
        <v>1</v>
      </c>
      <c r="F83" s="149" t="s">
        <v>176</v>
      </c>
      <c r="G83" s="149" t="s">
        <v>1257</v>
      </c>
      <c r="H83" s="149" t="s">
        <v>8</v>
      </c>
      <c r="I83" s="149" t="s">
        <v>177</v>
      </c>
      <c r="J83" s="149" t="s">
        <v>9</v>
      </c>
      <c r="K83" s="149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1455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6">
        <v>79</v>
      </c>
      <c r="B9" s="146" t="s">
        <v>467</v>
      </c>
      <c r="C9" s="146" t="s">
        <v>468</v>
      </c>
      <c r="D9" s="146" t="s">
        <v>0</v>
      </c>
      <c r="E9" s="146" t="s">
        <v>1</v>
      </c>
      <c r="F9" s="146" t="s">
        <v>477</v>
      </c>
      <c r="G9" s="146" t="s">
        <v>1019</v>
      </c>
      <c r="H9" s="146" t="s">
        <v>30</v>
      </c>
      <c r="I9" s="146" t="s">
        <v>478</v>
      </c>
      <c r="J9" s="146" t="s">
        <v>32</v>
      </c>
      <c r="K9" s="146" t="s">
        <v>740</v>
      </c>
    </row>
    <row r="10" spans="1:11" x14ac:dyDescent="0.25">
      <c r="A10" s="146">
        <v>65</v>
      </c>
      <c r="B10" s="146" t="s">
        <v>460</v>
      </c>
      <c r="C10" s="146" t="s">
        <v>461</v>
      </c>
      <c r="D10" s="146" t="s">
        <v>462</v>
      </c>
      <c r="E10" s="146" t="s">
        <v>1</v>
      </c>
      <c r="F10" s="146" t="s">
        <v>463</v>
      </c>
      <c r="G10" s="146" t="s">
        <v>1019</v>
      </c>
      <c r="H10" s="146" t="s">
        <v>30</v>
      </c>
      <c r="I10" s="146" t="s">
        <v>464</v>
      </c>
      <c r="J10" s="146" t="s">
        <v>32</v>
      </c>
      <c r="K10" s="146" t="s">
        <v>711</v>
      </c>
    </row>
    <row r="11" spans="1:11" x14ac:dyDescent="0.25">
      <c r="A11" s="146">
        <v>29</v>
      </c>
      <c r="B11" s="146" t="s">
        <v>71</v>
      </c>
      <c r="C11" s="146" t="s">
        <v>72</v>
      </c>
      <c r="D11" s="146" t="s">
        <v>73</v>
      </c>
      <c r="E11" s="146" t="s">
        <v>28</v>
      </c>
      <c r="F11" s="146" t="s">
        <v>74</v>
      </c>
      <c r="G11" s="146" t="s">
        <v>1019</v>
      </c>
      <c r="H11" s="146" t="s">
        <v>30</v>
      </c>
      <c r="I11" s="146" t="s">
        <v>75</v>
      </c>
      <c r="J11" s="146" t="s">
        <v>32</v>
      </c>
      <c r="K11" s="146" t="s">
        <v>1058</v>
      </c>
    </row>
    <row r="12" spans="1:11" x14ac:dyDescent="0.25">
      <c r="A12" s="146">
        <v>66</v>
      </c>
      <c r="B12" s="146" t="s">
        <v>165</v>
      </c>
      <c r="C12" s="146" t="s">
        <v>166</v>
      </c>
      <c r="D12" s="146" t="s">
        <v>27</v>
      </c>
      <c r="E12" s="146" t="s">
        <v>28</v>
      </c>
      <c r="F12" s="146" t="s">
        <v>167</v>
      </c>
      <c r="G12" s="146" t="s">
        <v>1019</v>
      </c>
      <c r="H12" s="146" t="s">
        <v>30</v>
      </c>
      <c r="I12" s="146" t="s">
        <v>168</v>
      </c>
      <c r="J12" s="146" t="s">
        <v>32</v>
      </c>
      <c r="K12" s="146" t="s">
        <v>712</v>
      </c>
    </row>
    <row r="13" spans="1:11" x14ac:dyDescent="0.25">
      <c r="A13" s="146">
        <v>27</v>
      </c>
      <c r="B13" s="146" t="s">
        <v>190</v>
      </c>
      <c r="C13" s="146" t="s">
        <v>191</v>
      </c>
      <c r="D13" s="146" t="s">
        <v>192</v>
      </c>
      <c r="E13" s="146" t="s">
        <v>28</v>
      </c>
      <c r="F13" s="146" t="s">
        <v>193</v>
      </c>
      <c r="G13" s="146" t="s">
        <v>1019</v>
      </c>
      <c r="H13" s="146" t="s">
        <v>30</v>
      </c>
      <c r="I13" s="146" t="s">
        <v>194</v>
      </c>
      <c r="J13" s="146" t="s">
        <v>32</v>
      </c>
      <c r="K13" s="146" t="s">
        <v>1081</v>
      </c>
    </row>
    <row r="14" spans="1:11" x14ac:dyDescent="0.25">
      <c r="A14" s="146">
        <v>67</v>
      </c>
      <c r="B14" s="146" t="s">
        <v>25</v>
      </c>
      <c r="C14" s="146" t="s">
        <v>26</v>
      </c>
      <c r="D14" s="146" t="s">
        <v>27</v>
      </c>
      <c r="E14" s="146" t="s">
        <v>28</v>
      </c>
      <c r="F14" s="146" t="s">
        <v>29</v>
      </c>
      <c r="G14" s="146" t="s">
        <v>1019</v>
      </c>
      <c r="H14" s="146" t="s">
        <v>30</v>
      </c>
      <c r="I14" s="146" t="s">
        <v>31</v>
      </c>
      <c r="J14" s="146" t="s">
        <v>32</v>
      </c>
      <c r="K14" s="146" t="s">
        <v>714</v>
      </c>
    </row>
    <row r="15" spans="1:11" x14ac:dyDescent="0.25">
      <c r="A15" s="146">
        <v>36</v>
      </c>
      <c r="B15" s="146" t="s">
        <v>64</v>
      </c>
      <c r="C15" s="146" t="s">
        <v>65</v>
      </c>
      <c r="D15" s="146" t="s">
        <v>66</v>
      </c>
      <c r="E15" s="146" t="s">
        <v>1</v>
      </c>
      <c r="F15" s="146" t="s">
        <v>67</v>
      </c>
      <c r="G15" s="146" t="s">
        <v>1019</v>
      </c>
      <c r="H15" s="146" t="s">
        <v>30</v>
      </c>
      <c r="I15" s="146" t="s">
        <v>68</v>
      </c>
      <c r="J15" s="146" t="s">
        <v>32</v>
      </c>
      <c r="K15" s="146" t="s">
        <v>959</v>
      </c>
    </row>
    <row r="16" spans="1:11" x14ac:dyDescent="0.25">
      <c r="A16" s="146">
        <v>61</v>
      </c>
      <c r="B16" s="146" t="s">
        <v>262</v>
      </c>
      <c r="C16" s="146" t="s">
        <v>399</v>
      </c>
      <c r="D16" s="146" t="s">
        <v>0</v>
      </c>
      <c r="E16" s="146" t="s">
        <v>1</v>
      </c>
      <c r="F16" s="146" t="s">
        <v>400</v>
      </c>
      <c r="G16" s="146" t="s">
        <v>1019</v>
      </c>
      <c r="H16" s="146" t="s">
        <v>294</v>
      </c>
      <c r="I16" s="146" t="s">
        <v>401</v>
      </c>
      <c r="J16" s="146" t="s">
        <v>289</v>
      </c>
      <c r="K16" s="146" t="s">
        <v>700</v>
      </c>
    </row>
    <row r="17" spans="1:11" x14ac:dyDescent="0.25">
      <c r="A17" s="146">
        <v>63</v>
      </c>
      <c r="B17" s="146" t="s">
        <v>431</v>
      </c>
      <c r="C17" s="146" t="s">
        <v>172</v>
      </c>
      <c r="D17" s="146" t="s">
        <v>432</v>
      </c>
      <c r="E17" s="146" t="s">
        <v>28</v>
      </c>
      <c r="F17" s="146" t="s">
        <v>433</v>
      </c>
      <c r="G17" s="146" t="s">
        <v>1019</v>
      </c>
      <c r="H17" s="146" t="s">
        <v>294</v>
      </c>
      <c r="I17" s="146" t="s">
        <v>434</v>
      </c>
      <c r="J17" s="146" t="s">
        <v>289</v>
      </c>
      <c r="K17" s="146" t="s">
        <v>704</v>
      </c>
    </row>
    <row r="18" spans="1:11" x14ac:dyDescent="0.25">
      <c r="A18" s="146">
        <v>53</v>
      </c>
      <c r="B18" s="146" t="s">
        <v>297</v>
      </c>
      <c r="C18" s="146" t="s">
        <v>255</v>
      </c>
      <c r="D18" s="146" t="s">
        <v>0</v>
      </c>
      <c r="E18" s="146" t="s">
        <v>1</v>
      </c>
      <c r="F18" s="146" t="s">
        <v>298</v>
      </c>
      <c r="G18" s="146" t="s">
        <v>1019</v>
      </c>
      <c r="H18" s="146" t="s">
        <v>294</v>
      </c>
      <c r="I18" s="146" t="s">
        <v>299</v>
      </c>
      <c r="J18" s="146" t="s">
        <v>289</v>
      </c>
      <c r="K18" s="146" t="s">
        <v>680</v>
      </c>
    </row>
    <row r="19" spans="1:11" x14ac:dyDescent="0.25">
      <c r="A19" s="146">
        <v>51</v>
      </c>
      <c r="B19" s="146"/>
      <c r="C19" s="146"/>
      <c r="D19" s="146"/>
      <c r="E19" s="146"/>
      <c r="F19" s="146" t="s">
        <v>540</v>
      </c>
      <c r="G19" s="146" t="s">
        <v>1019</v>
      </c>
      <c r="H19" s="146" t="s">
        <v>294</v>
      </c>
      <c r="I19" s="146" t="s">
        <v>541</v>
      </c>
      <c r="J19" s="146" t="s">
        <v>289</v>
      </c>
      <c r="K19" s="146" t="s">
        <v>677</v>
      </c>
    </row>
    <row r="20" spans="1:11" x14ac:dyDescent="0.25">
      <c r="A20" s="146">
        <v>40</v>
      </c>
      <c r="B20" s="146" t="s">
        <v>49</v>
      </c>
      <c r="C20" s="146" t="s">
        <v>97</v>
      </c>
      <c r="D20" s="146" t="s">
        <v>66</v>
      </c>
      <c r="E20" s="146" t="s">
        <v>1</v>
      </c>
      <c r="F20" s="146" t="s">
        <v>391</v>
      </c>
      <c r="G20" s="146" t="s">
        <v>1019</v>
      </c>
      <c r="H20" s="146" t="s">
        <v>294</v>
      </c>
      <c r="I20" s="146" t="s">
        <v>392</v>
      </c>
      <c r="J20" s="146" t="s">
        <v>289</v>
      </c>
      <c r="K20" s="146" t="s">
        <v>921</v>
      </c>
    </row>
    <row r="21" spans="1:11" x14ac:dyDescent="0.25">
      <c r="A21" s="146">
        <v>54</v>
      </c>
      <c r="B21" s="146" t="s">
        <v>311</v>
      </c>
      <c r="C21" s="146" t="s">
        <v>312</v>
      </c>
      <c r="D21" s="146" t="s">
        <v>313</v>
      </c>
      <c r="E21" s="146" t="s">
        <v>43</v>
      </c>
      <c r="F21" s="146" t="s">
        <v>314</v>
      </c>
      <c r="G21" s="146" t="s">
        <v>1019</v>
      </c>
      <c r="H21" s="146" t="s">
        <v>294</v>
      </c>
      <c r="I21" s="146" t="s">
        <v>315</v>
      </c>
      <c r="J21" s="146" t="s">
        <v>289</v>
      </c>
      <c r="K21" s="146" t="s">
        <v>683</v>
      </c>
    </row>
    <row r="22" spans="1:11" x14ac:dyDescent="0.25">
      <c r="A22" s="146">
        <v>52</v>
      </c>
      <c r="B22" s="146" t="s">
        <v>291</v>
      </c>
      <c r="C22" s="146" t="s">
        <v>292</v>
      </c>
      <c r="D22" s="146" t="s">
        <v>0</v>
      </c>
      <c r="E22" s="146" t="s">
        <v>1</v>
      </c>
      <c r="F22" s="146" t="s">
        <v>293</v>
      </c>
      <c r="G22" s="146" t="s">
        <v>1019</v>
      </c>
      <c r="H22" s="146" t="s">
        <v>294</v>
      </c>
      <c r="I22" s="146" t="s">
        <v>295</v>
      </c>
      <c r="J22" s="146" t="s">
        <v>289</v>
      </c>
      <c r="K22" s="146" t="s">
        <v>679</v>
      </c>
    </row>
    <row r="23" spans="1:11" x14ac:dyDescent="0.25">
      <c r="A23" s="146">
        <v>47</v>
      </c>
      <c r="B23" s="146" t="s">
        <v>608</v>
      </c>
      <c r="C23" s="146" t="s">
        <v>378</v>
      </c>
      <c r="D23" s="146" t="s">
        <v>27</v>
      </c>
      <c r="E23" s="146" t="s">
        <v>28</v>
      </c>
      <c r="F23" s="146" t="s">
        <v>609</v>
      </c>
      <c r="G23" s="146" t="s">
        <v>1019</v>
      </c>
      <c r="H23" s="146" t="s">
        <v>294</v>
      </c>
      <c r="I23" s="146" t="s">
        <v>610</v>
      </c>
      <c r="J23" s="146" t="s">
        <v>289</v>
      </c>
      <c r="K23" s="146" t="s">
        <v>663</v>
      </c>
    </row>
    <row r="24" spans="1:11" x14ac:dyDescent="0.25">
      <c r="A24" s="146">
        <v>3</v>
      </c>
      <c r="B24" s="146" t="s">
        <v>366</v>
      </c>
      <c r="C24" s="146" t="s">
        <v>367</v>
      </c>
      <c r="D24" s="146" t="s">
        <v>368</v>
      </c>
      <c r="E24" s="146" t="s">
        <v>43</v>
      </c>
      <c r="F24" s="146" t="s">
        <v>369</v>
      </c>
      <c r="G24" s="146" t="s">
        <v>1019</v>
      </c>
      <c r="H24" s="146" t="s">
        <v>294</v>
      </c>
      <c r="I24" s="146" t="s">
        <v>370</v>
      </c>
      <c r="J24" s="146" t="s">
        <v>289</v>
      </c>
      <c r="K24" s="146" t="s">
        <v>1240</v>
      </c>
    </row>
    <row r="25" spans="1:11" x14ac:dyDescent="0.25">
      <c r="A25" s="146">
        <v>45</v>
      </c>
      <c r="B25" s="146" t="s">
        <v>651</v>
      </c>
      <c r="C25" s="146" t="s">
        <v>652</v>
      </c>
      <c r="D25" s="146" t="s">
        <v>653</v>
      </c>
      <c r="E25" s="146" t="s">
        <v>1</v>
      </c>
      <c r="F25" s="146" t="s">
        <v>654</v>
      </c>
      <c r="G25" s="146" t="s">
        <v>1019</v>
      </c>
      <c r="H25" s="146" t="s">
        <v>294</v>
      </c>
      <c r="I25" s="146" t="s">
        <v>655</v>
      </c>
      <c r="J25" s="146" t="s">
        <v>289</v>
      </c>
      <c r="K25" s="146" t="s">
        <v>656</v>
      </c>
    </row>
    <row r="26" spans="1:11" x14ac:dyDescent="0.25">
      <c r="A26" s="146">
        <v>42</v>
      </c>
      <c r="B26" s="146" t="s">
        <v>845</v>
      </c>
      <c r="C26" s="146" t="s">
        <v>846</v>
      </c>
      <c r="D26" s="146" t="s">
        <v>27</v>
      </c>
      <c r="E26" s="146" t="s">
        <v>28</v>
      </c>
      <c r="F26" s="146" t="s">
        <v>847</v>
      </c>
      <c r="G26" s="146" t="s">
        <v>1019</v>
      </c>
      <c r="H26" s="146" t="s">
        <v>294</v>
      </c>
      <c r="I26" s="146" t="s">
        <v>848</v>
      </c>
      <c r="J26" s="146" t="s">
        <v>289</v>
      </c>
      <c r="K26" s="146" t="s">
        <v>849</v>
      </c>
    </row>
    <row r="27" spans="1:11" x14ac:dyDescent="0.25">
      <c r="A27" s="146">
        <v>46</v>
      </c>
      <c r="B27" s="146" t="s">
        <v>425</v>
      </c>
      <c r="C27" s="146" t="s">
        <v>426</v>
      </c>
      <c r="D27" s="146" t="s">
        <v>427</v>
      </c>
      <c r="E27" s="146" t="s">
        <v>28</v>
      </c>
      <c r="F27" s="146" t="s">
        <v>428</v>
      </c>
      <c r="G27" s="146" t="s">
        <v>1019</v>
      </c>
      <c r="H27" s="146" t="s">
        <v>287</v>
      </c>
      <c r="I27" s="146" t="s">
        <v>429</v>
      </c>
      <c r="J27" s="146" t="s">
        <v>289</v>
      </c>
      <c r="K27" s="146" t="s">
        <v>659</v>
      </c>
    </row>
    <row r="28" spans="1:11" x14ac:dyDescent="0.25">
      <c r="A28" s="146">
        <v>55</v>
      </c>
      <c r="B28" s="146" t="s">
        <v>317</v>
      </c>
      <c r="C28" s="146" t="s">
        <v>279</v>
      </c>
      <c r="D28" s="146" t="s">
        <v>318</v>
      </c>
      <c r="E28" s="146" t="s">
        <v>28</v>
      </c>
      <c r="F28" s="146" t="s">
        <v>319</v>
      </c>
      <c r="G28" s="146" t="s">
        <v>1019</v>
      </c>
      <c r="H28" s="146" t="s">
        <v>287</v>
      </c>
      <c r="I28" s="146" t="s">
        <v>320</v>
      </c>
      <c r="J28" s="146" t="s">
        <v>289</v>
      </c>
      <c r="K28" s="146" t="s">
        <v>758</v>
      </c>
    </row>
    <row r="29" spans="1:11" x14ac:dyDescent="0.25">
      <c r="A29" s="146">
        <v>62</v>
      </c>
      <c r="B29" s="146" t="s">
        <v>403</v>
      </c>
      <c r="C29" s="146" t="s">
        <v>60</v>
      </c>
      <c r="D29" s="146" t="s">
        <v>27</v>
      </c>
      <c r="E29" s="146" t="s">
        <v>28</v>
      </c>
      <c r="F29" s="146" t="s">
        <v>404</v>
      </c>
      <c r="G29" s="146" t="s">
        <v>1019</v>
      </c>
      <c r="H29" s="146" t="s">
        <v>287</v>
      </c>
      <c r="I29" s="146" t="s">
        <v>405</v>
      </c>
      <c r="J29" s="146" t="s">
        <v>289</v>
      </c>
      <c r="K29" s="146" t="s">
        <v>701</v>
      </c>
    </row>
    <row r="30" spans="1:11" x14ac:dyDescent="0.25">
      <c r="A30" s="146">
        <v>50</v>
      </c>
      <c r="B30" s="146" t="s">
        <v>566</v>
      </c>
      <c r="C30" s="146" t="s">
        <v>556</v>
      </c>
      <c r="D30" s="146" t="s">
        <v>0</v>
      </c>
      <c r="E30" s="146" t="s">
        <v>1</v>
      </c>
      <c r="F30" s="146" t="s">
        <v>557</v>
      </c>
      <c r="G30" s="146" t="s">
        <v>1019</v>
      </c>
      <c r="H30" s="146" t="s">
        <v>287</v>
      </c>
      <c r="I30" s="146" t="s">
        <v>558</v>
      </c>
      <c r="J30" s="146" t="s">
        <v>289</v>
      </c>
      <c r="K30" s="146" t="s">
        <v>673</v>
      </c>
    </row>
    <row r="31" spans="1:11" x14ac:dyDescent="0.25">
      <c r="A31" s="146">
        <v>48</v>
      </c>
      <c r="B31" s="146"/>
      <c r="C31" s="146"/>
      <c r="D31" s="146"/>
      <c r="E31" s="146"/>
      <c r="F31" s="146" t="s">
        <v>572</v>
      </c>
      <c r="G31" s="146" t="s">
        <v>1019</v>
      </c>
      <c r="H31" s="146" t="s">
        <v>287</v>
      </c>
      <c r="I31" s="146" t="s">
        <v>573</v>
      </c>
      <c r="J31" s="146" t="s">
        <v>289</v>
      </c>
      <c r="K31" s="146" t="s">
        <v>665</v>
      </c>
    </row>
    <row r="32" spans="1:11" x14ac:dyDescent="0.25">
      <c r="A32" s="146">
        <v>38</v>
      </c>
      <c r="B32" s="146" t="s">
        <v>322</v>
      </c>
      <c r="C32" s="146" t="s">
        <v>323</v>
      </c>
      <c r="D32" s="146" t="s">
        <v>66</v>
      </c>
      <c r="E32" s="146" t="s">
        <v>1</v>
      </c>
      <c r="F32" s="146" t="s">
        <v>324</v>
      </c>
      <c r="G32" s="146" t="s">
        <v>1019</v>
      </c>
      <c r="H32" s="146" t="s">
        <v>287</v>
      </c>
      <c r="I32" s="146" t="s">
        <v>325</v>
      </c>
      <c r="J32" s="146" t="s">
        <v>289</v>
      </c>
      <c r="K32" s="146" t="s">
        <v>956</v>
      </c>
    </row>
    <row r="33" spans="1:11" x14ac:dyDescent="0.25">
      <c r="A33" s="146">
        <v>35</v>
      </c>
      <c r="B33" s="146" t="s">
        <v>982</v>
      </c>
      <c r="C33" s="146" t="s">
        <v>292</v>
      </c>
      <c r="D33" s="146" t="s">
        <v>462</v>
      </c>
      <c r="E33" s="146" t="s">
        <v>1</v>
      </c>
      <c r="F33" s="146" t="s">
        <v>422</v>
      </c>
      <c r="G33" s="146" t="s">
        <v>1019</v>
      </c>
      <c r="H33" s="146" t="s">
        <v>3</v>
      </c>
      <c r="I33" s="146" t="s">
        <v>423</v>
      </c>
      <c r="J33" s="146" t="s">
        <v>2</v>
      </c>
      <c r="K33" s="146" t="s">
        <v>983</v>
      </c>
    </row>
    <row r="34" spans="1:11" x14ac:dyDescent="0.25">
      <c r="A34" s="146">
        <v>41</v>
      </c>
      <c r="B34" s="146" t="s">
        <v>361</v>
      </c>
      <c r="C34" s="146" t="s">
        <v>362</v>
      </c>
      <c r="D34" s="146" t="s">
        <v>0</v>
      </c>
      <c r="E34" s="146" t="s">
        <v>1</v>
      </c>
      <c r="F34" s="146" t="s">
        <v>886</v>
      </c>
      <c r="G34" s="146" t="s">
        <v>1019</v>
      </c>
      <c r="H34" s="146" t="s">
        <v>3</v>
      </c>
      <c r="I34" s="146" t="s">
        <v>861</v>
      </c>
      <c r="J34" s="146" t="s">
        <v>516</v>
      </c>
      <c r="K34" s="146" t="s">
        <v>896</v>
      </c>
    </row>
    <row r="35" spans="1:11" x14ac:dyDescent="0.25">
      <c r="A35" s="146">
        <v>60</v>
      </c>
      <c r="B35" s="146" t="s">
        <v>137</v>
      </c>
      <c r="C35" s="146" t="s">
        <v>138</v>
      </c>
      <c r="D35" s="146" t="s">
        <v>0</v>
      </c>
      <c r="E35" s="146" t="s">
        <v>1</v>
      </c>
      <c r="F35" s="146" t="s">
        <v>139</v>
      </c>
      <c r="G35" s="146" t="s">
        <v>1019</v>
      </c>
      <c r="H35" s="146" t="s">
        <v>3</v>
      </c>
      <c r="I35" s="146" t="s">
        <v>140</v>
      </c>
      <c r="J35" s="146" t="s">
        <v>53</v>
      </c>
      <c r="K35" s="146" t="s">
        <v>699</v>
      </c>
    </row>
    <row r="36" spans="1:11" x14ac:dyDescent="0.25">
      <c r="A36" s="146">
        <v>82</v>
      </c>
      <c r="B36" s="146" t="s">
        <v>224</v>
      </c>
      <c r="C36" s="146" t="s">
        <v>225</v>
      </c>
      <c r="D36" s="146" t="s">
        <v>0</v>
      </c>
      <c r="E36" s="146" t="s">
        <v>1</v>
      </c>
      <c r="F36" s="146" t="s">
        <v>226</v>
      </c>
      <c r="G36" s="146" t="s">
        <v>1019</v>
      </c>
      <c r="H36" s="146" t="s">
        <v>3</v>
      </c>
      <c r="I36" s="146" t="s">
        <v>227</v>
      </c>
      <c r="J36" s="146" t="s">
        <v>53</v>
      </c>
      <c r="K36" s="146" t="s">
        <v>748</v>
      </c>
    </row>
    <row r="37" spans="1:11" x14ac:dyDescent="0.25">
      <c r="A37" s="146">
        <v>30</v>
      </c>
      <c r="B37" s="146" t="s">
        <v>273</v>
      </c>
      <c r="C37" s="146" t="s">
        <v>274</v>
      </c>
      <c r="D37" s="146" t="s">
        <v>0</v>
      </c>
      <c r="E37" s="146" t="s">
        <v>1</v>
      </c>
      <c r="F37" s="146" t="s">
        <v>275</v>
      </c>
      <c r="G37" s="146" t="s">
        <v>1019</v>
      </c>
      <c r="H37" s="146" t="s">
        <v>3</v>
      </c>
      <c r="I37" s="146" t="s">
        <v>276</v>
      </c>
      <c r="J37" s="146" t="s">
        <v>53</v>
      </c>
      <c r="K37" s="146" t="s">
        <v>1069</v>
      </c>
    </row>
    <row r="38" spans="1:11" x14ac:dyDescent="0.25">
      <c r="A38" s="146">
        <v>37</v>
      </c>
      <c r="B38" s="146" t="s">
        <v>242</v>
      </c>
      <c r="C38" s="146" t="s">
        <v>243</v>
      </c>
      <c r="D38" s="146" t="s">
        <v>957</v>
      </c>
      <c r="E38" s="146" t="s">
        <v>43</v>
      </c>
      <c r="F38" s="146" t="s">
        <v>244</v>
      </c>
      <c r="G38" s="146" t="s">
        <v>1019</v>
      </c>
      <c r="H38" s="146" t="s">
        <v>3</v>
      </c>
      <c r="I38" s="146" t="s">
        <v>245</v>
      </c>
      <c r="J38" s="146" t="s">
        <v>125</v>
      </c>
      <c r="K38" s="146" t="s">
        <v>958</v>
      </c>
    </row>
    <row r="39" spans="1:11" x14ac:dyDescent="0.25">
      <c r="A39" s="146">
        <v>9</v>
      </c>
      <c r="B39" s="146" t="s">
        <v>117</v>
      </c>
      <c r="C39" s="146" t="s">
        <v>1210</v>
      </c>
      <c r="D39" s="146" t="s">
        <v>648</v>
      </c>
      <c r="E39" s="146" t="s">
        <v>1</v>
      </c>
      <c r="F39" s="146" t="s">
        <v>1211</v>
      </c>
      <c r="G39" s="146" t="s">
        <v>1019</v>
      </c>
      <c r="H39" s="146" t="s">
        <v>3</v>
      </c>
      <c r="I39" s="146" t="s">
        <v>1212</v>
      </c>
      <c r="J39" s="146" t="s">
        <v>53</v>
      </c>
      <c r="K39" s="146" t="s">
        <v>1213</v>
      </c>
    </row>
    <row r="40" spans="1:11" x14ac:dyDescent="0.25">
      <c r="A40" s="146">
        <v>58</v>
      </c>
      <c r="B40" s="146" t="s">
        <v>238</v>
      </c>
      <c r="C40" s="146" t="s">
        <v>239</v>
      </c>
      <c r="D40" s="146" t="s">
        <v>0</v>
      </c>
      <c r="E40" s="146" t="s">
        <v>1</v>
      </c>
      <c r="F40" s="146" t="s">
        <v>240</v>
      </c>
      <c r="G40" s="146" t="s">
        <v>1019</v>
      </c>
      <c r="H40" s="146" t="s">
        <v>3</v>
      </c>
      <c r="I40" s="146" t="s">
        <v>241</v>
      </c>
      <c r="J40" s="146" t="s">
        <v>53</v>
      </c>
      <c r="K40" s="146" t="s">
        <v>691</v>
      </c>
    </row>
    <row r="41" spans="1:11" x14ac:dyDescent="0.25">
      <c r="A41" s="146">
        <v>28</v>
      </c>
      <c r="B41" s="146" t="s">
        <v>262</v>
      </c>
      <c r="C41" s="146" t="s">
        <v>263</v>
      </c>
      <c r="D41" s="146" t="s">
        <v>264</v>
      </c>
      <c r="E41" s="146" t="s">
        <v>1</v>
      </c>
      <c r="F41" s="146" t="s">
        <v>265</v>
      </c>
      <c r="G41" s="146" t="s">
        <v>1019</v>
      </c>
      <c r="H41" s="146" t="s">
        <v>3</v>
      </c>
      <c r="I41" s="146" t="s">
        <v>266</v>
      </c>
      <c r="J41" s="146" t="s">
        <v>53</v>
      </c>
      <c r="K41" s="146" t="s">
        <v>1057</v>
      </c>
    </row>
    <row r="42" spans="1:11" x14ac:dyDescent="0.25">
      <c r="A42" s="146">
        <v>72</v>
      </c>
      <c r="B42" s="146" t="s">
        <v>120</v>
      </c>
      <c r="C42" s="146" t="s">
        <v>121</v>
      </c>
      <c r="D42" s="146" t="s">
        <v>122</v>
      </c>
      <c r="E42" s="146" t="s">
        <v>43</v>
      </c>
      <c r="F42" s="146" t="s">
        <v>123</v>
      </c>
      <c r="G42" s="146" t="s">
        <v>1019</v>
      </c>
      <c r="H42" s="146" t="s">
        <v>3</v>
      </c>
      <c r="I42" s="146" t="s">
        <v>124</v>
      </c>
      <c r="J42" s="146" t="s">
        <v>125</v>
      </c>
      <c r="K42" s="146" t="s">
        <v>728</v>
      </c>
    </row>
    <row r="43" spans="1:11" x14ac:dyDescent="0.25">
      <c r="A43" s="146">
        <v>85</v>
      </c>
      <c r="B43" s="146" t="s">
        <v>278</v>
      </c>
      <c r="C43" s="146" t="s">
        <v>279</v>
      </c>
      <c r="D43" s="146" t="s">
        <v>66</v>
      </c>
      <c r="E43" s="146" t="s">
        <v>1</v>
      </c>
      <c r="F43" s="146" t="s">
        <v>280</v>
      </c>
      <c r="G43" s="146" t="s">
        <v>1019</v>
      </c>
      <c r="H43" s="146" t="s">
        <v>3</v>
      </c>
      <c r="I43" s="146" t="s">
        <v>281</v>
      </c>
      <c r="J43" s="146" t="s">
        <v>53</v>
      </c>
      <c r="K43" s="146" t="s">
        <v>756</v>
      </c>
    </row>
    <row r="44" spans="1:11" x14ac:dyDescent="0.25">
      <c r="A44" s="146">
        <v>83</v>
      </c>
      <c r="B44" s="146" t="s">
        <v>54</v>
      </c>
      <c r="C44" s="146" t="s">
        <v>55</v>
      </c>
      <c r="D44" s="146" t="s">
        <v>0</v>
      </c>
      <c r="E44" s="146" t="s">
        <v>1</v>
      </c>
      <c r="F44" s="146" t="s">
        <v>229</v>
      </c>
      <c r="G44" s="146" t="s">
        <v>1019</v>
      </c>
      <c r="H44" s="146" t="s">
        <v>3</v>
      </c>
      <c r="I44" s="146" t="s">
        <v>230</v>
      </c>
      <c r="J44" s="146" t="s">
        <v>53</v>
      </c>
      <c r="K44" s="146" t="s">
        <v>749</v>
      </c>
    </row>
    <row r="45" spans="1:11" x14ac:dyDescent="0.25">
      <c r="A45" s="146">
        <v>11</v>
      </c>
      <c r="B45" s="146" t="s">
        <v>116</v>
      </c>
      <c r="C45" s="146" t="s">
        <v>117</v>
      </c>
      <c r="D45" s="146" t="s">
        <v>648</v>
      </c>
      <c r="E45" s="146" t="s">
        <v>1</v>
      </c>
      <c r="F45" s="146" t="s">
        <v>118</v>
      </c>
      <c r="G45" s="146" t="s">
        <v>1019</v>
      </c>
      <c r="H45" s="146" t="s">
        <v>3</v>
      </c>
      <c r="I45" s="146" t="s">
        <v>119</v>
      </c>
      <c r="J45" s="146" t="s">
        <v>53</v>
      </c>
      <c r="K45" s="146" t="s">
        <v>1167</v>
      </c>
    </row>
    <row r="46" spans="1:11" x14ac:dyDescent="0.25">
      <c r="A46" s="146">
        <v>71</v>
      </c>
      <c r="B46" s="146" t="s">
        <v>110</v>
      </c>
      <c r="C46" s="146" t="s">
        <v>111</v>
      </c>
      <c r="D46" s="146" t="s">
        <v>112</v>
      </c>
      <c r="E46" s="146" t="s">
        <v>43</v>
      </c>
      <c r="F46" s="146" t="s">
        <v>113</v>
      </c>
      <c r="G46" s="146" t="s">
        <v>1019</v>
      </c>
      <c r="H46" s="146" t="s">
        <v>3</v>
      </c>
      <c r="I46" s="146" t="s">
        <v>114</v>
      </c>
      <c r="J46" s="146" t="s">
        <v>53</v>
      </c>
      <c r="K46" s="146" t="s">
        <v>727</v>
      </c>
    </row>
    <row r="47" spans="1:11" x14ac:dyDescent="0.25">
      <c r="A47" s="146">
        <v>25</v>
      </c>
      <c r="B47" s="146" t="s">
        <v>50</v>
      </c>
      <c r="C47" s="146" t="s">
        <v>51</v>
      </c>
      <c r="D47" s="146" t="s">
        <v>52</v>
      </c>
      <c r="E47" s="146" t="s">
        <v>43</v>
      </c>
      <c r="F47" s="146" t="s">
        <v>246</v>
      </c>
      <c r="G47" s="146" t="s">
        <v>1019</v>
      </c>
      <c r="H47" s="146" t="s">
        <v>3</v>
      </c>
      <c r="I47" s="146" t="s">
        <v>247</v>
      </c>
      <c r="J47" s="146" t="s">
        <v>125</v>
      </c>
      <c r="K47" s="146" t="s">
        <v>1127</v>
      </c>
    </row>
    <row r="48" spans="1:11" x14ac:dyDescent="0.25">
      <c r="A48" s="146">
        <v>81</v>
      </c>
      <c r="B48" s="146" t="s">
        <v>206</v>
      </c>
      <c r="C48" s="146" t="s">
        <v>207</v>
      </c>
      <c r="D48" s="146" t="s">
        <v>173</v>
      </c>
      <c r="E48" s="146" t="s">
        <v>43</v>
      </c>
      <c r="F48" s="146" t="s">
        <v>208</v>
      </c>
      <c r="G48" s="146" t="s">
        <v>1019</v>
      </c>
      <c r="H48" s="146" t="s">
        <v>3</v>
      </c>
      <c r="I48" s="146" t="s">
        <v>209</v>
      </c>
      <c r="J48" s="146" t="s">
        <v>53</v>
      </c>
      <c r="K48" s="146" t="s">
        <v>745</v>
      </c>
    </row>
    <row r="49" spans="1:11" x14ac:dyDescent="0.25">
      <c r="A49" s="146">
        <v>33</v>
      </c>
      <c r="B49" s="146" t="s">
        <v>145</v>
      </c>
      <c r="C49" s="146" t="s">
        <v>97</v>
      </c>
      <c r="D49" s="146" t="s">
        <v>1046</v>
      </c>
      <c r="E49" s="146" t="s">
        <v>1</v>
      </c>
      <c r="F49" s="146" t="s">
        <v>147</v>
      </c>
      <c r="G49" s="146" t="s">
        <v>1019</v>
      </c>
      <c r="H49" s="146" t="s">
        <v>3</v>
      </c>
      <c r="I49" s="146" t="s">
        <v>148</v>
      </c>
      <c r="J49" s="146" t="s">
        <v>53</v>
      </c>
      <c r="K49" s="146" t="s">
        <v>1047</v>
      </c>
    </row>
    <row r="50" spans="1:11" x14ac:dyDescent="0.25">
      <c r="A50" s="146">
        <v>31</v>
      </c>
      <c r="B50" s="146" t="s">
        <v>102</v>
      </c>
      <c r="C50" s="146" t="s">
        <v>141</v>
      </c>
      <c r="D50" s="146" t="s">
        <v>42</v>
      </c>
      <c r="E50" s="146" t="s">
        <v>43</v>
      </c>
      <c r="F50" s="146" t="s">
        <v>142</v>
      </c>
      <c r="G50" s="146" t="s">
        <v>1019</v>
      </c>
      <c r="H50" s="146" t="s">
        <v>3</v>
      </c>
      <c r="I50" s="146" t="s">
        <v>143</v>
      </c>
      <c r="J50" s="146" t="s">
        <v>53</v>
      </c>
      <c r="K50" s="146" t="s">
        <v>1070</v>
      </c>
    </row>
    <row r="51" spans="1:11" x14ac:dyDescent="0.25">
      <c r="A51" s="146">
        <v>49</v>
      </c>
      <c r="B51" s="146" t="s">
        <v>590</v>
      </c>
      <c r="C51" s="146" t="s">
        <v>591</v>
      </c>
      <c r="D51" s="146" t="s">
        <v>592</v>
      </c>
      <c r="E51" s="146" t="s">
        <v>43</v>
      </c>
      <c r="F51" s="146" t="s">
        <v>593</v>
      </c>
      <c r="G51" s="146" t="s">
        <v>1131</v>
      </c>
      <c r="H51" s="146" t="s">
        <v>30</v>
      </c>
      <c r="I51" s="146" t="s">
        <v>594</v>
      </c>
      <c r="J51" s="146" t="s">
        <v>32</v>
      </c>
      <c r="K51" s="146" t="s">
        <v>669</v>
      </c>
    </row>
    <row r="52" spans="1:11" x14ac:dyDescent="0.25">
      <c r="A52" s="146">
        <v>26</v>
      </c>
      <c r="B52" s="146" t="s">
        <v>1072</v>
      </c>
      <c r="C52" s="146" t="s">
        <v>1073</v>
      </c>
      <c r="D52" s="146" t="s">
        <v>122</v>
      </c>
      <c r="E52" s="146" t="s">
        <v>43</v>
      </c>
      <c r="F52" s="146" t="s">
        <v>221</v>
      </c>
      <c r="G52" s="146" t="s">
        <v>1131</v>
      </c>
      <c r="H52" s="146" t="s">
        <v>3</v>
      </c>
      <c r="I52" s="146" t="s">
        <v>222</v>
      </c>
      <c r="J52" s="146" t="s">
        <v>53</v>
      </c>
      <c r="K52" s="146" t="s">
        <v>1074</v>
      </c>
    </row>
    <row customFormat="1" r="53" s="147" spans="1:11" x14ac:dyDescent="0.25">
      <c r="A53" s="147">
        <v>32</v>
      </c>
      <c r="B53" s="147" t="s">
        <v>766</v>
      </c>
      <c r="C53" s="147" t="s">
        <v>767</v>
      </c>
      <c r="D53" s="147" t="s">
        <v>577</v>
      </c>
      <c r="E53" s="147" t="s">
        <v>7</v>
      </c>
      <c r="F53" s="147" t="s">
        <v>1040</v>
      </c>
      <c r="G53" s="147" t="s">
        <v>1050</v>
      </c>
      <c r="H53" s="147" t="s">
        <v>781</v>
      </c>
      <c r="I53" s="147" t="s">
        <v>1042</v>
      </c>
      <c r="J53" s="147" t="s">
        <v>1043</v>
      </c>
      <c r="K53" s="147" t="s">
        <v>1044</v>
      </c>
    </row>
    <row r="54" spans="1:11" x14ac:dyDescent="0.25">
      <c r="A54" s="146">
        <v>77</v>
      </c>
      <c r="B54" s="146" t="s">
        <v>174</v>
      </c>
      <c r="C54" s="146" t="s">
        <v>175</v>
      </c>
      <c r="D54" s="146" t="s">
        <v>0</v>
      </c>
      <c r="E54" s="146" t="s">
        <v>1</v>
      </c>
      <c r="F54" s="146" t="s">
        <v>472</v>
      </c>
      <c r="G54" s="146" t="s">
        <v>1050</v>
      </c>
      <c r="H54" s="146" t="s">
        <v>473</v>
      </c>
      <c r="I54" s="146" t="s">
        <v>474</v>
      </c>
      <c r="J54" s="146" t="s">
        <v>475</v>
      </c>
      <c r="K54" s="146" t="s">
        <v>737</v>
      </c>
    </row>
    <row r="55" spans="1:11" x14ac:dyDescent="0.25">
      <c r="A55" s="146">
        <v>80</v>
      </c>
      <c r="B55" s="146" t="s">
        <v>54</v>
      </c>
      <c r="C55" s="146" t="s">
        <v>55</v>
      </c>
      <c r="D55" s="146" t="s">
        <v>0</v>
      </c>
      <c r="E55" s="146" t="s">
        <v>1</v>
      </c>
      <c r="F55" s="146" t="s">
        <v>480</v>
      </c>
      <c r="G55" s="146" t="s">
        <v>1050</v>
      </c>
      <c r="H55" s="146" t="s">
        <v>473</v>
      </c>
      <c r="I55" s="146" t="s">
        <v>481</v>
      </c>
      <c r="J55" s="146" t="s">
        <v>475</v>
      </c>
      <c r="K55" s="146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6">
        <v>18</v>
      </c>
      <c r="B57" s="146" t="s">
        <v>1146</v>
      </c>
      <c r="C57" s="146" t="s">
        <v>1147</v>
      </c>
      <c r="D57" s="146" t="s">
        <v>1142</v>
      </c>
      <c r="E57" s="146" t="s">
        <v>1</v>
      </c>
      <c r="F57" s="146" t="s">
        <v>1148</v>
      </c>
      <c r="G57" s="146" t="s">
        <v>1136</v>
      </c>
      <c r="H57" s="146" t="s">
        <v>1013</v>
      </c>
      <c r="I57" s="146" t="s">
        <v>1149</v>
      </c>
      <c r="J57" s="146" t="s">
        <v>960</v>
      </c>
      <c r="K57" s="146" t="s">
        <v>1150</v>
      </c>
    </row>
    <row r="58" spans="1:11" x14ac:dyDescent="0.25">
      <c r="A58" s="146">
        <v>20</v>
      </c>
      <c r="B58" s="146" t="s">
        <v>50</v>
      </c>
      <c r="C58" s="146" t="s">
        <v>51</v>
      </c>
      <c r="D58" s="146" t="s">
        <v>52</v>
      </c>
      <c r="E58" s="146" t="s">
        <v>43</v>
      </c>
      <c r="F58" s="146" t="s">
        <v>1085</v>
      </c>
      <c r="G58" s="146" t="s">
        <v>1136</v>
      </c>
      <c r="H58" s="146" t="s">
        <v>1013</v>
      </c>
      <c r="I58" s="146" t="s">
        <v>1086</v>
      </c>
      <c r="J58" s="146" t="s">
        <v>960</v>
      </c>
      <c r="K58" s="146" t="s">
        <v>1087</v>
      </c>
    </row>
    <row r="59" spans="1:11" x14ac:dyDescent="0.25">
      <c r="A59" s="146">
        <v>17</v>
      </c>
      <c r="B59" s="146" t="s">
        <v>262</v>
      </c>
      <c r="C59" s="146" t="s">
        <v>1141</v>
      </c>
      <c r="D59" s="146" t="s">
        <v>1142</v>
      </c>
      <c r="E59" s="146" t="s">
        <v>1</v>
      </c>
      <c r="F59" s="146" t="s">
        <v>1143</v>
      </c>
      <c r="G59" s="146" t="s">
        <v>1136</v>
      </c>
      <c r="H59" s="146" t="s">
        <v>1013</v>
      </c>
      <c r="I59" s="146" t="s">
        <v>1144</v>
      </c>
      <c r="J59" s="146" t="s">
        <v>960</v>
      </c>
      <c r="K59" s="146" t="s">
        <v>1145</v>
      </c>
    </row>
    <row r="60" spans="1:11" x14ac:dyDescent="0.25">
      <c r="A60" s="146">
        <v>22</v>
      </c>
      <c r="B60" s="146" t="s">
        <v>1110</v>
      </c>
      <c r="C60" s="146" t="s">
        <v>408</v>
      </c>
      <c r="D60" s="146" t="s">
        <v>1111</v>
      </c>
      <c r="E60" s="146" t="s">
        <v>912</v>
      </c>
      <c r="F60" s="146" t="s">
        <v>1112</v>
      </c>
      <c r="G60" s="146" t="s">
        <v>1136</v>
      </c>
      <c r="H60" s="146" t="s">
        <v>1013</v>
      </c>
      <c r="I60" s="146" t="s">
        <v>1113</v>
      </c>
      <c r="J60" s="146" t="s">
        <v>960</v>
      </c>
      <c r="K60" s="146" t="s">
        <v>1114</v>
      </c>
    </row>
    <row r="61" spans="1:11" x14ac:dyDescent="0.25">
      <c r="A61" s="146">
        <v>14</v>
      </c>
      <c r="B61" s="146" t="s">
        <v>1181</v>
      </c>
      <c r="C61" s="146" t="s">
        <v>1182</v>
      </c>
      <c r="D61" s="146" t="s">
        <v>1183</v>
      </c>
      <c r="E61" s="146" t="s">
        <v>48</v>
      </c>
      <c r="F61" s="146" t="s">
        <v>1184</v>
      </c>
      <c r="G61" s="146" t="s">
        <v>1136</v>
      </c>
      <c r="H61" s="146" t="s">
        <v>1013</v>
      </c>
      <c r="I61" s="146" t="s">
        <v>1185</v>
      </c>
      <c r="J61" s="146" t="s">
        <v>960</v>
      </c>
      <c r="K61" s="146" t="s">
        <v>1186</v>
      </c>
    </row>
    <row r="62" spans="1:11" x14ac:dyDescent="0.25">
      <c r="A62" s="146">
        <v>15</v>
      </c>
      <c r="B62" s="146" t="s">
        <v>1187</v>
      </c>
      <c r="C62" s="146" t="s">
        <v>1188</v>
      </c>
      <c r="D62" s="146" t="s">
        <v>1189</v>
      </c>
      <c r="E62" s="146" t="s">
        <v>43</v>
      </c>
      <c r="F62" s="146" t="s">
        <v>1190</v>
      </c>
      <c r="G62" s="146" t="s">
        <v>1136</v>
      </c>
      <c r="H62" s="146" t="s">
        <v>1013</v>
      </c>
      <c r="I62" s="146" t="s">
        <v>1191</v>
      </c>
      <c r="J62" s="146" t="s">
        <v>960</v>
      </c>
      <c r="K62" s="146" t="s">
        <v>1192</v>
      </c>
    </row>
    <row r="63" spans="1:11" x14ac:dyDescent="0.25">
      <c r="A63" s="146">
        <v>16</v>
      </c>
      <c r="B63" s="146" t="s">
        <v>64</v>
      </c>
      <c r="C63" s="146" t="s">
        <v>65</v>
      </c>
      <c r="D63" s="146" t="s">
        <v>66</v>
      </c>
      <c r="E63" s="146" t="s">
        <v>1</v>
      </c>
      <c r="F63" s="146" t="s">
        <v>1133</v>
      </c>
      <c r="G63" s="146" t="s">
        <v>1136</v>
      </c>
      <c r="H63" s="146" t="s">
        <v>1013</v>
      </c>
      <c r="I63" s="146" t="s">
        <v>1134</v>
      </c>
      <c r="J63" s="146" t="s">
        <v>960</v>
      </c>
      <c r="K63" s="146" t="s">
        <v>1135</v>
      </c>
    </row>
    <row r="64" spans="1:11" x14ac:dyDescent="0.25">
      <c r="A64" s="146">
        <v>13</v>
      </c>
      <c r="B64" s="146" t="s">
        <v>1176</v>
      </c>
      <c r="C64" s="146" t="s">
        <v>1177</v>
      </c>
      <c r="D64" s="146" t="s">
        <v>173</v>
      </c>
      <c r="E64" s="146" t="s">
        <v>43</v>
      </c>
      <c r="F64" s="146" t="s">
        <v>1178</v>
      </c>
      <c r="G64" s="146" t="s">
        <v>1136</v>
      </c>
      <c r="H64" s="146" t="s">
        <v>1013</v>
      </c>
      <c r="I64" s="146" t="s">
        <v>1179</v>
      </c>
      <c r="J64" s="146" t="s">
        <v>960</v>
      </c>
      <c r="K64" s="146" t="s">
        <v>1180</v>
      </c>
    </row>
    <row r="65" spans="1:11" x14ac:dyDescent="0.25">
      <c r="A65" s="146">
        <v>24</v>
      </c>
      <c r="B65" s="146" t="s">
        <v>803</v>
      </c>
      <c r="C65" s="146" t="s">
        <v>804</v>
      </c>
      <c r="D65" s="146" t="s">
        <v>17</v>
      </c>
      <c r="E65" s="146" t="s">
        <v>7</v>
      </c>
      <c r="F65" s="146" t="s">
        <v>1121</v>
      </c>
      <c r="G65" s="146" t="s">
        <v>1136</v>
      </c>
      <c r="H65" s="146" t="s">
        <v>1013</v>
      </c>
      <c r="I65" s="146" t="s">
        <v>1122</v>
      </c>
      <c r="J65" s="146" t="s">
        <v>960</v>
      </c>
      <c r="K65" s="146" t="s">
        <v>1123</v>
      </c>
    </row>
    <row r="66" spans="1:11" x14ac:dyDescent="0.25">
      <c r="A66" s="146">
        <v>23</v>
      </c>
      <c r="B66" s="146" t="s">
        <v>1115</v>
      </c>
      <c r="C66" s="146" t="s">
        <v>1116</v>
      </c>
      <c r="D66" s="146" t="s">
        <v>1117</v>
      </c>
      <c r="E66" s="146" t="s">
        <v>1</v>
      </c>
      <c r="F66" s="146" t="s">
        <v>1118</v>
      </c>
      <c r="G66" s="146" t="s">
        <v>1136</v>
      </c>
      <c r="H66" s="146" t="s">
        <v>1013</v>
      </c>
      <c r="I66" s="146" t="s">
        <v>1119</v>
      </c>
      <c r="J66" s="146" t="s">
        <v>960</v>
      </c>
      <c r="K66" s="146" t="s">
        <v>1120</v>
      </c>
    </row>
    <row r="67" spans="1:11" x14ac:dyDescent="0.25">
      <c r="A67" s="146">
        <v>10</v>
      </c>
      <c r="B67" s="146" t="s">
        <v>262</v>
      </c>
      <c r="C67" s="146" t="s">
        <v>399</v>
      </c>
      <c r="D67" s="146" t="s">
        <v>0</v>
      </c>
      <c r="E67" s="146" t="s">
        <v>1</v>
      </c>
      <c r="F67" s="146" t="s">
        <v>1103</v>
      </c>
      <c r="G67" s="146" t="s">
        <v>1136</v>
      </c>
      <c r="H67" s="146" t="s">
        <v>1013</v>
      </c>
      <c r="I67" s="146" t="s">
        <v>1104</v>
      </c>
      <c r="J67" s="146" t="s">
        <v>960</v>
      </c>
      <c r="K67" s="146" t="s">
        <v>1206</v>
      </c>
    </row>
    <row r="68" spans="1:11" x14ac:dyDescent="0.25">
      <c r="A68" s="146">
        <v>12</v>
      </c>
      <c r="B68" s="146" t="s">
        <v>196</v>
      </c>
      <c r="C68" s="146" t="s">
        <v>104</v>
      </c>
      <c r="D68" s="146" t="s">
        <v>197</v>
      </c>
      <c r="E68" s="146" t="s">
        <v>198</v>
      </c>
      <c r="F68" s="146" t="s">
        <v>1168</v>
      </c>
      <c r="G68" s="146" t="s">
        <v>1136</v>
      </c>
      <c r="H68" s="146" t="s">
        <v>1013</v>
      </c>
      <c r="I68" s="146" t="s">
        <v>1169</v>
      </c>
      <c r="J68" s="146" t="s">
        <v>960</v>
      </c>
      <c r="K68" s="146" t="s">
        <v>1170</v>
      </c>
    </row>
    <row r="69" spans="1:11" x14ac:dyDescent="0.25">
      <c r="A69" s="146">
        <v>21</v>
      </c>
      <c r="B69" s="146" t="s">
        <v>196</v>
      </c>
      <c r="C69" s="146" t="s">
        <v>104</v>
      </c>
      <c r="D69" s="146" t="s">
        <v>197</v>
      </c>
      <c r="E69" s="146" t="s">
        <v>198</v>
      </c>
      <c r="F69" s="146" t="s">
        <v>1107</v>
      </c>
      <c r="G69" s="146" t="s">
        <v>1136</v>
      </c>
      <c r="H69" s="146" t="s">
        <v>1013</v>
      </c>
      <c r="I69" s="146" t="s">
        <v>1108</v>
      </c>
      <c r="J69" s="146" t="s">
        <v>960</v>
      </c>
      <c r="K69" s="146" t="s">
        <v>1109</v>
      </c>
    </row>
    <row r="70" spans="1:11" x14ac:dyDescent="0.25">
      <c r="A70" s="146">
        <v>56</v>
      </c>
      <c r="B70" s="146" t="s">
        <v>15</v>
      </c>
      <c r="C70" s="146" t="s">
        <v>16</v>
      </c>
      <c r="D70" s="146" t="s">
        <v>17</v>
      </c>
      <c r="E70" s="146" t="s">
        <v>7</v>
      </c>
      <c r="F70" s="146" t="s">
        <v>18</v>
      </c>
      <c r="G70" s="146" t="s">
        <v>1136</v>
      </c>
      <c r="H70" s="146" t="s">
        <v>5</v>
      </c>
      <c r="I70" s="146" t="s">
        <v>19</v>
      </c>
      <c r="J70" s="146" t="s">
        <v>6</v>
      </c>
      <c r="K70" s="146" t="s">
        <v>685</v>
      </c>
    </row>
    <row r="71" spans="1:11" x14ac:dyDescent="0.25">
      <c r="A71" s="146">
        <v>34</v>
      </c>
      <c r="B71" s="146" t="s">
        <v>803</v>
      </c>
      <c r="C71" s="146" t="s">
        <v>804</v>
      </c>
      <c r="D71" s="146" t="s">
        <v>17</v>
      </c>
      <c r="E71" s="146" t="s">
        <v>7</v>
      </c>
      <c r="F71" s="146" t="s">
        <v>805</v>
      </c>
      <c r="G71" s="146" t="s">
        <v>1136</v>
      </c>
      <c r="H71" s="146" t="s">
        <v>5</v>
      </c>
      <c r="I71" s="146" t="s">
        <v>806</v>
      </c>
      <c r="J71" s="146" t="s">
        <v>6</v>
      </c>
      <c r="K71" s="146" t="s">
        <v>996</v>
      </c>
    </row>
    <row r="72" spans="1:11" x14ac:dyDescent="0.25">
      <c r="A72" s="146">
        <v>70</v>
      </c>
      <c r="B72" s="146" t="s">
        <v>50</v>
      </c>
      <c r="C72" s="146" t="s">
        <v>51</v>
      </c>
      <c r="D72" s="146" t="s">
        <v>52</v>
      </c>
      <c r="E72" s="146" t="s">
        <v>43</v>
      </c>
      <c r="F72" s="146" t="s">
        <v>94</v>
      </c>
      <c r="G72" s="146" t="s">
        <v>1136</v>
      </c>
      <c r="H72" s="146" t="s">
        <v>5</v>
      </c>
      <c r="I72" s="146" t="s">
        <v>95</v>
      </c>
      <c r="J72" s="146" t="s">
        <v>6</v>
      </c>
      <c r="K72" s="146" t="s">
        <v>724</v>
      </c>
    </row>
    <row r="73" spans="1:11" x14ac:dyDescent="0.25">
      <c r="A73" s="146">
        <v>75</v>
      </c>
      <c r="B73" s="146" t="s">
        <v>101</v>
      </c>
      <c r="C73" s="146" t="s">
        <v>102</v>
      </c>
      <c r="D73" s="146" t="s">
        <v>103</v>
      </c>
      <c r="E73" s="146" t="s">
        <v>43</v>
      </c>
      <c r="F73" s="146" t="s">
        <v>169</v>
      </c>
      <c r="G73" s="146" t="s">
        <v>1136</v>
      </c>
      <c r="H73" s="146" t="s">
        <v>8</v>
      </c>
      <c r="I73" s="146" t="s">
        <v>170</v>
      </c>
      <c r="J73" s="146" t="s">
        <v>9</v>
      </c>
      <c r="K73" s="146" t="s">
        <v>735</v>
      </c>
    </row>
    <row r="74" spans="1:11" x14ac:dyDescent="0.25">
      <c r="A74" s="146">
        <v>78</v>
      </c>
      <c r="B74" s="146" t="s">
        <v>179</v>
      </c>
      <c r="C74" s="146" t="s">
        <v>180</v>
      </c>
      <c r="D74" s="146" t="s">
        <v>181</v>
      </c>
      <c r="E74" s="146" t="s">
        <v>43</v>
      </c>
      <c r="F74" s="146" t="s">
        <v>182</v>
      </c>
      <c r="G74" s="146" t="s">
        <v>1136</v>
      </c>
      <c r="H74" s="146" t="s">
        <v>8</v>
      </c>
      <c r="I74" s="146" t="s">
        <v>183</v>
      </c>
      <c r="J74" s="146" t="s">
        <v>9</v>
      </c>
      <c r="K74" s="146" t="s">
        <v>738</v>
      </c>
    </row>
    <row r="75" spans="1:11" x14ac:dyDescent="0.25">
      <c r="A75" s="146">
        <v>19</v>
      </c>
      <c r="B75" s="146" t="s">
        <v>530</v>
      </c>
      <c r="C75" s="146" t="s">
        <v>531</v>
      </c>
      <c r="D75" s="146" t="s">
        <v>36</v>
      </c>
      <c r="E75" s="146" t="s">
        <v>1</v>
      </c>
      <c r="F75" s="146" t="s">
        <v>1158</v>
      </c>
      <c r="G75" s="146" t="s">
        <v>1257</v>
      </c>
      <c r="H75" s="146" t="s">
        <v>1013</v>
      </c>
      <c r="I75" s="146" t="s">
        <v>1159</v>
      </c>
      <c r="J75" s="146" t="s">
        <v>960</v>
      </c>
      <c r="K75" s="146" t="s">
        <v>1160</v>
      </c>
    </row>
    <row r="76" spans="1:11" x14ac:dyDescent="0.25">
      <c r="A76" s="146">
        <v>5</v>
      </c>
      <c r="B76" s="146" t="s">
        <v>366</v>
      </c>
      <c r="C76" s="146" t="s">
        <v>367</v>
      </c>
      <c r="D76" s="146" t="s">
        <v>368</v>
      </c>
      <c r="E76" s="146" t="s">
        <v>43</v>
      </c>
      <c r="F76" s="146" t="s">
        <v>1100</v>
      </c>
      <c r="G76" s="146" t="s">
        <v>1257</v>
      </c>
      <c r="H76" s="146" t="s">
        <v>1013</v>
      </c>
      <c r="I76" s="146" t="s">
        <v>1101</v>
      </c>
      <c r="J76" s="146" t="s">
        <v>960</v>
      </c>
      <c r="K76" s="146" t="s">
        <v>1258</v>
      </c>
    </row>
    <row r="77" spans="1:11" x14ac:dyDescent="0.25">
      <c r="A77" s="146">
        <v>8</v>
      </c>
      <c r="B77" s="146" t="s">
        <v>1194</v>
      </c>
      <c r="C77" s="146" t="s">
        <v>1195</v>
      </c>
      <c r="D77" s="146" t="s">
        <v>1196</v>
      </c>
      <c r="E77" s="146" t="s">
        <v>28</v>
      </c>
      <c r="F77" s="146" t="s">
        <v>1197</v>
      </c>
      <c r="G77" s="146" t="s">
        <v>1257</v>
      </c>
      <c r="H77" s="146" t="s">
        <v>1013</v>
      </c>
      <c r="I77" s="146" t="s">
        <v>1198</v>
      </c>
      <c r="J77" s="146" t="s">
        <v>960</v>
      </c>
      <c r="K77" s="146" t="s">
        <v>1214</v>
      </c>
    </row>
    <row r="78" spans="1:11" x14ac:dyDescent="0.25">
      <c r="A78" s="146">
        <v>2</v>
      </c>
      <c r="B78" s="146" t="s">
        <v>174</v>
      </c>
      <c r="C78" s="146" t="s">
        <v>175</v>
      </c>
      <c r="D78" s="146" t="s">
        <v>0</v>
      </c>
      <c r="E78" s="146" t="s">
        <v>1</v>
      </c>
      <c r="F78" s="146" t="s">
        <v>1232</v>
      </c>
      <c r="G78" s="146" t="s">
        <v>1257</v>
      </c>
      <c r="H78" s="146" t="s">
        <v>1013</v>
      </c>
      <c r="I78" s="146" t="s">
        <v>1234</v>
      </c>
      <c r="J78" s="146" t="s">
        <v>960</v>
      </c>
      <c r="K78" s="146" t="s">
        <v>1456</v>
      </c>
    </row>
    <row r="79" spans="1:11" x14ac:dyDescent="0.25">
      <c r="A79" s="146">
        <v>6</v>
      </c>
      <c r="B79" s="146" t="s">
        <v>1215</v>
      </c>
      <c r="C79" s="146" t="s">
        <v>1216</v>
      </c>
      <c r="D79" s="146" t="s">
        <v>0</v>
      </c>
      <c r="E79" s="146" t="s">
        <v>1</v>
      </c>
      <c r="F79" s="146" t="s">
        <v>1218</v>
      </c>
      <c r="G79" s="146" t="s">
        <v>1257</v>
      </c>
      <c r="H79" s="146" t="s">
        <v>1013</v>
      </c>
      <c r="I79" s="146" t="s">
        <v>1219</v>
      </c>
      <c r="J79" s="146" t="s">
        <v>960</v>
      </c>
      <c r="K79" s="146" t="s">
        <v>1242</v>
      </c>
    </row>
    <row r="80" spans="1:11" x14ac:dyDescent="0.25">
      <c r="A80" s="146">
        <v>64</v>
      </c>
      <c r="B80" s="146" t="s">
        <v>443</v>
      </c>
      <c r="C80" s="146" t="s">
        <v>444</v>
      </c>
      <c r="D80" s="146" t="s">
        <v>0</v>
      </c>
      <c r="E80" s="146" t="s">
        <v>1</v>
      </c>
      <c r="F80" s="146" t="s">
        <v>445</v>
      </c>
      <c r="G80" s="146" t="s">
        <v>1257</v>
      </c>
      <c r="H80" s="146" t="s">
        <v>5</v>
      </c>
      <c r="I80" s="146" t="s">
        <v>446</v>
      </c>
      <c r="J80" s="146" t="s">
        <v>6</v>
      </c>
      <c r="K80" s="146" t="s">
        <v>708</v>
      </c>
    </row>
    <row r="81" spans="1:11" x14ac:dyDescent="0.25">
      <c r="A81" s="146">
        <v>68</v>
      </c>
      <c r="B81" s="146" t="s">
        <v>54</v>
      </c>
      <c r="C81" s="146" t="s">
        <v>55</v>
      </c>
      <c r="D81" s="146" t="s">
        <v>0</v>
      </c>
      <c r="E81" s="146" t="s">
        <v>1</v>
      </c>
      <c r="F81" s="146" t="s">
        <v>56</v>
      </c>
      <c r="G81" s="146" t="s">
        <v>1257</v>
      </c>
      <c r="H81" s="146" t="s">
        <v>5</v>
      </c>
      <c r="I81" s="146" t="s">
        <v>57</v>
      </c>
      <c r="J81" s="146" t="s">
        <v>6</v>
      </c>
      <c r="K81" s="146" t="s">
        <v>717</v>
      </c>
    </row>
    <row r="82" spans="1:11" x14ac:dyDescent="0.25">
      <c r="A82" s="146">
        <v>4</v>
      </c>
      <c r="B82" s="146" t="s">
        <v>366</v>
      </c>
      <c r="C82" s="146" t="s">
        <v>367</v>
      </c>
      <c r="D82" s="146" t="s">
        <v>368</v>
      </c>
      <c r="E82" s="146" t="s">
        <v>43</v>
      </c>
      <c r="F82" s="146" t="s">
        <v>395</v>
      </c>
      <c r="G82" s="146" t="s">
        <v>1257</v>
      </c>
      <c r="H82" s="146" t="s">
        <v>5</v>
      </c>
      <c r="I82" s="146" t="s">
        <v>396</v>
      </c>
      <c r="J82" s="146" t="s">
        <v>6</v>
      </c>
      <c r="K82" s="146" t="s">
        <v>1241</v>
      </c>
    </row>
    <row r="83" spans="1:11" x14ac:dyDescent="0.25">
      <c r="A83" s="146">
        <v>69</v>
      </c>
      <c r="B83" s="146" t="s">
        <v>467</v>
      </c>
      <c r="C83" s="146" t="s">
        <v>468</v>
      </c>
      <c r="D83" s="146" t="s">
        <v>0</v>
      </c>
      <c r="E83" s="146" t="s">
        <v>1</v>
      </c>
      <c r="F83" s="146" t="s">
        <v>469</v>
      </c>
      <c r="G83" s="146" t="s">
        <v>1257</v>
      </c>
      <c r="H83" s="146" t="s">
        <v>5</v>
      </c>
      <c r="I83" s="146" t="s">
        <v>470</v>
      </c>
      <c r="J83" s="146" t="s">
        <v>6</v>
      </c>
      <c r="K83" s="146" t="s">
        <v>720</v>
      </c>
    </row>
    <row r="84" spans="1:11" x14ac:dyDescent="0.25">
      <c r="A84" s="146">
        <v>74</v>
      </c>
      <c r="B84" s="146" t="s">
        <v>797</v>
      </c>
      <c r="C84" s="146" t="s">
        <v>798</v>
      </c>
      <c r="D84" s="146" t="s">
        <v>799</v>
      </c>
      <c r="E84" s="146" t="s">
        <v>1</v>
      </c>
      <c r="F84" s="146" t="s">
        <v>800</v>
      </c>
      <c r="G84" s="146" t="s">
        <v>1257</v>
      </c>
      <c r="H84" s="146" t="s">
        <v>8</v>
      </c>
      <c r="I84" s="146" t="s">
        <v>801</v>
      </c>
      <c r="J84" s="146" t="s">
        <v>9</v>
      </c>
      <c r="K84" s="146" t="s">
        <v>802</v>
      </c>
    </row>
    <row r="85" spans="1:11" x14ac:dyDescent="0.25">
      <c r="A85" s="146">
        <v>76</v>
      </c>
      <c r="B85" s="146" t="s">
        <v>174</v>
      </c>
      <c r="C85" s="146" t="s">
        <v>175</v>
      </c>
      <c r="D85" s="146" t="s">
        <v>0</v>
      </c>
      <c r="E85" s="146" t="s">
        <v>1</v>
      </c>
      <c r="F85" s="146" t="s">
        <v>176</v>
      </c>
      <c r="G85" s="146" t="s">
        <v>1257</v>
      </c>
      <c r="H85" s="146" t="s">
        <v>8</v>
      </c>
      <c r="I85" s="146" t="s">
        <v>177</v>
      </c>
      <c r="J85" s="146" t="s">
        <v>9</v>
      </c>
      <c r="K85" s="146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3" t="s">
        <v>982</v>
      </c>
      <c r="C2" s="133" t="s">
        <v>292</v>
      </c>
      <c r="D2" s="133" t="s">
        <v>462</v>
      </c>
      <c r="E2" s="133" t="s">
        <v>1</v>
      </c>
      <c r="F2" s="133" t="s">
        <v>422</v>
      </c>
      <c r="G2" s="133" t="s">
        <v>1019</v>
      </c>
      <c r="H2" s="133" t="s">
        <v>3</v>
      </c>
      <c r="I2" s="133" t="s">
        <v>423</v>
      </c>
      <c r="J2" s="133" t="s">
        <v>2</v>
      </c>
      <c r="K2" s="133" t="s">
        <v>983</v>
      </c>
    </row>
    <row r="3" spans="1:11" x14ac:dyDescent="0.25">
      <c r="A3">
        <v>38</v>
      </c>
      <c r="B3" s="133" t="s">
        <v>361</v>
      </c>
      <c r="C3" s="133" t="s">
        <v>362</v>
      </c>
      <c r="D3" s="133" t="s">
        <v>0</v>
      </c>
      <c r="E3" s="133" t="s">
        <v>1</v>
      </c>
      <c r="F3" s="133" t="s">
        <v>886</v>
      </c>
      <c r="G3" s="133" t="s">
        <v>1019</v>
      </c>
      <c r="H3" s="133" t="s">
        <v>3</v>
      </c>
      <c r="I3" s="133" t="s">
        <v>861</v>
      </c>
      <c r="J3" s="133" t="s">
        <v>516</v>
      </c>
      <c r="K3" s="133" t="s">
        <v>896</v>
      </c>
    </row>
    <row r="4" spans="1:11" x14ac:dyDescent="0.25">
      <c r="A4">
        <v>74</v>
      </c>
      <c r="B4" s="133" t="s">
        <v>174</v>
      </c>
      <c r="C4" s="133" t="s">
        <v>175</v>
      </c>
      <c r="D4" s="133" t="s">
        <v>0</v>
      </c>
      <c r="E4" s="133" t="s">
        <v>1</v>
      </c>
      <c r="F4" s="133" t="s">
        <v>472</v>
      </c>
      <c r="G4" s="133" t="s">
        <v>1050</v>
      </c>
      <c r="H4" s="133" t="s">
        <v>473</v>
      </c>
      <c r="I4" s="133" t="s">
        <v>474</v>
      </c>
      <c r="J4" s="133" t="s">
        <v>475</v>
      </c>
      <c r="K4" s="133" t="s">
        <v>737</v>
      </c>
    </row>
    <row r="5" spans="1:11" x14ac:dyDescent="0.25">
      <c r="A5" s="133">
        <v>77</v>
      </c>
      <c r="B5" s="133" t="s">
        <v>54</v>
      </c>
      <c r="C5" s="133" t="s">
        <v>55</v>
      </c>
      <c r="D5" s="133" t="s">
        <v>0</v>
      </c>
      <c r="E5" s="133" t="s">
        <v>1</v>
      </c>
      <c r="F5" s="133" t="s">
        <v>480</v>
      </c>
      <c r="G5" s="133" t="s">
        <v>1050</v>
      </c>
      <c r="H5" s="133" t="s">
        <v>473</v>
      </c>
      <c r="I5" s="133" t="s">
        <v>481</v>
      </c>
      <c r="J5" s="133" t="s">
        <v>475</v>
      </c>
      <c r="K5" s="133" t="s">
        <v>744</v>
      </c>
    </row>
    <row r="6" spans="1:11" x14ac:dyDescent="0.25">
      <c r="A6" s="133">
        <v>61</v>
      </c>
      <c r="B6" s="133" t="s">
        <v>443</v>
      </c>
      <c r="C6" s="133" t="s">
        <v>444</v>
      </c>
      <c r="D6" s="133" t="s">
        <v>0</v>
      </c>
      <c r="E6" s="133" t="s">
        <v>1</v>
      </c>
      <c r="F6" s="133" t="s">
        <v>445</v>
      </c>
      <c r="G6" s="133" t="s">
        <v>1257</v>
      </c>
      <c r="H6" s="133" t="s">
        <v>5</v>
      </c>
      <c r="I6" s="133" t="s">
        <v>446</v>
      </c>
      <c r="J6" s="133" t="s">
        <v>6</v>
      </c>
      <c r="K6" s="133" t="s">
        <v>708</v>
      </c>
    </row>
    <row r="7" spans="1:11" x14ac:dyDescent="0.25">
      <c r="A7" s="133">
        <v>52</v>
      </c>
      <c r="B7" s="133" t="s">
        <v>15</v>
      </c>
      <c r="C7" s="133" t="s">
        <v>16</v>
      </c>
      <c r="D7" s="133" t="s">
        <v>17</v>
      </c>
      <c r="E7" s="133" t="s">
        <v>7</v>
      </c>
      <c r="F7" s="133" t="s">
        <v>18</v>
      </c>
      <c r="G7" s="133" t="s">
        <v>1136</v>
      </c>
      <c r="H7" s="133" t="s">
        <v>5</v>
      </c>
      <c r="I7" s="133" t="s">
        <v>19</v>
      </c>
      <c r="J7" s="133" t="s">
        <v>6</v>
      </c>
      <c r="K7" s="133" t="s">
        <v>685</v>
      </c>
    </row>
    <row r="8" spans="1:11" x14ac:dyDescent="0.25">
      <c r="A8" s="133">
        <v>3</v>
      </c>
      <c r="B8" s="133" t="s">
        <v>366</v>
      </c>
      <c r="C8" s="133" t="s">
        <v>367</v>
      </c>
      <c r="D8" s="133" t="s">
        <v>368</v>
      </c>
      <c r="E8" s="133" t="s">
        <v>43</v>
      </c>
      <c r="F8" s="133" t="s">
        <v>395</v>
      </c>
      <c r="G8" s="133" t="s">
        <v>1257</v>
      </c>
      <c r="H8" s="133" t="s">
        <v>5</v>
      </c>
      <c r="I8" s="133" t="s">
        <v>396</v>
      </c>
      <c r="J8" s="133" t="s">
        <v>6</v>
      </c>
      <c r="K8" s="133" t="s">
        <v>1241</v>
      </c>
    </row>
    <row r="9" spans="1:11" x14ac:dyDescent="0.25">
      <c r="A9" s="133">
        <v>65</v>
      </c>
      <c r="B9" s="133" t="s">
        <v>467</v>
      </c>
      <c r="C9" s="133" t="s">
        <v>468</v>
      </c>
      <c r="D9" s="133" t="s">
        <v>0</v>
      </c>
      <c r="E9" s="133" t="s">
        <v>1</v>
      </c>
      <c r="F9" s="133" t="s">
        <v>469</v>
      </c>
      <c r="G9" s="133" t="s">
        <v>1257</v>
      </c>
      <c r="H9" s="133" t="s">
        <v>5</v>
      </c>
      <c r="I9" s="133" t="s">
        <v>470</v>
      </c>
      <c r="J9" s="133" t="s">
        <v>6</v>
      </c>
      <c r="K9" s="133" t="s">
        <v>720</v>
      </c>
    </row>
    <row r="10" spans="1:11" x14ac:dyDescent="0.25">
      <c r="A10" s="133">
        <v>31</v>
      </c>
      <c r="B10" s="133" t="s">
        <v>803</v>
      </c>
      <c r="C10" s="133" t="s">
        <v>804</v>
      </c>
      <c r="D10" s="133" t="s">
        <v>17</v>
      </c>
      <c r="E10" s="133" t="s">
        <v>7</v>
      </c>
      <c r="F10" s="133" t="s">
        <v>805</v>
      </c>
      <c r="G10" s="133" t="s">
        <v>1136</v>
      </c>
      <c r="H10" s="133" t="s">
        <v>5</v>
      </c>
      <c r="I10" s="133" t="s">
        <v>806</v>
      </c>
      <c r="J10" s="133" t="s">
        <v>6</v>
      </c>
      <c r="K10" s="133" t="s">
        <v>996</v>
      </c>
    </row>
    <row r="11" spans="1:11" x14ac:dyDescent="0.25">
      <c r="A11" s="133">
        <v>66</v>
      </c>
      <c r="B11" s="133" t="s">
        <v>50</v>
      </c>
      <c r="C11" s="133" t="s">
        <v>51</v>
      </c>
      <c r="D11" s="133" t="s">
        <v>52</v>
      </c>
      <c r="E11" s="133" t="s">
        <v>43</v>
      </c>
      <c r="F11" s="133" t="s">
        <v>94</v>
      </c>
      <c r="G11" s="133" t="s">
        <v>1136</v>
      </c>
      <c r="H11" s="133" t="s">
        <v>5</v>
      </c>
      <c r="I11" s="133" t="s">
        <v>95</v>
      </c>
      <c r="J11" s="133" t="s">
        <v>6</v>
      </c>
      <c r="K11" s="133" t="s">
        <v>724</v>
      </c>
    </row>
    <row r="12" spans="1:11" x14ac:dyDescent="0.25">
      <c r="A12" s="133">
        <v>72</v>
      </c>
      <c r="B12" s="133" t="s">
        <v>101</v>
      </c>
      <c r="C12" s="133" t="s">
        <v>102</v>
      </c>
      <c r="D12" s="133" t="s">
        <v>103</v>
      </c>
      <c r="E12" s="133" t="s">
        <v>43</v>
      </c>
      <c r="F12" s="133" t="s">
        <v>169</v>
      </c>
      <c r="G12" s="133" t="s">
        <v>1136</v>
      </c>
      <c r="H12" s="133" t="s">
        <v>8</v>
      </c>
      <c r="I12" s="133" t="s">
        <v>170</v>
      </c>
      <c r="J12" s="133" t="s">
        <v>9</v>
      </c>
      <c r="K12" s="133" t="s">
        <v>735</v>
      </c>
    </row>
    <row r="13" spans="1:11" x14ac:dyDescent="0.25">
      <c r="A13" s="133">
        <v>71</v>
      </c>
      <c r="B13" s="133" t="s">
        <v>797</v>
      </c>
      <c r="C13" s="133" t="s">
        <v>798</v>
      </c>
      <c r="D13" s="133" t="s">
        <v>799</v>
      </c>
      <c r="E13" s="133" t="s">
        <v>1</v>
      </c>
      <c r="F13" s="133" t="s">
        <v>800</v>
      </c>
      <c r="G13" s="133" t="s">
        <v>1257</v>
      </c>
      <c r="H13" s="133" t="s">
        <v>8</v>
      </c>
      <c r="I13" s="133" t="s">
        <v>801</v>
      </c>
      <c r="J13" s="133" t="s">
        <v>9</v>
      </c>
      <c r="K13" s="133" t="s">
        <v>802</v>
      </c>
    </row>
    <row r="14" spans="1:11" x14ac:dyDescent="0.25">
      <c r="A14" s="133">
        <v>75</v>
      </c>
      <c r="B14" s="133" t="s">
        <v>179</v>
      </c>
      <c r="C14" s="133" t="s">
        <v>180</v>
      </c>
      <c r="D14" s="133" t="s">
        <v>181</v>
      </c>
      <c r="E14" s="133" t="s">
        <v>43</v>
      </c>
      <c r="F14" s="133" t="s">
        <v>182</v>
      </c>
      <c r="G14" s="133" t="s">
        <v>1136</v>
      </c>
      <c r="H14" s="133" t="s">
        <v>8</v>
      </c>
      <c r="I14" s="133" t="s">
        <v>183</v>
      </c>
      <c r="J14" s="133" t="s">
        <v>9</v>
      </c>
      <c r="K14" s="133" t="s">
        <v>738</v>
      </c>
    </row>
    <row r="15" spans="1:11" x14ac:dyDescent="0.25">
      <c r="A15" s="133">
        <v>73</v>
      </c>
      <c r="B15" s="133" t="s">
        <v>174</v>
      </c>
      <c r="C15" s="133" t="s">
        <v>175</v>
      </c>
      <c r="D15" s="133" t="s">
        <v>0</v>
      </c>
      <c r="E15" s="133" t="s">
        <v>1</v>
      </c>
      <c r="F15" s="133" t="s">
        <v>176</v>
      </c>
      <c r="G15" s="133" t="s">
        <v>1257</v>
      </c>
      <c r="H15" s="133" t="s">
        <v>8</v>
      </c>
      <c r="I15" s="133" t="s">
        <v>177</v>
      </c>
      <c r="J15" s="133" t="s">
        <v>9</v>
      </c>
      <c r="K15" s="133" t="s">
        <v>736</v>
      </c>
    </row>
    <row r="16" spans="1:11" x14ac:dyDescent="0.25">
      <c r="A16" s="133">
        <v>17</v>
      </c>
      <c r="B16" s="133" t="s">
        <v>1146</v>
      </c>
      <c r="C16" s="133" t="s">
        <v>1147</v>
      </c>
      <c r="D16" s="133" t="s">
        <v>1142</v>
      </c>
      <c r="E16" s="133" t="s">
        <v>1</v>
      </c>
      <c r="F16" s="133" t="s">
        <v>1148</v>
      </c>
      <c r="G16" s="133" t="s">
        <v>1136</v>
      </c>
      <c r="H16" s="133" t="s">
        <v>1013</v>
      </c>
      <c r="I16" s="133" t="s">
        <v>1149</v>
      </c>
      <c r="J16" s="133" t="s">
        <v>960</v>
      </c>
      <c r="K16" s="133" t="s">
        <v>1150</v>
      </c>
    </row>
    <row r="17" spans="1:11" x14ac:dyDescent="0.25">
      <c r="A17" s="133">
        <v>18</v>
      </c>
      <c r="B17" s="133" t="s">
        <v>530</v>
      </c>
      <c r="C17" s="133" t="s">
        <v>531</v>
      </c>
      <c r="D17" s="133" t="s">
        <v>36</v>
      </c>
      <c r="E17" s="133" t="s">
        <v>1</v>
      </c>
      <c r="F17" s="133" t="s">
        <v>1158</v>
      </c>
      <c r="G17" s="133" t="s">
        <v>1257</v>
      </c>
      <c r="H17" s="133" t="s">
        <v>1013</v>
      </c>
      <c r="I17" s="133" t="s">
        <v>1159</v>
      </c>
      <c r="J17" s="133" t="s">
        <v>960</v>
      </c>
      <c r="K17" s="133" t="s">
        <v>1160</v>
      </c>
    </row>
    <row r="18" spans="1:11" x14ac:dyDescent="0.25">
      <c r="A18" s="133">
        <v>19</v>
      </c>
      <c r="B18" s="133" t="s">
        <v>50</v>
      </c>
      <c r="C18" s="133" t="s">
        <v>51</v>
      </c>
      <c r="D18" s="133" t="s">
        <v>52</v>
      </c>
      <c r="E18" s="133" t="s">
        <v>43</v>
      </c>
      <c r="F18" s="133" t="s">
        <v>1085</v>
      </c>
      <c r="G18" s="133" t="s">
        <v>1136</v>
      </c>
      <c r="H18" s="133" t="s">
        <v>1013</v>
      </c>
      <c r="I18" s="133" t="s">
        <v>1086</v>
      </c>
      <c r="J18" s="133" t="s">
        <v>960</v>
      </c>
      <c r="K18" s="133" t="s">
        <v>1087</v>
      </c>
    </row>
    <row r="19" spans="1:11" x14ac:dyDescent="0.25">
      <c r="A19" s="133">
        <v>16</v>
      </c>
      <c r="B19" s="133" t="s">
        <v>262</v>
      </c>
      <c r="C19" s="133" t="s">
        <v>1141</v>
      </c>
      <c r="D19" s="133" t="s">
        <v>1142</v>
      </c>
      <c r="E19" s="133" t="s">
        <v>1</v>
      </c>
      <c r="F19" s="133" t="s">
        <v>1143</v>
      </c>
      <c r="G19" s="133" t="s">
        <v>1136</v>
      </c>
      <c r="H19" s="133" t="s">
        <v>1013</v>
      </c>
      <c r="I19" s="133" t="s">
        <v>1144</v>
      </c>
      <c r="J19" s="133" t="s">
        <v>960</v>
      </c>
      <c r="K19" s="133" t="s">
        <v>1145</v>
      </c>
    </row>
    <row r="20" spans="1:11" x14ac:dyDescent="0.25">
      <c r="A20" s="133">
        <v>21</v>
      </c>
      <c r="B20" s="133" t="s">
        <v>1110</v>
      </c>
      <c r="C20" s="133" t="s">
        <v>408</v>
      </c>
      <c r="D20" s="133" t="s">
        <v>1111</v>
      </c>
      <c r="E20" s="133" t="s">
        <v>912</v>
      </c>
      <c r="F20" s="133" t="s">
        <v>1112</v>
      </c>
      <c r="G20" s="133" t="s">
        <v>1136</v>
      </c>
      <c r="H20" s="133" t="s">
        <v>1013</v>
      </c>
      <c r="I20" s="133" t="s">
        <v>1113</v>
      </c>
      <c r="J20" s="133" t="s">
        <v>960</v>
      </c>
      <c r="K20" s="133" t="s">
        <v>1114</v>
      </c>
    </row>
    <row r="21" spans="1:11" x14ac:dyDescent="0.25">
      <c r="A21" s="133">
        <v>13</v>
      </c>
      <c r="B21" s="133" t="s">
        <v>1181</v>
      </c>
      <c r="C21" s="133" t="s">
        <v>1182</v>
      </c>
      <c r="D21" s="133" t="s">
        <v>1183</v>
      </c>
      <c r="E21" s="133" t="s">
        <v>48</v>
      </c>
      <c r="F21" s="133" t="s">
        <v>1184</v>
      </c>
      <c r="G21" s="133" t="s">
        <v>1136</v>
      </c>
      <c r="H21" s="133" t="s">
        <v>1013</v>
      </c>
      <c r="I21" s="133" t="s">
        <v>1185</v>
      </c>
      <c r="J21" s="133" t="s">
        <v>960</v>
      </c>
      <c r="K21" s="133" t="s">
        <v>1186</v>
      </c>
    </row>
    <row r="22" spans="1:11" x14ac:dyDescent="0.25">
      <c r="A22" s="133">
        <v>14</v>
      </c>
      <c r="B22" s="133" t="s">
        <v>1187</v>
      </c>
      <c r="C22" s="133" t="s">
        <v>1188</v>
      </c>
      <c r="D22" s="133" t="s">
        <v>1189</v>
      </c>
      <c r="E22" s="133" t="s">
        <v>43</v>
      </c>
      <c r="F22" s="133" t="s">
        <v>1190</v>
      </c>
      <c r="G22" s="133" t="s">
        <v>1136</v>
      </c>
      <c r="H22" s="133" t="s">
        <v>1013</v>
      </c>
      <c r="I22" s="133" t="s">
        <v>1191</v>
      </c>
      <c r="J22" s="133" t="s">
        <v>960</v>
      </c>
      <c r="K22" s="133" t="s">
        <v>1192</v>
      </c>
    </row>
    <row r="23" spans="1:11" x14ac:dyDescent="0.25">
      <c r="A23" s="133">
        <v>4</v>
      </c>
      <c r="B23" s="133" t="s">
        <v>366</v>
      </c>
      <c r="C23" s="133" t="s">
        <v>367</v>
      </c>
      <c r="D23" s="133" t="s">
        <v>368</v>
      </c>
      <c r="E23" s="133" t="s">
        <v>43</v>
      </c>
      <c r="F23" s="133" t="s">
        <v>1100</v>
      </c>
      <c r="G23" s="133" t="s">
        <v>1257</v>
      </c>
      <c r="H23" s="133" t="s">
        <v>1013</v>
      </c>
      <c r="I23" s="133" t="s">
        <v>1101</v>
      </c>
      <c r="J23" s="133" t="s">
        <v>960</v>
      </c>
      <c r="K23" s="133" t="s">
        <v>1258</v>
      </c>
    </row>
    <row r="24" spans="1:11" x14ac:dyDescent="0.25">
      <c r="A24" s="133">
        <v>15</v>
      </c>
      <c r="B24" s="133" t="s">
        <v>64</v>
      </c>
      <c r="C24" s="133" t="s">
        <v>65</v>
      </c>
      <c r="D24" s="133" t="s">
        <v>66</v>
      </c>
      <c r="E24" s="133" t="s">
        <v>1</v>
      </c>
      <c r="F24" s="133" t="s">
        <v>1133</v>
      </c>
      <c r="G24" s="133" t="s">
        <v>1136</v>
      </c>
      <c r="H24" s="133" t="s">
        <v>1013</v>
      </c>
      <c r="I24" s="133" t="s">
        <v>1134</v>
      </c>
      <c r="J24" s="133" t="s">
        <v>960</v>
      </c>
      <c r="K24" s="133" t="s">
        <v>1135</v>
      </c>
    </row>
    <row r="25" spans="1:11" x14ac:dyDescent="0.25">
      <c r="A25" s="133">
        <v>12</v>
      </c>
      <c r="B25" s="133" t="s">
        <v>1176</v>
      </c>
      <c r="C25" s="133" t="s">
        <v>1177</v>
      </c>
      <c r="D25" s="133" t="s">
        <v>173</v>
      </c>
      <c r="E25" s="133" t="s">
        <v>43</v>
      </c>
      <c r="F25" s="133" t="s">
        <v>1178</v>
      </c>
      <c r="G25" s="133" t="s">
        <v>1136</v>
      </c>
      <c r="H25" s="133" t="s">
        <v>1013</v>
      </c>
      <c r="I25" s="133" t="s">
        <v>1179</v>
      </c>
      <c r="J25" s="133" t="s">
        <v>960</v>
      </c>
      <c r="K25" s="133" t="s">
        <v>1180</v>
      </c>
    </row>
    <row r="26" spans="1:11" x14ac:dyDescent="0.25">
      <c r="A26" s="133">
        <v>23</v>
      </c>
      <c r="B26" s="133" t="s">
        <v>803</v>
      </c>
      <c r="C26" s="133" t="s">
        <v>804</v>
      </c>
      <c r="D26" s="133" t="s">
        <v>17</v>
      </c>
      <c r="E26" s="133" t="s">
        <v>7</v>
      </c>
      <c r="F26" s="133" t="s">
        <v>1121</v>
      </c>
      <c r="G26" s="133" t="s">
        <v>1136</v>
      </c>
      <c r="H26" s="133" t="s">
        <v>1013</v>
      </c>
      <c r="I26" s="133" t="s">
        <v>1122</v>
      </c>
      <c r="J26" s="133" t="s">
        <v>960</v>
      </c>
      <c r="K26" s="133" t="s">
        <v>1123</v>
      </c>
    </row>
    <row r="27" spans="1:11" x14ac:dyDescent="0.25">
      <c r="A27" s="133">
        <v>22</v>
      </c>
      <c r="B27" s="133" t="s">
        <v>1115</v>
      </c>
      <c r="C27" s="133" t="s">
        <v>1116</v>
      </c>
      <c r="D27" s="133" t="s">
        <v>1117</v>
      </c>
      <c r="E27" s="133" t="s">
        <v>1</v>
      </c>
      <c r="F27" s="133" t="s">
        <v>1118</v>
      </c>
      <c r="G27" s="133" t="s">
        <v>1136</v>
      </c>
      <c r="H27" s="133" t="s">
        <v>1013</v>
      </c>
      <c r="I27" s="133" t="s">
        <v>1119</v>
      </c>
      <c r="J27" s="133" t="s">
        <v>960</v>
      </c>
      <c r="K27" s="133" t="s">
        <v>1120</v>
      </c>
    </row>
    <row r="28" spans="1:11" x14ac:dyDescent="0.25">
      <c r="A28" s="133">
        <v>11</v>
      </c>
      <c r="B28" s="133" t="s">
        <v>1171</v>
      </c>
      <c r="C28" s="133" t="s">
        <v>1172</v>
      </c>
      <c r="D28" s="133" t="s">
        <v>0</v>
      </c>
      <c r="E28" s="133" t="s">
        <v>1</v>
      </c>
      <c r="F28" s="133" t="s">
        <v>1173</v>
      </c>
      <c r="G28" s="133" t="s">
        <v>1136</v>
      </c>
      <c r="H28" s="133" t="s">
        <v>1013</v>
      </c>
      <c r="I28" s="133" t="s">
        <v>1174</v>
      </c>
      <c r="J28" s="133" t="s">
        <v>960</v>
      </c>
      <c r="K28" s="133" t="s">
        <v>1175</v>
      </c>
    </row>
    <row r="29" spans="1:11" x14ac:dyDescent="0.25">
      <c r="A29" s="133">
        <v>7</v>
      </c>
      <c r="B29" s="133" t="s">
        <v>1194</v>
      </c>
      <c r="C29" s="133" t="s">
        <v>1195</v>
      </c>
      <c r="D29" s="133" t="s">
        <v>1196</v>
      </c>
      <c r="E29" s="133" t="s">
        <v>28</v>
      </c>
      <c r="F29" s="133" t="s">
        <v>1197</v>
      </c>
      <c r="G29" s="133" t="s">
        <v>1257</v>
      </c>
      <c r="H29" s="133" t="s">
        <v>1013</v>
      </c>
      <c r="I29" s="133" t="s">
        <v>1198</v>
      </c>
      <c r="J29" s="133" t="s">
        <v>960</v>
      </c>
      <c r="K29" s="133" t="s">
        <v>1214</v>
      </c>
    </row>
    <row r="30" spans="1:11" x14ac:dyDescent="0.25">
      <c r="A30" s="133">
        <v>9</v>
      </c>
      <c r="B30" s="133" t="s">
        <v>262</v>
      </c>
      <c r="C30" s="133" t="s">
        <v>399</v>
      </c>
      <c r="D30" s="133" t="s">
        <v>0</v>
      </c>
      <c r="E30" s="133" t="s">
        <v>1</v>
      </c>
      <c r="F30" s="133" t="s">
        <v>1103</v>
      </c>
      <c r="G30" s="133" t="s">
        <v>1136</v>
      </c>
      <c r="H30" s="133" t="s">
        <v>1013</v>
      </c>
      <c r="I30" s="133" t="s">
        <v>1104</v>
      </c>
      <c r="J30" s="133" t="s">
        <v>960</v>
      </c>
      <c r="K30" s="133" t="s">
        <v>1206</v>
      </c>
    </row>
    <row r="31" spans="1:11" x14ac:dyDescent="0.25">
      <c r="A31" s="133">
        <v>5</v>
      </c>
      <c r="B31" s="133" t="s">
        <v>1215</v>
      </c>
      <c r="C31" s="133" t="s">
        <v>1216</v>
      </c>
      <c r="D31" s="133" t="s">
        <v>0</v>
      </c>
      <c r="E31" s="133" t="s">
        <v>1</v>
      </c>
      <c r="F31" s="133" t="s">
        <v>1218</v>
      </c>
      <c r="G31" s="133" t="s">
        <v>1257</v>
      </c>
      <c r="H31" s="133" t="s">
        <v>1013</v>
      </c>
      <c r="I31" s="133" t="s">
        <v>1219</v>
      </c>
      <c r="J31" s="133" t="s">
        <v>960</v>
      </c>
      <c r="K31" s="133" t="s">
        <v>1242</v>
      </c>
    </row>
    <row r="32" spans="1:11" x14ac:dyDescent="0.25">
      <c r="A32" s="133">
        <v>20</v>
      </c>
      <c r="B32" s="133" t="s">
        <v>196</v>
      </c>
      <c r="C32" s="133" t="s">
        <v>104</v>
      </c>
      <c r="D32" s="133" t="s">
        <v>197</v>
      </c>
      <c r="E32" s="133" t="s">
        <v>198</v>
      </c>
      <c r="F32" s="133" t="s">
        <v>1107</v>
      </c>
      <c r="G32" s="133" t="s">
        <v>1136</v>
      </c>
      <c r="H32" s="133" t="s">
        <v>1013</v>
      </c>
      <c r="I32" s="133" t="s">
        <v>1108</v>
      </c>
      <c r="J32" s="133" t="s">
        <v>960</v>
      </c>
      <c r="K32" s="133" t="s">
        <v>1109</v>
      </c>
    </row>
    <row r="33" spans="1:11" x14ac:dyDescent="0.25">
      <c r="A33" s="133">
        <v>57</v>
      </c>
      <c r="B33" s="133" t="s">
        <v>137</v>
      </c>
      <c r="C33" s="133" t="s">
        <v>138</v>
      </c>
      <c r="D33" s="133" t="s">
        <v>0</v>
      </c>
      <c r="E33" s="133" t="s">
        <v>1</v>
      </c>
      <c r="F33" s="133" t="s">
        <v>139</v>
      </c>
      <c r="G33" s="133" t="s">
        <v>1019</v>
      </c>
      <c r="H33" s="133" t="s">
        <v>3</v>
      </c>
      <c r="I33" s="133" t="s">
        <v>140</v>
      </c>
      <c r="J33" s="133" t="s">
        <v>53</v>
      </c>
      <c r="K33" s="133" t="s">
        <v>699</v>
      </c>
    </row>
    <row r="34" spans="1:11" x14ac:dyDescent="0.25">
      <c r="A34" s="133">
        <v>79</v>
      </c>
      <c r="B34" s="133" t="s">
        <v>224</v>
      </c>
      <c r="C34" s="133" t="s">
        <v>225</v>
      </c>
      <c r="D34" s="133" t="s">
        <v>0</v>
      </c>
      <c r="E34" s="133" t="s">
        <v>1</v>
      </c>
      <c r="F34" s="133" t="s">
        <v>226</v>
      </c>
      <c r="G34" s="133" t="s">
        <v>1019</v>
      </c>
      <c r="H34" s="133" t="s">
        <v>3</v>
      </c>
      <c r="I34" s="133" t="s">
        <v>227</v>
      </c>
      <c r="J34" s="133" t="s">
        <v>53</v>
      </c>
      <c r="K34" s="133" t="s">
        <v>748</v>
      </c>
    </row>
    <row r="35" spans="1:11" x14ac:dyDescent="0.25">
      <c r="A35" s="133">
        <v>28</v>
      </c>
      <c r="B35" s="133" t="s">
        <v>273</v>
      </c>
      <c r="C35" s="133" t="s">
        <v>274</v>
      </c>
      <c r="D35" s="133" t="s">
        <v>0</v>
      </c>
      <c r="E35" s="133" t="s">
        <v>1</v>
      </c>
      <c r="F35" s="133" t="s">
        <v>275</v>
      </c>
      <c r="G35" s="133" t="s">
        <v>1019</v>
      </c>
      <c r="H35" s="133" t="s">
        <v>3</v>
      </c>
      <c r="I35" s="133" t="s">
        <v>276</v>
      </c>
      <c r="J35" s="133" t="s">
        <v>53</v>
      </c>
      <c r="K35" s="133" t="s">
        <v>1069</v>
      </c>
    </row>
    <row r="36" spans="1:11" x14ac:dyDescent="0.25">
      <c r="A36" s="133">
        <v>34</v>
      </c>
      <c r="B36" s="133" t="s">
        <v>242</v>
      </c>
      <c r="C36" s="133" t="s">
        <v>243</v>
      </c>
      <c r="D36" s="133" t="s">
        <v>957</v>
      </c>
      <c r="E36" s="133" t="s">
        <v>43</v>
      </c>
      <c r="F36" s="133" t="s">
        <v>244</v>
      </c>
      <c r="G36" s="133" t="s">
        <v>1019</v>
      </c>
      <c r="H36" s="133" t="s">
        <v>3</v>
      </c>
      <c r="I36" s="133" t="s">
        <v>245</v>
      </c>
      <c r="J36" s="133" t="s">
        <v>125</v>
      </c>
      <c r="K36" s="133" t="s">
        <v>958</v>
      </c>
    </row>
    <row r="37" spans="1:11" x14ac:dyDescent="0.25">
      <c r="A37" s="133">
        <v>70</v>
      </c>
      <c r="B37" s="133" t="s">
        <v>54</v>
      </c>
      <c r="C37" s="133" t="s">
        <v>55</v>
      </c>
      <c r="D37" s="133" t="s">
        <v>0</v>
      </c>
      <c r="E37" s="133" t="s">
        <v>1</v>
      </c>
      <c r="F37" s="133" t="s">
        <v>156</v>
      </c>
      <c r="G37" s="133" t="s">
        <v>666</v>
      </c>
      <c r="H37" s="133" t="s">
        <v>157</v>
      </c>
      <c r="I37" s="133" t="s">
        <v>158</v>
      </c>
      <c r="J37" s="133" t="s">
        <v>159</v>
      </c>
      <c r="K37" s="133" t="s">
        <v>734</v>
      </c>
    </row>
    <row r="38" spans="1:11" x14ac:dyDescent="0.25">
      <c r="A38" s="133">
        <v>36</v>
      </c>
      <c r="B38" s="133" t="s">
        <v>567</v>
      </c>
      <c r="C38" s="133" t="s">
        <v>561</v>
      </c>
      <c r="D38" s="133" t="s">
        <v>0</v>
      </c>
      <c r="E38" s="133" t="s">
        <v>1</v>
      </c>
      <c r="F38" s="133" t="s">
        <v>61</v>
      </c>
      <c r="G38" s="133" t="s">
        <v>666</v>
      </c>
      <c r="H38" s="133" t="s">
        <v>3</v>
      </c>
      <c r="I38" s="133" t="s">
        <v>62</v>
      </c>
      <c r="J38" s="133" t="s">
        <v>53</v>
      </c>
      <c r="K38" s="133" t="s">
        <v>919</v>
      </c>
    </row>
    <row r="39" spans="1:11" x14ac:dyDescent="0.25">
      <c r="A39" s="133">
        <v>81</v>
      </c>
      <c r="B39" s="133" t="s">
        <v>232</v>
      </c>
      <c r="C39" s="133" t="s">
        <v>233</v>
      </c>
      <c r="D39" s="133" t="s">
        <v>234</v>
      </c>
      <c r="E39" s="133" t="s">
        <v>1</v>
      </c>
      <c r="F39" s="133" t="s">
        <v>235</v>
      </c>
      <c r="G39" s="133" t="s">
        <v>666</v>
      </c>
      <c r="H39" s="133" t="s">
        <v>3</v>
      </c>
      <c r="I39" s="133" t="s">
        <v>236</v>
      </c>
      <c r="J39" s="133" t="s">
        <v>53</v>
      </c>
      <c r="K39" s="133" t="s">
        <v>750</v>
      </c>
    </row>
    <row r="40" spans="1:11" x14ac:dyDescent="0.25">
      <c r="A40" s="133">
        <v>25</v>
      </c>
      <c r="B40" s="133" t="s">
        <v>1072</v>
      </c>
      <c r="C40" s="133" t="s">
        <v>1073</v>
      </c>
      <c r="D40" s="133" t="s">
        <v>122</v>
      </c>
      <c r="E40" s="133" t="s">
        <v>43</v>
      </c>
      <c r="F40" s="133" t="s">
        <v>221</v>
      </c>
      <c r="G40" s="133" t="s">
        <v>1131</v>
      </c>
      <c r="H40" s="133" t="s">
        <v>3</v>
      </c>
      <c r="I40" s="133" t="s">
        <v>222</v>
      </c>
      <c r="J40" s="133" t="s">
        <v>53</v>
      </c>
      <c r="K40" s="133" t="s">
        <v>1074</v>
      </c>
    </row>
    <row r="41" spans="1:11" x14ac:dyDescent="0.25">
      <c r="A41" s="133">
        <v>8</v>
      </c>
      <c r="B41" s="133" t="s">
        <v>117</v>
      </c>
      <c r="C41" s="133" t="s">
        <v>1210</v>
      </c>
      <c r="D41" s="133" t="s">
        <v>648</v>
      </c>
      <c r="E41" s="133" t="s">
        <v>1</v>
      </c>
      <c r="F41" s="133" t="s">
        <v>1211</v>
      </c>
      <c r="G41" s="133" t="s">
        <v>1019</v>
      </c>
      <c r="H41" s="133" t="s">
        <v>3</v>
      </c>
      <c r="I41" s="133" t="s">
        <v>1212</v>
      </c>
      <c r="J41" s="133" t="s">
        <v>53</v>
      </c>
      <c r="K41" s="133" t="s">
        <v>1213</v>
      </c>
    </row>
    <row r="42" spans="1:11" x14ac:dyDescent="0.25">
      <c r="A42" s="133">
        <v>54</v>
      </c>
      <c r="B42" s="133" t="s">
        <v>238</v>
      </c>
      <c r="C42" s="133" t="s">
        <v>239</v>
      </c>
      <c r="D42" s="133" t="s">
        <v>0</v>
      </c>
      <c r="E42" s="133" t="s">
        <v>1</v>
      </c>
      <c r="F42" s="133" t="s">
        <v>240</v>
      </c>
      <c r="G42" s="133" t="s">
        <v>1019</v>
      </c>
      <c r="H42" s="133" t="s">
        <v>3</v>
      </c>
      <c r="I42" s="133" t="s">
        <v>241</v>
      </c>
      <c r="J42" s="133" t="s">
        <v>53</v>
      </c>
      <c r="K42" s="133" t="s">
        <v>691</v>
      </c>
    </row>
    <row r="43" spans="1:11" x14ac:dyDescent="0.25">
      <c r="A43" s="133">
        <v>26</v>
      </c>
      <c r="B43" s="133" t="s">
        <v>262</v>
      </c>
      <c r="C43" s="133" t="s">
        <v>263</v>
      </c>
      <c r="D43" s="133" t="s">
        <v>264</v>
      </c>
      <c r="E43" s="133" t="s">
        <v>1</v>
      </c>
      <c r="F43" s="133" t="s">
        <v>265</v>
      </c>
      <c r="G43" s="133" t="s">
        <v>1019</v>
      </c>
      <c r="H43" s="133" t="s">
        <v>3</v>
      </c>
      <c r="I43" s="133" t="s">
        <v>266</v>
      </c>
      <c r="J43" s="133" t="s">
        <v>53</v>
      </c>
      <c r="K43" s="133" t="s">
        <v>1057</v>
      </c>
    </row>
    <row r="44" spans="1:11" x14ac:dyDescent="0.25">
      <c r="A44" s="133">
        <v>68</v>
      </c>
      <c r="B44" s="133" t="s">
        <v>120</v>
      </c>
      <c r="C44" s="133" t="s">
        <v>121</v>
      </c>
      <c r="D44" s="133" t="s">
        <v>122</v>
      </c>
      <c r="E44" s="133" t="s">
        <v>43</v>
      </c>
      <c r="F44" s="133" t="s">
        <v>123</v>
      </c>
      <c r="G44" s="133" t="s">
        <v>1019</v>
      </c>
      <c r="H44" s="133" t="s">
        <v>3</v>
      </c>
      <c r="I44" s="133" t="s">
        <v>124</v>
      </c>
      <c r="J44" s="133" t="s">
        <v>125</v>
      </c>
      <c r="K44" s="133" t="s">
        <v>728</v>
      </c>
    </row>
    <row r="45" spans="1:11" x14ac:dyDescent="0.25">
      <c r="A45" s="133">
        <v>82</v>
      </c>
      <c r="B45" s="133" t="s">
        <v>278</v>
      </c>
      <c r="C45" s="133" t="s">
        <v>279</v>
      </c>
      <c r="D45" s="133" t="s">
        <v>66</v>
      </c>
      <c r="E45" s="133" t="s">
        <v>1</v>
      </c>
      <c r="F45" s="133" t="s">
        <v>280</v>
      </c>
      <c r="G45" s="133" t="s">
        <v>1019</v>
      </c>
      <c r="H45" s="133" t="s">
        <v>3</v>
      </c>
      <c r="I45" s="133" t="s">
        <v>281</v>
      </c>
      <c r="J45" s="133" t="s">
        <v>53</v>
      </c>
      <c r="K45" s="133" t="s">
        <v>756</v>
      </c>
    </row>
    <row r="46" spans="1:11" x14ac:dyDescent="0.25">
      <c r="A46" s="133">
        <v>80</v>
      </c>
      <c r="B46" s="133" t="s">
        <v>54</v>
      </c>
      <c r="C46" s="133" t="s">
        <v>55</v>
      </c>
      <c r="D46" s="133" t="s">
        <v>0</v>
      </c>
      <c r="E46" s="133" t="s">
        <v>1</v>
      </c>
      <c r="F46" s="133" t="s">
        <v>229</v>
      </c>
      <c r="G46" s="133" t="s">
        <v>1019</v>
      </c>
      <c r="H46" s="133" t="s">
        <v>3</v>
      </c>
      <c r="I46" s="133" t="s">
        <v>230</v>
      </c>
      <c r="J46" s="133" t="s">
        <v>53</v>
      </c>
      <c r="K46" s="133" t="s">
        <v>749</v>
      </c>
    </row>
    <row r="47" spans="1:11" x14ac:dyDescent="0.25">
      <c r="A47" s="133">
        <v>10</v>
      </c>
      <c r="B47" s="133" t="s">
        <v>116</v>
      </c>
      <c r="C47" s="133" t="s">
        <v>117</v>
      </c>
      <c r="D47" s="133" t="s">
        <v>648</v>
      </c>
      <c r="E47" s="133" t="s">
        <v>1</v>
      </c>
      <c r="F47" s="133" t="s">
        <v>118</v>
      </c>
      <c r="G47" s="133" t="s">
        <v>1019</v>
      </c>
      <c r="H47" s="133" t="s">
        <v>3</v>
      </c>
      <c r="I47" s="133" t="s">
        <v>119</v>
      </c>
      <c r="J47" s="133" t="s">
        <v>53</v>
      </c>
      <c r="K47" s="133" t="s">
        <v>1167</v>
      </c>
    </row>
    <row r="48" spans="1:11" x14ac:dyDescent="0.25">
      <c r="A48" s="133">
        <v>67</v>
      </c>
      <c r="B48" s="133" t="s">
        <v>110</v>
      </c>
      <c r="C48" s="133" t="s">
        <v>111</v>
      </c>
      <c r="D48" s="133" t="s">
        <v>112</v>
      </c>
      <c r="E48" s="133" t="s">
        <v>43</v>
      </c>
      <c r="F48" s="133" t="s">
        <v>113</v>
      </c>
      <c r="G48" s="133" t="s">
        <v>1019</v>
      </c>
      <c r="H48" s="133" t="s">
        <v>3</v>
      </c>
      <c r="I48" s="133" t="s">
        <v>114</v>
      </c>
      <c r="J48" s="133" t="s">
        <v>53</v>
      </c>
      <c r="K48" s="133" t="s">
        <v>727</v>
      </c>
    </row>
    <row r="49" spans="1:11" x14ac:dyDescent="0.25">
      <c r="A49" s="133">
        <v>24</v>
      </c>
      <c r="B49" s="133" t="s">
        <v>50</v>
      </c>
      <c r="C49" s="133" t="s">
        <v>51</v>
      </c>
      <c r="D49" s="133" t="s">
        <v>52</v>
      </c>
      <c r="E49" s="133" t="s">
        <v>43</v>
      </c>
      <c r="F49" s="133" t="s">
        <v>246</v>
      </c>
      <c r="G49" s="133" t="s">
        <v>1019</v>
      </c>
      <c r="H49" s="133" t="s">
        <v>3</v>
      </c>
      <c r="I49" s="133" t="s">
        <v>247</v>
      </c>
      <c r="J49" s="133" t="s">
        <v>125</v>
      </c>
      <c r="K49" s="133" t="s">
        <v>1127</v>
      </c>
    </row>
    <row r="50" spans="1:11" x14ac:dyDescent="0.25">
      <c r="A50" s="133">
        <v>78</v>
      </c>
      <c r="B50" s="133" t="s">
        <v>206</v>
      </c>
      <c r="C50" s="133" t="s">
        <v>207</v>
      </c>
      <c r="D50" s="133" t="s">
        <v>173</v>
      </c>
      <c r="E50" s="133" t="s">
        <v>43</v>
      </c>
      <c r="F50" s="133" t="s">
        <v>208</v>
      </c>
      <c r="G50" s="133" t="s">
        <v>1019</v>
      </c>
      <c r="H50" s="133" t="s">
        <v>3</v>
      </c>
      <c r="I50" s="133" t="s">
        <v>209</v>
      </c>
      <c r="J50" s="133" t="s">
        <v>53</v>
      </c>
      <c r="K50" s="133" t="s">
        <v>745</v>
      </c>
    </row>
    <row r="51" spans="1:11" x14ac:dyDescent="0.25">
      <c r="A51" s="133">
        <v>30</v>
      </c>
      <c r="B51" s="133" t="s">
        <v>145</v>
      </c>
      <c r="C51" s="133" t="s">
        <v>97</v>
      </c>
      <c r="D51" s="133" t="s">
        <v>1046</v>
      </c>
      <c r="E51" s="133" t="s">
        <v>1</v>
      </c>
      <c r="F51" s="133" t="s">
        <v>147</v>
      </c>
      <c r="G51" s="133" t="s">
        <v>1019</v>
      </c>
      <c r="H51" s="133" t="s">
        <v>3</v>
      </c>
      <c r="I51" s="133" t="s">
        <v>148</v>
      </c>
      <c r="J51" s="133" t="s">
        <v>53</v>
      </c>
      <c r="K51" s="133" t="s">
        <v>1047</v>
      </c>
    </row>
    <row r="52" spans="1:11" x14ac:dyDescent="0.25">
      <c r="A52" s="133">
        <v>29</v>
      </c>
      <c r="B52" s="133" t="s">
        <v>102</v>
      </c>
      <c r="C52" s="133" t="s">
        <v>141</v>
      </c>
      <c r="D52" s="133" t="s">
        <v>42</v>
      </c>
      <c r="E52" s="133" t="s">
        <v>43</v>
      </c>
      <c r="F52" s="133" t="s">
        <v>142</v>
      </c>
      <c r="G52" s="133" t="s">
        <v>1019</v>
      </c>
      <c r="H52" s="133" t="s">
        <v>3</v>
      </c>
      <c r="I52" s="133" t="s">
        <v>143</v>
      </c>
      <c r="J52" s="133" t="s">
        <v>53</v>
      </c>
      <c r="K52" s="133" t="s">
        <v>1070</v>
      </c>
    </row>
    <row r="53" spans="1:11" x14ac:dyDescent="0.25">
      <c r="A53" s="133">
        <v>76</v>
      </c>
      <c r="B53" s="133" t="s">
        <v>467</v>
      </c>
      <c r="C53" s="133" t="s">
        <v>468</v>
      </c>
      <c r="D53" s="133" t="s">
        <v>0</v>
      </c>
      <c r="E53" s="133" t="s">
        <v>1</v>
      </c>
      <c r="F53" s="133" t="s">
        <v>477</v>
      </c>
      <c r="G53" s="133" t="s">
        <v>1019</v>
      </c>
      <c r="H53" s="133" t="s">
        <v>30</v>
      </c>
      <c r="I53" s="133" t="s">
        <v>478</v>
      </c>
      <c r="J53" s="133" t="s">
        <v>32</v>
      </c>
      <c r="K53" s="133" t="s">
        <v>740</v>
      </c>
    </row>
    <row r="54" spans="1:11" x14ac:dyDescent="0.25">
      <c r="A54" s="133">
        <v>45</v>
      </c>
      <c r="B54" s="133" t="s">
        <v>590</v>
      </c>
      <c r="C54" s="133" t="s">
        <v>591</v>
      </c>
      <c r="D54" s="133" t="s">
        <v>592</v>
      </c>
      <c r="E54" s="133" t="s">
        <v>43</v>
      </c>
      <c r="F54" s="133" t="s">
        <v>593</v>
      </c>
      <c r="G54" s="133" t="s">
        <v>1131</v>
      </c>
      <c r="H54" s="133" t="s">
        <v>30</v>
      </c>
      <c r="I54" s="133" t="s">
        <v>594</v>
      </c>
      <c r="J54" s="133" t="s">
        <v>32</v>
      </c>
      <c r="K54" s="133" t="s">
        <v>669</v>
      </c>
    </row>
    <row r="55" spans="1:11" x14ac:dyDescent="0.25">
      <c r="A55" s="133">
        <v>69</v>
      </c>
      <c r="B55" s="133" t="s">
        <v>131</v>
      </c>
      <c r="C55" s="133" t="s">
        <v>132</v>
      </c>
      <c r="D55" s="133" t="s">
        <v>133</v>
      </c>
      <c r="E55" s="133" t="s">
        <v>28</v>
      </c>
      <c r="F55" s="133" t="s">
        <v>134</v>
      </c>
      <c r="G55" s="133" t="s">
        <v>666</v>
      </c>
      <c r="H55" s="133" t="s">
        <v>30</v>
      </c>
      <c r="I55" s="133" t="s">
        <v>135</v>
      </c>
      <c r="J55" s="133" t="s">
        <v>32</v>
      </c>
      <c r="K55" s="133" t="s">
        <v>731</v>
      </c>
    </row>
    <row r="56" spans="1:11" x14ac:dyDescent="0.25">
      <c r="A56" s="133">
        <v>62</v>
      </c>
      <c r="B56" s="133" t="s">
        <v>460</v>
      </c>
      <c r="C56" s="133" t="s">
        <v>461</v>
      </c>
      <c r="D56" s="133" t="s">
        <v>462</v>
      </c>
      <c r="E56" s="133" t="s">
        <v>1</v>
      </c>
      <c r="F56" s="133" t="s">
        <v>463</v>
      </c>
      <c r="G56" s="133" t="s">
        <v>1019</v>
      </c>
      <c r="H56" s="133" t="s">
        <v>30</v>
      </c>
      <c r="I56" s="133" t="s">
        <v>464</v>
      </c>
      <c r="J56" s="133" t="s">
        <v>32</v>
      </c>
      <c r="K56" s="133" t="s">
        <v>711</v>
      </c>
    </row>
    <row r="57" spans="1:11" x14ac:dyDescent="0.25">
      <c r="A57" s="133">
        <v>27</v>
      </c>
      <c r="B57" s="133" t="s">
        <v>71</v>
      </c>
      <c r="C57" s="133" t="s">
        <v>72</v>
      </c>
      <c r="D57" s="133" t="s">
        <v>73</v>
      </c>
      <c r="E57" s="133" t="s">
        <v>28</v>
      </c>
      <c r="F57" s="133" t="s">
        <v>74</v>
      </c>
      <c r="G57" s="133" t="s">
        <v>1019</v>
      </c>
      <c r="H57" s="133" t="s">
        <v>30</v>
      </c>
      <c r="I57" s="133" t="s">
        <v>75</v>
      </c>
      <c r="J57" s="133" t="s">
        <v>32</v>
      </c>
      <c r="K57" s="133" t="s">
        <v>1058</v>
      </c>
    </row>
    <row r="58" spans="1:11" x14ac:dyDescent="0.25">
      <c r="A58" s="133">
        <v>63</v>
      </c>
      <c r="B58" s="133" t="s">
        <v>165</v>
      </c>
      <c r="C58" s="133" t="s">
        <v>166</v>
      </c>
      <c r="D58" s="133" t="s">
        <v>27</v>
      </c>
      <c r="E58" s="133" t="s">
        <v>28</v>
      </c>
      <c r="F58" s="133" t="s">
        <v>167</v>
      </c>
      <c r="G58" s="133" t="s">
        <v>1019</v>
      </c>
      <c r="H58" s="133" t="s">
        <v>30</v>
      </c>
      <c r="I58" s="133" t="s">
        <v>168</v>
      </c>
      <c r="J58" s="133" t="s">
        <v>32</v>
      </c>
      <c r="K58" s="133" t="s">
        <v>712</v>
      </c>
    </row>
    <row r="59" spans="1:11" x14ac:dyDescent="0.25">
      <c r="A59" s="133">
        <v>64</v>
      </c>
      <c r="B59" s="133" t="s">
        <v>25</v>
      </c>
      <c r="C59" s="133" t="s">
        <v>26</v>
      </c>
      <c r="D59" s="133" t="s">
        <v>27</v>
      </c>
      <c r="E59" s="133" t="s">
        <v>28</v>
      </c>
      <c r="F59" s="133" t="s">
        <v>29</v>
      </c>
      <c r="G59" s="133" t="s">
        <v>1019</v>
      </c>
      <c r="H59" s="133" t="s">
        <v>30</v>
      </c>
      <c r="I59" s="133" t="s">
        <v>31</v>
      </c>
      <c r="J59" s="133" t="s">
        <v>32</v>
      </c>
      <c r="K59" s="133" t="s">
        <v>714</v>
      </c>
    </row>
    <row r="60" spans="1:11" x14ac:dyDescent="0.25">
      <c r="A60" s="133">
        <v>33</v>
      </c>
      <c r="B60" s="133" t="s">
        <v>64</v>
      </c>
      <c r="C60" s="133" t="s">
        <v>65</v>
      </c>
      <c r="D60" s="133" t="s">
        <v>66</v>
      </c>
      <c r="E60" s="133" t="s">
        <v>1</v>
      </c>
      <c r="F60" s="133" t="s">
        <v>67</v>
      </c>
      <c r="G60" s="133" t="s">
        <v>1019</v>
      </c>
      <c r="H60" s="133" t="s">
        <v>30</v>
      </c>
      <c r="I60" s="133" t="s">
        <v>68</v>
      </c>
      <c r="J60" s="133" t="s">
        <v>32</v>
      </c>
      <c r="K60" s="133" t="s">
        <v>959</v>
      </c>
    </row>
    <row r="61" spans="1:11" x14ac:dyDescent="0.25">
      <c r="A61" s="133">
        <v>40</v>
      </c>
      <c r="B61" s="133" t="s">
        <v>453</v>
      </c>
      <c r="C61" s="133" t="s">
        <v>454</v>
      </c>
      <c r="D61" s="133" t="s">
        <v>455</v>
      </c>
      <c r="E61" s="133" t="s">
        <v>456</v>
      </c>
      <c r="F61" s="133" t="s">
        <v>457</v>
      </c>
      <c r="G61" s="133" t="s">
        <v>666</v>
      </c>
      <c r="H61" s="133" t="s">
        <v>30</v>
      </c>
      <c r="I61" s="133" t="s">
        <v>458</v>
      </c>
      <c r="J61" s="133" t="s">
        <v>32</v>
      </c>
      <c r="K61" s="133" t="s">
        <v>763</v>
      </c>
    </row>
    <row r="62" spans="1:11" x14ac:dyDescent="0.25">
      <c r="A62" s="133">
        <v>58</v>
      </c>
      <c r="B62" s="133" t="s">
        <v>262</v>
      </c>
      <c r="C62" s="133" t="s">
        <v>399</v>
      </c>
      <c r="D62" s="133" t="s">
        <v>0</v>
      </c>
      <c r="E62" s="133" t="s">
        <v>1</v>
      </c>
      <c r="F62" s="133" t="s">
        <v>400</v>
      </c>
      <c r="G62" s="133" t="s">
        <v>1019</v>
      </c>
      <c r="H62" s="133" t="s">
        <v>294</v>
      </c>
      <c r="I62" s="133" t="s">
        <v>401</v>
      </c>
      <c r="J62" s="133" t="s">
        <v>289</v>
      </c>
      <c r="K62" s="133" t="s">
        <v>700</v>
      </c>
    </row>
    <row r="63" spans="1:11" x14ac:dyDescent="0.25">
      <c r="A63" s="133">
        <v>60</v>
      </c>
      <c r="B63" s="133" t="s">
        <v>431</v>
      </c>
      <c r="C63" s="133" t="s">
        <v>172</v>
      </c>
      <c r="D63" s="133" t="s">
        <v>432</v>
      </c>
      <c r="E63" s="133" t="s">
        <v>28</v>
      </c>
      <c r="F63" s="133" t="s">
        <v>433</v>
      </c>
      <c r="G63" s="133" t="s">
        <v>1019</v>
      </c>
      <c r="H63" s="133" t="s">
        <v>294</v>
      </c>
      <c r="I63" s="133" t="s">
        <v>434</v>
      </c>
      <c r="J63" s="133" t="s">
        <v>289</v>
      </c>
      <c r="K63" s="133" t="s">
        <v>704</v>
      </c>
    </row>
    <row r="64" spans="1:11" x14ac:dyDescent="0.25">
      <c r="A64" s="133">
        <v>49</v>
      </c>
      <c r="B64" s="133" t="s">
        <v>297</v>
      </c>
      <c r="C64" s="133" t="s">
        <v>255</v>
      </c>
      <c r="D64" s="133" t="s">
        <v>0</v>
      </c>
      <c r="E64" s="133" t="s">
        <v>1</v>
      </c>
      <c r="F64" s="133" t="s">
        <v>298</v>
      </c>
      <c r="G64" s="133" t="s">
        <v>1019</v>
      </c>
      <c r="H64" s="133" t="s">
        <v>294</v>
      </c>
      <c r="I64" s="133" t="s">
        <v>299</v>
      </c>
      <c r="J64" s="133" t="s">
        <v>289</v>
      </c>
      <c r="K64" s="133" t="s">
        <v>680</v>
      </c>
    </row>
    <row r="65" spans="1:11" x14ac:dyDescent="0.25">
      <c r="A65" s="133">
        <v>1</v>
      </c>
      <c r="B65" s="133" t="s">
        <v>301</v>
      </c>
      <c r="C65" s="133" t="s">
        <v>302</v>
      </c>
      <c r="D65" s="133" t="s">
        <v>0</v>
      </c>
      <c r="E65" s="133" t="s">
        <v>1</v>
      </c>
      <c r="F65" s="133" t="s">
        <v>303</v>
      </c>
      <c r="G65" s="133" t="s">
        <v>1019</v>
      </c>
      <c r="H65" s="133" t="s">
        <v>294</v>
      </c>
      <c r="I65" s="133" t="s">
        <v>304</v>
      </c>
      <c r="J65" s="133" t="s">
        <v>289</v>
      </c>
      <c r="K65" s="133" t="s">
        <v>1256</v>
      </c>
    </row>
    <row r="66" spans="1:11" x14ac:dyDescent="0.25">
      <c r="A66" s="133">
        <v>47</v>
      </c>
      <c r="B66" s="133"/>
      <c r="C66" s="133"/>
      <c r="D66" s="133"/>
      <c r="E66" s="133"/>
      <c r="F66" s="133" t="s">
        <v>540</v>
      </c>
      <c r="G66" s="133" t="s">
        <v>1019</v>
      </c>
      <c r="H66" s="133" t="s">
        <v>294</v>
      </c>
      <c r="I66" s="133" t="s">
        <v>541</v>
      </c>
      <c r="J66" s="133" t="s">
        <v>289</v>
      </c>
      <c r="K66" s="133" t="s">
        <v>677</v>
      </c>
    </row>
    <row r="67" spans="1:11" x14ac:dyDescent="0.25">
      <c r="A67" s="133">
        <v>55</v>
      </c>
      <c r="B67" s="133" t="s">
        <v>377</v>
      </c>
      <c r="C67" s="133" t="s">
        <v>378</v>
      </c>
      <c r="D67" s="133" t="s">
        <v>256</v>
      </c>
      <c r="E67" s="133" t="s">
        <v>1</v>
      </c>
      <c r="F67" s="133" t="s">
        <v>379</v>
      </c>
      <c r="G67" s="133" t="s">
        <v>666</v>
      </c>
      <c r="H67" s="133" t="s">
        <v>294</v>
      </c>
      <c r="I67" s="133" t="s">
        <v>380</v>
      </c>
      <c r="J67" s="133" t="s">
        <v>289</v>
      </c>
      <c r="K67" s="133" t="s">
        <v>695</v>
      </c>
    </row>
    <row r="68" spans="1:11" x14ac:dyDescent="0.25">
      <c r="A68" s="133">
        <v>37</v>
      </c>
      <c r="B68" s="133" t="s">
        <v>49</v>
      </c>
      <c r="C68" s="133" t="s">
        <v>97</v>
      </c>
      <c r="D68" s="133" t="s">
        <v>66</v>
      </c>
      <c r="E68" s="133" t="s">
        <v>1</v>
      </c>
      <c r="F68" s="133" t="s">
        <v>391</v>
      </c>
      <c r="G68" s="133" t="s">
        <v>1019</v>
      </c>
      <c r="H68" s="133" t="s">
        <v>294</v>
      </c>
      <c r="I68" s="133" t="s">
        <v>392</v>
      </c>
      <c r="J68" s="133" t="s">
        <v>289</v>
      </c>
      <c r="K68" s="133" t="s">
        <v>921</v>
      </c>
    </row>
    <row r="69" spans="1:11" x14ac:dyDescent="0.25">
      <c r="A69" s="133">
        <v>50</v>
      </c>
      <c r="B69" s="133" t="s">
        <v>311</v>
      </c>
      <c r="C69" s="133" t="s">
        <v>312</v>
      </c>
      <c r="D69" s="133" t="s">
        <v>313</v>
      </c>
      <c r="E69" s="133" t="s">
        <v>43</v>
      </c>
      <c r="F69" s="133" t="s">
        <v>314</v>
      </c>
      <c r="G69" s="133" t="s">
        <v>1019</v>
      </c>
      <c r="H69" s="133" t="s">
        <v>294</v>
      </c>
      <c r="I69" s="133" t="s">
        <v>315</v>
      </c>
      <c r="J69" s="133" t="s">
        <v>289</v>
      </c>
      <c r="K69" s="133" t="s">
        <v>683</v>
      </c>
    </row>
    <row r="70" spans="1:11" x14ac:dyDescent="0.25">
      <c r="A70" s="133">
        <v>48</v>
      </c>
      <c r="B70" s="133" t="s">
        <v>291</v>
      </c>
      <c r="C70" s="133" t="s">
        <v>292</v>
      </c>
      <c r="D70" s="133" t="s">
        <v>0</v>
      </c>
      <c r="E70" s="133" t="s">
        <v>1</v>
      </c>
      <c r="F70" s="133" t="s">
        <v>293</v>
      </c>
      <c r="G70" s="133" t="s">
        <v>1019</v>
      </c>
      <c r="H70" s="133" t="s">
        <v>294</v>
      </c>
      <c r="I70" s="133" t="s">
        <v>295</v>
      </c>
      <c r="J70" s="133" t="s">
        <v>289</v>
      </c>
      <c r="K70" s="133" t="s">
        <v>679</v>
      </c>
    </row>
    <row r="71" spans="1:11" x14ac:dyDescent="0.25">
      <c r="A71" s="133">
        <v>43</v>
      </c>
      <c r="B71" s="133" t="s">
        <v>608</v>
      </c>
      <c r="C71" s="133" t="s">
        <v>378</v>
      </c>
      <c r="D71" s="133" t="s">
        <v>27</v>
      </c>
      <c r="E71" s="133" t="s">
        <v>28</v>
      </c>
      <c r="F71" s="133" t="s">
        <v>609</v>
      </c>
      <c r="G71" s="133" t="s">
        <v>1019</v>
      </c>
      <c r="H71" s="133" t="s">
        <v>294</v>
      </c>
      <c r="I71" s="133" t="s">
        <v>610</v>
      </c>
      <c r="J71" s="133" t="s">
        <v>289</v>
      </c>
      <c r="K71" s="133" t="s">
        <v>663</v>
      </c>
    </row>
    <row r="72" spans="1:11" x14ac:dyDescent="0.25">
      <c r="A72" s="133">
        <v>2</v>
      </c>
      <c r="B72" s="133" t="s">
        <v>366</v>
      </c>
      <c r="C72" s="133" t="s">
        <v>367</v>
      </c>
      <c r="D72" s="133" t="s">
        <v>368</v>
      </c>
      <c r="E72" s="133" t="s">
        <v>43</v>
      </c>
      <c r="F72" s="133" t="s">
        <v>369</v>
      </c>
      <c r="G72" s="133" t="s">
        <v>1019</v>
      </c>
      <c r="H72" s="133" t="s">
        <v>294</v>
      </c>
      <c r="I72" s="133" t="s">
        <v>370</v>
      </c>
      <c r="J72" s="133" t="s">
        <v>289</v>
      </c>
      <c r="K72" s="133" t="s">
        <v>1240</v>
      </c>
    </row>
    <row r="73" spans="1:11" x14ac:dyDescent="0.25">
      <c r="A73" s="133">
        <v>42</v>
      </c>
      <c r="B73" s="133" t="s">
        <v>425</v>
      </c>
      <c r="C73" s="133" t="s">
        <v>426</v>
      </c>
      <c r="D73" s="133" t="s">
        <v>427</v>
      </c>
      <c r="E73" s="133" t="s">
        <v>28</v>
      </c>
      <c r="F73" s="133" t="s">
        <v>428</v>
      </c>
      <c r="G73" s="133" t="s">
        <v>1019</v>
      </c>
      <c r="H73" s="133" t="s">
        <v>287</v>
      </c>
      <c r="I73" s="133" t="s">
        <v>429</v>
      </c>
      <c r="J73" s="133" t="s">
        <v>289</v>
      </c>
      <c r="K73" s="133" t="s">
        <v>659</v>
      </c>
    </row>
    <row r="74" spans="1:11" x14ac:dyDescent="0.25">
      <c r="A74" s="133">
        <v>51</v>
      </c>
      <c r="B74" s="133" t="s">
        <v>317</v>
      </c>
      <c r="C74" s="133" t="s">
        <v>279</v>
      </c>
      <c r="D74" s="133" t="s">
        <v>318</v>
      </c>
      <c r="E74" s="133" t="s">
        <v>28</v>
      </c>
      <c r="F74" s="133" t="s">
        <v>319</v>
      </c>
      <c r="G74" s="133" t="s">
        <v>1019</v>
      </c>
      <c r="H74" s="133" t="s">
        <v>287</v>
      </c>
      <c r="I74" s="133" t="s">
        <v>320</v>
      </c>
      <c r="J74" s="133" t="s">
        <v>289</v>
      </c>
      <c r="K74" s="133" t="s">
        <v>758</v>
      </c>
    </row>
    <row r="75" spans="1:11" x14ac:dyDescent="0.25">
      <c r="A75" s="133">
        <v>53</v>
      </c>
      <c r="B75" s="133" t="s">
        <v>333</v>
      </c>
      <c r="C75" s="133" t="s">
        <v>334</v>
      </c>
      <c r="D75" s="133" t="s">
        <v>335</v>
      </c>
      <c r="E75" s="133" t="s">
        <v>48</v>
      </c>
      <c r="F75" s="133" t="s">
        <v>336</v>
      </c>
      <c r="G75" s="133" t="s">
        <v>666</v>
      </c>
      <c r="H75" s="133" t="s">
        <v>287</v>
      </c>
      <c r="I75" s="133" t="s">
        <v>337</v>
      </c>
      <c r="J75" s="133" t="s">
        <v>289</v>
      </c>
      <c r="K75" s="133" t="s">
        <v>686</v>
      </c>
    </row>
    <row r="76" spans="1:11" x14ac:dyDescent="0.25">
      <c r="A76" s="133">
        <v>59</v>
      </c>
      <c r="B76" s="133" t="s">
        <v>403</v>
      </c>
      <c r="C76" s="133" t="s">
        <v>60</v>
      </c>
      <c r="D76" s="133" t="s">
        <v>27</v>
      </c>
      <c r="E76" s="133" t="s">
        <v>28</v>
      </c>
      <c r="F76" s="133" t="s">
        <v>404</v>
      </c>
      <c r="G76" s="133" t="s">
        <v>1019</v>
      </c>
      <c r="H76" s="133" t="s">
        <v>287</v>
      </c>
      <c r="I76" s="133" t="s">
        <v>405</v>
      </c>
      <c r="J76" s="133" t="s">
        <v>289</v>
      </c>
      <c r="K76" s="133" t="s">
        <v>701</v>
      </c>
    </row>
    <row r="77" spans="1:11" x14ac:dyDescent="0.25">
      <c r="A77" s="133">
        <v>56</v>
      </c>
      <c r="B77" s="133" t="s">
        <v>387</v>
      </c>
      <c r="C77" s="133" t="s">
        <v>279</v>
      </c>
      <c r="D77" s="133" t="s">
        <v>351</v>
      </c>
      <c r="E77" s="133" t="s">
        <v>48</v>
      </c>
      <c r="F77" s="133" t="s">
        <v>388</v>
      </c>
      <c r="G77" s="133" t="s">
        <v>666</v>
      </c>
      <c r="H77" s="133" t="s">
        <v>287</v>
      </c>
      <c r="I77" s="133" t="s">
        <v>389</v>
      </c>
      <c r="J77" s="133" t="s">
        <v>289</v>
      </c>
      <c r="K77" s="133" t="s">
        <v>696</v>
      </c>
    </row>
    <row r="78" spans="1:11" x14ac:dyDescent="0.25">
      <c r="A78" s="133">
        <v>46</v>
      </c>
      <c r="B78" s="133" t="s">
        <v>566</v>
      </c>
      <c r="C78" s="133" t="s">
        <v>556</v>
      </c>
      <c r="D78" s="133" t="s">
        <v>0</v>
      </c>
      <c r="E78" s="133" t="s">
        <v>1</v>
      </c>
      <c r="F78" s="133" t="s">
        <v>557</v>
      </c>
      <c r="G78" s="133" t="s">
        <v>1019</v>
      </c>
      <c r="H78" s="133" t="s">
        <v>287</v>
      </c>
      <c r="I78" s="133" t="s">
        <v>558</v>
      </c>
      <c r="J78" s="133" t="s">
        <v>289</v>
      </c>
      <c r="K78" s="133" t="s">
        <v>673</v>
      </c>
    </row>
    <row r="79" spans="1:11" x14ac:dyDescent="0.25">
      <c r="A79" s="133">
        <v>44</v>
      </c>
      <c r="B79" s="133"/>
      <c r="C79" s="133"/>
      <c r="D79" s="133"/>
      <c r="E79" s="133"/>
      <c r="F79" s="133" t="s">
        <v>572</v>
      </c>
      <c r="G79" s="133" t="s">
        <v>1019</v>
      </c>
      <c r="H79" s="133" t="s">
        <v>287</v>
      </c>
      <c r="I79" s="133" t="s">
        <v>573</v>
      </c>
      <c r="J79" s="133" t="s">
        <v>289</v>
      </c>
      <c r="K79" s="133" t="s">
        <v>665</v>
      </c>
    </row>
    <row r="80" spans="1:11" x14ac:dyDescent="0.25">
      <c r="A80" s="133">
        <v>35</v>
      </c>
      <c r="B80" s="133" t="s">
        <v>322</v>
      </c>
      <c r="C80" s="133" t="s">
        <v>323</v>
      </c>
      <c r="D80" s="133" t="s">
        <v>66</v>
      </c>
      <c r="E80" s="133" t="s">
        <v>1</v>
      </c>
      <c r="F80" s="133" t="s">
        <v>324</v>
      </c>
      <c r="G80" s="133" t="s">
        <v>1019</v>
      </c>
      <c r="H80" s="133" t="s">
        <v>287</v>
      </c>
      <c r="I80" s="133" t="s">
        <v>325</v>
      </c>
      <c r="J80" s="133" t="s">
        <v>289</v>
      </c>
      <c r="K80" s="133" t="s">
        <v>956</v>
      </c>
    </row>
    <row r="81" spans="1:11" x14ac:dyDescent="0.25">
      <c r="A81" s="133">
        <v>41</v>
      </c>
      <c r="B81" s="133" t="s">
        <v>651</v>
      </c>
      <c r="C81" s="133" t="s">
        <v>652</v>
      </c>
      <c r="D81" s="133" t="s">
        <v>653</v>
      </c>
      <c r="E81" s="133" t="s">
        <v>1</v>
      </c>
      <c r="F81" s="133" t="s">
        <v>654</v>
      </c>
      <c r="G81" s="133" t="s">
        <v>1019</v>
      </c>
      <c r="H81" s="133" t="s">
        <v>294</v>
      </c>
      <c r="I81" s="133" t="s">
        <v>655</v>
      </c>
      <c r="J81" s="133" t="s">
        <v>289</v>
      </c>
      <c r="K81" s="133" t="s">
        <v>656</v>
      </c>
    </row>
    <row r="82" spans="1:11" x14ac:dyDescent="0.25">
      <c r="A82" s="133">
        <v>39</v>
      </c>
      <c r="B82" s="133" t="s">
        <v>845</v>
      </c>
      <c r="C82" s="133" t="s">
        <v>846</v>
      </c>
      <c r="D82" s="133" t="s">
        <v>27</v>
      </c>
      <c r="E82" s="133" t="s">
        <v>28</v>
      </c>
      <c r="F82" s="133" t="s">
        <v>847</v>
      </c>
      <c r="G82" s="133" t="s">
        <v>1019</v>
      </c>
      <c r="H82" s="133" t="s">
        <v>294</v>
      </c>
      <c r="I82" s="133" t="s">
        <v>848</v>
      </c>
      <c r="J82" s="133" t="s">
        <v>289</v>
      </c>
      <c r="K82" s="133" t="s">
        <v>849</v>
      </c>
    </row>
    <row r="83" spans="1:11" x14ac:dyDescent="0.25">
      <c r="A83" s="133">
        <v>6</v>
      </c>
      <c r="B83" s="133" t="s">
        <v>623</v>
      </c>
      <c r="C83" s="133" t="s">
        <v>624</v>
      </c>
      <c r="D83" s="133" t="s">
        <v>625</v>
      </c>
      <c r="E83" s="133" t="s">
        <v>48</v>
      </c>
      <c r="F83" s="133" t="s">
        <v>626</v>
      </c>
      <c r="G83" s="133" t="s">
        <v>666</v>
      </c>
      <c r="H83" s="133" t="s">
        <v>294</v>
      </c>
      <c r="I83" s="133" t="s">
        <v>627</v>
      </c>
      <c r="J83" s="133" t="s">
        <v>289</v>
      </c>
      <c r="K83" s="133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1" t="s">
        <v>982</v>
      </c>
      <c r="C2" s="131" t="s">
        <v>292</v>
      </c>
      <c r="D2" s="131" t="s">
        <v>462</v>
      </c>
      <c r="E2" s="131" t="s">
        <v>1</v>
      </c>
      <c r="F2" s="131" t="s">
        <v>422</v>
      </c>
      <c r="G2" s="131" t="s">
        <v>1019</v>
      </c>
      <c r="H2" s="131" t="s">
        <v>3</v>
      </c>
      <c r="I2" s="131" t="s">
        <v>423</v>
      </c>
      <c r="J2" s="131" t="s">
        <v>2</v>
      </c>
      <c r="K2" s="131" t="s">
        <v>983</v>
      </c>
    </row>
    <row r="3" spans="1:11" x14ac:dyDescent="0.25">
      <c r="A3">
        <v>42</v>
      </c>
      <c r="B3" s="131" t="s">
        <v>361</v>
      </c>
      <c r="C3" s="131" t="s">
        <v>362</v>
      </c>
      <c r="D3" s="131" t="s">
        <v>0</v>
      </c>
      <c r="E3" s="131" t="s">
        <v>1</v>
      </c>
      <c r="F3" s="131" t="s">
        <v>886</v>
      </c>
      <c r="G3" s="131" t="s">
        <v>1019</v>
      </c>
      <c r="H3" s="131" t="s">
        <v>3</v>
      </c>
      <c r="I3" s="131" t="s">
        <v>861</v>
      </c>
      <c r="J3" s="131" t="s">
        <v>516</v>
      </c>
      <c r="K3" s="131" t="s">
        <v>896</v>
      </c>
    </row>
    <row r="4" spans="1:11" x14ac:dyDescent="0.25">
      <c r="A4">
        <v>78</v>
      </c>
      <c r="B4" s="131" t="s">
        <v>174</v>
      </c>
      <c r="C4" s="131" t="s">
        <v>175</v>
      </c>
      <c r="D4" s="131" t="s">
        <v>0</v>
      </c>
      <c r="E4" s="131" t="s">
        <v>1</v>
      </c>
      <c r="F4" s="131" t="s">
        <v>472</v>
      </c>
      <c r="G4" s="131" t="s">
        <v>1050</v>
      </c>
      <c r="H4" s="131" t="s">
        <v>473</v>
      </c>
      <c r="I4" s="131" t="s">
        <v>474</v>
      </c>
      <c r="J4" s="131" t="s">
        <v>475</v>
      </c>
      <c r="K4" s="131" t="s">
        <v>737</v>
      </c>
    </row>
    <row r="5" spans="1:11" x14ac:dyDescent="0.25">
      <c r="A5" s="131">
        <v>81</v>
      </c>
      <c r="B5" s="131" t="s">
        <v>54</v>
      </c>
      <c r="C5" s="131" t="s">
        <v>55</v>
      </c>
      <c r="D5" s="131" t="s">
        <v>0</v>
      </c>
      <c r="E5" s="131" t="s">
        <v>1</v>
      </c>
      <c r="F5" s="131" t="s">
        <v>480</v>
      </c>
      <c r="G5" s="131" t="s">
        <v>1050</v>
      </c>
      <c r="H5" s="131" t="s">
        <v>473</v>
      </c>
      <c r="I5" s="131" t="s">
        <v>481</v>
      </c>
      <c r="J5" s="131" t="s">
        <v>475</v>
      </c>
      <c r="K5" s="131" t="s">
        <v>744</v>
      </c>
    </row>
    <row r="6" spans="1:11" x14ac:dyDescent="0.25">
      <c r="A6" s="131">
        <v>65</v>
      </c>
      <c r="B6" s="131" t="s">
        <v>443</v>
      </c>
      <c r="C6" s="131" t="s">
        <v>444</v>
      </c>
      <c r="D6" s="131" t="s">
        <v>0</v>
      </c>
      <c r="E6" s="131" t="s">
        <v>1</v>
      </c>
      <c r="F6" s="131" t="s">
        <v>445</v>
      </c>
      <c r="G6" s="131" t="s">
        <v>1257</v>
      </c>
      <c r="H6" s="131" t="s">
        <v>5</v>
      </c>
      <c r="I6" s="131" t="s">
        <v>446</v>
      </c>
      <c r="J6" s="131" t="s">
        <v>6</v>
      </c>
      <c r="K6" s="131" t="s">
        <v>708</v>
      </c>
    </row>
    <row r="7" spans="1:11" x14ac:dyDescent="0.25">
      <c r="A7" s="131">
        <v>56</v>
      </c>
      <c r="B7" s="131" t="s">
        <v>15</v>
      </c>
      <c r="C7" s="131" t="s">
        <v>16</v>
      </c>
      <c r="D7" s="131" t="s">
        <v>17</v>
      </c>
      <c r="E7" s="131" t="s">
        <v>7</v>
      </c>
      <c r="F7" s="131" t="s">
        <v>18</v>
      </c>
      <c r="G7" s="131" t="s">
        <v>1136</v>
      </c>
      <c r="H7" s="131" t="s">
        <v>5</v>
      </c>
      <c r="I7" s="131" t="s">
        <v>19</v>
      </c>
      <c r="J7" s="131" t="s">
        <v>6</v>
      </c>
      <c r="K7" s="131" t="s">
        <v>685</v>
      </c>
    </row>
    <row r="8" spans="1:11" x14ac:dyDescent="0.25">
      <c r="A8" s="131">
        <v>4</v>
      </c>
      <c r="B8" s="131" t="s">
        <v>366</v>
      </c>
      <c r="C8" s="131" t="s">
        <v>367</v>
      </c>
      <c r="D8" s="131" t="s">
        <v>368</v>
      </c>
      <c r="E8" s="131" t="s">
        <v>43</v>
      </c>
      <c r="F8" s="131" t="s">
        <v>395</v>
      </c>
      <c r="G8" s="131" t="s">
        <v>1257</v>
      </c>
      <c r="H8" s="131" t="s">
        <v>5</v>
      </c>
      <c r="I8" s="131" t="s">
        <v>396</v>
      </c>
      <c r="J8" s="131" t="s">
        <v>6</v>
      </c>
      <c r="K8" s="131" t="s">
        <v>1241</v>
      </c>
    </row>
    <row r="9" spans="1:11" x14ac:dyDescent="0.25">
      <c r="A9" s="131">
        <v>69</v>
      </c>
      <c r="B9" s="131" t="s">
        <v>467</v>
      </c>
      <c r="C9" s="131" t="s">
        <v>468</v>
      </c>
      <c r="D9" s="131" t="s">
        <v>0</v>
      </c>
      <c r="E9" s="131" t="s">
        <v>1</v>
      </c>
      <c r="F9" s="131" t="s">
        <v>469</v>
      </c>
      <c r="G9" s="131" t="s">
        <v>1257</v>
      </c>
      <c r="H9" s="131" t="s">
        <v>5</v>
      </c>
      <c r="I9" s="131" t="s">
        <v>470</v>
      </c>
      <c r="J9" s="131" t="s">
        <v>6</v>
      </c>
      <c r="K9" s="131" t="s">
        <v>720</v>
      </c>
    </row>
    <row r="10" spans="1:11" x14ac:dyDescent="0.25">
      <c r="A10" s="131">
        <v>35</v>
      </c>
      <c r="B10" s="131" t="s">
        <v>803</v>
      </c>
      <c r="C10" s="131" t="s">
        <v>804</v>
      </c>
      <c r="D10" s="131" t="s">
        <v>17</v>
      </c>
      <c r="E10" s="131" t="s">
        <v>7</v>
      </c>
      <c r="F10" s="131" t="s">
        <v>805</v>
      </c>
      <c r="G10" s="131" t="s">
        <v>1136</v>
      </c>
      <c r="H10" s="131" t="s">
        <v>5</v>
      </c>
      <c r="I10" s="131" t="s">
        <v>806</v>
      </c>
      <c r="J10" s="131" t="s">
        <v>6</v>
      </c>
      <c r="K10" s="131" t="s">
        <v>996</v>
      </c>
    </row>
    <row r="11" spans="1:11" x14ac:dyDescent="0.25">
      <c r="A11" s="131">
        <v>70</v>
      </c>
      <c r="B11" s="131" t="s">
        <v>50</v>
      </c>
      <c r="C11" s="131" t="s">
        <v>51</v>
      </c>
      <c r="D11" s="131" t="s">
        <v>52</v>
      </c>
      <c r="E11" s="131" t="s">
        <v>43</v>
      </c>
      <c r="F11" s="131" t="s">
        <v>94</v>
      </c>
      <c r="G11" s="131" t="s">
        <v>1136</v>
      </c>
      <c r="H11" s="131" t="s">
        <v>5</v>
      </c>
      <c r="I11" s="131" t="s">
        <v>95</v>
      </c>
      <c r="J11" s="131" t="s">
        <v>6</v>
      </c>
      <c r="K11" s="131" t="s">
        <v>724</v>
      </c>
    </row>
    <row r="12" spans="1:11" x14ac:dyDescent="0.25">
      <c r="A12" s="131">
        <v>76</v>
      </c>
      <c r="B12" s="131" t="s">
        <v>101</v>
      </c>
      <c r="C12" s="131" t="s">
        <v>102</v>
      </c>
      <c r="D12" s="131" t="s">
        <v>103</v>
      </c>
      <c r="E12" s="131" t="s">
        <v>43</v>
      </c>
      <c r="F12" s="131" t="s">
        <v>169</v>
      </c>
      <c r="G12" s="131" t="s">
        <v>1136</v>
      </c>
      <c r="H12" s="131" t="s">
        <v>8</v>
      </c>
      <c r="I12" s="131" t="s">
        <v>170</v>
      </c>
      <c r="J12" s="131" t="s">
        <v>9</v>
      </c>
      <c r="K12" s="131" t="s">
        <v>735</v>
      </c>
    </row>
    <row r="13" spans="1:11" x14ac:dyDescent="0.25">
      <c r="A13" s="131">
        <v>75</v>
      </c>
      <c r="B13" s="131" t="s">
        <v>797</v>
      </c>
      <c r="C13" s="131" t="s">
        <v>798</v>
      </c>
      <c r="D13" s="131" t="s">
        <v>799</v>
      </c>
      <c r="E13" s="131" t="s">
        <v>1</v>
      </c>
      <c r="F13" s="131" t="s">
        <v>800</v>
      </c>
      <c r="G13" s="131" t="s">
        <v>1257</v>
      </c>
      <c r="H13" s="131" t="s">
        <v>8</v>
      </c>
      <c r="I13" s="131" t="s">
        <v>801</v>
      </c>
      <c r="J13" s="131" t="s">
        <v>9</v>
      </c>
      <c r="K13" s="131" t="s">
        <v>802</v>
      </c>
    </row>
    <row r="14" spans="1:11" x14ac:dyDescent="0.25">
      <c r="A14" s="131">
        <v>79</v>
      </c>
      <c r="B14" s="131" t="s">
        <v>179</v>
      </c>
      <c r="C14" s="131" t="s">
        <v>180</v>
      </c>
      <c r="D14" s="131" t="s">
        <v>181</v>
      </c>
      <c r="E14" s="131" t="s">
        <v>43</v>
      </c>
      <c r="F14" s="131" t="s">
        <v>182</v>
      </c>
      <c r="G14" s="131" t="s">
        <v>1136</v>
      </c>
      <c r="H14" s="131" t="s">
        <v>8</v>
      </c>
      <c r="I14" s="131" t="s">
        <v>183</v>
      </c>
      <c r="J14" s="131" t="s">
        <v>9</v>
      </c>
      <c r="K14" s="131" t="s">
        <v>738</v>
      </c>
    </row>
    <row r="15" spans="1:11" x14ac:dyDescent="0.25">
      <c r="A15" s="131">
        <v>77</v>
      </c>
      <c r="B15" s="131" t="s">
        <v>174</v>
      </c>
      <c r="C15" s="131" t="s">
        <v>175</v>
      </c>
      <c r="D15" s="131" t="s">
        <v>0</v>
      </c>
      <c r="E15" s="131" t="s">
        <v>1</v>
      </c>
      <c r="F15" s="131" t="s">
        <v>176</v>
      </c>
      <c r="G15" s="131" t="s">
        <v>1257</v>
      </c>
      <c r="H15" s="131" t="s">
        <v>8</v>
      </c>
      <c r="I15" s="131" t="s">
        <v>177</v>
      </c>
      <c r="J15" s="131" t="s">
        <v>9</v>
      </c>
      <c r="K15" s="131" t="s">
        <v>736</v>
      </c>
    </row>
    <row r="16" spans="1:11" x14ac:dyDescent="0.25">
      <c r="A16" s="131">
        <v>19</v>
      </c>
      <c r="B16" s="131" t="s">
        <v>1146</v>
      </c>
      <c r="C16" s="131" t="s">
        <v>1147</v>
      </c>
      <c r="D16" s="131" t="s">
        <v>1142</v>
      </c>
      <c r="E16" s="131" t="s">
        <v>1</v>
      </c>
      <c r="F16" s="131" t="s">
        <v>1148</v>
      </c>
      <c r="G16" s="131" t="s">
        <v>1136</v>
      </c>
      <c r="H16" s="131" t="s">
        <v>1013</v>
      </c>
      <c r="I16" s="131" t="s">
        <v>1149</v>
      </c>
      <c r="J16" s="131" t="s">
        <v>960</v>
      </c>
      <c r="K16" s="131" t="s">
        <v>1150</v>
      </c>
    </row>
    <row r="17" spans="1:11" x14ac:dyDescent="0.25">
      <c r="A17" s="131">
        <v>20</v>
      </c>
      <c r="B17" s="131" t="s">
        <v>530</v>
      </c>
      <c r="C17" s="131" t="s">
        <v>531</v>
      </c>
      <c r="D17" s="131" t="s">
        <v>36</v>
      </c>
      <c r="E17" s="131" t="s">
        <v>1</v>
      </c>
      <c r="F17" s="131" t="s">
        <v>1158</v>
      </c>
      <c r="G17" s="131" t="s">
        <v>1257</v>
      </c>
      <c r="H17" s="131" t="s">
        <v>1013</v>
      </c>
      <c r="I17" s="131" t="s">
        <v>1159</v>
      </c>
      <c r="J17" s="131" t="s">
        <v>960</v>
      </c>
      <c r="K17" s="131" t="s">
        <v>1160</v>
      </c>
    </row>
    <row r="18" spans="1:11" x14ac:dyDescent="0.25">
      <c r="A18" s="131">
        <v>21</v>
      </c>
      <c r="B18" s="131" t="s">
        <v>50</v>
      </c>
      <c r="C18" s="131" t="s">
        <v>51</v>
      </c>
      <c r="D18" s="131" t="s">
        <v>52</v>
      </c>
      <c r="E18" s="131" t="s">
        <v>43</v>
      </c>
      <c r="F18" s="131" t="s">
        <v>1085</v>
      </c>
      <c r="G18" s="131" t="s">
        <v>1136</v>
      </c>
      <c r="H18" s="131" t="s">
        <v>1013</v>
      </c>
      <c r="I18" s="131" t="s">
        <v>1086</v>
      </c>
      <c r="J18" s="131" t="s">
        <v>960</v>
      </c>
      <c r="K18" s="131" t="s">
        <v>1087</v>
      </c>
    </row>
    <row r="19" spans="1:11" x14ac:dyDescent="0.25">
      <c r="A19" s="131">
        <v>18</v>
      </c>
      <c r="B19" s="131" t="s">
        <v>262</v>
      </c>
      <c r="C19" s="131" t="s">
        <v>1141</v>
      </c>
      <c r="D19" s="131" t="s">
        <v>1142</v>
      </c>
      <c r="E19" s="131" t="s">
        <v>1</v>
      </c>
      <c r="F19" s="131" t="s">
        <v>1143</v>
      </c>
      <c r="G19" s="131" t="s">
        <v>1136</v>
      </c>
      <c r="H19" s="131" t="s">
        <v>1013</v>
      </c>
      <c r="I19" s="131" t="s">
        <v>1144</v>
      </c>
      <c r="J19" s="131" t="s">
        <v>960</v>
      </c>
      <c r="K19" s="131" t="s">
        <v>1145</v>
      </c>
    </row>
    <row r="20" spans="1:11" x14ac:dyDescent="0.25">
      <c r="A20" s="131">
        <v>24</v>
      </c>
      <c r="B20" s="131" t="s">
        <v>1110</v>
      </c>
      <c r="C20" s="131" t="s">
        <v>408</v>
      </c>
      <c r="D20" s="131" t="s">
        <v>1111</v>
      </c>
      <c r="E20" s="131" t="s">
        <v>912</v>
      </c>
      <c r="F20" s="131" t="s">
        <v>1112</v>
      </c>
      <c r="G20" s="131" t="s">
        <v>1136</v>
      </c>
      <c r="H20" s="131" t="s">
        <v>1013</v>
      </c>
      <c r="I20" s="131" t="s">
        <v>1113</v>
      </c>
      <c r="J20" s="131" t="s">
        <v>960</v>
      </c>
      <c r="K20" s="131" t="s">
        <v>1114</v>
      </c>
    </row>
    <row r="21" spans="1:11" x14ac:dyDescent="0.25">
      <c r="A21" s="131">
        <v>15</v>
      </c>
      <c r="B21" s="131" t="s">
        <v>1181</v>
      </c>
      <c r="C21" s="131" t="s">
        <v>1182</v>
      </c>
      <c r="D21" s="131" t="s">
        <v>1183</v>
      </c>
      <c r="E21" s="131" t="s">
        <v>48</v>
      </c>
      <c r="F21" s="131" t="s">
        <v>1184</v>
      </c>
      <c r="G21" s="131" t="s">
        <v>1136</v>
      </c>
      <c r="H21" s="131" t="s">
        <v>1013</v>
      </c>
      <c r="I21" s="131" t="s">
        <v>1185</v>
      </c>
      <c r="J21" s="131" t="s">
        <v>960</v>
      </c>
      <c r="K21" s="131" t="s">
        <v>1186</v>
      </c>
    </row>
    <row r="22" spans="1:11" x14ac:dyDescent="0.25">
      <c r="A22" s="131">
        <v>16</v>
      </c>
      <c r="B22" s="131" t="s">
        <v>1187</v>
      </c>
      <c r="C22" s="131" t="s">
        <v>1188</v>
      </c>
      <c r="D22" s="131" t="s">
        <v>1189</v>
      </c>
      <c r="E22" s="131" t="s">
        <v>43</v>
      </c>
      <c r="F22" s="131" t="s">
        <v>1190</v>
      </c>
      <c r="G22" s="131" t="s">
        <v>1136</v>
      </c>
      <c r="H22" s="131" t="s">
        <v>1013</v>
      </c>
      <c r="I22" s="131" t="s">
        <v>1191</v>
      </c>
      <c r="J22" s="131" t="s">
        <v>960</v>
      </c>
      <c r="K22" s="131" t="s">
        <v>1192</v>
      </c>
    </row>
    <row r="23" spans="1:11" x14ac:dyDescent="0.25">
      <c r="A23" s="131">
        <v>5</v>
      </c>
      <c r="B23" s="131" t="s">
        <v>366</v>
      </c>
      <c r="C23" s="131" t="s">
        <v>367</v>
      </c>
      <c r="D23" s="131" t="s">
        <v>368</v>
      </c>
      <c r="E23" s="131" t="s">
        <v>43</v>
      </c>
      <c r="F23" s="131" t="s">
        <v>1100</v>
      </c>
      <c r="G23" s="131" t="s">
        <v>1257</v>
      </c>
      <c r="H23" s="131" t="s">
        <v>1013</v>
      </c>
      <c r="I23" s="131" t="s">
        <v>1101</v>
      </c>
      <c r="J23" s="131" t="s">
        <v>960</v>
      </c>
      <c r="K23" s="131" t="s">
        <v>1258</v>
      </c>
    </row>
    <row r="24" spans="1:11" x14ac:dyDescent="0.25">
      <c r="A24" s="131">
        <v>17</v>
      </c>
      <c r="B24" s="131" t="s">
        <v>64</v>
      </c>
      <c r="C24" s="131" t="s">
        <v>65</v>
      </c>
      <c r="D24" s="131" t="s">
        <v>66</v>
      </c>
      <c r="E24" s="131" t="s">
        <v>1</v>
      </c>
      <c r="F24" s="131" t="s">
        <v>1133</v>
      </c>
      <c r="G24" s="131" t="s">
        <v>1136</v>
      </c>
      <c r="H24" s="131" t="s">
        <v>1013</v>
      </c>
      <c r="I24" s="131" t="s">
        <v>1134</v>
      </c>
      <c r="J24" s="131" t="s">
        <v>960</v>
      </c>
      <c r="K24" s="131" t="s">
        <v>1135</v>
      </c>
    </row>
    <row r="25" spans="1:11" x14ac:dyDescent="0.25">
      <c r="A25" s="131">
        <v>22</v>
      </c>
      <c r="B25" s="131" t="s">
        <v>1094</v>
      </c>
      <c r="C25" s="131" t="s">
        <v>1095</v>
      </c>
      <c r="D25" s="131" t="s">
        <v>173</v>
      </c>
      <c r="E25" s="131" t="s">
        <v>43</v>
      </c>
      <c r="F25" s="131" t="s">
        <v>1096</v>
      </c>
      <c r="G25" s="131" t="s">
        <v>1136</v>
      </c>
      <c r="H25" s="131" t="s">
        <v>1013</v>
      </c>
      <c r="I25" s="131" t="s">
        <v>1097</v>
      </c>
      <c r="J25" s="131" t="s">
        <v>960</v>
      </c>
      <c r="K25" s="131" t="s">
        <v>1098</v>
      </c>
    </row>
    <row r="26" spans="1:11" x14ac:dyDescent="0.25">
      <c r="A26" s="131">
        <v>14</v>
      </c>
      <c r="B26" s="131" t="s">
        <v>1176</v>
      </c>
      <c r="C26" s="131" t="s">
        <v>1177</v>
      </c>
      <c r="D26" s="131" t="s">
        <v>173</v>
      </c>
      <c r="E26" s="131" t="s">
        <v>43</v>
      </c>
      <c r="F26" s="131" t="s">
        <v>1178</v>
      </c>
      <c r="G26" s="131" t="s">
        <v>1136</v>
      </c>
      <c r="H26" s="131" t="s">
        <v>1013</v>
      </c>
      <c r="I26" s="131" t="s">
        <v>1179</v>
      </c>
      <c r="J26" s="131" t="s">
        <v>960</v>
      </c>
      <c r="K26" s="131" t="s">
        <v>1180</v>
      </c>
    </row>
    <row r="27" spans="1:11" x14ac:dyDescent="0.25">
      <c r="A27" s="131">
        <v>26</v>
      </c>
      <c r="B27" s="131" t="s">
        <v>803</v>
      </c>
      <c r="C27" s="131" t="s">
        <v>804</v>
      </c>
      <c r="D27" s="131" t="s">
        <v>17</v>
      </c>
      <c r="E27" s="131" t="s">
        <v>7</v>
      </c>
      <c r="F27" s="131" t="s">
        <v>1121</v>
      </c>
      <c r="G27" s="131" t="s">
        <v>1136</v>
      </c>
      <c r="H27" s="131" t="s">
        <v>1013</v>
      </c>
      <c r="I27" s="131" t="s">
        <v>1122</v>
      </c>
      <c r="J27" s="131" t="s">
        <v>960</v>
      </c>
      <c r="K27" s="131" t="s">
        <v>1123</v>
      </c>
    </row>
    <row r="28" spans="1:11" x14ac:dyDescent="0.25">
      <c r="A28" s="131">
        <v>25</v>
      </c>
      <c r="B28" s="131" t="s">
        <v>1115</v>
      </c>
      <c r="C28" s="131" t="s">
        <v>1116</v>
      </c>
      <c r="D28" s="131" t="s">
        <v>1117</v>
      </c>
      <c r="E28" s="131" t="s">
        <v>1</v>
      </c>
      <c r="F28" s="131" t="s">
        <v>1118</v>
      </c>
      <c r="G28" s="131" t="s">
        <v>1136</v>
      </c>
      <c r="H28" s="131" t="s">
        <v>1013</v>
      </c>
      <c r="I28" s="131" t="s">
        <v>1119</v>
      </c>
      <c r="J28" s="131" t="s">
        <v>960</v>
      </c>
      <c r="K28" s="131" t="s">
        <v>1120</v>
      </c>
    </row>
    <row r="29" spans="1:11" x14ac:dyDescent="0.25">
      <c r="A29" s="131">
        <v>13</v>
      </c>
      <c r="B29" s="131" t="s">
        <v>1171</v>
      </c>
      <c r="C29" s="131" t="s">
        <v>1172</v>
      </c>
      <c r="D29" s="131" t="s">
        <v>0</v>
      </c>
      <c r="E29" s="131" t="s">
        <v>1</v>
      </c>
      <c r="F29" s="131" t="s">
        <v>1173</v>
      </c>
      <c r="G29" s="131" t="s">
        <v>1136</v>
      </c>
      <c r="H29" s="131" t="s">
        <v>1013</v>
      </c>
      <c r="I29" s="131" t="s">
        <v>1174</v>
      </c>
      <c r="J29" s="131" t="s">
        <v>960</v>
      </c>
      <c r="K29" s="131" t="s">
        <v>1175</v>
      </c>
    </row>
    <row r="30" spans="1:11" x14ac:dyDescent="0.25">
      <c r="A30" s="131">
        <v>8</v>
      </c>
      <c r="B30" s="131" t="s">
        <v>1194</v>
      </c>
      <c r="C30" s="131" t="s">
        <v>1195</v>
      </c>
      <c r="D30" s="131" t="s">
        <v>1196</v>
      </c>
      <c r="E30" s="131" t="s">
        <v>28</v>
      </c>
      <c r="F30" s="131" t="s">
        <v>1197</v>
      </c>
      <c r="G30" s="131" t="s">
        <v>1257</v>
      </c>
      <c r="H30" s="131" t="s">
        <v>1013</v>
      </c>
      <c r="I30" s="131" t="s">
        <v>1198</v>
      </c>
      <c r="J30" s="131" t="s">
        <v>960</v>
      </c>
      <c r="K30" s="131" t="s">
        <v>1214</v>
      </c>
    </row>
    <row r="31" spans="1:11" x14ac:dyDescent="0.25">
      <c r="A31" s="131">
        <v>10</v>
      </c>
      <c r="B31" s="131" t="s">
        <v>262</v>
      </c>
      <c r="C31" s="131" t="s">
        <v>399</v>
      </c>
      <c r="D31" s="131" t="s">
        <v>0</v>
      </c>
      <c r="E31" s="131" t="s">
        <v>1</v>
      </c>
      <c r="F31" s="131" t="s">
        <v>1103</v>
      </c>
      <c r="G31" s="131" t="s">
        <v>1136</v>
      </c>
      <c r="H31" s="131" t="s">
        <v>1013</v>
      </c>
      <c r="I31" s="131" t="s">
        <v>1104</v>
      </c>
      <c r="J31" s="131" t="s">
        <v>960</v>
      </c>
      <c r="K31" s="131" t="s">
        <v>1206</v>
      </c>
    </row>
    <row r="32" spans="1:11" x14ac:dyDescent="0.25">
      <c r="A32" s="131">
        <v>2</v>
      </c>
      <c r="B32" s="131" t="s">
        <v>174</v>
      </c>
      <c r="C32" s="131" t="s">
        <v>175</v>
      </c>
      <c r="D32" s="131" t="s">
        <v>0</v>
      </c>
      <c r="E32" s="131" t="s">
        <v>1</v>
      </c>
      <c r="F32" s="131" t="s">
        <v>1232</v>
      </c>
      <c r="G32" s="131" t="s">
        <v>1257</v>
      </c>
      <c r="H32" s="131" t="s">
        <v>1013</v>
      </c>
      <c r="I32" s="131" t="s">
        <v>1234</v>
      </c>
      <c r="J32" s="131" t="s">
        <v>960</v>
      </c>
      <c r="K32" s="131" t="s">
        <v>1235</v>
      </c>
    </row>
    <row r="33" spans="1:11" x14ac:dyDescent="0.25">
      <c r="A33" s="131">
        <v>6</v>
      </c>
      <c r="B33" s="131" t="s">
        <v>1215</v>
      </c>
      <c r="C33" s="131" t="s">
        <v>1216</v>
      </c>
      <c r="D33" s="131" t="s">
        <v>0</v>
      </c>
      <c r="E33" s="131" t="s">
        <v>1</v>
      </c>
      <c r="F33" s="131" t="s">
        <v>1218</v>
      </c>
      <c r="G33" s="131" t="s">
        <v>1257</v>
      </c>
      <c r="H33" s="131" t="s">
        <v>1013</v>
      </c>
      <c r="I33" s="131" t="s">
        <v>1219</v>
      </c>
      <c r="J33" s="131" t="s">
        <v>960</v>
      </c>
      <c r="K33" s="131" t="s">
        <v>1242</v>
      </c>
    </row>
    <row r="34" spans="1:11" x14ac:dyDescent="0.25">
      <c r="A34" s="131">
        <v>12</v>
      </c>
      <c r="B34" s="131" t="s">
        <v>196</v>
      </c>
      <c r="C34" s="131" t="s">
        <v>104</v>
      </c>
      <c r="D34" s="131" t="s">
        <v>197</v>
      </c>
      <c r="E34" s="131" t="s">
        <v>198</v>
      </c>
      <c r="F34" s="131" t="s">
        <v>1168</v>
      </c>
      <c r="G34" s="131" t="s">
        <v>1136</v>
      </c>
      <c r="H34" s="131" t="s">
        <v>1013</v>
      </c>
      <c r="I34" s="131" t="s">
        <v>1169</v>
      </c>
      <c r="J34" s="131" t="s">
        <v>960</v>
      </c>
      <c r="K34" s="131" t="s">
        <v>1170</v>
      </c>
    </row>
    <row r="35" spans="1:11" x14ac:dyDescent="0.25">
      <c r="A35" s="131">
        <v>23</v>
      </c>
      <c r="B35" s="131" t="s">
        <v>196</v>
      </c>
      <c r="C35" s="131" t="s">
        <v>104</v>
      </c>
      <c r="D35" s="131" t="s">
        <v>197</v>
      </c>
      <c r="E35" s="131" t="s">
        <v>198</v>
      </c>
      <c r="F35" s="131" t="s">
        <v>1107</v>
      </c>
      <c r="G35" s="131" t="s">
        <v>1136</v>
      </c>
      <c r="H35" s="131" t="s">
        <v>1013</v>
      </c>
      <c r="I35" s="131" t="s">
        <v>1108</v>
      </c>
      <c r="J35" s="131" t="s">
        <v>960</v>
      </c>
      <c r="K35" s="131" t="s">
        <v>1109</v>
      </c>
    </row>
    <row r="36" spans="1:11" x14ac:dyDescent="0.25">
      <c r="A36" s="131">
        <v>61</v>
      </c>
      <c r="B36" s="131" t="s">
        <v>137</v>
      </c>
      <c r="C36" s="131" t="s">
        <v>138</v>
      </c>
      <c r="D36" s="131" t="s">
        <v>0</v>
      </c>
      <c r="E36" s="131" t="s">
        <v>1</v>
      </c>
      <c r="F36" s="131" t="s">
        <v>139</v>
      </c>
      <c r="G36" s="131" t="s">
        <v>1019</v>
      </c>
      <c r="H36" s="131" t="s">
        <v>3</v>
      </c>
      <c r="I36" s="131" t="s">
        <v>140</v>
      </c>
      <c r="J36" s="131" t="s">
        <v>53</v>
      </c>
      <c r="K36" s="131" t="s">
        <v>699</v>
      </c>
    </row>
    <row r="37" spans="1:11" x14ac:dyDescent="0.25">
      <c r="A37" s="131">
        <v>83</v>
      </c>
      <c r="B37" s="131" t="s">
        <v>224</v>
      </c>
      <c r="C37" s="131" t="s">
        <v>225</v>
      </c>
      <c r="D37" s="131" t="s">
        <v>0</v>
      </c>
      <c r="E37" s="131" t="s">
        <v>1</v>
      </c>
      <c r="F37" s="131" t="s">
        <v>226</v>
      </c>
      <c r="G37" s="131" t="s">
        <v>1019</v>
      </c>
      <c r="H37" s="131" t="s">
        <v>3</v>
      </c>
      <c r="I37" s="131" t="s">
        <v>227</v>
      </c>
      <c r="J37" s="131" t="s">
        <v>53</v>
      </c>
      <c r="K37" s="131" t="s">
        <v>748</v>
      </c>
    </row>
    <row r="38" spans="1:11" x14ac:dyDescent="0.25">
      <c r="A38" s="131">
        <v>32</v>
      </c>
      <c r="B38" s="131" t="s">
        <v>273</v>
      </c>
      <c r="C38" s="131" t="s">
        <v>274</v>
      </c>
      <c r="D38" s="131" t="s">
        <v>0</v>
      </c>
      <c r="E38" s="131" t="s">
        <v>1</v>
      </c>
      <c r="F38" s="131" t="s">
        <v>275</v>
      </c>
      <c r="G38" s="131" t="s">
        <v>1019</v>
      </c>
      <c r="H38" s="131" t="s">
        <v>3</v>
      </c>
      <c r="I38" s="131" t="s">
        <v>276</v>
      </c>
      <c r="J38" s="131" t="s">
        <v>53</v>
      </c>
      <c r="K38" s="131" t="s">
        <v>1069</v>
      </c>
    </row>
    <row r="39" spans="1:11" x14ac:dyDescent="0.25">
      <c r="A39" s="131">
        <v>38</v>
      </c>
      <c r="B39" s="131" t="s">
        <v>242</v>
      </c>
      <c r="C39" s="131" t="s">
        <v>243</v>
      </c>
      <c r="D39" s="131" t="s">
        <v>957</v>
      </c>
      <c r="E39" s="131" t="s">
        <v>43</v>
      </c>
      <c r="F39" s="131" t="s">
        <v>244</v>
      </c>
      <c r="G39" s="131" t="s">
        <v>1019</v>
      </c>
      <c r="H39" s="131" t="s">
        <v>3</v>
      </c>
      <c r="I39" s="131" t="s">
        <v>245</v>
      </c>
      <c r="J39" s="131" t="s">
        <v>125</v>
      </c>
      <c r="K39" s="131" t="s">
        <v>958</v>
      </c>
    </row>
    <row r="40" spans="1:11" x14ac:dyDescent="0.25">
      <c r="A40" s="131">
        <v>74</v>
      </c>
      <c r="B40" s="131" t="s">
        <v>54</v>
      </c>
      <c r="C40" s="131" t="s">
        <v>55</v>
      </c>
      <c r="D40" s="131" t="s">
        <v>0</v>
      </c>
      <c r="E40" s="131" t="s">
        <v>1</v>
      </c>
      <c r="F40" s="131" t="s">
        <v>156</v>
      </c>
      <c r="G40" s="131" t="s">
        <v>666</v>
      </c>
      <c r="H40" s="131" t="s">
        <v>157</v>
      </c>
      <c r="I40" s="131" t="s">
        <v>158</v>
      </c>
      <c r="J40" s="131" t="s">
        <v>159</v>
      </c>
      <c r="K40" s="131" t="s">
        <v>734</v>
      </c>
    </row>
    <row r="41" spans="1:11" x14ac:dyDescent="0.25">
      <c r="A41" s="131">
        <v>40</v>
      </c>
      <c r="B41" s="131" t="s">
        <v>567</v>
      </c>
      <c r="C41" s="131" t="s">
        <v>561</v>
      </c>
      <c r="D41" s="131" t="s">
        <v>0</v>
      </c>
      <c r="E41" s="131" t="s">
        <v>1</v>
      </c>
      <c r="F41" s="131" t="s">
        <v>61</v>
      </c>
      <c r="G41" s="131" t="s">
        <v>666</v>
      </c>
      <c r="H41" s="131" t="s">
        <v>3</v>
      </c>
      <c r="I41" s="131" t="s">
        <v>62</v>
      </c>
      <c r="J41" s="131" t="s">
        <v>53</v>
      </c>
      <c r="K41" s="131" t="s">
        <v>919</v>
      </c>
    </row>
    <row r="42" spans="1:11" x14ac:dyDescent="0.25">
      <c r="A42" s="131">
        <v>85</v>
      </c>
      <c r="B42" s="131" t="s">
        <v>232</v>
      </c>
      <c r="C42" s="131" t="s">
        <v>233</v>
      </c>
      <c r="D42" s="131" t="s">
        <v>234</v>
      </c>
      <c r="E42" s="131" t="s">
        <v>1</v>
      </c>
      <c r="F42" s="131" t="s">
        <v>235</v>
      </c>
      <c r="G42" s="131" t="s">
        <v>666</v>
      </c>
      <c r="H42" s="131" t="s">
        <v>3</v>
      </c>
      <c r="I42" s="131" t="s">
        <v>236</v>
      </c>
      <c r="J42" s="131" t="s">
        <v>53</v>
      </c>
      <c r="K42" s="131" t="s">
        <v>750</v>
      </c>
    </row>
    <row r="43" spans="1:11" x14ac:dyDescent="0.25">
      <c r="A43" s="131">
        <v>28</v>
      </c>
      <c r="B43" s="131" t="s">
        <v>1072</v>
      </c>
      <c r="C43" s="131" t="s">
        <v>1073</v>
      </c>
      <c r="D43" s="131" t="s">
        <v>122</v>
      </c>
      <c r="E43" s="131" t="s">
        <v>43</v>
      </c>
      <c r="F43" s="131" t="s">
        <v>221</v>
      </c>
      <c r="G43" s="131" t="s">
        <v>1131</v>
      </c>
      <c r="H43" s="131" t="s">
        <v>3</v>
      </c>
      <c r="I43" s="131" t="s">
        <v>222</v>
      </c>
      <c r="J43" s="131" t="s">
        <v>53</v>
      </c>
      <c r="K43" s="131" t="s">
        <v>1074</v>
      </c>
    </row>
    <row r="44" spans="1:11" x14ac:dyDescent="0.25">
      <c r="A44" s="131">
        <v>9</v>
      </c>
      <c r="B44" s="131" t="s">
        <v>117</v>
      </c>
      <c r="C44" s="131" t="s">
        <v>1210</v>
      </c>
      <c r="D44" s="131" t="s">
        <v>648</v>
      </c>
      <c r="E44" s="131" t="s">
        <v>1</v>
      </c>
      <c r="F44" s="131" t="s">
        <v>1211</v>
      </c>
      <c r="G44" s="131" t="s">
        <v>1019</v>
      </c>
      <c r="H44" s="131" t="s">
        <v>3</v>
      </c>
      <c r="I44" s="131" t="s">
        <v>1212</v>
      </c>
      <c r="J44" s="131" t="s">
        <v>53</v>
      </c>
      <c r="K44" s="131" t="s">
        <v>1213</v>
      </c>
    </row>
    <row r="45" spans="1:11" x14ac:dyDescent="0.25">
      <c r="A45" s="131">
        <v>58</v>
      </c>
      <c r="B45" s="131" t="s">
        <v>238</v>
      </c>
      <c r="C45" s="131" t="s">
        <v>239</v>
      </c>
      <c r="D45" s="131" t="s">
        <v>0</v>
      </c>
      <c r="E45" s="131" t="s">
        <v>1</v>
      </c>
      <c r="F45" s="131" t="s">
        <v>240</v>
      </c>
      <c r="G45" s="131" t="s">
        <v>1019</v>
      </c>
      <c r="H45" s="131" t="s">
        <v>3</v>
      </c>
      <c r="I45" s="131" t="s">
        <v>241</v>
      </c>
      <c r="J45" s="131" t="s">
        <v>53</v>
      </c>
      <c r="K45" s="131" t="s">
        <v>691</v>
      </c>
    </row>
    <row r="46" spans="1:11" x14ac:dyDescent="0.25">
      <c r="A46" s="131">
        <v>30</v>
      </c>
      <c r="B46" s="131" t="s">
        <v>262</v>
      </c>
      <c r="C46" s="131" t="s">
        <v>263</v>
      </c>
      <c r="D46" s="131" t="s">
        <v>264</v>
      </c>
      <c r="E46" s="131" t="s">
        <v>1</v>
      </c>
      <c r="F46" s="131" t="s">
        <v>265</v>
      </c>
      <c r="G46" s="131" t="s">
        <v>1019</v>
      </c>
      <c r="H46" s="131" t="s">
        <v>3</v>
      </c>
      <c r="I46" s="131" t="s">
        <v>266</v>
      </c>
      <c r="J46" s="131" t="s">
        <v>53</v>
      </c>
      <c r="K46" s="131" t="s">
        <v>1057</v>
      </c>
    </row>
    <row r="47" spans="1:11" x14ac:dyDescent="0.25">
      <c r="A47" s="131">
        <v>72</v>
      </c>
      <c r="B47" s="131" t="s">
        <v>120</v>
      </c>
      <c r="C47" s="131" t="s">
        <v>121</v>
      </c>
      <c r="D47" s="131" t="s">
        <v>122</v>
      </c>
      <c r="E47" s="131" t="s">
        <v>43</v>
      </c>
      <c r="F47" s="131" t="s">
        <v>123</v>
      </c>
      <c r="G47" s="131" t="s">
        <v>1019</v>
      </c>
      <c r="H47" s="131" t="s">
        <v>3</v>
      </c>
      <c r="I47" s="131" t="s">
        <v>124</v>
      </c>
      <c r="J47" s="131" t="s">
        <v>125</v>
      </c>
      <c r="K47" s="131" t="s">
        <v>728</v>
      </c>
    </row>
    <row r="48" spans="1:11" x14ac:dyDescent="0.25">
      <c r="A48" s="131">
        <v>86</v>
      </c>
      <c r="B48" s="131" t="s">
        <v>278</v>
      </c>
      <c r="C48" s="131" t="s">
        <v>279</v>
      </c>
      <c r="D48" s="131" t="s">
        <v>66</v>
      </c>
      <c r="E48" s="131" t="s">
        <v>1</v>
      </c>
      <c r="F48" s="131" t="s">
        <v>280</v>
      </c>
      <c r="G48" s="131" t="s">
        <v>1019</v>
      </c>
      <c r="H48" s="131" t="s">
        <v>3</v>
      </c>
      <c r="I48" s="131" t="s">
        <v>281</v>
      </c>
      <c r="J48" s="131" t="s">
        <v>53</v>
      </c>
      <c r="K48" s="131" t="s">
        <v>756</v>
      </c>
    </row>
    <row r="49" spans="1:11" x14ac:dyDescent="0.25">
      <c r="A49" s="131">
        <v>84</v>
      </c>
      <c r="B49" s="131" t="s">
        <v>54</v>
      </c>
      <c r="C49" s="131" t="s">
        <v>55</v>
      </c>
      <c r="D49" s="131" t="s">
        <v>0</v>
      </c>
      <c r="E49" s="131" t="s">
        <v>1</v>
      </c>
      <c r="F49" s="131" t="s">
        <v>229</v>
      </c>
      <c r="G49" s="131" t="s">
        <v>1019</v>
      </c>
      <c r="H49" s="131" t="s">
        <v>3</v>
      </c>
      <c r="I49" s="131" t="s">
        <v>230</v>
      </c>
      <c r="J49" s="131" t="s">
        <v>53</v>
      </c>
      <c r="K49" s="131" t="s">
        <v>749</v>
      </c>
    </row>
    <row r="50" spans="1:11" x14ac:dyDescent="0.25">
      <c r="A50" s="131">
        <v>11</v>
      </c>
      <c r="B50" s="131" t="s">
        <v>116</v>
      </c>
      <c r="C50" s="131" t="s">
        <v>117</v>
      </c>
      <c r="D50" s="131" t="s">
        <v>648</v>
      </c>
      <c r="E50" s="131" t="s">
        <v>1</v>
      </c>
      <c r="F50" s="131" t="s">
        <v>118</v>
      </c>
      <c r="G50" s="131" t="s">
        <v>1019</v>
      </c>
      <c r="H50" s="131" t="s">
        <v>3</v>
      </c>
      <c r="I50" s="131" t="s">
        <v>119</v>
      </c>
      <c r="J50" s="131" t="s">
        <v>53</v>
      </c>
      <c r="K50" s="131" t="s">
        <v>1167</v>
      </c>
    </row>
    <row r="51" spans="1:11" x14ac:dyDescent="0.25">
      <c r="A51" s="131">
        <v>71</v>
      </c>
      <c r="B51" s="131" t="s">
        <v>110</v>
      </c>
      <c r="C51" s="131" t="s">
        <v>111</v>
      </c>
      <c r="D51" s="131" t="s">
        <v>112</v>
      </c>
      <c r="E51" s="131" t="s">
        <v>43</v>
      </c>
      <c r="F51" s="131" t="s">
        <v>113</v>
      </c>
      <c r="G51" s="131" t="s">
        <v>1019</v>
      </c>
      <c r="H51" s="131" t="s">
        <v>3</v>
      </c>
      <c r="I51" s="131" t="s">
        <v>114</v>
      </c>
      <c r="J51" s="131" t="s">
        <v>53</v>
      </c>
      <c r="K51" s="131" t="s">
        <v>727</v>
      </c>
    </row>
    <row r="52" spans="1:11" x14ac:dyDescent="0.25">
      <c r="A52" s="131">
        <v>27</v>
      </c>
      <c r="B52" s="131" t="s">
        <v>50</v>
      </c>
      <c r="C52" s="131" t="s">
        <v>51</v>
      </c>
      <c r="D52" s="131" t="s">
        <v>52</v>
      </c>
      <c r="E52" s="131" t="s">
        <v>43</v>
      </c>
      <c r="F52" s="131" t="s">
        <v>246</v>
      </c>
      <c r="G52" s="131" t="s">
        <v>1019</v>
      </c>
      <c r="H52" s="131" t="s">
        <v>3</v>
      </c>
      <c r="I52" s="131" t="s">
        <v>247</v>
      </c>
      <c r="J52" s="131" t="s">
        <v>125</v>
      </c>
      <c r="K52" s="131" t="s">
        <v>1127</v>
      </c>
    </row>
    <row r="53" spans="1:11" x14ac:dyDescent="0.25">
      <c r="A53" s="131">
        <v>82</v>
      </c>
      <c r="B53" s="131" t="s">
        <v>206</v>
      </c>
      <c r="C53" s="131" t="s">
        <v>207</v>
      </c>
      <c r="D53" s="131" t="s">
        <v>173</v>
      </c>
      <c r="E53" s="131" t="s">
        <v>43</v>
      </c>
      <c r="F53" s="131" t="s">
        <v>208</v>
      </c>
      <c r="G53" s="131" t="s">
        <v>1019</v>
      </c>
      <c r="H53" s="131" t="s">
        <v>3</v>
      </c>
      <c r="I53" s="131" t="s">
        <v>209</v>
      </c>
      <c r="J53" s="131" t="s">
        <v>53</v>
      </c>
      <c r="K53" s="131" t="s">
        <v>745</v>
      </c>
    </row>
    <row r="54" spans="1:11" x14ac:dyDescent="0.25">
      <c r="A54" s="131">
        <v>34</v>
      </c>
      <c r="B54" s="131" t="s">
        <v>145</v>
      </c>
      <c r="C54" s="131" t="s">
        <v>97</v>
      </c>
      <c r="D54" s="131" t="s">
        <v>1046</v>
      </c>
      <c r="E54" s="131" t="s">
        <v>1</v>
      </c>
      <c r="F54" s="131" t="s">
        <v>147</v>
      </c>
      <c r="G54" s="131" t="s">
        <v>1019</v>
      </c>
      <c r="H54" s="131" t="s">
        <v>3</v>
      </c>
      <c r="I54" s="131" t="s">
        <v>148</v>
      </c>
      <c r="J54" s="131" t="s">
        <v>53</v>
      </c>
      <c r="K54" s="131" t="s">
        <v>1047</v>
      </c>
    </row>
    <row r="55" spans="1:11" x14ac:dyDescent="0.25">
      <c r="A55" s="131">
        <v>33</v>
      </c>
      <c r="B55" s="131" t="s">
        <v>102</v>
      </c>
      <c r="C55" s="131" t="s">
        <v>141</v>
      </c>
      <c r="D55" s="131" t="s">
        <v>42</v>
      </c>
      <c r="E55" s="131" t="s">
        <v>43</v>
      </c>
      <c r="F55" s="131" t="s">
        <v>142</v>
      </c>
      <c r="G55" s="131" t="s">
        <v>1019</v>
      </c>
      <c r="H55" s="131" t="s">
        <v>3</v>
      </c>
      <c r="I55" s="131" t="s">
        <v>143</v>
      </c>
      <c r="J55" s="131" t="s">
        <v>53</v>
      </c>
      <c r="K55" s="131" t="s">
        <v>1070</v>
      </c>
    </row>
    <row r="56" spans="1:11" x14ac:dyDescent="0.25">
      <c r="A56" s="131">
        <v>80</v>
      </c>
      <c r="B56" s="131" t="s">
        <v>467</v>
      </c>
      <c r="C56" s="131" t="s">
        <v>468</v>
      </c>
      <c r="D56" s="131" t="s">
        <v>0</v>
      </c>
      <c r="E56" s="131" t="s">
        <v>1</v>
      </c>
      <c r="F56" s="131" t="s">
        <v>477</v>
      </c>
      <c r="G56" s="131" t="s">
        <v>1019</v>
      </c>
      <c r="H56" s="131" t="s">
        <v>30</v>
      </c>
      <c r="I56" s="131" t="s">
        <v>478</v>
      </c>
      <c r="J56" s="131" t="s">
        <v>32</v>
      </c>
      <c r="K56" s="131" t="s">
        <v>740</v>
      </c>
    </row>
    <row r="57" spans="1:11" x14ac:dyDescent="0.25">
      <c r="A57" s="131">
        <v>49</v>
      </c>
      <c r="B57" s="131" t="s">
        <v>590</v>
      </c>
      <c r="C57" s="131" t="s">
        <v>591</v>
      </c>
      <c r="D57" s="131" t="s">
        <v>592</v>
      </c>
      <c r="E57" s="131" t="s">
        <v>43</v>
      </c>
      <c r="F57" s="131" t="s">
        <v>593</v>
      </c>
      <c r="G57" s="131" t="s">
        <v>1131</v>
      </c>
      <c r="H57" s="131" t="s">
        <v>30</v>
      </c>
      <c r="I57" s="131" t="s">
        <v>594</v>
      </c>
      <c r="J57" s="131" t="s">
        <v>32</v>
      </c>
      <c r="K57" s="131" t="s">
        <v>669</v>
      </c>
    </row>
    <row r="58" spans="1:11" x14ac:dyDescent="0.25">
      <c r="A58" s="131">
        <v>73</v>
      </c>
      <c r="B58" s="131" t="s">
        <v>131</v>
      </c>
      <c r="C58" s="131" t="s">
        <v>132</v>
      </c>
      <c r="D58" s="131" t="s">
        <v>133</v>
      </c>
      <c r="E58" s="131" t="s">
        <v>28</v>
      </c>
      <c r="F58" s="131" t="s">
        <v>134</v>
      </c>
      <c r="G58" s="131" t="s">
        <v>666</v>
      </c>
      <c r="H58" s="131" t="s">
        <v>30</v>
      </c>
      <c r="I58" s="131" t="s">
        <v>135</v>
      </c>
      <c r="J58" s="131" t="s">
        <v>32</v>
      </c>
      <c r="K58" s="131" t="s">
        <v>731</v>
      </c>
    </row>
    <row r="59" spans="1:11" x14ac:dyDescent="0.25">
      <c r="A59" s="131">
        <v>66</v>
      </c>
      <c r="B59" s="131" t="s">
        <v>460</v>
      </c>
      <c r="C59" s="131" t="s">
        <v>461</v>
      </c>
      <c r="D59" s="131" t="s">
        <v>462</v>
      </c>
      <c r="E59" s="131" t="s">
        <v>1</v>
      </c>
      <c r="F59" s="131" t="s">
        <v>463</v>
      </c>
      <c r="G59" s="131" t="s">
        <v>1019</v>
      </c>
      <c r="H59" s="131" t="s">
        <v>30</v>
      </c>
      <c r="I59" s="131" t="s">
        <v>464</v>
      </c>
      <c r="J59" s="131" t="s">
        <v>32</v>
      </c>
      <c r="K59" s="131" t="s">
        <v>711</v>
      </c>
    </row>
    <row r="60" spans="1:11" x14ac:dyDescent="0.25">
      <c r="A60" s="131">
        <v>31</v>
      </c>
      <c r="B60" s="131" t="s">
        <v>71</v>
      </c>
      <c r="C60" s="131" t="s">
        <v>72</v>
      </c>
      <c r="D60" s="131" t="s">
        <v>73</v>
      </c>
      <c r="E60" s="131" t="s">
        <v>28</v>
      </c>
      <c r="F60" s="131" t="s">
        <v>74</v>
      </c>
      <c r="G60" s="131" t="s">
        <v>1019</v>
      </c>
      <c r="H60" s="131" t="s">
        <v>30</v>
      </c>
      <c r="I60" s="131" t="s">
        <v>75</v>
      </c>
      <c r="J60" s="131" t="s">
        <v>32</v>
      </c>
      <c r="K60" s="131" t="s">
        <v>1058</v>
      </c>
    </row>
    <row r="61" spans="1:11" x14ac:dyDescent="0.25">
      <c r="A61" s="131">
        <v>67</v>
      </c>
      <c r="B61" s="131" t="s">
        <v>165</v>
      </c>
      <c r="C61" s="131" t="s">
        <v>166</v>
      </c>
      <c r="D61" s="131" t="s">
        <v>27</v>
      </c>
      <c r="E61" s="131" t="s">
        <v>28</v>
      </c>
      <c r="F61" s="131" t="s">
        <v>167</v>
      </c>
      <c r="G61" s="131" t="s">
        <v>1019</v>
      </c>
      <c r="H61" s="131" t="s">
        <v>30</v>
      </c>
      <c r="I61" s="131" t="s">
        <v>168</v>
      </c>
      <c r="J61" s="131" t="s">
        <v>32</v>
      </c>
      <c r="K61" s="131" t="s">
        <v>712</v>
      </c>
    </row>
    <row r="62" spans="1:11" x14ac:dyDescent="0.25">
      <c r="A62" s="131">
        <v>29</v>
      </c>
      <c r="B62" s="131" t="s">
        <v>190</v>
      </c>
      <c r="C62" s="131" t="s">
        <v>191</v>
      </c>
      <c r="D62" s="131" t="s">
        <v>192</v>
      </c>
      <c r="E62" s="131" t="s">
        <v>28</v>
      </c>
      <c r="F62" s="131" t="s">
        <v>193</v>
      </c>
      <c r="G62" s="131" t="s">
        <v>1019</v>
      </c>
      <c r="H62" s="131" t="s">
        <v>30</v>
      </c>
      <c r="I62" s="131" t="s">
        <v>194</v>
      </c>
      <c r="J62" s="131" t="s">
        <v>32</v>
      </c>
      <c r="K62" s="131" t="s">
        <v>1081</v>
      </c>
    </row>
    <row r="63" spans="1:11" x14ac:dyDescent="0.25">
      <c r="A63" s="131">
        <v>68</v>
      </c>
      <c r="B63" s="131" t="s">
        <v>25</v>
      </c>
      <c r="C63" s="131" t="s">
        <v>26</v>
      </c>
      <c r="D63" s="131" t="s">
        <v>27</v>
      </c>
      <c r="E63" s="131" t="s">
        <v>28</v>
      </c>
      <c r="F63" s="131" t="s">
        <v>29</v>
      </c>
      <c r="G63" s="131" t="s">
        <v>1019</v>
      </c>
      <c r="H63" s="131" t="s">
        <v>30</v>
      </c>
      <c r="I63" s="131" t="s">
        <v>31</v>
      </c>
      <c r="J63" s="131" t="s">
        <v>32</v>
      </c>
      <c r="K63" s="131" t="s">
        <v>714</v>
      </c>
    </row>
    <row r="64" spans="1:11" x14ac:dyDescent="0.25">
      <c r="A64" s="131">
        <v>37</v>
      </c>
      <c r="B64" s="131" t="s">
        <v>64</v>
      </c>
      <c r="C64" s="131" t="s">
        <v>65</v>
      </c>
      <c r="D64" s="131" t="s">
        <v>66</v>
      </c>
      <c r="E64" s="131" t="s">
        <v>1</v>
      </c>
      <c r="F64" s="131" t="s">
        <v>67</v>
      </c>
      <c r="G64" s="131" t="s">
        <v>1019</v>
      </c>
      <c r="H64" s="131" t="s">
        <v>30</v>
      </c>
      <c r="I64" s="131" t="s">
        <v>68</v>
      </c>
      <c r="J64" s="131" t="s">
        <v>32</v>
      </c>
      <c r="K64" s="131" t="s">
        <v>959</v>
      </c>
    </row>
    <row r="65" spans="1:11" x14ac:dyDescent="0.25">
      <c r="A65" s="131">
        <v>44</v>
      </c>
      <c r="B65" s="131" t="s">
        <v>453</v>
      </c>
      <c r="C65" s="131" t="s">
        <v>454</v>
      </c>
      <c r="D65" s="131" t="s">
        <v>455</v>
      </c>
      <c r="E65" s="131" t="s">
        <v>456</v>
      </c>
      <c r="F65" s="131" t="s">
        <v>457</v>
      </c>
      <c r="G65" s="131" t="s">
        <v>666</v>
      </c>
      <c r="H65" s="131" t="s">
        <v>30</v>
      </c>
      <c r="I65" s="131" t="s">
        <v>458</v>
      </c>
      <c r="J65" s="131" t="s">
        <v>32</v>
      </c>
      <c r="K65" s="131" t="s">
        <v>763</v>
      </c>
    </row>
    <row r="66" spans="1:11" x14ac:dyDescent="0.25">
      <c r="A66" s="131">
        <v>62</v>
      </c>
      <c r="B66" s="131" t="s">
        <v>262</v>
      </c>
      <c r="C66" s="131" t="s">
        <v>399</v>
      </c>
      <c r="D66" s="131" t="s">
        <v>0</v>
      </c>
      <c r="E66" s="131" t="s">
        <v>1</v>
      </c>
      <c r="F66" s="131" t="s">
        <v>400</v>
      </c>
      <c r="G66" s="131" t="s">
        <v>1019</v>
      </c>
      <c r="H66" s="131" t="s">
        <v>294</v>
      </c>
      <c r="I66" s="131" t="s">
        <v>401</v>
      </c>
      <c r="J66" s="131" t="s">
        <v>289</v>
      </c>
      <c r="K66" s="131" t="s">
        <v>700</v>
      </c>
    </row>
    <row r="67" spans="1:11" x14ac:dyDescent="0.25">
      <c r="A67" s="131">
        <v>64</v>
      </c>
      <c r="B67" s="131" t="s">
        <v>431</v>
      </c>
      <c r="C67" s="131" t="s">
        <v>172</v>
      </c>
      <c r="D67" s="131" t="s">
        <v>432</v>
      </c>
      <c r="E67" s="131" t="s">
        <v>28</v>
      </c>
      <c r="F67" s="131" t="s">
        <v>433</v>
      </c>
      <c r="G67" s="131" t="s">
        <v>1019</v>
      </c>
      <c r="H67" s="131" t="s">
        <v>294</v>
      </c>
      <c r="I67" s="131" t="s">
        <v>434</v>
      </c>
      <c r="J67" s="131" t="s">
        <v>289</v>
      </c>
      <c r="K67" s="131" t="s">
        <v>704</v>
      </c>
    </row>
    <row r="68" spans="1:11" x14ac:dyDescent="0.25">
      <c r="A68" s="131">
        <v>53</v>
      </c>
      <c r="B68" s="131" t="s">
        <v>297</v>
      </c>
      <c r="C68" s="131" t="s">
        <v>255</v>
      </c>
      <c r="D68" s="131" t="s">
        <v>0</v>
      </c>
      <c r="E68" s="131" t="s">
        <v>1</v>
      </c>
      <c r="F68" s="131" t="s">
        <v>298</v>
      </c>
      <c r="G68" s="131" t="s">
        <v>1019</v>
      </c>
      <c r="H68" s="131" t="s">
        <v>294</v>
      </c>
      <c r="I68" s="131" t="s">
        <v>299</v>
      </c>
      <c r="J68" s="131" t="s">
        <v>289</v>
      </c>
      <c r="K68" s="131" t="s">
        <v>680</v>
      </c>
    </row>
    <row r="69" spans="1:11" x14ac:dyDescent="0.25">
      <c r="A69" s="131">
        <v>51</v>
      </c>
      <c r="B69" s="131"/>
      <c r="C69" s="131"/>
      <c r="D69" s="131"/>
      <c r="E69" s="131"/>
      <c r="F69" s="131" t="s">
        <v>540</v>
      </c>
      <c r="G69" s="131" t="s">
        <v>1019</v>
      </c>
      <c r="H69" s="131" t="s">
        <v>294</v>
      </c>
      <c r="I69" s="131" t="s">
        <v>541</v>
      </c>
      <c r="J69" s="131" t="s">
        <v>289</v>
      </c>
      <c r="K69" s="131" t="s">
        <v>677</v>
      </c>
    </row>
    <row r="70" spans="1:11" x14ac:dyDescent="0.25">
      <c r="A70" s="131">
        <v>59</v>
      </c>
      <c r="B70" s="131" t="s">
        <v>377</v>
      </c>
      <c r="C70" s="131" t="s">
        <v>378</v>
      </c>
      <c r="D70" s="131" t="s">
        <v>256</v>
      </c>
      <c r="E70" s="131" t="s">
        <v>1</v>
      </c>
      <c r="F70" s="131" t="s">
        <v>379</v>
      </c>
      <c r="G70" s="131" t="s">
        <v>666</v>
      </c>
      <c r="H70" s="131" t="s">
        <v>294</v>
      </c>
      <c r="I70" s="131" t="s">
        <v>380</v>
      </c>
      <c r="J70" s="131" t="s">
        <v>289</v>
      </c>
      <c r="K70" s="131" t="s">
        <v>695</v>
      </c>
    </row>
    <row r="71" spans="1:11" x14ac:dyDescent="0.25">
      <c r="A71" s="131">
        <v>41</v>
      </c>
      <c r="B71" s="131" t="s">
        <v>49</v>
      </c>
      <c r="C71" s="131" t="s">
        <v>97</v>
      </c>
      <c r="D71" s="131" t="s">
        <v>66</v>
      </c>
      <c r="E71" s="131" t="s">
        <v>1</v>
      </c>
      <c r="F71" s="131" t="s">
        <v>391</v>
      </c>
      <c r="G71" s="131" t="s">
        <v>1019</v>
      </c>
      <c r="H71" s="131" t="s">
        <v>294</v>
      </c>
      <c r="I71" s="131" t="s">
        <v>392</v>
      </c>
      <c r="J71" s="131" t="s">
        <v>289</v>
      </c>
      <c r="K71" s="131" t="s">
        <v>921</v>
      </c>
    </row>
    <row r="72" spans="1:11" x14ac:dyDescent="0.25">
      <c r="A72" s="131">
        <v>54</v>
      </c>
      <c r="B72" s="131" t="s">
        <v>311</v>
      </c>
      <c r="C72" s="131" t="s">
        <v>312</v>
      </c>
      <c r="D72" s="131" t="s">
        <v>313</v>
      </c>
      <c r="E72" s="131" t="s">
        <v>43</v>
      </c>
      <c r="F72" s="131" t="s">
        <v>314</v>
      </c>
      <c r="G72" s="131" t="s">
        <v>1019</v>
      </c>
      <c r="H72" s="131" t="s">
        <v>294</v>
      </c>
      <c r="I72" s="131" t="s">
        <v>315</v>
      </c>
      <c r="J72" s="131" t="s">
        <v>289</v>
      </c>
      <c r="K72" s="131" t="s">
        <v>683</v>
      </c>
    </row>
    <row r="73" spans="1:11" x14ac:dyDescent="0.25">
      <c r="A73" s="131">
        <v>52</v>
      </c>
      <c r="B73" s="131" t="s">
        <v>291</v>
      </c>
      <c r="C73" s="131" t="s">
        <v>292</v>
      </c>
      <c r="D73" s="131" t="s">
        <v>0</v>
      </c>
      <c r="E73" s="131" t="s">
        <v>1</v>
      </c>
      <c r="F73" s="131" t="s">
        <v>293</v>
      </c>
      <c r="G73" s="131" t="s">
        <v>1019</v>
      </c>
      <c r="H73" s="131" t="s">
        <v>294</v>
      </c>
      <c r="I73" s="131" t="s">
        <v>295</v>
      </c>
      <c r="J73" s="131" t="s">
        <v>289</v>
      </c>
      <c r="K73" s="131" t="s">
        <v>679</v>
      </c>
    </row>
    <row r="74" spans="1:11" x14ac:dyDescent="0.25">
      <c r="A74" s="131">
        <v>47</v>
      </c>
      <c r="B74" s="131" t="s">
        <v>608</v>
      </c>
      <c r="C74" s="131" t="s">
        <v>378</v>
      </c>
      <c r="D74" s="131" t="s">
        <v>27</v>
      </c>
      <c r="E74" s="131" t="s">
        <v>28</v>
      </c>
      <c r="F74" s="131" t="s">
        <v>609</v>
      </c>
      <c r="G74" s="131" t="s">
        <v>1019</v>
      </c>
      <c r="H74" s="131" t="s">
        <v>294</v>
      </c>
      <c r="I74" s="131" t="s">
        <v>610</v>
      </c>
      <c r="J74" s="131" t="s">
        <v>289</v>
      </c>
      <c r="K74" s="131" t="s">
        <v>663</v>
      </c>
    </row>
    <row r="75" spans="1:11" x14ac:dyDescent="0.25">
      <c r="A75" s="131">
        <v>3</v>
      </c>
      <c r="B75" s="131" t="s">
        <v>366</v>
      </c>
      <c r="C75" s="131" t="s">
        <v>367</v>
      </c>
      <c r="D75" s="131" t="s">
        <v>368</v>
      </c>
      <c r="E75" s="131" t="s">
        <v>43</v>
      </c>
      <c r="F75" s="131" t="s">
        <v>369</v>
      </c>
      <c r="G75" s="131" t="s">
        <v>1019</v>
      </c>
      <c r="H75" s="131" t="s">
        <v>294</v>
      </c>
      <c r="I75" s="131" t="s">
        <v>370</v>
      </c>
      <c r="J75" s="131" t="s">
        <v>289</v>
      </c>
      <c r="K75" s="131" t="s">
        <v>1240</v>
      </c>
    </row>
    <row r="76" spans="1:11" x14ac:dyDescent="0.25">
      <c r="A76" s="131">
        <v>46</v>
      </c>
      <c r="B76" s="131" t="s">
        <v>425</v>
      </c>
      <c r="C76" s="131" t="s">
        <v>426</v>
      </c>
      <c r="D76" s="131" t="s">
        <v>427</v>
      </c>
      <c r="E76" s="131" t="s">
        <v>28</v>
      </c>
      <c r="F76" s="131" t="s">
        <v>428</v>
      </c>
      <c r="G76" s="131" t="s">
        <v>1019</v>
      </c>
      <c r="H76" s="131" t="s">
        <v>287</v>
      </c>
      <c r="I76" s="131" t="s">
        <v>429</v>
      </c>
      <c r="J76" s="131" t="s">
        <v>289</v>
      </c>
      <c r="K76" s="131" t="s">
        <v>659</v>
      </c>
    </row>
    <row r="77" spans="1:11" x14ac:dyDescent="0.25">
      <c r="A77" s="131">
        <v>55</v>
      </c>
      <c r="B77" s="131" t="s">
        <v>317</v>
      </c>
      <c r="C77" s="131" t="s">
        <v>279</v>
      </c>
      <c r="D77" s="131" t="s">
        <v>318</v>
      </c>
      <c r="E77" s="131" t="s">
        <v>28</v>
      </c>
      <c r="F77" s="131" t="s">
        <v>319</v>
      </c>
      <c r="G77" s="131" t="s">
        <v>1019</v>
      </c>
      <c r="H77" s="131" t="s">
        <v>287</v>
      </c>
      <c r="I77" s="131" t="s">
        <v>320</v>
      </c>
      <c r="J77" s="131" t="s">
        <v>289</v>
      </c>
      <c r="K77" s="131" t="s">
        <v>758</v>
      </c>
    </row>
    <row r="78" spans="1:11" x14ac:dyDescent="0.25">
      <c r="A78" s="131">
        <v>57</v>
      </c>
      <c r="B78" s="131" t="s">
        <v>333</v>
      </c>
      <c r="C78" s="131" t="s">
        <v>334</v>
      </c>
      <c r="D78" s="131" t="s">
        <v>335</v>
      </c>
      <c r="E78" s="131" t="s">
        <v>48</v>
      </c>
      <c r="F78" s="131" t="s">
        <v>336</v>
      </c>
      <c r="G78" s="131" t="s">
        <v>666</v>
      </c>
      <c r="H78" s="131" t="s">
        <v>287</v>
      </c>
      <c r="I78" s="131" t="s">
        <v>337</v>
      </c>
      <c r="J78" s="131" t="s">
        <v>289</v>
      </c>
      <c r="K78" s="131" t="s">
        <v>686</v>
      </c>
    </row>
    <row r="79" spans="1:11" x14ac:dyDescent="0.25">
      <c r="A79" s="131">
        <v>63</v>
      </c>
      <c r="B79" s="131" t="s">
        <v>403</v>
      </c>
      <c r="C79" s="131" t="s">
        <v>60</v>
      </c>
      <c r="D79" s="131" t="s">
        <v>27</v>
      </c>
      <c r="E79" s="131" t="s">
        <v>28</v>
      </c>
      <c r="F79" s="131" t="s">
        <v>404</v>
      </c>
      <c r="G79" s="131" t="s">
        <v>1019</v>
      </c>
      <c r="H79" s="131" t="s">
        <v>287</v>
      </c>
      <c r="I79" s="131" t="s">
        <v>405</v>
      </c>
      <c r="J79" s="131" t="s">
        <v>289</v>
      </c>
      <c r="K79" s="131" t="s">
        <v>701</v>
      </c>
    </row>
    <row r="80" spans="1:11" x14ac:dyDescent="0.25">
      <c r="A80" s="131">
        <v>60</v>
      </c>
      <c r="B80" s="131" t="s">
        <v>387</v>
      </c>
      <c r="C80" s="131" t="s">
        <v>279</v>
      </c>
      <c r="D80" s="131" t="s">
        <v>351</v>
      </c>
      <c r="E80" s="131" t="s">
        <v>48</v>
      </c>
      <c r="F80" s="131" t="s">
        <v>388</v>
      </c>
      <c r="G80" s="131" t="s">
        <v>666</v>
      </c>
      <c r="H80" s="131" t="s">
        <v>287</v>
      </c>
      <c r="I80" s="131" t="s">
        <v>389</v>
      </c>
      <c r="J80" s="131" t="s">
        <v>289</v>
      </c>
      <c r="K80" s="131" t="s">
        <v>696</v>
      </c>
    </row>
    <row r="81" spans="1:11" x14ac:dyDescent="0.25">
      <c r="A81" s="131">
        <v>50</v>
      </c>
      <c r="B81" s="131" t="s">
        <v>566</v>
      </c>
      <c r="C81" s="131" t="s">
        <v>556</v>
      </c>
      <c r="D81" s="131" t="s">
        <v>0</v>
      </c>
      <c r="E81" s="131" t="s">
        <v>1</v>
      </c>
      <c r="F81" s="131" t="s">
        <v>557</v>
      </c>
      <c r="G81" s="131" t="s">
        <v>1019</v>
      </c>
      <c r="H81" s="131" t="s">
        <v>287</v>
      </c>
      <c r="I81" s="131" t="s">
        <v>558</v>
      </c>
      <c r="J81" s="131" t="s">
        <v>289</v>
      </c>
      <c r="K81" s="131" t="s">
        <v>673</v>
      </c>
    </row>
    <row r="82" spans="1:11" x14ac:dyDescent="0.25">
      <c r="A82" s="131">
        <v>48</v>
      </c>
      <c r="B82" s="131"/>
      <c r="C82" s="131"/>
      <c r="D82" s="131"/>
      <c r="E82" s="131"/>
      <c r="F82" s="131" t="s">
        <v>572</v>
      </c>
      <c r="G82" s="131" t="s">
        <v>1019</v>
      </c>
      <c r="H82" s="131" t="s">
        <v>287</v>
      </c>
      <c r="I82" s="131" t="s">
        <v>573</v>
      </c>
      <c r="J82" s="131" t="s">
        <v>289</v>
      </c>
      <c r="K82" s="131" t="s">
        <v>665</v>
      </c>
    </row>
    <row r="83" spans="1:11" x14ac:dyDescent="0.25">
      <c r="A83" s="131">
        <v>39</v>
      </c>
      <c r="B83" s="131" t="s">
        <v>322</v>
      </c>
      <c r="C83" s="131" t="s">
        <v>323</v>
      </c>
      <c r="D83" s="131" t="s">
        <v>66</v>
      </c>
      <c r="E83" s="131" t="s">
        <v>1</v>
      </c>
      <c r="F83" s="131" t="s">
        <v>324</v>
      </c>
      <c r="G83" s="131" t="s">
        <v>1019</v>
      </c>
      <c r="H83" s="131" t="s">
        <v>287</v>
      </c>
      <c r="I83" s="131" t="s">
        <v>325</v>
      </c>
      <c r="J83" s="131" t="s">
        <v>289</v>
      </c>
      <c r="K83" s="131" t="s">
        <v>956</v>
      </c>
    </row>
    <row r="84" spans="1:11" x14ac:dyDescent="0.25">
      <c r="A84" s="131">
        <v>45</v>
      </c>
      <c r="B84" s="131" t="s">
        <v>651</v>
      </c>
      <c r="C84" s="131" t="s">
        <v>652</v>
      </c>
      <c r="D84" s="131" t="s">
        <v>653</v>
      </c>
      <c r="E84" s="131" t="s">
        <v>1</v>
      </c>
      <c r="F84" s="131" t="s">
        <v>654</v>
      </c>
      <c r="G84" s="131" t="s">
        <v>1019</v>
      </c>
      <c r="H84" s="131" t="s">
        <v>294</v>
      </c>
      <c r="I84" s="131" t="s">
        <v>655</v>
      </c>
      <c r="J84" s="131" t="s">
        <v>289</v>
      </c>
      <c r="K84" s="131" t="s">
        <v>656</v>
      </c>
    </row>
    <row r="85" spans="1:11" x14ac:dyDescent="0.25">
      <c r="A85" s="131">
        <v>43</v>
      </c>
      <c r="B85" s="131" t="s">
        <v>845</v>
      </c>
      <c r="C85" s="131" t="s">
        <v>846</v>
      </c>
      <c r="D85" s="131" t="s">
        <v>27</v>
      </c>
      <c r="E85" s="131" t="s">
        <v>28</v>
      </c>
      <c r="F85" s="131" t="s">
        <v>847</v>
      </c>
      <c r="G85" s="131" t="s">
        <v>1019</v>
      </c>
      <c r="H85" s="131" t="s">
        <v>294</v>
      </c>
      <c r="I85" s="131" t="s">
        <v>848</v>
      </c>
      <c r="J85" s="131" t="s">
        <v>289</v>
      </c>
      <c r="K85" s="131" t="s">
        <v>849</v>
      </c>
    </row>
    <row r="86" spans="1:11" x14ac:dyDescent="0.25">
      <c r="A86" s="131">
        <v>7</v>
      </c>
      <c r="B86" s="131" t="s">
        <v>623</v>
      </c>
      <c r="C86" s="131" t="s">
        <v>624</v>
      </c>
      <c r="D86" s="131" t="s">
        <v>625</v>
      </c>
      <c r="E86" s="131" t="s">
        <v>48</v>
      </c>
      <c r="F86" s="131" t="s">
        <v>626</v>
      </c>
      <c r="G86" s="131" t="s">
        <v>666</v>
      </c>
      <c r="H86" s="131" t="s">
        <v>294</v>
      </c>
      <c r="I86" s="131" t="s">
        <v>627</v>
      </c>
      <c r="J86" s="131" t="s">
        <v>289</v>
      </c>
      <c r="K86" s="131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7">
        <v>83</v>
      </c>
      <c r="B11" s="127" t="s">
        <v>467</v>
      </c>
      <c r="C11" s="127" t="s">
        <v>468</v>
      </c>
      <c r="D11" s="127" t="s">
        <v>0</v>
      </c>
      <c r="E11" s="127" t="s">
        <v>1</v>
      </c>
      <c r="F11" s="127" t="s">
        <v>477</v>
      </c>
      <c r="G11" s="127" t="s">
        <v>1019</v>
      </c>
      <c r="H11" s="127" t="s">
        <v>30</v>
      </c>
      <c r="I11" s="127" t="s">
        <v>478</v>
      </c>
      <c r="J11" s="127" t="s">
        <v>32</v>
      </c>
      <c r="K11" s="127" t="s">
        <v>740</v>
      </c>
    </row>
    <row r="12" spans="1:11" x14ac:dyDescent="0.25">
      <c r="A12" s="127">
        <v>68</v>
      </c>
      <c r="B12" s="127" t="s">
        <v>460</v>
      </c>
      <c r="C12" s="127" t="s">
        <v>461</v>
      </c>
      <c r="D12" s="127" t="s">
        <v>462</v>
      </c>
      <c r="E12" s="127" t="s">
        <v>1</v>
      </c>
      <c r="F12" s="127" t="s">
        <v>463</v>
      </c>
      <c r="G12" s="127" t="s">
        <v>1019</v>
      </c>
      <c r="H12" s="127" t="s">
        <v>30</v>
      </c>
      <c r="I12" s="127" t="s">
        <v>464</v>
      </c>
      <c r="J12" s="127" t="s">
        <v>32</v>
      </c>
      <c r="K12" s="127" t="s">
        <v>711</v>
      </c>
    </row>
    <row r="13" spans="1:11" x14ac:dyDescent="0.25">
      <c r="A13" s="127">
        <v>32</v>
      </c>
      <c r="B13" s="127" t="s">
        <v>71</v>
      </c>
      <c r="C13" s="127" t="s">
        <v>72</v>
      </c>
      <c r="D13" s="127" t="s">
        <v>73</v>
      </c>
      <c r="E13" s="127" t="s">
        <v>28</v>
      </c>
      <c r="F13" s="127" t="s">
        <v>74</v>
      </c>
      <c r="G13" s="127" t="s">
        <v>1019</v>
      </c>
      <c r="H13" s="127" t="s">
        <v>30</v>
      </c>
      <c r="I13" s="127" t="s">
        <v>75</v>
      </c>
      <c r="J13" s="127" t="s">
        <v>32</v>
      </c>
      <c r="K13" s="127" t="s">
        <v>1058</v>
      </c>
    </row>
    <row r="14" spans="1:11" x14ac:dyDescent="0.25">
      <c r="A14" s="127">
        <v>69</v>
      </c>
      <c r="B14" s="127" t="s">
        <v>165</v>
      </c>
      <c r="C14" s="127" t="s">
        <v>166</v>
      </c>
      <c r="D14" s="127" t="s">
        <v>27</v>
      </c>
      <c r="E14" s="127" t="s">
        <v>28</v>
      </c>
      <c r="F14" s="127" t="s">
        <v>167</v>
      </c>
      <c r="G14" s="127" t="s">
        <v>1019</v>
      </c>
      <c r="H14" s="127" t="s">
        <v>30</v>
      </c>
      <c r="I14" s="127" t="s">
        <v>168</v>
      </c>
      <c r="J14" s="127" t="s">
        <v>32</v>
      </c>
      <c r="K14" s="127" t="s">
        <v>712</v>
      </c>
    </row>
    <row r="15" spans="1:11" x14ac:dyDescent="0.25">
      <c r="A15" s="127">
        <v>30</v>
      </c>
      <c r="B15" s="127" t="s">
        <v>190</v>
      </c>
      <c r="C15" s="127" t="s">
        <v>191</v>
      </c>
      <c r="D15" s="127" t="s">
        <v>192</v>
      </c>
      <c r="E15" s="127" t="s">
        <v>28</v>
      </c>
      <c r="F15" s="127" t="s">
        <v>193</v>
      </c>
      <c r="G15" s="127" t="s">
        <v>1019</v>
      </c>
      <c r="H15" s="127" t="s">
        <v>30</v>
      </c>
      <c r="I15" s="127" t="s">
        <v>194</v>
      </c>
      <c r="J15" s="127" t="s">
        <v>32</v>
      </c>
      <c r="K15" s="127" t="s">
        <v>1081</v>
      </c>
    </row>
    <row r="16" spans="1:11" x14ac:dyDescent="0.25">
      <c r="A16" s="127">
        <v>70</v>
      </c>
      <c r="B16" s="127" t="s">
        <v>25</v>
      </c>
      <c r="C16" s="127" t="s">
        <v>26</v>
      </c>
      <c r="D16" s="127" t="s">
        <v>27</v>
      </c>
      <c r="E16" s="127" t="s">
        <v>28</v>
      </c>
      <c r="F16" s="127" t="s">
        <v>29</v>
      </c>
      <c r="G16" s="127" t="s">
        <v>1019</v>
      </c>
      <c r="H16" s="127" t="s">
        <v>30</v>
      </c>
      <c r="I16" s="127" t="s">
        <v>31</v>
      </c>
      <c r="J16" s="127" t="s">
        <v>32</v>
      </c>
      <c r="K16" s="127" t="s">
        <v>714</v>
      </c>
    </row>
    <row r="17" spans="1:11" x14ac:dyDescent="0.25">
      <c r="A17" s="127">
        <v>38</v>
      </c>
      <c r="B17" s="127" t="s">
        <v>64</v>
      </c>
      <c r="C17" s="127" t="s">
        <v>65</v>
      </c>
      <c r="D17" s="127" t="s">
        <v>66</v>
      </c>
      <c r="E17" s="127" t="s">
        <v>1</v>
      </c>
      <c r="F17" s="127" t="s">
        <v>67</v>
      </c>
      <c r="G17" s="127" t="s">
        <v>1019</v>
      </c>
      <c r="H17" s="127" t="s">
        <v>30</v>
      </c>
      <c r="I17" s="127" t="s">
        <v>68</v>
      </c>
      <c r="J17" s="127" t="s">
        <v>32</v>
      </c>
      <c r="K17" s="127" t="s">
        <v>959</v>
      </c>
    </row>
    <row r="18" spans="1:11" x14ac:dyDescent="0.25">
      <c r="A18" s="127">
        <v>64</v>
      </c>
      <c r="B18" s="127" t="s">
        <v>262</v>
      </c>
      <c r="C18" s="127" t="s">
        <v>399</v>
      </c>
      <c r="D18" s="127" t="s">
        <v>0</v>
      </c>
      <c r="E18" s="127" t="s">
        <v>1</v>
      </c>
      <c r="F18" s="127" t="s">
        <v>400</v>
      </c>
      <c r="G18" s="127" t="s">
        <v>1019</v>
      </c>
      <c r="H18" s="127" t="s">
        <v>294</v>
      </c>
      <c r="I18" s="127" t="s">
        <v>401</v>
      </c>
      <c r="J18" s="127" t="s">
        <v>289</v>
      </c>
      <c r="K18" s="127" t="s">
        <v>700</v>
      </c>
    </row>
    <row r="19" spans="1:11" x14ac:dyDescent="0.25">
      <c r="A19" s="127">
        <v>66</v>
      </c>
      <c r="B19" s="127" t="s">
        <v>431</v>
      </c>
      <c r="C19" s="127" t="s">
        <v>172</v>
      </c>
      <c r="D19" s="127" t="s">
        <v>432</v>
      </c>
      <c r="E19" s="127" t="s">
        <v>28</v>
      </c>
      <c r="F19" s="127" t="s">
        <v>433</v>
      </c>
      <c r="G19" s="127" t="s">
        <v>1019</v>
      </c>
      <c r="H19" s="127" t="s">
        <v>294</v>
      </c>
      <c r="I19" s="127" t="s">
        <v>434</v>
      </c>
      <c r="J19" s="127" t="s">
        <v>289</v>
      </c>
      <c r="K19" s="127" t="s">
        <v>704</v>
      </c>
    </row>
    <row r="20" spans="1:11" x14ac:dyDescent="0.25">
      <c r="A20" s="127">
        <v>55</v>
      </c>
      <c r="B20" s="127" t="s">
        <v>297</v>
      </c>
      <c r="C20" s="127" t="s">
        <v>255</v>
      </c>
      <c r="D20" s="127" t="s">
        <v>0</v>
      </c>
      <c r="E20" s="127" t="s">
        <v>1</v>
      </c>
      <c r="F20" s="127" t="s">
        <v>298</v>
      </c>
      <c r="G20" s="127" t="s">
        <v>1019</v>
      </c>
      <c r="H20" s="127" t="s">
        <v>294</v>
      </c>
      <c r="I20" s="127" t="s">
        <v>299</v>
      </c>
      <c r="J20" s="127" t="s">
        <v>289</v>
      </c>
      <c r="K20" s="127" t="s">
        <v>680</v>
      </c>
    </row>
    <row r="21" spans="1:11" x14ac:dyDescent="0.25">
      <c r="A21" s="127">
        <v>1</v>
      </c>
      <c r="B21" s="127" t="s">
        <v>301</v>
      </c>
      <c r="C21" s="127" t="s">
        <v>302</v>
      </c>
      <c r="D21" s="127" t="s">
        <v>0</v>
      </c>
      <c r="E21" s="127" t="s">
        <v>1</v>
      </c>
      <c r="F21" s="127" t="s">
        <v>303</v>
      </c>
      <c r="G21" s="127" t="s">
        <v>1019</v>
      </c>
      <c r="H21" s="127" t="s">
        <v>294</v>
      </c>
      <c r="I21" s="127" t="s">
        <v>304</v>
      </c>
      <c r="J21" s="127" t="s">
        <v>289</v>
      </c>
      <c r="K21" s="127" t="s">
        <v>1256</v>
      </c>
    </row>
    <row r="22" spans="1:11" x14ac:dyDescent="0.25">
      <c r="A22" s="127">
        <v>53</v>
      </c>
      <c r="B22" s="127"/>
      <c r="C22" s="127"/>
      <c r="D22" s="127"/>
      <c r="E22" s="127"/>
      <c r="F22" s="127" t="s">
        <v>540</v>
      </c>
      <c r="G22" s="127" t="s">
        <v>1019</v>
      </c>
      <c r="H22" s="127" t="s">
        <v>294</v>
      </c>
      <c r="I22" s="127" t="s">
        <v>541</v>
      </c>
      <c r="J22" s="127" t="s">
        <v>289</v>
      </c>
      <c r="K22" s="127" t="s">
        <v>677</v>
      </c>
    </row>
    <row r="23" spans="1:11" x14ac:dyDescent="0.25">
      <c r="A23" s="127">
        <v>42</v>
      </c>
      <c r="B23" s="127" t="s">
        <v>49</v>
      </c>
      <c r="C23" s="127" t="s">
        <v>97</v>
      </c>
      <c r="D23" s="127" t="s">
        <v>66</v>
      </c>
      <c r="E23" s="127" t="s">
        <v>1</v>
      </c>
      <c r="F23" s="127" t="s">
        <v>391</v>
      </c>
      <c r="G23" s="127" t="s">
        <v>1019</v>
      </c>
      <c r="H23" s="127" t="s">
        <v>294</v>
      </c>
      <c r="I23" s="127" t="s">
        <v>392</v>
      </c>
      <c r="J23" s="127" t="s">
        <v>289</v>
      </c>
      <c r="K23" s="127" t="s">
        <v>921</v>
      </c>
    </row>
    <row r="24" spans="1:11" x14ac:dyDescent="0.25">
      <c r="A24" s="127">
        <v>56</v>
      </c>
      <c r="B24" s="127" t="s">
        <v>311</v>
      </c>
      <c r="C24" s="127" t="s">
        <v>312</v>
      </c>
      <c r="D24" s="127" t="s">
        <v>313</v>
      </c>
      <c r="E24" s="127" t="s">
        <v>43</v>
      </c>
      <c r="F24" s="127" t="s">
        <v>314</v>
      </c>
      <c r="G24" s="127" t="s">
        <v>1019</v>
      </c>
      <c r="H24" s="127" t="s">
        <v>294</v>
      </c>
      <c r="I24" s="127" t="s">
        <v>315</v>
      </c>
      <c r="J24" s="127" t="s">
        <v>289</v>
      </c>
      <c r="K24" s="127" t="s">
        <v>683</v>
      </c>
    </row>
    <row r="25" spans="1:11" x14ac:dyDescent="0.25">
      <c r="A25" s="127">
        <v>54</v>
      </c>
      <c r="B25" s="127" t="s">
        <v>291</v>
      </c>
      <c r="C25" s="127" t="s">
        <v>292</v>
      </c>
      <c r="D25" s="127" t="s">
        <v>0</v>
      </c>
      <c r="E25" s="127" t="s">
        <v>1</v>
      </c>
      <c r="F25" s="127" t="s">
        <v>293</v>
      </c>
      <c r="G25" s="127" t="s">
        <v>1019</v>
      </c>
      <c r="H25" s="127" t="s">
        <v>294</v>
      </c>
      <c r="I25" s="127" t="s">
        <v>295</v>
      </c>
      <c r="J25" s="127" t="s">
        <v>289</v>
      </c>
      <c r="K25" s="127" t="s">
        <v>679</v>
      </c>
    </row>
    <row r="26" spans="1:11" x14ac:dyDescent="0.25">
      <c r="A26" s="127">
        <v>49</v>
      </c>
      <c r="B26" s="127" t="s">
        <v>608</v>
      </c>
      <c r="C26" s="127" t="s">
        <v>378</v>
      </c>
      <c r="D26" s="127" t="s">
        <v>27</v>
      </c>
      <c r="E26" s="127" t="s">
        <v>28</v>
      </c>
      <c r="F26" s="127" t="s">
        <v>609</v>
      </c>
      <c r="G26" s="127" t="s">
        <v>1019</v>
      </c>
      <c r="H26" s="127" t="s">
        <v>294</v>
      </c>
      <c r="I26" s="127" t="s">
        <v>610</v>
      </c>
      <c r="J26" s="127" t="s">
        <v>289</v>
      </c>
      <c r="K26" s="127" t="s">
        <v>663</v>
      </c>
    </row>
    <row r="27" spans="1:11" x14ac:dyDescent="0.25">
      <c r="A27" s="127">
        <v>3</v>
      </c>
      <c r="B27" s="127" t="s">
        <v>366</v>
      </c>
      <c r="C27" s="127" t="s">
        <v>367</v>
      </c>
      <c r="D27" s="127" t="s">
        <v>368</v>
      </c>
      <c r="E27" s="127" t="s">
        <v>43</v>
      </c>
      <c r="F27" s="127" t="s">
        <v>369</v>
      </c>
      <c r="G27" s="127" t="s">
        <v>1019</v>
      </c>
      <c r="H27" s="127" t="s">
        <v>294</v>
      </c>
      <c r="I27" s="127" t="s">
        <v>370</v>
      </c>
      <c r="J27" s="127" t="s">
        <v>289</v>
      </c>
      <c r="K27" s="127" t="s">
        <v>1240</v>
      </c>
    </row>
    <row r="28" spans="1:11" x14ac:dyDescent="0.25">
      <c r="A28" s="127">
        <v>47</v>
      </c>
      <c r="B28" s="127" t="s">
        <v>651</v>
      </c>
      <c r="C28" s="127" t="s">
        <v>652</v>
      </c>
      <c r="D28" s="127" t="s">
        <v>653</v>
      </c>
      <c r="E28" s="127" t="s">
        <v>1</v>
      </c>
      <c r="F28" s="127" t="s">
        <v>654</v>
      </c>
      <c r="G28" s="127" t="s">
        <v>1019</v>
      </c>
      <c r="H28" s="127" t="s">
        <v>294</v>
      </c>
      <c r="I28" s="127" t="s">
        <v>655</v>
      </c>
      <c r="J28" s="127" t="s">
        <v>289</v>
      </c>
      <c r="K28" s="127" t="s">
        <v>656</v>
      </c>
    </row>
    <row r="29" spans="1:11" x14ac:dyDescent="0.25">
      <c r="A29" s="127">
        <v>44</v>
      </c>
      <c r="B29" s="127" t="s">
        <v>845</v>
      </c>
      <c r="C29" s="127" t="s">
        <v>846</v>
      </c>
      <c r="D29" s="127" t="s">
        <v>27</v>
      </c>
      <c r="E29" s="127" t="s">
        <v>28</v>
      </c>
      <c r="F29" s="127" t="s">
        <v>847</v>
      </c>
      <c r="G29" s="127" t="s">
        <v>1019</v>
      </c>
      <c r="H29" s="127" t="s">
        <v>294</v>
      </c>
      <c r="I29" s="127" t="s">
        <v>848</v>
      </c>
      <c r="J29" s="127" t="s">
        <v>289</v>
      </c>
      <c r="K29" s="127" t="s">
        <v>849</v>
      </c>
    </row>
    <row r="30" spans="1:11" x14ac:dyDescent="0.25">
      <c r="A30" s="127">
        <v>48</v>
      </c>
      <c r="B30" s="127" t="s">
        <v>425</v>
      </c>
      <c r="C30" s="127" t="s">
        <v>426</v>
      </c>
      <c r="D30" s="127" t="s">
        <v>427</v>
      </c>
      <c r="E30" s="127" t="s">
        <v>28</v>
      </c>
      <c r="F30" s="127" t="s">
        <v>428</v>
      </c>
      <c r="G30" s="127" t="s">
        <v>1019</v>
      </c>
      <c r="H30" s="127" t="s">
        <v>287</v>
      </c>
      <c r="I30" s="127" t="s">
        <v>429</v>
      </c>
      <c r="J30" s="127" t="s">
        <v>289</v>
      </c>
      <c r="K30" s="127" t="s">
        <v>659</v>
      </c>
    </row>
    <row r="31" spans="1:11" x14ac:dyDescent="0.25">
      <c r="A31" s="127">
        <v>57</v>
      </c>
      <c r="B31" s="127" t="s">
        <v>317</v>
      </c>
      <c r="C31" s="127" t="s">
        <v>279</v>
      </c>
      <c r="D31" s="127" t="s">
        <v>318</v>
      </c>
      <c r="E31" s="127" t="s">
        <v>28</v>
      </c>
      <c r="F31" s="127" t="s">
        <v>319</v>
      </c>
      <c r="G31" s="127" t="s">
        <v>1019</v>
      </c>
      <c r="H31" s="127" t="s">
        <v>287</v>
      </c>
      <c r="I31" s="127" t="s">
        <v>320</v>
      </c>
      <c r="J31" s="127" t="s">
        <v>289</v>
      </c>
      <c r="K31" s="127" t="s">
        <v>758</v>
      </c>
    </row>
    <row r="32" spans="1:11" x14ac:dyDescent="0.25">
      <c r="A32" s="127">
        <v>65</v>
      </c>
      <c r="B32" s="127" t="s">
        <v>403</v>
      </c>
      <c r="C32" s="127" t="s">
        <v>60</v>
      </c>
      <c r="D32" s="127" t="s">
        <v>27</v>
      </c>
      <c r="E32" s="127" t="s">
        <v>28</v>
      </c>
      <c r="F32" s="127" t="s">
        <v>404</v>
      </c>
      <c r="G32" s="127" t="s">
        <v>1019</v>
      </c>
      <c r="H32" s="127" t="s">
        <v>287</v>
      </c>
      <c r="I32" s="127" t="s">
        <v>405</v>
      </c>
      <c r="J32" s="127" t="s">
        <v>289</v>
      </c>
      <c r="K32" s="127" t="s">
        <v>701</v>
      </c>
    </row>
    <row r="33" spans="1:11" x14ac:dyDescent="0.25">
      <c r="A33" s="127">
        <v>52</v>
      </c>
      <c r="B33" s="127" t="s">
        <v>566</v>
      </c>
      <c r="C33" s="127" t="s">
        <v>556</v>
      </c>
      <c r="D33" s="127" t="s">
        <v>0</v>
      </c>
      <c r="E33" s="127" t="s">
        <v>1</v>
      </c>
      <c r="F33" s="127" t="s">
        <v>557</v>
      </c>
      <c r="G33" s="127" t="s">
        <v>1019</v>
      </c>
      <c r="H33" s="127" t="s">
        <v>287</v>
      </c>
      <c r="I33" s="127" t="s">
        <v>558</v>
      </c>
      <c r="J33" s="127" t="s">
        <v>289</v>
      </c>
      <c r="K33" s="127" t="s">
        <v>673</v>
      </c>
    </row>
    <row r="34" spans="1:11" x14ac:dyDescent="0.25">
      <c r="A34" s="127">
        <v>50</v>
      </c>
      <c r="B34" s="127"/>
      <c r="C34" s="127"/>
      <c r="D34" s="127"/>
      <c r="E34" s="127"/>
      <c r="F34" s="127" t="s">
        <v>572</v>
      </c>
      <c r="G34" s="127" t="s">
        <v>1019</v>
      </c>
      <c r="H34" s="127" t="s">
        <v>287</v>
      </c>
      <c r="I34" s="127" t="s">
        <v>573</v>
      </c>
      <c r="J34" s="127" t="s">
        <v>289</v>
      </c>
      <c r="K34" s="127" t="s">
        <v>665</v>
      </c>
    </row>
    <row r="35" spans="1:11" x14ac:dyDescent="0.25">
      <c r="A35" s="127">
        <v>40</v>
      </c>
      <c r="B35" s="127" t="s">
        <v>322</v>
      </c>
      <c r="C35" s="127" t="s">
        <v>323</v>
      </c>
      <c r="D35" s="127" t="s">
        <v>66</v>
      </c>
      <c r="E35" s="127" t="s">
        <v>1</v>
      </c>
      <c r="F35" s="127" t="s">
        <v>324</v>
      </c>
      <c r="G35" s="127" t="s">
        <v>1019</v>
      </c>
      <c r="H35" s="127" t="s">
        <v>287</v>
      </c>
      <c r="I35" s="127" t="s">
        <v>325</v>
      </c>
      <c r="J35" s="127" t="s">
        <v>289</v>
      </c>
      <c r="K35" s="127" t="s">
        <v>956</v>
      </c>
    </row>
    <row r="36" spans="1:11" x14ac:dyDescent="0.25">
      <c r="A36" s="127">
        <v>37</v>
      </c>
      <c r="B36" s="127" t="s">
        <v>982</v>
      </c>
      <c r="C36" s="127" t="s">
        <v>292</v>
      </c>
      <c r="D36" s="127" t="s">
        <v>462</v>
      </c>
      <c r="E36" s="127" t="s">
        <v>1</v>
      </c>
      <c r="F36" s="127" t="s">
        <v>422</v>
      </c>
      <c r="G36" s="127" t="s">
        <v>1019</v>
      </c>
      <c r="H36" s="127" t="s">
        <v>3</v>
      </c>
      <c r="I36" s="127" t="s">
        <v>423</v>
      </c>
      <c r="J36" s="127" t="s">
        <v>2</v>
      </c>
      <c r="K36" s="127" t="s">
        <v>983</v>
      </c>
    </row>
    <row r="37" spans="1:11" x14ac:dyDescent="0.25">
      <c r="A37" s="127">
        <v>43</v>
      </c>
      <c r="B37" s="127" t="s">
        <v>361</v>
      </c>
      <c r="C37" s="127" t="s">
        <v>362</v>
      </c>
      <c r="D37" s="127" t="s">
        <v>0</v>
      </c>
      <c r="E37" s="127" t="s">
        <v>1</v>
      </c>
      <c r="F37" s="127" t="s">
        <v>886</v>
      </c>
      <c r="G37" s="127" t="s">
        <v>1019</v>
      </c>
      <c r="H37" s="127" t="s">
        <v>3</v>
      </c>
      <c r="I37" s="127" t="s">
        <v>861</v>
      </c>
      <c r="J37" s="127" t="s">
        <v>516</v>
      </c>
      <c r="K37" s="127" t="s">
        <v>896</v>
      </c>
    </row>
    <row r="38" spans="1:11" x14ac:dyDescent="0.25">
      <c r="A38" s="127">
        <v>63</v>
      </c>
      <c r="B38" s="127" t="s">
        <v>137</v>
      </c>
      <c r="C38" s="127" t="s">
        <v>138</v>
      </c>
      <c r="D38" s="127" t="s">
        <v>0</v>
      </c>
      <c r="E38" s="127" t="s">
        <v>1</v>
      </c>
      <c r="F38" s="127" t="s">
        <v>139</v>
      </c>
      <c r="G38" s="127" t="s">
        <v>1019</v>
      </c>
      <c r="H38" s="127" t="s">
        <v>3</v>
      </c>
      <c r="I38" s="127" t="s">
        <v>140</v>
      </c>
      <c r="J38" s="127" t="s">
        <v>53</v>
      </c>
      <c r="K38" s="127" t="s">
        <v>699</v>
      </c>
    </row>
    <row r="39" spans="1:11" x14ac:dyDescent="0.25">
      <c r="A39" s="127">
        <v>86</v>
      </c>
      <c r="B39" s="127" t="s">
        <v>224</v>
      </c>
      <c r="C39" s="127" t="s">
        <v>225</v>
      </c>
      <c r="D39" s="127" t="s">
        <v>0</v>
      </c>
      <c r="E39" s="127" t="s">
        <v>1</v>
      </c>
      <c r="F39" s="127" t="s">
        <v>226</v>
      </c>
      <c r="G39" s="127" t="s">
        <v>1019</v>
      </c>
      <c r="H39" s="127" t="s">
        <v>3</v>
      </c>
      <c r="I39" s="127" t="s">
        <v>227</v>
      </c>
      <c r="J39" s="127" t="s">
        <v>53</v>
      </c>
      <c r="K39" s="127" t="s">
        <v>748</v>
      </c>
    </row>
    <row r="40" spans="1:11" x14ac:dyDescent="0.25">
      <c r="A40" s="127">
        <v>33</v>
      </c>
      <c r="B40" s="127" t="s">
        <v>273</v>
      </c>
      <c r="C40" s="127" t="s">
        <v>274</v>
      </c>
      <c r="D40" s="127" t="s">
        <v>0</v>
      </c>
      <c r="E40" s="127" t="s">
        <v>1</v>
      </c>
      <c r="F40" s="127" t="s">
        <v>275</v>
      </c>
      <c r="G40" s="127" t="s">
        <v>1019</v>
      </c>
      <c r="H40" s="127" t="s">
        <v>3</v>
      </c>
      <c r="I40" s="127" t="s">
        <v>276</v>
      </c>
      <c r="J40" s="127" t="s">
        <v>53</v>
      </c>
      <c r="K40" s="127" t="s">
        <v>1069</v>
      </c>
    </row>
    <row r="41" spans="1:11" x14ac:dyDescent="0.25">
      <c r="A41" s="127">
        <v>39</v>
      </c>
      <c r="B41" s="127" t="s">
        <v>242</v>
      </c>
      <c r="C41" s="127" t="s">
        <v>243</v>
      </c>
      <c r="D41" s="127" t="s">
        <v>957</v>
      </c>
      <c r="E41" s="127" t="s">
        <v>43</v>
      </c>
      <c r="F41" s="127" t="s">
        <v>244</v>
      </c>
      <c r="G41" s="127" t="s">
        <v>1019</v>
      </c>
      <c r="H41" s="127" t="s">
        <v>3</v>
      </c>
      <c r="I41" s="127" t="s">
        <v>245</v>
      </c>
      <c r="J41" s="127" t="s">
        <v>125</v>
      </c>
      <c r="K41" s="127" t="s">
        <v>958</v>
      </c>
    </row>
    <row r="42" spans="1:11" x14ac:dyDescent="0.25">
      <c r="A42" s="127">
        <v>9</v>
      </c>
      <c r="B42" s="127" t="s">
        <v>117</v>
      </c>
      <c r="C42" s="127" t="s">
        <v>1210</v>
      </c>
      <c r="D42" s="127" t="s">
        <v>648</v>
      </c>
      <c r="E42" s="127" t="s">
        <v>1</v>
      </c>
      <c r="F42" s="127" t="s">
        <v>1211</v>
      </c>
      <c r="G42" s="127" t="s">
        <v>1019</v>
      </c>
      <c r="H42" s="127" t="s">
        <v>3</v>
      </c>
      <c r="I42" s="127" t="s">
        <v>1212</v>
      </c>
      <c r="J42" s="127" t="s">
        <v>53</v>
      </c>
      <c r="K42" s="127" t="s">
        <v>1213</v>
      </c>
    </row>
    <row r="43" spans="1:11" x14ac:dyDescent="0.25">
      <c r="A43" s="127">
        <v>60</v>
      </c>
      <c r="B43" s="127" t="s">
        <v>238</v>
      </c>
      <c r="C43" s="127" t="s">
        <v>239</v>
      </c>
      <c r="D43" s="127" t="s">
        <v>0</v>
      </c>
      <c r="E43" s="127" t="s">
        <v>1</v>
      </c>
      <c r="F43" s="127" t="s">
        <v>240</v>
      </c>
      <c r="G43" s="127" t="s">
        <v>1019</v>
      </c>
      <c r="H43" s="127" t="s">
        <v>3</v>
      </c>
      <c r="I43" s="127" t="s">
        <v>241</v>
      </c>
      <c r="J43" s="127" t="s">
        <v>53</v>
      </c>
      <c r="K43" s="127" t="s">
        <v>691</v>
      </c>
    </row>
    <row r="44" spans="1:11" x14ac:dyDescent="0.25">
      <c r="A44" s="127">
        <v>31</v>
      </c>
      <c r="B44" s="127" t="s">
        <v>262</v>
      </c>
      <c r="C44" s="127" t="s">
        <v>263</v>
      </c>
      <c r="D44" s="127" t="s">
        <v>264</v>
      </c>
      <c r="E44" s="127" t="s">
        <v>1</v>
      </c>
      <c r="F44" s="127" t="s">
        <v>265</v>
      </c>
      <c r="G44" s="127" t="s">
        <v>1019</v>
      </c>
      <c r="H44" s="127" t="s">
        <v>3</v>
      </c>
      <c r="I44" s="127" t="s">
        <v>266</v>
      </c>
      <c r="J44" s="127" t="s">
        <v>53</v>
      </c>
      <c r="K44" s="127" t="s">
        <v>1057</v>
      </c>
    </row>
    <row r="45" spans="1:11" x14ac:dyDescent="0.25">
      <c r="A45" s="127">
        <v>75</v>
      </c>
      <c r="B45" s="127" t="s">
        <v>120</v>
      </c>
      <c r="C45" s="127" t="s">
        <v>121</v>
      </c>
      <c r="D45" s="127" t="s">
        <v>122</v>
      </c>
      <c r="E45" s="127" t="s">
        <v>43</v>
      </c>
      <c r="F45" s="127" t="s">
        <v>123</v>
      </c>
      <c r="G45" s="127" t="s">
        <v>1019</v>
      </c>
      <c r="H45" s="127" t="s">
        <v>3</v>
      </c>
      <c r="I45" s="127" t="s">
        <v>124</v>
      </c>
      <c r="J45" s="127" t="s">
        <v>125</v>
      </c>
      <c r="K45" s="127" t="s">
        <v>728</v>
      </c>
    </row>
    <row r="46" spans="1:11" x14ac:dyDescent="0.25">
      <c r="A46" s="127">
        <v>90</v>
      </c>
      <c r="B46" s="127" t="s">
        <v>278</v>
      </c>
      <c r="C46" s="127" t="s">
        <v>279</v>
      </c>
      <c r="D46" s="127" t="s">
        <v>66</v>
      </c>
      <c r="E46" s="127" t="s">
        <v>1</v>
      </c>
      <c r="F46" s="127" t="s">
        <v>280</v>
      </c>
      <c r="G46" s="127" t="s">
        <v>1019</v>
      </c>
      <c r="H46" s="127" t="s">
        <v>3</v>
      </c>
      <c r="I46" s="127" t="s">
        <v>281</v>
      </c>
      <c r="J46" s="127" t="s">
        <v>53</v>
      </c>
      <c r="K46" s="127" t="s">
        <v>756</v>
      </c>
    </row>
    <row r="47" spans="1:11" x14ac:dyDescent="0.25">
      <c r="A47" s="127">
        <v>87</v>
      </c>
      <c r="B47" s="127" t="s">
        <v>54</v>
      </c>
      <c r="C47" s="127" t="s">
        <v>55</v>
      </c>
      <c r="D47" s="127" t="s">
        <v>0</v>
      </c>
      <c r="E47" s="127" t="s">
        <v>1</v>
      </c>
      <c r="F47" s="127" t="s">
        <v>229</v>
      </c>
      <c r="G47" s="127" t="s">
        <v>1019</v>
      </c>
      <c r="H47" s="127" t="s">
        <v>3</v>
      </c>
      <c r="I47" s="127" t="s">
        <v>230</v>
      </c>
      <c r="J47" s="127" t="s">
        <v>53</v>
      </c>
      <c r="K47" s="127" t="s">
        <v>749</v>
      </c>
    </row>
    <row r="48" spans="1:11" x14ac:dyDescent="0.25">
      <c r="A48" s="127">
        <v>89</v>
      </c>
      <c r="B48" s="127" t="s">
        <v>268</v>
      </c>
      <c r="C48" s="127" t="s">
        <v>269</v>
      </c>
      <c r="D48" s="127" t="s">
        <v>66</v>
      </c>
      <c r="E48" s="127" t="s">
        <v>1</v>
      </c>
      <c r="F48" s="127" t="s">
        <v>270</v>
      </c>
      <c r="G48" s="127" t="s">
        <v>1019</v>
      </c>
      <c r="H48" s="127" t="s">
        <v>3</v>
      </c>
      <c r="I48" s="127" t="s">
        <v>271</v>
      </c>
      <c r="J48" s="127" t="s">
        <v>53</v>
      </c>
      <c r="K48" s="127" t="s">
        <v>754</v>
      </c>
    </row>
    <row r="49" spans="1:11" x14ac:dyDescent="0.25">
      <c r="A49" s="127">
        <v>12</v>
      </c>
      <c r="B49" s="127" t="s">
        <v>116</v>
      </c>
      <c r="C49" s="127" t="s">
        <v>117</v>
      </c>
      <c r="D49" s="127" t="s">
        <v>648</v>
      </c>
      <c r="E49" s="127" t="s">
        <v>1</v>
      </c>
      <c r="F49" s="127" t="s">
        <v>118</v>
      </c>
      <c r="G49" s="127" t="s">
        <v>1019</v>
      </c>
      <c r="H49" s="127" t="s">
        <v>3</v>
      </c>
      <c r="I49" s="127" t="s">
        <v>119</v>
      </c>
      <c r="J49" s="127" t="s">
        <v>53</v>
      </c>
      <c r="K49" s="127" t="s">
        <v>1167</v>
      </c>
    </row>
    <row r="50" spans="1:11" x14ac:dyDescent="0.25">
      <c r="A50" s="127">
        <v>74</v>
      </c>
      <c r="B50" s="127" t="s">
        <v>110</v>
      </c>
      <c r="C50" s="127" t="s">
        <v>111</v>
      </c>
      <c r="D50" s="127" t="s">
        <v>112</v>
      </c>
      <c r="E50" s="127" t="s">
        <v>43</v>
      </c>
      <c r="F50" s="127" t="s">
        <v>113</v>
      </c>
      <c r="G50" s="127" t="s">
        <v>1019</v>
      </c>
      <c r="H50" s="127" t="s">
        <v>3</v>
      </c>
      <c r="I50" s="127" t="s">
        <v>114</v>
      </c>
      <c r="J50" s="127" t="s">
        <v>53</v>
      </c>
      <c r="K50" s="127" t="s">
        <v>727</v>
      </c>
    </row>
    <row r="51" spans="1:11" x14ac:dyDescent="0.25">
      <c r="A51" s="127">
        <v>28</v>
      </c>
      <c r="B51" s="127" t="s">
        <v>50</v>
      </c>
      <c r="C51" s="127" t="s">
        <v>51</v>
      </c>
      <c r="D51" s="127" t="s">
        <v>52</v>
      </c>
      <c r="E51" s="127" t="s">
        <v>43</v>
      </c>
      <c r="F51" s="127" t="s">
        <v>246</v>
      </c>
      <c r="G51" s="127" t="s">
        <v>1019</v>
      </c>
      <c r="H51" s="127" t="s">
        <v>3</v>
      </c>
      <c r="I51" s="127" t="s">
        <v>247</v>
      </c>
      <c r="J51" s="127" t="s">
        <v>125</v>
      </c>
      <c r="K51" s="127" t="s">
        <v>1127</v>
      </c>
    </row>
    <row r="52" spans="1:11" x14ac:dyDescent="0.25">
      <c r="A52" s="127">
        <v>85</v>
      </c>
      <c r="B52" s="127" t="s">
        <v>206</v>
      </c>
      <c r="C52" s="127" t="s">
        <v>207</v>
      </c>
      <c r="D52" s="127" t="s">
        <v>173</v>
      </c>
      <c r="E52" s="127" t="s">
        <v>43</v>
      </c>
      <c r="F52" s="127" t="s">
        <v>208</v>
      </c>
      <c r="G52" s="127" t="s">
        <v>1019</v>
      </c>
      <c r="H52" s="127" t="s">
        <v>3</v>
      </c>
      <c r="I52" s="127" t="s">
        <v>209</v>
      </c>
      <c r="J52" s="127" t="s">
        <v>53</v>
      </c>
      <c r="K52" s="127" t="s">
        <v>745</v>
      </c>
    </row>
    <row r="53" spans="1:11" x14ac:dyDescent="0.25">
      <c r="A53" s="127">
        <v>35</v>
      </c>
      <c r="B53" s="127" t="s">
        <v>145</v>
      </c>
      <c r="C53" s="127" t="s">
        <v>97</v>
      </c>
      <c r="D53" s="127" t="s">
        <v>1046</v>
      </c>
      <c r="E53" s="127" t="s">
        <v>1</v>
      </c>
      <c r="F53" s="127" t="s">
        <v>147</v>
      </c>
      <c r="G53" s="127" t="s">
        <v>1019</v>
      </c>
      <c r="H53" s="127" t="s">
        <v>3</v>
      </c>
      <c r="I53" s="127" t="s">
        <v>148</v>
      </c>
      <c r="J53" s="127" t="s">
        <v>53</v>
      </c>
      <c r="K53" s="127" t="s">
        <v>1047</v>
      </c>
    </row>
    <row r="54" spans="1:11" x14ac:dyDescent="0.25">
      <c r="A54" s="127">
        <v>34</v>
      </c>
      <c r="B54" s="127" t="s">
        <v>102</v>
      </c>
      <c r="C54" s="127" t="s">
        <v>141</v>
      </c>
      <c r="D54" s="127" t="s">
        <v>42</v>
      </c>
      <c r="E54" s="127" t="s">
        <v>43</v>
      </c>
      <c r="F54" s="127" t="s">
        <v>142</v>
      </c>
      <c r="G54" s="127" t="s">
        <v>1019</v>
      </c>
      <c r="H54" s="127" t="s">
        <v>3</v>
      </c>
      <c r="I54" s="127" t="s">
        <v>143</v>
      </c>
      <c r="J54" s="127" t="s">
        <v>53</v>
      </c>
      <c r="K54" s="127" t="s">
        <v>1070</v>
      </c>
    </row>
    <row r="55" spans="1:11" x14ac:dyDescent="0.25">
      <c r="A55" s="127">
        <v>51</v>
      </c>
      <c r="B55" s="127" t="s">
        <v>590</v>
      </c>
      <c r="C55" s="127" t="s">
        <v>591</v>
      </c>
      <c r="D55" s="127" t="s">
        <v>592</v>
      </c>
      <c r="E55" s="127" t="s">
        <v>43</v>
      </c>
      <c r="F55" s="127" t="s">
        <v>593</v>
      </c>
      <c r="G55" s="127" t="s">
        <v>1131</v>
      </c>
      <c r="H55" s="127" t="s">
        <v>30</v>
      </c>
      <c r="I55" s="127" t="s">
        <v>594</v>
      </c>
      <c r="J55" s="127" t="s">
        <v>32</v>
      </c>
      <c r="K55" s="127" t="s">
        <v>669</v>
      </c>
    </row>
    <row r="56" spans="1:11" x14ac:dyDescent="0.25">
      <c r="A56" s="127">
        <v>29</v>
      </c>
      <c r="B56" s="127" t="s">
        <v>1072</v>
      </c>
      <c r="C56" s="127" t="s">
        <v>1073</v>
      </c>
      <c r="D56" s="127" t="s">
        <v>122</v>
      </c>
      <c r="E56" s="127" t="s">
        <v>43</v>
      </c>
      <c r="F56" s="127" t="s">
        <v>221</v>
      </c>
      <c r="G56" s="127" t="s">
        <v>1131</v>
      </c>
      <c r="H56" s="127" t="s">
        <v>3</v>
      </c>
      <c r="I56" s="127" t="s">
        <v>222</v>
      </c>
      <c r="J56" s="127" t="s">
        <v>53</v>
      </c>
      <c r="K56" s="127" t="s">
        <v>1074</v>
      </c>
    </row>
    <row r="57" spans="1:11" x14ac:dyDescent="0.25">
      <c r="A57" s="127">
        <v>81</v>
      </c>
      <c r="B57" s="127" t="s">
        <v>174</v>
      </c>
      <c r="C57" s="127" t="s">
        <v>175</v>
      </c>
      <c r="D57" s="127" t="s">
        <v>0</v>
      </c>
      <c r="E57" s="127" t="s">
        <v>1</v>
      </c>
      <c r="F57" s="127" t="s">
        <v>472</v>
      </c>
      <c r="G57" s="127" t="s">
        <v>1050</v>
      </c>
      <c r="H57" s="127" t="s">
        <v>473</v>
      </c>
      <c r="I57" s="127" t="s">
        <v>474</v>
      </c>
      <c r="J57" s="127" t="s">
        <v>475</v>
      </c>
      <c r="K57" s="127" t="s">
        <v>737</v>
      </c>
    </row>
    <row r="58" spans="1:11" x14ac:dyDescent="0.25">
      <c r="A58" s="127">
        <v>84</v>
      </c>
      <c r="B58" s="127" t="s">
        <v>54</v>
      </c>
      <c r="C58" s="127" t="s">
        <v>55</v>
      </c>
      <c r="D58" s="127" t="s">
        <v>0</v>
      </c>
      <c r="E58" s="127" t="s">
        <v>1</v>
      </c>
      <c r="F58" s="127" t="s">
        <v>480</v>
      </c>
      <c r="G58" s="127" t="s">
        <v>1050</v>
      </c>
      <c r="H58" s="127" t="s">
        <v>473</v>
      </c>
      <c r="I58" s="127" t="s">
        <v>481</v>
      </c>
      <c r="J58" s="127" t="s">
        <v>475</v>
      </c>
      <c r="K58" s="127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7">
        <v>19</v>
      </c>
      <c r="B60" s="127" t="s">
        <v>1146</v>
      </c>
      <c r="C60" s="127" t="s">
        <v>1147</v>
      </c>
      <c r="D60" s="127" t="s">
        <v>1142</v>
      </c>
      <c r="E60" s="127" t="s">
        <v>1</v>
      </c>
      <c r="F60" s="127" t="s">
        <v>1148</v>
      </c>
      <c r="G60" s="127" t="s">
        <v>1136</v>
      </c>
      <c r="H60" s="127" t="s">
        <v>1013</v>
      </c>
      <c r="I60" s="127" t="s">
        <v>1149</v>
      </c>
      <c r="J60" s="127" t="s">
        <v>960</v>
      </c>
      <c r="K60" s="127" t="s">
        <v>1150</v>
      </c>
    </row>
    <row r="61" spans="1:11" x14ac:dyDescent="0.25">
      <c r="A61" s="127">
        <v>22</v>
      </c>
      <c r="B61" s="127" t="s">
        <v>50</v>
      </c>
      <c r="C61" s="127" t="s">
        <v>51</v>
      </c>
      <c r="D61" s="127" t="s">
        <v>52</v>
      </c>
      <c r="E61" s="127" t="s">
        <v>43</v>
      </c>
      <c r="F61" s="127" t="s">
        <v>1085</v>
      </c>
      <c r="G61" s="127" t="s">
        <v>1136</v>
      </c>
      <c r="H61" s="127" t="s">
        <v>1013</v>
      </c>
      <c r="I61" s="127" t="s">
        <v>1086</v>
      </c>
      <c r="J61" s="127" t="s">
        <v>960</v>
      </c>
      <c r="K61" s="127" t="s">
        <v>1087</v>
      </c>
    </row>
    <row r="62" spans="1:11" x14ac:dyDescent="0.25">
      <c r="A62" s="127">
        <v>20</v>
      </c>
      <c r="B62" s="127" t="s">
        <v>1151</v>
      </c>
      <c r="C62" s="127" t="s">
        <v>1152</v>
      </c>
      <c r="D62" s="127" t="s">
        <v>1153</v>
      </c>
      <c r="E62" s="127" t="s">
        <v>48</v>
      </c>
      <c r="F62" s="127" t="s">
        <v>1154</v>
      </c>
      <c r="G62" s="127" t="s">
        <v>1136</v>
      </c>
      <c r="H62" s="127" t="s">
        <v>1013</v>
      </c>
      <c r="I62" s="127" t="s">
        <v>1155</v>
      </c>
      <c r="J62" s="127" t="s">
        <v>960</v>
      </c>
      <c r="K62" s="127" t="s">
        <v>1156</v>
      </c>
    </row>
    <row r="63" spans="1:11" x14ac:dyDescent="0.25">
      <c r="A63" s="127">
        <v>25</v>
      </c>
      <c r="B63" s="127" t="s">
        <v>1110</v>
      </c>
      <c r="C63" s="127" t="s">
        <v>408</v>
      </c>
      <c r="D63" s="127" t="s">
        <v>1111</v>
      </c>
      <c r="E63" s="127" t="s">
        <v>912</v>
      </c>
      <c r="F63" s="127" t="s">
        <v>1112</v>
      </c>
      <c r="G63" s="127" t="s">
        <v>1136</v>
      </c>
      <c r="H63" s="127" t="s">
        <v>1013</v>
      </c>
      <c r="I63" s="127" t="s">
        <v>1113</v>
      </c>
      <c r="J63" s="127" t="s">
        <v>960</v>
      </c>
      <c r="K63" s="127" t="s">
        <v>1114</v>
      </c>
    </row>
    <row r="64" spans="1:11" x14ac:dyDescent="0.25">
      <c r="A64" s="127">
        <v>16</v>
      </c>
      <c r="B64" s="127" t="s">
        <v>1181</v>
      </c>
      <c r="C64" s="127" t="s">
        <v>1182</v>
      </c>
      <c r="D64" s="127" t="s">
        <v>1183</v>
      </c>
      <c r="E64" s="127" t="s">
        <v>48</v>
      </c>
      <c r="F64" s="127" t="s">
        <v>1184</v>
      </c>
      <c r="G64" s="127" t="s">
        <v>1136</v>
      </c>
      <c r="H64" s="127" t="s">
        <v>1013</v>
      </c>
      <c r="I64" s="127" t="s">
        <v>1185</v>
      </c>
      <c r="J64" s="127" t="s">
        <v>960</v>
      </c>
      <c r="K64" s="127" t="s">
        <v>1186</v>
      </c>
    </row>
    <row r="65" spans="1:11" x14ac:dyDescent="0.25">
      <c r="A65" s="127">
        <v>17</v>
      </c>
      <c r="B65" s="127" t="s">
        <v>1187</v>
      </c>
      <c r="C65" s="127" t="s">
        <v>1188</v>
      </c>
      <c r="D65" s="127" t="s">
        <v>1189</v>
      </c>
      <c r="E65" s="127" t="s">
        <v>43</v>
      </c>
      <c r="F65" s="127" t="s">
        <v>1190</v>
      </c>
      <c r="G65" s="127" t="s">
        <v>1136</v>
      </c>
      <c r="H65" s="127" t="s">
        <v>1013</v>
      </c>
      <c r="I65" s="127" t="s">
        <v>1191</v>
      </c>
      <c r="J65" s="127" t="s">
        <v>960</v>
      </c>
      <c r="K65" s="127" t="s">
        <v>1192</v>
      </c>
    </row>
    <row r="66" spans="1:11" x14ac:dyDescent="0.25">
      <c r="A66" s="127">
        <v>18</v>
      </c>
      <c r="B66" s="127" t="s">
        <v>64</v>
      </c>
      <c r="C66" s="127" t="s">
        <v>65</v>
      </c>
      <c r="D66" s="127" t="s">
        <v>66</v>
      </c>
      <c r="E66" s="127" t="s">
        <v>1</v>
      </c>
      <c r="F66" s="127" t="s">
        <v>1133</v>
      </c>
      <c r="G66" s="127" t="s">
        <v>1136</v>
      </c>
      <c r="H66" s="127" t="s">
        <v>1013</v>
      </c>
      <c r="I66" s="127" t="s">
        <v>1134</v>
      </c>
      <c r="J66" s="127" t="s">
        <v>960</v>
      </c>
      <c r="K66" s="127" t="s">
        <v>1135</v>
      </c>
    </row>
    <row r="67" spans="1:11" x14ac:dyDescent="0.25">
      <c r="A67" s="127">
        <v>23</v>
      </c>
      <c r="B67" s="127" t="s">
        <v>1094</v>
      </c>
      <c r="C67" s="127" t="s">
        <v>1095</v>
      </c>
      <c r="D67" s="127" t="s">
        <v>173</v>
      </c>
      <c r="E67" s="127" t="s">
        <v>43</v>
      </c>
      <c r="F67" s="127" t="s">
        <v>1096</v>
      </c>
      <c r="G67" s="127" t="s">
        <v>1136</v>
      </c>
      <c r="H67" s="127" t="s">
        <v>1013</v>
      </c>
      <c r="I67" s="127" t="s">
        <v>1097</v>
      </c>
      <c r="J67" s="127" t="s">
        <v>960</v>
      </c>
      <c r="K67" s="127" t="s">
        <v>1098</v>
      </c>
    </row>
    <row r="68" spans="1:11" x14ac:dyDescent="0.25">
      <c r="A68" s="127">
        <v>15</v>
      </c>
      <c r="B68" s="127" t="s">
        <v>1176</v>
      </c>
      <c r="C68" s="127" t="s">
        <v>1177</v>
      </c>
      <c r="D68" s="127" t="s">
        <v>173</v>
      </c>
      <c r="E68" s="127" t="s">
        <v>43</v>
      </c>
      <c r="F68" s="127" t="s">
        <v>1178</v>
      </c>
      <c r="G68" s="127" t="s">
        <v>1136</v>
      </c>
      <c r="H68" s="127" t="s">
        <v>1013</v>
      </c>
      <c r="I68" s="127" t="s">
        <v>1179</v>
      </c>
      <c r="J68" s="127" t="s">
        <v>960</v>
      </c>
      <c r="K68" s="127" t="s">
        <v>1180</v>
      </c>
    </row>
    <row r="69" spans="1:11" x14ac:dyDescent="0.25">
      <c r="A69" s="127">
        <v>27</v>
      </c>
      <c r="B69" s="127" t="s">
        <v>803</v>
      </c>
      <c r="C69" s="127" t="s">
        <v>804</v>
      </c>
      <c r="D69" s="127" t="s">
        <v>17</v>
      </c>
      <c r="E69" s="127" t="s">
        <v>7</v>
      </c>
      <c r="F69" s="127" t="s">
        <v>1121</v>
      </c>
      <c r="G69" s="127" t="s">
        <v>1136</v>
      </c>
      <c r="H69" s="127" t="s">
        <v>1013</v>
      </c>
      <c r="I69" s="127" t="s">
        <v>1122</v>
      </c>
      <c r="J69" s="127" t="s">
        <v>960</v>
      </c>
      <c r="K69" s="127" t="s">
        <v>1123</v>
      </c>
    </row>
    <row r="70" spans="1:11" x14ac:dyDescent="0.25">
      <c r="A70" s="127">
        <v>26</v>
      </c>
      <c r="B70" s="127" t="s">
        <v>1115</v>
      </c>
      <c r="C70" s="127" t="s">
        <v>1116</v>
      </c>
      <c r="D70" s="127" t="s">
        <v>1117</v>
      </c>
      <c r="E70" s="127" t="s">
        <v>1</v>
      </c>
      <c r="F70" s="127" t="s">
        <v>1118</v>
      </c>
      <c r="G70" s="127" t="s">
        <v>1136</v>
      </c>
      <c r="H70" s="127" t="s">
        <v>1013</v>
      </c>
      <c r="I70" s="127" t="s">
        <v>1119</v>
      </c>
      <c r="J70" s="127" t="s">
        <v>960</v>
      </c>
      <c r="K70" s="127" t="s">
        <v>1120</v>
      </c>
    </row>
    <row r="71" spans="1:11" x14ac:dyDescent="0.25">
      <c r="A71" s="127">
        <v>14</v>
      </c>
      <c r="B71" s="127" t="s">
        <v>1171</v>
      </c>
      <c r="C71" s="127" t="s">
        <v>1172</v>
      </c>
      <c r="D71" s="127" t="s">
        <v>0</v>
      </c>
      <c r="E71" s="127" t="s">
        <v>1</v>
      </c>
      <c r="F71" s="127" t="s">
        <v>1173</v>
      </c>
      <c r="G71" s="127" t="s">
        <v>1136</v>
      </c>
      <c r="H71" s="127" t="s">
        <v>1013</v>
      </c>
      <c r="I71" s="127" t="s">
        <v>1174</v>
      </c>
      <c r="J71" s="127" t="s">
        <v>960</v>
      </c>
      <c r="K71" s="127" t="s">
        <v>1175</v>
      </c>
    </row>
    <row r="72" spans="1:11" x14ac:dyDescent="0.25">
      <c r="A72" s="127">
        <v>10</v>
      </c>
      <c r="B72" s="127" t="s">
        <v>262</v>
      </c>
      <c r="C72" s="127" t="s">
        <v>399</v>
      </c>
      <c r="D72" s="127" t="s">
        <v>0</v>
      </c>
      <c r="E72" s="127" t="s">
        <v>1</v>
      </c>
      <c r="F72" s="127" t="s">
        <v>1103</v>
      </c>
      <c r="G72" s="127" t="s">
        <v>1136</v>
      </c>
      <c r="H72" s="127" t="s">
        <v>1013</v>
      </c>
      <c r="I72" s="127" t="s">
        <v>1104</v>
      </c>
      <c r="J72" s="127" t="s">
        <v>960</v>
      </c>
      <c r="K72" s="127" t="s">
        <v>1206</v>
      </c>
    </row>
    <row r="73" spans="1:11" x14ac:dyDescent="0.25">
      <c r="A73" s="127">
        <v>13</v>
      </c>
      <c r="B73" s="127" t="s">
        <v>196</v>
      </c>
      <c r="C73" s="127" t="s">
        <v>104</v>
      </c>
      <c r="D73" s="127" t="s">
        <v>197</v>
      </c>
      <c r="E73" s="127" t="s">
        <v>198</v>
      </c>
      <c r="F73" s="127" t="s">
        <v>1168</v>
      </c>
      <c r="G73" s="127" t="s">
        <v>1136</v>
      </c>
      <c r="H73" s="127" t="s">
        <v>1013</v>
      </c>
      <c r="I73" s="127" t="s">
        <v>1169</v>
      </c>
      <c r="J73" s="127" t="s">
        <v>960</v>
      </c>
      <c r="K73" s="127" t="s">
        <v>1170</v>
      </c>
    </row>
    <row r="74" spans="1:11" x14ac:dyDescent="0.25">
      <c r="A74" s="127">
        <v>24</v>
      </c>
      <c r="B74" s="127" t="s">
        <v>196</v>
      </c>
      <c r="C74" s="127" t="s">
        <v>104</v>
      </c>
      <c r="D74" s="127" t="s">
        <v>197</v>
      </c>
      <c r="E74" s="127" t="s">
        <v>198</v>
      </c>
      <c r="F74" s="127" t="s">
        <v>1107</v>
      </c>
      <c r="G74" s="127" t="s">
        <v>1136</v>
      </c>
      <c r="H74" s="127" t="s">
        <v>1013</v>
      </c>
      <c r="I74" s="127" t="s">
        <v>1108</v>
      </c>
      <c r="J74" s="127" t="s">
        <v>960</v>
      </c>
      <c r="K74" s="127" t="s">
        <v>1109</v>
      </c>
    </row>
    <row r="75" spans="1:11" x14ac:dyDescent="0.25">
      <c r="A75" s="127">
        <v>58</v>
      </c>
      <c r="B75" s="127" t="s">
        <v>15</v>
      </c>
      <c r="C75" s="127" t="s">
        <v>16</v>
      </c>
      <c r="D75" s="127" t="s">
        <v>17</v>
      </c>
      <c r="E75" s="127" t="s">
        <v>7</v>
      </c>
      <c r="F75" s="127" t="s">
        <v>18</v>
      </c>
      <c r="G75" s="127" t="s">
        <v>1136</v>
      </c>
      <c r="H75" s="127" t="s">
        <v>5</v>
      </c>
      <c r="I75" s="127" t="s">
        <v>19</v>
      </c>
      <c r="J75" s="127" t="s">
        <v>6</v>
      </c>
      <c r="K75" s="127" t="s">
        <v>685</v>
      </c>
    </row>
    <row r="76" spans="1:11" x14ac:dyDescent="0.25">
      <c r="A76" s="127">
        <v>36</v>
      </c>
      <c r="B76" s="127" t="s">
        <v>803</v>
      </c>
      <c r="C76" s="127" t="s">
        <v>804</v>
      </c>
      <c r="D76" s="127" t="s">
        <v>17</v>
      </c>
      <c r="E76" s="127" t="s">
        <v>7</v>
      </c>
      <c r="F76" s="127" t="s">
        <v>805</v>
      </c>
      <c r="G76" s="127" t="s">
        <v>1136</v>
      </c>
      <c r="H76" s="127" t="s">
        <v>5</v>
      </c>
      <c r="I76" s="127" t="s">
        <v>806</v>
      </c>
      <c r="J76" s="127" t="s">
        <v>6</v>
      </c>
      <c r="K76" s="127" t="s">
        <v>996</v>
      </c>
    </row>
    <row r="77" spans="1:11" x14ac:dyDescent="0.25">
      <c r="A77" s="127">
        <v>73</v>
      </c>
      <c r="B77" s="127" t="s">
        <v>50</v>
      </c>
      <c r="C77" s="127" t="s">
        <v>51</v>
      </c>
      <c r="D77" s="127" t="s">
        <v>52</v>
      </c>
      <c r="E77" s="127" t="s">
        <v>43</v>
      </c>
      <c r="F77" s="127" t="s">
        <v>94</v>
      </c>
      <c r="G77" s="127" t="s">
        <v>1136</v>
      </c>
      <c r="H77" s="127" t="s">
        <v>5</v>
      </c>
      <c r="I77" s="127" t="s">
        <v>95</v>
      </c>
      <c r="J77" s="127" t="s">
        <v>6</v>
      </c>
      <c r="K77" s="127" t="s">
        <v>724</v>
      </c>
    </row>
    <row r="78" spans="1:11" x14ac:dyDescent="0.25">
      <c r="A78" s="127">
        <v>79</v>
      </c>
      <c r="B78" s="127" t="s">
        <v>101</v>
      </c>
      <c r="C78" s="127" t="s">
        <v>102</v>
      </c>
      <c r="D78" s="127" t="s">
        <v>103</v>
      </c>
      <c r="E78" s="127" t="s">
        <v>43</v>
      </c>
      <c r="F78" s="127" t="s">
        <v>169</v>
      </c>
      <c r="G78" s="127" t="s">
        <v>1136</v>
      </c>
      <c r="H78" s="127" t="s">
        <v>8</v>
      </c>
      <c r="I78" s="127" t="s">
        <v>170</v>
      </c>
      <c r="J78" s="127" t="s">
        <v>9</v>
      </c>
      <c r="K78" s="127" t="s">
        <v>735</v>
      </c>
    </row>
    <row r="79" spans="1:11" x14ac:dyDescent="0.25">
      <c r="A79" s="127">
        <v>82</v>
      </c>
      <c r="B79" s="127" t="s">
        <v>179</v>
      </c>
      <c r="C79" s="127" t="s">
        <v>180</v>
      </c>
      <c r="D79" s="127" t="s">
        <v>181</v>
      </c>
      <c r="E79" s="127" t="s">
        <v>43</v>
      </c>
      <c r="F79" s="127" t="s">
        <v>182</v>
      </c>
      <c r="G79" s="127" t="s">
        <v>1136</v>
      </c>
      <c r="H79" s="127" t="s">
        <v>8</v>
      </c>
      <c r="I79" s="127" t="s">
        <v>183</v>
      </c>
      <c r="J79" s="127" t="s">
        <v>9</v>
      </c>
      <c r="K79" s="127" t="s">
        <v>738</v>
      </c>
    </row>
    <row r="80" spans="1:11" x14ac:dyDescent="0.25">
      <c r="A80" s="127">
        <v>21</v>
      </c>
      <c r="B80" s="127" t="s">
        <v>530</v>
      </c>
      <c r="C80" s="127" t="s">
        <v>531</v>
      </c>
      <c r="D80" s="127" t="s">
        <v>36</v>
      </c>
      <c r="E80" s="127" t="s">
        <v>1</v>
      </c>
      <c r="F80" s="127" t="s">
        <v>1158</v>
      </c>
      <c r="G80" s="127" t="s">
        <v>1257</v>
      </c>
      <c r="H80" s="127" t="s">
        <v>1013</v>
      </c>
      <c r="I80" s="127" t="s">
        <v>1159</v>
      </c>
      <c r="J80" s="127" t="s">
        <v>960</v>
      </c>
      <c r="K80" s="127" t="s">
        <v>1160</v>
      </c>
    </row>
    <row r="81" spans="1:11" x14ac:dyDescent="0.25">
      <c r="A81" s="127">
        <v>5</v>
      </c>
      <c r="B81" s="127" t="s">
        <v>366</v>
      </c>
      <c r="C81" s="127" t="s">
        <v>367</v>
      </c>
      <c r="D81" s="127" t="s">
        <v>368</v>
      </c>
      <c r="E81" s="127" t="s">
        <v>43</v>
      </c>
      <c r="F81" s="127" t="s">
        <v>1100</v>
      </c>
      <c r="G81" s="127" t="s">
        <v>1257</v>
      </c>
      <c r="H81" s="127" t="s">
        <v>1013</v>
      </c>
      <c r="I81" s="127" t="s">
        <v>1101</v>
      </c>
      <c r="J81" s="127" t="s">
        <v>960</v>
      </c>
      <c r="K81" s="127" t="s">
        <v>1258</v>
      </c>
    </row>
    <row r="82" spans="1:11" x14ac:dyDescent="0.25">
      <c r="A82" s="127">
        <v>8</v>
      </c>
      <c r="B82" s="127" t="s">
        <v>1194</v>
      </c>
      <c r="C82" s="127" t="s">
        <v>1195</v>
      </c>
      <c r="D82" s="127" t="s">
        <v>1196</v>
      </c>
      <c r="E82" s="127" t="s">
        <v>28</v>
      </c>
      <c r="F82" s="127" t="s">
        <v>1197</v>
      </c>
      <c r="G82" s="127" t="s">
        <v>1257</v>
      </c>
      <c r="H82" s="127" t="s">
        <v>1013</v>
      </c>
      <c r="I82" s="127" t="s">
        <v>1198</v>
      </c>
      <c r="J82" s="127" t="s">
        <v>960</v>
      </c>
      <c r="K82" s="127" t="s">
        <v>1214</v>
      </c>
    </row>
    <row r="83" spans="1:11" x14ac:dyDescent="0.25">
      <c r="A83" s="127">
        <v>2</v>
      </c>
      <c r="B83" s="127" t="s">
        <v>174</v>
      </c>
      <c r="C83" s="127" t="s">
        <v>175</v>
      </c>
      <c r="D83" s="127" t="s">
        <v>0</v>
      </c>
      <c r="E83" s="127" t="s">
        <v>1</v>
      </c>
      <c r="F83" s="127" t="s">
        <v>1232</v>
      </c>
      <c r="G83" s="127" t="s">
        <v>1257</v>
      </c>
      <c r="H83" s="127" t="s">
        <v>1013</v>
      </c>
      <c r="I83" s="127" t="s">
        <v>1234</v>
      </c>
      <c r="J83" s="127" t="s">
        <v>960</v>
      </c>
      <c r="K83" s="127" t="s">
        <v>1235</v>
      </c>
    </row>
    <row r="84" spans="1:11" x14ac:dyDescent="0.25">
      <c r="A84" s="127">
        <v>6</v>
      </c>
      <c r="B84" s="127" t="s">
        <v>1215</v>
      </c>
      <c r="C84" s="127" t="s">
        <v>1216</v>
      </c>
      <c r="D84" s="127" t="s">
        <v>0</v>
      </c>
      <c r="E84" s="127" t="s">
        <v>1</v>
      </c>
      <c r="F84" s="127" t="s">
        <v>1218</v>
      </c>
      <c r="G84" s="127" t="s">
        <v>1257</v>
      </c>
      <c r="H84" s="127" t="s">
        <v>1013</v>
      </c>
      <c r="I84" s="127" t="s">
        <v>1219</v>
      </c>
      <c r="J84" s="127" t="s">
        <v>960</v>
      </c>
      <c r="K84" s="127" t="s">
        <v>1242</v>
      </c>
    </row>
    <row r="85" spans="1:11" x14ac:dyDescent="0.25">
      <c r="A85" s="127">
        <v>67</v>
      </c>
      <c r="B85" s="127" t="s">
        <v>443</v>
      </c>
      <c r="C85" s="127" t="s">
        <v>444</v>
      </c>
      <c r="D85" s="127" t="s">
        <v>0</v>
      </c>
      <c r="E85" s="127" t="s">
        <v>1</v>
      </c>
      <c r="F85" s="127" t="s">
        <v>445</v>
      </c>
      <c r="G85" s="127" t="s">
        <v>1257</v>
      </c>
      <c r="H85" s="127" t="s">
        <v>5</v>
      </c>
      <c r="I85" s="127" t="s">
        <v>446</v>
      </c>
      <c r="J85" s="127" t="s">
        <v>6</v>
      </c>
      <c r="K85" s="127" t="s">
        <v>708</v>
      </c>
    </row>
    <row r="86" spans="1:11" x14ac:dyDescent="0.25">
      <c r="A86" s="127">
        <v>4</v>
      </c>
      <c r="B86" s="127" t="s">
        <v>366</v>
      </c>
      <c r="C86" s="127" t="s">
        <v>367</v>
      </c>
      <c r="D86" s="127" t="s">
        <v>368</v>
      </c>
      <c r="E86" s="127" t="s">
        <v>43</v>
      </c>
      <c r="F86" s="127" t="s">
        <v>395</v>
      </c>
      <c r="G86" s="127" t="s">
        <v>1257</v>
      </c>
      <c r="H86" s="127" t="s">
        <v>5</v>
      </c>
      <c r="I86" s="127" t="s">
        <v>396</v>
      </c>
      <c r="J86" s="127" t="s">
        <v>6</v>
      </c>
      <c r="K86" s="127" t="s">
        <v>1241</v>
      </c>
    </row>
    <row r="87" spans="1:11" x14ac:dyDescent="0.25">
      <c r="A87" s="127">
        <v>72</v>
      </c>
      <c r="B87" s="127" t="s">
        <v>467</v>
      </c>
      <c r="C87" s="127" t="s">
        <v>468</v>
      </c>
      <c r="D87" s="127" t="s">
        <v>0</v>
      </c>
      <c r="E87" s="127" t="s">
        <v>1</v>
      </c>
      <c r="F87" s="127" t="s">
        <v>469</v>
      </c>
      <c r="G87" s="127" t="s">
        <v>1257</v>
      </c>
      <c r="H87" s="127" t="s">
        <v>5</v>
      </c>
      <c r="I87" s="127" t="s">
        <v>470</v>
      </c>
      <c r="J87" s="127" t="s">
        <v>6</v>
      </c>
      <c r="K87" s="127" t="s">
        <v>720</v>
      </c>
    </row>
    <row r="88" spans="1:11" x14ac:dyDescent="0.25">
      <c r="A88" s="127">
        <v>78</v>
      </c>
      <c r="B88" s="127" t="s">
        <v>797</v>
      </c>
      <c r="C88" s="127" t="s">
        <v>798</v>
      </c>
      <c r="D88" s="127" t="s">
        <v>799</v>
      </c>
      <c r="E88" s="127" t="s">
        <v>1</v>
      </c>
      <c r="F88" s="127" t="s">
        <v>800</v>
      </c>
      <c r="G88" s="127" t="s">
        <v>1257</v>
      </c>
      <c r="H88" s="127" t="s">
        <v>8</v>
      </c>
      <c r="I88" s="127" t="s">
        <v>801</v>
      </c>
      <c r="J88" s="127" t="s">
        <v>9</v>
      </c>
      <c r="K88" s="127" t="s">
        <v>802</v>
      </c>
    </row>
    <row r="89" spans="1:11" x14ac:dyDescent="0.25">
      <c r="A89" s="127">
        <v>80</v>
      </c>
      <c r="B89" s="127" t="s">
        <v>174</v>
      </c>
      <c r="C89" s="127" t="s">
        <v>175</v>
      </c>
      <c r="D89" s="127" t="s">
        <v>0</v>
      </c>
      <c r="E89" s="127" t="s">
        <v>1</v>
      </c>
      <c r="F89" s="127" t="s">
        <v>176</v>
      </c>
      <c r="G89" s="127" t="s">
        <v>1257</v>
      </c>
      <c r="H89" s="127" t="s">
        <v>8</v>
      </c>
      <c r="I89" s="127" t="s">
        <v>177</v>
      </c>
      <c r="J89" s="127" t="s">
        <v>9</v>
      </c>
      <c r="K89" s="127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10"/>
  <sheetViews>
    <sheetView topLeftCell="A72" workbookViewId="0">
      <selection activeCell="D81" sqref="D81"/>
    </sheetView>
  </sheetViews>
  <sheetFormatPr defaultRowHeight="15" x14ac:dyDescent="0.25"/>
  <cols>
    <col min="1" max="1" bestFit="true" customWidth="true" width="17.28515625" collapsed="false"/>
    <col min="2" max="2" bestFit="true" customWidth="true" width="4.0" collapsed="false"/>
    <col min="3" max="3" bestFit="true" customWidth="true" width="14.28515625" collapsed="false"/>
    <col min="4" max="4" bestFit="true" customWidth="true" width="10.5703125" collapsed="false"/>
    <col min="5" max="5" bestFit="true" customWidth="true" width="14.28515625" collapsed="false"/>
    <col min="6" max="6" bestFit="true" customWidth="true" width="5.5703125" collapsed="false"/>
    <col min="7" max="7" bestFit="true" customWidth="true" width="15.140625" collapsed="false"/>
    <col min="8" max="8" bestFit="true" customWidth="true" width="18.5703125" collapsed="false"/>
    <col min="9" max="9" bestFit="true" customWidth="true" width="14.140625" collapsed="false"/>
    <col min="10" max="10" bestFit="true" customWidth="true" width="14.42578125" collapsed="false"/>
    <col min="11" max="11" bestFit="true" customWidth="true" width="19.28515625" collapsed="false"/>
    <col min="12" max="12" bestFit="true" customWidth="true" width="25.28515625" collapsed="false"/>
  </cols>
  <sheetData>
    <row r="1" spans="1:23" x14ac:dyDescent="0.25">
      <c r="A1" s="4" t="s">
        <v>489</v>
      </c>
      <c r="B1" s="70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496</v>
      </c>
      <c r="I1" s="3" t="s">
        <v>484</v>
      </c>
      <c r="J1" s="3" t="s">
        <v>498</v>
      </c>
      <c r="K1" s="3" t="s">
        <v>1542</v>
      </c>
      <c r="L1" s="1" t="s">
        <v>497</v>
      </c>
      <c r="M1" s="235"/>
      <c r="N1" s="235"/>
    </row>
    <row r="2" spans="1:23" x14ac:dyDescent="0.25">
      <c r="A2" t="s">
        <v>1560</v>
      </c>
      <c r="B2" s="271" t="n">
        <v>1.0</v>
      </c>
      <c r="C2" s="272" t="s">
        <v>104</v>
      </c>
      <c r="D2" s="273" t="s">
        <v>105</v>
      </c>
      <c r="E2" s="274" t="s">
        <v>106</v>
      </c>
      <c r="F2" s="275" t="s">
        <v>7</v>
      </c>
      <c r="G2" s="276" t="s">
        <v>107</v>
      </c>
      <c r="H2" s="277" t="s">
        <v>960</v>
      </c>
      <c r="I2" s="278" t="s">
        <v>5</v>
      </c>
      <c r="J2" s="279" t="s">
        <v>108</v>
      </c>
      <c r="K2" s="280" t="s">
        <v>6</v>
      </c>
      <c r="L2" s="281" t="s">
        <v>1554</v>
      </c>
      <c r="M2" s="241"/>
      <c r="N2" s="101"/>
      <c r="O2" s="111"/>
      <c r="P2" s="101"/>
      <c r="Q2" s="107"/>
      <c r="R2" s="107"/>
      <c r="S2" s="107"/>
    </row>
    <row r="3" spans="1:23" x14ac:dyDescent="0.25">
      <c r="A3" t="s">
        <v>1560</v>
      </c>
      <c r="B3" s="282" t="n">
        <v>2.0</v>
      </c>
      <c r="C3" s="283" t="s">
        <v>1555</v>
      </c>
      <c r="D3" s="284" t="s">
        <v>1556</v>
      </c>
      <c r="E3" s="285" t="s">
        <v>0</v>
      </c>
      <c r="F3" s="286" t="s">
        <v>1</v>
      </c>
      <c r="G3" s="287" t="s">
        <v>1557</v>
      </c>
      <c r="H3" s="288" t="s">
        <v>960</v>
      </c>
      <c r="I3" s="289" t="s">
        <v>1013</v>
      </c>
      <c r="J3" s="290" t="s">
        <v>1558</v>
      </c>
      <c r="K3" s="291" t="s">
        <v>960</v>
      </c>
      <c r="L3" s="292" t="s">
        <v>1559</v>
      </c>
      <c r="M3" s="241"/>
      <c r="N3" s="235"/>
      <c r="O3" s="238"/>
      <c r="P3" s="238"/>
      <c r="Q3" s="238"/>
      <c r="R3" s="238"/>
      <c r="S3" s="238"/>
    </row>
    <row r="4" spans="1:23" x14ac:dyDescent="0.25">
      <c r="A4" t="s">
        <v>1560</v>
      </c>
      <c r="B4" s="293" t="n">
        <v>3.0</v>
      </c>
      <c r="C4" s="294" t="s">
        <v>1548</v>
      </c>
      <c r="D4" s="295" t="s">
        <v>1549</v>
      </c>
      <c r="E4" s="296" t="s">
        <v>1550</v>
      </c>
      <c r="F4" s="297" t="s">
        <v>1</v>
      </c>
      <c r="G4" s="298" t="s">
        <v>1158</v>
      </c>
      <c r="H4" s="299" t="s">
        <v>1257</v>
      </c>
      <c r="I4" s="300" t="s">
        <v>1013</v>
      </c>
      <c r="J4" s="301" t="s">
        <v>1159</v>
      </c>
      <c r="K4" s="302" t="s">
        <v>960</v>
      </c>
      <c r="L4" s="303" t="s">
        <v>1551</v>
      </c>
      <c r="M4" s="241"/>
      <c r="N4" s="238"/>
      <c r="O4" s="238"/>
      <c r="P4" s="238"/>
      <c r="Q4" s="238"/>
      <c r="R4" s="238"/>
      <c r="S4" s="238"/>
    </row>
    <row r="5" spans="1:23" x14ac:dyDescent="0.25">
      <c r="A5" t="s">
        <v>1560</v>
      </c>
      <c r="B5" s="304" t="n">
        <v>4.0</v>
      </c>
      <c r="C5" s="305" t="s">
        <v>50</v>
      </c>
      <c r="D5" s="306" t="s">
        <v>51</v>
      </c>
      <c r="E5" s="307" t="s">
        <v>52</v>
      </c>
      <c r="F5" s="308" t="s">
        <v>43</v>
      </c>
      <c r="G5" s="309" t="s">
        <v>246</v>
      </c>
      <c r="H5" s="310" t="s">
        <v>1019</v>
      </c>
      <c r="I5" s="311" t="s">
        <v>3</v>
      </c>
      <c r="J5" s="312" t="s">
        <v>247</v>
      </c>
      <c r="K5" s="313" t="s">
        <v>125</v>
      </c>
      <c r="L5" s="314" t="s">
        <v>1540</v>
      </c>
      <c r="M5" s="241"/>
      <c r="N5" s="235"/>
      <c r="O5" s="176"/>
    </row>
    <row r="6" spans="1:23" x14ac:dyDescent="0.25">
      <c r="A6" t="s">
        <v>1560</v>
      </c>
      <c r="B6" s="315" t="n">
        <v>5.0</v>
      </c>
      <c r="C6" s="316" t="s">
        <v>1491</v>
      </c>
      <c r="D6" s="317" t="s">
        <v>97</v>
      </c>
      <c r="E6" s="318" t="s">
        <v>0</v>
      </c>
      <c r="F6" s="319" t="s">
        <v>1</v>
      </c>
      <c r="G6" s="320" t="s">
        <v>1492</v>
      </c>
      <c r="H6" s="321" t="s">
        <v>960</v>
      </c>
      <c r="I6" s="322" t="s">
        <v>1013</v>
      </c>
      <c r="J6" s="323" t="s">
        <v>1493</v>
      </c>
      <c r="K6" s="324" t="s">
        <v>960</v>
      </c>
      <c r="L6" s="325" t="s">
        <v>1528</v>
      </c>
      <c r="M6" s="241"/>
      <c r="N6" s="235"/>
      <c r="O6" s="176"/>
    </row>
    <row r="7" spans="1:23" x14ac:dyDescent="0.25">
      <c r="A7" t="s">
        <v>1560</v>
      </c>
      <c r="B7" s="326" t="n">
        <v>6.0</v>
      </c>
      <c r="C7" s="327" t="s">
        <v>50</v>
      </c>
      <c r="D7" s="328" t="s">
        <v>51</v>
      </c>
      <c r="E7" s="329" t="s">
        <v>52</v>
      </c>
      <c r="F7" s="330" t="s">
        <v>43</v>
      </c>
      <c r="G7" s="331" t="s">
        <v>94</v>
      </c>
      <c r="H7" s="332" t="s">
        <v>1136</v>
      </c>
      <c r="I7" s="333" t="s">
        <v>5</v>
      </c>
      <c r="J7" s="334" t="s">
        <v>95</v>
      </c>
      <c r="K7" s="335" t="s">
        <v>6</v>
      </c>
      <c r="L7" s="336" t="s">
        <v>1502</v>
      </c>
      <c r="M7" s="241"/>
      <c r="N7" s="235"/>
    </row>
    <row r="8" spans="1:23" x14ac:dyDescent="0.25">
      <c r="A8" t="s">
        <v>1560</v>
      </c>
      <c r="B8" s="337" t="n">
        <v>7.0</v>
      </c>
      <c r="C8" s="338" t="s">
        <v>15</v>
      </c>
      <c r="D8" s="339" t="s">
        <v>16</v>
      </c>
      <c r="E8" s="340" t="s">
        <v>17</v>
      </c>
      <c r="F8" s="341" t="s">
        <v>7</v>
      </c>
      <c r="G8" s="342" t="s">
        <v>18</v>
      </c>
      <c r="H8" s="343" t="s">
        <v>1469</v>
      </c>
      <c r="I8" s="344" t="s">
        <v>5</v>
      </c>
      <c r="J8" s="345" t="s">
        <v>19</v>
      </c>
      <c r="K8" s="346" t="s">
        <v>6</v>
      </c>
      <c r="L8" s="347" t="s">
        <v>1495</v>
      </c>
      <c r="M8" s="241"/>
      <c r="N8" s="235"/>
      <c r="O8" s="176"/>
    </row>
    <row r="9" spans="1:23" x14ac:dyDescent="0.25">
      <c r="A9" t="s">
        <v>1560</v>
      </c>
      <c r="B9" s="348" t="n">
        <v>8.0</v>
      </c>
      <c r="C9" s="349" t="s">
        <v>366</v>
      </c>
      <c r="D9" s="350" t="s">
        <v>367</v>
      </c>
      <c r="E9" s="351" t="s">
        <v>368</v>
      </c>
      <c r="F9" s="352" t="s">
        <v>43</v>
      </c>
      <c r="G9" s="353" t="s">
        <v>395</v>
      </c>
      <c r="H9" s="354" t="s">
        <v>1469</v>
      </c>
      <c r="I9" s="355" t="s">
        <v>5</v>
      </c>
      <c r="J9" s="356" t="s">
        <v>396</v>
      </c>
      <c r="K9" s="357" t="s">
        <v>6</v>
      </c>
      <c r="L9" s="358" t="s">
        <v>1496</v>
      </c>
      <c r="M9" s="241"/>
      <c r="N9" s="235"/>
      <c r="O9" s="190"/>
      <c r="P9" s="190"/>
      <c r="Q9" s="190"/>
      <c r="R9" s="190"/>
      <c r="S9" s="190"/>
      <c r="W9" s="190"/>
    </row>
    <row r="10" spans="1:23" x14ac:dyDescent="0.25">
      <c r="A10" t="s">
        <v>1560</v>
      </c>
      <c r="B10" s="359" t="n">
        <v>9.0</v>
      </c>
      <c r="C10" s="360" t="s">
        <v>174</v>
      </c>
      <c r="D10" s="361" t="s">
        <v>175</v>
      </c>
      <c r="E10" s="362" t="s">
        <v>0</v>
      </c>
      <c r="F10" s="363" t="s">
        <v>1</v>
      </c>
      <c r="G10" s="364" t="s">
        <v>472</v>
      </c>
      <c r="H10" s="365" t="s">
        <v>1050</v>
      </c>
      <c r="I10" s="366" t="s">
        <v>473</v>
      </c>
      <c r="J10" s="367" t="s">
        <v>474</v>
      </c>
      <c r="K10" s="368" t="s">
        <v>475</v>
      </c>
      <c r="L10" s="369" t="s">
        <v>1476</v>
      </c>
      <c r="M10" s="241"/>
      <c r="N10" s="235"/>
      <c r="O10" s="190"/>
      <c r="P10" s="190"/>
      <c r="Q10" s="190"/>
      <c r="R10" s="190"/>
      <c r="S10" s="190"/>
      <c r="W10" s="190"/>
    </row>
    <row r="11" spans="1:23" x14ac:dyDescent="0.25">
      <c r="A11" t="s">
        <v>1560</v>
      </c>
      <c r="B11" s="370" t="n">
        <v>10.0</v>
      </c>
      <c r="C11" s="371" t="s">
        <v>174</v>
      </c>
      <c r="D11" s="372" t="s">
        <v>175</v>
      </c>
      <c r="E11" s="373" t="s">
        <v>0</v>
      </c>
      <c r="F11" s="374" t="s">
        <v>1</v>
      </c>
      <c r="G11" s="375" t="s">
        <v>176</v>
      </c>
      <c r="H11" s="376" t="s">
        <v>1469</v>
      </c>
      <c r="I11" s="377" t="s">
        <v>8</v>
      </c>
      <c r="J11" s="378" t="s">
        <v>177</v>
      </c>
      <c r="K11" s="379" t="s">
        <v>9</v>
      </c>
      <c r="L11" s="380" t="s">
        <v>1477</v>
      </c>
      <c r="M11" s="241"/>
      <c r="N11" s="235"/>
      <c r="O11" s="176"/>
    </row>
    <row r="12" spans="1:23" x14ac:dyDescent="0.25">
      <c r="A12" t="s">
        <v>1560</v>
      </c>
      <c r="B12" s="381" t="n">
        <v>11.0</v>
      </c>
      <c r="C12" s="382" t="s">
        <v>174</v>
      </c>
      <c r="D12" s="383" t="s">
        <v>175</v>
      </c>
      <c r="E12" s="384" t="s">
        <v>0</v>
      </c>
      <c r="F12" s="385" t="s">
        <v>1</v>
      </c>
      <c r="G12" s="386" t="s">
        <v>1232</v>
      </c>
      <c r="H12" s="387" t="s">
        <v>1469</v>
      </c>
      <c r="I12" s="388" t="s">
        <v>1013</v>
      </c>
      <c r="J12" s="389" t="s">
        <v>1234</v>
      </c>
      <c r="K12" s="390" t="s">
        <v>960</v>
      </c>
      <c r="L12" s="391" t="s">
        <v>1478</v>
      </c>
      <c r="M12" s="241"/>
      <c r="N12" s="235"/>
      <c r="O12" s="190"/>
      <c r="P12" s="190"/>
      <c r="Q12" s="190"/>
      <c r="R12" s="190"/>
      <c r="T12" s="190"/>
      <c r="U12" s="190"/>
      <c r="V12" s="190"/>
    </row>
    <row r="13" spans="1:23" x14ac:dyDescent="0.25">
      <c r="A13" t="s">
        <v>1560</v>
      </c>
      <c r="B13" s="392" t="n">
        <v>12.0</v>
      </c>
      <c r="C13" s="393" t="s">
        <v>268</v>
      </c>
      <c r="D13" s="394" t="s">
        <v>269</v>
      </c>
      <c r="E13" s="395" t="s">
        <v>66</v>
      </c>
      <c r="F13" s="396" t="s">
        <v>1</v>
      </c>
      <c r="G13" s="397" t="s">
        <v>270</v>
      </c>
      <c r="H13" s="398" t="s">
        <v>1019</v>
      </c>
      <c r="I13" s="399" t="s">
        <v>3</v>
      </c>
      <c r="J13" s="400" t="s">
        <v>271</v>
      </c>
      <c r="K13" s="401" t="s">
        <v>53</v>
      </c>
      <c r="L13" s="402" t="s">
        <v>1466</v>
      </c>
      <c r="M13" s="241"/>
      <c r="N13" s="235"/>
      <c r="O13" s="190"/>
      <c r="P13" s="190"/>
      <c r="Q13" s="190"/>
      <c r="R13" s="190"/>
      <c r="S13" s="190"/>
    </row>
    <row r="14" spans="1:23" x14ac:dyDescent="0.25">
      <c r="A14" t="s">
        <v>1560</v>
      </c>
      <c r="B14" s="403" t="n">
        <v>13.0</v>
      </c>
      <c r="C14" s="404" t="s">
        <v>803</v>
      </c>
      <c r="D14" s="405" t="s">
        <v>804</v>
      </c>
      <c r="E14" s="406" t="s">
        <v>17</v>
      </c>
      <c r="F14" s="407" t="s">
        <v>7</v>
      </c>
      <c r="G14" s="408" t="s">
        <v>1121</v>
      </c>
      <c r="H14" s="409" t="s">
        <v>1469</v>
      </c>
      <c r="I14" s="410" t="s">
        <v>1013</v>
      </c>
      <c r="J14" s="411" t="s">
        <v>1122</v>
      </c>
      <c r="K14" s="412" t="s">
        <v>960</v>
      </c>
      <c r="L14" s="413" t="s">
        <v>1465</v>
      </c>
      <c r="M14" s="241"/>
      <c r="N14" s="235"/>
      <c r="O14" s="176"/>
    </row>
    <row r="15" spans="1:23" x14ac:dyDescent="0.25">
      <c r="A15" t="s">
        <v>1560</v>
      </c>
      <c r="B15" s="414" t="n">
        <v>14.0</v>
      </c>
      <c r="C15" s="415" t="s">
        <v>1458</v>
      </c>
      <c r="D15" s="416" t="s">
        <v>1459</v>
      </c>
      <c r="E15" s="417" t="s">
        <v>42</v>
      </c>
      <c r="F15" s="418" t="s">
        <v>43</v>
      </c>
      <c r="G15" s="419" t="s">
        <v>1460</v>
      </c>
      <c r="H15" s="420" t="s">
        <v>1469</v>
      </c>
      <c r="I15" s="421" t="s">
        <v>1013</v>
      </c>
      <c r="J15" s="422" t="s">
        <v>1461</v>
      </c>
      <c r="K15" s="423" t="s">
        <v>960</v>
      </c>
      <c r="L15" s="424" t="s">
        <v>1462</v>
      </c>
      <c r="M15" s="241"/>
      <c r="N15" s="235"/>
      <c r="O15" s="176"/>
    </row>
    <row r="16" spans="1:23" x14ac:dyDescent="0.25">
      <c r="A16" t="s">
        <v>1560</v>
      </c>
      <c r="B16" s="425" t="n">
        <v>15.0</v>
      </c>
      <c r="C16" s="426" t="s">
        <v>366</v>
      </c>
      <c r="D16" s="427" t="s">
        <v>367</v>
      </c>
      <c r="E16" s="428" t="s">
        <v>368</v>
      </c>
      <c r="F16" s="429" t="s">
        <v>43</v>
      </c>
      <c r="G16" s="430" t="s">
        <v>369</v>
      </c>
      <c r="H16" s="431" t="s">
        <v>1019</v>
      </c>
      <c r="I16" s="432" t="s">
        <v>294</v>
      </c>
      <c r="J16" s="433" t="s">
        <v>370</v>
      </c>
      <c r="K16" s="434" t="s">
        <v>289</v>
      </c>
      <c r="L16" s="435" t="s">
        <v>1240</v>
      </c>
      <c r="M16" s="241"/>
      <c r="N16" s="235"/>
      <c r="O16" s="176"/>
    </row>
    <row r="17" spans="1:15" x14ac:dyDescent="0.25">
      <c r="A17" t="s">
        <v>1560</v>
      </c>
      <c r="B17" s="436" t="n">
        <v>16.0</v>
      </c>
      <c r="C17" s="437" t="s">
        <v>366</v>
      </c>
      <c r="D17" s="438" t="s">
        <v>367</v>
      </c>
      <c r="E17" s="439" t="s">
        <v>368</v>
      </c>
      <c r="F17" s="440" t="s">
        <v>43</v>
      </c>
      <c r="G17" s="441" t="s">
        <v>1100</v>
      </c>
      <c r="H17" s="442" t="s">
        <v>1469</v>
      </c>
      <c r="I17" s="443" t="s">
        <v>1013</v>
      </c>
      <c r="J17" s="444" t="s">
        <v>1101</v>
      </c>
      <c r="K17" s="445" t="s">
        <v>960</v>
      </c>
      <c r="L17" s="446" t="s">
        <v>1258</v>
      </c>
      <c r="M17" s="241"/>
      <c r="N17" s="235"/>
      <c r="O17" s="176"/>
    </row>
    <row r="18" spans="1:15" x14ac:dyDescent="0.25">
      <c r="A18" t="s">
        <v>1560</v>
      </c>
      <c r="B18" s="447" t="n">
        <v>17.0</v>
      </c>
      <c r="C18" s="448" t="s">
        <v>1215</v>
      </c>
      <c r="D18" s="449" t="s">
        <v>1216</v>
      </c>
      <c r="E18" s="450" t="s">
        <v>0</v>
      </c>
      <c r="F18" s="451" t="s">
        <v>1</v>
      </c>
      <c r="G18" s="452" t="s">
        <v>1218</v>
      </c>
      <c r="H18" s="453" t="s">
        <v>1469</v>
      </c>
      <c r="I18" s="454" t="s">
        <v>1013</v>
      </c>
      <c r="J18" s="455" t="s">
        <v>1219</v>
      </c>
      <c r="K18" s="456" t="s">
        <v>960</v>
      </c>
      <c r="L18" s="457" t="s">
        <v>1242</v>
      </c>
      <c r="M18" s="241"/>
      <c r="N18" s="235"/>
      <c r="O18" s="176"/>
    </row>
    <row r="19" spans="1:15" x14ac:dyDescent="0.25">
      <c r="A19" t="s">
        <v>1560</v>
      </c>
      <c r="B19" s="458" t="n">
        <v>18.0</v>
      </c>
      <c r="C19" s="459" t="s">
        <v>1194</v>
      </c>
      <c r="D19" s="460" t="s">
        <v>1195</v>
      </c>
      <c r="E19" s="461" t="s">
        <v>1196</v>
      </c>
      <c r="F19" s="462" t="s">
        <v>28</v>
      </c>
      <c r="G19" s="463" t="s">
        <v>1197</v>
      </c>
      <c r="H19" s="464" t="s">
        <v>1469</v>
      </c>
      <c r="I19" s="465" t="s">
        <v>1013</v>
      </c>
      <c r="J19" s="466" t="s">
        <v>1198</v>
      </c>
      <c r="K19" s="467" t="s">
        <v>960</v>
      </c>
      <c r="L19" s="468" t="s">
        <v>1214</v>
      </c>
      <c r="M19" s="241"/>
      <c r="N19" s="235"/>
      <c r="O19" s="176"/>
    </row>
    <row r="20" spans="1:15" x14ac:dyDescent="0.25">
      <c r="A20" t="s">
        <v>1560</v>
      </c>
      <c r="B20" s="469" t="n">
        <v>19.0</v>
      </c>
      <c r="C20" s="470" t="s">
        <v>117</v>
      </c>
      <c r="D20" s="471" t="s">
        <v>1210</v>
      </c>
      <c r="E20" s="472" t="s">
        <v>648</v>
      </c>
      <c r="F20" s="473" t="s">
        <v>1</v>
      </c>
      <c r="G20" s="474" t="s">
        <v>1211</v>
      </c>
      <c r="H20" s="475" t="s">
        <v>1019</v>
      </c>
      <c r="I20" s="476" t="s">
        <v>3</v>
      </c>
      <c r="J20" s="477" t="s">
        <v>1212</v>
      </c>
      <c r="K20" s="478" t="s">
        <v>53</v>
      </c>
      <c r="L20" s="479" t="s">
        <v>1213</v>
      </c>
      <c r="M20" s="241"/>
      <c r="N20" s="235"/>
      <c r="O20" s="176"/>
    </row>
    <row r="21" spans="1:15" x14ac:dyDescent="0.25">
      <c r="A21" t="s">
        <v>1560</v>
      </c>
      <c r="B21" s="480" t="n">
        <v>20.0</v>
      </c>
      <c r="C21" s="481" t="s">
        <v>116</v>
      </c>
      <c r="D21" s="482" t="s">
        <v>117</v>
      </c>
      <c r="E21" s="483" t="s">
        <v>648</v>
      </c>
      <c r="F21" s="484" t="s">
        <v>1</v>
      </c>
      <c r="G21" s="485" t="s">
        <v>118</v>
      </c>
      <c r="H21" s="486" t="s">
        <v>1019</v>
      </c>
      <c r="I21" s="487" t="s">
        <v>3</v>
      </c>
      <c r="J21" s="488" t="s">
        <v>119</v>
      </c>
      <c r="K21" s="489" t="s">
        <v>53</v>
      </c>
      <c r="L21" s="490" t="s">
        <v>1167</v>
      </c>
      <c r="M21" s="241"/>
      <c r="N21" s="235"/>
      <c r="O21" s="176"/>
    </row>
    <row r="22" spans="1:15" x14ac:dyDescent="0.25">
      <c r="A22" t="s">
        <v>1560</v>
      </c>
      <c r="B22" s="491" t="n">
        <v>21.0</v>
      </c>
      <c r="C22" s="492" t="s">
        <v>196</v>
      </c>
      <c r="D22" s="493" t="s">
        <v>104</v>
      </c>
      <c r="E22" s="494" t="s">
        <v>197</v>
      </c>
      <c r="F22" s="495" t="s">
        <v>198</v>
      </c>
      <c r="G22" s="496" t="s">
        <v>1168</v>
      </c>
      <c r="H22" s="497" t="s">
        <v>1469</v>
      </c>
      <c r="I22" s="498" t="s">
        <v>1013</v>
      </c>
      <c r="J22" s="499" t="s">
        <v>1169</v>
      </c>
      <c r="K22" s="500" t="s">
        <v>960</v>
      </c>
      <c r="L22" s="501" t="s">
        <v>1170</v>
      </c>
      <c r="M22" s="241"/>
      <c r="N22" s="235"/>
      <c r="O22" s="176"/>
    </row>
    <row r="23" spans="1:15" x14ac:dyDescent="0.25">
      <c r="A23" t="s">
        <v>1560</v>
      </c>
      <c r="B23" s="502" t="n">
        <v>22.0</v>
      </c>
      <c r="C23" s="503" t="s">
        <v>1176</v>
      </c>
      <c r="D23" s="504" t="s">
        <v>1177</v>
      </c>
      <c r="E23" s="505" t="s">
        <v>173</v>
      </c>
      <c r="F23" s="506" t="s">
        <v>43</v>
      </c>
      <c r="G23" s="507" t="s">
        <v>1178</v>
      </c>
      <c r="H23" s="508" t="s">
        <v>1469</v>
      </c>
      <c r="I23" s="509" t="s">
        <v>1013</v>
      </c>
      <c r="J23" s="510" t="s">
        <v>1179</v>
      </c>
      <c r="K23" s="511" t="s">
        <v>960</v>
      </c>
      <c r="L23" s="512" t="s">
        <v>1180</v>
      </c>
      <c r="M23" s="241"/>
      <c r="N23" s="235"/>
      <c r="O23" s="176"/>
    </row>
    <row r="24" spans="1:15" x14ac:dyDescent="0.25">
      <c r="A24" t="s">
        <v>1560</v>
      </c>
      <c r="B24" s="513" t="n">
        <v>23.0</v>
      </c>
      <c r="C24" s="514" t="s">
        <v>1187</v>
      </c>
      <c r="D24" s="515" t="s">
        <v>1188</v>
      </c>
      <c r="E24" s="516" t="s">
        <v>1189</v>
      </c>
      <c r="F24" s="517" t="s">
        <v>43</v>
      </c>
      <c r="G24" s="518" t="s">
        <v>1190</v>
      </c>
      <c r="H24" s="519" t="s">
        <v>1469</v>
      </c>
      <c r="I24" s="520" t="s">
        <v>1013</v>
      </c>
      <c r="J24" s="521" t="s">
        <v>1191</v>
      </c>
      <c r="K24" s="522" t="s">
        <v>960</v>
      </c>
      <c r="L24" s="523" t="s">
        <v>1192</v>
      </c>
      <c r="M24" s="241"/>
      <c r="N24" s="235"/>
      <c r="O24" s="176"/>
    </row>
    <row r="25" spans="1:15" x14ac:dyDescent="0.25">
      <c r="A25" t="s">
        <v>1560</v>
      </c>
      <c r="B25" s="524" t="n">
        <v>24.0</v>
      </c>
      <c r="C25" s="525" t="s">
        <v>262</v>
      </c>
      <c r="D25" s="526" t="s">
        <v>1141</v>
      </c>
      <c r="E25" s="527" t="s">
        <v>1142</v>
      </c>
      <c r="F25" s="528" t="s">
        <v>1</v>
      </c>
      <c r="G25" s="529" t="s">
        <v>1143</v>
      </c>
      <c r="H25" s="530" t="s">
        <v>1469</v>
      </c>
      <c r="I25" s="531" t="s">
        <v>1013</v>
      </c>
      <c r="J25" s="532" t="s">
        <v>1144</v>
      </c>
      <c r="K25" s="533" t="s">
        <v>960</v>
      </c>
      <c r="L25" s="534" t="s">
        <v>1145</v>
      </c>
      <c r="M25" s="241"/>
      <c r="N25" s="235"/>
      <c r="O25" s="176"/>
    </row>
    <row r="26" spans="1:15" x14ac:dyDescent="0.25">
      <c r="A26" t="s">
        <v>1560</v>
      </c>
      <c r="B26" s="535" t="n">
        <v>25.0</v>
      </c>
      <c r="C26" s="536" t="s">
        <v>1146</v>
      </c>
      <c r="D26" s="537" t="s">
        <v>1147</v>
      </c>
      <c r="E26" s="538" t="s">
        <v>1142</v>
      </c>
      <c r="F26" s="539" t="s">
        <v>1</v>
      </c>
      <c r="G26" s="540" t="s">
        <v>1148</v>
      </c>
      <c r="H26" s="541" t="s">
        <v>1469</v>
      </c>
      <c r="I26" s="542" t="s">
        <v>1013</v>
      </c>
      <c r="J26" s="543" t="s">
        <v>1149</v>
      </c>
      <c r="K26" s="544" t="s">
        <v>960</v>
      </c>
      <c r="L26" s="545" t="s">
        <v>1150</v>
      </c>
      <c r="M26" s="241"/>
      <c r="N26" s="235"/>
      <c r="O26" s="176"/>
    </row>
    <row r="27" spans="1:15" x14ac:dyDescent="0.25">
      <c r="A27" t="s">
        <v>1560</v>
      </c>
      <c r="B27" s="546" t="n">
        <v>26.0</v>
      </c>
      <c r="C27" s="547" t="s">
        <v>50</v>
      </c>
      <c r="D27" s="548" t="s">
        <v>51</v>
      </c>
      <c r="E27" s="549" t="s">
        <v>52</v>
      </c>
      <c r="F27" s="550" t="s">
        <v>43</v>
      </c>
      <c r="G27" s="551" t="s">
        <v>1085</v>
      </c>
      <c r="H27" s="552" t="s">
        <v>1469</v>
      </c>
      <c r="I27" s="553" t="s">
        <v>1013</v>
      </c>
      <c r="J27" s="554" t="s">
        <v>1086</v>
      </c>
      <c r="K27" s="555" t="s">
        <v>960</v>
      </c>
      <c r="L27" s="556" t="s">
        <v>1087</v>
      </c>
      <c r="M27" s="241"/>
      <c r="N27" s="235"/>
      <c r="O27" s="176"/>
    </row>
    <row r="28" spans="1:15" x14ac:dyDescent="0.25">
      <c r="A28" t="s">
        <v>1560</v>
      </c>
      <c r="B28" s="557" t="n">
        <v>27.0</v>
      </c>
      <c r="C28" s="558" t="s">
        <v>1088</v>
      </c>
      <c r="D28" s="559" t="s">
        <v>1089</v>
      </c>
      <c r="E28" s="560" t="s">
        <v>1090</v>
      </c>
      <c r="F28" s="561" t="s">
        <v>971</v>
      </c>
      <c r="G28" s="562" t="s">
        <v>1091</v>
      </c>
      <c r="H28" s="563" t="s">
        <v>960</v>
      </c>
      <c r="I28" s="564" t="s">
        <v>1013</v>
      </c>
      <c r="J28" s="565" t="s">
        <v>1092</v>
      </c>
      <c r="K28" s="566" t="s">
        <v>960</v>
      </c>
      <c r="L28" s="567" t="s">
        <v>1093</v>
      </c>
      <c r="M28" s="241"/>
      <c r="N28" s="235"/>
      <c r="O28" s="176"/>
    </row>
    <row r="29" spans="1:15" x14ac:dyDescent="0.25">
      <c r="A29" t="s">
        <v>1560</v>
      </c>
      <c r="B29" s="568" t="n">
        <v>28.0</v>
      </c>
      <c r="C29" s="569" t="s">
        <v>196</v>
      </c>
      <c r="D29" s="570" t="s">
        <v>104</v>
      </c>
      <c r="E29" s="571" t="s">
        <v>197</v>
      </c>
      <c r="F29" s="572" t="s">
        <v>198</v>
      </c>
      <c r="G29" s="573" t="s">
        <v>1107</v>
      </c>
      <c r="H29" s="574" t="s">
        <v>1469</v>
      </c>
      <c r="I29" s="575" t="s">
        <v>1013</v>
      </c>
      <c r="J29" s="576" t="s">
        <v>1108</v>
      </c>
      <c r="K29" s="577" t="s">
        <v>960</v>
      </c>
      <c r="L29" s="578" t="s">
        <v>1109</v>
      </c>
      <c r="M29" s="241"/>
      <c r="N29" s="235"/>
      <c r="O29" s="176"/>
    </row>
    <row r="30" spans="1:15" x14ac:dyDescent="0.25">
      <c r="A30" t="s">
        <v>1560</v>
      </c>
      <c r="B30" s="579" t="n">
        <v>29.0</v>
      </c>
      <c r="C30" s="580" t="s">
        <v>1110</v>
      </c>
      <c r="D30" s="581" t="s">
        <v>408</v>
      </c>
      <c r="E30" s="582" t="s">
        <v>1111</v>
      </c>
      <c r="F30" s="583" t="s">
        <v>912</v>
      </c>
      <c r="G30" s="584" t="s">
        <v>1112</v>
      </c>
      <c r="H30" s="585" t="s">
        <v>1469</v>
      </c>
      <c r="I30" s="586" t="s">
        <v>1013</v>
      </c>
      <c r="J30" s="587" t="s">
        <v>1113</v>
      </c>
      <c r="K30" s="588" t="s">
        <v>960</v>
      </c>
      <c r="L30" s="589" t="s">
        <v>1114</v>
      </c>
      <c r="M30" s="241"/>
      <c r="N30" s="235"/>
      <c r="O30" s="176"/>
    </row>
    <row r="31" spans="1:15" x14ac:dyDescent="0.25">
      <c r="A31" t="s">
        <v>1560</v>
      </c>
      <c r="B31" s="590" t="n">
        <v>30.0</v>
      </c>
      <c r="C31" s="591" t="s">
        <v>1072</v>
      </c>
      <c r="D31" s="592" t="s">
        <v>1073</v>
      </c>
      <c r="E31" s="593" t="s">
        <v>122</v>
      </c>
      <c r="F31" s="594" t="s">
        <v>43</v>
      </c>
      <c r="G31" s="595" t="s">
        <v>221</v>
      </c>
      <c r="H31" s="596" t="s">
        <v>1131</v>
      </c>
      <c r="I31" s="597" t="s">
        <v>3</v>
      </c>
      <c r="J31" s="598" t="s">
        <v>222</v>
      </c>
      <c r="K31" s="599" t="s">
        <v>53</v>
      </c>
      <c r="L31" s="600" t="s">
        <v>1074</v>
      </c>
      <c r="M31" s="241"/>
      <c r="N31" s="235"/>
      <c r="O31" s="176"/>
    </row>
    <row r="32" spans="1:15" x14ac:dyDescent="0.25">
      <c r="A32" t="s">
        <v>1560</v>
      </c>
      <c r="B32" s="601" t="n">
        <v>31.0</v>
      </c>
      <c r="C32" s="602" t="s">
        <v>190</v>
      </c>
      <c r="D32" s="603" t="s">
        <v>191</v>
      </c>
      <c r="E32" s="604" t="s">
        <v>192</v>
      </c>
      <c r="F32" s="605" t="s">
        <v>28</v>
      </c>
      <c r="G32" s="606" t="s">
        <v>193</v>
      </c>
      <c r="H32" s="607" t="s">
        <v>1019</v>
      </c>
      <c r="I32" s="608" t="s">
        <v>30</v>
      </c>
      <c r="J32" s="609" t="s">
        <v>194</v>
      </c>
      <c r="K32" s="610" t="s">
        <v>32</v>
      </c>
      <c r="L32" s="611" t="s">
        <v>1081</v>
      </c>
      <c r="M32" s="241"/>
      <c r="N32" s="235"/>
      <c r="O32" s="176"/>
    </row>
    <row r="33" spans="1:15" x14ac:dyDescent="0.25">
      <c r="A33" t="s">
        <v>1560</v>
      </c>
      <c r="B33" s="612" t="n">
        <v>32.0</v>
      </c>
      <c r="C33" s="613" t="s">
        <v>71</v>
      </c>
      <c r="D33" s="614" t="s">
        <v>72</v>
      </c>
      <c r="E33" s="615" t="s">
        <v>73</v>
      </c>
      <c r="F33" s="616" t="s">
        <v>28</v>
      </c>
      <c r="G33" s="617" t="s">
        <v>74</v>
      </c>
      <c r="H33" s="618" t="s">
        <v>1019</v>
      </c>
      <c r="I33" s="619" t="s">
        <v>30</v>
      </c>
      <c r="J33" s="620" t="s">
        <v>75</v>
      </c>
      <c r="K33" s="621" t="s">
        <v>32</v>
      </c>
      <c r="L33" s="622" t="s">
        <v>1058</v>
      </c>
      <c r="M33" s="241"/>
      <c r="N33" s="235"/>
      <c r="O33" s="176"/>
    </row>
    <row r="34" spans="1:15" x14ac:dyDescent="0.25">
      <c r="A34" t="s">
        <v>1560</v>
      </c>
      <c r="B34" s="623" t="n">
        <v>33.0</v>
      </c>
      <c r="C34" s="624" t="s">
        <v>273</v>
      </c>
      <c r="D34" s="625" t="s">
        <v>274</v>
      </c>
      <c r="E34" s="626" t="s">
        <v>0</v>
      </c>
      <c r="F34" s="627" t="s">
        <v>1</v>
      </c>
      <c r="G34" s="628" t="s">
        <v>275</v>
      </c>
      <c r="H34" s="629" t="s">
        <v>1019</v>
      </c>
      <c r="I34" s="630" t="s">
        <v>3</v>
      </c>
      <c r="J34" s="631" t="s">
        <v>276</v>
      </c>
      <c r="K34" s="632" t="s">
        <v>53</v>
      </c>
      <c r="L34" s="633" t="s">
        <v>1069</v>
      </c>
      <c r="M34" s="241"/>
      <c r="N34" s="235"/>
      <c r="O34" s="176"/>
    </row>
    <row r="35" spans="1:15" x14ac:dyDescent="0.25">
      <c r="A35" t="s">
        <v>1560</v>
      </c>
      <c r="B35" s="634" t="n">
        <v>34.0</v>
      </c>
      <c r="C35" s="635" t="s">
        <v>766</v>
      </c>
      <c r="D35" s="636" t="s">
        <v>767</v>
      </c>
      <c r="E35" s="637" t="s">
        <v>577</v>
      </c>
      <c r="F35" s="638" t="s">
        <v>7</v>
      </c>
      <c r="G35" s="639" t="s">
        <v>1040</v>
      </c>
      <c r="H35" s="640" t="s">
        <v>1050</v>
      </c>
      <c r="I35" s="641" t="s">
        <v>781</v>
      </c>
      <c r="J35" s="642" t="s">
        <v>1042</v>
      </c>
      <c r="K35" s="643" t="s">
        <v>1043</v>
      </c>
      <c r="L35" s="644" t="s">
        <v>1044</v>
      </c>
      <c r="M35" s="241"/>
      <c r="N35" s="235"/>
      <c r="O35" s="176"/>
    </row>
    <row r="36" spans="1:15" x14ac:dyDescent="0.25">
      <c r="A36" t="s">
        <v>1560</v>
      </c>
      <c r="B36" s="645" t="n">
        <v>35.0</v>
      </c>
      <c r="C36" s="646" t="s">
        <v>145</v>
      </c>
      <c r="D36" s="647" t="s">
        <v>97</v>
      </c>
      <c r="E36" s="648" t="s">
        <v>1046</v>
      </c>
      <c r="F36" s="649" t="s">
        <v>1</v>
      </c>
      <c r="G36" s="650" t="s">
        <v>147</v>
      </c>
      <c r="H36" s="651" t="s">
        <v>1019</v>
      </c>
      <c r="I36" s="652" t="s">
        <v>3</v>
      </c>
      <c r="J36" s="653" t="s">
        <v>148</v>
      </c>
      <c r="K36" s="654" t="s">
        <v>53</v>
      </c>
      <c r="L36" s="655" t="s">
        <v>1047</v>
      </c>
      <c r="M36" s="241"/>
      <c r="N36" s="235"/>
      <c r="O36" s="176"/>
    </row>
    <row r="37" spans="1:15" x14ac:dyDescent="0.25">
      <c r="A37" t="s">
        <v>1560</v>
      </c>
      <c r="B37" s="656" t="n">
        <v>36.0</v>
      </c>
      <c r="C37" s="657" t="s">
        <v>803</v>
      </c>
      <c r="D37" s="658" t="s">
        <v>804</v>
      </c>
      <c r="E37" s="659" t="s">
        <v>17</v>
      </c>
      <c r="F37" s="660" t="s">
        <v>7</v>
      </c>
      <c r="G37" s="661" t="s">
        <v>805</v>
      </c>
      <c r="H37" s="662" t="s">
        <v>1469</v>
      </c>
      <c r="I37" s="663" t="s">
        <v>5</v>
      </c>
      <c r="J37" s="664" t="s">
        <v>806</v>
      </c>
      <c r="K37" s="665" t="s">
        <v>6</v>
      </c>
      <c r="L37" s="666" t="s">
        <v>996</v>
      </c>
      <c r="M37" s="241"/>
      <c r="N37" s="235"/>
      <c r="O37" s="176"/>
    </row>
    <row r="38" spans="1:15" x14ac:dyDescent="0.25">
      <c r="A38" t="s">
        <v>1560</v>
      </c>
      <c r="B38" s="667" t="n">
        <v>37.0</v>
      </c>
      <c r="C38" s="668" t="s">
        <v>982</v>
      </c>
      <c r="D38" s="669" t="s">
        <v>292</v>
      </c>
      <c r="E38" s="670" t="s">
        <v>462</v>
      </c>
      <c r="F38" s="671" t="s">
        <v>1</v>
      </c>
      <c r="G38" s="672" t="s">
        <v>422</v>
      </c>
      <c r="H38" s="673" t="s">
        <v>1019</v>
      </c>
      <c r="I38" s="674" t="s">
        <v>3</v>
      </c>
      <c r="J38" s="675" t="s">
        <v>423</v>
      </c>
      <c r="K38" s="676" t="s">
        <v>2</v>
      </c>
      <c r="L38" s="677" t="s">
        <v>983</v>
      </c>
      <c r="M38" s="241"/>
      <c r="N38" s="235"/>
      <c r="O38" s="176"/>
    </row>
    <row r="39" spans="1:15" x14ac:dyDescent="0.25">
      <c r="A39" t="s">
        <v>1560</v>
      </c>
      <c r="B39" s="678" t="n">
        <v>38.0</v>
      </c>
      <c r="C39" s="679" t="s">
        <v>64</v>
      </c>
      <c r="D39" s="680" t="s">
        <v>65</v>
      </c>
      <c r="E39" s="681" t="s">
        <v>66</v>
      </c>
      <c r="F39" s="682" t="s">
        <v>1</v>
      </c>
      <c r="G39" s="683" t="s">
        <v>67</v>
      </c>
      <c r="H39" s="684" t="s">
        <v>1019</v>
      </c>
      <c r="I39" s="685" t="s">
        <v>30</v>
      </c>
      <c r="J39" s="686" t="s">
        <v>68</v>
      </c>
      <c r="K39" s="687" t="s">
        <v>32</v>
      </c>
      <c r="L39" s="688" t="s">
        <v>959</v>
      </c>
      <c r="M39" s="241"/>
      <c r="N39" s="235"/>
      <c r="O39" s="176"/>
    </row>
    <row r="40" spans="1:15" x14ac:dyDescent="0.25">
      <c r="A40" t="s">
        <v>1560</v>
      </c>
      <c r="B40" s="689" t="n">
        <v>39.0</v>
      </c>
      <c r="C40" s="690" t="s">
        <v>242</v>
      </c>
      <c r="D40" s="691" t="s">
        <v>243</v>
      </c>
      <c r="E40" s="692" t="s">
        <v>957</v>
      </c>
      <c r="F40" s="693" t="s">
        <v>43</v>
      </c>
      <c r="G40" s="694" t="s">
        <v>244</v>
      </c>
      <c r="H40" s="695" t="s">
        <v>1019</v>
      </c>
      <c r="I40" s="696" t="s">
        <v>3</v>
      </c>
      <c r="J40" s="697" t="s">
        <v>245</v>
      </c>
      <c r="K40" s="698" t="s">
        <v>125</v>
      </c>
      <c r="L40" s="699" t="s">
        <v>958</v>
      </c>
      <c r="M40" s="241"/>
      <c r="N40" s="235"/>
      <c r="O40" s="176"/>
    </row>
    <row r="41" spans="1:15" x14ac:dyDescent="0.25">
      <c r="A41" t="s">
        <v>1560</v>
      </c>
      <c r="B41" s="700" t="n">
        <v>40.0</v>
      </c>
      <c r="C41" s="701" t="s">
        <v>322</v>
      </c>
      <c r="D41" s="702" t="s">
        <v>323</v>
      </c>
      <c r="E41" s="703" t="s">
        <v>66</v>
      </c>
      <c r="F41" s="704" t="s">
        <v>1</v>
      </c>
      <c r="G41" s="705" t="s">
        <v>324</v>
      </c>
      <c r="H41" s="706" t="s">
        <v>1019</v>
      </c>
      <c r="I41" s="707" t="s">
        <v>287</v>
      </c>
      <c r="J41" s="708" t="s">
        <v>325</v>
      </c>
      <c r="K41" s="709" t="s">
        <v>289</v>
      </c>
      <c r="L41" s="710" t="s">
        <v>956</v>
      </c>
      <c r="M41" s="241"/>
      <c r="N41" s="235"/>
      <c r="O41" s="176"/>
    </row>
    <row r="42" spans="1:15" x14ac:dyDescent="0.25">
      <c r="A42" t="s">
        <v>1560</v>
      </c>
      <c r="B42" s="711" t="n">
        <v>41.0</v>
      </c>
      <c r="C42" s="712" t="s">
        <v>49</v>
      </c>
      <c r="D42" s="713" t="s">
        <v>97</v>
      </c>
      <c r="E42" s="714" t="s">
        <v>66</v>
      </c>
      <c r="F42" s="715" t="s">
        <v>1</v>
      </c>
      <c r="G42" s="716" t="s">
        <v>391</v>
      </c>
      <c r="H42" s="717" t="s">
        <v>1019</v>
      </c>
      <c r="I42" s="718" t="s">
        <v>294</v>
      </c>
      <c r="J42" s="719" t="s">
        <v>392</v>
      </c>
      <c r="K42" s="720" t="s">
        <v>289</v>
      </c>
      <c r="L42" s="721" t="s">
        <v>921</v>
      </c>
      <c r="M42" s="241"/>
      <c r="N42" s="235"/>
      <c r="O42" s="176"/>
    </row>
    <row r="43" spans="1:15" x14ac:dyDescent="0.25">
      <c r="A43" t="s">
        <v>1560</v>
      </c>
      <c r="B43" s="722" t="n">
        <v>42.0</v>
      </c>
      <c r="C43" s="723" t="s">
        <v>361</v>
      </c>
      <c r="D43" s="724" t="s">
        <v>362</v>
      </c>
      <c r="E43" s="725" t="s">
        <v>0</v>
      </c>
      <c r="F43" s="726" t="s">
        <v>1</v>
      </c>
      <c r="G43" s="727" t="s">
        <v>886</v>
      </c>
      <c r="H43" s="728" t="s">
        <v>1019</v>
      </c>
      <c r="I43" s="729" t="s">
        <v>3</v>
      </c>
      <c r="J43" s="730" t="s">
        <v>861</v>
      </c>
      <c r="K43" s="731" t="s">
        <v>516</v>
      </c>
      <c r="L43" s="732" t="s">
        <v>896</v>
      </c>
      <c r="M43" s="241"/>
      <c r="N43" s="235"/>
      <c r="O43" s="176"/>
    </row>
    <row r="44" spans="1:15" x14ac:dyDescent="0.25">
      <c r="A44" t="s">
        <v>1560</v>
      </c>
      <c r="B44" s="733" t="n">
        <v>43.0</v>
      </c>
      <c r="C44" s="734" t="s">
        <v>845</v>
      </c>
      <c r="D44" s="735" t="s">
        <v>846</v>
      </c>
      <c r="E44" s="736" t="s">
        <v>27</v>
      </c>
      <c r="F44" s="737" t="s">
        <v>28</v>
      </c>
      <c r="G44" s="738" t="s">
        <v>847</v>
      </c>
      <c r="H44" s="739" t="s">
        <v>1019</v>
      </c>
      <c r="I44" s="740" t="s">
        <v>294</v>
      </c>
      <c r="J44" s="741" t="s">
        <v>848</v>
      </c>
      <c r="K44" s="742" t="s">
        <v>289</v>
      </c>
      <c r="L44" s="743" t="s">
        <v>849</v>
      </c>
      <c r="M44" s="241"/>
      <c r="N44" s="235"/>
      <c r="O44" s="176"/>
    </row>
    <row r="45" spans="1:15" x14ac:dyDescent="0.25">
      <c r="A45" t="s">
        <v>1560</v>
      </c>
      <c r="B45" s="744" t="n">
        <v>44.0</v>
      </c>
      <c r="C45" s="745" t="s">
        <v>766</v>
      </c>
      <c r="D45" s="746" t="s">
        <v>767</v>
      </c>
      <c r="E45" s="747" t="s">
        <v>577</v>
      </c>
      <c r="F45" s="748" t="s">
        <v>7</v>
      </c>
      <c r="G45" s="749" t="s">
        <v>768</v>
      </c>
      <c r="H45" s="750" t="s">
        <v>1469</v>
      </c>
      <c r="I45" s="751" t="s">
        <v>8</v>
      </c>
      <c r="J45" s="752" t="s">
        <v>769</v>
      </c>
      <c r="K45" s="753" t="s">
        <v>9</v>
      </c>
      <c r="L45" s="754" t="s">
        <v>770</v>
      </c>
      <c r="M45" s="241"/>
      <c r="N45" s="235"/>
      <c r="O45" s="176"/>
    </row>
    <row r="46" spans="1:15" x14ac:dyDescent="0.25">
      <c r="A46" t="s">
        <v>1560</v>
      </c>
      <c r="B46" s="755" t="n">
        <v>45.0</v>
      </c>
      <c r="C46" s="756" t="s">
        <v>530</v>
      </c>
      <c r="D46" s="757" t="s">
        <v>531</v>
      </c>
      <c r="E46" s="758" t="s">
        <v>36</v>
      </c>
      <c r="F46" s="759" t="s">
        <v>1</v>
      </c>
      <c r="G46" s="760" t="s">
        <v>532</v>
      </c>
      <c r="H46" s="761" t="s">
        <v>1019</v>
      </c>
      <c r="I46" s="762" t="s">
        <v>294</v>
      </c>
      <c r="J46" s="763" t="s">
        <v>533</v>
      </c>
      <c r="K46" s="764" t="s">
        <v>516</v>
      </c>
      <c r="L46" s="765" t="s">
        <v>764</v>
      </c>
      <c r="M46" s="241"/>
      <c r="N46" s="235"/>
      <c r="O46" s="176"/>
    </row>
    <row r="47" spans="1:15" x14ac:dyDescent="0.25">
      <c r="A47" t="s">
        <v>1560</v>
      </c>
      <c r="B47" s="766" t="n">
        <v>46.0</v>
      </c>
      <c r="C47" s="767" t="s">
        <v>651</v>
      </c>
      <c r="D47" s="768" t="s">
        <v>652</v>
      </c>
      <c r="E47" s="769" t="s">
        <v>653</v>
      </c>
      <c r="F47" s="770" t="s">
        <v>1</v>
      </c>
      <c r="G47" s="771" t="s">
        <v>654</v>
      </c>
      <c r="H47" s="772" t="s">
        <v>1019</v>
      </c>
      <c r="I47" s="773" t="s">
        <v>294</v>
      </c>
      <c r="J47" s="774" t="s">
        <v>655</v>
      </c>
      <c r="K47" s="775" t="s">
        <v>289</v>
      </c>
      <c r="L47" s="776" t="s">
        <v>656</v>
      </c>
      <c r="M47" s="241"/>
      <c r="N47" s="235"/>
      <c r="O47" s="176"/>
    </row>
    <row r="48" spans="1:15" x14ac:dyDescent="0.25">
      <c r="A48" t="s">
        <v>1560</v>
      </c>
      <c r="B48" s="777" t="n">
        <v>47.0</v>
      </c>
      <c r="C48" s="778" t="s">
        <v>425</v>
      </c>
      <c r="D48" s="779" t="s">
        <v>426</v>
      </c>
      <c r="E48" s="780" t="s">
        <v>427</v>
      </c>
      <c r="F48" s="781" t="s">
        <v>28</v>
      </c>
      <c r="G48" s="782" t="s">
        <v>428</v>
      </c>
      <c r="H48" s="783" t="s">
        <v>1019</v>
      </c>
      <c r="I48" s="784" t="s">
        <v>287</v>
      </c>
      <c r="J48" s="785" t="s">
        <v>429</v>
      </c>
      <c r="K48" s="786" t="s">
        <v>289</v>
      </c>
      <c r="L48" s="787" t="s">
        <v>659</v>
      </c>
      <c r="M48" s="241"/>
      <c r="N48" s="235"/>
      <c r="O48" s="176"/>
    </row>
    <row r="49" spans="1:15" x14ac:dyDescent="0.25">
      <c r="A49" t="s">
        <v>1560</v>
      </c>
      <c r="B49" s="788" t="n">
        <v>48.0</v>
      </c>
      <c r="C49" s="789" t="s">
        <v>608</v>
      </c>
      <c r="D49" s="790" t="s">
        <v>378</v>
      </c>
      <c r="E49" s="791" t="s">
        <v>27</v>
      </c>
      <c r="F49" s="792" t="s">
        <v>28</v>
      </c>
      <c r="G49" s="793" t="s">
        <v>609</v>
      </c>
      <c r="H49" s="794" t="s">
        <v>1019</v>
      </c>
      <c r="I49" s="795" t="s">
        <v>294</v>
      </c>
      <c r="J49" s="796" t="s">
        <v>610</v>
      </c>
      <c r="K49" s="797" t="s">
        <v>289</v>
      </c>
      <c r="L49" s="798" t="s">
        <v>663</v>
      </c>
      <c r="M49" s="241"/>
      <c r="N49" s="235"/>
      <c r="O49" s="176"/>
    </row>
    <row r="50" spans="1:15" x14ac:dyDescent="0.25">
      <c r="A50" t="s">
        <v>1560</v>
      </c>
      <c r="B50" s="799" t="n">
        <v>49.0</v>
      </c>
      <c r="C50" s="800" t="s">
        <v>1467</v>
      </c>
      <c r="D50" s="801" t="s">
        <v>378</v>
      </c>
      <c r="E50" s="243" t="s">
        <v>0</v>
      </c>
      <c r="F50" s="243" t="s">
        <v>1</v>
      </c>
      <c r="G50" s="802" t="s">
        <v>572</v>
      </c>
      <c r="H50" s="803" t="s">
        <v>1019</v>
      </c>
      <c r="I50" s="804" t="s">
        <v>287</v>
      </c>
      <c r="J50" s="805" t="s">
        <v>573</v>
      </c>
      <c r="K50" s="806" t="s">
        <v>289</v>
      </c>
      <c r="L50" s="807" t="s">
        <v>665</v>
      </c>
      <c r="M50" s="241"/>
      <c r="N50" s="235"/>
      <c r="O50" s="176"/>
    </row>
    <row r="51" spans="1:15" x14ac:dyDescent="0.25">
      <c r="A51" t="s">
        <v>1560</v>
      </c>
      <c r="B51" s="808" t="n">
        <v>50.0</v>
      </c>
      <c r="C51" s="809" t="s">
        <v>590</v>
      </c>
      <c r="D51" s="810" t="s">
        <v>591</v>
      </c>
      <c r="E51" s="811" t="s">
        <v>592</v>
      </c>
      <c r="F51" s="812" t="s">
        <v>43</v>
      </c>
      <c r="G51" s="813" t="s">
        <v>593</v>
      </c>
      <c r="H51" s="814" t="s">
        <v>1131</v>
      </c>
      <c r="I51" s="815" t="s">
        <v>30</v>
      </c>
      <c r="J51" s="816" t="s">
        <v>594</v>
      </c>
      <c r="K51" s="817" t="s">
        <v>32</v>
      </c>
      <c r="L51" s="818" t="s">
        <v>669</v>
      </c>
      <c r="M51" s="241"/>
      <c r="N51" s="235"/>
      <c r="O51" s="176"/>
    </row>
    <row r="52" spans="1:15" x14ac:dyDescent="0.25">
      <c r="A52" t="s">
        <v>1560</v>
      </c>
      <c r="B52" s="819" t="n">
        <v>51.0</v>
      </c>
      <c r="C52" s="820" t="s">
        <v>566</v>
      </c>
      <c r="D52" s="821" t="s">
        <v>556</v>
      </c>
      <c r="E52" s="822" t="s">
        <v>0</v>
      </c>
      <c r="F52" s="823" t="s">
        <v>1</v>
      </c>
      <c r="G52" s="824" t="s">
        <v>557</v>
      </c>
      <c r="H52" s="825" t="s">
        <v>1019</v>
      </c>
      <c r="I52" s="826" t="s">
        <v>287</v>
      </c>
      <c r="J52" s="827" t="s">
        <v>558</v>
      </c>
      <c r="K52" s="828" t="s">
        <v>289</v>
      </c>
      <c r="L52" s="829" t="s">
        <v>673</v>
      </c>
      <c r="M52" s="241"/>
      <c r="N52" s="235"/>
      <c r="O52" s="176"/>
    </row>
    <row r="53" spans="1:15" x14ac:dyDescent="0.25">
      <c r="A53" t="s">
        <v>1560</v>
      </c>
      <c r="B53" s="830" t="n">
        <v>52.0</v>
      </c>
      <c r="C53" s="831" t="s">
        <v>1468</v>
      </c>
      <c r="D53" s="832" t="s">
        <v>97</v>
      </c>
      <c r="E53" s="243" t="s">
        <v>313</v>
      </c>
      <c r="F53" s="243" t="s">
        <v>43</v>
      </c>
      <c r="G53" s="833" t="s">
        <v>540</v>
      </c>
      <c r="H53" s="834" t="s">
        <v>1019</v>
      </c>
      <c r="I53" s="835" t="s">
        <v>294</v>
      </c>
      <c r="J53" s="836" t="s">
        <v>541</v>
      </c>
      <c r="K53" s="837" t="s">
        <v>289</v>
      </c>
      <c r="L53" s="838" t="s">
        <v>677</v>
      </c>
      <c r="M53" s="241"/>
      <c r="N53" s="235"/>
      <c r="O53" s="176"/>
    </row>
    <row r="54" spans="1:15" x14ac:dyDescent="0.25">
      <c r="A54" t="s">
        <v>1560</v>
      </c>
      <c r="B54" s="839" t="n">
        <v>53.0</v>
      </c>
      <c r="C54" s="840" t="s">
        <v>291</v>
      </c>
      <c r="D54" s="841" t="s">
        <v>292</v>
      </c>
      <c r="E54" s="842" t="s">
        <v>0</v>
      </c>
      <c r="F54" s="843" t="s">
        <v>1</v>
      </c>
      <c r="G54" s="844" t="s">
        <v>293</v>
      </c>
      <c r="H54" s="845" t="s">
        <v>1019</v>
      </c>
      <c r="I54" s="846" t="s">
        <v>294</v>
      </c>
      <c r="J54" s="847" t="s">
        <v>295</v>
      </c>
      <c r="K54" s="848" t="s">
        <v>289</v>
      </c>
      <c r="L54" s="849" t="s">
        <v>679</v>
      </c>
      <c r="M54" s="241"/>
      <c r="N54" s="235"/>
      <c r="O54" s="176"/>
    </row>
    <row r="55" spans="1:15" x14ac:dyDescent="0.25">
      <c r="A55" t="s">
        <v>1560</v>
      </c>
      <c r="B55" s="850" t="n">
        <v>54.0</v>
      </c>
      <c r="C55" s="851" t="s">
        <v>311</v>
      </c>
      <c r="D55" s="852" t="s">
        <v>312</v>
      </c>
      <c r="E55" s="853" t="s">
        <v>313</v>
      </c>
      <c r="F55" s="854" t="s">
        <v>43</v>
      </c>
      <c r="G55" s="855" t="s">
        <v>314</v>
      </c>
      <c r="H55" s="856" t="s">
        <v>1019</v>
      </c>
      <c r="I55" s="857" t="s">
        <v>294</v>
      </c>
      <c r="J55" s="858" t="s">
        <v>315</v>
      </c>
      <c r="K55" s="859" t="s">
        <v>289</v>
      </c>
      <c r="L55" s="860" t="s">
        <v>683</v>
      </c>
      <c r="M55" s="241"/>
      <c r="N55" s="235"/>
      <c r="O55" s="176"/>
    </row>
    <row r="56" spans="1:15" x14ac:dyDescent="0.25">
      <c r="A56" t="s">
        <v>1560</v>
      </c>
      <c r="B56" s="861" t="n">
        <v>55.0</v>
      </c>
      <c r="C56" s="862" t="s">
        <v>317</v>
      </c>
      <c r="D56" s="863" t="s">
        <v>279</v>
      </c>
      <c r="E56" s="864" t="s">
        <v>318</v>
      </c>
      <c r="F56" s="865" t="s">
        <v>28</v>
      </c>
      <c r="G56" s="866" t="s">
        <v>319</v>
      </c>
      <c r="H56" s="867" t="s">
        <v>1019</v>
      </c>
      <c r="I56" s="868" t="s">
        <v>287</v>
      </c>
      <c r="J56" s="869" t="s">
        <v>320</v>
      </c>
      <c r="K56" s="870" t="s">
        <v>289</v>
      </c>
      <c r="L56" s="871" t="s">
        <v>758</v>
      </c>
      <c r="M56" s="241"/>
      <c r="N56" s="235"/>
      <c r="O56" s="176"/>
    </row>
    <row r="57" spans="1:15" x14ac:dyDescent="0.25">
      <c r="A57" t="s">
        <v>1560</v>
      </c>
      <c r="B57" s="872" t="n">
        <v>56.0</v>
      </c>
      <c r="C57" s="873" t="s">
        <v>333</v>
      </c>
      <c r="D57" s="874" t="s">
        <v>334</v>
      </c>
      <c r="E57" s="875" t="s">
        <v>335</v>
      </c>
      <c r="F57" s="876" t="s">
        <v>48</v>
      </c>
      <c r="G57" s="877" t="s">
        <v>336</v>
      </c>
      <c r="H57" s="878" t="s">
        <v>666</v>
      </c>
      <c r="I57" s="879" t="s">
        <v>287</v>
      </c>
      <c r="J57" s="880" t="s">
        <v>337</v>
      </c>
      <c r="K57" s="881" t="s">
        <v>289</v>
      </c>
      <c r="L57" s="882" t="s">
        <v>686</v>
      </c>
      <c r="M57" s="241"/>
      <c r="N57" s="235"/>
      <c r="O57" s="176"/>
    </row>
    <row r="58" spans="1:15" x14ac:dyDescent="0.25">
      <c r="A58" t="s">
        <v>1560</v>
      </c>
      <c r="B58" s="883" t="n">
        <v>57.0</v>
      </c>
      <c r="C58" s="884" t="s">
        <v>238</v>
      </c>
      <c r="D58" s="885" t="s">
        <v>239</v>
      </c>
      <c r="E58" s="886" t="s">
        <v>0</v>
      </c>
      <c r="F58" s="887" t="s">
        <v>1</v>
      </c>
      <c r="G58" s="888" t="s">
        <v>240</v>
      </c>
      <c r="H58" s="889" t="s">
        <v>1019</v>
      </c>
      <c r="I58" s="890" t="s">
        <v>3</v>
      </c>
      <c r="J58" s="891" t="s">
        <v>241</v>
      </c>
      <c r="K58" s="892" t="s">
        <v>53</v>
      </c>
      <c r="L58" s="893" t="s">
        <v>691</v>
      </c>
      <c r="M58" s="241"/>
      <c r="N58" s="235"/>
      <c r="O58" s="176"/>
    </row>
    <row r="59" spans="1:15" x14ac:dyDescent="0.25">
      <c r="A59" t="s">
        <v>1560</v>
      </c>
      <c r="B59" s="894" t="n">
        <v>58.0</v>
      </c>
      <c r="C59" s="895" t="s">
        <v>137</v>
      </c>
      <c r="D59" s="896" t="s">
        <v>138</v>
      </c>
      <c r="E59" s="897" t="s">
        <v>0</v>
      </c>
      <c r="F59" s="898" t="s">
        <v>1</v>
      </c>
      <c r="G59" s="899" t="s">
        <v>139</v>
      </c>
      <c r="H59" s="900" t="s">
        <v>1019</v>
      </c>
      <c r="I59" s="901" t="s">
        <v>3</v>
      </c>
      <c r="J59" s="902" t="s">
        <v>140</v>
      </c>
      <c r="K59" s="903" t="s">
        <v>53</v>
      </c>
      <c r="L59" s="904" t="s">
        <v>699</v>
      </c>
      <c r="M59" s="241"/>
      <c r="N59" s="235"/>
      <c r="O59" s="176"/>
    </row>
    <row r="60" spans="1:15" x14ac:dyDescent="0.25">
      <c r="A60" t="s">
        <v>1560</v>
      </c>
      <c r="B60" s="905" t="n">
        <v>59.0</v>
      </c>
      <c r="C60" s="906" t="s">
        <v>262</v>
      </c>
      <c r="D60" s="907" t="s">
        <v>399</v>
      </c>
      <c r="E60" s="908" t="s">
        <v>0</v>
      </c>
      <c r="F60" s="909" t="s">
        <v>1</v>
      </c>
      <c r="G60" s="910" t="s">
        <v>400</v>
      </c>
      <c r="H60" s="911" t="s">
        <v>1019</v>
      </c>
      <c r="I60" s="912" t="s">
        <v>294</v>
      </c>
      <c r="J60" s="913" t="s">
        <v>401</v>
      </c>
      <c r="K60" s="914" t="s">
        <v>289</v>
      </c>
      <c r="L60" s="915" t="s">
        <v>700</v>
      </c>
      <c r="M60" s="241"/>
      <c r="N60" s="235"/>
      <c r="O60" s="176"/>
    </row>
    <row r="61" spans="1:15" x14ac:dyDescent="0.25">
      <c r="A61" t="s">
        <v>1560</v>
      </c>
      <c r="B61" s="916" t="n">
        <v>60.0</v>
      </c>
      <c r="C61" s="917" t="s">
        <v>403</v>
      </c>
      <c r="D61" s="918" t="s">
        <v>60</v>
      </c>
      <c r="E61" s="919" t="s">
        <v>27</v>
      </c>
      <c r="F61" s="920" t="s">
        <v>28</v>
      </c>
      <c r="G61" s="921" t="s">
        <v>404</v>
      </c>
      <c r="H61" s="922" t="s">
        <v>1019</v>
      </c>
      <c r="I61" s="923" t="s">
        <v>287</v>
      </c>
      <c r="J61" s="924" t="s">
        <v>405</v>
      </c>
      <c r="K61" s="925" t="s">
        <v>289</v>
      </c>
      <c r="L61" s="926" t="s">
        <v>701</v>
      </c>
      <c r="M61" s="241"/>
      <c r="N61" s="235"/>
      <c r="O61" s="176"/>
    </row>
    <row r="62" spans="1:15" x14ac:dyDescent="0.25">
      <c r="A62" t="s">
        <v>1560</v>
      </c>
      <c r="B62" s="927" t="n">
        <v>61.0</v>
      </c>
      <c r="C62" s="928" t="s">
        <v>431</v>
      </c>
      <c r="D62" s="929" t="s">
        <v>172</v>
      </c>
      <c r="E62" s="930" t="s">
        <v>432</v>
      </c>
      <c r="F62" s="931" t="s">
        <v>28</v>
      </c>
      <c r="G62" s="932" t="s">
        <v>433</v>
      </c>
      <c r="H62" s="933" t="s">
        <v>1019</v>
      </c>
      <c r="I62" s="934" t="s">
        <v>294</v>
      </c>
      <c r="J62" s="935" t="s">
        <v>434</v>
      </c>
      <c r="K62" s="936" t="s">
        <v>289</v>
      </c>
      <c r="L62" s="937" t="s">
        <v>704</v>
      </c>
      <c r="M62" s="241"/>
      <c r="N62" s="235"/>
      <c r="O62" s="176"/>
    </row>
    <row r="63" spans="1:15" x14ac:dyDescent="0.25">
      <c r="A63" t="s">
        <v>1560</v>
      </c>
      <c r="B63" s="938" t="n">
        <v>62.0</v>
      </c>
      <c r="C63" s="939" t="s">
        <v>165</v>
      </c>
      <c r="D63" s="940" t="s">
        <v>166</v>
      </c>
      <c r="E63" s="941" t="s">
        <v>27</v>
      </c>
      <c r="F63" s="942" t="s">
        <v>28</v>
      </c>
      <c r="G63" s="943" t="s">
        <v>167</v>
      </c>
      <c r="H63" s="944" t="s">
        <v>1019</v>
      </c>
      <c r="I63" s="945" t="s">
        <v>30</v>
      </c>
      <c r="J63" s="946" t="s">
        <v>168</v>
      </c>
      <c r="K63" s="947" t="s">
        <v>32</v>
      </c>
      <c r="L63" s="948" t="s">
        <v>712</v>
      </c>
      <c r="M63" s="241"/>
      <c r="N63" s="235"/>
      <c r="O63" s="176"/>
    </row>
    <row r="64" spans="1:15" x14ac:dyDescent="0.25">
      <c r="A64" t="s">
        <v>1560</v>
      </c>
      <c r="B64" s="949" t="n">
        <v>63.0</v>
      </c>
      <c r="C64" s="950" t="s">
        <v>25</v>
      </c>
      <c r="D64" s="951" t="s">
        <v>26</v>
      </c>
      <c r="E64" s="952" t="s">
        <v>27</v>
      </c>
      <c r="F64" s="953" t="s">
        <v>28</v>
      </c>
      <c r="G64" s="954" t="s">
        <v>29</v>
      </c>
      <c r="H64" s="955" t="s">
        <v>1019</v>
      </c>
      <c r="I64" s="956" t="s">
        <v>30</v>
      </c>
      <c r="J64" s="957" t="s">
        <v>31</v>
      </c>
      <c r="K64" s="958" t="s">
        <v>32</v>
      </c>
      <c r="L64" s="959" t="s">
        <v>714</v>
      </c>
      <c r="M64" s="241"/>
      <c r="N64" s="235"/>
      <c r="O64" s="176"/>
    </row>
    <row r="65" spans="1:15" x14ac:dyDescent="0.25">
      <c r="A65" t="s">
        <v>1560</v>
      </c>
      <c r="B65" s="960" t="n">
        <v>64.0</v>
      </c>
      <c r="C65" s="961" t="s">
        <v>110</v>
      </c>
      <c r="D65" s="962" t="s">
        <v>111</v>
      </c>
      <c r="E65" s="963" t="s">
        <v>112</v>
      </c>
      <c r="F65" s="964" t="s">
        <v>43</v>
      </c>
      <c r="G65" s="965" t="s">
        <v>113</v>
      </c>
      <c r="H65" s="966" t="s">
        <v>1019</v>
      </c>
      <c r="I65" s="967" t="s">
        <v>3</v>
      </c>
      <c r="J65" s="968" t="s">
        <v>114</v>
      </c>
      <c r="K65" s="969" t="s">
        <v>53</v>
      </c>
      <c r="L65" s="970" t="s">
        <v>727</v>
      </c>
      <c r="M65" s="241"/>
      <c r="N65" s="235"/>
      <c r="O65" s="176"/>
    </row>
    <row r="66" spans="1:15" x14ac:dyDescent="0.25">
      <c r="A66" t="s">
        <v>1560</v>
      </c>
      <c r="B66" s="971" t="n">
        <v>65.0</v>
      </c>
      <c r="C66" s="972" t="s">
        <v>120</v>
      </c>
      <c r="D66" s="973" t="s">
        <v>121</v>
      </c>
      <c r="E66" s="974" t="s">
        <v>122</v>
      </c>
      <c r="F66" s="975" t="s">
        <v>43</v>
      </c>
      <c r="G66" s="976" t="s">
        <v>123</v>
      </c>
      <c r="H66" s="977" t="s">
        <v>1019</v>
      </c>
      <c r="I66" s="978" t="s">
        <v>3</v>
      </c>
      <c r="J66" s="979" t="s">
        <v>124</v>
      </c>
      <c r="K66" s="980" t="s">
        <v>125</v>
      </c>
      <c r="L66" s="981" t="s">
        <v>728</v>
      </c>
      <c r="M66" s="241"/>
      <c r="N66" s="235"/>
      <c r="O66" s="176"/>
    </row>
    <row r="67" spans="1:15" x14ac:dyDescent="0.25">
      <c r="A67" t="s">
        <v>1560</v>
      </c>
      <c r="B67" s="982" t="n">
        <v>66.0</v>
      </c>
      <c r="C67" s="983" t="s">
        <v>925</v>
      </c>
      <c r="D67" s="984" t="s">
        <v>926</v>
      </c>
      <c r="E67" s="985" t="s">
        <v>821</v>
      </c>
      <c r="F67" s="986" t="s">
        <v>822</v>
      </c>
      <c r="G67" s="987" t="s">
        <v>927</v>
      </c>
      <c r="H67" s="988" t="s">
        <v>1469</v>
      </c>
      <c r="I67" s="989" t="s">
        <v>8</v>
      </c>
      <c r="J67" s="990" t="s">
        <v>928</v>
      </c>
      <c r="K67" s="991" t="s">
        <v>9</v>
      </c>
      <c r="L67" s="992" t="s">
        <v>929</v>
      </c>
      <c r="M67" s="241"/>
      <c r="N67" s="235"/>
      <c r="O67" s="176"/>
    </row>
    <row r="68" spans="1:15" x14ac:dyDescent="0.25">
      <c r="A68" t="s">
        <v>1560</v>
      </c>
      <c r="B68" s="993" t="n">
        <v>67.0</v>
      </c>
      <c r="C68" s="994" t="s">
        <v>811</v>
      </c>
      <c r="D68" s="995" t="s">
        <v>812</v>
      </c>
      <c r="E68" s="996" t="s">
        <v>813</v>
      </c>
      <c r="F68" s="997" t="s">
        <v>814</v>
      </c>
      <c r="G68" s="998" t="s">
        <v>815</v>
      </c>
      <c r="H68" s="999" t="s">
        <v>1469</v>
      </c>
      <c r="I68" s="1000" t="s">
        <v>8</v>
      </c>
      <c r="J68" s="1001" t="s">
        <v>817</v>
      </c>
      <c r="K68" s="1002" t="s">
        <v>9</v>
      </c>
      <c r="L68" s="1003" t="s">
        <v>818</v>
      </c>
      <c r="M68" s="241"/>
      <c r="N68" s="235"/>
      <c r="O68" s="176"/>
    </row>
    <row r="69" spans="1:15" x14ac:dyDescent="0.25">
      <c r="A69" t="s">
        <v>1560</v>
      </c>
      <c r="B69" s="1004" t="n">
        <v>68.0</v>
      </c>
      <c r="C69" s="1005" t="s">
        <v>819</v>
      </c>
      <c r="D69" s="1006" t="s">
        <v>820</v>
      </c>
      <c r="E69" s="1007" t="s">
        <v>821</v>
      </c>
      <c r="F69" s="1008" t="s">
        <v>822</v>
      </c>
      <c r="G69" s="1009" t="s">
        <v>823</v>
      </c>
      <c r="H69" s="1010" t="s">
        <v>1469</v>
      </c>
      <c r="I69" s="1011" t="s">
        <v>8</v>
      </c>
      <c r="J69" s="1012" t="s">
        <v>824</v>
      </c>
      <c r="K69" s="1013" t="s">
        <v>9</v>
      </c>
      <c r="L69" s="1014" t="s">
        <v>825</v>
      </c>
      <c r="M69" s="241"/>
      <c r="N69" s="235"/>
      <c r="O69" s="176"/>
    </row>
    <row r="70" spans="1:15" x14ac:dyDescent="0.25">
      <c r="A70" t="s">
        <v>1560</v>
      </c>
      <c r="B70" s="1015" t="n">
        <v>69.0</v>
      </c>
      <c r="C70" s="1016" t="s">
        <v>875</v>
      </c>
      <c r="D70" s="1017" t="s">
        <v>876</v>
      </c>
      <c r="E70" s="1018" t="s">
        <v>877</v>
      </c>
      <c r="F70" s="1019" t="s">
        <v>878</v>
      </c>
      <c r="G70" s="1020" t="s">
        <v>879</v>
      </c>
      <c r="H70" s="1021" t="s">
        <v>1469</v>
      </c>
      <c r="I70" s="1022" t="s">
        <v>8</v>
      </c>
      <c r="J70" s="1023" t="s">
        <v>880</v>
      </c>
      <c r="K70" s="1024" t="s">
        <v>9</v>
      </c>
      <c r="L70" s="1025" t="s">
        <v>881</v>
      </c>
      <c r="M70" s="241"/>
      <c r="N70" s="235"/>
      <c r="O70" s="176"/>
    </row>
    <row r="71" spans="1:15" x14ac:dyDescent="0.25">
      <c r="A71" t="s">
        <v>1560</v>
      </c>
      <c r="B71" s="1026" t="n">
        <v>70.0</v>
      </c>
      <c r="C71" s="1027" t="s">
        <v>797</v>
      </c>
      <c r="D71" s="1028" t="s">
        <v>798</v>
      </c>
      <c r="E71" s="1029" t="s">
        <v>799</v>
      </c>
      <c r="F71" s="1030" t="s">
        <v>1</v>
      </c>
      <c r="G71" s="1031" t="s">
        <v>800</v>
      </c>
      <c r="H71" s="1032" t="s">
        <v>1469</v>
      </c>
      <c r="I71" s="1033" t="s">
        <v>8</v>
      </c>
      <c r="J71" s="1034" t="s">
        <v>801</v>
      </c>
      <c r="K71" s="1035" t="s">
        <v>9</v>
      </c>
      <c r="L71" s="1036" t="s">
        <v>802</v>
      </c>
      <c r="M71" s="241"/>
      <c r="N71" s="235"/>
      <c r="O71" s="176"/>
    </row>
    <row r="72" spans="1:15" x14ac:dyDescent="0.25">
      <c r="A72" t="s">
        <v>1560</v>
      </c>
      <c r="B72" s="1037" t="n">
        <v>71.0</v>
      </c>
      <c r="C72" s="1038" t="s">
        <v>101</v>
      </c>
      <c r="D72" s="1039" t="s">
        <v>102</v>
      </c>
      <c r="E72" s="1040" t="s">
        <v>103</v>
      </c>
      <c r="F72" s="1041" t="s">
        <v>43</v>
      </c>
      <c r="G72" s="1042" t="s">
        <v>169</v>
      </c>
      <c r="H72" s="1043" t="s">
        <v>1469</v>
      </c>
      <c r="I72" s="1044" t="s">
        <v>8</v>
      </c>
      <c r="J72" s="1045" t="s">
        <v>170</v>
      </c>
      <c r="K72" s="1046" t="s">
        <v>9</v>
      </c>
      <c r="L72" s="1047" t="s">
        <v>735</v>
      </c>
      <c r="M72" s="241"/>
      <c r="N72" s="235"/>
      <c r="O72" s="176"/>
    </row>
    <row r="73" spans="1:15" x14ac:dyDescent="0.25">
      <c r="A73" t="s">
        <v>1560</v>
      </c>
      <c r="B73" s="1048" t="n">
        <v>72.0</v>
      </c>
      <c r="C73" s="1049" t="s">
        <v>930</v>
      </c>
      <c r="D73" s="1050" t="s">
        <v>931</v>
      </c>
      <c r="E73" s="1051" t="s">
        <v>932</v>
      </c>
      <c r="F73" s="1052" t="s">
        <v>933</v>
      </c>
      <c r="G73" s="1053" t="s">
        <v>934</v>
      </c>
      <c r="H73" s="1054" t="s">
        <v>960</v>
      </c>
      <c r="I73" s="1055" t="s">
        <v>8</v>
      </c>
      <c r="J73" s="1056" t="s">
        <v>935</v>
      </c>
      <c r="K73" s="1057" t="s">
        <v>9</v>
      </c>
      <c r="L73" s="1058" t="s">
        <v>936</v>
      </c>
      <c r="M73" s="241"/>
      <c r="N73" s="235"/>
      <c r="O73" s="176"/>
    </row>
    <row r="74" spans="1:15" x14ac:dyDescent="0.25">
      <c r="A74" t="s">
        <v>1560</v>
      </c>
      <c r="B74" s="1059" t="n">
        <v>73.0</v>
      </c>
      <c r="C74" s="1060" t="s">
        <v>179</v>
      </c>
      <c r="D74" s="1061" t="s">
        <v>180</v>
      </c>
      <c r="E74" s="1062" t="s">
        <v>181</v>
      </c>
      <c r="F74" s="1063" t="s">
        <v>43</v>
      </c>
      <c r="G74" s="1064" t="s">
        <v>182</v>
      </c>
      <c r="H74" s="1065" t="s">
        <v>1469</v>
      </c>
      <c r="I74" s="1066" t="s">
        <v>8</v>
      </c>
      <c r="J74" s="1067" t="s">
        <v>183</v>
      </c>
      <c r="K74" s="1068" t="s">
        <v>9</v>
      </c>
      <c r="L74" s="1069" t="s">
        <v>738</v>
      </c>
      <c r="M74" s="241"/>
      <c r="N74" s="235"/>
      <c r="O74" s="176"/>
    </row>
    <row r="75" spans="1:15" x14ac:dyDescent="0.25">
      <c r="A75" t="s">
        <v>1560</v>
      </c>
      <c r="B75" s="1070" t="n">
        <v>74.0</v>
      </c>
      <c r="C75" s="1071" t="s">
        <v>467</v>
      </c>
      <c r="D75" s="1072" t="s">
        <v>468</v>
      </c>
      <c r="E75" s="1073" t="s">
        <v>0</v>
      </c>
      <c r="F75" s="1074" t="s">
        <v>1</v>
      </c>
      <c r="G75" s="1075" t="s">
        <v>477</v>
      </c>
      <c r="H75" s="1076" t="s">
        <v>1019</v>
      </c>
      <c r="I75" s="1077" t="s">
        <v>30</v>
      </c>
      <c r="J75" s="1078" t="s">
        <v>478</v>
      </c>
      <c r="K75" s="1079" t="s">
        <v>32</v>
      </c>
      <c r="L75" s="1080" t="s">
        <v>740</v>
      </c>
      <c r="M75" s="241"/>
      <c r="N75" s="235"/>
      <c r="O75" s="176"/>
    </row>
    <row r="76" spans="1:15" x14ac:dyDescent="0.25">
      <c r="A76" t="s">
        <v>1560</v>
      </c>
      <c r="B76" s="1081" t="n">
        <v>75.0</v>
      </c>
      <c r="C76" s="1082" t="s">
        <v>54</v>
      </c>
      <c r="D76" s="1083" t="s">
        <v>55</v>
      </c>
      <c r="E76" s="1084" t="s">
        <v>0</v>
      </c>
      <c r="F76" s="1085" t="s">
        <v>1</v>
      </c>
      <c r="G76" s="1086" t="s">
        <v>480</v>
      </c>
      <c r="H76" s="1087" t="s">
        <v>1050</v>
      </c>
      <c r="I76" s="1088" t="s">
        <v>473</v>
      </c>
      <c r="J76" s="1089" t="s">
        <v>481</v>
      </c>
      <c r="K76" s="1090" t="s">
        <v>475</v>
      </c>
      <c r="L76" s="1091" t="s">
        <v>744</v>
      </c>
      <c r="M76" s="241"/>
      <c r="N76" s="235"/>
      <c r="O76" s="176"/>
    </row>
    <row r="77" spans="1:15" x14ac:dyDescent="0.25">
      <c r="A77" t="s">
        <v>1560</v>
      </c>
      <c r="B77" s="1092" t="n">
        <v>76.0</v>
      </c>
      <c r="C77" s="1093" t="s">
        <v>206</v>
      </c>
      <c r="D77" s="1094" t="s">
        <v>207</v>
      </c>
      <c r="E77" s="1095" t="s">
        <v>173</v>
      </c>
      <c r="F77" s="1096" t="s">
        <v>43</v>
      </c>
      <c r="G77" s="1097" t="s">
        <v>208</v>
      </c>
      <c r="H77" s="1098" t="s">
        <v>1019</v>
      </c>
      <c r="I77" s="1099" t="s">
        <v>3</v>
      </c>
      <c r="J77" s="1100" t="s">
        <v>209</v>
      </c>
      <c r="K77" s="1101" t="s">
        <v>53</v>
      </c>
      <c r="L77" s="1102" t="s">
        <v>745</v>
      </c>
      <c r="M77" s="241"/>
      <c r="N77" s="235"/>
      <c r="O77" s="176"/>
    </row>
    <row r="78" spans="1:15" x14ac:dyDescent="0.25">
      <c r="A78" t="s">
        <v>1560</v>
      </c>
      <c r="B78" s="1103" t="n">
        <v>77.0</v>
      </c>
      <c r="C78" s="1104" t="s">
        <v>224</v>
      </c>
      <c r="D78" s="1105" t="s">
        <v>225</v>
      </c>
      <c r="E78" s="1106" t="s">
        <v>0</v>
      </c>
      <c r="F78" s="1107" t="s">
        <v>1</v>
      </c>
      <c r="G78" s="1108" t="s">
        <v>226</v>
      </c>
      <c r="H78" s="1109" t="s">
        <v>1019</v>
      </c>
      <c r="I78" s="1110" t="s">
        <v>3</v>
      </c>
      <c r="J78" s="1111" t="s">
        <v>227</v>
      </c>
      <c r="K78" s="1112" t="s">
        <v>53</v>
      </c>
      <c r="L78" s="1113" t="s">
        <v>748</v>
      </c>
      <c r="M78" s="241"/>
      <c r="N78" s="235"/>
      <c r="O78" s="176"/>
    </row>
    <row r="79" spans="1:15" x14ac:dyDescent="0.25">
      <c r="A79" t="s">
        <v>1560</v>
      </c>
      <c r="B79" s="1114" t="n">
        <v>78.0</v>
      </c>
      <c r="C79" s="1115" t="s">
        <v>54</v>
      </c>
      <c r="D79" s="1116" t="s">
        <v>55</v>
      </c>
      <c r="E79" s="1117" t="s">
        <v>0</v>
      </c>
      <c r="F79" s="1118" t="s">
        <v>1</v>
      </c>
      <c r="G79" s="1119" t="s">
        <v>229</v>
      </c>
      <c r="H79" s="1120" t="s">
        <v>1019</v>
      </c>
      <c r="I79" s="1121" t="s">
        <v>3</v>
      </c>
      <c r="J79" s="1122" t="s">
        <v>230</v>
      </c>
      <c r="K79" s="1123" t="s">
        <v>53</v>
      </c>
      <c r="L79" s="1124" t="s">
        <v>749</v>
      </c>
      <c r="M79" s="241"/>
      <c r="N79" s="235"/>
      <c r="O79" s="176"/>
    </row>
    <row r="80">
      <c r="A80" t="s">
        <v>1560</v>
      </c>
      <c r="B80" s="1125" t="n">
        <v>79.0</v>
      </c>
      <c r="C80" s="1126" t="s">
        <v>278</v>
      </c>
      <c r="D80" s="1127" t="s">
        <v>279</v>
      </c>
      <c r="E80" s="1128" t="s">
        <v>66</v>
      </c>
      <c r="F80" s="1129" t="s">
        <v>1</v>
      </c>
      <c r="G80" s="1130" t="s">
        <v>280</v>
      </c>
      <c r="H80" s="1131" t="s">
        <v>1019</v>
      </c>
      <c r="I80" s="1132" t="s">
        <v>3</v>
      </c>
      <c r="J80" s="1133" t="s">
        <v>281</v>
      </c>
      <c r="K80" s="1134" t="s">
        <v>53</v>
      </c>
      <c r="L80" s="1135" t="s">
        <v>756</v>
      </c>
    </row>
    <row r="81" spans="1:13" x14ac:dyDescent="0.25">
      <c r="A81" s="176"/>
    </row>
    <row r="82" spans="1:13" x14ac:dyDescent="0.25">
      <c r="A82" s="176"/>
    </row>
    <row r="83" spans="1:13" x14ac:dyDescent="0.25">
      <c r="A83" s="176"/>
    </row>
    <row r="84" spans="1:13" x14ac:dyDescent="0.25">
      <c r="A84" s="30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47"/>
    </row>
    <row r="85" spans="1:13" x14ac:dyDescent="0.25">
      <c r="A85" s="30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47"/>
    </row>
    <row r="86" spans="1:13" x14ac:dyDescent="0.25">
      <c r="A86" s="30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47"/>
    </row>
    <row r="87" spans="1:13" x14ac:dyDescent="0.25">
      <c r="A87" s="30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47"/>
    </row>
    <row r="88" spans="1:13" x14ac:dyDescent="0.25">
      <c r="A88" s="30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47"/>
    </row>
    <row r="92" spans="1:13" x14ac:dyDescent="0.25">
      <c r="A92" s="30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47"/>
    </row>
    <row r="98" spans="1:13" x14ac:dyDescent="0.25">
      <c r="A98" s="30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47"/>
    </row>
    <row r="103" spans="1:13" x14ac:dyDescent="0.25">
      <c r="A103" s="3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47"/>
    </row>
    <row r="104" spans="1:13" x14ac:dyDescent="0.25">
      <c r="A104" s="30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47"/>
    </row>
    <row r="105" spans="1:13" x14ac:dyDescent="0.25">
      <c r="A105" s="30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</row>
    <row r="108" spans="1:13" x14ac:dyDescent="0.25">
      <c r="A108" s="30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</row>
  </sheetData>
  <conditionalFormatting sqref="N7">
    <cfRule dxfId="17" priority="3" type="expression">
      <formula>ifs(U34,"Yes",T34,"No")</formula>
    </cfRule>
  </conditionalFormatting>
  <conditionalFormatting sqref="S2">
    <cfRule dxfId="16" operator="equal" priority="1" type="cellIs">
      <formula>"PW1MA076"</formula>
    </cfRule>
  </conditionalFormatting>
  <conditionalFormatting sqref="N2">
    <cfRule dxfId="15" priority="2" type="expression">
      <formula>ifs(X29,"Yes",W29,"No")</formula>
    </cfRule>
  </conditionalFormatting>
  <pageMargins bottom="0.75" footer="0.3" header="0.3" left="0.7" right="0.7" top="0.75"/>
  <pageSetup orientation="portrait" r:id="rId1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B221"/>
  <sheetViews>
    <sheetView tabSelected="1" topLeftCell="A7" workbookViewId="0" zoomScale="80" zoomScaleNormal="80">
      <pane activePane="topRight" state="frozen" topLeftCell="AE1" xSplit="4"/>
      <selection activeCell="A29" sqref="A29"/>
      <selection activeCell="AG186" pane="topRight" sqref="AG186"/>
    </sheetView>
  </sheetViews>
  <sheetFormatPr defaultRowHeight="15" x14ac:dyDescent="0.25"/>
  <cols>
    <col min="2" max="2" customWidth="true" width="32.5703125" collapsed="false"/>
    <col min="3" max="3" bestFit="true" customWidth="true" width="15.0" collapsed="false"/>
    <col min="4" max="4" bestFit="true" customWidth="true" width="17.28515625" collapsed="false"/>
    <col min="5" max="5" customWidth="true" width="19.7109375" collapsed="false"/>
    <col min="6" max="6" bestFit="true" customWidth="true" width="20.7109375" collapsed="false"/>
    <col min="7" max="7" bestFit="true" customWidth="true" width="12.140625" collapsed="false"/>
    <col min="8" max="8" customWidth="true" style="243" width="12.140625" collapsed="false"/>
    <col min="9" max="9" customWidth="true" style="242" width="12.140625" collapsed="false"/>
    <col min="10" max="10" customWidth="true" style="241" width="12.140625" collapsed="false"/>
    <col min="11" max="11" customWidth="true" style="238" width="12.140625" collapsed="false"/>
    <col min="12" max="12" customWidth="true" style="235" width="12.140625" collapsed="false"/>
    <col min="13" max="13" customWidth="true" style="195" width="12.140625" collapsed="false"/>
    <col min="14" max="14" customWidth="true" style="176" width="12.140625" collapsed="false"/>
    <col min="15" max="15" customWidth="true" style="175" width="12.140625" collapsed="false"/>
    <col min="16" max="16" customWidth="true" style="172" width="12.140625" collapsed="false"/>
    <col min="17" max="17" customWidth="true" style="167" width="12.140625" collapsed="false"/>
    <col min="18" max="18" customWidth="true" style="166" width="12.140625" collapsed="false"/>
    <col min="19" max="19" customWidth="true" style="164" width="21.42578125" collapsed="false"/>
    <col min="20" max="20" customWidth="true" style="167" width="21.42578125" collapsed="false"/>
    <col min="21" max="21" customWidth="true" style="163" width="21.42578125" collapsed="false"/>
    <col min="22" max="22" customWidth="true" style="162" width="27.7109375" collapsed="false"/>
    <col min="23" max="23" customWidth="true" style="161" width="29.7109375" collapsed="false"/>
    <col min="24" max="24" customWidth="true" style="152" width="37.7109375" collapsed="false"/>
    <col min="25" max="25" customWidth="true" style="150" width="32.5703125" collapsed="false"/>
    <col min="26" max="26" customWidth="true" style="149" width="32.5703125" collapsed="false"/>
    <col min="27" max="28" customWidth="true" style="146" width="32.5703125" collapsed="false"/>
    <col min="29" max="29" customWidth="true" style="133" width="32.5703125" collapsed="false"/>
    <col min="30" max="30" customWidth="true" style="131" width="32.5703125" collapsed="false"/>
    <col min="31" max="31" customWidth="true" style="132" width="32.5703125" collapsed="false"/>
    <col min="32" max="32" customWidth="true" style="107" width="33.5703125" collapsed="false"/>
    <col min="33" max="33" customWidth="true" width="39.42578125" collapsed="false"/>
    <col min="34" max="38" customWidth="true" width="23.7109375" collapsed="false"/>
    <col min="40" max="40" customWidth="true" width="34.42578125" collapsed="false"/>
    <col min="41" max="45" customWidth="true" width="27.42578125" collapsed="false"/>
    <col min="47" max="53" customWidth="true" width="33.0" collapsed="false"/>
  </cols>
  <sheetData>
    <row customFormat="1" ht="15.75" r="1" s="190" spans="3:32" thickBot="1" x14ac:dyDescent="0.3">
      <c r="D1" s="270" t="s">
        <v>1515</v>
      </c>
      <c r="E1" s="270"/>
      <c r="F1" s="270"/>
      <c r="G1" s="270"/>
      <c r="H1" s="243"/>
      <c r="I1" s="242"/>
      <c r="J1" s="241"/>
      <c r="K1" s="238"/>
      <c r="L1" s="235"/>
      <c r="M1" s="195"/>
      <c r="AE1" s="132"/>
      <c r="AF1" s="107"/>
    </row>
    <row customFormat="1" ht="18.75" r="2" s="190" spans="3:32" x14ac:dyDescent="0.3">
      <c r="D2" s="209"/>
      <c r="E2" s="203" t="s">
        <v>1512</v>
      </c>
      <c r="F2" s="203" t="s">
        <v>1513</v>
      </c>
      <c r="G2" s="204" t="s">
        <v>1514</v>
      </c>
      <c r="H2" s="243"/>
      <c r="I2" s="242"/>
      <c r="J2" s="241"/>
      <c r="K2" s="238"/>
      <c r="L2" s="235"/>
      <c r="M2" s="195"/>
      <c r="AE2" s="132"/>
      <c r="AF2" s="107"/>
    </row>
    <row customFormat="1" ht="15.75" r="3" s="190" spans="3:32" x14ac:dyDescent="0.25">
      <c r="D3" s="210" t="s">
        <v>513</v>
      </c>
      <c r="E3" s="205">
        <f ca="1">INDIRECT("I17")</f>
        <v>79</v>
      </c>
      <c r="F3" s="205" t="str">
        <f ca="1">"+("&amp;G3-E3&amp;")"</f>
        <v>+(-1)</v>
      </c>
      <c r="G3" s="206">
        <f ca="1">INDIRECT("H17")</f>
        <v>78</v>
      </c>
      <c r="H3" s="243"/>
      <c r="I3" s="242"/>
      <c r="J3" s="241"/>
      <c r="K3" s="238"/>
      <c r="L3" s="235"/>
      <c r="M3" s="195"/>
      <c r="AE3" s="132"/>
      <c r="AF3" s="107"/>
    </row>
    <row customFormat="1" ht="15.75" r="4" s="190" spans="3:32" x14ac:dyDescent="0.25">
      <c r="D4" s="211" t="s">
        <v>1453</v>
      </c>
      <c r="E4" s="198">
        <f ca="1">INDIRECT("I19")</f>
        <v>5</v>
      </c>
      <c r="F4" s="198"/>
      <c r="G4" s="199">
        <f ca="1">INDIRECT("H19")</f>
        <v>1</v>
      </c>
      <c r="H4" s="243"/>
      <c r="I4" s="242"/>
      <c r="J4" s="241"/>
      <c r="K4" s="238"/>
      <c r="L4" s="235"/>
      <c r="M4" s="195"/>
      <c r="AE4" s="132"/>
      <c r="AF4" s="107"/>
    </row>
    <row customFormat="1" ht="15.75" r="5" s="190" spans="3:32" x14ac:dyDescent="0.25">
      <c r="D5" s="212" t="s">
        <v>1454</v>
      </c>
      <c r="E5" s="207">
        <f ca="1">INDIRECT("I20")</f>
        <v>4</v>
      </c>
      <c r="F5" s="207"/>
      <c r="G5" s="208">
        <f ca="1">INDIRECT("H20")</f>
        <v>2</v>
      </c>
      <c r="H5" s="243"/>
      <c r="I5" s="242"/>
      <c r="J5" s="241"/>
      <c r="K5" s="238"/>
      <c r="L5" s="235"/>
      <c r="M5" s="195"/>
      <c r="AE5" s="132"/>
      <c r="AF5" s="107"/>
    </row>
    <row customFormat="1" ht="15.75" r="6" s="190" spans="3:32" x14ac:dyDescent="0.25">
      <c r="D6" s="211" t="s">
        <v>486</v>
      </c>
      <c r="E6" s="198">
        <f ca="1">INDIRECT("I12")</f>
        <v>44</v>
      </c>
      <c r="F6" s="198" t="str">
        <f ca="1">"+("&amp;G6-E6&amp;")"</f>
        <v>+(-1)</v>
      </c>
      <c r="G6" s="200">
        <f ca="1">INDIRECT("H12")</f>
        <v>43</v>
      </c>
      <c r="H6" s="243"/>
      <c r="I6" s="242"/>
      <c r="J6" s="241"/>
      <c r="K6" s="238"/>
      <c r="L6" s="235"/>
      <c r="M6" s="195"/>
      <c r="AE6" s="132"/>
      <c r="AF6" s="107"/>
    </row>
    <row customFormat="1" ht="15.75" r="7" s="190" spans="3:32" x14ac:dyDescent="0.25">
      <c r="D7" s="211" t="s">
        <v>488</v>
      </c>
      <c r="E7" s="198">
        <f ca="1">INDIRECT("I13")</f>
        <v>13</v>
      </c>
      <c r="F7" s="198" t="str">
        <f ca="1">"+("&amp;G7-E7&amp;")"</f>
        <v>+(1)</v>
      </c>
      <c r="G7" s="200">
        <f ca="1">INDIRECT("H13")</f>
        <v>14</v>
      </c>
      <c r="H7" s="243"/>
      <c r="I7" s="242"/>
      <c r="J7" s="241"/>
      <c r="K7" s="238"/>
      <c r="L7" s="235"/>
      <c r="M7" s="195"/>
      <c r="AE7" s="132"/>
      <c r="AF7" s="107"/>
    </row>
    <row customFormat="1" ht="15.75" r="8" s="190" spans="3:32" x14ac:dyDescent="0.25">
      <c r="D8" s="211" t="s">
        <v>1347</v>
      </c>
      <c r="E8" s="198">
        <f ca="1">INDIRECT("I14")</f>
        <v>6</v>
      </c>
      <c r="F8" s="198" t="str">
        <f ca="1">"+("&amp;G8-E8&amp;")"</f>
        <v>+(-1)</v>
      </c>
      <c r="G8" s="200">
        <f ca="1">INDIRECT("H14")</f>
        <v>5</v>
      </c>
      <c r="H8" s="243"/>
      <c r="I8" s="242"/>
      <c r="J8" s="241"/>
      <c r="K8" s="238"/>
      <c r="L8" s="235"/>
      <c r="M8" s="195"/>
      <c r="AE8" s="132"/>
      <c r="AF8" s="107"/>
    </row>
    <row customFormat="1" ht="16.5" r="9" s="190" spans="3:32" thickBot="1" x14ac:dyDescent="0.3">
      <c r="D9" s="213" t="s">
        <v>1200</v>
      </c>
      <c r="E9" s="201">
        <f ca="1">INDIRECT("I15")</f>
        <v>16</v>
      </c>
      <c r="F9" s="201" t="str">
        <f ca="1">"+("&amp;G9-E9&amp;")"</f>
        <v>+(0)</v>
      </c>
      <c r="G9" s="202">
        <f ca="1">INDIRECT("H15")</f>
        <v>16</v>
      </c>
      <c r="H9" s="243"/>
      <c r="I9" s="242"/>
      <c r="J9" s="241"/>
      <c r="K9" s="238"/>
      <c r="L9" s="235"/>
      <c r="M9" s="195"/>
      <c r="AE9" s="132"/>
      <c r="AF9" s="107"/>
    </row>
    <row customFormat="1" r="10" s="190" spans="3:32" x14ac:dyDescent="0.25">
      <c r="H10" s="243"/>
      <c r="I10" s="242"/>
      <c r="J10" s="241"/>
      <c r="K10" s="238"/>
      <c r="L10" s="235"/>
      <c r="M10" s="195"/>
      <c r="AE10" s="132"/>
      <c r="AF10" s="107"/>
    </row>
    <row customFormat="1" ht="15.75" r="11" s="99" spans="3:32" thickBot="1" x14ac:dyDescent="0.3">
      <c r="C11" s="172"/>
      <c r="D11" s="172"/>
      <c r="H11" s="243"/>
      <c r="I11" s="242"/>
      <c r="J11" s="241"/>
      <c r="K11" s="238"/>
      <c r="L11" s="235"/>
      <c r="M11" s="195"/>
      <c r="N11" s="176"/>
      <c r="O11" s="175"/>
      <c r="P11" s="172"/>
      <c r="Q11" s="167"/>
      <c r="R11" s="166"/>
      <c r="S11" s="164"/>
      <c r="T11" s="167"/>
      <c r="U11" s="163"/>
      <c r="V11" s="162"/>
      <c r="W11" s="161"/>
      <c r="X11" s="152"/>
      <c r="Y11" s="150"/>
      <c r="Z11" s="149"/>
      <c r="AA11" s="146"/>
      <c r="AB11" s="146"/>
      <c r="AC11" s="133"/>
      <c r="AD11" s="131"/>
      <c r="AE11" s="132"/>
      <c r="AF11" s="107"/>
    </row>
    <row customFormat="1" ht="15.75" r="12" s="99" spans="3:32" x14ac:dyDescent="0.25">
      <c r="C12" s="172"/>
      <c r="D12" s="134" t="s">
        <v>486</v>
      </c>
      <c r="E12" s="135"/>
      <c r="F12" s="135"/>
      <c r="G12" s="135"/>
      <c r="H12" s="136">
        <f ref="H12" si="0" t="shared">COUNTIF(H25:H107,"Yes")</f>
        <v>43</v>
      </c>
      <c r="I12" s="136">
        <f ref="I12:J12" si="1" t="shared">COUNTIF(I25:I107,"Yes")</f>
        <v>44</v>
      </c>
      <c r="J12" s="136">
        <f si="1" t="shared"/>
        <v>45</v>
      </c>
      <c r="K12" s="136">
        <f ref="K12:P12" si="2" t="shared">COUNTIF(K25:K107,"Yes")</f>
        <v>44</v>
      </c>
      <c r="L12" s="136">
        <f si="2" t="shared"/>
        <v>44</v>
      </c>
      <c r="M12" s="136">
        <f si="2" t="shared"/>
        <v>45</v>
      </c>
      <c r="N12" s="136">
        <f si="2" t="shared"/>
        <v>45</v>
      </c>
      <c r="O12" s="136">
        <f si="2" t="shared"/>
        <v>44</v>
      </c>
      <c r="P12" s="136">
        <f si="2" t="shared"/>
        <v>47</v>
      </c>
      <c r="Q12" s="136">
        <f ref="Q12:R12" si="3" t="shared">COUNTIF(Q25:Q107,"Yes")</f>
        <v>46</v>
      </c>
      <c r="R12" s="136">
        <f si="3" t="shared"/>
        <v>43</v>
      </c>
      <c r="S12" s="136">
        <f ref="S12:U12" si="4" t="shared">COUNTIF(S25:S107,"Yes")</f>
        <v>46</v>
      </c>
      <c r="T12" s="136">
        <f ref="T12" si="5" t="shared">COUNTIF(T25:T107,"Yes")</f>
        <v>46</v>
      </c>
      <c r="U12" s="136">
        <f si="4" t="shared"/>
        <v>45</v>
      </c>
      <c r="V12" s="136">
        <f ref="V12:W12" si="6" t="shared">COUNTIF(V25:V107,"Yes")</f>
        <v>47</v>
      </c>
      <c r="W12" s="136">
        <f si="6" t="shared"/>
        <v>48</v>
      </c>
      <c r="X12" s="136">
        <f ref="X12:AF12" si="7" t="shared">COUNTIF(X25:X107,"Yes")</f>
        <v>49</v>
      </c>
      <c r="Y12" s="136">
        <f si="7" t="shared"/>
        <v>48</v>
      </c>
      <c r="Z12" s="136">
        <f si="7" t="shared"/>
        <v>50</v>
      </c>
      <c r="AA12" s="136">
        <f si="7" t="shared"/>
        <v>51</v>
      </c>
      <c r="AB12" s="136">
        <f si="7" t="shared"/>
        <v>51</v>
      </c>
      <c r="AC12" s="136">
        <f si="7" t="shared"/>
        <v>52</v>
      </c>
      <c r="AD12" s="136">
        <f si="7" t="shared"/>
        <v>52</v>
      </c>
      <c r="AE12" s="136">
        <f si="7" t="shared"/>
        <v>54</v>
      </c>
      <c r="AF12" s="137">
        <f si="7" t="shared"/>
        <v>55</v>
      </c>
    </row>
    <row customFormat="1" ht="15.75" r="13" s="99" spans="3:32" x14ac:dyDescent="0.25">
      <c r="C13" s="172"/>
      <c r="D13" s="138" t="s">
        <v>488</v>
      </c>
      <c r="E13" s="139"/>
      <c r="F13" s="139"/>
      <c r="G13" s="139"/>
      <c r="H13" s="140">
        <f ref="H13" si="8" t="shared">COUNTIF(H108:H142,"Yes")</f>
        <v>14</v>
      </c>
      <c r="I13" s="140">
        <f ref="I13:AF13" si="9" t="shared">COUNTIF(I108:I142,"Yes")</f>
        <v>13</v>
      </c>
      <c r="J13" s="140">
        <f si="9" t="shared"/>
        <v>13</v>
      </c>
      <c r="K13" s="140">
        <f si="9" t="shared"/>
        <v>12</v>
      </c>
      <c r="L13" s="140">
        <f si="9" t="shared"/>
        <v>12</v>
      </c>
      <c r="M13" s="140">
        <f si="9" t="shared"/>
        <v>14</v>
      </c>
      <c r="N13" s="140">
        <f si="9" t="shared"/>
        <v>14</v>
      </c>
      <c r="O13" s="140">
        <f si="9" t="shared"/>
        <v>13</v>
      </c>
      <c r="P13" s="140">
        <f si="9" t="shared"/>
        <v>12</v>
      </c>
      <c r="Q13" s="140">
        <f si="9" t="shared"/>
        <v>12</v>
      </c>
      <c r="R13" s="140">
        <f si="9" t="shared"/>
        <v>7</v>
      </c>
      <c r="S13" s="140">
        <f si="9" t="shared"/>
        <v>8</v>
      </c>
      <c r="T13" s="140">
        <f si="9" t="shared"/>
        <v>8</v>
      </c>
      <c r="U13" s="140">
        <f si="9" t="shared"/>
        <v>7</v>
      </c>
      <c r="V13" s="140">
        <f si="9" t="shared"/>
        <v>8</v>
      </c>
      <c r="W13" s="140">
        <f si="9" t="shared"/>
        <v>7</v>
      </c>
      <c r="X13" s="140">
        <f si="9" t="shared"/>
        <v>8</v>
      </c>
      <c r="Y13" s="140">
        <f si="9" t="shared"/>
        <v>6</v>
      </c>
      <c r="Z13" s="140">
        <f si="9" t="shared"/>
        <v>7</v>
      </c>
      <c r="AA13" s="140">
        <f si="9" t="shared"/>
        <v>8</v>
      </c>
      <c r="AB13" s="140">
        <f si="9" t="shared"/>
        <v>8</v>
      </c>
      <c r="AC13" s="140">
        <f si="9" t="shared"/>
        <v>6</v>
      </c>
      <c r="AD13" s="140">
        <f si="9" t="shared"/>
        <v>6</v>
      </c>
      <c r="AE13" s="140">
        <f si="9" t="shared"/>
        <v>6</v>
      </c>
      <c r="AF13" s="141">
        <f si="9" t="shared"/>
        <v>6</v>
      </c>
    </row>
    <row customFormat="1" ht="15.75" r="14" s="99" spans="3:32" x14ac:dyDescent="0.25">
      <c r="C14" s="172"/>
      <c r="D14" s="138" t="s">
        <v>1347</v>
      </c>
      <c r="E14" s="139"/>
      <c r="F14" s="139"/>
      <c r="G14" s="139"/>
      <c r="H14" s="140">
        <f ref="H14" si="10" t="shared">COUNTIF(H143:H181,"Yes")</f>
        <v>5</v>
      </c>
      <c r="I14" s="140">
        <f ref="I14:AF14" si="11" t="shared">COUNTIF(I143:I181,"Yes")</f>
        <v>6</v>
      </c>
      <c r="J14" s="140">
        <f si="11" t="shared"/>
        <v>7</v>
      </c>
      <c r="K14" s="140">
        <f si="11" t="shared"/>
        <v>6</v>
      </c>
      <c r="L14" s="140">
        <f si="11" t="shared"/>
        <v>6</v>
      </c>
      <c r="M14" s="140">
        <f si="11" t="shared"/>
        <v>7</v>
      </c>
      <c r="N14" s="140">
        <f si="11" t="shared"/>
        <v>6</v>
      </c>
      <c r="O14" s="140">
        <f si="11" t="shared"/>
        <v>4</v>
      </c>
      <c r="P14" s="140">
        <f si="11" t="shared"/>
        <v>3</v>
      </c>
      <c r="Q14" s="140">
        <f si="11" t="shared"/>
        <v>4</v>
      </c>
      <c r="R14" s="140">
        <f si="11" t="shared"/>
        <v>4</v>
      </c>
      <c r="S14" s="140">
        <f si="11" t="shared"/>
        <v>4</v>
      </c>
      <c r="T14" s="140">
        <f si="11" t="shared"/>
        <v>4</v>
      </c>
      <c r="U14" s="140">
        <f si="11" t="shared"/>
        <v>4</v>
      </c>
      <c r="V14" s="140">
        <f si="11" t="shared"/>
        <v>7</v>
      </c>
      <c r="W14" s="140">
        <f si="11" t="shared"/>
        <v>7</v>
      </c>
      <c r="X14" s="140">
        <f si="11" t="shared"/>
        <v>7</v>
      </c>
      <c r="Y14" s="140">
        <f si="11" t="shared"/>
        <v>6</v>
      </c>
      <c r="Z14" s="140">
        <f si="11" t="shared"/>
        <v>7</v>
      </c>
      <c r="AA14" s="140">
        <f si="11" t="shared"/>
        <v>7</v>
      </c>
      <c r="AB14" s="140">
        <f si="11" t="shared"/>
        <v>7</v>
      </c>
      <c r="AC14" s="140">
        <f si="11" t="shared"/>
        <v>6</v>
      </c>
      <c r="AD14" s="140">
        <f si="11" t="shared"/>
        <v>6</v>
      </c>
      <c r="AE14" s="140">
        <f si="11" t="shared"/>
        <v>7</v>
      </c>
      <c r="AF14" s="141">
        <f si="11" t="shared"/>
        <v>8</v>
      </c>
    </row>
    <row customFormat="1" ht="15.75" r="15" s="99" spans="3:32" x14ac:dyDescent="0.25">
      <c r="C15" s="172"/>
      <c r="D15" s="138" t="s">
        <v>1200</v>
      </c>
      <c r="E15" s="139"/>
      <c r="F15" s="139"/>
      <c r="G15" s="139"/>
      <c r="H15" s="140">
        <f ref="H15" si="12" t="shared">COUNTIF(H182:H212,"Yes")</f>
        <v>16</v>
      </c>
      <c r="I15" s="140">
        <f ref="I15:AF15" si="13" t="shared">COUNTIF(I182:I212,"Yes")</f>
        <v>16</v>
      </c>
      <c r="J15" s="140">
        <f si="13" t="shared"/>
        <v>13</v>
      </c>
      <c r="K15" s="140">
        <f si="13" t="shared"/>
        <v>17</v>
      </c>
      <c r="L15" s="140">
        <f si="13" t="shared"/>
        <v>16</v>
      </c>
      <c r="M15" s="140">
        <f si="13" t="shared"/>
        <v>17</v>
      </c>
      <c r="N15" s="140">
        <f si="13" t="shared"/>
        <v>18</v>
      </c>
      <c r="O15" s="140">
        <f si="13" t="shared"/>
        <v>17</v>
      </c>
      <c r="P15" s="140">
        <f si="13" t="shared"/>
        <v>17</v>
      </c>
      <c r="Q15" s="140">
        <f si="13" t="shared"/>
        <v>16</v>
      </c>
      <c r="R15" s="140">
        <f si="13" t="shared"/>
        <v>17</v>
      </c>
      <c r="S15" s="140">
        <f si="13" t="shared"/>
        <v>16</v>
      </c>
      <c r="T15" s="140">
        <f si="13" t="shared"/>
        <v>16</v>
      </c>
      <c r="U15" s="140">
        <f si="13" t="shared"/>
        <v>17</v>
      </c>
      <c r="V15" s="140">
        <f si="13" t="shared"/>
        <v>17</v>
      </c>
      <c r="W15" s="140">
        <f si="13" t="shared"/>
        <v>15</v>
      </c>
      <c r="X15" s="140">
        <f si="13" t="shared"/>
        <v>17</v>
      </c>
      <c r="Y15" s="140">
        <f si="13" t="shared"/>
        <v>17</v>
      </c>
      <c r="Z15" s="140">
        <f si="13" t="shared"/>
        <v>18</v>
      </c>
      <c r="AA15" s="140">
        <f si="13" t="shared"/>
        <v>18</v>
      </c>
      <c r="AB15" s="140">
        <f si="13" t="shared"/>
        <v>18</v>
      </c>
      <c r="AC15" s="140">
        <f si="13" t="shared"/>
        <v>17</v>
      </c>
      <c r="AD15" s="140">
        <f si="13" t="shared"/>
        <v>20</v>
      </c>
      <c r="AE15" s="140">
        <f si="13" t="shared"/>
        <v>20</v>
      </c>
      <c r="AF15" s="141">
        <f si="13" t="shared"/>
        <v>21</v>
      </c>
    </row>
    <row customFormat="1" ht="15.75" r="16" s="99" spans="3:32" x14ac:dyDescent="0.25">
      <c r="C16" s="172"/>
      <c r="D16" s="138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41"/>
    </row>
    <row customFormat="1" ht="15.75" r="17" s="99" spans="1:52" x14ac:dyDescent="0.25">
      <c r="C17" s="172"/>
      <c r="D17" s="138" t="s">
        <v>513</v>
      </c>
      <c r="E17" s="139"/>
      <c r="F17" s="139"/>
      <c r="G17" s="139"/>
      <c r="H17" s="140">
        <f ref="H17" si="14" t="shared">COUNTIF(H24:H518,"Yes")</f>
        <v>78</v>
      </c>
      <c r="I17" s="140">
        <f ref="I17:N17" si="15" t="shared">COUNTIF(I24:I518,"Yes")</f>
        <v>79</v>
      </c>
      <c r="J17" s="140">
        <f si="15" t="shared"/>
        <v>78</v>
      </c>
      <c r="K17" s="140">
        <f si="15" t="shared"/>
        <v>79</v>
      </c>
      <c r="L17" s="140">
        <f si="15" t="shared"/>
        <v>78</v>
      </c>
      <c r="M17" s="140">
        <f si="15" t="shared"/>
        <v>83</v>
      </c>
      <c r="N17" s="140">
        <f si="15" t="shared"/>
        <v>83</v>
      </c>
      <c r="O17" s="140">
        <f>COUNTIF(O24:O525,"Yes")</f>
        <v>78</v>
      </c>
      <c r="P17" s="140">
        <f ref="P17:AF17" si="16" t="shared">COUNTIF(P24:P527,"Yes")</f>
        <v>79</v>
      </c>
      <c r="Q17" s="140">
        <f si="16" t="shared"/>
        <v>78</v>
      </c>
      <c r="R17" s="140">
        <f si="16" t="shared"/>
        <v>71</v>
      </c>
      <c r="S17" s="140">
        <f si="16" t="shared"/>
        <v>74</v>
      </c>
      <c r="T17" s="140">
        <f si="16" t="shared"/>
        <v>74</v>
      </c>
      <c r="U17" s="140">
        <f si="16" t="shared"/>
        <v>73</v>
      </c>
      <c r="V17" s="140">
        <f si="16" t="shared"/>
        <v>79</v>
      </c>
      <c r="W17" s="140">
        <f si="16" t="shared"/>
        <v>77</v>
      </c>
      <c r="X17" s="140">
        <f si="16" t="shared"/>
        <v>81</v>
      </c>
      <c r="Y17" s="140">
        <f si="16" t="shared"/>
        <v>77</v>
      </c>
      <c r="Z17" s="140">
        <f si="16" t="shared"/>
        <v>82</v>
      </c>
      <c r="AA17" s="140">
        <f si="16" t="shared"/>
        <v>84</v>
      </c>
      <c r="AB17" s="140">
        <f si="16" t="shared"/>
        <v>84</v>
      </c>
      <c r="AC17" s="140">
        <f si="16" t="shared"/>
        <v>81</v>
      </c>
      <c r="AD17" s="140">
        <f si="16" t="shared"/>
        <v>84</v>
      </c>
      <c r="AE17" s="140">
        <f si="16" t="shared"/>
        <v>87</v>
      </c>
      <c r="AF17" s="141">
        <f si="16" t="shared"/>
        <v>90</v>
      </c>
    </row>
    <row customFormat="1" ht="15.75" r="18" s="131" spans="1:52" x14ac:dyDescent="0.25">
      <c r="C18" s="172"/>
      <c r="D18" s="138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40"/>
      <c r="AE18" s="140"/>
      <c r="AF18" s="141"/>
    </row>
    <row customFormat="1" ht="15.75" r="19" s="99" spans="1:52" x14ac:dyDescent="0.25">
      <c r="C19" s="172"/>
      <c r="D19" s="138" t="s">
        <v>1453</v>
      </c>
      <c r="E19" s="139"/>
      <c r="F19" s="139"/>
      <c r="G19" s="139"/>
      <c r="H19" s="140">
        <f ref="H19" si="17" t="shared">COUNTIFS(I:I,"No",H:H,"Yes")</f>
        <v>1</v>
      </c>
      <c r="I19" s="140">
        <f ref="I19:R19" si="18" t="shared">COUNTIFS(J:J,"No",I:I,"Yes")</f>
        <v>5</v>
      </c>
      <c r="J19" s="140">
        <f si="18" t="shared"/>
        <v>5</v>
      </c>
      <c r="K19" s="140">
        <f si="18" t="shared"/>
        <v>4</v>
      </c>
      <c r="L19" s="140">
        <f si="18" t="shared"/>
        <v>2</v>
      </c>
      <c r="M19" s="140">
        <f si="18" t="shared"/>
        <v>2</v>
      </c>
      <c r="N19" s="140">
        <f si="18" t="shared"/>
        <v>7</v>
      </c>
      <c r="O19" s="140">
        <f si="18" t="shared"/>
        <v>4</v>
      </c>
      <c r="P19" s="140">
        <f si="18" t="shared"/>
        <v>5</v>
      </c>
      <c r="Q19" s="140">
        <f si="18" t="shared"/>
        <v>12</v>
      </c>
      <c r="R19" s="140">
        <f si="18" t="shared"/>
        <v>4</v>
      </c>
      <c r="S19" s="140">
        <f>COUNTIFS(U:U,"No",S:S,"Yes")</f>
        <v>5</v>
      </c>
      <c r="T19" s="140">
        <f ref="T19:Z19" si="19" t="shared">COUNTIFS(U:U,"No",T:T,"Yes")</f>
        <v>5</v>
      </c>
      <c r="U19" s="140">
        <f si="19" t="shared"/>
        <v>1</v>
      </c>
      <c r="V19" s="140">
        <f si="19" t="shared"/>
        <v>4</v>
      </c>
      <c r="W19" s="140">
        <f si="19" t="shared"/>
        <v>0</v>
      </c>
      <c r="X19" s="140">
        <f si="19" t="shared"/>
        <v>4</v>
      </c>
      <c r="Y19" s="140">
        <f si="19" t="shared"/>
        <v>0</v>
      </c>
      <c r="Z19" s="140">
        <f si="19" t="shared"/>
        <v>1</v>
      </c>
      <c r="AA19" s="140">
        <v>5</v>
      </c>
      <c r="AB19" s="140">
        <v>1</v>
      </c>
      <c r="AC19" s="140">
        <v>1</v>
      </c>
      <c r="AD19" s="140">
        <v>1</v>
      </c>
      <c r="AE19" s="140"/>
      <c r="AF19" s="141"/>
    </row>
    <row customFormat="1" ht="16.5" r="20" s="99" spans="1:52" thickBot="1" x14ac:dyDescent="0.3">
      <c r="C20" s="172"/>
      <c r="D20" s="142" t="s">
        <v>1454</v>
      </c>
      <c r="E20" s="143"/>
      <c r="F20" s="143"/>
      <c r="G20" s="143"/>
      <c r="H20" s="144">
        <f ref="H20" si="20" t="shared">COUNTIFS(I:I,"Yes",H:H,"No")</f>
        <v>2</v>
      </c>
      <c r="I20" s="144">
        <f ref="I20:R20" si="21" t="shared">COUNTIFS(J:J,"Yes",I:I,"No")</f>
        <v>4</v>
      </c>
      <c r="J20" s="144">
        <f si="21" t="shared"/>
        <v>6</v>
      </c>
      <c r="K20" s="144">
        <f si="21" t="shared"/>
        <v>3</v>
      </c>
      <c r="L20" s="144">
        <f si="21" t="shared"/>
        <v>7</v>
      </c>
      <c r="M20" s="144">
        <f si="21" t="shared"/>
        <v>2</v>
      </c>
      <c r="N20" s="144">
        <f si="21" t="shared"/>
        <v>2</v>
      </c>
      <c r="O20" s="144">
        <f si="21" t="shared"/>
        <v>5</v>
      </c>
      <c r="P20" s="144">
        <f si="21" t="shared"/>
        <v>4</v>
      </c>
      <c r="Q20" s="144">
        <f si="21" t="shared"/>
        <v>5</v>
      </c>
      <c r="R20" s="144">
        <f si="21" t="shared"/>
        <v>7</v>
      </c>
      <c r="S20" s="144">
        <f>COUNTIFS(U:U,"Yes",S:S,"No")</f>
        <v>4</v>
      </c>
      <c r="T20" s="144">
        <f ref="T20:Z20" si="22" t="shared">COUNTIFS(U:U,"Yes",T:T,"No")</f>
        <v>4</v>
      </c>
      <c r="U20" s="144">
        <f si="22" t="shared"/>
        <v>7</v>
      </c>
      <c r="V20" s="144">
        <f si="22" t="shared"/>
        <v>2</v>
      </c>
      <c r="W20" s="144">
        <f si="22" t="shared"/>
        <v>4</v>
      </c>
      <c r="X20" s="144">
        <f si="22" t="shared"/>
        <v>0</v>
      </c>
      <c r="Y20" s="144">
        <f si="22" t="shared"/>
        <v>5</v>
      </c>
      <c r="Z20" s="144">
        <f si="22" t="shared"/>
        <v>3</v>
      </c>
      <c r="AA20" s="144">
        <v>4</v>
      </c>
      <c r="AB20" s="144">
        <v>4</v>
      </c>
      <c r="AC20" s="144">
        <v>4</v>
      </c>
      <c r="AD20" s="144">
        <v>4</v>
      </c>
      <c r="AE20" s="144">
        <v>3</v>
      </c>
      <c r="AF20" s="145"/>
    </row>
    <row customFormat="1" r="21" s="99" spans="1:52" x14ac:dyDescent="0.25">
      <c r="C21" s="172"/>
      <c r="D21" s="172"/>
      <c r="H21" s="243"/>
      <c r="I21" s="242"/>
      <c r="J21" s="241"/>
      <c r="K21" s="238"/>
      <c r="L21" s="235"/>
      <c r="M21" s="195"/>
      <c r="N21" s="176"/>
      <c r="O21" s="175"/>
      <c r="P21" s="172"/>
      <c r="Q21" s="167"/>
      <c r="R21" s="166"/>
      <c r="S21" s="164"/>
      <c r="T21" s="167"/>
      <c r="U21" s="163"/>
      <c r="V21" s="162"/>
      <c r="W21" s="161"/>
      <c r="X21" s="152"/>
      <c r="Y21" s="150"/>
      <c r="Z21" s="149"/>
      <c r="AA21" s="146"/>
      <c r="AB21" s="146"/>
      <c r="AC21" s="133"/>
      <c r="AD21" s="107"/>
      <c r="AE21" s="107"/>
      <c r="AF21" s="107"/>
    </row>
    <row customFormat="1" r="22" s="99" spans="1:52" x14ac:dyDescent="0.25">
      <c r="C22" s="172"/>
      <c r="D22" s="172"/>
      <c r="H22" s="243"/>
      <c r="I22" s="242"/>
      <c r="J22" s="241"/>
      <c r="K22" s="238"/>
      <c r="L22" s="235"/>
      <c r="M22" s="195"/>
      <c r="N22" s="176"/>
      <c r="O22" s="175"/>
      <c r="P22" s="172"/>
      <c r="Q22" s="167"/>
      <c r="R22" s="166"/>
      <c r="S22" s="164"/>
      <c r="T22" s="167"/>
      <c r="U22" s="163"/>
      <c r="V22" s="162"/>
      <c r="W22" s="161"/>
      <c r="X22" s="152"/>
      <c r="Y22" s="150"/>
      <c r="Z22" s="149"/>
      <c r="AA22" s="146"/>
      <c r="AB22" s="146"/>
      <c r="AC22" s="133"/>
      <c r="AD22" s="131"/>
      <c r="AE22" s="107"/>
      <c r="AF22" s="107"/>
    </row>
    <row customFormat="1" r="23" s="98" spans="1:52" x14ac:dyDescent="0.25">
      <c r="C23" s="172"/>
      <c r="D23" s="172"/>
      <c r="H23" s="243"/>
      <c r="I23" s="242"/>
      <c r="J23" s="241"/>
      <c r="K23" s="238"/>
      <c r="L23" s="235"/>
      <c r="M23" s="195"/>
      <c r="N23" s="176"/>
      <c r="O23" s="175"/>
      <c r="P23" s="172"/>
      <c r="Q23" s="167"/>
      <c r="R23" s="166"/>
      <c r="S23" s="164"/>
      <c r="T23" s="167"/>
      <c r="U23" s="163"/>
      <c r="V23" s="162"/>
      <c r="W23" s="161"/>
      <c r="X23" s="152"/>
      <c r="Y23" s="150"/>
      <c r="Z23" s="149"/>
      <c r="AA23" s="146"/>
      <c r="AB23" s="146"/>
      <c r="AC23" s="133"/>
      <c r="AD23" s="131"/>
      <c r="AE23" s="107"/>
      <c r="AF23" s="107"/>
    </row>
    <row ht="18.75" r="24" spans="1:52" x14ac:dyDescent="0.25">
      <c r="A24" t="s">
        <v>1486</v>
      </c>
      <c r="B24" s="100" t="s">
        <v>1265</v>
      </c>
      <c r="C24" s="100" t="s">
        <v>484</v>
      </c>
      <c r="D24" s="100" t="s">
        <v>495</v>
      </c>
      <c r="E24" s="100" t="s">
        <v>1266</v>
      </c>
      <c r="F24" s="100" t="s">
        <v>1267</v>
      </c>
      <c r="G24" s="100" t="s">
        <v>1268</v>
      </c>
      <c r="H24" s="129" t="s">
        <v>1560</v>
      </c>
      <c r="I24" s="1180" t="n">
        <v>43290.0</v>
      </c>
      <c r="J24" s="1179" t="n">
        <v>43283.0</v>
      </c>
      <c r="K24" s="1178" t="n">
        <v>43276.0</v>
      </c>
      <c r="L24" s="1177" t="n">
        <v>43269.0</v>
      </c>
      <c r="M24" s="1176" t="n">
        <v>43262.0</v>
      </c>
      <c r="N24" s="1175" t="n">
        <v>43255.0</v>
      </c>
      <c r="O24" s="1174" t="n">
        <v>43248.0</v>
      </c>
      <c r="P24" s="1173" t="n">
        <v>43241.0</v>
      </c>
      <c r="Q24" s="1172" t="n">
        <v>43234.0</v>
      </c>
      <c r="R24" s="1171" t="n">
        <v>43229.0</v>
      </c>
      <c r="S24" s="1170" t="n">
        <v>43222.0</v>
      </c>
      <c r="T24" s="1169" t="n">
        <v>43213.0</v>
      </c>
      <c r="U24" s="1168" t="n">
        <v>43206.0</v>
      </c>
      <c r="V24" s="1167" t="n">
        <v>43199.0</v>
      </c>
      <c r="W24" s="1166" t="n">
        <v>43192.0</v>
      </c>
      <c r="X24" s="1165" t="n">
        <v>43185.0</v>
      </c>
      <c r="Y24" s="1164" t="n">
        <v>43178.0</v>
      </c>
      <c r="Z24" s="1163" t="n">
        <v>43171.0</v>
      </c>
      <c r="AA24" s="1162" t="n">
        <v>43164.0</v>
      </c>
      <c r="AB24" s="1161" t="n">
        <v>43157.0</v>
      </c>
      <c r="AC24" s="1160" t="n">
        <v>43150.0</v>
      </c>
      <c r="AD24" s="1159" t="n">
        <v>43143.0</v>
      </c>
      <c r="AE24" s="1158" t="n">
        <v>43136.0</v>
      </c>
      <c r="AF24" s="1157" t="n">
        <v>43129.0</v>
      </c>
      <c r="AG24" s="1156" t="n">
        <v>43122.0</v>
      </c>
      <c r="AH24" s="1155"/>
      <c r="AI24" s="1154"/>
      <c r="AJ24" s="1153"/>
      <c r="AK24" s="1152"/>
      <c r="AL24" s="1151"/>
      <c r="AM24" s="1150"/>
      <c r="AN24" s="1149"/>
      <c r="AO24" s="1148"/>
      <c r="AP24" s="1147"/>
      <c r="AQ24" s="1146"/>
      <c r="AR24" s="1145"/>
      <c r="AS24" s="1144"/>
      <c r="AT24" s="1143"/>
      <c r="AU24" s="1142"/>
      <c r="AV24" s="1141"/>
      <c r="AW24" s="1140"/>
      <c r="AX24" s="1139"/>
      <c r="AY24" s="1138"/>
      <c r="AZ24" s="1137"/>
      <c r="BA24" s="1136"/>
    </row>
    <row customHeight="1" ht="15" r="25" spans="1:52" x14ac:dyDescent="0.25">
      <c r="A25" s="266" t="s">
        <v>1375</v>
      </c>
      <c r="B25" s="101" t="s">
        <v>1269</v>
      </c>
      <c r="C25" s="111" t="s">
        <v>3</v>
      </c>
      <c r="D25" s="101" t="s">
        <v>422</v>
      </c>
      <c r="E25" s="107" t="s">
        <v>423</v>
      </c>
      <c r="F25" s="107" t="s">
        <v>2</v>
      </c>
      <c r="G25" s="107" t="s">
        <v>1019</v>
      </c>
      <c r="H25" s="128" t="str">
        <f>IF(ISNA(VLOOKUP($D25,'Jul 16'!$F:$F,1,0)),"No","Yes")</f>
      </c>
      <c r="I25" s="1211">
        <f>IF(ISNA(VLOOKUP($D25,'Jul 9'!$F:$F,1,0)),"No","Yes")</f>
      </c>
      <c r="J25" s="1210">
        <f>IF(ISNA(VLOOKUP($D25,'Jul 2'!$F:$F,1,0)),"No","Yes")</f>
      </c>
      <c r="K25" s="1209">
        <f>IF(ISNA(VLOOKUP($D25,'Jun 25'!$F:$F,1,0)),"No","Yes")</f>
      </c>
      <c r="L25" s="1208">
        <f>IF(ISNA(VLOOKUP($D25,'Jun 18'!$F:$F,1,0)),"No","Yes")</f>
      </c>
      <c r="M25" s="1207">
        <f>IF(ISNA(VLOOKUP($D25,'Jun 11'!$F:$F,1,0)),"No","Yes")</f>
      </c>
      <c r="N25" s="1206">
        <f>IF(ISNA(VLOOKUP($D25,'Jun 4'!$F:$F,1,0)),"No","Yes")</f>
      </c>
      <c r="O25" s="1205">
        <f>IF(ISNA(VLOOKUP($D25,'May 28'!$F:$F,1,0)),"No","Yes")</f>
      </c>
      <c r="P25" s="1204">
        <f>IF(ISNA(VLOOKUP($D25,'May 21'!$F:$F,1,0)),"No","Yes")</f>
      </c>
      <c r="Q25" s="1203">
        <f>IF(ISNA(VLOOKUP($D25,'May 14'!$F:$F,1,0)),"No","Yes")</f>
      </c>
      <c r="R25" s="1202">
        <f>IF(ISNA(VLOOKUP($D25,'May 9'!$F:$F,1,0)),"No","Yes")</f>
      </c>
      <c r="S25" s="1201">
        <f>IF(ISNA(VLOOKUP($D25,'May 2'!$F:$F,1,0)),"No","Yes")</f>
      </c>
      <c r="T25" s="1200">
        <f>IF(ISNA(VLOOKUP($D25,'Apr 23'!$F:$F,1,0)),"No","Yes")</f>
      </c>
      <c r="U25" s="1199">
        <f>IF(ISNA(VLOOKUP($D25,'Apr 16'!$F:$F,1,0)),"No","Yes")</f>
      </c>
      <c r="V25" s="1198">
        <f>IF(ISNA(VLOOKUP($D25,'Apr 9'!$F:$F,1,0)),"No","Yes")</f>
      </c>
      <c r="W25" s="1197">
        <f>IF(ISNA(VLOOKUP($D25,'Apr 2'!$F:$F,1,0)),"No","Yes")</f>
      </c>
      <c r="X25" s="1196">
        <f>IF(ISNA(VLOOKUP($D25,'Mar 26'!$F:$F,1,0)),"No","Yes")</f>
      </c>
      <c r="Y25" s="1195">
        <f>IF(ISNA(VLOOKUP($D25,'Mar 19'!$F:$F,1,0)),"No","Yes")</f>
      </c>
      <c r="Z25" s="1194">
        <f>IF(ISNA(VLOOKUP($D25,'Mar 12'!$F:$F,1,0)),"No","Yes")</f>
      </c>
      <c r="AA25" s="1193">
        <f>IF(ISNA(VLOOKUP($D25,'Mar 5'!$F:$F,1,0)),"No","Yes")</f>
      </c>
      <c r="AB25" s="1192">
        <f>IF(ISNA(VLOOKUP($D25,'Feb 26'!$F:$F,1,0)),"No","Yes")</f>
      </c>
      <c r="AC25" s="1191">
        <f>IF(ISNA(VLOOKUP($D25,'Feb 26'!$F:$F,1,0)),"No","Yes")</f>
      </c>
      <c r="AD25" s="1190">
        <f>IF(ISNA(VLOOKUP($D25,'Feb 12'!$F:$F,1,0)),"No","Yes")</f>
      </c>
      <c r="AE25" s="1189">
        <f>IF(ISNA(VLOOKUP($D25,'Feb 5'!$F:$F,1,0)),"No","Yes")</f>
      </c>
      <c r="AF25" s="1188">
        <f>IF(ISNA(VLOOKUP($D25,'Jan 29'!$F:$F,1,0)),"No","Yes")</f>
      </c>
      <c r="AG25" s="1187">
        <f>IF(ISNA(VLOOKUP(D25,'Jan 22'!F:F,1,0)),"No","Yes")</f>
      </c>
      <c r="AH25" s="1186"/>
      <c r="AI25" s="1185"/>
      <c r="AJ25" s="1184"/>
      <c r="AK25" s="1183"/>
      <c r="AL25" s="1182"/>
      <c r="AM25" s="1181"/>
    </row>
    <row r="26" spans="1:52" x14ac:dyDescent="0.25">
      <c r="A26" s="266"/>
      <c r="B26" s="101" t="s">
        <v>1270</v>
      </c>
      <c r="C26" s="111" t="s">
        <v>287</v>
      </c>
      <c r="D26" s="102" t="s">
        <v>886</v>
      </c>
      <c r="E26" s="107" t="s">
        <v>861</v>
      </c>
      <c r="F26" s="107" t="s">
        <v>516</v>
      </c>
      <c r="G26" s="107" t="s">
        <v>1019</v>
      </c>
      <c r="H26" s="128" t="str">
        <f>IF(ISNA(VLOOKUP($D26,'Jul 16'!$F:$F,1,0)),"No","Yes")</f>
      </c>
      <c r="I26" s="1242">
        <f>IF(ISNA(VLOOKUP($D26,'Jul 9'!$F:$F,1,0)),"No","Yes")</f>
      </c>
      <c r="J26" s="1241">
        <f>IF(ISNA(VLOOKUP($D26,'Jul 2'!$F:$F,1,0)),"No","Yes")</f>
      </c>
      <c r="K26" s="1240">
        <f>IF(ISNA(VLOOKUP($D26,'Jun 25'!$F:$F,1,0)),"No","Yes")</f>
      </c>
      <c r="L26" s="1239">
        <f>IF(ISNA(VLOOKUP($D26,'Jun 18'!$F:$F,1,0)),"No","Yes")</f>
      </c>
      <c r="M26" s="1238">
        <f>IF(ISNA(VLOOKUP($D26,'Jun 11'!$F:$F,1,0)),"No","Yes")</f>
      </c>
      <c r="N26" s="1237">
        <f>IF(ISNA(VLOOKUP($D26,'Jun 4'!$F:$F,1,0)),"No","Yes")</f>
      </c>
      <c r="O26" s="1236">
        <f>IF(ISNA(VLOOKUP($D26,'May 28'!$F:$F,1,0)),"No","Yes")</f>
      </c>
      <c r="P26" s="1235">
        <f>IF(ISNA(VLOOKUP($D26,'May 21'!$F:$F,1,0)),"No","Yes")</f>
      </c>
      <c r="Q26" s="1234">
        <f>IF(ISNA(VLOOKUP($D26,'May 14'!$F:$F,1,0)),"No","Yes")</f>
      </c>
      <c r="R26" s="1233">
        <f>IF(ISNA(VLOOKUP($D26,'May 9'!$F:$F,1,0)),"No","Yes")</f>
      </c>
      <c r="S26" s="1232">
        <f>IF(ISNA(VLOOKUP($D26,'May 2'!$F:$F,1,0)),"No","Yes")</f>
      </c>
      <c r="T26" s="1231">
        <f>IF(ISNA(VLOOKUP($D26,'Apr 23'!$F:$F,1,0)),"No","Yes")</f>
      </c>
      <c r="U26" s="1230">
        <f>IF(ISNA(VLOOKUP($D26,'Apr 16'!$F:$F,1,0)),"No","Yes")</f>
      </c>
      <c r="V26" s="1229">
        <f>IF(ISNA(VLOOKUP($D26,'Apr 9'!$F:$F,1,0)),"No","Yes")</f>
      </c>
      <c r="W26" s="1228">
        <f>IF(ISNA(VLOOKUP($D26,'Apr 2'!$F:$F,1,0)),"No","Yes")</f>
      </c>
      <c r="X26" s="1227">
        <f>IF(ISNA(VLOOKUP($D26,'Mar 26'!$F:$F,1,0)),"No","Yes")</f>
      </c>
      <c r="Y26" s="1226">
        <f>IF(ISNA(VLOOKUP($D26,'Mar 19'!$F:$F,1,0)),"No","Yes")</f>
      </c>
      <c r="Z26" s="1225">
        <f>IF(ISNA(VLOOKUP($D26,'Mar 12'!$F:$F,1,0)),"No","Yes")</f>
      </c>
      <c r="AA26" s="1224">
        <f>IF(ISNA(VLOOKUP($D26,'Mar 5'!$F:$F,1,0)),"No","Yes")</f>
      </c>
      <c r="AB26" s="1223">
        <f>IF(ISNA(VLOOKUP($D26,'Feb 26'!$F:$F,1,0)),"No","Yes")</f>
      </c>
      <c r="AC26" s="1222">
        <f>IF(ISNA(VLOOKUP($D26,'Feb 26'!$F:$F,1,0)),"No","Yes")</f>
      </c>
      <c r="AD26" s="1221">
        <f>IF(ISNA(VLOOKUP($D26,'Feb 12'!$F:$F,1,0)),"No","Yes")</f>
      </c>
      <c r="AE26" s="1220">
        <f>IF(ISNA(VLOOKUP($D26,'Feb 5'!$F:$F,1,0)),"No","Yes")</f>
      </c>
      <c r="AF26" s="1219">
        <f>IF(ISNA(VLOOKUP($D26,'Jan 29'!$F:$F,1,0)),"No","Yes")</f>
      </c>
      <c r="AG26" s="1218">
        <f>IF(ISNA(VLOOKUP(D26,'Jan 22'!F:F,1,0)),"No","Yes")</f>
      </c>
      <c r="AH26" s="1217"/>
      <c r="AI26" s="1216"/>
      <c r="AJ26" s="1215"/>
      <c r="AK26" s="1214"/>
      <c r="AL26" s="1213"/>
      <c r="AM26" s="1212"/>
    </row>
    <row r="27" spans="1:52" x14ac:dyDescent="0.25">
      <c r="A27" s="266"/>
      <c r="B27" s="101" t="s">
        <v>1271</v>
      </c>
      <c r="C27" s="111" t="s">
        <v>3</v>
      </c>
      <c r="D27" s="111" t="s">
        <v>139</v>
      </c>
      <c r="E27" s="107" t="s">
        <v>140</v>
      </c>
      <c r="F27" s="107" t="s">
        <v>53</v>
      </c>
      <c r="G27" s="107" t="s">
        <v>1019</v>
      </c>
      <c r="H27" s="128" t="str">
        <f>IF(ISNA(VLOOKUP($D27,'Jul 16'!$F:$F,1,0)),"No","Yes")</f>
      </c>
      <c r="I27" s="1273">
        <f>IF(ISNA(VLOOKUP($D27,'Jul 9'!$F:$F,1,0)),"No","Yes")</f>
      </c>
      <c r="J27" s="1272">
        <f>IF(ISNA(VLOOKUP($D27,'Jul 2'!$F:$F,1,0)),"No","Yes")</f>
      </c>
      <c r="K27" s="1271">
        <f>IF(ISNA(VLOOKUP($D27,'Jun 25'!$F:$F,1,0)),"No","Yes")</f>
      </c>
      <c r="L27" s="1270">
        <f>IF(ISNA(VLOOKUP($D27,'Jun 18'!$F:$F,1,0)),"No","Yes")</f>
      </c>
      <c r="M27" s="1269">
        <f>IF(ISNA(VLOOKUP($D27,'Jun 11'!$F:$F,1,0)),"No","Yes")</f>
      </c>
      <c r="N27" s="1268">
        <f>IF(ISNA(VLOOKUP($D27,'Jun 4'!$F:$F,1,0)),"No","Yes")</f>
      </c>
      <c r="O27" s="1267">
        <f>IF(ISNA(VLOOKUP($D27,'May 28'!$F:$F,1,0)),"No","Yes")</f>
      </c>
      <c r="P27" s="1266">
        <f>IF(ISNA(VLOOKUP($D27,'May 21'!$F:$F,1,0)),"No","Yes")</f>
      </c>
      <c r="Q27" s="1265">
        <f>IF(ISNA(VLOOKUP($D27,'May 14'!$F:$F,1,0)),"No","Yes")</f>
      </c>
      <c r="R27" s="1264">
        <f>IF(ISNA(VLOOKUP($D27,'May 9'!$F:$F,1,0)),"No","Yes")</f>
      </c>
      <c r="S27" s="1263">
        <f>IF(ISNA(VLOOKUP($D27,'May 2'!$F:$F,1,0)),"No","Yes")</f>
      </c>
      <c r="T27" s="1262">
        <f>IF(ISNA(VLOOKUP($D27,'Apr 23'!$F:$F,1,0)),"No","Yes")</f>
      </c>
      <c r="U27" s="1261">
        <f>IF(ISNA(VLOOKUP($D27,'Apr 16'!$F:$F,1,0)),"No","Yes")</f>
      </c>
      <c r="V27" s="1260">
        <f>IF(ISNA(VLOOKUP($D27,'Apr 9'!$F:$F,1,0)),"No","Yes")</f>
      </c>
      <c r="W27" s="1259">
        <f>IF(ISNA(VLOOKUP($D27,'Apr 2'!$F:$F,1,0)),"No","Yes")</f>
      </c>
      <c r="X27" s="1258">
        <f>IF(ISNA(VLOOKUP($D27,'Mar 26'!$F:$F,1,0)),"No","Yes")</f>
      </c>
      <c r="Y27" s="1257">
        <f>IF(ISNA(VLOOKUP($D27,'Mar 19'!$F:$F,1,0)),"No","Yes")</f>
      </c>
      <c r="Z27" s="1256">
        <f>IF(ISNA(VLOOKUP($D27,'Mar 12'!$F:$F,1,0)),"No","Yes")</f>
      </c>
      <c r="AA27" s="1255">
        <f>IF(ISNA(VLOOKUP($D27,'Mar 5'!$F:$F,1,0)),"No","Yes")</f>
      </c>
      <c r="AB27" s="1254">
        <f>IF(ISNA(VLOOKUP($D27,'Feb 26'!$F:$F,1,0)),"No","Yes")</f>
      </c>
      <c r="AC27" s="1253">
        <f>IF(ISNA(VLOOKUP($D27,'Feb 26'!$F:$F,1,0)),"No","Yes")</f>
      </c>
      <c r="AD27" s="1252">
        <f>IF(ISNA(VLOOKUP($D27,'Feb 12'!$F:$F,1,0)),"No","Yes")</f>
      </c>
      <c r="AE27" s="1251">
        <f>IF(ISNA(VLOOKUP($D27,'Feb 5'!$F:$F,1,0)),"No","Yes")</f>
      </c>
      <c r="AF27" s="1250">
        <f>IF(ISNA(VLOOKUP($D27,'Jan 29'!$F:$F,1,0)),"No","Yes")</f>
      </c>
      <c r="AG27" s="1249">
        <f>IF(ISNA(VLOOKUP(D27,'Jan 22'!F:F,1,0)),"No","Yes")</f>
      </c>
      <c r="AH27" s="1248"/>
      <c r="AI27" s="1247"/>
      <c r="AJ27" s="1246"/>
      <c r="AK27" s="1245"/>
      <c r="AL27" s="1244"/>
      <c r="AM27" s="1243"/>
    </row>
    <row r="28" spans="1:52" x14ac:dyDescent="0.25">
      <c r="A28" s="266"/>
      <c r="B28" s="101" t="s">
        <v>1272</v>
      </c>
      <c r="C28" s="111" t="s">
        <v>3</v>
      </c>
      <c r="D28" s="111" t="s">
        <v>226</v>
      </c>
      <c r="E28" s="107" t="s">
        <v>227</v>
      </c>
      <c r="F28" s="107" t="s">
        <v>53</v>
      </c>
      <c r="G28" s="107" t="s">
        <v>1019</v>
      </c>
      <c r="H28" s="128" t="str">
        <f>IF(ISNA(VLOOKUP($D28,'Jul 16'!$F:$F,1,0)),"No","Yes")</f>
      </c>
      <c r="I28" s="1304">
        <f>IF(ISNA(VLOOKUP($D28,'Jul 9'!$F:$F,1,0)),"No","Yes")</f>
      </c>
      <c r="J28" s="1303">
        <f>IF(ISNA(VLOOKUP($D28,'Jul 2'!$F:$F,1,0)),"No","Yes")</f>
      </c>
      <c r="K28" s="1302">
        <f>IF(ISNA(VLOOKUP($D28,'Jun 25'!$F:$F,1,0)),"No","Yes")</f>
      </c>
      <c r="L28" s="1301">
        <f>IF(ISNA(VLOOKUP($D28,'Jun 18'!$F:$F,1,0)),"No","Yes")</f>
      </c>
      <c r="M28" s="1300">
        <f>IF(ISNA(VLOOKUP($D28,'Jun 11'!$F:$F,1,0)),"No","Yes")</f>
      </c>
      <c r="N28" s="1299">
        <f>IF(ISNA(VLOOKUP($D28,'Jun 4'!$F:$F,1,0)),"No","Yes")</f>
      </c>
      <c r="O28" s="1298">
        <f>IF(ISNA(VLOOKUP($D28,'May 28'!$F:$F,1,0)),"No","Yes")</f>
      </c>
      <c r="P28" s="1297">
        <f>IF(ISNA(VLOOKUP($D28,'May 21'!$F:$F,1,0)),"No","Yes")</f>
      </c>
      <c r="Q28" s="1296">
        <f>IF(ISNA(VLOOKUP($D28,'May 14'!$F:$F,1,0)),"No","Yes")</f>
      </c>
      <c r="R28" s="1295">
        <f>IF(ISNA(VLOOKUP($D28,'May 9'!$F:$F,1,0)),"No","Yes")</f>
      </c>
      <c r="S28" s="1294">
        <f>IF(ISNA(VLOOKUP($D28,'May 2'!$F:$F,1,0)),"No","Yes")</f>
      </c>
      <c r="T28" s="1293">
        <f>IF(ISNA(VLOOKUP($D28,'Apr 23'!$F:$F,1,0)),"No","Yes")</f>
      </c>
      <c r="U28" s="1292">
        <f>IF(ISNA(VLOOKUP($D28,'Apr 16'!$F:$F,1,0)),"No","Yes")</f>
      </c>
      <c r="V28" s="1291">
        <f>IF(ISNA(VLOOKUP($D28,'Apr 9'!$F:$F,1,0)),"No","Yes")</f>
      </c>
      <c r="W28" s="1290">
        <f>IF(ISNA(VLOOKUP($D28,'Apr 2'!$F:$F,1,0)),"No","Yes")</f>
      </c>
      <c r="X28" s="1289">
        <f>IF(ISNA(VLOOKUP($D28,'Mar 26'!$F:$F,1,0)),"No","Yes")</f>
      </c>
      <c r="Y28" s="1288">
        <f>IF(ISNA(VLOOKUP($D28,'Mar 19'!$F:$F,1,0)),"No","Yes")</f>
      </c>
      <c r="Z28" s="1287">
        <f>IF(ISNA(VLOOKUP($D28,'Mar 12'!$F:$F,1,0)),"No","Yes")</f>
      </c>
      <c r="AA28" s="1286">
        <f>IF(ISNA(VLOOKUP($D28,'Mar 5'!$F:$F,1,0)),"No","Yes")</f>
      </c>
      <c r="AB28" s="1285">
        <f>IF(ISNA(VLOOKUP($D28,'Feb 26'!$F:$F,1,0)),"No","Yes")</f>
      </c>
      <c r="AC28" s="1284">
        <f>IF(ISNA(VLOOKUP($D28,'Feb 26'!$F:$F,1,0)),"No","Yes")</f>
      </c>
      <c r="AD28" s="1283">
        <f>IF(ISNA(VLOOKUP($D28,'Feb 12'!$F:$F,1,0)),"No","Yes")</f>
      </c>
      <c r="AE28" s="1282">
        <f>IF(ISNA(VLOOKUP($D28,'Feb 5'!$F:$F,1,0)),"No","Yes")</f>
      </c>
      <c r="AF28" s="1281">
        <f>IF(ISNA(VLOOKUP($D28,'Jan 29'!$F:$F,1,0)),"No","Yes")</f>
      </c>
      <c r="AG28" s="1280">
        <f>IF(ISNA(VLOOKUP(D28,'Jan 22'!F:F,1,0)),"No","Yes")</f>
      </c>
      <c r="AH28" s="1279"/>
      <c r="AI28" s="1278"/>
      <c r="AJ28" s="1277"/>
      <c r="AK28" s="1276"/>
      <c r="AL28" s="1275"/>
      <c r="AM28" s="1274"/>
    </row>
    <row r="29" spans="1:52" x14ac:dyDescent="0.25">
      <c r="A29" s="266"/>
      <c r="B29" s="101" t="s">
        <v>1273</v>
      </c>
      <c r="C29" s="111" t="s">
        <v>3</v>
      </c>
      <c r="D29" s="101" t="s">
        <v>275</v>
      </c>
      <c r="E29" s="107" t="s">
        <v>276</v>
      </c>
      <c r="F29" s="107" t="s">
        <v>53</v>
      </c>
      <c r="G29" s="107" t="s">
        <v>1019</v>
      </c>
      <c r="H29" s="128" t="str">
        <f>IF(ISNA(VLOOKUP($D29,'Jul 16'!$F:$F,1,0)),"No","Yes")</f>
      </c>
      <c r="I29" s="1335">
        <f>IF(ISNA(VLOOKUP($D29,'Jul 9'!$F:$F,1,0)),"No","Yes")</f>
      </c>
      <c r="J29" s="1334">
        <f>IF(ISNA(VLOOKUP($D29,'Jul 2'!$F:$F,1,0)),"No","Yes")</f>
      </c>
      <c r="K29" s="1333">
        <f>IF(ISNA(VLOOKUP($D29,'Jun 25'!$F:$F,1,0)),"No","Yes")</f>
      </c>
      <c r="L29" s="1332">
        <f>IF(ISNA(VLOOKUP($D29,'Jun 18'!$F:$F,1,0)),"No","Yes")</f>
      </c>
      <c r="M29" s="1331">
        <f>IF(ISNA(VLOOKUP($D29,'Jun 11'!$F:$F,1,0)),"No","Yes")</f>
      </c>
      <c r="N29" s="1330">
        <f>IF(ISNA(VLOOKUP($D29,'Jun 4'!$F:$F,1,0)),"No","Yes")</f>
      </c>
      <c r="O29" s="1329">
        <f>IF(ISNA(VLOOKUP($D29,'May 28'!$F:$F,1,0)),"No","Yes")</f>
      </c>
      <c r="P29" s="1328">
        <f>IF(ISNA(VLOOKUP($D29,'May 21'!$F:$F,1,0)),"No","Yes")</f>
      </c>
      <c r="Q29" s="1327">
        <f>IF(ISNA(VLOOKUP($D29,'May 14'!$F:$F,1,0)),"No","Yes")</f>
      </c>
      <c r="R29" s="1326">
        <f>IF(ISNA(VLOOKUP($D29,'May 9'!$F:$F,1,0)),"No","Yes")</f>
      </c>
      <c r="S29" s="1325">
        <f>IF(ISNA(VLOOKUP($D29,'May 2'!$F:$F,1,0)),"No","Yes")</f>
      </c>
      <c r="T29" s="1324">
        <f>IF(ISNA(VLOOKUP($D29,'Apr 23'!$F:$F,1,0)),"No","Yes")</f>
      </c>
      <c r="U29" s="1323">
        <f>IF(ISNA(VLOOKUP($D29,'Apr 16'!$F:$F,1,0)),"No","Yes")</f>
      </c>
      <c r="V29" s="1322">
        <f>IF(ISNA(VLOOKUP($D29,'Apr 9'!$F:$F,1,0)),"No","Yes")</f>
      </c>
      <c r="W29" s="1321">
        <f>IF(ISNA(VLOOKUP($D29,'Apr 2'!$F:$F,1,0)),"No","Yes")</f>
      </c>
      <c r="X29" s="1320">
        <f>IF(ISNA(VLOOKUP($D29,'Mar 26'!$F:$F,1,0)),"No","Yes")</f>
      </c>
      <c r="Y29" s="1319">
        <f>IF(ISNA(VLOOKUP($D29,'Mar 19'!$F:$F,1,0)),"No","Yes")</f>
      </c>
      <c r="Z29" s="1318">
        <f>IF(ISNA(VLOOKUP($D29,'Mar 12'!$F:$F,1,0)),"No","Yes")</f>
      </c>
      <c r="AA29" s="1317">
        <f>IF(ISNA(VLOOKUP($D29,'Mar 5'!$F:$F,1,0)),"No","Yes")</f>
      </c>
      <c r="AB29" s="1316">
        <f>IF(ISNA(VLOOKUP($D29,'Feb 26'!$F:$F,1,0)),"No","Yes")</f>
      </c>
      <c r="AC29" s="1315">
        <f>IF(ISNA(VLOOKUP($D29,'Feb 26'!$F:$F,1,0)),"No","Yes")</f>
      </c>
      <c r="AD29" s="1314">
        <f>IF(ISNA(VLOOKUP($D29,'Feb 12'!$F:$F,1,0)),"No","Yes")</f>
      </c>
      <c r="AE29" s="1313">
        <f>IF(ISNA(VLOOKUP($D29,'Feb 5'!$F:$F,1,0)),"No","Yes")</f>
      </c>
      <c r="AF29" s="1312">
        <f>IF(ISNA(VLOOKUP($D29,'Jan 29'!$F:$F,1,0)),"No","Yes")</f>
      </c>
      <c r="AG29" s="1311">
        <f>IF(ISNA(VLOOKUP(D29,'Jan 22'!F:F,1,0)),"No","Yes")</f>
      </c>
      <c r="AH29" s="1310"/>
      <c r="AI29" s="1309"/>
      <c r="AJ29" s="1308"/>
      <c r="AK29" s="1307"/>
      <c r="AL29" s="1306"/>
      <c r="AM29" s="1305"/>
    </row>
    <row r="30" spans="1:52" x14ac:dyDescent="0.25">
      <c r="A30" s="266"/>
      <c r="B30" s="101" t="s">
        <v>1274</v>
      </c>
      <c r="C30" s="111" t="s">
        <v>3</v>
      </c>
      <c r="D30" s="101" t="s">
        <v>244</v>
      </c>
      <c r="E30" s="107" t="s">
        <v>245</v>
      </c>
      <c r="F30" s="107" t="s">
        <v>125</v>
      </c>
      <c r="G30" s="107" t="s">
        <v>1019</v>
      </c>
      <c r="H30" s="128" t="str">
        <f>IF(ISNA(VLOOKUP($D30,'Jul 16'!$F:$F,1,0)),"No","Yes")</f>
      </c>
      <c r="I30" s="1366">
        <f>IF(ISNA(VLOOKUP($D30,'Jul 9'!$F:$F,1,0)),"No","Yes")</f>
      </c>
      <c r="J30" s="1365">
        <f>IF(ISNA(VLOOKUP($D30,'Jul 2'!$F:$F,1,0)),"No","Yes")</f>
      </c>
      <c r="K30" s="1364">
        <f>IF(ISNA(VLOOKUP($D30,'Jun 25'!$F:$F,1,0)),"No","Yes")</f>
      </c>
      <c r="L30" s="1363">
        <f>IF(ISNA(VLOOKUP($D30,'Jun 18'!$F:$F,1,0)),"No","Yes")</f>
      </c>
      <c r="M30" s="1362">
        <f>IF(ISNA(VLOOKUP($D30,'Jun 11'!$F:$F,1,0)),"No","Yes")</f>
      </c>
      <c r="N30" s="1361">
        <f>IF(ISNA(VLOOKUP($D30,'Jun 4'!$F:$F,1,0)),"No","Yes")</f>
      </c>
      <c r="O30" s="1360">
        <f>IF(ISNA(VLOOKUP($D30,'May 28'!$F:$F,1,0)),"No","Yes")</f>
      </c>
      <c r="P30" s="1359">
        <f>IF(ISNA(VLOOKUP($D30,'May 21'!$F:$F,1,0)),"No","Yes")</f>
      </c>
      <c r="Q30" s="1358">
        <f>IF(ISNA(VLOOKUP($D30,'May 14'!$F:$F,1,0)),"No","Yes")</f>
      </c>
      <c r="R30" s="1357">
        <f>IF(ISNA(VLOOKUP($D30,'May 9'!$F:$F,1,0)),"No","Yes")</f>
      </c>
      <c r="S30" s="1356">
        <f>IF(ISNA(VLOOKUP($D30,'May 2'!$F:$F,1,0)),"No","Yes")</f>
      </c>
      <c r="T30" s="1355">
        <f>IF(ISNA(VLOOKUP($D30,'Apr 23'!$F:$F,1,0)),"No","Yes")</f>
      </c>
      <c r="U30" s="1354">
        <f>IF(ISNA(VLOOKUP($D30,'Apr 16'!$F:$F,1,0)),"No","Yes")</f>
      </c>
      <c r="V30" s="1353">
        <f>IF(ISNA(VLOOKUP($D30,'Apr 9'!$F:$F,1,0)),"No","Yes")</f>
      </c>
      <c r="W30" s="1352">
        <f>IF(ISNA(VLOOKUP($D30,'Apr 2'!$F:$F,1,0)),"No","Yes")</f>
      </c>
      <c r="X30" s="1351">
        <f>IF(ISNA(VLOOKUP($D30,'Mar 26'!$F:$F,1,0)),"No","Yes")</f>
      </c>
      <c r="Y30" s="1350">
        <f>IF(ISNA(VLOOKUP($D30,'Mar 19'!$F:$F,1,0)),"No","Yes")</f>
      </c>
      <c r="Z30" s="1349">
        <f>IF(ISNA(VLOOKUP($D30,'Mar 12'!$F:$F,1,0)),"No","Yes")</f>
      </c>
      <c r="AA30" s="1348">
        <f>IF(ISNA(VLOOKUP($D30,'Mar 5'!$F:$F,1,0)),"No","Yes")</f>
      </c>
      <c r="AB30" s="1347">
        <f>IF(ISNA(VLOOKUP($D30,'Feb 26'!$F:$F,1,0)),"No","Yes")</f>
      </c>
      <c r="AC30" s="1346">
        <f>IF(ISNA(VLOOKUP($D30,'Feb 26'!$F:$F,1,0)),"No","Yes")</f>
      </c>
      <c r="AD30" s="1345">
        <f>IF(ISNA(VLOOKUP($D30,'Feb 12'!$F:$F,1,0)),"No","Yes")</f>
      </c>
      <c r="AE30" s="1344">
        <f>IF(ISNA(VLOOKUP($D30,'Feb 5'!$F:$F,1,0)),"No","Yes")</f>
      </c>
      <c r="AF30" s="1343">
        <f>IF(ISNA(VLOOKUP($D30,'Jan 29'!$F:$F,1,0)),"No","Yes")</f>
      </c>
      <c r="AG30" s="1342">
        <f>IF(ISNA(VLOOKUP(D30,'Jan 22'!F:F,1,0)),"No","Yes")</f>
      </c>
      <c r="AH30" s="1341"/>
      <c r="AI30" s="1340"/>
      <c r="AJ30" s="1339"/>
      <c r="AK30" s="1338"/>
      <c r="AL30" s="1337"/>
      <c r="AM30" s="1336"/>
    </row>
    <row customFormat="1" r="31" s="158" spans="1:52" x14ac:dyDescent="0.25">
      <c r="A31" s="266"/>
      <c r="B31" s="153" t="s">
        <v>1275</v>
      </c>
      <c r="C31" s="154" t="s">
        <v>3</v>
      </c>
      <c r="D31" s="154" t="s">
        <v>156</v>
      </c>
      <c r="E31" s="155" t="s">
        <v>158</v>
      </c>
      <c r="F31" s="155" t="s">
        <v>159</v>
      </c>
      <c r="G31" s="155" t="s">
        <v>666</v>
      </c>
      <c r="H31" s="128" t="str">
        <f>IF(ISNA(VLOOKUP($D31,'Jul 16'!$F:$F,1,0)),"No","Yes")</f>
      </c>
      <c r="I31" s="1397">
        <f>IF(ISNA(VLOOKUP($D31,'Jul 9'!$F:$F,1,0)),"No","Yes")</f>
      </c>
      <c r="J31" s="1396">
        <f>IF(ISNA(VLOOKUP($D31,'Jul 2'!$F:$F,1,0)),"No","Yes")</f>
      </c>
      <c r="K31" s="1395">
        <f>IF(ISNA(VLOOKUP($D31,'Jun 25'!$F:$F,1,0)),"No","Yes")</f>
      </c>
      <c r="L31" s="1394">
        <f>IF(ISNA(VLOOKUP($D31,'Jun 18'!$F:$F,1,0)),"No","Yes")</f>
      </c>
      <c r="M31" s="1393">
        <f>IF(ISNA(VLOOKUP($D31,'Jun 11'!$F:$F,1,0)),"No","Yes")</f>
      </c>
      <c r="N31" s="1392">
        <f>IF(ISNA(VLOOKUP($D31,'Jun 4'!$F:$F,1,0)),"No","Yes")</f>
      </c>
      <c r="O31" s="1391">
        <f>IF(ISNA(VLOOKUP($D31,'May 28'!$F:$F,1,0)),"No","Yes")</f>
      </c>
      <c r="P31" s="1390">
        <f>IF(ISNA(VLOOKUP($D31,'May 21'!$F:$F,1,0)),"No","Yes")</f>
      </c>
      <c r="Q31" s="1389">
        <f>IF(ISNA(VLOOKUP($D31,'May 14'!$F:$F,1,0)),"No","Yes")</f>
      </c>
      <c r="R31" s="1388">
        <f>IF(ISNA(VLOOKUP($D31,'May 9'!$F:$F,1,0)),"No","Yes")</f>
      </c>
      <c r="S31" s="1387">
        <f>IF(ISNA(VLOOKUP($D31,'May 2'!$F:$F,1,0)),"No","Yes")</f>
      </c>
      <c r="T31" s="1386">
        <f>IF(ISNA(VLOOKUP($D31,'Apr 23'!$F:$F,1,0)),"No","Yes")</f>
      </c>
      <c r="U31" s="1385">
        <f>IF(ISNA(VLOOKUP($D31,'Apr 16'!$F:$F,1,0)),"No","Yes")</f>
      </c>
      <c r="V31" s="1384">
        <f>IF(ISNA(VLOOKUP($D31,'Apr 9'!$F:$F,1,0)),"No","Yes")</f>
      </c>
      <c r="W31" s="1383">
        <f>IF(ISNA(VLOOKUP($D31,'Apr 2'!$F:$F,1,0)),"No","Yes")</f>
      </c>
      <c r="X31" s="1382">
        <f>IF(ISNA(VLOOKUP($D31,'Mar 26'!$F:$F,1,0)),"No","Yes")</f>
      </c>
      <c r="Y31" s="1381">
        <f>IF(ISNA(VLOOKUP($D31,'Mar 19'!$F:$F,1,0)),"No","Yes")</f>
      </c>
      <c r="Z31" s="1380">
        <f>IF(ISNA(VLOOKUP($D31,'Mar 12'!$F:$F,1,0)),"No","Yes")</f>
      </c>
      <c r="AA31" s="1379">
        <f>IF(ISNA(VLOOKUP($D31,'Mar 5'!$F:$F,1,0)),"No","Yes")</f>
      </c>
      <c r="AB31" s="1378">
        <f>IF(ISNA(VLOOKUP($D31,'Feb 26'!$F:$F,1,0)),"No","Yes")</f>
      </c>
      <c r="AC31" s="1377">
        <f>IF(ISNA(VLOOKUP($D31,'Feb 26'!$F:$F,1,0)),"No","Yes")</f>
      </c>
      <c r="AD31" s="1376">
        <f>IF(ISNA(VLOOKUP($D31,'Feb 12'!$F:$F,1,0)),"No","Yes")</f>
      </c>
      <c r="AE31" s="1375">
        <f>IF(ISNA(VLOOKUP($D31,'Feb 5'!$F:$F,1,0)),"No","Yes")</f>
      </c>
      <c r="AF31" s="1374">
        <f>IF(ISNA(VLOOKUP($D31,'Jan 29'!$F:$F,1,0)),"No","Yes")</f>
      </c>
      <c r="AG31" s="1373">
        <f>IF(ISNA(VLOOKUP(D31,'Jan 22'!F:F,1,0)),"No","Yes")</f>
      </c>
      <c r="AH31" s="1372"/>
      <c r="AI31" s="1371"/>
      <c r="AJ31" s="1370"/>
      <c r="AK31" s="1369"/>
      <c r="AL31" s="1368"/>
      <c r="AM31" s="1367"/>
    </row>
    <row r="32" spans="1:52" x14ac:dyDescent="0.25">
      <c r="A32" s="266"/>
      <c r="B32" s="125" t="s">
        <v>1276</v>
      </c>
      <c r="C32" s="111" t="s">
        <v>3</v>
      </c>
      <c r="D32" s="101" t="s">
        <v>252</v>
      </c>
      <c r="E32" s="107"/>
      <c r="F32" s="116"/>
      <c r="G32" s="116"/>
      <c r="H32" s="128" t="str">
        <f>IF(ISNA(VLOOKUP($D32,'Jul 16'!$F:$F,1,0)),"No","Yes")</f>
      </c>
      <c r="I32" s="1428">
        <f>IF(ISNA(VLOOKUP($D32,'Jul 9'!$F:$F,1,0)),"No","Yes")</f>
      </c>
      <c r="J32" s="1427">
        <f>IF(ISNA(VLOOKUP($D32,'Jul 2'!$F:$F,1,0)),"No","Yes")</f>
      </c>
      <c r="K32" s="1426">
        <f>IF(ISNA(VLOOKUP($D32,'Jun 25'!$F:$F,1,0)),"No","Yes")</f>
      </c>
      <c r="L32" s="1425">
        <f>IF(ISNA(VLOOKUP($D32,'Jun 18'!$F:$F,1,0)),"No","Yes")</f>
      </c>
      <c r="M32" s="1424">
        <f>IF(ISNA(VLOOKUP($D32,'Jun 11'!$F:$F,1,0)),"No","Yes")</f>
      </c>
      <c r="N32" s="1423">
        <f>IF(ISNA(VLOOKUP($D32,'Jun 4'!$F:$F,1,0)),"No","Yes")</f>
      </c>
      <c r="O32" s="1422">
        <f>IF(ISNA(VLOOKUP($D32,'May 28'!$F:$F,1,0)),"No","Yes")</f>
      </c>
      <c r="P32" s="1421">
        <f>IF(ISNA(VLOOKUP($D32,'May 21'!$F:$F,1,0)),"No","Yes")</f>
      </c>
      <c r="Q32" s="1420">
        <f>IF(ISNA(VLOOKUP($D32,'May 14'!$F:$F,1,0)),"No","Yes")</f>
      </c>
      <c r="R32" s="1419">
        <f>IF(ISNA(VLOOKUP($D32,'May 9'!$F:$F,1,0)),"No","Yes")</f>
      </c>
      <c r="S32" s="1418">
        <f>IF(ISNA(VLOOKUP($D32,'May 2'!$F:$F,1,0)),"No","Yes")</f>
      </c>
      <c r="T32" s="1417">
        <f>IF(ISNA(VLOOKUP($D32,'Apr 23'!$F:$F,1,0)),"No","Yes")</f>
      </c>
      <c r="U32" s="1416">
        <f>IF(ISNA(VLOOKUP($D32,'Apr 16'!$F:$F,1,0)),"No","Yes")</f>
      </c>
      <c r="V32" s="1415">
        <f>IF(ISNA(VLOOKUP($D32,'Apr 9'!$F:$F,1,0)),"No","Yes")</f>
      </c>
      <c r="W32" s="1414">
        <f>IF(ISNA(VLOOKUP($D32,'Apr 2'!$F:$F,1,0)),"No","Yes")</f>
      </c>
      <c r="X32" s="1413">
        <f>IF(ISNA(VLOOKUP($D32,'Mar 26'!$F:$F,1,0)),"No","Yes")</f>
      </c>
      <c r="Y32" s="1412">
        <f>IF(ISNA(VLOOKUP($D32,'Mar 19'!$F:$F,1,0)),"No","Yes")</f>
      </c>
      <c r="Z32" s="1411">
        <f>IF(ISNA(VLOOKUP($D32,'Mar 12'!$F:$F,1,0)),"No","Yes")</f>
      </c>
      <c r="AA32" s="1410">
        <f>IF(ISNA(VLOOKUP($D32,'Mar 5'!$F:$F,1,0)),"No","Yes")</f>
      </c>
      <c r="AB32" s="1409">
        <f>IF(ISNA(VLOOKUP($D32,'Feb 26'!$F:$F,1,0)),"No","Yes")</f>
      </c>
      <c r="AC32" s="1408">
        <f>IF(ISNA(VLOOKUP($D32,'Feb 26'!$F:$F,1,0)),"No","Yes")</f>
      </c>
      <c r="AD32" s="1407">
        <f>IF(ISNA(VLOOKUP($D32,'Feb 12'!$F:$F,1,0)),"No","Yes")</f>
      </c>
      <c r="AE32" s="1406">
        <f>IF(ISNA(VLOOKUP($D32,'Feb 5'!$F:$F,1,0)),"No","Yes")</f>
      </c>
      <c r="AF32" s="1405">
        <f>IF(ISNA(VLOOKUP($D32,'Jan 29'!$F:$F,1,0)),"No","Yes")</f>
      </c>
      <c r="AG32" s="1404">
        <f>IF(ISNA(VLOOKUP(D32,'Jan 22'!F:F,1,0)),"No","Yes")</f>
      </c>
      <c r="AH32" s="1403"/>
      <c r="AI32" s="1402"/>
      <c r="AJ32" s="1401"/>
      <c r="AK32" s="1400"/>
      <c r="AL32" s="1399"/>
      <c r="AM32" s="1398"/>
    </row>
    <row r="33" spans="1:38" x14ac:dyDescent="0.25">
      <c r="A33" s="266"/>
      <c r="B33" s="101" t="s">
        <v>1277</v>
      </c>
      <c r="C33" s="111" t="s">
        <v>3</v>
      </c>
      <c r="D33" s="111" t="s">
        <v>61</v>
      </c>
      <c r="E33" s="124" t="s">
        <v>62</v>
      </c>
      <c r="F33" s="124" t="s">
        <v>53</v>
      </c>
      <c r="G33" s="124" t="s">
        <v>666</v>
      </c>
      <c r="H33" s="128" t="str">
        <f>IF(ISNA(VLOOKUP($D33,'Jul 16'!$F:$F,1,0)),"No","Yes")</f>
      </c>
      <c r="I33" s="1459">
        <f>IF(ISNA(VLOOKUP($D33,'Jul 9'!$F:$F,1,0)),"No","Yes")</f>
      </c>
      <c r="J33" s="1458">
        <f>IF(ISNA(VLOOKUP($D33,'Jul 2'!$F:$F,1,0)),"No","Yes")</f>
      </c>
      <c r="K33" s="1457">
        <f>IF(ISNA(VLOOKUP($D33,'Jun 25'!$F:$F,1,0)),"No","Yes")</f>
      </c>
      <c r="L33" s="1456">
        <f>IF(ISNA(VLOOKUP($D33,'Jun 18'!$F:$F,1,0)),"No","Yes")</f>
      </c>
      <c r="M33" s="1455">
        <f>IF(ISNA(VLOOKUP($D33,'Jun 11'!$F:$F,1,0)),"No","Yes")</f>
      </c>
      <c r="N33" s="1454">
        <f>IF(ISNA(VLOOKUP($D33,'Jun 4'!$F:$F,1,0)),"No","Yes")</f>
      </c>
      <c r="O33" s="1453">
        <f>IF(ISNA(VLOOKUP($D33,'May 28'!$F:$F,1,0)),"No","Yes")</f>
      </c>
      <c r="P33" s="1452">
        <f>IF(ISNA(VLOOKUP($D33,'May 21'!$F:$F,1,0)),"No","Yes")</f>
      </c>
      <c r="Q33" s="1451">
        <f>IF(ISNA(VLOOKUP($D33,'May 14'!$F:$F,1,0)),"No","Yes")</f>
      </c>
      <c r="R33" s="1450">
        <f>IF(ISNA(VLOOKUP($D33,'May 9'!$F:$F,1,0)),"No","Yes")</f>
      </c>
      <c r="S33" s="1449">
        <f>IF(ISNA(VLOOKUP($D33,'May 2'!$F:$F,1,0)),"No","Yes")</f>
      </c>
      <c r="T33" s="1448">
        <f>IF(ISNA(VLOOKUP($D33,'Apr 23'!$F:$F,1,0)),"No","Yes")</f>
      </c>
      <c r="U33" s="1447">
        <f>IF(ISNA(VLOOKUP($D33,'Apr 16'!$F:$F,1,0)),"No","Yes")</f>
      </c>
      <c r="V33" s="1446">
        <f>IF(ISNA(VLOOKUP($D33,'Apr 9'!$F:$F,1,0)),"No","Yes")</f>
      </c>
      <c r="W33" s="1445">
        <f>IF(ISNA(VLOOKUP($D33,'Apr 2'!$F:$F,1,0)),"No","Yes")</f>
      </c>
      <c r="X33" s="1444">
        <f>IF(ISNA(VLOOKUP($D33,'Mar 26'!$F:$F,1,0)),"No","Yes")</f>
      </c>
      <c r="Y33" s="1443">
        <f>IF(ISNA(VLOOKUP($D33,'Mar 19'!$F:$F,1,0)),"No","Yes")</f>
      </c>
      <c r="Z33" s="1442">
        <f>IF(ISNA(VLOOKUP($D33,'Mar 12'!$F:$F,1,0)),"No","Yes")</f>
      </c>
      <c r="AA33" s="1441">
        <f>IF(ISNA(VLOOKUP($D33,'Mar 5'!$F:$F,1,0)),"No","Yes")</f>
      </c>
      <c r="AB33" s="1440">
        <f>IF(ISNA(VLOOKUP($D33,'Feb 26'!$F:$F,1,0)),"No","Yes")</f>
      </c>
      <c r="AC33" s="1439">
        <f>IF(ISNA(VLOOKUP($D33,'Feb 26'!$F:$F,1,0)),"No","Yes")</f>
      </c>
      <c r="AD33" s="1438">
        <f>IF(ISNA(VLOOKUP($D33,'Feb 12'!$F:$F,1,0)),"No","Yes")</f>
      </c>
      <c r="AE33" s="1437">
        <f>IF(ISNA(VLOOKUP($D33,'Feb 5'!$F:$F,1,0)),"No","Yes")</f>
      </c>
      <c r="AF33" s="1436">
        <f>IF(ISNA(VLOOKUP($D33,'Jan 29'!$F:$F,1,0)),"No","Yes")</f>
      </c>
      <c r="AG33" s="1435">
        <f>IF(ISNA(VLOOKUP(D33,'Jan 22'!F:F,1,0)),"No","Yes")</f>
      </c>
      <c r="AH33" s="1434"/>
      <c r="AI33" s="1433"/>
      <c r="AJ33" s="1432"/>
      <c r="AK33" s="1431"/>
      <c r="AL33" s="1430"/>
      <c r="AM33" s="1429"/>
    </row>
    <row r="34" spans="1:38" x14ac:dyDescent="0.25">
      <c r="A34" s="266"/>
      <c r="B34" s="101" t="s">
        <v>1278</v>
      </c>
      <c r="C34" s="111" t="s">
        <v>3</v>
      </c>
      <c r="D34" s="101" t="s">
        <v>259</v>
      </c>
      <c r="E34" s="107"/>
      <c r="F34" s="116"/>
      <c r="G34" s="116"/>
      <c r="H34" s="128" t="str">
        <f>IF(ISNA(VLOOKUP($D34,'Jul 16'!$F:$F,1,0)),"No","Yes")</f>
      </c>
      <c r="I34" s="1490">
        <f>IF(ISNA(VLOOKUP($D34,'Jul 9'!$F:$F,1,0)),"No","Yes")</f>
      </c>
      <c r="J34" s="1489">
        <f>IF(ISNA(VLOOKUP($D34,'Jul 2'!$F:$F,1,0)),"No","Yes")</f>
      </c>
      <c r="K34" s="1488">
        <f>IF(ISNA(VLOOKUP($D34,'Jun 25'!$F:$F,1,0)),"No","Yes")</f>
      </c>
      <c r="L34" s="1487">
        <f>IF(ISNA(VLOOKUP($D34,'Jun 18'!$F:$F,1,0)),"No","Yes")</f>
      </c>
      <c r="M34" s="1486">
        <f>IF(ISNA(VLOOKUP($D34,'Jun 11'!$F:$F,1,0)),"No","Yes")</f>
      </c>
      <c r="N34" s="1485">
        <f>IF(ISNA(VLOOKUP($D34,'Jun 4'!$F:$F,1,0)),"No","Yes")</f>
      </c>
      <c r="O34" s="1484">
        <f>IF(ISNA(VLOOKUP($D34,'May 28'!$F:$F,1,0)),"No","Yes")</f>
      </c>
      <c r="P34" s="1483">
        <f>IF(ISNA(VLOOKUP($D34,'May 21'!$F:$F,1,0)),"No","Yes")</f>
      </c>
      <c r="Q34" s="1482">
        <f>IF(ISNA(VLOOKUP($D34,'May 14'!$F:$F,1,0)),"No","Yes")</f>
      </c>
      <c r="R34" s="1481">
        <f>IF(ISNA(VLOOKUP($D34,'May 9'!$F:$F,1,0)),"No","Yes")</f>
      </c>
      <c r="S34" s="1480">
        <f>IF(ISNA(VLOOKUP($D34,'May 2'!$F:$F,1,0)),"No","Yes")</f>
      </c>
      <c r="T34" s="1479">
        <f>IF(ISNA(VLOOKUP($D34,'Apr 23'!$F:$F,1,0)),"No","Yes")</f>
      </c>
      <c r="U34" s="1478">
        <f>IF(ISNA(VLOOKUP($D34,'Apr 16'!$F:$F,1,0)),"No","Yes")</f>
      </c>
      <c r="V34" s="1477">
        <f>IF(ISNA(VLOOKUP($D34,'Apr 9'!$F:$F,1,0)),"No","Yes")</f>
      </c>
      <c r="W34" s="1476">
        <f>IF(ISNA(VLOOKUP($D34,'Apr 2'!$F:$F,1,0)),"No","Yes")</f>
      </c>
      <c r="X34" s="1475">
        <f>IF(ISNA(VLOOKUP($D34,'Mar 26'!$F:$F,1,0)),"No","Yes")</f>
      </c>
      <c r="Y34" s="1474">
        <f>IF(ISNA(VLOOKUP($D34,'Mar 19'!$F:$F,1,0)),"No","Yes")</f>
      </c>
      <c r="Z34" s="1473">
        <f>IF(ISNA(VLOOKUP($D34,'Mar 12'!$F:$F,1,0)),"No","Yes")</f>
      </c>
      <c r="AA34" s="1472">
        <f>IF(ISNA(VLOOKUP($D34,'Mar 5'!$F:$F,1,0)),"No","Yes")</f>
      </c>
      <c r="AB34" s="1471">
        <f>IF(ISNA(VLOOKUP($D34,'Feb 26'!$F:$F,1,0)),"No","Yes")</f>
      </c>
      <c r="AC34" s="1470">
        <f>IF(ISNA(VLOOKUP($D34,'Feb 26'!$F:$F,1,0)),"No","Yes")</f>
      </c>
      <c r="AD34" s="1469">
        <f>IF(ISNA(VLOOKUP($D34,'Feb 12'!$F:$F,1,0)),"No","Yes")</f>
      </c>
      <c r="AE34" s="1468">
        <f>IF(ISNA(VLOOKUP($D34,'Feb 5'!$F:$F,1,0)),"No","Yes")</f>
      </c>
      <c r="AF34" s="1467">
        <f>IF(ISNA(VLOOKUP($D34,'Jan 29'!$F:$F,1,0)),"No","Yes")</f>
      </c>
      <c r="AG34" s="1466">
        <f>IF(ISNA(VLOOKUP(D34,'Jan 22'!F:F,1,0)),"No","Yes")</f>
      </c>
      <c r="AH34" s="1465"/>
      <c r="AI34" s="1464"/>
      <c r="AJ34" s="1463"/>
      <c r="AK34" s="1462"/>
      <c r="AL34" s="1461"/>
      <c r="AM34" s="1460"/>
    </row>
    <row r="35" spans="1:38" x14ac:dyDescent="0.25">
      <c r="A35" s="266"/>
      <c r="B35" s="101" t="s">
        <v>1279</v>
      </c>
      <c r="C35" s="111" t="s">
        <v>3</v>
      </c>
      <c r="D35" s="101" t="s">
        <v>235</v>
      </c>
      <c r="E35" s="124" t="s">
        <v>236</v>
      </c>
      <c r="F35" s="124" t="s">
        <v>53</v>
      </c>
      <c r="G35" s="124" t="s">
        <v>666</v>
      </c>
      <c r="H35" s="128" t="str">
        <f>IF(ISNA(VLOOKUP($D35,'Jul 16'!$F:$F,1,0)),"No","Yes")</f>
      </c>
      <c r="I35" s="1521">
        <f>IF(ISNA(VLOOKUP($D35,'Jul 9'!$F:$F,1,0)),"No","Yes")</f>
      </c>
      <c r="J35" s="1520">
        <f>IF(ISNA(VLOOKUP($D35,'Jul 2'!$F:$F,1,0)),"No","Yes")</f>
      </c>
      <c r="K35" s="1519">
        <f>IF(ISNA(VLOOKUP($D35,'Jun 25'!$F:$F,1,0)),"No","Yes")</f>
      </c>
      <c r="L35" s="1518">
        <f>IF(ISNA(VLOOKUP($D35,'Jun 18'!$F:$F,1,0)),"No","Yes")</f>
      </c>
      <c r="M35" s="1517">
        <f>IF(ISNA(VLOOKUP($D35,'Jun 11'!$F:$F,1,0)),"No","Yes")</f>
      </c>
      <c r="N35" s="1516">
        <f>IF(ISNA(VLOOKUP($D35,'Jun 4'!$F:$F,1,0)),"No","Yes")</f>
      </c>
      <c r="O35" s="1515">
        <f>IF(ISNA(VLOOKUP($D35,'May 28'!$F:$F,1,0)),"No","Yes")</f>
      </c>
      <c r="P35" s="1514">
        <f>IF(ISNA(VLOOKUP($D35,'May 21'!$F:$F,1,0)),"No","Yes")</f>
      </c>
      <c r="Q35" s="1513">
        <f>IF(ISNA(VLOOKUP($D35,'May 14'!$F:$F,1,0)),"No","Yes")</f>
      </c>
      <c r="R35" s="1512">
        <f>IF(ISNA(VLOOKUP($D35,'May 9'!$F:$F,1,0)),"No","Yes")</f>
      </c>
      <c r="S35" s="1511">
        <f>IF(ISNA(VLOOKUP($D35,'May 2'!$F:$F,1,0)),"No","Yes")</f>
      </c>
      <c r="T35" s="1510">
        <f>IF(ISNA(VLOOKUP($D35,'Apr 23'!$F:$F,1,0)),"No","Yes")</f>
      </c>
      <c r="U35" s="1509">
        <f>IF(ISNA(VLOOKUP($D35,'Apr 16'!$F:$F,1,0)),"No","Yes")</f>
      </c>
      <c r="V35" s="1508">
        <f>IF(ISNA(VLOOKUP($D35,'Apr 9'!$F:$F,1,0)),"No","Yes")</f>
      </c>
      <c r="W35" s="1507">
        <f>IF(ISNA(VLOOKUP($D35,'Apr 2'!$F:$F,1,0)),"No","Yes")</f>
      </c>
      <c r="X35" s="1506">
        <f>IF(ISNA(VLOOKUP($D35,'Mar 26'!$F:$F,1,0)),"No","Yes")</f>
      </c>
      <c r="Y35" s="1505">
        <f>IF(ISNA(VLOOKUP($D35,'Mar 19'!$F:$F,1,0)),"No","Yes")</f>
      </c>
      <c r="Z35" s="1504">
        <f>IF(ISNA(VLOOKUP($D35,'Mar 12'!$F:$F,1,0)),"No","Yes")</f>
      </c>
      <c r="AA35" s="1503">
        <f>IF(ISNA(VLOOKUP($D35,'Mar 5'!$F:$F,1,0)),"No","Yes")</f>
      </c>
      <c r="AB35" s="1502">
        <f>IF(ISNA(VLOOKUP($D35,'Feb 26'!$F:$F,1,0)),"No","Yes")</f>
      </c>
      <c r="AC35" s="1501">
        <f>IF(ISNA(VLOOKUP($D35,'Feb 26'!$F:$F,1,0)),"No","Yes")</f>
      </c>
      <c r="AD35" s="1500">
        <f>IF(ISNA(VLOOKUP($D35,'Feb 12'!$F:$F,1,0)),"No","Yes")</f>
      </c>
      <c r="AE35" s="1499">
        <f>IF(ISNA(VLOOKUP($D35,'Feb 5'!$F:$F,1,0)),"No","Yes")</f>
      </c>
      <c r="AF35" s="1498">
        <f>IF(ISNA(VLOOKUP($D35,'Jan 29'!$F:$F,1,0)),"No","Yes")</f>
      </c>
      <c r="AG35" s="1497">
        <f>IF(ISNA(VLOOKUP(D35,'Jan 22'!F:F,1,0)),"No","Yes")</f>
      </c>
      <c r="AH35" s="1496"/>
      <c r="AI35" s="1495"/>
      <c r="AJ35" s="1494"/>
      <c r="AK35" s="1493"/>
      <c r="AL35" s="1492"/>
      <c r="AM35" s="1491"/>
    </row>
    <row r="36" spans="1:38" x14ac:dyDescent="0.25">
      <c r="A36" s="266"/>
      <c r="B36" s="101" t="s">
        <v>1280</v>
      </c>
      <c r="C36" s="111" t="s">
        <v>3</v>
      </c>
      <c r="D36" s="111" t="s">
        <v>221</v>
      </c>
      <c r="E36" s="107" t="s">
        <v>222</v>
      </c>
      <c r="F36" s="107" t="s">
        <v>53</v>
      </c>
      <c r="G36" s="107" t="s">
        <v>1131</v>
      </c>
      <c r="H36" s="128" t="str">
        <f>IF(ISNA(VLOOKUP($D36,'Jul 16'!$F:$F,1,0)),"No","Yes")</f>
      </c>
      <c r="I36" s="1552">
        <f>IF(ISNA(VLOOKUP($D36,'Jul 9'!$F:$F,1,0)),"No","Yes")</f>
      </c>
      <c r="J36" s="1551">
        <f>IF(ISNA(VLOOKUP($D36,'Jul 2'!$F:$F,1,0)),"No","Yes")</f>
      </c>
      <c r="K36" s="1550">
        <f>IF(ISNA(VLOOKUP($D36,'Jun 25'!$F:$F,1,0)),"No","Yes")</f>
      </c>
      <c r="L36" s="1549">
        <f>IF(ISNA(VLOOKUP($D36,'Jun 18'!$F:$F,1,0)),"No","Yes")</f>
      </c>
      <c r="M36" s="1548">
        <f>IF(ISNA(VLOOKUP($D36,'Jun 11'!$F:$F,1,0)),"No","Yes")</f>
      </c>
      <c r="N36" s="1547">
        <f>IF(ISNA(VLOOKUP($D36,'Jun 4'!$F:$F,1,0)),"No","Yes")</f>
      </c>
      <c r="O36" s="1546">
        <f>IF(ISNA(VLOOKUP($D36,'May 28'!$F:$F,1,0)),"No","Yes")</f>
      </c>
      <c r="P36" s="1545">
        <f>IF(ISNA(VLOOKUP($D36,'May 21'!$F:$F,1,0)),"No","Yes")</f>
      </c>
      <c r="Q36" s="1544">
        <f>IF(ISNA(VLOOKUP($D36,'May 14'!$F:$F,1,0)),"No","Yes")</f>
      </c>
      <c r="R36" s="1543">
        <f>IF(ISNA(VLOOKUP($D36,'May 9'!$F:$F,1,0)),"No","Yes")</f>
      </c>
      <c r="S36" s="1542">
        <f>IF(ISNA(VLOOKUP($D36,'May 2'!$F:$F,1,0)),"No","Yes")</f>
      </c>
      <c r="T36" s="1541">
        <f>IF(ISNA(VLOOKUP($D36,'Apr 23'!$F:$F,1,0)),"No","Yes")</f>
      </c>
      <c r="U36" s="1540">
        <f>IF(ISNA(VLOOKUP($D36,'Apr 16'!$F:$F,1,0)),"No","Yes")</f>
      </c>
      <c r="V36" s="1539">
        <f>IF(ISNA(VLOOKUP($D36,'Apr 9'!$F:$F,1,0)),"No","Yes")</f>
      </c>
      <c r="W36" s="1538">
        <f>IF(ISNA(VLOOKUP($D36,'Apr 2'!$F:$F,1,0)),"No","Yes")</f>
      </c>
      <c r="X36" s="1537">
        <f>IF(ISNA(VLOOKUP($D36,'Mar 26'!$F:$F,1,0)),"No","Yes")</f>
      </c>
      <c r="Y36" s="1536">
        <f>IF(ISNA(VLOOKUP($D36,'Mar 19'!$F:$F,1,0)),"No","Yes")</f>
      </c>
      <c r="Z36" s="1535">
        <f>IF(ISNA(VLOOKUP($D36,'Mar 12'!$F:$F,1,0)),"No","Yes")</f>
      </c>
      <c r="AA36" s="1534">
        <f>IF(ISNA(VLOOKUP($D36,'Mar 5'!$F:$F,1,0)),"No","Yes")</f>
      </c>
      <c r="AB36" s="1533">
        <f>IF(ISNA(VLOOKUP($D36,'Feb 26'!$F:$F,1,0)),"No","Yes")</f>
      </c>
      <c r="AC36" s="1532">
        <f>IF(ISNA(VLOOKUP($D36,'Feb 26'!$F:$F,1,0)),"No","Yes")</f>
      </c>
      <c r="AD36" s="1531">
        <f>IF(ISNA(VLOOKUP($D36,'Feb 12'!$F:$F,1,0)),"No","Yes")</f>
      </c>
      <c r="AE36" s="1530">
        <f>IF(ISNA(VLOOKUP($D36,'Feb 5'!$F:$F,1,0)),"No","Yes")</f>
      </c>
      <c r="AF36" s="1529">
        <f>IF(ISNA(VLOOKUP($D36,'Jan 29'!$F:$F,1,0)),"No","Yes")</f>
      </c>
      <c r="AG36" s="1528">
        <f>IF(ISNA(VLOOKUP(D36,'Jan 22'!F:F,1,0)),"No","Yes")</f>
      </c>
      <c r="AH36" s="1527"/>
      <c r="AI36" s="1526"/>
      <c r="AJ36" s="1525"/>
      <c r="AK36" s="1524"/>
      <c r="AL36" s="1523"/>
      <c r="AM36" s="1522"/>
    </row>
    <row r="37" spans="1:38" x14ac:dyDescent="0.25">
      <c r="A37" s="266"/>
      <c r="B37" s="101" t="s">
        <v>1429</v>
      </c>
      <c r="C37" s="111" t="s">
        <v>3</v>
      </c>
      <c r="D37" s="101" t="s">
        <v>1211</v>
      </c>
      <c r="E37" s="107" t="s">
        <v>1212</v>
      </c>
      <c r="F37" s="107" t="s">
        <v>53</v>
      </c>
      <c r="G37" s="107" t="s">
        <v>1019</v>
      </c>
      <c r="H37" s="128" t="str">
        <f>IF(ISNA(VLOOKUP($D37,'Jul 16'!$F:$F,1,0)),"No","Yes")</f>
      </c>
      <c r="I37" s="1583">
        <f>IF(ISNA(VLOOKUP($D37,'Jul 9'!$F:$F,1,0)),"No","Yes")</f>
      </c>
      <c r="J37" s="1582">
        <f>IF(ISNA(VLOOKUP($D37,'Jul 2'!$F:$F,1,0)),"No","Yes")</f>
      </c>
      <c r="K37" s="1581">
        <f>IF(ISNA(VLOOKUP($D37,'Jun 25'!$F:$F,1,0)),"No","Yes")</f>
      </c>
      <c r="L37" s="1580">
        <f>IF(ISNA(VLOOKUP($D37,'Jun 18'!$F:$F,1,0)),"No","Yes")</f>
      </c>
      <c r="M37" s="1579">
        <f>IF(ISNA(VLOOKUP($D37,'Jun 11'!$F:$F,1,0)),"No","Yes")</f>
      </c>
      <c r="N37" s="1578">
        <f>IF(ISNA(VLOOKUP($D37,'Jun 4'!$F:$F,1,0)),"No","Yes")</f>
      </c>
      <c r="O37" s="1577">
        <f>IF(ISNA(VLOOKUP($D37,'May 28'!$F:$F,1,0)),"No","Yes")</f>
      </c>
      <c r="P37" s="1576">
        <f>IF(ISNA(VLOOKUP($D37,'May 21'!$F:$F,1,0)),"No","Yes")</f>
      </c>
      <c r="Q37" s="1575">
        <f>IF(ISNA(VLOOKUP($D37,'May 14'!$F:$F,1,0)),"No","Yes")</f>
      </c>
      <c r="R37" s="1574">
        <f>IF(ISNA(VLOOKUP($D37,'May 9'!$F:$F,1,0)),"No","Yes")</f>
      </c>
      <c r="S37" s="1573">
        <f>IF(ISNA(VLOOKUP($D37,'May 2'!$F:$F,1,0)),"No","Yes")</f>
      </c>
      <c r="T37" s="1572">
        <f>IF(ISNA(VLOOKUP($D37,'Apr 23'!$F:$F,1,0)),"No","Yes")</f>
      </c>
      <c r="U37" s="1571">
        <f>IF(ISNA(VLOOKUP($D37,'Apr 16'!$F:$F,1,0)),"No","Yes")</f>
      </c>
      <c r="V37" s="1570">
        <f>IF(ISNA(VLOOKUP($D37,'Apr 9'!$F:$F,1,0)),"No","Yes")</f>
      </c>
      <c r="W37" s="1569">
        <f>IF(ISNA(VLOOKUP($D37,'Apr 2'!$F:$F,1,0)),"No","Yes")</f>
      </c>
      <c r="X37" s="1568">
        <f>IF(ISNA(VLOOKUP($D37,'Mar 26'!$F:$F,1,0)),"No","Yes")</f>
      </c>
      <c r="Y37" s="1567">
        <f>IF(ISNA(VLOOKUP($D37,'Mar 19'!$F:$F,1,0)),"No","Yes")</f>
      </c>
      <c r="Z37" s="1566">
        <f>IF(ISNA(VLOOKUP($D37,'Mar 12'!$F:$F,1,0)),"No","Yes")</f>
      </c>
      <c r="AA37" s="1565">
        <f>IF(ISNA(VLOOKUP($D37,'Mar 5'!$F:$F,1,0)),"No","Yes")</f>
      </c>
      <c r="AB37" s="1564">
        <f>IF(ISNA(VLOOKUP($D37,'Feb 26'!$F:$F,1,0)),"No","Yes")</f>
      </c>
      <c r="AC37" s="1563">
        <f>IF(ISNA(VLOOKUP($D37,'Feb 26'!$F:$F,1,0)),"No","Yes")</f>
      </c>
      <c r="AD37" s="1562">
        <f>IF(ISNA(VLOOKUP($D37,'Feb 12'!$F:$F,1,0)),"No","Yes")</f>
      </c>
      <c r="AE37" s="1561">
        <f>IF(ISNA(VLOOKUP($D37,'Feb 5'!$F:$F,1,0)),"No","Yes")</f>
      </c>
      <c r="AF37" s="1560">
        <f>IF(ISNA(VLOOKUP($D37,'Jan 29'!$F:$F,1,0)),"No","Yes")</f>
      </c>
      <c r="AG37" s="1559">
        <f>IF(ISNA(VLOOKUP(D37,'Jan 22'!F:F,1,0)),"No","Yes")</f>
      </c>
      <c r="AH37" s="1558"/>
      <c r="AI37" s="1557"/>
      <c r="AJ37" s="1556"/>
      <c r="AK37" s="1555"/>
      <c r="AL37" s="1554"/>
      <c r="AM37" s="1553"/>
    </row>
    <row r="38" spans="1:38" x14ac:dyDescent="0.25">
      <c r="A38" s="266"/>
      <c r="B38" s="233" t="s">
        <v>1281</v>
      </c>
      <c r="C38" s="111" t="s">
        <v>3</v>
      </c>
      <c r="D38" s="111" t="s">
        <v>240</v>
      </c>
      <c r="E38" s="107" t="s">
        <v>241</v>
      </c>
      <c r="F38" s="107" t="s">
        <v>53</v>
      </c>
      <c r="G38" s="107" t="s">
        <v>1019</v>
      </c>
      <c r="H38" s="128" t="str">
        <f>IF(ISNA(VLOOKUP($D38,'Jul 16'!$F:$F,1,0)),"No","Yes")</f>
      </c>
      <c r="I38" s="1614">
        <f>IF(ISNA(VLOOKUP($D38,'Jul 9'!$F:$F,1,0)),"No","Yes")</f>
      </c>
      <c r="J38" s="1613">
        <f>IF(ISNA(VLOOKUP($D38,'Jul 2'!$F:$F,1,0)),"No","Yes")</f>
      </c>
      <c r="K38" s="1612">
        <f>IF(ISNA(VLOOKUP($D38,'Jun 25'!$F:$F,1,0)),"No","Yes")</f>
      </c>
      <c r="L38" s="1611">
        <f>IF(ISNA(VLOOKUP($D38,'Jun 18'!$F:$F,1,0)),"No","Yes")</f>
      </c>
      <c r="M38" s="1610">
        <f>IF(ISNA(VLOOKUP($D38,'Jun 11'!$F:$F,1,0)),"No","Yes")</f>
      </c>
      <c r="N38" s="1609">
        <f>IF(ISNA(VLOOKUP($D38,'Jun 4'!$F:$F,1,0)),"No","Yes")</f>
      </c>
      <c r="O38" s="1608">
        <f>IF(ISNA(VLOOKUP($D38,'May 28'!$F:$F,1,0)),"No","Yes")</f>
      </c>
      <c r="P38" s="1607">
        <f>IF(ISNA(VLOOKUP($D38,'May 21'!$F:$F,1,0)),"No","Yes")</f>
      </c>
      <c r="Q38" s="1606">
        <f>IF(ISNA(VLOOKUP($D38,'May 14'!$F:$F,1,0)),"No","Yes")</f>
      </c>
      <c r="R38" s="1605">
        <f>IF(ISNA(VLOOKUP($D38,'May 9'!$F:$F,1,0)),"No","Yes")</f>
      </c>
      <c r="S38" s="1604">
        <f>IF(ISNA(VLOOKUP($D38,'May 2'!$F:$F,1,0)),"No","Yes")</f>
      </c>
      <c r="T38" s="1603">
        <f>IF(ISNA(VLOOKUP($D38,'Apr 23'!$F:$F,1,0)),"No","Yes")</f>
      </c>
      <c r="U38" s="1602">
        <f>IF(ISNA(VLOOKUP($D38,'Apr 16'!$F:$F,1,0)),"No","Yes")</f>
      </c>
      <c r="V38" s="1601">
        <f>IF(ISNA(VLOOKUP($D38,'Apr 9'!$F:$F,1,0)),"No","Yes")</f>
      </c>
      <c r="W38" s="1600">
        <f>IF(ISNA(VLOOKUP($D38,'Apr 2'!$F:$F,1,0)),"No","Yes")</f>
      </c>
      <c r="X38" s="1599">
        <f>IF(ISNA(VLOOKUP($D38,'Mar 26'!$F:$F,1,0)),"No","Yes")</f>
      </c>
      <c r="Y38" s="1598">
        <f>IF(ISNA(VLOOKUP($D38,'Mar 19'!$F:$F,1,0)),"No","Yes")</f>
      </c>
      <c r="Z38" s="1597">
        <f>IF(ISNA(VLOOKUP($D38,'Mar 12'!$F:$F,1,0)),"No","Yes")</f>
      </c>
      <c r="AA38" s="1596">
        <f>IF(ISNA(VLOOKUP($D38,'Mar 5'!$F:$F,1,0)),"No","Yes")</f>
      </c>
      <c r="AB38" s="1595">
        <f>IF(ISNA(VLOOKUP($D38,'Feb 26'!$F:$F,1,0)),"No","Yes")</f>
      </c>
      <c r="AC38" s="1594">
        <f>IF(ISNA(VLOOKUP($D38,'Feb 26'!$F:$F,1,0)),"No","Yes")</f>
      </c>
      <c r="AD38" s="1593">
        <f>IF(ISNA(VLOOKUP($D38,'Feb 12'!$F:$F,1,0)),"No","Yes")</f>
      </c>
      <c r="AE38" s="1592">
        <f>IF(ISNA(VLOOKUP($D38,'Feb 5'!$F:$F,1,0)),"No","Yes")</f>
      </c>
      <c r="AF38" s="1591">
        <f>IF(ISNA(VLOOKUP($D38,'Jan 29'!$F:$F,1,0)),"No","Yes")</f>
      </c>
      <c r="AG38" s="1590">
        <f>IF(ISNA(VLOOKUP(D38,'Jan 22'!F:F,1,0)),"No","Yes")</f>
      </c>
      <c r="AH38" s="1589"/>
      <c r="AI38" s="1588"/>
      <c r="AJ38" s="1587"/>
      <c r="AK38" s="1586"/>
      <c r="AL38" s="1585"/>
      <c r="AM38" s="1584"/>
    </row>
    <row r="39" spans="1:38" x14ac:dyDescent="0.25">
      <c r="A39" s="266"/>
      <c r="B39" s="234" t="s">
        <v>1282</v>
      </c>
      <c r="C39" s="111" t="s">
        <v>3</v>
      </c>
      <c r="D39" s="101" t="s">
        <v>265</v>
      </c>
      <c r="E39" s="107" t="s">
        <v>266</v>
      </c>
      <c r="F39" s="107" t="s">
        <v>53</v>
      </c>
      <c r="G39" s="107" t="s">
        <v>1019</v>
      </c>
      <c r="H39" s="128" t="str">
        <f>IF(ISNA(VLOOKUP($D39,'Jul 16'!$F:$F,1,0)),"No","Yes")</f>
      </c>
      <c r="I39" s="1645">
        <f>IF(ISNA(VLOOKUP($D39,'Jul 9'!$F:$F,1,0)),"No","Yes")</f>
      </c>
      <c r="J39" s="1644">
        <f>IF(ISNA(VLOOKUP($D39,'Jul 2'!$F:$F,1,0)),"No","Yes")</f>
      </c>
      <c r="K39" s="1643">
        <f>IF(ISNA(VLOOKUP($D39,'Jun 25'!$F:$F,1,0)),"No","Yes")</f>
      </c>
      <c r="L39" s="1642">
        <f>IF(ISNA(VLOOKUP($D39,'Jun 18'!$F:$F,1,0)),"No","Yes")</f>
      </c>
      <c r="M39" s="1641">
        <f>IF(ISNA(VLOOKUP($D39,'Jun 11'!$F:$F,1,0)),"No","Yes")</f>
      </c>
      <c r="N39" s="1640">
        <f>IF(ISNA(VLOOKUP($D39,'Jun 4'!$F:$F,1,0)),"No","Yes")</f>
      </c>
      <c r="O39" s="1639">
        <f>IF(ISNA(VLOOKUP($D39,'May 28'!$F:$F,1,0)),"No","Yes")</f>
      </c>
      <c r="P39" s="1638">
        <f>IF(ISNA(VLOOKUP($D39,'May 21'!$F:$F,1,0)),"No","Yes")</f>
      </c>
      <c r="Q39" s="1637">
        <f>IF(ISNA(VLOOKUP($D39,'May 14'!$F:$F,1,0)),"No","Yes")</f>
      </c>
      <c r="R39" s="1636">
        <f>IF(ISNA(VLOOKUP($D39,'May 9'!$F:$F,1,0)),"No","Yes")</f>
      </c>
      <c r="S39" s="1635">
        <f>IF(ISNA(VLOOKUP($D39,'May 2'!$F:$F,1,0)),"No","Yes")</f>
      </c>
      <c r="T39" s="1634">
        <f>IF(ISNA(VLOOKUP($D39,'Apr 23'!$F:$F,1,0)),"No","Yes")</f>
      </c>
      <c r="U39" s="1633">
        <f>IF(ISNA(VLOOKUP($D39,'Apr 16'!$F:$F,1,0)),"No","Yes")</f>
      </c>
      <c r="V39" s="1632">
        <f>IF(ISNA(VLOOKUP($D39,'Apr 9'!$F:$F,1,0)),"No","Yes")</f>
      </c>
      <c r="W39" s="1631">
        <f>IF(ISNA(VLOOKUP($D39,'Apr 2'!$F:$F,1,0)),"No","Yes")</f>
      </c>
      <c r="X39" s="1630">
        <f>IF(ISNA(VLOOKUP($D39,'Mar 26'!$F:$F,1,0)),"No","Yes")</f>
      </c>
      <c r="Y39" s="1629">
        <f>IF(ISNA(VLOOKUP($D39,'Mar 19'!$F:$F,1,0)),"No","Yes")</f>
      </c>
      <c r="Z39" s="1628">
        <f>IF(ISNA(VLOOKUP($D39,'Mar 12'!$F:$F,1,0)),"No","Yes")</f>
      </c>
      <c r="AA39" s="1627">
        <f>IF(ISNA(VLOOKUP($D39,'Mar 5'!$F:$F,1,0)),"No","Yes")</f>
      </c>
      <c r="AB39" s="1626">
        <f>IF(ISNA(VLOOKUP($D39,'Feb 26'!$F:$F,1,0)),"No","Yes")</f>
      </c>
      <c r="AC39" s="1625">
        <f>IF(ISNA(VLOOKUP($D39,'Feb 26'!$F:$F,1,0)),"No","Yes")</f>
      </c>
      <c r="AD39" s="1624">
        <f>IF(ISNA(VLOOKUP($D39,'Feb 12'!$F:$F,1,0)),"No","Yes")</f>
      </c>
      <c r="AE39" s="1623">
        <f>IF(ISNA(VLOOKUP($D39,'Feb 5'!$F:$F,1,0)),"No","Yes")</f>
      </c>
      <c r="AF39" s="1622">
        <f>IF(ISNA(VLOOKUP($D39,'Jan 29'!$F:$F,1,0)),"No","Yes")</f>
      </c>
      <c r="AG39" s="1621">
        <f>IF(ISNA(VLOOKUP(D39,'Jan 22'!F:F,1,0)),"No","Yes")</f>
      </c>
      <c r="AH39" s="1620"/>
      <c r="AI39" s="1619"/>
      <c r="AJ39" s="1618"/>
      <c r="AK39" s="1617"/>
      <c r="AL39" s="1616"/>
      <c r="AM39" s="1615"/>
    </row>
    <row r="40" spans="1:38" x14ac:dyDescent="0.25">
      <c r="A40" s="266"/>
      <c r="B40" s="101" t="s">
        <v>1283</v>
      </c>
      <c r="C40" s="111" t="s">
        <v>3</v>
      </c>
      <c r="D40" s="101" t="s">
        <v>123</v>
      </c>
      <c r="E40" s="107" t="s">
        <v>124</v>
      </c>
      <c r="F40" s="107" t="s">
        <v>125</v>
      </c>
      <c r="G40" s="107" t="s">
        <v>1019</v>
      </c>
      <c r="H40" s="128" t="str">
        <f>IF(ISNA(VLOOKUP($D40,'Jul 16'!$F:$F,1,0)),"No","Yes")</f>
      </c>
      <c r="I40" s="1676">
        <f>IF(ISNA(VLOOKUP($D40,'Jul 9'!$F:$F,1,0)),"No","Yes")</f>
      </c>
      <c r="J40" s="1675">
        <f>IF(ISNA(VLOOKUP($D40,'Jul 2'!$F:$F,1,0)),"No","Yes")</f>
      </c>
      <c r="K40" s="1674">
        <f>IF(ISNA(VLOOKUP($D40,'Jun 25'!$F:$F,1,0)),"No","Yes")</f>
      </c>
      <c r="L40" s="1673">
        <f>IF(ISNA(VLOOKUP($D40,'Jun 18'!$F:$F,1,0)),"No","Yes")</f>
      </c>
      <c r="M40" s="1672">
        <f>IF(ISNA(VLOOKUP($D40,'Jun 11'!$F:$F,1,0)),"No","Yes")</f>
      </c>
      <c r="N40" s="1671">
        <f>IF(ISNA(VLOOKUP($D40,'Jun 4'!$F:$F,1,0)),"No","Yes")</f>
      </c>
      <c r="O40" s="1670">
        <f>IF(ISNA(VLOOKUP($D40,'May 28'!$F:$F,1,0)),"No","Yes")</f>
      </c>
      <c r="P40" s="1669">
        <f>IF(ISNA(VLOOKUP($D40,'May 21'!$F:$F,1,0)),"No","Yes")</f>
      </c>
      <c r="Q40" s="1668">
        <f>IF(ISNA(VLOOKUP($D40,'May 14'!$F:$F,1,0)),"No","Yes")</f>
      </c>
      <c r="R40" s="1667">
        <f>IF(ISNA(VLOOKUP($D40,'May 9'!$F:$F,1,0)),"No","Yes")</f>
      </c>
      <c r="S40" s="1666">
        <f>IF(ISNA(VLOOKUP($D40,'May 2'!$F:$F,1,0)),"No","Yes")</f>
      </c>
      <c r="T40" s="1665">
        <f>IF(ISNA(VLOOKUP($D40,'Apr 23'!$F:$F,1,0)),"No","Yes")</f>
      </c>
      <c r="U40" s="1664">
        <f>IF(ISNA(VLOOKUP($D40,'Apr 16'!$F:$F,1,0)),"No","Yes")</f>
      </c>
      <c r="V40" s="1663">
        <f>IF(ISNA(VLOOKUP($D40,'Apr 9'!$F:$F,1,0)),"No","Yes")</f>
      </c>
      <c r="W40" s="1662">
        <f>IF(ISNA(VLOOKUP($D40,'Apr 2'!$F:$F,1,0)),"No","Yes")</f>
      </c>
      <c r="X40" s="1661">
        <f>IF(ISNA(VLOOKUP($D40,'Mar 26'!$F:$F,1,0)),"No","Yes")</f>
      </c>
      <c r="Y40" s="1660">
        <f>IF(ISNA(VLOOKUP($D40,'Mar 19'!$F:$F,1,0)),"No","Yes")</f>
      </c>
      <c r="Z40" s="1659">
        <f>IF(ISNA(VLOOKUP($D40,'Mar 12'!$F:$F,1,0)),"No","Yes")</f>
      </c>
      <c r="AA40" s="1658">
        <f>IF(ISNA(VLOOKUP($D40,'Mar 5'!$F:$F,1,0)),"No","Yes")</f>
      </c>
      <c r="AB40" s="1657">
        <f>IF(ISNA(VLOOKUP($D40,'Feb 26'!$F:$F,1,0)),"No","Yes")</f>
      </c>
      <c r="AC40" s="1656">
        <f>IF(ISNA(VLOOKUP($D40,'Feb 26'!$F:$F,1,0)),"No","Yes")</f>
      </c>
      <c r="AD40" s="1655">
        <f>IF(ISNA(VLOOKUP($D40,'Feb 12'!$F:$F,1,0)),"No","Yes")</f>
      </c>
      <c r="AE40" s="1654">
        <f>IF(ISNA(VLOOKUP($D40,'Feb 5'!$F:$F,1,0)),"No","Yes")</f>
      </c>
      <c r="AF40" s="1653">
        <f>IF(ISNA(VLOOKUP($D40,'Jan 29'!$F:$F,1,0)),"No","Yes")</f>
      </c>
      <c r="AG40" s="1652">
        <f>IF(ISNA(VLOOKUP(D40,'Jan 22'!F:F,1,0)),"No","Yes")</f>
      </c>
      <c r="AH40" s="1651"/>
      <c r="AI40" s="1650"/>
      <c r="AJ40" s="1649"/>
      <c r="AK40" s="1648"/>
      <c r="AL40" s="1647"/>
      <c r="AM40" s="1646"/>
    </row>
    <row r="41" spans="1:38" x14ac:dyDescent="0.25">
      <c r="A41" s="266"/>
      <c r="B41" s="101" t="s">
        <v>1284</v>
      </c>
      <c r="C41" s="111" t="s">
        <v>3</v>
      </c>
      <c r="D41" s="111" t="s">
        <v>280</v>
      </c>
      <c r="E41" s="107" t="s">
        <v>281</v>
      </c>
      <c r="F41" s="107" t="s">
        <v>53</v>
      </c>
      <c r="G41" s="107" t="s">
        <v>1019</v>
      </c>
      <c r="H41" s="128" t="str">
        <f>IF(ISNA(VLOOKUP($D41,'Jul 16'!$F:$F,1,0)),"No","Yes")</f>
      </c>
      <c r="I41" s="1707">
        <f>IF(ISNA(VLOOKUP($D41,'Jul 9'!$F:$F,1,0)),"No","Yes")</f>
      </c>
      <c r="J41" s="1706">
        <f>IF(ISNA(VLOOKUP($D41,'Jul 2'!$F:$F,1,0)),"No","Yes")</f>
      </c>
      <c r="K41" s="1705">
        <f>IF(ISNA(VLOOKUP($D41,'Jun 25'!$F:$F,1,0)),"No","Yes")</f>
      </c>
      <c r="L41" s="1704">
        <f>IF(ISNA(VLOOKUP($D41,'Jun 18'!$F:$F,1,0)),"No","Yes")</f>
      </c>
      <c r="M41" s="1703">
        <f>IF(ISNA(VLOOKUP($D41,'Jun 11'!$F:$F,1,0)),"No","Yes")</f>
      </c>
      <c r="N41" s="1702">
        <f>IF(ISNA(VLOOKUP($D41,'Jun 4'!$F:$F,1,0)),"No","Yes")</f>
      </c>
      <c r="O41" s="1701">
        <f>IF(ISNA(VLOOKUP($D41,'May 28'!$F:$F,1,0)),"No","Yes")</f>
      </c>
      <c r="P41" s="1700">
        <f>IF(ISNA(VLOOKUP($D41,'May 21'!$F:$F,1,0)),"No","Yes")</f>
      </c>
      <c r="Q41" s="1699">
        <f>IF(ISNA(VLOOKUP($D41,'May 14'!$F:$F,1,0)),"No","Yes")</f>
      </c>
      <c r="R41" s="1698">
        <f>IF(ISNA(VLOOKUP($D41,'May 9'!$F:$F,1,0)),"No","Yes")</f>
      </c>
      <c r="S41" s="1697">
        <f>IF(ISNA(VLOOKUP($D41,'May 2'!$F:$F,1,0)),"No","Yes")</f>
      </c>
      <c r="T41" s="1696">
        <f>IF(ISNA(VLOOKUP($D41,'Apr 23'!$F:$F,1,0)),"No","Yes")</f>
      </c>
      <c r="U41" s="1695">
        <f>IF(ISNA(VLOOKUP($D41,'Apr 16'!$F:$F,1,0)),"No","Yes")</f>
      </c>
      <c r="V41" s="1694">
        <f>IF(ISNA(VLOOKUP($D41,'Apr 9'!$F:$F,1,0)),"No","Yes")</f>
      </c>
      <c r="W41" s="1693">
        <f>IF(ISNA(VLOOKUP($D41,'Apr 2'!$F:$F,1,0)),"No","Yes")</f>
      </c>
      <c r="X41" s="1692">
        <f>IF(ISNA(VLOOKUP($D41,'Mar 26'!$F:$F,1,0)),"No","Yes")</f>
      </c>
      <c r="Y41" s="1691">
        <f>IF(ISNA(VLOOKUP($D41,'Mar 19'!$F:$F,1,0)),"No","Yes")</f>
      </c>
      <c r="Z41" s="1690">
        <f>IF(ISNA(VLOOKUP($D41,'Mar 12'!$F:$F,1,0)),"No","Yes")</f>
      </c>
      <c r="AA41" s="1689">
        <f>IF(ISNA(VLOOKUP($D41,'Mar 5'!$F:$F,1,0)),"No","Yes")</f>
      </c>
      <c r="AB41" s="1688">
        <f>IF(ISNA(VLOOKUP($D41,'Feb 26'!$F:$F,1,0)),"No","Yes")</f>
      </c>
      <c r="AC41" s="1687">
        <f>IF(ISNA(VLOOKUP($D41,'Feb 26'!$F:$F,1,0)),"No","Yes")</f>
      </c>
      <c r="AD41" s="1686">
        <f>IF(ISNA(VLOOKUP($D41,'Feb 12'!$F:$F,1,0)),"No","Yes")</f>
      </c>
      <c r="AE41" s="1685">
        <f>IF(ISNA(VLOOKUP($D41,'Feb 5'!$F:$F,1,0)),"No","Yes")</f>
      </c>
      <c r="AF41" s="1684">
        <f>IF(ISNA(VLOOKUP($D41,'Jan 29'!$F:$F,1,0)),"No","Yes")</f>
      </c>
      <c r="AG41" s="1683">
        <f>IF(ISNA(VLOOKUP(D41,'Jan 22'!F:F,1,0)),"No","Yes")</f>
      </c>
      <c r="AH41" s="1682"/>
      <c r="AI41" s="1681"/>
      <c r="AJ41" s="1680"/>
      <c r="AK41" s="1679"/>
      <c r="AL41" s="1678"/>
      <c r="AM41" s="1677"/>
    </row>
    <row r="42" spans="1:38" x14ac:dyDescent="0.25">
      <c r="A42" s="266"/>
      <c r="B42" s="101" t="s">
        <v>1275</v>
      </c>
      <c r="C42" s="111" t="s">
        <v>3</v>
      </c>
      <c r="D42" s="101" t="s">
        <v>229</v>
      </c>
      <c r="E42" s="107" t="s">
        <v>230</v>
      </c>
      <c r="F42" s="107" t="s">
        <v>53</v>
      </c>
      <c r="G42" s="107" t="s">
        <v>1019</v>
      </c>
      <c r="H42" s="128" t="str">
        <f>IF(ISNA(VLOOKUP($D42,'Jul 16'!$F:$F,1,0)),"No","Yes")</f>
      </c>
      <c r="I42" s="1738">
        <f>IF(ISNA(VLOOKUP($D42,'Jul 9'!$F:$F,1,0)),"No","Yes")</f>
      </c>
      <c r="J42" s="1737">
        <f>IF(ISNA(VLOOKUP($D42,'Jul 2'!$F:$F,1,0)),"No","Yes")</f>
      </c>
      <c r="K42" s="1736">
        <f>IF(ISNA(VLOOKUP($D42,'Jun 25'!$F:$F,1,0)),"No","Yes")</f>
      </c>
      <c r="L42" s="1735">
        <f>IF(ISNA(VLOOKUP($D42,'Jun 18'!$F:$F,1,0)),"No","Yes")</f>
      </c>
      <c r="M42" s="1734">
        <f>IF(ISNA(VLOOKUP($D42,'Jun 11'!$F:$F,1,0)),"No","Yes")</f>
      </c>
      <c r="N42" s="1733">
        <f>IF(ISNA(VLOOKUP($D42,'Jun 4'!$F:$F,1,0)),"No","Yes")</f>
      </c>
      <c r="O42" s="1732">
        <f>IF(ISNA(VLOOKUP($D42,'May 28'!$F:$F,1,0)),"No","Yes")</f>
      </c>
      <c r="P42" s="1731">
        <f>IF(ISNA(VLOOKUP($D42,'May 21'!$F:$F,1,0)),"No","Yes")</f>
      </c>
      <c r="Q42" s="1730">
        <f>IF(ISNA(VLOOKUP($D42,'May 14'!$F:$F,1,0)),"No","Yes")</f>
      </c>
      <c r="R42" s="1729">
        <f>IF(ISNA(VLOOKUP($D42,'May 9'!$F:$F,1,0)),"No","Yes")</f>
      </c>
      <c r="S42" s="1728">
        <f>IF(ISNA(VLOOKUP($D42,'May 2'!$F:$F,1,0)),"No","Yes")</f>
      </c>
      <c r="T42" s="1727">
        <f>IF(ISNA(VLOOKUP($D42,'Apr 23'!$F:$F,1,0)),"No","Yes")</f>
      </c>
      <c r="U42" s="1726">
        <f>IF(ISNA(VLOOKUP($D42,'Apr 16'!$F:$F,1,0)),"No","Yes")</f>
      </c>
      <c r="V42" s="1725">
        <f>IF(ISNA(VLOOKUP($D42,'Apr 9'!$F:$F,1,0)),"No","Yes")</f>
      </c>
      <c r="W42" s="1724">
        <f>IF(ISNA(VLOOKUP($D42,'Apr 2'!$F:$F,1,0)),"No","Yes")</f>
      </c>
      <c r="X42" s="1723">
        <f>IF(ISNA(VLOOKUP($D42,'Mar 26'!$F:$F,1,0)),"No","Yes")</f>
      </c>
      <c r="Y42" s="1722">
        <f>IF(ISNA(VLOOKUP($D42,'Mar 19'!$F:$F,1,0)),"No","Yes")</f>
      </c>
      <c r="Z42" s="1721">
        <f>IF(ISNA(VLOOKUP($D42,'Mar 12'!$F:$F,1,0)),"No","Yes")</f>
      </c>
      <c r="AA42" s="1720">
        <f>IF(ISNA(VLOOKUP($D42,'Mar 5'!$F:$F,1,0)),"No","Yes")</f>
      </c>
      <c r="AB42" s="1719">
        <f>IF(ISNA(VLOOKUP($D42,'Feb 26'!$F:$F,1,0)),"No","Yes")</f>
      </c>
      <c r="AC42" s="1718">
        <f>IF(ISNA(VLOOKUP($D42,'Feb 26'!$F:$F,1,0)),"No","Yes")</f>
      </c>
      <c r="AD42" s="1717">
        <f>IF(ISNA(VLOOKUP($D42,'Feb 12'!$F:$F,1,0)),"No","Yes")</f>
      </c>
      <c r="AE42" s="1716">
        <f>IF(ISNA(VLOOKUP($D42,'Feb 5'!$F:$F,1,0)),"No","Yes")</f>
      </c>
      <c r="AF42" s="1715">
        <f>IF(ISNA(VLOOKUP($D42,'Jan 29'!$F:$F,1,0)),"No","Yes")</f>
      </c>
      <c r="AG42" s="1714">
        <f>IF(ISNA(VLOOKUP(D42,'Jan 22'!F:F,1,0)),"No","Yes")</f>
      </c>
      <c r="AH42" s="1713"/>
      <c r="AI42" s="1712"/>
      <c r="AJ42" s="1711"/>
      <c r="AK42" s="1710"/>
      <c r="AL42" s="1709"/>
      <c r="AM42" s="1708"/>
    </row>
    <row r="43" spans="1:38" x14ac:dyDescent="0.25">
      <c r="A43" s="266"/>
      <c r="B43" s="101" t="s">
        <v>1490</v>
      </c>
      <c r="C43" s="111" t="s">
        <v>3</v>
      </c>
      <c r="D43" s="111" t="s">
        <v>270</v>
      </c>
      <c r="E43" s="107" t="s">
        <v>271</v>
      </c>
      <c r="F43" s="107" t="s">
        <v>53</v>
      </c>
      <c r="G43" s="107" t="s">
        <v>1019</v>
      </c>
      <c r="H43" s="128" t="str">
        <f>IF(ISNA(VLOOKUP($D43,'Jul 16'!$F:$F,1,0)),"No","Yes")</f>
      </c>
      <c r="I43" s="1769">
        <f>IF(ISNA(VLOOKUP($D43,'Jul 9'!$F:$F,1,0)),"No","Yes")</f>
      </c>
      <c r="J43" s="1768">
        <f>IF(ISNA(VLOOKUP($D43,'Jul 2'!$F:$F,1,0)),"No","Yes")</f>
      </c>
      <c r="K43" s="1767">
        <f>IF(ISNA(VLOOKUP($D43,'Jun 25'!$F:$F,1,0)),"No","Yes")</f>
      </c>
      <c r="L43" s="1766">
        <f>IF(ISNA(VLOOKUP($D43,'Jun 18'!$F:$F,1,0)),"No","Yes")</f>
      </c>
      <c r="M43" s="1765">
        <f>IF(ISNA(VLOOKUP($D43,'Jun 11'!$F:$F,1,0)),"No","Yes")</f>
      </c>
      <c r="N43" s="1764">
        <f>IF(ISNA(VLOOKUP($D43,'Jun 4'!$F:$F,1,0)),"No","Yes")</f>
      </c>
      <c r="O43" s="1763">
        <f>IF(ISNA(VLOOKUP($D43,'May 28'!$F:$F,1,0)),"No","Yes")</f>
      </c>
      <c r="P43" s="1762">
        <f>IF(ISNA(VLOOKUP($D43,'May 21'!$F:$F,1,0)),"No","Yes")</f>
      </c>
      <c r="Q43" s="1761">
        <f>IF(ISNA(VLOOKUP($D43,'May 14'!$F:$F,1,0)),"No","Yes")</f>
      </c>
      <c r="R43" s="1760">
        <f>IF(ISNA(VLOOKUP($D43,'May 9'!$F:$F,1,0)),"No","Yes")</f>
      </c>
      <c r="S43" s="1759">
        <f>IF(ISNA(VLOOKUP($D43,'May 2'!$F:$F,1,0)),"No","Yes")</f>
      </c>
      <c r="T43" s="1758">
        <f>IF(ISNA(VLOOKUP($D43,'Apr 23'!$F:$F,1,0)),"No","Yes")</f>
      </c>
      <c r="U43" s="1757">
        <f>IF(ISNA(VLOOKUP($D43,'Apr 16'!$F:$F,1,0)),"No","Yes")</f>
      </c>
      <c r="V43" s="1756">
        <f>IF(ISNA(VLOOKUP($D43,'Apr 9'!$F:$F,1,0)),"No","Yes")</f>
      </c>
      <c r="W43" s="1755">
        <f>IF(ISNA(VLOOKUP($D43,'Apr 2'!$F:$F,1,0)),"No","Yes")</f>
      </c>
      <c r="X43" s="1754">
        <f>IF(ISNA(VLOOKUP($D43,'Mar 26'!$F:$F,1,0)),"No","Yes")</f>
      </c>
      <c r="Y43" s="1753">
        <f>IF(ISNA(VLOOKUP($D43,'Mar 19'!$F:$F,1,0)),"No","Yes")</f>
      </c>
      <c r="Z43" s="1752">
        <f>IF(ISNA(VLOOKUP($D43,'Mar 12'!$F:$F,1,0)),"No","Yes")</f>
      </c>
      <c r="AA43" s="1751">
        <f>IF(ISNA(VLOOKUP($D43,'Mar 5'!$F:$F,1,0)),"No","Yes")</f>
      </c>
      <c r="AB43" s="1750">
        <f>IF(ISNA(VLOOKUP($D43,'Feb 26'!$F:$F,1,0)),"No","Yes")</f>
      </c>
      <c r="AC43" s="1749">
        <f>IF(ISNA(VLOOKUP($D43,'Feb 26'!$F:$F,1,0)),"No","Yes")</f>
      </c>
      <c r="AD43" s="1748">
        <f>IF(ISNA(VLOOKUP($D43,'Feb 12'!$F:$F,1,0)),"No","Yes")</f>
      </c>
      <c r="AE43" s="1747">
        <f>IF(ISNA(VLOOKUP($D43,'Feb 5'!$F:$F,1,0)),"No","Yes")</f>
      </c>
      <c r="AF43" s="1746">
        <f>IF(ISNA(VLOOKUP($D43,'Jan 29'!$F:$F,1,0)),"No","Yes")</f>
      </c>
      <c r="AG43" s="1745">
        <f>IF(ISNA(VLOOKUP(D43,'Jan 22'!F:F,1,0)),"No","Yes")</f>
      </c>
      <c r="AH43" s="1744"/>
      <c r="AI43" s="1743"/>
      <c r="AJ43" s="1742"/>
      <c r="AK43" s="1741"/>
      <c r="AL43" s="1740"/>
      <c r="AM43" s="1739"/>
    </row>
    <row r="44" spans="1:38" x14ac:dyDescent="0.25">
      <c r="A44" s="266"/>
      <c r="B44" s="101" t="s">
        <v>1285</v>
      </c>
      <c r="C44" s="111" t="s">
        <v>3</v>
      </c>
      <c r="D44" s="111" t="s">
        <v>118</v>
      </c>
      <c r="E44" s="107" t="s">
        <v>119</v>
      </c>
      <c r="F44" s="107" t="s">
        <v>53</v>
      </c>
      <c r="G44" s="107" t="s">
        <v>1019</v>
      </c>
      <c r="H44" s="128" t="str">
        <f>IF(ISNA(VLOOKUP($D44,'Jul 16'!$F:$F,1,0)),"No","Yes")</f>
      </c>
      <c r="I44" s="1800">
        <f>IF(ISNA(VLOOKUP($D44,'Jul 9'!$F:$F,1,0)),"No","Yes")</f>
      </c>
      <c r="J44" s="1799">
        <f>IF(ISNA(VLOOKUP($D44,'Jul 2'!$F:$F,1,0)),"No","Yes")</f>
      </c>
      <c r="K44" s="1798">
        <f>IF(ISNA(VLOOKUP($D44,'Jun 25'!$F:$F,1,0)),"No","Yes")</f>
      </c>
      <c r="L44" s="1797">
        <f>IF(ISNA(VLOOKUP($D44,'Jun 18'!$F:$F,1,0)),"No","Yes")</f>
      </c>
      <c r="M44" s="1796">
        <f>IF(ISNA(VLOOKUP($D44,'Jun 11'!$F:$F,1,0)),"No","Yes")</f>
      </c>
      <c r="N44" s="1795">
        <f>IF(ISNA(VLOOKUP($D44,'Jun 4'!$F:$F,1,0)),"No","Yes")</f>
      </c>
      <c r="O44" s="1794">
        <f>IF(ISNA(VLOOKUP($D44,'May 28'!$F:$F,1,0)),"No","Yes")</f>
      </c>
      <c r="P44" s="1793">
        <f>IF(ISNA(VLOOKUP($D44,'May 21'!$F:$F,1,0)),"No","Yes")</f>
      </c>
      <c r="Q44" s="1792">
        <f>IF(ISNA(VLOOKUP($D44,'May 14'!$F:$F,1,0)),"No","Yes")</f>
      </c>
      <c r="R44" s="1791">
        <f>IF(ISNA(VLOOKUP($D44,'May 9'!$F:$F,1,0)),"No","Yes")</f>
      </c>
      <c r="S44" s="1790">
        <f>IF(ISNA(VLOOKUP($D44,'May 2'!$F:$F,1,0)),"No","Yes")</f>
      </c>
      <c r="T44" s="1789">
        <f>IF(ISNA(VLOOKUP($D44,'Apr 23'!$F:$F,1,0)),"No","Yes")</f>
      </c>
      <c r="U44" s="1788">
        <f>IF(ISNA(VLOOKUP($D44,'Apr 16'!$F:$F,1,0)),"No","Yes")</f>
      </c>
      <c r="V44" s="1787">
        <f>IF(ISNA(VLOOKUP($D44,'Apr 9'!$F:$F,1,0)),"No","Yes")</f>
      </c>
      <c r="W44" s="1786">
        <f>IF(ISNA(VLOOKUP($D44,'Apr 2'!$F:$F,1,0)),"No","Yes")</f>
      </c>
      <c r="X44" s="1785">
        <f>IF(ISNA(VLOOKUP($D44,'Mar 26'!$F:$F,1,0)),"No","Yes")</f>
      </c>
      <c r="Y44" s="1784">
        <f>IF(ISNA(VLOOKUP($D44,'Mar 19'!$F:$F,1,0)),"No","Yes")</f>
      </c>
      <c r="Z44" s="1783">
        <f>IF(ISNA(VLOOKUP($D44,'Mar 12'!$F:$F,1,0)),"No","Yes")</f>
      </c>
      <c r="AA44" s="1782">
        <f>IF(ISNA(VLOOKUP($D44,'Mar 5'!$F:$F,1,0)),"No","Yes")</f>
      </c>
      <c r="AB44" s="1781">
        <f>IF(ISNA(VLOOKUP($D44,'Feb 26'!$F:$F,1,0)),"No","Yes")</f>
      </c>
      <c r="AC44" s="1780">
        <f>IF(ISNA(VLOOKUP($D44,'Feb 26'!$F:$F,1,0)),"No","Yes")</f>
      </c>
      <c r="AD44" s="1779">
        <f>IF(ISNA(VLOOKUP($D44,'Feb 12'!$F:$F,1,0)),"No","Yes")</f>
      </c>
      <c r="AE44" s="1778">
        <f>IF(ISNA(VLOOKUP($D44,'Feb 5'!$F:$F,1,0)),"No","Yes")</f>
      </c>
      <c r="AF44" s="1777">
        <f>IF(ISNA(VLOOKUP($D44,'Jan 29'!$F:$F,1,0)),"No","Yes")</f>
      </c>
      <c r="AG44" s="1776">
        <f>IF(ISNA(VLOOKUP(D44,'Jan 22'!F:F,1,0)),"No","Yes")</f>
      </c>
      <c r="AH44" s="1775"/>
      <c r="AI44" s="1774"/>
      <c r="AJ44" s="1773"/>
      <c r="AK44" s="1772"/>
      <c r="AL44" s="1771"/>
      <c r="AM44" s="1770"/>
    </row>
    <row r="45" spans="1:38" x14ac:dyDescent="0.25">
      <c r="A45" s="266"/>
      <c r="B45" s="125" t="s">
        <v>1286</v>
      </c>
      <c r="C45" s="111" t="s">
        <v>3</v>
      </c>
      <c r="D45" s="111" t="s">
        <v>218</v>
      </c>
      <c r="E45" s="107"/>
      <c r="F45" s="116"/>
      <c r="G45" s="116"/>
      <c r="H45" s="128" t="str">
        <f>IF(ISNA(VLOOKUP($D45,'Jul 16'!$F:$F,1,0)),"No","Yes")</f>
      </c>
      <c r="I45" s="1831">
        <f>IF(ISNA(VLOOKUP($D45,'Jul 9'!$F:$F,1,0)),"No","Yes")</f>
      </c>
      <c r="J45" s="1830">
        <f>IF(ISNA(VLOOKUP($D45,'Jul 2'!$F:$F,1,0)),"No","Yes")</f>
      </c>
      <c r="K45" s="1829">
        <f>IF(ISNA(VLOOKUP($D45,'Jun 25'!$F:$F,1,0)),"No","Yes")</f>
      </c>
      <c r="L45" s="1828">
        <f>IF(ISNA(VLOOKUP($D45,'Jun 18'!$F:$F,1,0)),"No","Yes")</f>
      </c>
      <c r="M45" s="1827">
        <f>IF(ISNA(VLOOKUP($D45,'Jun 11'!$F:$F,1,0)),"No","Yes")</f>
      </c>
      <c r="N45" s="1826">
        <f>IF(ISNA(VLOOKUP($D45,'Jun 4'!$F:$F,1,0)),"No","Yes")</f>
      </c>
      <c r="O45" s="1825">
        <f>IF(ISNA(VLOOKUP($D45,'May 28'!$F:$F,1,0)),"No","Yes")</f>
      </c>
      <c r="P45" s="1824">
        <f>IF(ISNA(VLOOKUP($D45,'May 21'!$F:$F,1,0)),"No","Yes")</f>
      </c>
      <c r="Q45" s="1823">
        <f>IF(ISNA(VLOOKUP($D45,'May 14'!$F:$F,1,0)),"No","Yes")</f>
      </c>
      <c r="R45" s="1822">
        <f>IF(ISNA(VLOOKUP($D45,'May 9'!$F:$F,1,0)),"No","Yes")</f>
      </c>
      <c r="S45" s="1821">
        <f>IF(ISNA(VLOOKUP($D45,'May 2'!$F:$F,1,0)),"No","Yes")</f>
      </c>
      <c r="T45" s="1820">
        <f>IF(ISNA(VLOOKUP($D45,'Apr 23'!$F:$F,1,0)),"No","Yes")</f>
      </c>
      <c r="U45" s="1819">
        <f>IF(ISNA(VLOOKUP($D45,'Apr 16'!$F:$F,1,0)),"No","Yes")</f>
      </c>
      <c r="V45" s="1818">
        <f>IF(ISNA(VLOOKUP($D45,'Apr 9'!$F:$F,1,0)),"No","Yes")</f>
      </c>
      <c r="W45" s="1817">
        <f>IF(ISNA(VLOOKUP($D45,'Apr 2'!$F:$F,1,0)),"No","Yes")</f>
      </c>
      <c r="X45" s="1816">
        <f>IF(ISNA(VLOOKUP($D45,'Mar 26'!$F:$F,1,0)),"No","Yes")</f>
      </c>
      <c r="Y45" s="1815">
        <f>IF(ISNA(VLOOKUP($D45,'Mar 19'!$F:$F,1,0)),"No","Yes")</f>
      </c>
      <c r="Z45" s="1814">
        <f>IF(ISNA(VLOOKUP($D45,'Mar 12'!$F:$F,1,0)),"No","Yes")</f>
      </c>
      <c r="AA45" s="1813">
        <f>IF(ISNA(VLOOKUP($D45,'Mar 5'!$F:$F,1,0)),"No","Yes")</f>
      </c>
      <c r="AB45" s="1812">
        <f>IF(ISNA(VLOOKUP($D45,'Feb 26'!$F:$F,1,0)),"No","Yes")</f>
      </c>
      <c r="AC45" s="1811">
        <f>IF(ISNA(VLOOKUP($D45,'Feb 26'!$F:$F,1,0)),"No","Yes")</f>
      </c>
      <c r="AD45" s="1810">
        <f>IF(ISNA(VLOOKUP($D45,'Feb 12'!$F:$F,1,0)),"No","Yes")</f>
      </c>
      <c r="AE45" s="1809">
        <f>IF(ISNA(VLOOKUP($D45,'Feb 5'!$F:$F,1,0)),"No","Yes")</f>
      </c>
      <c r="AF45" s="1808">
        <f>IF(ISNA(VLOOKUP($D45,'Jan 29'!$F:$F,1,0)),"No","Yes")</f>
      </c>
      <c r="AG45" s="1807">
        <f>IF(ISNA(VLOOKUP(D45,'Jan 22'!F:F,1,0)),"No","Yes")</f>
      </c>
      <c r="AH45" s="1806"/>
      <c r="AI45" s="1805"/>
      <c r="AJ45" s="1804"/>
      <c r="AK45" s="1803"/>
      <c r="AL45" s="1802"/>
      <c r="AM45" s="1801"/>
    </row>
    <row r="46" spans="1:38" x14ac:dyDescent="0.25">
      <c r="A46" s="266"/>
      <c r="B46" s="101" t="s">
        <v>1287</v>
      </c>
      <c r="C46" s="111" t="s">
        <v>3</v>
      </c>
      <c r="D46" s="111" t="s">
        <v>113</v>
      </c>
      <c r="E46" s="107" t="s">
        <v>114</v>
      </c>
      <c r="F46" s="107" t="s">
        <v>53</v>
      </c>
      <c r="G46" s="107" t="s">
        <v>1019</v>
      </c>
      <c r="H46" s="128" t="str">
        <f>IF(ISNA(VLOOKUP($D46,'Jul 16'!$F:$F,1,0)),"No","Yes")</f>
      </c>
      <c r="I46" s="1862">
        <f>IF(ISNA(VLOOKUP($D46,'Jul 9'!$F:$F,1,0)),"No","Yes")</f>
      </c>
      <c r="J46" s="1861">
        <f>IF(ISNA(VLOOKUP($D46,'Jul 2'!$F:$F,1,0)),"No","Yes")</f>
      </c>
      <c r="K46" s="1860">
        <f>IF(ISNA(VLOOKUP($D46,'Jun 25'!$F:$F,1,0)),"No","Yes")</f>
      </c>
      <c r="L46" s="1859">
        <f>IF(ISNA(VLOOKUP($D46,'Jun 18'!$F:$F,1,0)),"No","Yes")</f>
      </c>
      <c r="M46" s="1858">
        <f>IF(ISNA(VLOOKUP($D46,'Jun 11'!$F:$F,1,0)),"No","Yes")</f>
      </c>
      <c r="N46" s="1857">
        <f>IF(ISNA(VLOOKUP($D46,'Jun 4'!$F:$F,1,0)),"No","Yes")</f>
      </c>
      <c r="O46" s="1856">
        <f>IF(ISNA(VLOOKUP($D46,'May 28'!$F:$F,1,0)),"No","Yes")</f>
      </c>
      <c r="P46" s="1855">
        <f>IF(ISNA(VLOOKUP($D46,'May 21'!$F:$F,1,0)),"No","Yes")</f>
      </c>
      <c r="Q46" s="1854">
        <f>IF(ISNA(VLOOKUP($D46,'May 14'!$F:$F,1,0)),"No","Yes")</f>
      </c>
      <c r="R46" s="1853">
        <f>IF(ISNA(VLOOKUP($D46,'May 9'!$F:$F,1,0)),"No","Yes")</f>
      </c>
      <c r="S46" s="1852">
        <f>IF(ISNA(VLOOKUP($D46,'May 2'!$F:$F,1,0)),"No","Yes")</f>
      </c>
      <c r="T46" s="1851">
        <f>IF(ISNA(VLOOKUP($D46,'Apr 23'!$F:$F,1,0)),"No","Yes")</f>
      </c>
      <c r="U46" s="1850">
        <f>IF(ISNA(VLOOKUP($D46,'Apr 16'!$F:$F,1,0)),"No","Yes")</f>
      </c>
      <c r="V46" s="1849">
        <f>IF(ISNA(VLOOKUP($D46,'Apr 9'!$F:$F,1,0)),"No","Yes")</f>
      </c>
      <c r="W46" s="1848">
        <f>IF(ISNA(VLOOKUP($D46,'Apr 2'!$F:$F,1,0)),"No","Yes")</f>
      </c>
      <c r="X46" s="1847">
        <f>IF(ISNA(VLOOKUP($D46,'Mar 26'!$F:$F,1,0)),"No","Yes")</f>
      </c>
      <c r="Y46" s="1846">
        <f>IF(ISNA(VLOOKUP($D46,'Mar 19'!$F:$F,1,0)),"No","Yes")</f>
      </c>
      <c r="Z46" s="1845">
        <f>IF(ISNA(VLOOKUP($D46,'Mar 12'!$F:$F,1,0)),"No","Yes")</f>
      </c>
      <c r="AA46" s="1844">
        <f>IF(ISNA(VLOOKUP($D46,'Mar 5'!$F:$F,1,0)),"No","Yes")</f>
      </c>
      <c r="AB46" s="1843">
        <f>IF(ISNA(VLOOKUP($D46,'Feb 26'!$F:$F,1,0)),"No","Yes")</f>
      </c>
      <c r="AC46" s="1842">
        <f>IF(ISNA(VLOOKUP($D46,'Feb 26'!$F:$F,1,0)),"No","Yes")</f>
      </c>
      <c r="AD46" s="1841">
        <f>IF(ISNA(VLOOKUP($D46,'Feb 12'!$F:$F,1,0)),"No","Yes")</f>
      </c>
      <c r="AE46" s="1840">
        <f>IF(ISNA(VLOOKUP($D46,'Feb 5'!$F:$F,1,0)),"No","Yes")</f>
      </c>
      <c r="AF46" s="1839">
        <f>IF(ISNA(VLOOKUP($D46,'Jan 29'!$F:$F,1,0)),"No","Yes")</f>
      </c>
      <c r="AG46" s="1838">
        <f>IF(ISNA(VLOOKUP(D46,'Jan 22'!F:F,1,0)),"No","Yes")</f>
      </c>
      <c r="AH46" s="1837"/>
      <c r="AI46" s="1836"/>
      <c r="AJ46" s="1835"/>
      <c r="AK46" s="1834"/>
      <c r="AL46" s="1833"/>
      <c r="AM46" s="1832"/>
    </row>
    <row r="47" spans="1:38" x14ac:dyDescent="0.25">
      <c r="A47" s="266"/>
      <c r="B47" s="101" t="s">
        <v>1288</v>
      </c>
      <c r="C47" s="111" t="s">
        <v>3</v>
      </c>
      <c r="D47" s="101" t="s">
        <v>246</v>
      </c>
      <c r="E47" s="107" t="s">
        <v>247</v>
      </c>
      <c r="F47" s="107" t="s">
        <v>125</v>
      </c>
      <c r="G47" s="107" t="s">
        <v>1019</v>
      </c>
      <c r="H47" s="128" t="str">
        <f>IF(ISNA(VLOOKUP($D47,'Jul 16'!$F:$F,1,0)),"No","Yes")</f>
      </c>
      <c r="I47" s="1893">
        <f>IF(ISNA(VLOOKUP($D47,'Jul 9'!$F:$F,1,0)),"No","Yes")</f>
      </c>
      <c r="J47" s="1892">
        <f>IF(ISNA(VLOOKUP($D47,'Jul 2'!$F:$F,1,0)),"No","Yes")</f>
      </c>
      <c r="K47" s="1891">
        <f>IF(ISNA(VLOOKUP($D47,'Jun 25'!$F:$F,1,0)),"No","Yes")</f>
      </c>
      <c r="L47" s="1890">
        <f>IF(ISNA(VLOOKUP($D47,'Jun 18'!$F:$F,1,0)),"No","Yes")</f>
      </c>
      <c r="M47" s="1889">
        <f>IF(ISNA(VLOOKUP($D47,'Jun 11'!$F:$F,1,0)),"No","Yes")</f>
      </c>
      <c r="N47" s="1888">
        <f>IF(ISNA(VLOOKUP($D47,'Jun 4'!$F:$F,1,0)),"No","Yes")</f>
      </c>
      <c r="O47" s="1887">
        <f>IF(ISNA(VLOOKUP($D47,'May 28'!$F:$F,1,0)),"No","Yes")</f>
      </c>
      <c r="P47" s="1886">
        <f>IF(ISNA(VLOOKUP($D47,'May 21'!$F:$F,1,0)),"No","Yes")</f>
      </c>
      <c r="Q47" s="1885">
        <f>IF(ISNA(VLOOKUP($D47,'May 14'!$F:$F,1,0)),"No","Yes")</f>
      </c>
      <c r="R47" s="1884">
        <f>IF(ISNA(VLOOKUP($D47,'May 9'!$F:$F,1,0)),"No","Yes")</f>
      </c>
      <c r="S47" s="1883">
        <f>IF(ISNA(VLOOKUP($D47,'May 2'!$F:$F,1,0)),"No","Yes")</f>
      </c>
      <c r="T47" s="1882">
        <f>IF(ISNA(VLOOKUP($D47,'Apr 23'!$F:$F,1,0)),"No","Yes")</f>
      </c>
      <c r="U47" s="1881">
        <f>IF(ISNA(VLOOKUP($D47,'Apr 16'!$F:$F,1,0)),"No","Yes")</f>
      </c>
      <c r="V47" s="1880">
        <f>IF(ISNA(VLOOKUP($D47,'Apr 9'!$F:$F,1,0)),"No","Yes")</f>
      </c>
      <c r="W47" s="1879">
        <f>IF(ISNA(VLOOKUP($D47,'Apr 2'!$F:$F,1,0)),"No","Yes")</f>
      </c>
      <c r="X47" s="1878">
        <f>IF(ISNA(VLOOKUP($D47,'Mar 26'!$F:$F,1,0)),"No","Yes")</f>
      </c>
      <c r="Y47" s="1877">
        <f>IF(ISNA(VLOOKUP($D47,'Mar 19'!$F:$F,1,0)),"No","Yes")</f>
      </c>
      <c r="Z47" s="1876">
        <f>IF(ISNA(VLOOKUP($D47,'Mar 12'!$F:$F,1,0)),"No","Yes")</f>
      </c>
      <c r="AA47" s="1875">
        <f>IF(ISNA(VLOOKUP($D47,'Mar 5'!$F:$F,1,0)),"No","Yes")</f>
      </c>
      <c r="AB47" s="1874">
        <f>IF(ISNA(VLOOKUP($D47,'Feb 26'!$F:$F,1,0)),"No","Yes")</f>
      </c>
      <c r="AC47" s="1873">
        <f>IF(ISNA(VLOOKUP($D47,'Feb 26'!$F:$F,1,0)),"No","Yes")</f>
      </c>
      <c r="AD47" s="1872">
        <f>IF(ISNA(VLOOKUP($D47,'Feb 12'!$F:$F,1,0)),"No","Yes")</f>
      </c>
      <c r="AE47" s="1871">
        <f>IF(ISNA(VLOOKUP($D47,'Feb 5'!$F:$F,1,0)),"No","Yes")</f>
      </c>
      <c r="AF47" s="1870">
        <f>IF(ISNA(VLOOKUP($D47,'Jan 29'!$F:$F,1,0)),"No","Yes")</f>
      </c>
      <c r="AG47" s="1869">
        <f>IF(ISNA(VLOOKUP(D47,'Jan 22'!F:F,1,0)),"No","Yes")</f>
      </c>
      <c r="AH47" s="1868"/>
      <c r="AI47" s="1867"/>
      <c r="AJ47" s="1866"/>
      <c r="AK47" s="1865"/>
      <c r="AL47" s="1864"/>
      <c r="AM47" s="1863"/>
    </row>
    <row r="48" spans="1:38" x14ac:dyDescent="0.25">
      <c r="A48" s="266"/>
      <c r="B48" s="101" t="s">
        <v>1289</v>
      </c>
      <c r="C48" s="111" t="s">
        <v>3</v>
      </c>
      <c r="D48" s="111" t="s">
        <v>208</v>
      </c>
      <c r="E48" s="107" t="s">
        <v>209</v>
      </c>
      <c r="F48" s="107" t="s">
        <v>53</v>
      </c>
      <c r="G48" s="107" t="s">
        <v>1019</v>
      </c>
      <c r="H48" s="128" t="str">
        <f>IF(ISNA(VLOOKUP($D48,'Jul 16'!$F:$F,1,0)),"No","Yes")</f>
      </c>
      <c r="I48" s="1924">
        <f>IF(ISNA(VLOOKUP($D48,'Jul 9'!$F:$F,1,0)),"No","Yes")</f>
      </c>
      <c r="J48" s="1923">
        <f>IF(ISNA(VLOOKUP($D48,'Jul 2'!$F:$F,1,0)),"No","Yes")</f>
      </c>
      <c r="K48" s="1922">
        <f>IF(ISNA(VLOOKUP($D48,'Jun 25'!$F:$F,1,0)),"No","Yes")</f>
      </c>
      <c r="L48" s="1921">
        <f>IF(ISNA(VLOOKUP($D48,'Jun 18'!$F:$F,1,0)),"No","Yes")</f>
      </c>
      <c r="M48" s="1920">
        <f>IF(ISNA(VLOOKUP($D48,'Jun 11'!$F:$F,1,0)),"No","Yes")</f>
      </c>
      <c r="N48" s="1919">
        <f>IF(ISNA(VLOOKUP($D48,'Jun 4'!$F:$F,1,0)),"No","Yes")</f>
      </c>
      <c r="O48" s="1918">
        <f>IF(ISNA(VLOOKUP($D48,'May 28'!$F:$F,1,0)),"No","Yes")</f>
      </c>
      <c r="P48" s="1917">
        <f>IF(ISNA(VLOOKUP($D48,'May 21'!$F:$F,1,0)),"No","Yes")</f>
      </c>
      <c r="Q48" s="1916">
        <f>IF(ISNA(VLOOKUP($D48,'May 14'!$F:$F,1,0)),"No","Yes")</f>
      </c>
      <c r="R48" s="1915">
        <f>IF(ISNA(VLOOKUP($D48,'May 9'!$F:$F,1,0)),"No","Yes")</f>
      </c>
      <c r="S48" s="1914">
        <f>IF(ISNA(VLOOKUP($D48,'May 2'!$F:$F,1,0)),"No","Yes")</f>
      </c>
      <c r="T48" s="1913">
        <f>IF(ISNA(VLOOKUP($D48,'Apr 23'!$F:$F,1,0)),"No","Yes")</f>
      </c>
      <c r="U48" s="1912">
        <f>IF(ISNA(VLOOKUP($D48,'Apr 16'!$F:$F,1,0)),"No","Yes")</f>
      </c>
      <c r="V48" s="1911">
        <f>IF(ISNA(VLOOKUP($D48,'Apr 9'!$F:$F,1,0)),"No","Yes")</f>
      </c>
      <c r="W48" s="1910">
        <f>IF(ISNA(VLOOKUP($D48,'Apr 2'!$F:$F,1,0)),"No","Yes")</f>
      </c>
      <c r="X48" s="1909">
        <f>IF(ISNA(VLOOKUP($D48,'Mar 26'!$F:$F,1,0)),"No","Yes")</f>
      </c>
      <c r="Y48" s="1908">
        <f>IF(ISNA(VLOOKUP($D48,'Mar 19'!$F:$F,1,0)),"No","Yes")</f>
      </c>
      <c r="Z48" s="1907">
        <f>IF(ISNA(VLOOKUP($D48,'Mar 12'!$F:$F,1,0)),"No","Yes")</f>
      </c>
      <c r="AA48" s="1906">
        <f>IF(ISNA(VLOOKUP($D48,'Mar 5'!$F:$F,1,0)),"No","Yes")</f>
      </c>
      <c r="AB48" s="1905">
        <f>IF(ISNA(VLOOKUP($D48,'Feb 26'!$F:$F,1,0)),"No","Yes")</f>
      </c>
      <c r="AC48" s="1904">
        <f>IF(ISNA(VLOOKUP($D48,'Feb 26'!$F:$F,1,0)),"No","Yes")</f>
      </c>
      <c r="AD48" s="1903">
        <f>IF(ISNA(VLOOKUP($D48,'Feb 12'!$F:$F,1,0)),"No","Yes")</f>
      </c>
      <c r="AE48" s="1902">
        <f>IF(ISNA(VLOOKUP($D48,'Feb 5'!$F:$F,1,0)),"No","Yes")</f>
      </c>
      <c r="AF48" s="1901">
        <f>IF(ISNA(VLOOKUP($D48,'Jan 29'!$F:$F,1,0)),"No","Yes")</f>
      </c>
      <c r="AG48" s="1900">
        <f>IF(ISNA(VLOOKUP(D48,'Jan 22'!F:F,1,0)),"No","Yes")</f>
      </c>
      <c r="AH48" s="1899"/>
      <c r="AI48" s="1898"/>
      <c r="AJ48" s="1897"/>
      <c r="AK48" s="1896"/>
      <c r="AL48" s="1895"/>
      <c r="AM48" s="1894"/>
    </row>
    <row r="49" spans="1:52" x14ac:dyDescent="0.25">
      <c r="A49" s="266"/>
      <c r="B49" s="125" t="s">
        <v>1290</v>
      </c>
      <c r="C49" s="111" t="s">
        <v>3</v>
      </c>
      <c r="D49" s="101" t="s">
        <v>537</v>
      </c>
      <c r="E49" s="107"/>
      <c r="F49" s="116"/>
      <c r="G49" s="116"/>
      <c r="H49" s="128" t="str">
        <f>IF(ISNA(VLOOKUP($D49,'Jul 16'!$F:$F,1,0)),"No","Yes")</f>
      </c>
      <c r="I49" s="1955">
        <f>IF(ISNA(VLOOKUP($D49,'Jul 9'!$F:$F,1,0)),"No","Yes")</f>
      </c>
      <c r="J49" s="1954">
        <f>IF(ISNA(VLOOKUP($D49,'Jul 2'!$F:$F,1,0)),"No","Yes")</f>
      </c>
      <c r="K49" s="1953">
        <f>IF(ISNA(VLOOKUP($D49,'Jun 25'!$F:$F,1,0)),"No","Yes")</f>
      </c>
      <c r="L49" s="1952">
        <f>IF(ISNA(VLOOKUP($D49,'Jun 18'!$F:$F,1,0)),"No","Yes")</f>
      </c>
      <c r="M49" s="1951">
        <f>IF(ISNA(VLOOKUP($D49,'Jun 11'!$F:$F,1,0)),"No","Yes")</f>
      </c>
      <c r="N49" s="1950">
        <f>IF(ISNA(VLOOKUP($D49,'Jun 4'!$F:$F,1,0)),"No","Yes")</f>
      </c>
      <c r="O49" s="1949">
        <f>IF(ISNA(VLOOKUP($D49,'May 28'!$F:$F,1,0)),"No","Yes")</f>
      </c>
      <c r="P49" s="1948">
        <f>IF(ISNA(VLOOKUP($D49,'May 21'!$F:$F,1,0)),"No","Yes")</f>
      </c>
      <c r="Q49" s="1947">
        <f>IF(ISNA(VLOOKUP($D49,'May 14'!$F:$F,1,0)),"No","Yes")</f>
      </c>
      <c r="R49" s="1946">
        <f>IF(ISNA(VLOOKUP($D49,'May 9'!$F:$F,1,0)),"No","Yes")</f>
      </c>
      <c r="S49" s="1945">
        <f>IF(ISNA(VLOOKUP($D49,'May 2'!$F:$F,1,0)),"No","Yes")</f>
      </c>
      <c r="T49" s="1944">
        <f>IF(ISNA(VLOOKUP($D49,'Apr 23'!$F:$F,1,0)),"No","Yes")</f>
      </c>
      <c r="U49" s="1943">
        <f>IF(ISNA(VLOOKUP($D49,'Apr 16'!$F:$F,1,0)),"No","Yes")</f>
      </c>
      <c r="V49" s="1942">
        <f>IF(ISNA(VLOOKUP($D49,'Apr 9'!$F:$F,1,0)),"No","Yes")</f>
      </c>
      <c r="W49" s="1941">
        <f>IF(ISNA(VLOOKUP($D49,'Apr 2'!$F:$F,1,0)),"No","Yes")</f>
      </c>
      <c r="X49" s="1940">
        <f>IF(ISNA(VLOOKUP($D49,'Mar 26'!$F:$F,1,0)),"No","Yes")</f>
      </c>
      <c r="Y49" s="1939">
        <f>IF(ISNA(VLOOKUP($D49,'Mar 19'!$F:$F,1,0)),"No","Yes")</f>
      </c>
      <c r="Z49" s="1938">
        <f>IF(ISNA(VLOOKUP($D49,'Mar 12'!$F:$F,1,0)),"No","Yes")</f>
      </c>
      <c r="AA49" s="1937">
        <f>IF(ISNA(VLOOKUP($D49,'Mar 5'!$F:$F,1,0)),"No","Yes")</f>
      </c>
      <c r="AB49" s="1936">
        <f>IF(ISNA(VLOOKUP($D49,'Feb 26'!$F:$F,1,0)),"No","Yes")</f>
      </c>
      <c r="AC49" s="1935">
        <f>IF(ISNA(VLOOKUP($D49,'Feb 26'!$F:$F,1,0)),"No","Yes")</f>
      </c>
      <c r="AD49" s="1934">
        <f>IF(ISNA(VLOOKUP($D49,'Feb 12'!$F:$F,1,0)),"No","Yes")</f>
      </c>
      <c r="AE49" s="1933">
        <f>IF(ISNA(VLOOKUP($D49,'Feb 5'!$F:$F,1,0)),"No","Yes")</f>
      </c>
      <c r="AF49" s="1932">
        <f>IF(ISNA(VLOOKUP($D49,'Jan 29'!$F:$F,1,0)),"No","Yes")</f>
      </c>
      <c r="AG49" s="1931">
        <f>IF(ISNA(VLOOKUP(D49,'Jan 22'!F:F,1,0)),"No","Yes")</f>
      </c>
      <c r="AH49" s="1930"/>
      <c r="AI49" s="1929"/>
      <c r="AJ49" s="1928"/>
      <c r="AK49" s="1927"/>
      <c r="AL49" s="1926"/>
      <c r="AM49" s="1925"/>
    </row>
    <row r="50" spans="1:52" x14ac:dyDescent="0.25">
      <c r="A50" s="266"/>
      <c r="B50" s="101" t="s">
        <v>1291</v>
      </c>
      <c r="C50" s="111" t="s">
        <v>3</v>
      </c>
      <c r="D50" s="111" t="s">
        <v>147</v>
      </c>
      <c r="E50" s="107" t="s">
        <v>148</v>
      </c>
      <c r="F50" s="107" t="s">
        <v>53</v>
      </c>
      <c r="G50" s="107" t="s">
        <v>1019</v>
      </c>
      <c r="H50" s="128" t="str">
        <f>IF(ISNA(VLOOKUP($D50,'Jul 16'!$F:$F,1,0)),"No","Yes")</f>
      </c>
      <c r="I50" s="1986">
        <f>IF(ISNA(VLOOKUP($D50,'Jul 9'!$F:$F,1,0)),"No","Yes")</f>
      </c>
      <c r="J50" s="1985">
        <f>IF(ISNA(VLOOKUP($D50,'Jul 2'!$F:$F,1,0)),"No","Yes")</f>
      </c>
      <c r="K50" s="1984">
        <f>IF(ISNA(VLOOKUP($D50,'Jun 25'!$F:$F,1,0)),"No","Yes")</f>
      </c>
      <c r="L50" s="1983">
        <f>IF(ISNA(VLOOKUP($D50,'Jun 18'!$F:$F,1,0)),"No","Yes")</f>
      </c>
      <c r="M50" s="1982">
        <f>IF(ISNA(VLOOKUP($D50,'Jun 11'!$F:$F,1,0)),"No","Yes")</f>
      </c>
      <c r="N50" s="1981">
        <f>IF(ISNA(VLOOKUP($D50,'Jun 4'!$F:$F,1,0)),"No","Yes")</f>
      </c>
      <c r="O50" s="1980">
        <f>IF(ISNA(VLOOKUP($D50,'May 28'!$F:$F,1,0)),"No","Yes")</f>
      </c>
      <c r="P50" s="1979">
        <f>IF(ISNA(VLOOKUP($D50,'May 21'!$F:$F,1,0)),"No","Yes")</f>
      </c>
      <c r="Q50" s="1978">
        <f>IF(ISNA(VLOOKUP($D50,'May 14'!$F:$F,1,0)),"No","Yes")</f>
      </c>
      <c r="R50" s="1977">
        <f>IF(ISNA(VLOOKUP($D50,'May 9'!$F:$F,1,0)),"No","Yes")</f>
      </c>
      <c r="S50" s="1976">
        <f>IF(ISNA(VLOOKUP($D50,'May 2'!$F:$F,1,0)),"No","Yes")</f>
      </c>
      <c r="T50" s="1975">
        <f>IF(ISNA(VLOOKUP($D50,'Apr 23'!$F:$F,1,0)),"No","Yes")</f>
      </c>
      <c r="U50" s="1974">
        <f>IF(ISNA(VLOOKUP($D50,'Apr 16'!$F:$F,1,0)),"No","Yes")</f>
      </c>
      <c r="V50" s="1973">
        <f>IF(ISNA(VLOOKUP($D50,'Apr 9'!$F:$F,1,0)),"No","Yes")</f>
      </c>
      <c r="W50" s="1972">
        <f>IF(ISNA(VLOOKUP($D50,'Apr 2'!$F:$F,1,0)),"No","Yes")</f>
      </c>
      <c r="X50" s="1971">
        <f>IF(ISNA(VLOOKUP($D50,'Mar 26'!$F:$F,1,0)),"No","Yes")</f>
      </c>
      <c r="Y50" s="1970">
        <f>IF(ISNA(VLOOKUP($D50,'Mar 19'!$F:$F,1,0)),"No","Yes")</f>
      </c>
      <c r="Z50" s="1969">
        <f>IF(ISNA(VLOOKUP($D50,'Mar 12'!$F:$F,1,0)),"No","Yes")</f>
      </c>
      <c r="AA50" s="1968">
        <f>IF(ISNA(VLOOKUP($D50,'Mar 5'!$F:$F,1,0)),"No","Yes")</f>
      </c>
      <c r="AB50" s="1967">
        <f>IF(ISNA(VLOOKUP($D50,'Feb 26'!$F:$F,1,0)),"No","Yes")</f>
      </c>
      <c r="AC50" s="1966">
        <f>IF(ISNA(VLOOKUP($D50,'Feb 26'!$F:$F,1,0)),"No","Yes")</f>
      </c>
      <c r="AD50" s="1965">
        <f>IF(ISNA(VLOOKUP($D50,'Feb 12'!$F:$F,1,0)),"No","Yes")</f>
      </c>
      <c r="AE50" s="1964">
        <f>IF(ISNA(VLOOKUP($D50,'Feb 5'!$F:$F,1,0)),"No","Yes")</f>
      </c>
      <c r="AF50" s="1963">
        <f>IF(ISNA(VLOOKUP($D50,'Jan 29'!$F:$F,1,0)),"No","Yes")</f>
      </c>
      <c r="AG50" s="1962">
        <f>IF(ISNA(VLOOKUP(D50,'Jan 22'!F:F,1,0)),"No","Yes")</f>
      </c>
      <c r="AH50" s="1961"/>
      <c r="AI50" s="1960"/>
      <c r="AJ50" s="1959"/>
      <c r="AK50" s="1958"/>
      <c r="AL50" s="1957"/>
      <c r="AM50" s="1956"/>
    </row>
    <row r="51" spans="1:52" x14ac:dyDescent="0.25">
      <c r="A51" s="266"/>
      <c r="B51" s="193" t="s">
        <v>1292</v>
      </c>
      <c r="C51" s="111" t="s">
        <v>3</v>
      </c>
      <c r="D51" s="111" t="s">
        <v>142</v>
      </c>
      <c r="E51" s="107" t="s">
        <v>143</v>
      </c>
      <c r="F51" s="107" t="s">
        <v>53</v>
      </c>
      <c r="G51" s="107" t="s">
        <v>1019</v>
      </c>
      <c r="H51" s="128" t="str">
        <f>IF(ISNA(VLOOKUP($D51,'Jul 16'!$F:$F,1,0)),"No","Yes")</f>
      </c>
      <c r="I51" s="2017">
        <f>IF(ISNA(VLOOKUP($D51,'Jul 9'!$F:$F,1,0)),"No","Yes")</f>
      </c>
      <c r="J51" s="2016">
        <f>IF(ISNA(VLOOKUP($D51,'Jul 2'!$F:$F,1,0)),"No","Yes")</f>
      </c>
      <c r="K51" s="2015">
        <f>IF(ISNA(VLOOKUP($D51,'Jun 25'!$F:$F,1,0)),"No","Yes")</f>
      </c>
      <c r="L51" s="2014">
        <f>IF(ISNA(VLOOKUP($D51,'Jun 18'!$F:$F,1,0)),"No","Yes")</f>
      </c>
      <c r="M51" s="2013">
        <f>IF(ISNA(VLOOKUP($D51,'Jun 11'!$F:$F,1,0)),"No","Yes")</f>
      </c>
      <c r="N51" s="2012">
        <f>IF(ISNA(VLOOKUP($D51,'Jun 4'!$F:$F,1,0)),"No","Yes")</f>
      </c>
      <c r="O51" s="2011">
        <f>IF(ISNA(VLOOKUP($D51,'May 28'!$F:$F,1,0)),"No","Yes")</f>
      </c>
      <c r="P51" s="2010">
        <f>IF(ISNA(VLOOKUP($D51,'May 21'!$F:$F,1,0)),"No","Yes")</f>
      </c>
      <c r="Q51" s="2009">
        <f>IF(ISNA(VLOOKUP($D51,'May 14'!$F:$F,1,0)),"No","Yes")</f>
      </c>
      <c r="R51" s="2008">
        <f>IF(ISNA(VLOOKUP($D51,'May 9'!$F:$F,1,0)),"No","Yes")</f>
      </c>
      <c r="S51" s="2007">
        <f>IF(ISNA(VLOOKUP($D51,'May 2'!$F:$F,1,0)),"No","Yes")</f>
      </c>
      <c r="T51" s="2006">
        <f>IF(ISNA(VLOOKUP($D51,'Apr 23'!$F:$F,1,0)),"No","Yes")</f>
      </c>
      <c r="U51" s="2005">
        <f>IF(ISNA(VLOOKUP($D51,'Apr 16'!$F:$F,1,0)),"No","Yes")</f>
      </c>
      <c r="V51" s="2004">
        <f>IF(ISNA(VLOOKUP($D51,'Apr 9'!$F:$F,1,0)),"No","Yes")</f>
      </c>
      <c r="W51" s="2003">
        <f>IF(ISNA(VLOOKUP($D51,'Apr 2'!$F:$F,1,0)),"No","Yes")</f>
      </c>
      <c r="X51" s="2002">
        <f>IF(ISNA(VLOOKUP($D51,'Mar 26'!$F:$F,1,0)),"No","Yes")</f>
      </c>
      <c r="Y51" s="2001">
        <f>IF(ISNA(VLOOKUP($D51,'Mar 19'!$F:$F,1,0)),"No","Yes")</f>
      </c>
      <c r="Z51" s="2000">
        <f>IF(ISNA(VLOOKUP($D51,'Mar 12'!$F:$F,1,0)),"No","Yes")</f>
      </c>
      <c r="AA51" s="1999">
        <f>IF(ISNA(VLOOKUP($D51,'Mar 5'!$F:$F,1,0)),"No","Yes")</f>
      </c>
      <c r="AB51" s="1998">
        <f>IF(ISNA(VLOOKUP($D51,'Feb 26'!$F:$F,1,0)),"No","Yes")</f>
      </c>
      <c r="AC51" s="1997">
        <f>IF(ISNA(VLOOKUP($D51,'Feb 26'!$F:$F,1,0)),"No","Yes")</f>
      </c>
      <c r="AD51" s="1996">
        <f>IF(ISNA(VLOOKUP($D51,'Feb 12'!$F:$F,1,0)),"No","Yes")</f>
      </c>
      <c r="AE51" s="1995">
        <f>IF(ISNA(VLOOKUP($D51,'Feb 5'!$F:$F,1,0)),"No","Yes")</f>
      </c>
      <c r="AF51" s="1994">
        <f>IF(ISNA(VLOOKUP($D51,'Jan 29'!$F:$F,1,0)),"No","Yes")</f>
      </c>
      <c r="AG51" s="1993">
        <f>IF(ISNA(VLOOKUP(D51,'Jan 22'!F:F,1,0)),"No","Yes")</f>
      </c>
      <c r="AH51" s="1992"/>
      <c r="AI51" s="1991"/>
      <c r="AJ51" s="1990"/>
      <c r="AK51" s="1989"/>
      <c r="AL51" s="1988"/>
      <c r="AM51" s="1987"/>
    </row>
    <row r="52" spans="1:52" x14ac:dyDescent="0.25">
      <c r="A52" s="266"/>
      <c r="B52" s="101" t="s">
        <v>1293</v>
      </c>
      <c r="C52" s="111" t="s">
        <v>1425</v>
      </c>
      <c r="D52" s="111" t="s">
        <v>477</v>
      </c>
      <c r="E52" s="107" t="s">
        <v>478</v>
      </c>
      <c r="F52" s="107" t="s">
        <v>32</v>
      </c>
      <c r="G52" s="107" t="s">
        <v>1019</v>
      </c>
      <c r="H52" s="128" t="str">
        <f>IF(ISNA(VLOOKUP($D52,'Jul 16'!$F:$F,1,0)),"No","Yes")</f>
      </c>
      <c r="I52" s="2048">
        <f>IF(ISNA(VLOOKUP($D52,'Jul 9'!$F:$F,1,0)),"No","Yes")</f>
      </c>
      <c r="J52" s="2047">
        <f>IF(ISNA(VLOOKUP($D52,'Jul 2'!$F:$F,1,0)),"No","Yes")</f>
      </c>
      <c r="K52" s="2046">
        <f>IF(ISNA(VLOOKUP($D52,'Jun 25'!$F:$F,1,0)),"No","Yes")</f>
      </c>
      <c r="L52" s="2045">
        <f>IF(ISNA(VLOOKUP($D52,'Jun 18'!$F:$F,1,0)),"No","Yes")</f>
      </c>
      <c r="M52" s="2044">
        <f>IF(ISNA(VLOOKUP($D52,'Jun 11'!$F:$F,1,0)),"No","Yes")</f>
      </c>
      <c r="N52" s="2043">
        <f>IF(ISNA(VLOOKUP($D52,'Jun 4'!$F:$F,1,0)),"No","Yes")</f>
      </c>
      <c r="O52" s="2042">
        <f>IF(ISNA(VLOOKUP($D52,'May 28'!$F:$F,1,0)),"No","Yes")</f>
      </c>
      <c r="P52" s="2041">
        <f>IF(ISNA(VLOOKUP($D52,'May 21'!$F:$F,1,0)),"No","Yes")</f>
      </c>
      <c r="Q52" s="2040">
        <f>IF(ISNA(VLOOKUP($D52,'May 14'!$F:$F,1,0)),"No","Yes")</f>
      </c>
      <c r="R52" s="2039">
        <f>IF(ISNA(VLOOKUP($D52,'May 9'!$F:$F,1,0)),"No","Yes")</f>
      </c>
      <c r="S52" s="2038">
        <f>IF(ISNA(VLOOKUP($D52,'May 2'!$F:$F,1,0)),"No","Yes")</f>
      </c>
      <c r="T52" s="2037">
        <f>IF(ISNA(VLOOKUP($D52,'Apr 23'!$F:$F,1,0)),"No","Yes")</f>
      </c>
      <c r="U52" s="2036">
        <f>IF(ISNA(VLOOKUP($D52,'Apr 16'!$F:$F,1,0)),"No","Yes")</f>
      </c>
      <c r="V52" s="2035">
        <f>IF(ISNA(VLOOKUP($D52,'Apr 9'!$F:$F,1,0)),"No","Yes")</f>
      </c>
      <c r="W52" s="2034">
        <f>IF(ISNA(VLOOKUP($D52,'Apr 2'!$F:$F,1,0)),"No","Yes")</f>
      </c>
      <c r="X52" s="2033">
        <f>IF(ISNA(VLOOKUP($D52,'Mar 26'!$F:$F,1,0)),"No","Yes")</f>
      </c>
      <c r="Y52" s="2032">
        <f>IF(ISNA(VLOOKUP($D52,'Mar 19'!$F:$F,1,0)),"No","Yes")</f>
      </c>
      <c r="Z52" s="2031">
        <f>IF(ISNA(VLOOKUP($D52,'Mar 12'!$F:$F,1,0)),"No","Yes")</f>
      </c>
      <c r="AA52" s="2030">
        <f>IF(ISNA(VLOOKUP($D52,'Mar 5'!$F:$F,1,0)),"No","Yes")</f>
      </c>
      <c r="AB52" s="2029">
        <f>IF(ISNA(VLOOKUP($D52,'Feb 26'!$F:$F,1,0)),"No","Yes")</f>
      </c>
      <c r="AC52" s="2028">
        <f>IF(ISNA(VLOOKUP($D52,'Feb 26'!$F:$F,1,0)),"No","Yes")</f>
      </c>
      <c r="AD52" s="2027">
        <f>IF(ISNA(VLOOKUP($D52,'Feb 12'!$F:$F,1,0)),"No","Yes")</f>
      </c>
      <c r="AE52" s="2026">
        <f>IF(ISNA(VLOOKUP($D52,'Feb 5'!$F:$F,1,0)),"No","Yes")</f>
      </c>
      <c r="AF52" s="2025">
        <f>IF(ISNA(VLOOKUP($D52,'Jan 29'!$F:$F,1,0)),"No","Yes")</f>
      </c>
      <c r="AG52" s="2024">
        <f>IF(ISNA(VLOOKUP(D52,'Jan 22'!F:F,1,0)),"No","Yes")</f>
      </c>
      <c r="AH52" s="2023"/>
      <c r="AI52" s="2022"/>
      <c r="AJ52" s="2021"/>
      <c r="AK52" s="2020"/>
      <c r="AL52" s="2019"/>
      <c r="AM52" s="2018"/>
      <c r="AN52"/>
      <c r="AO52"/>
      <c r="AP52"/>
      <c r="AQ52"/>
      <c r="AR52"/>
      <c r="AS52"/>
      <c r="AT52"/>
      <c r="AU52" s="104"/>
      <c r="AV52" s="107"/>
      <c r="AW52" s="107"/>
      <c r="AX52" s="107"/>
      <c r="AY52" s="107"/>
      <c r="AZ52" s="107"/>
    </row>
    <row r="53" spans="1:52" x14ac:dyDescent="0.25">
      <c r="A53" s="266"/>
      <c r="B53" s="101" t="s">
        <v>1294</v>
      </c>
      <c r="C53" s="111" t="s">
        <v>1425</v>
      </c>
      <c r="D53" s="111" t="s">
        <v>593</v>
      </c>
      <c r="E53" s="107" t="s">
        <v>594</v>
      </c>
      <c r="F53" s="107" t="s">
        <v>32</v>
      </c>
      <c r="G53" s="107" t="s">
        <v>1131</v>
      </c>
      <c r="H53" s="128" t="str">
        <f>IF(ISNA(VLOOKUP($D53,'Jul 16'!$F:$F,1,0)),"No","Yes")</f>
      </c>
      <c r="I53" s="2079">
        <f>IF(ISNA(VLOOKUP($D53,'Jul 9'!$F:$F,1,0)),"No","Yes")</f>
      </c>
      <c r="J53" s="2078">
        <f>IF(ISNA(VLOOKUP($D53,'Jul 2'!$F:$F,1,0)),"No","Yes")</f>
      </c>
      <c r="K53" s="2077">
        <f>IF(ISNA(VLOOKUP($D53,'Jun 25'!$F:$F,1,0)),"No","Yes")</f>
      </c>
      <c r="L53" s="2076">
        <f>IF(ISNA(VLOOKUP($D53,'Jun 18'!$F:$F,1,0)),"No","Yes")</f>
      </c>
      <c r="M53" s="2075">
        <f>IF(ISNA(VLOOKUP($D53,'Jun 11'!$F:$F,1,0)),"No","Yes")</f>
      </c>
      <c r="N53" s="2074">
        <f>IF(ISNA(VLOOKUP($D53,'Jun 4'!$F:$F,1,0)),"No","Yes")</f>
      </c>
      <c r="O53" s="2073">
        <f>IF(ISNA(VLOOKUP($D53,'May 28'!$F:$F,1,0)),"No","Yes")</f>
      </c>
      <c r="P53" s="2072">
        <f>IF(ISNA(VLOOKUP($D53,'May 21'!$F:$F,1,0)),"No","Yes")</f>
      </c>
      <c r="Q53" s="2071">
        <f>IF(ISNA(VLOOKUP($D53,'May 14'!$F:$F,1,0)),"No","Yes")</f>
      </c>
      <c r="R53" s="2070">
        <f>IF(ISNA(VLOOKUP($D53,'May 9'!$F:$F,1,0)),"No","Yes")</f>
      </c>
      <c r="S53" s="2069">
        <f>IF(ISNA(VLOOKUP($D53,'May 2'!$F:$F,1,0)),"No","Yes")</f>
      </c>
      <c r="T53" s="2068">
        <f>IF(ISNA(VLOOKUP($D53,'Apr 23'!$F:$F,1,0)),"No","Yes")</f>
      </c>
      <c r="U53" s="2067">
        <f>IF(ISNA(VLOOKUP($D53,'Apr 16'!$F:$F,1,0)),"No","Yes")</f>
      </c>
      <c r="V53" s="2066">
        <f>IF(ISNA(VLOOKUP($D53,'Apr 9'!$F:$F,1,0)),"No","Yes")</f>
      </c>
      <c r="W53" s="2065">
        <f>IF(ISNA(VLOOKUP($D53,'Apr 2'!$F:$F,1,0)),"No","Yes")</f>
      </c>
      <c r="X53" s="2064">
        <f>IF(ISNA(VLOOKUP($D53,'Mar 26'!$F:$F,1,0)),"No","Yes")</f>
      </c>
      <c r="Y53" s="2063">
        <f>IF(ISNA(VLOOKUP($D53,'Mar 19'!$F:$F,1,0)),"No","Yes")</f>
      </c>
      <c r="Z53" s="2062">
        <f>IF(ISNA(VLOOKUP($D53,'Mar 12'!$F:$F,1,0)),"No","Yes")</f>
      </c>
      <c r="AA53" s="2061">
        <f>IF(ISNA(VLOOKUP($D53,'Mar 5'!$F:$F,1,0)),"No","Yes")</f>
      </c>
      <c r="AB53" s="2060">
        <f>IF(ISNA(VLOOKUP($D53,'Feb 26'!$F:$F,1,0)),"No","Yes")</f>
      </c>
      <c r="AC53" s="2059">
        <f>IF(ISNA(VLOOKUP($D53,'Feb 26'!$F:$F,1,0)),"No","Yes")</f>
      </c>
      <c r="AD53" s="2058">
        <f>IF(ISNA(VLOOKUP($D53,'Feb 12'!$F:$F,1,0)),"No","Yes")</f>
      </c>
      <c r="AE53" s="2057">
        <f>IF(ISNA(VLOOKUP($D53,'Feb 5'!$F:$F,1,0)),"No","Yes")</f>
      </c>
      <c r="AF53" s="2056">
        <f>IF(ISNA(VLOOKUP($D53,'Jan 29'!$F:$F,1,0)),"No","Yes")</f>
      </c>
      <c r="AG53" s="2055">
        <f>IF(ISNA(VLOOKUP(D53,'Jan 22'!F:F,1,0)),"No","Yes")</f>
      </c>
      <c r="AH53" s="2054"/>
      <c r="AI53" s="2053"/>
      <c r="AJ53" s="2052"/>
      <c r="AK53" s="2051"/>
      <c r="AL53" s="2050"/>
      <c r="AM53" s="2049"/>
      <c r="AN53"/>
      <c r="AO53"/>
      <c r="AP53"/>
      <c r="AQ53"/>
      <c r="AR53"/>
      <c r="AS53"/>
      <c r="AT53"/>
      <c r="AU53" s="104"/>
      <c r="AV53" s="107"/>
      <c r="AW53" s="107"/>
      <c r="AX53" s="107"/>
      <c r="AY53" s="107"/>
      <c r="AZ53" s="107"/>
    </row>
    <row r="54" spans="1:52" x14ac:dyDescent="0.25">
      <c r="A54" s="266"/>
      <c r="B54" s="101" t="s">
        <v>1295</v>
      </c>
      <c r="C54" s="111" t="s">
        <v>1425</v>
      </c>
      <c r="D54" s="111" t="s">
        <v>134</v>
      </c>
      <c r="E54" s="124" t="s">
        <v>135</v>
      </c>
      <c r="F54" s="124" t="s">
        <v>32</v>
      </c>
      <c r="G54" s="124" t="s">
        <v>666</v>
      </c>
      <c r="H54" s="128" t="str">
        <f>IF(ISNA(VLOOKUP($D54,'Jul 16'!$F:$F,1,0)),"No","Yes")</f>
      </c>
      <c r="I54" s="2110">
        <f>IF(ISNA(VLOOKUP($D54,'Jul 9'!$F:$F,1,0)),"No","Yes")</f>
      </c>
      <c r="J54" s="2109">
        <f>IF(ISNA(VLOOKUP($D54,'Jul 2'!$F:$F,1,0)),"No","Yes")</f>
      </c>
      <c r="K54" s="2108">
        <f>IF(ISNA(VLOOKUP($D54,'Jun 25'!$F:$F,1,0)),"No","Yes")</f>
      </c>
      <c r="L54" s="2107">
        <f>IF(ISNA(VLOOKUP($D54,'Jun 18'!$F:$F,1,0)),"No","Yes")</f>
      </c>
      <c r="M54" s="2106">
        <f>IF(ISNA(VLOOKUP($D54,'Jun 11'!$F:$F,1,0)),"No","Yes")</f>
      </c>
      <c r="N54" s="2105">
        <f>IF(ISNA(VLOOKUP($D54,'Jun 4'!$F:$F,1,0)),"No","Yes")</f>
      </c>
      <c r="O54" s="2104">
        <f>IF(ISNA(VLOOKUP($D54,'May 28'!$F:$F,1,0)),"No","Yes")</f>
      </c>
      <c r="P54" s="2103">
        <f>IF(ISNA(VLOOKUP($D54,'May 21'!$F:$F,1,0)),"No","Yes")</f>
      </c>
      <c r="Q54" s="2102">
        <f>IF(ISNA(VLOOKUP($D54,'May 14'!$F:$F,1,0)),"No","Yes")</f>
      </c>
      <c r="R54" s="2101">
        <f>IF(ISNA(VLOOKUP($D54,'May 9'!$F:$F,1,0)),"No","Yes")</f>
      </c>
      <c r="S54" s="2100">
        <f>IF(ISNA(VLOOKUP($D54,'May 2'!$F:$F,1,0)),"No","Yes")</f>
      </c>
      <c r="T54" s="2099">
        <f>IF(ISNA(VLOOKUP($D54,'Apr 23'!$F:$F,1,0)),"No","Yes")</f>
      </c>
      <c r="U54" s="2098">
        <f>IF(ISNA(VLOOKUP($D54,'Apr 16'!$F:$F,1,0)),"No","Yes")</f>
      </c>
      <c r="V54" s="2097">
        <f>IF(ISNA(VLOOKUP($D54,'Apr 9'!$F:$F,1,0)),"No","Yes")</f>
      </c>
      <c r="W54" s="2096">
        <f>IF(ISNA(VLOOKUP($D54,'Apr 2'!$F:$F,1,0)),"No","Yes")</f>
      </c>
      <c r="X54" s="2095">
        <f>IF(ISNA(VLOOKUP($D54,'Mar 26'!$F:$F,1,0)),"No","Yes")</f>
      </c>
      <c r="Y54" s="2094">
        <f>IF(ISNA(VLOOKUP($D54,'Mar 19'!$F:$F,1,0)),"No","Yes")</f>
      </c>
      <c r="Z54" s="2093">
        <f>IF(ISNA(VLOOKUP($D54,'Mar 12'!$F:$F,1,0)),"No","Yes")</f>
      </c>
      <c r="AA54" s="2092">
        <f>IF(ISNA(VLOOKUP($D54,'Mar 5'!$F:$F,1,0)),"No","Yes")</f>
      </c>
      <c r="AB54" s="2091">
        <f>IF(ISNA(VLOOKUP($D54,'Feb 26'!$F:$F,1,0)),"No","Yes")</f>
      </c>
      <c r="AC54" s="2090">
        <f>IF(ISNA(VLOOKUP($D54,'Feb 26'!$F:$F,1,0)),"No","Yes")</f>
      </c>
      <c r="AD54" s="2089">
        <f>IF(ISNA(VLOOKUP($D54,'Feb 12'!$F:$F,1,0)),"No","Yes")</f>
      </c>
      <c r="AE54" s="2088">
        <f>IF(ISNA(VLOOKUP($D54,'Feb 5'!$F:$F,1,0)),"No","Yes")</f>
      </c>
      <c r="AF54" s="2087">
        <f>IF(ISNA(VLOOKUP($D54,'Jan 29'!$F:$F,1,0)),"No","Yes")</f>
      </c>
      <c r="AG54" s="2086">
        <f>IF(ISNA(VLOOKUP(D54,'Jan 22'!F:F,1,0)),"No","Yes")</f>
      </c>
      <c r="AH54" s="2085"/>
      <c r="AI54" s="2084"/>
      <c r="AJ54" s="2083"/>
      <c r="AK54" s="2082"/>
      <c r="AL54" s="2081"/>
      <c r="AM54" s="2080"/>
      <c r="AN54"/>
      <c r="AO54"/>
      <c r="AP54"/>
      <c r="AQ54"/>
      <c r="AR54"/>
      <c r="AS54"/>
      <c r="AT54"/>
      <c r="AU54" s="104"/>
      <c r="AV54" s="107"/>
      <c r="AW54" s="107"/>
      <c r="AX54" s="107"/>
      <c r="AY54" s="107"/>
      <c r="AZ54" s="107"/>
    </row>
    <row r="55" spans="1:52" x14ac:dyDescent="0.25">
      <c r="A55" s="266"/>
      <c r="B55" s="234" t="s">
        <v>1296</v>
      </c>
      <c r="C55" s="111" t="s">
        <v>1425</v>
      </c>
      <c r="D55" s="111" t="s">
        <v>463</v>
      </c>
      <c r="E55" s="107" t="s">
        <v>464</v>
      </c>
      <c r="F55" s="107" t="s">
        <v>32</v>
      </c>
      <c r="G55" s="107" t="s">
        <v>1019</v>
      </c>
      <c r="H55" s="128" t="str">
        <f>IF(ISNA(VLOOKUP($D55,'Jul 16'!$F:$F,1,0)),"No","Yes")</f>
      </c>
      <c r="I55" s="2141">
        <f>IF(ISNA(VLOOKUP($D55,'Jul 9'!$F:$F,1,0)),"No","Yes")</f>
      </c>
      <c r="J55" s="2140">
        <f>IF(ISNA(VLOOKUP($D55,'Jul 2'!$F:$F,1,0)),"No","Yes")</f>
      </c>
      <c r="K55" s="2139">
        <f>IF(ISNA(VLOOKUP($D55,'Jun 25'!$F:$F,1,0)),"No","Yes")</f>
      </c>
      <c r="L55" s="2138">
        <f>IF(ISNA(VLOOKUP($D55,'Jun 18'!$F:$F,1,0)),"No","Yes")</f>
      </c>
      <c r="M55" s="2137">
        <f>IF(ISNA(VLOOKUP($D55,'Jun 11'!$F:$F,1,0)),"No","Yes")</f>
      </c>
      <c r="N55" s="2136">
        <f>IF(ISNA(VLOOKUP($D55,'Jun 4'!$F:$F,1,0)),"No","Yes")</f>
      </c>
      <c r="O55" s="2135">
        <f>IF(ISNA(VLOOKUP($D55,'May 28'!$F:$F,1,0)),"No","Yes")</f>
      </c>
      <c r="P55" s="2134">
        <f>IF(ISNA(VLOOKUP($D55,'May 21'!$F:$F,1,0)),"No","Yes")</f>
      </c>
      <c r="Q55" s="2133">
        <f>IF(ISNA(VLOOKUP($D55,'May 14'!$F:$F,1,0)),"No","Yes")</f>
      </c>
      <c r="R55" s="2132">
        <f>IF(ISNA(VLOOKUP($D55,'May 9'!$F:$F,1,0)),"No","Yes")</f>
      </c>
      <c r="S55" s="2131">
        <f>IF(ISNA(VLOOKUP($D55,'May 2'!$F:$F,1,0)),"No","Yes")</f>
      </c>
      <c r="T55" s="2130">
        <f>IF(ISNA(VLOOKUP($D55,'Apr 23'!$F:$F,1,0)),"No","Yes")</f>
      </c>
      <c r="U55" s="2129">
        <f>IF(ISNA(VLOOKUP($D55,'Apr 16'!$F:$F,1,0)),"No","Yes")</f>
      </c>
      <c r="V55" s="2128">
        <f>IF(ISNA(VLOOKUP($D55,'Apr 9'!$F:$F,1,0)),"No","Yes")</f>
      </c>
      <c r="W55" s="2127">
        <f>IF(ISNA(VLOOKUP($D55,'Apr 2'!$F:$F,1,0)),"No","Yes")</f>
      </c>
      <c r="X55" s="2126">
        <f>IF(ISNA(VLOOKUP($D55,'Mar 26'!$F:$F,1,0)),"No","Yes")</f>
      </c>
      <c r="Y55" s="2125">
        <f>IF(ISNA(VLOOKUP($D55,'Mar 19'!$F:$F,1,0)),"No","Yes")</f>
      </c>
      <c r="Z55" s="2124">
        <f>IF(ISNA(VLOOKUP($D55,'Mar 12'!$F:$F,1,0)),"No","Yes")</f>
      </c>
      <c r="AA55" s="2123">
        <f>IF(ISNA(VLOOKUP($D55,'Mar 5'!$F:$F,1,0)),"No","Yes")</f>
      </c>
      <c r="AB55" s="2122">
        <f>IF(ISNA(VLOOKUP($D55,'Feb 26'!$F:$F,1,0)),"No","Yes")</f>
      </c>
      <c r="AC55" s="2121">
        <f>IF(ISNA(VLOOKUP($D55,'Feb 26'!$F:$F,1,0)),"No","Yes")</f>
      </c>
      <c r="AD55" s="2120">
        <f>IF(ISNA(VLOOKUP($D55,'Feb 12'!$F:$F,1,0)),"No","Yes")</f>
      </c>
      <c r="AE55" s="2119">
        <f>IF(ISNA(VLOOKUP($D55,'Feb 5'!$F:$F,1,0)),"No","Yes")</f>
      </c>
      <c r="AF55" s="2118">
        <f>IF(ISNA(VLOOKUP($D55,'Jan 29'!$F:$F,1,0)),"No","Yes")</f>
      </c>
      <c r="AG55" s="2117">
        <f>IF(ISNA(VLOOKUP(D55,'Jan 22'!F:F,1,0)),"No","Yes")</f>
      </c>
      <c r="AH55" s="2116"/>
      <c r="AI55" s="2115"/>
      <c r="AJ55" s="2114"/>
      <c r="AK55" s="2113"/>
      <c r="AL55" s="2112"/>
      <c r="AM55" s="2111"/>
      <c r="AN55"/>
      <c r="AO55"/>
      <c r="AP55"/>
      <c r="AQ55"/>
      <c r="AR55"/>
      <c r="AS55"/>
      <c r="AT55"/>
      <c r="AU55" s="104"/>
      <c r="AV55" s="107"/>
      <c r="AW55" s="107"/>
      <c r="AX55" s="107"/>
      <c r="AY55" s="107"/>
      <c r="AZ55" s="107"/>
    </row>
    <row r="56" spans="1:52" x14ac:dyDescent="0.25">
      <c r="A56" s="266"/>
      <c r="B56" s="101" t="s">
        <v>1297</v>
      </c>
      <c r="C56" s="111" t="s">
        <v>1425</v>
      </c>
      <c r="D56" s="111" t="s">
        <v>74</v>
      </c>
      <c r="E56" s="107" t="s">
        <v>75</v>
      </c>
      <c r="F56" s="107" t="s">
        <v>32</v>
      </c>
      <c r="G56" s="107" t="s">
        <v>1019</v>
      </c>
      <c r="H56" s="128" t="str">
        <f>IF(ISNA(VLOOKUP($D56,'Jul 16'!$F:$F,1,0)),"No","Yes")</f>
      </c>
      <c r="I56" s="2172">
        <f>IF(ISNA(VLOOKUP($D56,'Jul 9'!$F:$F,1,0)),"No","Yes")</f>
      </c>
      <c r="J56" s="2171">
        <f>IF(ISNA(VLOOKUP($D56,'Jul 2'!$F:$F,1,0)),"No","Yes")</f>
      </c>
      <c r="K56" s="2170">
        <f>IF(ISNA(VLOOKUP($D56,'Jun 25'!$F:$F,1,0)),"No","Yes")</f>
      </c>
      <c r="L56" s="2169">
        <f>IF(ISNA(VLOOKUP($D56,'Jun 18'!$F:$F,1,0)),"No","Yes")</f>
      </c>
      <c r="M56" s="2168">
        <f>IF(ISNA(VLOOKUP($D56,'Jun 11'!$F:$F,1,0)),"No","Yes")</f>
      </c>
      <c r="N56" s="2167">
        <f>IF(ISNA(VLOOKUP($D56,'Jun 4'!$F:$F,1,0)),"No","Yes")</f>
      </c>
      <c r="O56" s="2166">
        <f>IF(ISNA(VLOOKUP($D56,'May 28'!$F:$F,1,0)),"No","Yes")</f>
      </c>
      <c r="P56" s="2165">
        <f>IF(ISNA(VLOOKUP($D56,'May 21'!$F:$F,1,0)),"No","Yes")</f>
      </c>
      <c r="Q56" s="2164">
        <f>IF(ISNA(VLOOKUP($D56,'May 14'!$F:$F,1,0)),"No","Yes")</f>
      </c>
      <c r="R56" s="2163">
        <f>IF(ISNA(VLOOKUP($D56,'May 9'!$F:$F,1,0)),"No","Yes")</f>
      </c>
      <c r="S56" s="2162">
        <f>IF(ISNA(VLOOKUP($D56,'May 2'!$F:$F,1,0)),"No","Yes")</f>
      </c>
      <c r="T56" s="2161">
        <f>IF(ISNA(VLOOKUP($D56,'Apr 23'!$F:$F,1,0)),"No","Yes")</f>
      </c>
      <c r="U56" s="2160">
        <f>IF(ISNA(VLOOKUP($D56,'Apr 16'!$F:$F,1,0)),"No","Yes")</f>
      </c>
      <c r="V56" s="2159">
        <f>IF(ISNA(VLOOKUP($D56,'Apr 9'!$F:$F,1,0)),"No","Yes")</f>
      </c>
      <c r="W56" s="2158">
        <f>IF(ISNA(VLOOKUP($D56,'Apr 2'!$F:$F,1,0)),"No","Yes")</f>
      </c>
      <c r="X56" s="2157">
        <f>IF(ISNA(VLOOKUP($D56,'Mar 26'!$F:$F,1,0)),"No","Yes")</f>
      </c>
      <c r="Y56" s="2156">
        <f>IF(ISNA(VLOOKUP($D56,'Mar 19'!$F:$F,1,0)),"No","Yes")</f>
      </c>
      <c r="Z56" s="2155">
        <f>IF(ISNA(VLOOKUP($D56,'Mar 12'!$F:$F,1,0)),"No","Yes")</f>
      </c>
      <c r="AA56" s="2154">
        <f>IF(ISNA(VLOOKUP($D56,'Mar 5'!$F:$F,1,0)),"No","Yes")</f>
      </c>
      <c r="AB56" s="2153">
        <f>IF(ISNA(VLOOKUP($D56,'Feb 26'!$F:$F,1,0)),"No","Yes")</f>
      </c>
      <c r="AC56" s="2152">
        <f>IF(ISNA(VLOOKUP($D56,'Feb 26'!$F:$F,1,0)),"No","Yes")</f>
      </c>
      <c r="AD56" s="2151">
        <f>IF(ISNA(VLOOKUP($D56,'Feb 12'!$F:$F,1,0)),"No","Yes")</f>
      </c>
      <c r="AE56" s="2150">
        <f>IF(ISNA(VLOOKUP($D56,'Feb 5'!$F:$F,1,0)),"No","Yes")</f>
      </c>
      <c r="AF56" s="2149">
        <f>IF(ISNA(VLOOKUP($D56,'Jan 29'!$F:$F,1,0)),"No","Yes")</f>
      </c>
      <c r="AG56" s="2148">
        <f>IF(ISNA(VLOOKUP(D56,'Jan 22'!F:F,1,0)),"No","Yes")</f>
      </c>
      <c r="AH56" s="2147"/>
      <c r="AI56" s="2146"/>
      <c r="AJ56" s="2145"/>
      <c r="AK56" s="2144"/>
      <c r="AL56" s="2143"/>
      <c r="AM56" s="2142"/>
      <c r="AN56"/>
      <c r="AO56"/>
      <c r="AP56"/>
      <c r="AQ56"/>
      <c r="AR56"/>
      <c r="AS56"/>
      <c r="AT56"/>
      <c r="AU56" s="104"/>
      <c r="AV56" s="107"/>
      <c r="AW56" s="107"/>
      <c r="AX56" s="107"/>
      <c r="AY56" s="107"/>
      <c r="AZ56" s="107"/>
    </row>
    <row r="57" spans="1:52" x14ac:dyDescent="0.25">
      <c r="A57" s="266"/>
      <c r="B57" s="101" t="s">
        <v>1298</v>
      </c>
      <c r="C57" s="111" t="s">
        <v>1425</v>
      </c>
      <c r="D57" s="111" t="s">
        <v>167</v>
      </c>
      <c r="E57" s="107" t="s">
        <v>168</v>
      </c>
      <c r="F57" s="107" t="s">
        <v>32</v>
      </c>
      <c r="G57" s="107" t="s">
        <v>1019</v>
      </c>
      <c r="H57" s="128" t="str">
        <f>IF(ISNA(VLOOKUP($D57,'Jul 16'!$F:$F,1,0)),"No","Yes")</f>
      </c>
      <c r="I57" s="2203">
        <f>IF(ISNA(VLOOKUP($D57,'Jul 9'!$F:$F,1,0)),"No","Yes")</f>
      </c>
      <c r="J57" s="2202">
        <f>IF(ISNA(VLOOKUP($D57,'Jul 2'!$F:$F,1,0)),"No","Yes")</f>
      </c>
      <c r="K57" s="2201">
        <f>IF(ISNA(VLOOKUP($D57,'Jun 25'!$F:$F,1,0)),"No","Yes")</f>
      </c>
      <c r="L57" s="2200">
        <f>IF(ISNA(VLOOKUP($D57,'Jun 18'!$F:$F,1,0)),"No","Yes")</f>
      </c>
      <c r="M57" s="2199">
        <f>IF(ISNA(VLOOKUP($D57,'Jun 11'!$F:$F,1,0)),"No","Yes")</f>
      </c>
      <c r="N57" s="2198">
        <f>IF(ISNA(VLOOKUP($D57,'Jun 4'!$F:$F,1,0)),"No","Yes")</f>
      </c>
      <c r="O57" s="2197">
        <f>IF(ISNA(VLOOKUP($D57,'May 28'!$F:$F,1,0)),"No","Yes")</f>
      </c>
      <c r="P57" s="2196">
        <f>IF(ISNA(VLOOKUP($D57,'May 21'!$F:$F,1,0)),"No","Yes")</f>
      </c>
      <c r="Q57" s="2195">
        <f>IF(ISNA(VLOOKUP($D57,'May 14'!$F:$F,1,0)),"No","Yes")</f>
      </c>
      <c r="R57" s="2194">
        <f>IF(ISNA(VLOOKUP($D57,'May 9'!$F:$F,1,0)),"No","Yes")</f>
      </c>
      <c r="S57" s="2193">
        <f>IF(ISNA(VLOOKUP($D57,'May 2'!$F:$F,1,0)),"No","Yes")</f>
      </c>
      <c r="T57" s="2192">
        <f>IF(ISNA(VLOOKUP($D57,'Apr 23'!$F:$F,1,0)),"No","Yes")</f>
      </c>
      <c r="U57" s="2191">
        <f>IF(ISNA(VLOOKUP($D57,'Apr 16'!$F:$F,1,0)),"No","Yes")</f>
      </c>
      <c r="V57" s="2190">
        <f>IF(ISNA(VLOOKUP($D57,'Apr 9'!$F:$F,1,0)),"No","Yes")</f>
      </c>
      <c r="W57" s="2189">
        <f>IF(ISNA(VLOOKUP($D57,'Apr 2'!$F:$F,1,0)),"No","Yes")</f>
      </c>
      <c r="X57" s="2188">
        <f>IF(ISNA(VLOOKUP($D57,'Mar 26'!$F:$F,1,0)),"No","Yes")</f>
      </c>
      <c r="Y57" s="2187">
        <f>IF(ISNA(VLOOKUP($D57,'Mar 19'!$F:$F,1,0)),"No","Yes")</f>
      </c>
      <c r="Z57" s="2186">
        <f>IF(ISNA(VLOOKUP($D57,'Mar 12'!$F:$F,1,0)),"No","Yes")</f>
      </c>
      <c r="AA57" s="2185">
        <f>IF(ISNA(VLOOKUP($D57,'Mar 5'!$F:$F,1,0)),"No","Yes")</f>
      </c>
      <c r="AB57" s="2184">
        <f>IF(ISNA(VLOOKUP($D57,'Feb 26'!$F:$F,1,0)),"No","Yes")</f>
      </c>
      <c r="AC57" s="2183">
        <f>IF(ISNA(VLOOKUP($D57,'Feb 26'!$F:$F,1,0)),"No","Yes")</f>
      </c>
      <c r="AD57" s="2182">
        <f>IF(ISNA(VLOOKUP($D57,'Feb 12'!$F:$F,1,0)),"No","Yes")</f>
      </c>
      <c r="AE57" s="2181">
        <f>IF(ISNA(VLOOKUP($D57,'Feb 5'!$F:$F,1,0)),"No","Yes")</f>
      </c>
      <c r="AF57" s="2180">
        <f>IF(ISNA(VLOOKUP($D57,'Jan 29'!$F:$F,1,0)),"No","Yes")</f>
      </c>
      <c r="AG57" s="2179">
        <f>IF(ISNA(VLOOKUP(D57,'Jan 22'!F:F,1,0)),"No","Yes")</f>
      </c>
      <c r="AH57" s="2178"/>
      <c r="AI57" s="2177"/>
      <c r="AJ57" s="2176"/>
      <c r="AK57" s="2175"/>
      <c r="AL57" s="2174"/>
      <c r="AM57" s="2173"/>
      <c r="AN57"/>
      <c r="AO57"/>
      <c r="AP57"/>
      <c r="AQ57"/>
      <c r="AR57"/>
      <c r="AS57"/>
      <c r="AT57"/>
      <c r="AU57" s="104"/>
      <c r="AV57" s="107"/>
      <c r="AW57" s="107"/>
      <c r="AX57" s="107"/>
      <c r="AY57" s="107"/>
      <c r="AZ57" s="107"/>
    </row>
    <row r="58" spans="1:52" x14ac:dyDescent="0.25">
      <c r="A58" s="266"/>
      <c r="B58" s="101" t="s">
        <v>1299</v>
      </c>
      <c r="C58" s="111" t="s">
        <v>1425</v>
      </c>
      <c r="D58" s="178" t="s">
        <v>193</v>
      </c>
      <c r="E58" s="107" t="s">
        <v>194</v>
      </c>
      <c r="F58" s="107" t="s">
        <v>32</v>
      </c>
      <c r="G58" s="107" t="s">
        <v>1019</v>
      </c>
      <c r="H58" s="128" t="str">
        <f>IF(ISNA(VLOOKUP($D58,'Jul 16'!$F:$F,1,0)),"No","Yes")</f>
      </c>
      <c r="I58" s="2234">
        <f>IF(ISNA(VLOOKUP($D58,'Jul 9'!$F:$F,1,0)),"No","Yes")</f>
      </c>
      <c r="J58" s="2233">
        <f>IF(ISNA(VLOOKUP($D58,'Jul 2'!$F:$F,1,0)),"No","Yes")</f>
      </c>
      <c r="K58" s="2232">
        <f>IF(ISNA(VLOOKUP($D58,'Jun 25'!$F:$F,1,0)),"No","Yes")</f>
      </c>
      <c r="L58" s="2231">
        <f>IF(ISNA(VLOOKUP($D58,'Jun 18'!$F:$F,1,0)),"No","Yes")</f>
      </c>
      <c r="M58" s="2230">
        <f>IF(ISNA(VLOOKUP($D58,'Jun 11'!$F:$F,1,0)),"No","Yes")</f>
      </c>
      <c r="N58" s="2229">
        <f>IF(ISNA(VLOOKUP($D58,'Jun 4'!$F:$F,1,0)),"No","Yes")</f>
      </c>
      <c r="O58" s="2228">
        <f>IF(ISNA(VLOOKUP($D58,'May 28'!$F:$F,1,0)),"No","Yes")</f>
      </c>
      <c r="P58" s="2227">
        <f>IF(ISNA(VLOOKUP($D58,'May 21'!$F:$F,1,0)),"No","Yes")</f>
      </c>
      <c r="Q58" s="2226">
        <f>IF(ISNA(VLOOKUP($D58,'May 14'!$F:$F,1,0)),"No","Yes")</f>
      </c>
      <c r="R58" s="2225">
        <f>IF(ISNA(VLOOKUP($D58,'May 9'!$F:$F,1,0)),"No","Yes")</f>
      </c>
      <c r="S58" s="2224">
        <f>IF(ISNA(VLOOKUP($D58,'May 2'!$F:$F,1,0)),"No","Yes")</f>
      </c>
      <c r="T58" s="2223">
        <f>IF(ISNA(VLOOKUP($D58,'Apr 23'!$F:$F,1,0)),"No","Yes")</f>
      </c>
      <c r="U58" s="2222">
        <f>IF(ISNA(VLOOKUP($D58,'Apr 16'!$F:$F,1,0)),"No","Yes")</f>
      </c>
      <c r="V58" s="2221">
        <f>IF(ISNA(VLOOKUP($D58,'Apr 9'!$F:$F,1,0)),"No","Yes")</f>
      </c>
      <c r="W58" s="2220">
        <f>IF(ISNA(VLOOKUP($D58,'Apr 2'!$F:$F,1,0)),"No","Yes")</f>
      </c>
      <c r="X58" s="2219">
        <f>IF(ISNA(VLOOKUP($D58,'Mar 26'!$F:$F,1,0)),"No","Yes")</f>
      </c>
      <c r="Y58" s="2218">
        <f>IF(ISNA(VLOOKUP($D58,'Mar 19'!$F:$F,1,0)),"No","Yes")</f>
      </c>
      <c r="Z58" s="2217">
        <f>IF(ISNA(VLOOKUP($D58,'Mar 12'!$F:$F,1,0)),"No","Yes")</f>
      </c>
      <c r="AA58" s="2216">
        <f>IF(ISNA(VLOOKUP($D58,'Mar 5'!$F:$F,1,0)),"No","Yes")</f>
      </c>
      <c r="AB58" s="2215">
        <f>IF(ISNA(VLOOKUP($D58,'Feb 26'!$F:$F,1,0)),"No","Yes")</f>
      </c>
      <c r="AC58" s="2214">
        <f>IF(ISNA(VLOOKUP($D58,'Feb 26'!$F:$F,1,0)),"No","Yes")</f>
      </c>
      <c r="AD58" s="2213">
        <f>IF(ISNA(VLOOKUP($D58,'Feb 12'!$F:$F,1,0)),"No","Yes")</f>
      </c>
      <c r="AE58" s="2212">
        <f>IF(ISNA(VLOOKUP($D58,'Feb 5'!$F:$F,1,0)),"No","Yes")</f>
      </c>
      <c r="AF58" s="2211">
        <f>IF(ISNA(VLOOKUP($D58,'Jan 29'!$F:$F,1,0)),"No","Yes")</f>
      </c>
      <c r="AG58" s="2210">
        <f>IF(ISNA(VLOOKUP(D58,'Jan 22'!F:F,1,0)),"No","Yes")</f>
      </c>
      <c r="AH58" s="2209"/>
      <c r="AI58" s="2208"/>
      <c r="AJ58" s="2207"/>
      <c r="AK58" s="2206"/>
      <c r="AL58" s="2205"/>
      <c r="AM58" s="2204"/>
      <c r="AN58"/>
      <c r="AO58"/>
      <c r="AP58"/>
      <c r="AQ58"/>
      <c r="AR58"/>
      <c r="AS58"/>
      <c r="AT58"/>
      <c r="AU58" s="104"/>
      <c r="AV58" s="107"/>
      <c r="AW58" s="107"/>
      <c r="AX58" s="107"/>
      <c r="AY58" s="107"/>
      <c r="AZ58" s="107"/>
    </row>
    <row r="59" spans="1:52" x14ac:dyDescent="0.25">
      <c r="A59" s="266"/>
      <c r="B59" s="125" t="s">
        <v>1300</v>
      </c>
      <c r="C59" s="111" t="s">
        <v>1425</v>
      </c>
      <c r="D59" s="112" t="s">
        <v>945</v>
      </c>
      <c r="E59" s="107"/>
      <c r="F59" s="116"/>
      <c r="G59" s="116"/>
      <c r="H59" s="128" t="str">
        <f>IF(ISNA(VLOOKUP($D59,'Jul 16'!$F:$F,1,0)),"No","Yes")</f>
      </c>
      <c r="I59" s="2265">
        <f>IF(ISNA(VLOOKUP($D59,'Jul 9'!$F:$F,1,0)),"No","Yes")</f>
      </c>
      <c r="J59" s="2264">
        <f>IF(ISNA(VLOOKUP($D59,'Jul 2'!$F:$F,1,0)),"No","Yes")</f>
      </c>
      <c r="K59" s="2263">
        <f>IF(ISNA(VLOOKUP($D59,'Jun 25'!$F:$F,1,0)),"No","Yes")</f>
      </c>
      <c r="L59" s="2262">
        <f>IF(ISNA(VLOOKUP($D59,'Jun 18'!$F:$F,1,0)),"No","Yes")</f>
      </c>
      <c r="M59" s="2261">
        <f>IF(ISNA(VLOOKUP($D59,'Jun 11'!$F:$F,1,0)),"No","Yes")</f>
      </c>
      <c r="N59" s="2260">
        <f>IF(ISNA(VLOOKUP($D59,'Jun 4'!$F:$F,1,0)),"No","Yes")</f>
      </c>
      <c r="O59" s="2259">
        <f>IF(ISNA(VLOOKUP($D59,'May 28'!$F:$F,1,0)),"No","Yes")</f>
      </c>
      <c r="P59" s="2258">
        <f>IF(ISNA(VLOOKUP($D59,'May 21'!$F:$F,1,0)),"No","Yes")</f>
      </c>
      <c r="Q59" s="2257">
        <f>IF(ISNA(VLOOKUP($D59,'May 14'!$F:$F,1,0)),"No","Yes")</f>
      </c>
      <c r="R59" s="2256">
        <f>IF(ISNA(VLOOKUP($D59,'May 9'!$F:$F,1,0)),"No","Yes")</f>
      </c>
      <c r="S59" s="2255">
        <f>IF(ISNA(VLOOKUP($D59,'May 2'!$F:$F,1,0)),"No","Yes")</f>
      </c>
      <c r="T59" s="2254">
        <f>IF(ISNA(VLOOKUP($D59,'Apr 23'!$F:$F,1,0)),"No","Yes")</f>
      </c>
      <c r="U59" s="2253">
        <f>IF(ISNA(VLOOKUP($D59,'Apr 16'!$F:$F,1,0)),"No","Yes")</f>
      </c>
      <c r="V59" s="2252">
        <f>IF(ISNA(VLOOKUP($D59,'Apr 9'!$F:$F,1,0)),"No","Yes")</f>
      </c>
      <c r="W59" s="2251">
        <f>IF(ISNA(VLOOKUP($D59,'Apr 2'!$F:$F,1,0)),"No","Yes")</f>
      </c>
      <c r="X59" s="2250">
        <f>IF(ISNA(VLOOKUP($D59,'Mar 26'!$F:$F,1,0)),"No","Yes")</f>
      </c>
      <c r="Y59" s="2249">
        <f>IF(ISNA(VLOOKUP($D59,'Mar 19'!$F:$F,1,0)),"No","Yes")</f>
      </c>
      <c r="Z59" s="2248">
        <f>IF(ISNA(VLOOKUP($D59,'Mar 12'!$F:$F,1,0)),"No","Yes")</f>
      </c>
      <c r="AA59" s="2247">
        <f>IF(ISNA(VLOOKUP($D59,'Mar 5'!$F:$F,1,0)),"No","Yes")</f>
      </c>
      <c r="AB59" s="2246">
        <f>IF(ISNA(VLOOKUP($D59,'Feb 26'!$F:$F,1,0)),"No","Yes")</f>
      </c>
      <c r="AC59" s="2245">
        <f>IF(ISNA(VLOOKUP($D59,'Feb 26'!$F:$F,1,0)),"No","Yes")</f>
      </c>
      <c r="AD59" s="2244">
        <f>IF(ISNA(VLOOKUP($D59,'Feb 12'!$F:$F,1,0)),"No","Yes")</f>
      </c>
      <c r="AE59" s="2243">
        <f>IF(ISNA(VLOOKUP($D59,'Feb 5'!$F:$F,1,0)),"No","Yes")</f>
      </c>
      <c r="AF59" s="2242">
        <f>IF(ISNA(VLOOKUP($D59,'Jan 29'!$F:$F,1,0)),"No","Yes")</f>
      </c>
      <c r="AG59" s="2241">
        <f>IF(ISNA(VLOOKUP(D59,'Jan 22'!F:F,1,0)),"No","Yes")</f>
      </c>
      <c r="AH59" s="2240"/>
      <c r="AI59" s="2239"/>
      <c r="AJ59" s="2238"/>
      <c r="AK59" s="2237"/>
      <c r="AL59" s="2236"/>
      <c r="AM59" s="2235"/>
      <c r="AN59"/>
      <c r="AO59"/>
      <c r="AP59"/>
      <c r="AQ59"/>
      <c r="AR59"/>
      <c r="AS59"/>
      <c r="AT59"/>
      <c r="AU59" s="104"/>
      <c r="AV59" s="107"/>
      <c r="AW59" s="107"/>
      <c r="AX59" s="107"/>
      <c r="AY59" s="107"/>
      <c r="AZ59" s="107"/>
    </row>
    <row r="60" spans="1:52" x14ac:dyDescent="0.25">
      <c r="A60" s="266"/>
      <c r="B60" s="102" t="s">
        <v>1301</v>
      </c>
      <c r="C60" s="111" t="s">
        <v>1425</v>
      </c>
      <c r="D60" s="111" t="s">
        <v>29</v>
      </c>
      <c r="E60" s="107" t="s">
        <v>31</v>
      </c>
      <c r="F60" s="107" t="s">
        <v>32</v>
      </c>
      <c r="G60" s="107" t="s">
        <v>1019</v>
      </c>
      <c r="H60" s="128" t="str">
        <f>IF(ISNA(VLOOKUP($D60,'Jul 16'!$F:$F,1,0)),"No","Yes")</f>
      </c>
      <c r="I60" s="2296">
        <f>IF(ISNA(VLOOKUP($D60,'Jul 9'!$F:$F,1,0)),"No","Yes")</f>
      </c>
      <c r="J60" s="2295">
        <f>IF(ISNA(VLOOKUP($D60,'Jul 2'!$F:$F,1,0)),"No","Yes")</f>
      </c>
      <c r="K60" s="2294">
        <f>IF(ISNA(VLOOKUP($D60,'Jun 25'!$F:$F,1,0)),"No","Yes")</f>
      </c>
      <c r="L60" s="2293">
        <f>IF(ISNA(VLOOKUP($D60,'Jun 18'!$F:$F,1,0)),"No","Yes")</f>
      </c>
      <c r="M60" s="2292">
        <f>IF(ISNA(VLOOKUP($D60,'Jun 11'!$F:$F,1,0)),"No","Yes")</f>
      </c>
      <c r="N60" s="2291">
        <f>IF(ISNA(VLOOKUP($D60,'Jun 4'!$F:$F,1,0)),"No","Yes")</f>
      </c>
      <c r="O60" s="2290">
        <f>IF(ISNA(VLOOKUP($D60,'May 28'!$F:$F,1,0)),"No","Yes")</f>
      </c>
      <c r="P60" s="2289">
        <f>IF(ISNA(VLOOKUP($D60,'May 21'!$F:$F,1,0)),"No","Yes")</f>
      </c>
      <c r="Q60" s="2288">
        <f>IF(ISNA(VLOOKUP($D60,'May 14'!$F:$F,1,0)),"No","Yes")</f>
      </c>
      <c r="R60" s="2287">
        <f>IF(ISNA(VLOOKUP($D60,'May 9'!$F:$F,1,0)),"No","Yes")</f>
      </c>
      <c r="S60" s="2286">
        <f>IF(ISNA(VLOOKUP($D60,'May 2'!$F:$F,1,0)),"No","Yes")</f>
      </c>
      <c r="T60" s="2285">
        <f>IF(ISNA(VLOOKUP($D60,'Apr 23'!$F:$F,1,0)),"No","Yes")</f>
      </c>
      <c r="U60" s="2284">
        <f>IF(ISNA(VLOOKUP($D60,'Apr 16'!$F:$F,1,0)),"No","Yes")</f>
      </c>
      <c r="V60" s="2283">
        <f>IF(ISNA(VLOOKUP($D60,'Apr 9'!$F:$F,1,0)),"No","Yes")</f>
      </c>
      <c r="W60" s="2282">
        <f>IF(ISNA(VLOOKUP($D60,'Apr 2'!$F:$F,1,0)),"No","Yes")</f>
      </c>
      <c r="X60" s="2281">
        <f>IF(ISNA(VLOOKUP($D60,'Mar 26'!$F:$F,1,0)),"No","Yes")</f>
      </c>
      <c r="Y60" s="2280">
        <f>IF(ISNA(VLOOKUP($D60,'Mar 19'!$F:$F,1,0)),"No","Yes")</f>
      </c>
      <c r="Z60" s="2279">
        <f>IF(ISNA(VLOOKUP($D60,'Mar 12'!$F:$F,1,0)),"No","Yes")</f>
      </c>
      <c r="AA60" s="2278">
        <f>IF(ISNA(VLOOKUP($D60,'Mar 5'!$F:$F,1,0)),"No","Yes")</f>
      </c>
      <c r="AB60" s="2277">
        <f>IF(ISNA(VLOOKUP($D60,'Feb 26'!$F:$F,1,0)),"No","Yes")</f>
      </c>
      <c r="AC60" s="2276">
        <f>IF(ISNA(VLOOKUP($D60,'Feb 26'!$F:$F,1,0)),"No","Yes")</f>
      </c>
      <c r="AD60" s="2275">
        <f>IF(ISNA(VLOOKUP($D60,'Feb 12'!$F:$F,1,0)),"No","Yes")</f>
      </c>
      <c r="AE60" s="2274">
        <f>IF(ISNA(VLOOKUP($D60,'Feb 5'!$F:$F,1,0)),"No","Yes")</f>
      </c>
      <c r="AF60" s="2273">
        <f>IF(ISNA(VLOOKUP($D60,'Jan 29'!$F:$F,1,0)),"No","Yes")</f>
      </c>
      <c r="AG60" s="2272">
        <f>IF(ISNA(VLOOKUP(D60,'Jan 22'!F:F,1,0)),"No","Yes")</f>
      </c>
      <c r="AH60" s="2271"/>
      <c r="AI60" s="2270"/>
      <c r="AJ60" s="2269"/>
      <c r="AK60" s="2268"/>
      <c r="AL60" s="2267"/>
      <c r="AM60" s="2266"/>
      <c r="AN60"/>
      <c r="AO60"/>
      <c r="AP60"/>
      <c r="AQ60"/>
      <c r="AR60"/>
      <c r="AS60"/>
      <c r="AT60"/>
      <c r="AU60" s="105"/>
      <c r="AV60" s="107"/>
      <c r="AW60" s="107"/>
      <c r="AX60" s="107"/>
      <c r="AY60" s="107"/>
      <c r="AZ60" s="107"/>
    </row>
    <row r="61" spans="1:52" x14ac:dyDescent="0.25">
      <c r="A61" s="266"/>
      <c r="B61" s="125" t="s">
        <v>1302</v>
      </c>
      <c r="C61" s="111" t="s">
        <v>1425</v>
      </c>
      <c r="D61" s="111" t="s">
        <v>77</v>
      </c>
      <c r="E61" s="107"/>
      <c r="F61" s="116"/>
      <c r="G61" s="116"/>
      <c r="H61" s="128" t="str">
        <f>IF(ISNA(VLOOKUP($D61,'Jul 16'!$F:$F,1,0)),"No","Yes")</f>
      </c>
      <c r="I61" s="2327">
        <f>IF(ISNA(VLOOKUP($D61,'Jul 9'!$F:$F,1,0)),"No","Yes")</f>
      </c>
      <c r="J61" s="2326">
        <f>IF(ISNA(VLOOKUP($D61,'Jul 2'!$F:$F,1,0)),"No","Yes")</f>
      </c>
      <c r="K61" s="2325">
        <f>IF(ISNA(VLOOKUP($D61,'Jun 25'!$F:$F,1,0)),"No","Yes")</f>
      </c>
      <c r="L61" s="2324">
        <f>IF(ISNA(VLOOKUP($D61,'Jun 18'!$F:$F,1,0)),"No","Yes")</f>
      </c>
      <c r="M61" s="2323">
        <f>IF(ISNA(VLOOKUP($D61,'Jun 11'!$F:$F,1,0)),"No","Yes")</f>
      </c>
      <c r="N61" s="2322">
        <f>IF(ISNA(VLOOKUP($D61,'Jun 4'!$F:$F,1,0)),"No","Yes")</f>
      </c>
      <c r="O61" s="2321">
        <f>IF(ISNA(VLOOKUP($D61,'May 28'!$F:$F,1,0)),"No","Yes")</f>
      </c>
      <c r="P61" s="2320">
        <f>IF(ISNA(VLOOKUP($D61,'May 21'!$F:$F,1,0)),"No","Yes")</f>
      </c>
      <c r="Q61" s="2319">
        <f>IF(ISNA(VLOOKUP($D61,'May 14'!$F:$F,1,0)),"No","Yes")</f>
      </c>
      <c r="R61" s="2318">
        <f>IF(ISNA(VLOOKUP($D61,'May 9'!$F:$F,1,0)),"No","Yes")</f>
      </c>
      <c r="S61" s="2317">
        <f>IF(ISNA(VLOOKUP($D61,'May 2'!$F:$F,1,0)),"No","Yes")</f>
      </c>
      <c r="T61" s="2316">
        <f>IF(ISNA(VLOOKUP($D61,'Apr 23'!$F:$F,1,0)),"No","Yes")</f>
      </c>
      <c r="U61" s="2315">
        <f>IF(ISNA(VLOOKUP($D61,'Apr 16'!$F:$F,1,0)),"No","Yes")</f>
      </c>
      <c r="V61" s="2314">
        <f>IF(ISNA(VLOOKUP($D61,'Apr 9'!$F:$F,1,0)),"No","Yes")</f>
      </c>
      <c r="W61" s="2313">
        <f>IF(ISNA(VLOOKUP($D61,'Apr 2'!$F:$F,1,0)),"No","Yes")</f>
      </c>
      <c r="X61" s="2312">
        <f>IF(ISNA(VLOOKUP($D61,'Mar 26'!$F:$F,1,0)),"No","Yes")</f>
      </c>
      <c r="Y61" s="2311">
        <f>IF(ISNA(VLOOKUP($D61,'Mar 19'!$F:$F,1,0)),"No","Yes")</f>
      </c>
      <c r="Z61" s="2310">
        <f>IF(ISNA(VLOOKUP($D61,'Mar 12'!$F:$F,1,0)),"No","Yes")</f>
      </c>
      <c r="AA61" s="2309">
        <f>IF(ISNA(VLOOKUP($D61,'Mar 5'!$F:$F,1,0)),"No","Yes")</f>
      </c>
      <c r="AB61" s="2308">
        <f>IF(ISNA(VLOOKUP($D61,'Feb 26'!$F:$F,1,0)),"No","Yes")</f>
      </c>
      <c r="AC61" s="2307">
        <f>IF(ISNA(VLOOKUP($D61,'Feb 26'!$F:$F,1,0)),"No","Yes")</f>
      </c>
      <c r="AD61" s="2306">
        <f>IF(ISNA(VLOOKUP($D61,'Feb 12'!$F:$F,1,0)),"No","Yes")</f>
      </c>
      <c r="AE61" s="2305">
        <f>IF(ISNA(VLOOKUP($D61,'Feb 5'!$F:$F,1,0)),"No","Yes")</f>
      </c>
      <c r="AF61" s="2304">
        <f>IF(ISNA(VLOOKUP($D61,'Jan 29'!$F:$F,1,0)),"No","Yes")</f>
      </c>
      <c r="AG61" s="2303">
        <f>IF(ISNA(VLOOKUP(D61,'Jan 22'!F:F,1,0)),"No","Yes")</f>
      </c>
      <c r="AH61" s="2302"/>
      <c r="AI61" s="2301"/>
      <c r="AJ61" s="2300"/>
      <c r="AK61" s="2299"/>
      <c r="AL61" s="2298"/>
      <c r="AM61" s="2297"/>
      <c r="AN61"/>
      <c r="AO61"/>
      <c r="AP61"/>
      <c r="AQ61"/>
      <c r="AR61"/>
      <c r="AS61"/>
      <c r="AT61"/>
      <c r="AU61" s="104"/>
      <c r="AV61" s="107"/>
      <c r="AW61" s="107"/>
      <c r="AX61" s="107"/>
      <c r="AY61" s="107"/>
      <c r="AZ61" s="107"/>
    </row>
    <row r="62" spans="1:52" x14ac:dyDescent="0.25">
      <c r="A62" s="266"/>
      <c r="B62" s="125" t="s">
        <v>1303</v>
      </c>
      <c r="C62" s="111" t="s">
        <v>1425</v>
      </c>
      <c r="D62" s="111" t="s">
        <v>1426</v>
      </c>
      <c r="E62" s="107"/>
      <c r="F62" s="116"/>
      <c r="G62" s="116"/>
      <c r="H62" s="128" t="str">
        <f>IF(ISNA(VLOOKUP($D62,'Jul 16'!$F:$F,1,0)),"No","Yes")</f>
      </c>
      <c r="I62" s="2358">
        <f>IF(ISNA(VLOOKUP($D62,'Jul 9'!$F:$F,1,0)),"No","Yes")</f>
      </c>
      <c r="J62" s="2357">
        <f>IF(ISNA(VLOOKUP($D62,'Jul 2'!$F:$F,1,0)),"No","Yes")</f>
      </c>
      <c r="K62" s="2356">
        <f>IF(ISNA(VLOOKUP($D62,'Jun 25'!$F:$F,1,0)),"No","Yes")</f>
      </c>
      <c r="L62" s="2355">
        <f>IF(ISNA(VLOOKUP($D62,'Jun 18'!$F:$F,1,0)),"No","Yes")</f>
      </c>
      <c r="M62" s="2354">
        <f>IF(ISNA(VLOOKUP($D62,'Jun 11'!$F:$F,1,0)),"No","Yes")</f>
      </c>
      <c r="N62" s="2353">
        <f>IF(ISNA(VLOOKUP($D62,'Jun 4'!$F:$F,1,0)),"No","Yes")</f>
      </c>
      <c r="O62" s="2352">
        <f>IF(ISNA(VLOOKUP($D62,'May 28'!$F:$F,1,0)),"No","Yes")</f>
      </c>
      <c r="P62" s="2351">
        <f>IF(ISNA(VLOOKUP($D62,'May 21'!$F:$F,1,0)),"No","Yes")</f>
      </c>
      <c r="Q62" s="2350">
        <f>IF(ISNA(VLOOKUP($D62,'May 14'!$F:$F,1,0)),"No","Yes")</f>
      </c>
      <c r="R62" s="2349">
        <f>IF(ISNA(VLOOKUP($D62,'May 9'!$F:$F,1,0)),"No","Yes")</f>
      </c>
      <c r="S62" s="2348">
        <f>IF(ISNA(VLOOKUP($D62,'May 2'!$F:$F,1,0)),"No","Yes")</f>
      </c>
      <c r="T62" s="2347">
        <f>IF(ISNA(VLOOKUP($D62,'Apr 23'!$F:$F,1,0)),"No","Yes")</f>
      </c>
      <c r="U62" s="2346">
        <f>IF(ISNA(VLOOKUP($D62,'Apr 16'!$F:$F,1,0)),"No","Yes")</f>
      </c>
      <c r="V62" s="2345">
        <f>IF(ISNA(VLOOKUP($D62,'Apr 9'!$F:$F,1,0)),"No","Yes")</f>
      </c>
      <c r="W62" s="2344">
        <f>IF(ISNA(VLOOKUP($D62,'Apr 2'!$F:$F,1,0)),"No","Yes")</f>
      </c>
      <c r="X62" s="2343">
        <f>IF(ISNA(VLOOKUP($D62,'Mar 26'!$F:$F,1,0)),"No","Yes")</f>
      </c>
      <c r="Y62" s="2342">
        <f>IF(ISNA(VLOOKUP($D62,'Mar 19'!$F:$F,1,0)),"No","Yes")</f>
      </c>
      <c r="Z62" s="2341">
        <f>IF(ISNA(VLOOKUP($D62,'Mar 12'!$F:$F,1,0)),"No","Yes")</f>
      </c>
      <c r="AA62" s="2340">
        <f>IF(ISNA(VLOOKUP($D62,'Mar 5'!$F:$F,1,0)),"No","Yes")</f>
      </c>
      <c r="AB62" s="2339">
        <f>IF(ISNA(VLOOKUP($D62,'Feb 26'!$F:$F,1,0)),"No","Yes")</f>
      </c>
      <c r="AC62" s="2338">
        <f>IF(ISNA(VLOOKUP($D62,'Feb 26'!$F:$F,1,0)),"No","Yes")</f>
      </c>
      <c r="AD62" s="2337">
        <f>IF(ISNA(VLOOKUP($D62,'Feb 12'!$F:$F,1,0)),"No","Yes")</f>
      </c>
      <c r="AE62" s="2336">
        <f>IF(ISNA(VLOOKUP($D62,'Feb 5'!$F:$F,1,0)),"No","Yes")</f>
      </c>
      <c r="AF62" s="2335">
        <f>IF(ISNA(VLOOKUP($D62,'Jan 29'!$F:$F,1,0)),"No","Yes")</f>
      </c>
      <c r="AG62" s="2334">
        <f>IF(ISNA(VLOOKUP(D62,'Jan 22'!F:F,1,0)),"No","Yes")</f>
      </c>
      <c r="AH62" s="2333"/>
      <c r="AI62" s="2332"/>
      <c r="AJ62" s="2331"/>
      <c r="AK62" s="2330"/>
      <c r="AL62" s="2329"/>
      <c r="AM62" s="2328"/>
      <c r="AN62"/>
      <c r="AO62"/>
      <c r="AP62"/>
      <c r="AQ62"/>
      <c r="AR62"/>
      <c r="AS62"/>
      <c r="AT62"/>
      <c r="AU62" s="104"/>
      <c r="AV62" s="107"/>
      <c r="AW62" s="107"/>
      <c r="AX62" s="107"/>
      <c r="AY62" s="107"/>
      <c r="AZ62" s="107"/>
    </row>
    <row r="63" spans="1:52" x14ac:dyDescent="0.25">
      <c r="A63" s="266"/>
      <c r="B63" s="125" t="s">
        <v>1304</v>
      </c>
      <c r="C63" s="111" t="s">
        <v>1425</v>
      </c>
      <c r="D63" s="111" t="s">
        <v>202</v>
      </c>
      <c r="E63" s="107"/>
      <c r="F63" s="116"/>
      <c r="G63" s="116"/>
      <c r="H63" s="128" t="str">
        <f>IF(ISNA(VLOOKUP($D63,'Jul 16'!$F:$F,1,0)),"No","Yes")</f>
      </c>
      <c r="I63" s="2389">
        <f>IF(ISNA(VLOOKUP($D63,'Jul 9'!$F:$F,1,0)),"No","Yes")</f>
      </c>
      <c r="J63" s="2388">
        <f>IF(ISNA(VLOOKUP($D63,'Jul 2'!$F:$F,1,0)),"No","Yes")</f>
      </c>
      <c r="K63" s="2387">
        <f>IF(ISNA(VLOOKUP($D63,'Jun 25'!$F:$F,1,0)),"No","Yes")</f>
      </c>
      <c r="L63" s="2386">
        <f>IF(ISNA(VLOOKUP($D63,'Jun 18'!$F:$F,1,0)),"No","Yes")</f>
      </c>
      <c r="M63" s="2385">
        <f>IF(ISNA(VLOOKUP($D63,'Jun 11'!$F:$F,1,0)),"No","Yes")</f>
      </c>
      <c r="N63" s="2384">
        <f>IF(ISNA(VLOOKUP($D63,'Jun 4'!$F:$F,1,0)),"No","Yes")</f>
      </c>
      <c r="O63" s="2383">
        <f>IF(ISNA(VLOOKUP($D63,'May 28'!$F:$F,1,0)),"No","Yes")</f>
      </c>
      <c r="P63" s="2382">
        <f>IF(ISNA(VLOOKUP($D63,'May 21'!$F:$F,1,0)),"No","Yes")</f>
      </c>
      <c r="Q63" s="2381">
        <f>IF(ISNA(VLOOKUP($D63,'May 14'!$F:$F,1,0)),"No","Yes")</f>
      </c>
      <c r="R63" s="2380">
        <f>IF(ISNA(VLOOKUP($D63,'May 9'!$F:$F,1,0)),"No","Yes")</f>
      </c>
      <c r="S63" s="2379">
        <f>IF(ISNA(VLOOKUP($D63,'May 2'!$F:$F,1,0)),"No","Yes")</f>
      </c>
      <c r="T63" s="2378">
        <f>IF(ISNA(VLOOKUP($D63,'Apr 23'!$F:$F,1,0)),"No","Yes")</f>
      </c>
      <c r="U63" s="2377">
        <f>IF(ISNA(VLOOKUP($D63,'Apr 16'!$F:$F,1,0)),"No","Yes")</f>
      </c>
      <c r="V63" s="2376">
        <f>IF(ISNA(VLOOKUP($D63,'Apr 9'!$F:$F,1,0)),"No","Yes")</f>
      </c>
      <c r="W63" s="2375">
        <f>IF(ISNA(VLOOKUP($D63,'Apr 2'!$F:$F,1,0)),"No","Yes")</f>
      </c>
      <c r="X63" s="2374">
        <f>IF(ISNA(VLOOKUP($D63,'Mar 26'!$F:$F,1,0)),"No","Yes")</f>
      </c>
      <c r="Y63" s="2373">
        <f>IF(ISNA(VLOOKUP($D63,'Mar 19'!$F:$F,1,0)),"No","Yes")</f>
      </c>
      <c r="Z63" s="2372">
        <f>IF(ISNA(VLOOKUP($D63,'Mar 12'!$F:$F,1,0)),"No","Yes")</f>
      </c>
      <c r="AA63" s="2371">
        <f>IF(ISNA(VLOOKUP($D63,'Mar 5'!$F:$F,1,0)),"No","Yes")</f>
      </c>
      <c r="AB63" s="2370">
        <f>IF(ISNA(VLOOKUP($D63,'Feb 26'!$F:$F,1,0)),"No","Yes")</f>
      </c>
      <c r="AC63" s="2369">
        <f>IF(ISNA(VLOOKUP($D63,'Feb 26'!$F:$F,1,0)),"No","Yes")</f>
      </c>
      <c r="AD63" s="2368">
        <f>IF(ISNA(VLOOKUP($D63,'Feb 12'!$F:$F,1,0)),"No","Yes")</f>
      </c>
      <c r="AE63" s="2367">
        <f>IF(ISNA(VLOOKUP($D63,'Feb 5'!$F:$F,1,0)),"No","Yes")</f>
      </c>
      <c r="AF63" s="2366">
        <f>IF(ISNA(VLOOKUP($D63,'Jan 29'!$F:$F,1,0)),"No","Yes")</f>
      </c>
      <c r="AG63" s="2365">
        <f>IF(ISNA(VLOOKUP(D63,'Jan 22'!F:F,1,0)),"No","Yes")</f>
      </c>
      <c r="AH63" s="2364"/>
      <c r="AI63" s="2363"/>
      <c r="AJ63" s="2362"/>
      <c r="AK63" s="2361"/>
      <c r="AL63" s="2360"/>
      <c r="AM63" s="2359"/>
      <c r="AN63"/>
      <c r="AO63"/>
      <c r="AP63"/>
      <c r="AQ63"/>
      <c r="AR63"/>
      <c r="AS63"/>
      <c r="AT63"/>
      <c r="AU63" s="104"/>
      <c r="AV63" s="107"/>
      <c r="AW63" s="107"/>
      <c r="AX63" s="107"/>
      <c r="AY63" s="107"/>
      <c r="AZ63" s="107"/>
    </row>
    <row r="64" spans="1:52" x14ac:dyDescent="0.25">
      <c r="A64" s="266"/>
      <c r="B64" s="125" t="s">
        <v>1305</v>
      </c>
      <c r="C64" s="111" t="s">
        <v>1425</v>
      </c>
      <c r="D64" s="101" t="s">
        <v>163</v>
      </c>
      <c r="E64" s="107"/>
      <c r="F64" s="116"/>
      <c r="G64" s="116"/>
      <c r="H64" s="128" t="str">
        <f>IF(ISNA(VLOOKUP($D64,'Jul 16'!$F:$F,1,0)),"No","Yes")</f>
      </c>
      <c r="I64" s="2434">
        <f>IF(ISNA(VLOOKUP($D64,'Jul 9'!$F:$F,1,0)),"No","Yes")</f>
      </c>
      <c r="J64" s="2433">
        <f>IF(ISNA(VLOOKUP($D64,'Jul 2'!$F:$F,1,0)),"No","Yes")</f>
      </c>
      <c r="K64" s="2432">
        <f>IF(ISNA(VLOOKUP($D64,'Jun 25'!$F:$F,1,0)),"No","Yes")</f>
      </c>
      <c r="L64" s="2431">
        <f>IF(ISNA(VLOOKUP($D64,'Jun 18'!$F:$F,1,0)),"No","Yes")</f>
      </c>
      <c r="M64" s="2430">
        <f>IF(ISNA(VLOOKUP($D64,'Jun 11'!$F:$F,1,0)),"No","Yes")</f>
      </c>
      <c r="N64" s="2429">
        <f>IF(ISNA(VLOOKUP($D64,'Jun 4'!$F:$F,1,0)),"No","Yes")</f>
      </c>
      <c r="O64" s="2428">
        <f>IF(ISNA(VLOOKUP($D64,'May 28'!$F:$F,1,0)),"No","Yes")</f>
      </c>
      <c r="P64" s="2427">
        <f>IF(ISNA(VLOOKUP($D64,'May 21'!$F:$F,1,0)),"No","Yes")</f>
      </c>
      <c r="Q64" s="2426">
        <f>IF(ISNA(VLOOKUP($D64,'May 14'!$F:$F,1,0)),"No","Yes")</f>
      </c>
      <c r="R64" s="2425">
        <f>IF(ISNA(VLOOKUP($D64,'May 9'!$F:$F,1,0)),"No","Yes")</f>
      </c>
      <c r="S64" s="2424">
        <f>IF(ISNA(VLOOKUP($D64,'May 2'!$F:$F,1,0)),"No","Yes")</f>
      </c>
      <c r="T64" s="2423">
        <f>IF(ISNA(VLOOKUP($D64,'Apr 23'!$F:$F,1,0)),"No","Yes")</f>
      </c>
      <c r="U64" s="2422">
        <f>IF(ISNA(VLOOKUP($D64,'Apr 16'!$F:$F,1,0)),"No","Yes")</f>
      </c>
      <c r="V64" s="2421">
        <f>IF(ISNA(VLOOKUP($D64,'Apr 9'!$F:$F,1,0)),"No","Yes")</f>
      </c>
      <c r="W64" s="2420">
        <f>IF(ISNA(VLOOKUP($D64,'Apr 2'!$F:$F,1,0)),"No","Yes")</f>
      </c>
      <c r="X64" s="2419">
        <f>IF(ISNA(VLOOKUP($D64,'Mar 26'!$F:$F,1,0)),"No","Yes")</f>
      </c>
      <c r="Y64" s="2418">
        <f>IF(ISNA(VLOOKUP($D64,'Mar 19'!$F:$F,1,0)),"No","Yes")</f>
      </c>
      <c r="Z64" s="2417">
        <f>IF(ISNA(VLOOKUP($D64,'Mar 12'!$F:$F,1,0)),"No","Yes")</f>
      </c>
      <c r="AA64" s="2416">
        <f>IF(ISNA(VLOOKUP($D64,'Mar 5'!$F:$F,1,0)),"No","Yes")</f>
      </c>
      <c r="AB64" s="2415">
        <f>IF(ISNA(VLOOKUP($D64,'Feb 26'!$F:$F,1,0)),"No","Yes")</f>
      </c>
      <c r="AC64" s="2414">
        <f>IF(ISNA(VLOOKUP($D64,'Feb 26'!$F:$F,1,0)),"No","Yes")</f>
      </c>
      <c r="AD64" s="2413">
        <f>IF(ISNA(VLOOKUP($D64,'Feb 12'!$F:$F,1,0)),"No","Yes")</f>
      </c>
      <c r="AE64" s="2412">
        <f>IF(ISNA(VLOOKUP($D64,'Feb 5'!$F:$F,1,0)),"No","Yes")</f>
      </c>
      <c r="AF64" s="2411">
        <f>IF(ISNA(VLOOKUP($D64,'Jan 29'!$F:$F,1,0)),"No","Yes")</f>
      </c>
      <c r="AG64" s="2410">
        <f>IF(ISNA(VLOOKUP(D64,'Jan 22'!F:F,1,0)),"No","Yes")</f>
      </c>
      <c r="AH64" s="2409"/>
      <c r="AI64" s="2408"/>
      <c r="AJ64" s="2407"/>
      <c r="AK64" s="2406"/>
      <c r="AL64" s="2405"/>
      <c r="AM64" s="2404"/>
      <c r="AN64" s="2403"/>
      <c r="AO64" s="2402"/>
      <c r="AP64" s="2401"/>
      <c r="AQ64" s="2400"/>
      <c r="AR64" s="2399"/>
      <c r="AS64" s="2398"/>
      <c r="AT64" s="2397"/>
      <c r="AU64" s="2396"/>
      <c r="AV64" s="2395"/>
      <c r="AW64" s="2394"/>
      <c r="AX64" s="2393"/>
      <c r="AY64" s="2392"/>
      <c r="AZ64" s="2391"/>
      <c r="BA64" s="2390"/>
    </row>
    <row r="65" spans="1:52" x14ac:dyDescent="0.25">
      <c r="A65" s="266"/>
      <c r="B65" s="101" t="s">
        <v>1306</v>
      </c>
      <c r="C65" s="111" t="s">
        <v>1425</v>
      </c>
      <c r="D65" s="111" t="s">
        <v>67</v>
      </c>
      <c r="E65" s="107" t="s">
        <v>68</v>
      </c>
      <c r="F65" s="107" t="s">
        <v>32</v>
      </c>
      <c r="G65" s="107" t="s">
        <v>1019</v>
      </c>
      <c r="H65" s="128" t="str">
        <f>IF(ISNA(VLOOKUP($D65,'Jul 16'!$F:$F,1,0)),"No","Yes")</f>
      </c>
      <c r="I65" s="2479">
        <f>IF(ISNA(VLOOKUP($D65,'Jul 9'!$F:$F,1,0)),"No","Yes")</f>
      </c>
      <c r="J65" s="2478">
        <f>IF(ISNA(VLOOKUP($D65,'Jul 2'!$F:$F,1,0)),"No","Yes")</f>
      </c>
      <c r="K65" s="2477">
        <f>IF(ISNA(VLOOKUP($D65,'Jun 25'!$F:$F,1,0)),"No","Yes")</f>
      </c>
      <c r="L65" s="2476">
        <f>IF(ISNA(VLOOKUP($D65,'Jun 18'!$F:$F,1,0)),"No","Yes")</f>
      </c>
      <c r="M65" s="2475">
        <f>IF(ISNA(VLOOKUP($D65,'Jun 11'!$F:$F,1,0)),"No","Yes")</f>
      </c>
      <c r="N65" s="2474">
        <f>IF(ISNA(VLOOKUP($D65,'Jun 4'!$F:$F,1,0)),"No","Yes")</f>
      </c>
      <c r="O65" s="2473">
        <f>IF(ISNA(VLOOKUP($D65,'May 28'!$F:$F,1,0)),"No","Yes")</f>
      </c>
      <c r="P65" s="2472">
        <f>IF(ISNA(VLOOKUP($D65,'May 21'!$F:$F,1,0)),"No","Yes")</f>
      </c>
      <c r="Q65" s="2471">
        <f>IF(ISNA(VLOOKUP($D65,'May 14'!$F:$F,1,0)),"No","Yes")</f>
      </c>
      <c r="R65" s="2470">
        <f>IF(ISNA(VLOOKUP($D65,'May 9'!$F:$F,1,0)),"No","Yes")</f>
      </c>
      <c r="S65" s="2469">
        <f>IF(ISNA(VLOOKUP($D65,'May 2'!$F:$F,1,0)),"No","Yes")</f>
      </c>
      <c r="T65" s="2468">
        <f>IF(ISNA(VLOOKUP($D65,'Apr 23'!$F:$F,1,0)),"No","Yes")</f>
      </c>
      <c r="U65" s="2467">
        <f>IF(ISNA(VLOOKUP($D65,'Apr 16'!$F:$F,1,0)),"No","Yes")</f>
      </c>
      <c r="V65" s="2466">
        <f>IF(ISNA(VLOOKUP($D65,'Apr 9'!$F:$F,1,0)),"No","Yes")</f>
      </c>
      <c r="W65" s="2465">
        <f>IF(ISNA(VLOOKUP($D65,'Apr 2'!$F:$F,1,0)),"No","Yes")</f>
      </c>
      <c r="X65" s="2464">
        <f>IF(ISNA(VLOOKUP($D65,'Mar 26'!$F:$F,1,0)),"No","Yes")</f>
      </c>
      <c r="Y65" s="2463">
        <f>IF(ISNA(VLOOKUP($D65,'Mar 19'!$F:$F,1,0)),"No","Yes")</f>
      </c>
      <c r="Z65" s="2462">
        <f>IF(ISNA(VLOOKUP($D65,'Mar 12'!$F:$F,1,0)),"No","Yes")</f>
      </c>
      <c r="AA65" s="2461">
        <f>IF(ISNA(VLOOKUP($D65,'Mar 5'!$F:$F,1,0)),"No","Yes")</f>
      </c>
      <c r="AB65" s="2460">
        <f>IF(ISNA(VLOOKUP($D65,'Feb 26'!$F:$F,1,0)),"No","Yes")</f>
      </c>
      <c r="AC65" s="2459">
        <f>IF(ISNA(VLOOKUP($D65,'Feb 26'!$F:$F,1,0)),"No","Yes")</f>
      </c>
      <c r="AD65" s="2458">
        <f>IF(ISNA(VLOOKUP($D65,'Feb 12'!$F:$F,1,0)),"No","Yes")</f>
      </c>
      <c r="AE65" s="2457">
        <f>IF(ISNA(VLOOKUP($D65,'Feb 5'!$F:$F,1,0)),"No","Yes")</f>
      </c>
      <c r="AF65" s="2456">
        <f>IF(ISNA(VLOOKUP($D65,'Jan 29'!$F:$F,1,0)),"No","Yes")</f>
      </c>
      <c r="AG65" s="2455">
        <f>IF(ISNA(VLOOKUP(D65,'Jan 22'!F:F,1,0)),"No","Yes")</f>
      </c>
      <c r="AH65" s="2454"/>
      <c r="AI65" s="2453"/>
      <c r="AJ65" s="2452"/>
      <c r="AK65" s="2451"/>
      <c r="AL65" s="2450"/>
      <c r="AM65" s="2449"/>
      <c r="AN65" s="2448"/>
      <c r="AO65" s="2447"/>
      <c r="AP65" s="2446"/>
      <c r="AQ65" s="2445"/>
      <c r="AR65" s="2444"/>
      <c r="AS65" s="2443"/>
      <c r="AT65" s="2442"/>
      <c r="AU65" s="2441"/>
      <c r="AV65" s="2440"/>
      <c r="AW65" s="2439"/>
      <c r="AX65" s="2438"/>
      <c r="AY65" s="2437"/>
      <c r="AZ65" s="2436"/>
      <c r="BA65" s="2435"/>
    </row>
    <row r="66" spans="1:52" x14ac:dyDescent="0.25">
      <c r="A66" s="266"/>
      <c r="B66" s="101" t="s">
        <v>1307</v>
      </c>
      <c r="C66" s="111" t="s">
        <v>1425</v>
      </c>
      <c r="D66" s="130" t="s">
        <v>1427</v>
      </c>
      <c r="E66" s="124" t="s">
        <v>458</v>
      </c>
      <c r="F66" s="124" t="s">
        <v>32</v>
      </c>
      <c r="G66" s="124" t="s">
        <v>666</v>
      </c>
      <c r="H66" s="128" t="str">
        <f>IF(ISNA(VLOOKUP($D66,'Jul 16'!$F:$F,1,0)),"No","Yes")</f>
      </c>
      <c r="I66" s="2524">
        <f>IF(ISNA(VLOOKUP($D66,'Jul 9'!$F:$F,1,0)),"No","Yes")</f>
      </c>
      <c r="J66" s="2523">
        <f>IF(ISNA(VLOOKUP($D66,'Jul 2'!$F:$F,1,0)),"No","Yes")</f>
      </c>
      <c r="K66" s="2522">
        <f>IF(ISNA(VLOOKUP($D66,'Jun 25'!$F:$F,1,0)),"No","Yes")</f>
      </c>
      <c r="L66" s="2521">
        <f>IF(ISNA(VLOOKUP($D66,'Jun 18'!$F:$F,1,0)),"No","Yes")</f>
      </c>
      <c r="M66" s="2520">
        <f>IF(ISNA(VLOOKUP($D66,'Jun 11'!$F:$F,1,0)),"No","Yes")</f>
      </c>
      <c r="N66" s="2519">
        <f>IF(ISNA(VLOOKUP($D66,'Jun 4'!$F:$F,1,0)),"No","Yes")</f>
      </c>
      <c r="O66" s="2518">
        <f>IF(ISNA(VLOOKUP($D66,'May 28'!$F:$F,1,0)),"No","Yes")</f>
      </c>
      <c r="P66" s="2517">
        <f>IF(ISNA(VLOOKUP($D66,'May 21'!$F:$F,1,0)),"No","Yes")</f>
      </c>
      <c r="Q66" s="2516">
        <f>IF(ISNA(VLOOKUP($D66,'May 14'!$F:$F,1,0)),"No","Yes")</f>
      </c>
      <c r="R66" s="2515">
        <f>IF(ISNA(VLOOKUP($D66,'May 9'!$F:$F,1,0)),"No","Yes")</f>
      </c>
      <c r="S66" s="2514">
        <f>IF(ISNA(VLOOKUP($D66,'May 2'!$F:$F,1,0)),"No","Yes")</f>
      </c>
      <c r="T66" s="2513">
        <f>IF(ISNA(VLOOKUP($D66,'Apr 23'!$F:$F,1,0)),"No","Yes")</f>
      </c>
      <c r="U66" s="2512">
        <f>IF(ISNA(VLOOKUP($D66,'Apr 16'!$F:$F,1,0)),"No","Yes")</f>
      </c>
      <c r="V66" s="2511">
        <f>IF(ISNA(VLOOKUP($D66,'Apr 9'!$F:$F,1,0)),"No","Yes")</f>
      </c>
      <c r="W66" s="2510">
        <f>IF(ISNA(VLOOKUP($D66,'Apr 2'!$F:$F,1,0)),"No","Yes")</f>
      </c>
      <c r="X66" s="2509">
        <f>IF(ISNA(VLOOKUP($D66,'Mar 26'!$F:$F,1,0)),"No","Yes")</f>
      </c>
      <c r="Y66" s="2508">
        <f>IF(ISNA(VLOOKUP($D66,'Mar 19'!$F:$F,1,0)),"No","Yes")</f>
      </c>
      <c r="Z66" s="2507">
        <f>IF(ISNA(VLOOKUP($D66,'Mar 12'!$F:$F,1,0)),"No","Yes")</f>
      </c>
      <c r="AA66" s="2506">
        <f>IF(ISNA(VLOOKUP($D66,'Mar 5'!$F:$F,1,0)),"No","Yes")</f>
      </c>
      <c r="AB66" s="2505">
        <f>IF(ISNA(VLOOKUP($D66,'Feb 26'!$F:$F,1,0)),"No","Yes")</f>
      </c>
      <c r="AC66" s="2504">
        <f>IF(ISNA(VLOOKUP($D66,'Feb 26'!$F:$F,1,0)),"No","Yes")</f>
      </c>
      <c r="AD66" s="2503">
        <f>IF(ISNA(VLOOKUP($D66,'Feb 12'!$F:$F,1,0)),"No","Yes")</f>
      </c>
      <c r="AE66" s="2502">
        <f>IF(ISNA(VLOOKUP($D66,'Feb 5'!$F:$F,1,0)),"No","Yes")</f>
      </c>
      <c r="AF66" s="2501">
        <f>IF(ISNA(VLOOKUP($D66,'Jan 29'!$F:$F,1,0)),"No","Yes")</f>
      </c>
      <c r="AG66" s="2500">
        <f>IF(ISNA(VLOOKUP(D66,'Jan 22'!F:F,1,0)),"No","Yes")</f>
      </c>
      <c r="AH66" s="2499"/>
      <c r="AI66" s="2498"/>
      <c r="AJ66" s="2497"/>
      <c r="AK66" s="2496"/>
      <c r="AL66" s="2495"/>
      <c r="AM66" s="2494"/>
      <c r="AN66" s="2493"/>
      <c r="AO66" s="2492"/>
      <c r="AP66" s="2491"/>
      <c r="AQ66" s="2490"/>
      <c r="AR66" s="2489"/>
      <c r="AS66" s="2488"/>
      <c r="AT66" s="2487"/>
      <c r="AU66" s="2486"/>
      <c r="AV66" s="2485"/>
      <c r="AW66" s="2484"/>
      <c r="AX66" s="2483"/>
      <c r="AY66" s="2482"/>
      <c r="AZ66" s="2481"/>
      <c r="BA66" s="2480"/>
    </row>
    <row r="67" spans="1:52" x14ac:dyDescent="0.25">
      <c r="A67" s="266"/>
      <c r="B67" s="125" t="s">
        <v>1308</v>
      </c>
      <c r="C67" s="111" t="s">
        <v>1425</v>
      </c>
      <c r="D67" s="111" t="s">
        <v>1428</v>
      </c>
      <c r="E67" s="107"/>
      <c r="F67" s="116"/>
      <c r="G67" s="116"/>
      <c r="H67" s="128" t="str">
        <f>IF(ISNA(VLOOKUP($D67,'Jul 16'!$F:$F,1,0)),"No","Yes")</f>
      </c>
      <c r="I67" s="2569">
        <f>IF(ISNA(VLOOKUP($D67,'Jul 9'!$F:$F,1,0)),"No","Yes")</f>
      </c>
      <c r="J67" s="2568">
        <f>IF(ISNA(VLOOKUP($D67,'Jul 2'!$F:$F,1,0)),"No","Yes")</f>
      </c>
      <c r="K67" s="2567">
        <f>IF(ISNA(VLOOKUP($D67,'Jun 25'!$F:$F,1,0)),"No","Yes")</f>
      </c>
      <c r="L67" s="2566">
        <f>IF(ISNA(VLOOKUP($D67,'Jun 18'!$F:$F,1,0)),"No","Yes")</f>
      </c>
      <c r="M67" s="2565">
        <f>IF(ISNA(VLOOKUP($D67,'Jun 11'!$F:$F,1,0)),"No","Yes")</f>
      </c>
      <c r="N67" s="2564">
        <f>IF(ISNA(VLOOKUP($D67,'Jun 4'!$F:$F,1,0)),"No","Yes")</f>
      </c>
      <c r="O67" s="2563">
        <f>IF(ISNA(VLOOKUP($D67,'May 28'!$F:$F,1,0)),"No","Yes")</f>
      </c>
      <c r="P67" s="2562">
        <f>IF(ISNA(VLOOKUP($D67,'May 21'!$F:$F,1,0)),"No","Yes")</f>
      </c>
      <c r="Q67" s="2561">
        <f>IF(ISNA(VLOOKUP($D67,'May 14'!$F:$F,1,0)),"No","Yes")</f>
      </c>
      <c r="R67" s="2560">
        <f>IF(ISNA(VLOOKUP($D67,'May 9'!$F:$F,1,0)),"No","Yes")</f>
      </c>
      <c r="S67" s="2559">
        <f>IF(ISNA(VLOOKUP($D67,'May 2'!$F:$F,1,0)),"No","Yes")</f>
      </c>
      <c r="T67" s="2558">
        <f>IF(ISNA(VLOOKUP($D67,'Apr 23'!$F:$F,1,0)),"No","Yes")</f>
      </c>
      <c r="U67" s="2557">
        <f>IF(ISNA(VLOOKUP($D67,'Apr 16'!$F:$F,1,0)),"No","Yes")</f>
      </c>
      <c r="V67" s="2556">
        <f>IF(ISNA(VLOOKUP($D67,'Apr 9'!$F:$F,1,0)),"No","Yes")</f>
      </c>
      <c r="W67" s="2555">
        <f>IF(ISNA(VLOOKUP($D67,'Apr 2'!$F:$F,1,0)),"No","Yes")</f>
      </c>
      <c r="X67" s="2554">
        <f>IF(ISNA(VLOOKUP($D67,'Mar 26'!$F:$F,1,0)),"No","Yes")</f>
      </c>
      <c r="Y67" s="2553">
        <f>IF(ISNA(VLOOKUP($D67,'Mar 19'!$F:$F,1,0)),"No","Yes")</f>
      </c>
      <c r="Z67" s="2552">
        <f>IF(ISNA(VLOOKUP($D67,'Mar 12'!$F:$F,1,0)),"No","Yes")</f>
      </c>
      <c r="AA67" s="2551">
        <f>IF(ISNA(VLOOKUP($D67,'Mar 5'!$F:$F,1,0)),"No","Yes")</f>
      </c>
      <c r="AB67" s="2550">
        <f>IF(ISNA(VLOOKUP($D67,'Feb 26'!$F:$F,1,0)),"No","Yes")</f>
      </c>
      <c r="AC67" s="2549">
        <f>IF(ISNA(VLOOKUP($D67,'Feb 26'!$F:$F,1,0)),"No","Yes")</f>
      </c>
      <c r="AD67" s="2548">
        <f>IF(ISNA(VLOOKUP($D67,'Feb 12'!$F:$F,1,0)),"No","Yes")</f>
      </c>
      <c r="AE67" s="2547">
        <f>IF(ISNA(VLOOKUP($D67,'Feb 5'!$F:$F,1,0)),"No","Yes")</f>
      </c>
      <c r="AF67" s="2546">
        <f>IF(ISNA(VLOOKUP($D67,'Jan 29'!$F:$F,1,0)),"No","Yes")</f>
      </c>
      <c r="AG67" s="2545">
        <f>IF(ISNA(VLOOKUP(D67,'Jan 22'!F:F,1,0)),"No","Yes")</f>
      </c>
      <c r="AH67" s="2544"/>
      <c r="AI67" s="2543"/>
      <c r="AJ67" s="2542"/>
      <c r="AK67" s="2541"/>
      <c r="AL67" s="2540"/>
      <c r="AM67" s="2539"/>
      <c r="AN67" s="2538"/>
      <c r="AO67" s="2537"/>
      <c r="AP67" s="2536"/>
      <c r="AQ67" s="2535"/>
      <c r="AR67" s="2534"/>
      <c r="AS67" s="2533"/>
      <c r="AT67" s="2532"/>
      <c r="AU67" s="2531"/>
      <c r="AV67" s="2530"/>
      <c r="AW67" s="2529"/>
      <c r="AX67" s="2528"/>
      <c r="AY67" s="2527"/>
      <c r="AZ67" s="2526"/>
      <c r="BA67" s="2525"/>
    </row>
    <row ht="30" r="68" spans="1:52" x14ac:dyDescent="0.25">
      <c r="A68" s="266"/>
      <c r="B68" s="126" t="s">
        <v>1309</v>
      </c>
      <c r="C68" s="111" t="s">
        <v>1425</v>
      </c>
      <c r="D68" s="101" t="s">
        <v>440</v>
      </c>
      <c r="E68" s="107"/>
      <c r="F68" s="116"/>
      <c r="G68" s="116"/>
      <c r="H68" s="128" t="str">
        <f>IF(ISNA(VLOOKUP($D68,'Jul 16'!$F:$F,1,0)),"No","Yes")</f>
      </c>
      <c r="I68" s="2614">
        <f>IF(ISNA(VLOOKUP($D68,'Jul 9'!$F:$F,1,0)),"No","Yes")</f>
      </c>
      <c r="J68" s="2613">
        <f>IF(ISNA(VLOOKUP($D68,'Jul 2'!$F:$F,1,0)),"No","Yes")</f>
      </c>
      <c r="K68" s="2612">
        <f>IF(ISNA(VLOOKUP($D68,'Jun 25'!$F:$F,1,0)),"No","Yes")</f>
      </c>
      <c r="L68" s="2611">
        <f>IF(ISNA(VLOOKUP($D68,'Jun 18'!$F:$F,1,0)),"No","Yes")</f>
      </c>
      <c r="M68" s="2610">
        <f>IF(ISNA(VLOOKUP($D68,'Jun 11'!$F:$F,1,0)),"No","Yes")</f>
      </c>
      <c r="N68" s="2609">
        <f>IF(ISNA(VLOOKUP($D68,'Jun 4'!$F:$F,1,0)),"No","Yes")</f>
      </c>
      <c r="O68" s="2608">
        <f>IF(ISNA(VLOOKUP($D68,'May 28'!$F:$F,1,0)),"No","Yes")</f>
      </c>
      <c r="P68" s="2607">
        <f>IF(ISNA(VLOOKUP($D68,'May 21'!$F:$F,1,0)),"No","Yes")</f>
      </c>
      <c r="Q68" s="2606">
        <f>IF(ISNA(VLOOKUP($D68,'May 14'!$F:$F,1,0)),"No","Yes")</f>
      </c>
      <c r="R68" s="2605">
        <f>IF(ISNA(VLOOKUP($D68,'May 9'!$F:$F,1,0)),"No","Yes")</f>
      </c>
      <c r="S68" s="2604">
        <f>IF(ISNA(VLOOKUP($D68,'May 2'!$F:$F,1,0)),"No","Yes")</f>
      </c>
      <c r="T68" s="2603">
        <f>IF(ISNA(VLOOKUP($D68,'Apr 23'!$F:$F,1,0)),"No","Yes")</f>
      </c>
      <c r="U68" s="2602">
        <f>IF(ISNA(VLOOKUP($D68,'Apr 16'!$F:$F,1,0)),"No","Yes")</f>
      </c>
      <c r="V68" s="2601">
        <f>IF(ISNA(VLOOKUP($D68,'Apr 9'!$F:$F,1,0)),"No","Yes")</f>
      </c>
      <c r="W68" s="2600">
        <f>IF(ISNA(VLOOKUP($D68,'Apr 2'!$F:$F,1,0)),"No","Yes")</f>
      </c>
      <c r="X68" s="2599">
        <f>IF(ISNA(VLOOKUP($D68,'Mar 26'!$F:$F,1,0)),"No","Yes")</f>
      </c>
      <c r="Y68" s="2598">
        <f>IF(ISNA(VLOOKUP($D68,'Mar 19'!$F:$F,1,0)),"No","Yes")</f>
      </c>
      <c r="Z68" s="2597">
        <f>IF(ISNA(VLOOKUP($D68,'Mar 12'!$F:$F,1,0)),"No","Yes")</f>
      </c>
      <c r="AA68" s="2596">
        <f>IF(ISNA(VLOOKUP($D68,'Mar 5'!$F:$F,1,0)),"No","Yes")</f>
      </c>
      <c r="AB68" s="2595">
        <f>IF(ISNA(VLOOKUP($D68,'Feb 26'!$F:$F,1,0)),"No","Yes")</f>
      </c>
      <c r="AC68" s="2594">
        <f>IF(ISNA(VLOOKUP($D68,'Feb 26'!$F:$F,1,0)),"No","Yes")</f>
      </c>
      <c r="AD68" s="2593">
        <f>IF(ISNA(VLOOKUP($D68,'Feb 12'!$F:$F,1,0)),"No","Yes")</f>
      </c>
      <c r="AE68" s="2592">
        <f>IF(ISNA(VLOOKUP($D68,'Feb 5'!$F:$F,1,0)),"No","Yes")</f>
      </c>
      <c r="AF68" s="2591">
        <f>IF(ISNA(VLOOKUP($D68,'Jan 29'!$F:$F,1,0)),"No","Yes")</f>
      </c>
      <c r="AG68" s="2590">
        <f>IF(ISNA(VLOOKUP(D68,'Jan 22'!F:F,1,0)),"No","Yes")</f>
      </c>
      <c r="AH68" s="2589"/>
      <c r="AI68" s="2588"/>
      <c r="AJ68" s="2587"/>
      <c r="AK68" s="2586"/>
      <c r="AL68" s="2585"/>
      <c r="AM68" s="2584"/>
      <c r="AN68" s="2583"/>
      <c r="AO68" s="2582"/>
      <c r="AP68" s="2581"/>
      <c r="AQ68" s="2580"/>
      <c r="AR68" s="2579"/>
      <c r="AS68" s="2578"/>
      <c r="AT68" s="2577"/>
      <c r="AU68" s="2576"/>
      <c r="AV68" s="2575"/>
      <c r="AW68" s="2574"/>
      <c r="AX68" s="2573"/>
      <c r="AY68" s="2572"/>
      <c r="AZ68" s="2571"/>
      <c r="BA68" s="2570"/>
    </row>
    <row r="69" spans="1:52" x14ac:dyDescent="0.25">
      <c r="A69" s="266"/>
      <c r="B69" s="101" t="s">
        <v>1310</v>
      </c>
      <c r="C69" s="113" t="s">
        <v>294</v>
      </c>
      <c r="D69" s="101" t="s">
        <v>400</v>
      </c>
      <c r="E69" s="107" t="s">
        <v>401</v>
      </c>
      <c r="F69" s="107" t="s">
        <v>289</v>
      </c>
      <c r="G69" s="107" t="s">
        <v>1019</v>
      </c>
      <c r="H69" s="128" t="str">
        <f>IF(ISNA(VLOOKUP($D69,'Jul 16'!$F:$F,1,0)),"No","Yes")</f>
      </c>
      <c r="I69" s="2659">
        <f>IF(ISNA(VLOOKUP($D69,'Jul 9'!$F:$F,1,0)),"No","Yes")</f>
      </c>
      <c r="J69" s="2658">
        <f>IF(ISNA(VLOOKUP($D69,'Jul 2'!$F:$F,1,0)),"No","Yes")</f>
      </c>
      <c r="K69" s="2657">
        <f>IF(ISNA(VLOOKUP($D69,'Jun 25'!$F:$F,1,0)),"No","Yes")</f>
      </c>
      <c r="L69" s="2656">
        <f>IF(ISNA(VLOOKUP($D69,'Jun 18'!$F:$F,1,0)),"No","Yes")</f>
      </c>
      <c r="M69" s="2655">
        <f>IF(ISNA(VLOOKUP($D69,'Jun 11'!$F:$F,1,0)),"No","Yes")</f>
      </c>
      <c r="N69" s="2654">
        <f>IF(ISNA(VLOOKUP($D69,'Jun 4'!$F:$F,1,0)),"No","Yes")</f>
      </c>
      <c r="O69" s="2653">
        <f>IF(ISNA(VLOOKUP($D69,'May 28'!$F:$F,1,0)),"No","Yes")</f>
      </c>
      <c r="P69" s="2652">
        <f>IF(ISNA(VLOOKUP($D69,'May 21'!$F:$F,1,0)),"No","Yes")</f>
      </c>
      <c r="Q69" s="2651">
        <f>IF(ISNA(VLOOKUP($D69,'May 14'!$F:$F,1,0)),"No","Yes")</f>
      </c>
      <c r="R69" s="2650">
        <f>IF(ISNA(VLOOKUP($D69,'May 9'!$F:$F,1,0)),"No","Yes")</f>
      </c>
      <c r="S69" s="2649">
        <f>IF(ISNA(VLOOKUP($D69,'May 2'!$F:$F,1,0)),"No","Yes")</f>
      </c>
      <c r="T69" s="2648">
        <f>IF(ISNA(VLOOKUP($D69,'Apr 23'!$F:$F,1,0)),"No","Yes")</f>
      </c>
      <c r="U69" s="2647">
        <f>IF(ISNA(VLOOKUP($D69,'Apr 16'!$F:$F,1,0)),"No","Yes")</f>
      </c>
      <c r="V69" s="2646">
        <f>IF(ISNA(VLOOKUP($D69,'Apr 9'!$F:$F,1,0)),"No","Yes")</f>
      </c>
      <c r="W69" s="2645">
        <f>IF(ISNA(VLOOKUP($D69,'Apr 2'!$F:$F,1,0)),"No","Yes")</f>
      </c>
      <c r="X69" s="2644">
        <f>IF(ISNA(VLOOKUP($D69,'Mar 26'!$F:$F,1,0)),"No","Yes")</f>
      </c>
      <c r="Y69" s="2643">
        <f>IF(ISNA(VLOOKUP($D69,'Mar 19'!$F:$F,1,0)),"No","Yes")</f>
      </c>
      <c r="Z69" s="2642">
        <f>IF(ISNA(VLOOKUP($D69,'Mar 12'!$F:$F,1,0)),"No","Yes")</f>
      </c>
      <c r="AA69" s="2641">
        <f>IF(ISNA(VLOOKUP($D69,'Mar 5'!$F:$F,1,0)),"No","Yes")</f>
      </c>
      <c r="AB69" s="2640">
        <f>IF(ISNA(VLOOKUP($D69,'Feb 26'!$F:$F,1,0)),"No","Yes")</f>
      </c>
      <c r="AC69" s="2639">
        <f>IF(ISNA(VLOOKUP($D69,'Feb 26'!$F:$F,1,0)),"No","Yes")</f>
      </c>
      <c r="AD69" s="2638">
        <f>IF(ISNA(VLOOKUP($D69,'Feb 12'!$F:$F,1,0)),"No","Yes")</f>
      </c>
      <c r="AE69" s="2637">
        <f>IF(ISNA(VLOOKUP($D69,'Feb 5'!$F:$F,1,0)),"No","Yes")</f>
      </c>
      <c r="AF69" s="2636">
        <f>IF(ISNA(VLOOKUP($D69,'Jan 29'!$F:$F,1,0)),"No","Yes")</f>
      </c>
      <c r="AG69" s="2635">
        <f>IF(ISNA(VLOOKUP(D69,'Jan 22'!F:F,1,0)),"No","Yes")</f>
      </c>
      <c r="AH69" s="2634"/>
      <c r="AI69" s="2633"/>
      <c r="AJ69" s="2632"/>
      <c r="AK69" s="2631"/>
      <c r="AL69" s="2630"/>
      <c r="AM69" s="2629"/>
      <c r="AN69" s="2628"/>
      <c r="AO69" s="2627"/>
      <c r="AP69" s="2626"/>
      <c r="AQ69" s="2625"/>
      <c r="AR69" s="2624"/>
      <c r="AS69" s="2623"/>
      <c r="AT69" s="2622"/>
      <c r="AU69" s="2621"/>
      <c r="AV69" s="2620"/>
      <c r="AW69" s="2619"/>
      <c r="AX69" s="2618"/>
      <c r="AY69" s="2617"/>
      <c r="AZ69" s="2616"/>
      <c r="BA69" s="2615"/>
    </row>
    <row r="70" spans="1:52" x14ac:dyDescent="0.25">
      <c r="A70" s="266"/>
      <c r="B70" s="102" t="s">
        <v>1311</v>
      </c>
      <c r="C70" s="113" t="s">
        <v>294</v>
      </c>
      <c r="D70" s="113" t="s">
        <v>433</v>
      </c>
      <c r="E70" s="107" t="s">
        <v>434</v>
      </c>
      <c r="F70" s="107" t="s">
        <v>289</v>
      </c>
      <c r="G70" s="107" t="s">
        <v>1019</v>
      </c>
      <c r="H70" s="128" t="str">
        <f>IF(ISNA(VLOOKUP($D70,'Jul 16'!$F:$F,1,0)),"No","Yes")</f>
      </c>
      <c r="I70" s="2704">
        <f>IF(ISNA(VLOOKUP($D70,'Jul 9'!$F:$F,1,0)),"No","Yes")</f>
      </c>
      <c r="J70" s="2703">
        <f>IF(ISNA(VLOOKUP($D70,'Jul 2'!$F:$F,1,0)),"No","Yes")</f>
      </c>
      <c r="K70" s="2702">
        <f>IF(ISNA(VLOOKUP($D70,'Jun 25'!$F:$F,1,0)),"No","Yes")</f>
      </c>
      <c r="L70" s="2701">
        <f>IF(ISNA(VLOOKUP($D70,'Jun 18'!$F:$F,1,0)),"No","Yes")</f>
      </c>
      <c r="M70" s="2700">
        <f>IF(ISNA(VLOOKUP($D70,'Jun 11'!$F:$F,1,0)),"No","Yes")</f>
      </c>
      <c r="N70" s="2699">
        <f>IF(ISNA(VLOOKUP($D70,'Jun 4'!$F:$F,1,0)),"No","Yes")</f>
      </c>
      <c r="O70" s="2698">
        <f>IF(ISNA(VLOOKUP($D70,'May 28'!$F:$F,1,0)),"No","Yes")</f>
      </c>
      <c r="P70" s="2697">
        <f>IF(ISNA(VLOOKUP($D70,'May 21'!$F:$F,1,0)),"No","Yes")</f>
      </c>
      <c r="Q70" s="2696">
        <f>IF(ISNA(VLOOKUP($D70,'May 14'!$F:$F,1,0)),"No","Yes")</f>
      </c>
      <c r="R70" s="2695">
        <f>IF(ISNA(VLOOKUP($D70,'May 9'!$F:$F,1,0)),"No","Yes")</f>
      </c>
      <c r="S70" s="2694">
        <f>IF(ISNA(VLOOKUP($D70,'May 2'!$F:$F,1,0)),"No","Yes")</f>
      </c>
      <c r="T70" s="2693">
        <f>IF(ISNA(VLOOKUP($D70,'Apr 23'!$F:$F,1,0)),"No","Yes")</f>
      </c>
      <c r="U70" s="2692">
        <f>IF(ISNA(VLOOKUP($D70,'Apr 16'!$F:$F,1,0)),"No","Yes")</f>
      </c>
      <c r="V70" s="2691">
        <f>IF(ISNA(VLOOKUP($D70,'Apr 9'!$F:$F,1,0)),"No","Yes")</f>
      </c>
      <c r="W70" s="2690">
        <f>IF(ISNA(VLOOKUP($D70,'Apr 2'!$F:$F,1,0)),"No","Yes")</f>
      </c>
      <c r="X70" s="2689">
        <f>IF(ISNA(VLOOKUP($D70,'Mar 26'!$F:$F,1,0)),"No","Yes")</f>
      </c>
      <c r="Y70" s="2688">
        <f>IF(ISNA(VLOOKUP($D70,'Mar 19'!$F:$F,1,0)),"No","Yes")</f>
      </c>
      <c r="Z70" s="2687">
        <f>IF(ISNA(VLOOKUP($D70,'Mar 12'!$F:$F,1,0)),"No","Yes")</f>
      </c>
      <c r="AA70" s="2686">
        <f>IF(ISNA(VLOOKUP($D70,'Mar 5'!$F:$F,1,0)),"No","Yes")</f>
      </c>
      <c r="AB70" s="2685">
        <f>IF(ISNA(VLOOKUP($D70,'Feb 26'!$F:$F,1,0)),"No","Yes")</f>
      </c>
      <c r="AC70" s="2684">
        <f>IF(ISNA(VLOOKUP($D70,'Feb 26'!$F:$F,1,0)),"No","Yes")</f>
      </c>
      <c r="AD70" s="2683">
        <f>IF(ISNA(VLOOKUP($D70,'Feb 12'!$F:$F,1,0)),"No","Yes")</f>
      </c>
      <c r="AE70" s="2682">
        <f>IF(ISNA(VLOOKUP($D70,'Feb 5'!$F:$F,1,0)),"No","Yes")</f>
      </c>
      <c r="AF70" s="2681">
        <f>IF(ISNA(VLOOKUP($D70,'Jan 29'!$F:$F,1,0)),"No","Yes")</f>
      </c>
      <c r="AG70" s="2680">
        <f>IF(ISNA(VLOOKUP(D70,'Jan 22'!F:F,1,0)),"No","Yes")</f>
      </c>
      <c r="AH70" s="2679"/>
      <c r="AI70" s="2678"/>
      <c r="AJ70" s="2677"/>
      <c r="AK70" s="2676"/>
      <c r="AL70" s="2675"/>
      <c r="AM70" s="2674"/>
      <c r="AN70" s="2673"/>
      <c r="AO70" s="2672"/>
      <c r="AP70" s="2671"/>
      <c r="AQ70" s="2670"/>
      <c r="AR70" s="2669"/>
      <c r="AS70" s="2668"/>
      <c r="AT70" s="2667"/>
      <c r="AU70" s="2666"/>
      <c r="AV70" s="2665"/>
      <c r="AW70" s="2664"/>
      <c r="AX70" s="2663"/>
      <c r="AY70" s="2662"/>
      <c r="AZ70" s="2661"/>
      <c r="BA70" s="2660"/>
    </row>
    <row r="71" spans="1:52" x14ac:dyDescent="0.25">
      <c r="A71" s="266"/>
      <c r="B71" s="126" t="s">
        <v>1312</v>
      </c>
      <c r="C71" s="113" t="s">
        <v>294</v>
      </c>
      <c r="D71" s="113" t="s">
        <v>374</v>
      </c>
      <c r="E71" s="107"/>
      <c r="F71" s="116"/>
      <c r="G71" s="116"/>
      <c r="H71" s="128" t="str">
        <f>IF(ISNA(VLOOKUP($D71,'Jul 16'!$F:$F,1,0)),"No","Yes")</f>
      </c>
      <c r="I71" s="2749">
        <f>IF(ISNA(VLOOKUP($D71,'Jul 9'!$F:$F,1,0)),"No","Yes")</f>
      </c>
      <c r="J71" s="2748">
        <f>IF(ISNA(VLOOKUP($D71,'Jul 2'!$F:$F,1,0)),"No","Yes")</f>
      </c>
      <c r="K71" s="2747">
        <f>IF(ISNA(VLOOKUP($D71,'Jun 25'!$F:$F,1,0)),"No","Yes")</f>
      </c>
      <c r="L71" s="2746">
        <f>IF(ISNA(VLOOKUP($D71,'Jun 18'!$F:$F,1,0)),"No","Yes")</f>
      </c>
      <c r="M71" s="2745">
        <f>IF(ISNA(VLOOKUP($D71,'Jun 11'!$F:$F,1,0)),"No","Yes")</f>
      </c>
      <c r="N71" s="2744">
        <f>IF(ISNA(VLOOKUP($D71,'Jun 4'!$F:$F,1,0)),"No","Yes")</f>
      </c>
      <c r="O71" s="2743">
        <f>IF(ISNA(VLOOKUP($D71,'May 28'!$F:$F,1,0)),"No","Yes")</f>
      </c>
      <c r="P71" s="2742">
        <f>IF(ISNA(VLOOKUP($D71,'May 21'!$F:$F,1,0)),"No","Yes")</f>
      </c>
      <c r="Q71" s="2741">
        <f>IF(ISNA(VLOOKUP($D71,'May 14'!$F:$F,1,0)),"No","Yes")</f>
      </c>
      <c r="R71" s="2740">
        <f>IF(ISNA(VLOOKUP($D71,'May 9'!$F:$F,1,0)),"No","Yes")</f>
      </c>
      <c r="S71" s="2739">
        <f>IF(ISNA(VLOOKUP($D71,'May 2'!$F:$F,1,0)),"No","Yes")</f>
      </c>
      <c r="T71" s="2738">
        <f>IF(ISNA(VLOOKUP($D71,'Apr 23'!$F:$F,1,0)),"No","Yes")</f>
      </c>
      <c r="U71" s="2737">
        <f>IF(ISNA(VLOOKUP($D71,'Apr 16'!$F:$F,1,0)),"No","Yes")</f>
      </c>
      <c r="V71" s="2736">
        <f>IF(ISNA(VLOOKUP($D71,'Apr 9'!$F:$F,1,0)),"No","Yes")</f>
      </c>
      <c r="W71" s="2735">
        <f>IF(ISNA(VLOOKUP($D71,'Apr 2'!$F:$F,1,0)),"No","Yes")</f>
      </c>
      <c r="X71" s="2734">
        <f>IF(ISNA(VLOOKUP($D71,'Mar 26'!$F:$F,1,0)),"No","Yes")</f>
      </c>
      <c r="Y71" s="2733">
        <f>IF(ISNA(VLOOKUP($D71,'Mar 19'!$F:$F,1,0)),"No","Yes")</f>
      </c>
      <c r="Z71" s="2732">
        <f>IF(ISNA(VLOOKUP($D71,'Mar 12'!$F:$F,1,0)),"No","Yes")</f>
      </c>
      <c r="AA71" s="2731">
        <f>IF(ISNA(VLOOKUP($D71,'Mar 5'!$F:$F,1,0)),"No","Yes")</f>
      </c>
      <c r="AB71" s="2730">
        <f>IF(ISNA(VLOOKUP($D71,'Feb 26'!$F:$F,1,0)),"No","Yes")</f>
      </c>
      <c r="AC71" s="2729">
        <f>IF(ISNA(VLOOKUP($D71,'Feb 26'!$F:$F,1,0)),"No","Yes")</f>
      </c>
      <c r="AD71" s="2728">
        <f>IF(ISNA(VLOOKUP($D71,'Feb 12'!$F:$F,1,0)),"No","Yes")</f>
      </c>
      <c r="AE71" s="2727">
        <f>IF(ISNA(VLOOKUP($D71,'Feb 5'!$F:$F,1,0)),"No","Yes")</f>
      </c>
      <c r="AF71" s="2726">
        <f>IF(ISNA(VLOOKUP($D71,'Jan 29'!$F:$F,1,0)),"No","Yes")</f>
      </c>
      <c r="AG71" s="2725">
        <f>IF(ISNA(VLOOKUP(D71,'Jan 22'!F:F,1,0)),"No","Yes")</f>
      </c>
      <c r="AH71" s="2724"/>
      <c r="AI71" s="2723"/>
      <c r="AJ71" s="2722"/>
      <c r="AK71" s="2721"/>
      <c r="AL71" s="2720"/>
      <c r="AM71" s="2719"/>
      <c r="AN71" s="2718"/>
      <c r="AO71" s="2717"/>
      <c r="AP71" s="2716"/>
      <c r="AQ71" s="2715"/>
      <c r="AR71" s="2714"/>
      <c r="AS71" s="2713"/>
      <c r="AT71" s="2712"/>
      <c r="AU71" s="2711"/>
      <c r="AV71" s="2710"/>
      <c r="AW71" s="2709"/>
      <c r="AX71" s="2708"/>
      <c r="AY71" s="2707"/>
      <c r="AZ71" s="2706"/>
      <c r="BA71" s="2705"/>
    </row>
    <row r="72" spans="1:52" x14ac:dyDescent="0.25">
      <c r="A72" s="266"/>
      <c r="B72" s="102" t="s">
        <v>1313</v>
      </c>
      <c r="C72" s="113" t="s">
        <v>294</v>
      </c>
      <c r="D72" s="113" t="s">
        <v>298</v>
      </c>
      <c r="E72" s="107" t="s">
        <v>299</v>
      </c>
      <c r="F72" s="107" t="s">
        <v>289</v>
      </c>
      <c r="G72" s="107" t="s">
        <v>1019</v>
      </c>
      <c r="H72" s="128" t="str">
        <f>IF(ISNA(VLOOKUP($D72,'Jul 16'!$F:$F,1,0)),"No","Yes")</f>
      </c>
      <c r="I72" s="2794">
        <f>IF(ISNA(VLOOKUP($D72,'Jul 9'!$F:$F,1,0)),"No","Yes")</f>
      </c>
      <c r="J72" s="2793">
        <f>IF(ISNA(VLOOKUP($D72,'Jul 2'!$F:$F,1,0)),"No","Yes")</f>
      </c>
      <c r="K72" s="2792">
        <f>IF(ISNA(VLOOKUP($D72,'Jun 25'!$F:$F,1,0)),"No","Yes")</f>
      </c>
      <c r="L72" s="2791">
        <f>IF(ISNA(VLOOKUP($D72,'Jun 18'!$F:$F,1,0)),"No","Yes")</f>
      </c>
      <c r="M72" s="2790">
        <f>IF(ISNA(VLOOKUP($D72,'Jun 11'!$F:$F,1,0)),"No","Yes")</f>
      </c>
      <c r="N72" s="2789">
        <f>IF(ISNA(VLOOKUP($D72,'Jun 4'!$F:$F,1,0)),"No","Yes")</f>
      </c>
      <c r="O72" s="2788">
        <f>IF(ISNA(VLOOKUP($D72,'May 28'!$F:$F,1,0)),"No","Yes")</f>
      </c>
      <c r="P72" s="2787">
        <f>IF(ISNA(VLOOKUP($D72,'May 21'!$F:$F,1,0)),"No","Yes")</f>
      </c>
      <c r="Q72" s="2786">
        <f>IF(ISNA(VLOOKUP($D72,'May 14'!$F:$F,1,0)),"No","Yes")</f>
      </c>
      <c r="R72" s="2785">
        <f>IF(ISNA(VLOOKUP($D72,'May 9'!$F:$F,1,0)),"No","Yes")</f>
      </c>
      <c r="S72" s="2784">
        <f>IF(ISNA(VLOOKUP($D72,'May 2'!$F:$F,1,0)),"No","Yes")</f>
      </c>
      <c r="T72" s="2783">
        <f>IF(ISNA(VLOOKUP($D72,'Apr 23'!$F:$F,1,0)),"No","Yes")</f>
      </c>
      <c r="U72" s="2782">
        <f>IF(ISNA(VLOOKUP($D72,'Apr 16'!$F:$F,1,0)),"No","Yes")</f>
      </c>
      <c r="V72" s="2781">
        <f>IF(ISNA(VLOOKUP($D72,'Apr 9'!$F:$F,1,0)),"No","Yes")</f>
      </c>
      <c r="W72" s="2780">
        <f>IF(ISNA(VLOOKUP($D72,'Apr 2'!$F:$F,1,0)),"No","Yes")</f>
      </c>
      <c r="X72" s="2779">
        <f>IF(ISNA(VLOOKUP($D72,'Mar 26'!$F:$F,1,0)),"No","Yes")</f>
      </c>
      <c r="Y72" s="2778">
        <f>IF(ISNA(VLOOKUP($D72,'Mar 19'!$F:$F,1,0)),"No","Yes")</f>
      </c>
      <c r="Z72" s="2777">
        <f>IF(ISNA(VLOOKUP($D72,'Mar 12'!$F:$F,1,0)),"No","Yes")</f>
      </c>
      <c r="AA72" s="2776">
        <f>IF(ISNA(VLOOKUP($D72,'Mar 5'!$F:$F,1,0)),"No","Yes")</f>
      </c>
      <c r="AB72" s="2775">
        <f>IF(ISNA(VLOOKUP($D72,'Feb 26'!$F:$F,1,0)),"No","Yes")</f>
      </c>
      <c r="AC72" s="2774">
        <f>IF(ISNA(VLOOKUP($D72,'Feb 26'!$F:$F,1,0)),"No","Yes")</f>
      </c>
      <c r="AD72" s="2773">
        <f>IF(ISNA(VLOOKUP($D72,'Feb 12'!$F:$F,1,0)),"No","Yes")</f>
      </c>
      <c r="AE72" s="2772">
        <f>IF(ISNA(VLOOKUP($D72,'Feb 5'!$F:$F,1,0)),"No","Yes")</f>
      </c>
      <c r="AF72" s="2771">
        <f>IF(ISNA(VLOOKUP($D72,'Jan 29'!$F:$F,1,0)),"No","Yes")</f>
      </c>
      <c r="AG72" s="2770">
        <f>IF(ISNA(VLOOKUP(D72,'Jan 22'!F:F,1,0)),"No","Yes")</f>
      </c>
      <c r="AH72" s="2769"/>
      <c r="AI72" s="2768"/>
      <c r="AJ72" s="2767"/>
      <c r="AK72" s="2766"/>
      <c r="AL72" s="2765"/>
      <c r="AM72" s="2764"/>
      <c r="AN72" s="2763"/>
      <c r="AO72" s="2762"/>
      <c r="AP72" s="2761"/>
      <c r="AQ72" s="2760"/>
      <c r="AR72" s="2759"/>
      <c r="AS72" s="2758"/>
      <c r="AT72" s="2757"/>
      <c r="AU72" s="2756"/>
      <c r="AV72" s="2755"/>
      <c r="AW72" s="2754"/>
      <c r="AX72" s="2753"/>
      <c r="AY72" s="2752"/>
      <c r="AZ72" s="2751"/>
      <c r="BA72" s="2750"/>
    </row>
    <row r="73" spans="1:52" x14ac:dyDescent="0.25">
      <c r="A73" s="266"/>
      <c r="B73" s="102" t="s">
        <v>1314</v>
      </c>
      <c r="C73" s="113" t="s">
        <v>294</v>
      </c>
      <c r="D73" s="113" t="s">
        <v>303</v>
      </c>
      <c r="E73" s="124" t="s">
        <v>304</v>
      </c>
      <c r="F73" s="124" t="s">
        <v>289</v>
      </c>
      <c r="G73" s="124" t="s">
        <v>938</v>
      </c>
      <c r="H73" s="128" t="str">
        <f>IF(ISNA(VLOOKUP($D73,'Jul 16'!$F:$F,1,0)),"No","Yes")</f>
      </c>
      <c r="I73" s="2839">
        <f>IF(ISNA(VLOOKUP($D73,'Jul 9'!$F:$F,1,0)),"No","Yes")</f>
      </c>
      <c r="J73" s="2838">
        <f>IF(ISNA(VLOOKUP($D73,'Jul 2'!$F:$F,1,0)),"No","Yes")</f>
      </c>
      <c r="K73" s="2837">
        <f>IF(ISNA(VLOOKUP($D73,'Jun 25'!$F:$F,1,0)),"No","Yes")</f>
      </c>
      <c r="L73" s="2836">
        <f>IF(ISNA(VLOOKUP($D73,'Jun 18'!$F:$F,1,0)),"No","Yes")</f>
      </c>
      <c r="M73" s="2835">
        <f>IF(ISNA(VLOOKUP($D73,'Jun 11'!$F:$F,1,0)),"No","Yes")</f>
      </c>
      <c r="N73" s="2834">
        <f>IF(ISNA(VLOOKUP($D73,'Jun 4'!$F:$F,1,0)),"No","Yes")</f>
      </c>
      <c r="O73" s="2833">
        <f>IF(ISNA(VLOOKUP($D73,'May 28'!$F:$F,1,0)),"No","Yes")</f>
      </c>
      <c r="P73" s="2832">
        <f>IF(ISNA(VLOOKUP($D73,'May 21'!$F:$F,1,0)),"No","Yes")</f>
      </c>
      <c r="Q73" s="2831">
        <f>IF(ISNA(VLOOKUP($D73,'May 14'!$F:$F,1,0)),"No","Yes")</f>
      </c>
      <c r="R73" s="2830">
        <f>IF(ISNA(VLOOKUP($D73,'May 9'!$F:$F,1,0)),"No","Yes")</f>
      </c>
      <c r="S73" s="2829">
        <f>IF(ISNA(VLOOKUP($D73,'May 2'!$F:$F,1,0)),"No","Yes")</f>
      </c>
      <c r="T73" s="2828">
        <f>IF(ISNA(VLOOKUP($D73,'Apr 23'!$F:$F,1,0)),"No","Yes")</f>
      </c>
      <c r="U73" s="2827">
        <f>IF(ISNA(VLOOKUP($D73,'Apr 16'!$F:$F,1,0)),"No","Yes")</f>
      </c>
      <c r="V73" s="2826">
        <f>IF(ISNA(VLOOKUP($D73,'Apr 9'!$F:$F,1,0)),"No","Yes")</f>
      </c>
      <c r="W73" s="2825">
        <f>IF(ISNA(VLOOKUP($D73,'Apr 2'!$F:$F,1,0)),"No","Yes")</f>
      </c>
      <c r="X73" s="2824">
        <f>IF(ISNA(VLOOKUP($D73,'Mar 26'!$F:$F,1,0)),"No","Yes")</f>
      </c>
      <c r="Y73" s="2823">
        <f>IF(ISNA(VLOOKUP($D73,'Mar 19'!$F:$F,1,0)),"No","Yes")</f>
      </c>
      <c r="Z73" s="2822">
        <f>IF(ISNA(VLOOKUP($D73,'Mar 12'!$F:$F,1,0)),"No","Yes")</f>
      </c>
      <c r="AA73" s="2821">
        <f>IF(ISNA(VLOOKUP($D73,'Mar 5'!$F:$F,1,0)),"No","Yes")</f>
      </c>
      <c r="AB73" s="2820">
        <f>IF(ISNA(VLOOKUP($D73,'Feb 26'!$F:$F,1,0)),"No","Yes")</f>
      </c>
      <c r="AC73" s="2819">
        <f>IF(ISNA(VLOOKUP($D73,'Feb 26'!$F:$F,1,0)),"No","Yes")</f>
      </c>
      <c r="AD73" s="2818">
        <f>IF(ISNA(VLOOKUP($D73,'Feb 12'!$F:$F,1,0)),"No","Yes")</f>
      </c>
      <c r="AE73" s="2817">
        <f>IF(ISNA(VLOOKUP($D73,'Feb 5'!$F:$F,1,0)),"No","Yes")</f>
      </c>
      <c r="AF73" s="2816">
        <f>IF(ISNA(VLOOKUP($D73,'Jan 29'!$F:$F,1,0)),"No","Yes")</f>
      </c>
      <c r="AG73" s="2815">
        <f>IF(ISNA(VLOOKUP(D73,'Jan 22'!F:F,1,0)),"No","Yes")</f>
      </c>
      <c r="AH73" s="2814"/>
      <c r="AI73" s="2813"/>
      <c r="AJ73" s="2812"/>
      <c r="AK73" s="2811"/>
      <c r="AL73" s="2810"/>
      <c r="AM73" s="2809"/>
      <c r="AN73" s="2808"/>
      <c r="AO73" s="2807"/>
      <c r="AP73" s="2806"/>
      <c r="AQ73" s="2805"/>
      <c r="AR73" s="2804"/>
      <c r="AS73" s="2803"/>
      <c r="AT73" s="2802"/>
      <c r="AU73" s="2801"/>
      <c r="AV73" s="2800"/>
      <c r="AW73" s="2799"/>
      <c r="AX73" s="2798"/>
      <c r="AY73" s="2797"/>
      <c r="AZ73" s="2796"/>
      <c r="BA73" s="2795"/>
    </row>
    <row r="74" spans="1:52" x14ac:dyDescent="0.25">
      <c r="A74" s="266"/>
      <c r="B74" s="103" t="s">
        <v>1315</v>
      </c>
      <c r="C74" s="111" t="s">
        <v>294</v>
      </c>
      <c r="D74" s="148" t="s">
        <v>540</v>
      </c>
      <c r="E74" s="107" t="s">
        <v>541</v>
      </c>
      <c r="F74" s="107" t="s">
        <v>289</v>
      </c>
      <c r="G74" s="107" t="s">
        <v>1019</v>
      </c>
      <c r="H74" s="128" t="str">
        <f>IF(ISNA(VLOOKUP($D74,'Jul 16'!$F:$F,1,0)),"No","Yes")</f>
      </c>
      <c r="I74" s="2884">
        <f>IF(ISNA(VLOOKUP($D74,'Jul 9'!$F:$F,1,0)),"No","Yes")</f>
      </c>
      <c r="J74" s="2883">
        <f>IF(ISNA(VLOOKUP($D74,'Jul 2'!$F:$F,1,0)),"No","Yes")</f>
      </c>
      <c r="K74" s="2882">
        <f>IF(ISNA(VLOOKUP($D74,'Jun 25'!$F:$F,1,0)),"No","Yes")</f>
      </c>
      <c r="L74" s="2881">
        <f>IF(ISNA(VLOOKUP($D74,'Jun 18'!$F:$F,1,0)),"No","Yes")</f>
      </c>
      <c r="M74" s="2880">
        <f>IF(ISNA(VLOOKUP($D74,'Jun 11'!$F:$F,1,0)),"No","Yes")</f>
      </c>
      <c r="N74" s="2879">
        <f>IF(ISNA(VLOOKUP($D74,'Jun 4'!$F:$F,1,0)),"No","Yes")</f>
      </c>
      <c r="O74" s="2878">
        <f>IF(ISNA(VLOOKUP($D74,'May 28'!$F:$F,1,0)),"No","Yes")</f>
      </c>
      <c r="P74" s="2877">
        <f>IF(ISNA(VLOOKUP($D74,'May 21'!$F:$F,1,0)),"No","Yes")</f>
      </c>
      <c r="Q74" s="2876">
        <f>IF(ISNA(VLOOKUP($D74,'May 14'!$F:$F,1,0)),"No","Yes")</f>
      </c>
      <c r="R74" s="2875">
        <f>IF(ISNA(VLOOKUP($D74,'May 9'!$F:$F,1,0)),"No","Yes")</f>
      </c>
      <c r="S74" s="2874">
        <f>IF(ISNA(VLOOKUP($D74,'May 2'!$F:$F,1,0)),"No","Yes")</f>
      </c>
      <c r="T74" s="2873">
        <f>IF(ISNA(VLOOKUP($D74,'Apr 23'!$F:$F,1,0)),"No","Yes")</f>
      </c>
      <c r="U74" s="2872">
        <f>IF(ISNA(VLOOKUP($D74,'Apr 16'!$F:$F,1,0)),"No","Yes")</f>
      </c>
      <c r="V74" s="2871">
        <f>IF(ISNA(VLOOKUP($D74,'Apr 9'!$F:$F,1,0)),"No","Yes")</f>
      </c>
      <c r="W74" s="2870">
        <f>IF(ISNA(VLOOKUP($D74,'Apr 2'!$F:$F,1,0)),"No","Yes")</f>
      </c>
      <c r="X74" s="2869">
        <f>IF(ISNA(VLOOKUP($D74,'Mar 26'!$F:$F,1,0)),"No","Yes")</f>
      </c>
      <c r="Y74" s="2868">
        <f>IF(ISNA(VLOOKUP($D74,'Mar 19'!$F:$F,1,0)),"No","Yes")</f>
      </c>
      <c r="Z74" s="2867">
        <f>IF(ISNA(VLOOKUP($D74,'Mar 12'!$F:$F,1,0)),"No","Yes")</f>
      </c>
      <c r="AA74" s="2866">
        <f>IF(ISNA(VLOOKUP($D74,'Mar 5'!$F:$F,1,0)),"No","Yes")</f>
      </c>
      <c r="AB74" s="2865">
        <f>IF(ISNA(VLOOKUP($D74,'Feb 26'!$F:$F,1,0)),"No","Yes")</f>
      </c>
      <c r="AC74" s="2864">
        <f>IF(ISNA(VLOOKUP($D74,'Feb 26'!$F:$F,1,0)),"No","Yes")</f>
      </c>
      <c r="AD74" s="2863">
        <f>IF(ISNA(VLOOKUP($D74,'Feb 12'!$F:$F,1,0)),"No","Yes")</f>
      </c>
      <c r="AE74" s="2862">
        <f>IF(ISNA(VLOOKUP($D74,'Feb 5'!$F:$F,1,0)),"No","Yes")</f>
      </c>
      <c r="AF74" s="2861">
        <f>IF(ISNA(VLOOKUP($D74,'Jan 29'!$F:$F,1,0)),"No","Yes")</f>
      </c>
      <c r="AG74" s="2860">
        <f>IF(ISNA(VLOOKUP(D74,'Jan 22'!F:F,1,0)),"No","Yes")</f>
      </c>
      <c r="AH74" s="2859"/>
      <c r="AI74" s="2858"/>
      <c r="AJ74" s="2857"/>
      <c r="AK74" s="2856"/>
      <c r="AL74" s="2855"/>
      <c r="AM74" s="2854"/>
      <c r="AN74" s="2853"/>
      <c r="AO74" s="2852"/>
      <c r="AP74" s="2851"/>
      <c r="AQ74" s="2850"/>
      <c r="AR74" s="2849"/>
      <c r="AS74" s="2848"/>
      <c r="AT74" s="2847"/>
      <c r="AU74" s="2846"/>
      <c r="AV74" s="2845"/>
      <c r="AW74" s="2844"/>
      <c r="AX74" s="2843"/>
      <c r="AY74" s="2842"/>
      <c r="AZ74" s="2841"/>
      <c r="BA74" s="2840"/>
    </row>
    <row r="75" spans="1:52" x14ac:dyDescent="0.25">
      <c r="A75" s="266"/>
      <c r="B75" s="102" t="s">
        <v>1316</v>
      </c>
      <c r="C75" s="113" t="s">
        <v>294</v>
      </c>
      <c r="D75" s="113" t="s">
        <v>379</v>
      </c>
      <c r="E75" s="124" t="s">
        <v>380</v>
      </c>
      <c r="F75" s="124" t="s">
        <v>289</v>
      </c>
      <c r="G75" s="124" t="s">
        <v>666</v>
      </c>
      <c r="H75" s="128" t="str">
        <f>IF(ISNA(VLOOKUP($D75,'Jul 16'!$F:$F,1,0)),"No","Yes")</f>
      </c>
      <c r="I75" s="2929">
        <f>IF(ISNA(VLOOKUP($D75,'Jul 9'!$F:$F,1,0)),"No","Yes")</f>
      </c>
      <c r="J75" s="2928">
        <f>IF(ISNA(VLOOKUP($D75,'Jul 2'!$F:$F,1,0)),"No","Yes")</f>
      </c>
      <c r="K75" s="2927">
        <f>IF(ISNA(VLOOKUP($D75,'Jun 25'!$F:$F,1,0)),"No","Yes")</f>
      </c>
      <c r="L75" s="2926">
        <f>IF(ISNA(VLOOKUP($D75,'Jun 18'!$F:$F,1,0)),"No","Yes")</f>
      </c>
      <c r="M75" s="2925">
        <f>IF(ISNA(VLOOKUP($D75,'Jun 11'!$F:$F,1,0)),"No","Yes")</f>
      </c>
      <c r="N75" s="2924">
        <f>IF(ISNA(VLOOKUP($D75,'Jun 4'!$F:$F,1,0)),"No","Yes")</f>
      </c>
      <c r="O75" s="2923">
        <f>IF(ISNA(VLOOKUP($D75,'May 28'!$F:$F,1,0)),"No","Yes")</f>
      </c>
      <c r="P75" s="2922">
        <f>IF(ISNA(VLOOKUP($D75,'May 21'!$F:$F,1,0)),"No","Yes")</f>
      </c>
      <c r="Q75" s="2921">
        <f>IF(ISNA(VLOOKUP($D75,'May 14'!$F:$F,1,0)),"No","Yes")</f>
      </c>
      <c r="R75" s="2920">
        <f>IF(ISNA(VLOOKUP($D75,'May 9'!$F:$F,1,0)),"No","Yes")</f>
      </c>
      <c r="S75" s="2919">
        <f>IF(ISNA(VLOOKUP($D75,'May 2'!$F:$F,1,0)),"No","Yes")</f>
      </c>
      <c r="T75" s="2918">
        <f>IF(ISNA(VLOOKUP($D75,'Apr 23'!$F:$F,1,0)),"No","Yes")</f>
      </c>
      <c r="U75" s="2917">
        <f>IF(ISNA(VLOOKUP($D75,'Apr 16'!$F:$F,1,0)),"No","Yes")</f>
      </c>
      <c r="V75" s="2916">
        <f>IF(ISNA(VLOOKUP($D75,'Apr 9'!$F:$F,1,0)),"No","Yes")</f>
      </c>
      <c r="W75" s="2915">
        <f>IF(ISNA(VLOOKUP($D75,'Apr 2'!$F:$F,1,0)),"No","Yes")</f>
      </c>
      <c r="X75" s="2914">
        <f>IF(ISNA(VLOOKUP($D75,'Mar 26'!$F:$F,1,0)),"No","Yes")</f>
      </c>
      <c r="Y75" s="2913">
        <f>IF(ISNA(VLOOKUP($D75,'Mar 19'!$F:$F,1,0)),"No","Yes")</f>
      </c>
      <c r="Z75" s="2912">
        <f>IF(ISNA(VLOOKUP($D75,'Mar 12'!$F:$F,1,0)),"No","Yes")</f>
      </c>
      <c r="AA75" s="2911">
        <f>IF(ISNA(VLOOKUP($D75,'Mar 5'!$F:$F,1,0)),"No","Yes")</f>
      </c>
      <c r="AB75" s="2910">
        <f>IF(ISNA(VLOOKUP($D75,'Feb 26'!$F:$F,1,0)),"No","Yes")</f>
      </c>
      <c r="AC75" s="2909">
        <f>IF(ISNA(VLOOKUP($D75,'Feb 26'!$F:$F,1,0)),"No","Yes")</f>
      </c>
      <c r="AD75" s="2908">
        <f>IF(ISNA(VLOOKUP($D75,'Feb 12'!$F:$F,1,0)),"No","Yes")</f>
      </c>
      <c r="AE75" s="2907">
        <f>IF(ISNA(VLOOKUP($D75,'Feb 5'!$F:$F,1,0)),"No","Yes")</f>
      </c>
      <c r="AF75" s="2906">
        <f>IF(ISNA(VLOOKUP($D75,'Jan 29'!$F:$F,1,0)),"No","Yes")</f>
      </c>
      <c r="AG75" s="2905">
        <f>IF(ISNA(VLOOKUP(D75,'Jan 22'!F:F,1,0)),"No","Yes")</f>
      </c>
      <c r="AH75" s="2904"/>
      <c r="AI75" s="2903"/>
      <c r="AJ75" s="2902"/>
      <c r="AK75" s="2901"/>
      <c r="AL75" s="2900"/>
      <c r="AM75" s="2899"/>
      <c r="AN75" s="2898"/>
      <c r="AO75" s="2897"/>
      <c r="AP75" s="2896"/>
      <c r="AQ75" s="2895"/>
      <c r="AR75" s="2894"/>
      <c r="AS75" s="2893"/>
      <c r="AT75" s="2892"/>
      <c r="AU75" s="2891"/>
      <c r="AV75" s="2890"/>
      <c r="AW75" s="2889"/>
      <c r="AX75" s="2888"/>
      <c r="AY75" s="2887"/>
      <c r="AZ75" s="2886"/>
      <c r="BA75" s="2885"/>
    </row>
    <row r="76" spans="1:52" x14ac:dyDescent="0.25">
      <c r="A76" s="266"/>
      <c r="B76" s="102" t="s">
        <v>1317</v>
      </c>
      <c r="C76" s="113" t="s">
        <v>294</v>
      </c>
      <c r="D76" s="113" t="s">
        <v>391</v>
      </c>
      <c r="E76" s="107" t="s">
        <v>392</v>
      </c>
      <c r="F76" s="107" t="s">
        <v>289</v>
      </c>
      <c r="G76" s="107" t="s">
        <v>1019</v>
      </c>
      <c r="H76" s="128" t="str">
        <f>IF(ISNA(VLOOKUP($D76,'Jul 16'!$F:$F,1,0)),"No","Yes")</f>
      </c>
      <c r="I76" s="2974">
        <f>IF(ISNA(VLOOKUP($D76,'Jul 9'!$F:$F,1,0)),"No","Yes")</f>
      </c>
      <c r="J76" s="2973">
        <f>IF(ISNA(VLOOKUP($D76,'Jul 2'!$F:$F,1,0)),"No","Yes")</f>
      </c>
      <c r="K76" s="2972">
        <f>IF(ISNA(VLOOKUP($D76,'Jun 25'!$F:$F,1,0)),"No","Yes")</f>
      </c>
      <c r="L76" s="2971">
        <f>IF(ISNA(VLOOKUP($D76,'Jun 18'!$F:$F,1,0)),"No","Yes")</f>
      </c>
      <c r="M76" s="2970">
        <f>IF(ISNA(VLOOKUP($D76,'Jun 11'!$F:$F,1,0)),"No","Yes")</f>
      </c>
      <c r="N76" s="2969">
        <f>IF(ISNA(VLOOKUP($D76,'Jun 4'!$F:$F,1,0)),"No","Yes")</f>
      </c>
      <c r="O76" s="2968">
        <f>IF(ISNA(VLOOKUP($D76,'May 28'!$F:$F,1,0)),"No","Yes")</f>
      </c>
      <c r="P76" s="2967">
        <f>IF(ISNA(VLOOKUP($D76,'May 21'!$F:$F,1,0)),"No","Yes")</f>
      </c>
      <c r="Q76" s="2966">
        <f>IF(ISNA(VLOOKUP($D76,'May 14'!$F:$F,1,0)),"No","Yes")</f>
      </c>
      <c r="R76" s="2965">
        <f>IF(ISNA(VLOOKUP($D76,'May 9'!$F:$F,1,0)),"No","Yes")</f>
      </c>
      <c r="S76" s="2964">
        <f>IF(ISNA(VLOOKUP($D76,'May 2'!$F:$F,1,0)),"No","Yes")</f>
      </c>
      <c r="T76" s="2963">
        <f>IF(ISNA(VLOOKUP($D76,'Apr 23'!$F:$F,1,0)),"No","Yes")</f>
      </c>
      <c r="U76" s="2962">
        <f>IF(ISNA(VLOOKUP($D76,'Apr 16'!$F:$F,1,0)),"No","Yes")</f>
      </c>
      <c r="V76" s="2961">
        <f>IF(ISNA(VLOOKUP($D76,'Apr 9'!$F:$F,1,0)),"No","Yes")</f>
      </c>
      <c r="W76" s="2960">
        <f>IF(ISNA(VLOOKUP($D76,'Apr 2'!$F:$F,1,0)),"No","Yes")</f>
      </c>
      <c r="X76" s="2959">
        <f>IF(ISNA(VLOOKUP($D76,'Mar 26'!$F:$F,1,0)),"No","Yes")</f>
      </c>
      <c r="Y76" s="2958">
        <f>IF(ISNA(VLOOKUP($D76,'Mar 19'!$F:$F,1,0)),"No","Yes")</f>
      </c>
      <c r="Z76" s="2957">
        <f>IF(ISNA(VLOOKUP($D76,'Mar 12'!$F:$F,1,0)),"No","Yes")</f>
      </c>
      <c r="AA76" s="2956">
        <f>IF(ISNA(VLOOKUP($D76,'Mar 5'!$F:$F,1,0)),"No","Yes")</f>
      </c>
      <c r="AB76" s="2955">
        <f>IF(ISNA(VLOOKUP($D76,'Feb 26'!$F:$F,1,0)),"No","Yes")</f>
      </c>
      <c r="AC76" s="2954">
        <f>IF(ISNA(VLOOKUP($D76,'Feb 26'!$F:$F,1,0)),"No","Yes")</f>
      </c>
      <c r="AD76" s="2953">
        <f>IF(ISNA(VLOOKUP($D76,'Feb 12'!$F:$F,1,0)),"No","Yes")</f>
      </c>
      <c r="AE76" s="2952">
        <f>IF(ISNA(VLOOKUP($D76,'Feb 5'!$F:$F,1,0)),"No","Yes")</f>
      </c>
      <c r="AF76" s="2951">
        <f>IF(ISNA(VLOOKUP($D76,'Jan 29'!$F:$F,1,0)),"No","Yes")</f>
      </c>
      <c r="AG76" s="2950">
        <f>IF(ISNA(VLOOKUP(D76,'Jan 22'!F:F,1,0)),"No","Yes")</f>
      </c>
      <c r="AH76" s="2949"/>
      <c r="AI76" s="2948"/>
      <c r="AJ76" s="2947"/>
      <c r="AK76" s="2946"/>
      <c r="AL76" s="2945"/>
      <c r="AM76" s="2944"/>
      <c r="AN76" s="2943"/>
      <c r="AO76" s="2942"/>
      <c r="AP76" s="2941"/>
      <c r="AQ76" s="2940"/>
      <c r="AR76" s="2939"/>
      <c r="AS76" s="2938"/>
      <c r="AT76" s="2937"/>
      <c r="AU76" s="2936"/>
      <c r="AV76" s="2935"/>
      <c r="AW76" s="2934"/>
      <c r="AX76" s="2933"/>
      <c r="AY76" s="2932"/>
      <c r="AZ76" s="2931"/>
      <c r="BA76" s="2930"/>
    </row>
    <row r="77" spans="1:52" x14ac:dyDescent="0.25">
      <c r="A77" s="266"/>
      <c r="B77" s="103" t="s">
        <v>1318</v>
      </c>
      <c r="C77" s="113" t="s">
        <v>294</v>
      </c>
      <c r="D77" s="113" t="s">
        <v>314</v>
      </c>
      <c r="E77" s="107" t="s">
        <v>315</v>
      </c>
      <c r="F77" s="107" t="s">
        <v>289</v>
      </c>
      <c r="G77" s="107" t="s">
        <v>1019</v>
      </c>
      <c r="H77" s="128" t="str">
        <f>IF(ISNA(VLOOKUP($D77,'Jul 16'!$F:$F,1,0)),"No","Yes")</f>
      </c>
      <c r="I77" s="3019">
        <f>IF(ISNA(VLOOKUP($D77,'Jul 9'!$F:$F,1,0)),"No","Yes")</f>
      </c>
      <c r="J77" s="3018">
        <f>IF(ISNA(VLOOKUP($D77,'Jul 2'!$F:$F,1,0)),"No","Yes")</f>
      </c>
      <c r="K77" s="3017">
        <f>IF(ISNA(VLOOKUP($D77,'Jun 25'!$F:$F,1,0)),"No","Yes")</f>
      </c>
      <c r="L77" s="3016">
        <f>IF(ISNA(VLOOKUP($D77,'Jun 18'!$F:$F,1,0)),"No","Yes")</f>
      </c>
      <c r="M77" s="3015">
        <f>IF(ISNA(VLOOKUP($D77,'Jun 11'!$F:$F,1,0)),"No","Yes")</f>
      </c>
      <c r="N77" s="3014">
        <f>IF(ISNA(VLOOKUP($D77,'Jun 4'!$F:$F,1,0)),"No","Yes")</f>
      </c>
      <c r="O77" s="3013">
        <f>IF(ISNA(VLOOKUP($D77,'May 28'!$F:$F,1,0)),"No","Yes")</f>
      </c>
      <c r="P77" s="3012">
        <f>IF(ISNA(VLOOKUP($D77,'May 21'!$F:$F,1,0)),"No","Yes")</f>
      </c>
      <c r="Q77" s="3011">
        <f>IF(ISNA(VLOOKUP($D77,'May 14'!$F:$F,1,0)),"No","Yes")</f>
      </c>
      <c r="R77" s="3010">
        <f>IF(ISNA(VLOOKUP($D77,'May 9'!$F:$F,1,0)),"No","Yes")</f>
      </c>
      <c r="S77" s="3009">
        <f>IF(ISNA(VLOOKUP($D77,'May 2'!$F:$F,1,0)),"No","Yes")</f>
      </c>
      <c r="T77" s="3008">
        <f>IF(ISNA(VLOOKUP($D77,'Apr 23'!$F:$F,1,0)),"No","Yes")</f>
      </c>
      <c r="U77" s="3007">
        <f>IF(ISNA(VLOOKUP($D77,'Apr 16'!$F:$F,1,0)),"No","Yes")</f>
      </c>
      <c r="V77" s="3006">
        <f>IF(ISNA(VLOOKUP($D77,'Apr 9'!$F:$F,1,0)),"No","Yes")</f>
      </c>
      <c r="W77" s="3005">
        <f>IF(ISNA(VLOOKUP($D77,'Apr 2'!$F:$F,1,0)),"No","Yes")</f>
      </c>
      <c r="X77" s="3004">
        <f>IF(ISNA(VLOOKUP($D77,'Mar 26'!$F:$F,1,0)),"No","Yes")</f>
      </c>
      <c r="Y77" s="3003">
        <f>IF(ISNA(VLOOKUP($D77,'Mar 19'!$F:$F,1,0)),"No","Yes")</f>
      </c>
      <c r="Z77" s="3002">
        <f>IF(ISNA(VLOOKUP($D77,'Mar 12'!$F:$F,1,0)),"No","Yes")</f>
      </c>
      <c r="AA77" s="3001">
        <f>IF(ISNA(VLOOKUP($D77,'Mar 5'!$F:$F,1,0)),"No","Yes")</f>
      </c>
      <c r="AB77" s="3000">
        <f>IF(ISNA(VLOOKUP($D77,'Feb 26'!$F:$F,1,0)),"No","Yes")</f>
      </c>
      <c r="AC77" s="2999">
        <f>IF(ISNA(VLOOKUP($D77,'Feb 26'!$F:$F,1,0)),"No","Yes")</f>
      </c>
      <c r="AD77" s="2998">
        <f>IF(ISNA(VLOOKUP($D77,'Feb 12'!$F:$F,1,0)),"No","Yes")</f>
      </c>
      <c r="AE77" s="2997">
        <f>IF(ISNA(VLOOKUP($D77,'Feb 5'!$F:$F,1,0)),"No","Yes")</f>
      </c>
      <c r="AF77" s="2996">
        <f>IF(ISNA(VLOOKUP($D77,'Jan 29'!$F:$F,1,0)),"No","Yes")</f>
      </c>
      <c r="AG77" s="2995">
        <f>IF(ISNA(VLOOKUP(D77,'Jan 22'!F:F,1,0)),"No","Yes")</f>
      </c>
      <c r="AH77" s="2994"/>
      <c r="AI77" s="2993"/>
      <c r="AJ77" s="2992"/>
      <c r="AK77" s="2991"/>
      <c r="AL77" s="2990"/>
      <c r="AM77" s="2989"/>
      <c r="AN77" s="2988"/>
      <c r="AO77" s="2987"/>
      <c r="AP77" s="2986"/>
      <c r="AQ77" s="2985"/>
      <c r="AR77" s="2984"/>
      <c r="AS77" s="2983"/>
      <c r="AT77" s="2982"/>
      <c r="AU77" s="2981"/>
      <c r="AV77" s="2980"/>
      <c r="AW77" s="2979"/>
      <c r="AX77" s="2978"/>
      <c r="AY77" s="2977"/>
      <c r="AZ77" s="2976"/>
      <c r="BA77" s="2975"/>
    </row>
    <row r="78" spans="1:52" x14ac:dyDescent="0.25">
      <c r="A78" s="266"/>
      <c r="B78" s="103" t="s">
        <v>1319</v>
      </c>
      <c r="C78" s="113" t="s">
        <v>294</v>
      </c>
      <c r="D78" s="113" t="s">
        <v>293</v>
      </c>
      <c r="E78" s="107" t="s">
        <v>295</v>
      </c>
      <c r="F78" s="107" t="s">
        <v>289</v>
      </c>
      <c r="G78" s="107" t="s">
        <v>1019</v>
      </c>
      <c r="H78" s="128" t="str">
        <f>IF(ISNA(VLOOKUP($D78,'Jul 16'!$F:$F,1,0)),"No","Yes")</f>
      </c>
      <c r="I78" s="3064">
        <f>IF(ISNA(VLOOKUP($D78,'Jul 9'!$F:$F,1,0)),"No","Yes")</f>
      </c>
      <c r="J78" s="3063">
        <f>IF(ISNA(VLOOKUP($D78,'Jul 2'!$F:$F,1,0)),"No","Yes")</f>
      </c>
      <c r="K78" s="3062">
        <f>IF(ISNA(VLOOKUP($D78,'Jun 25'!$F:$F,1,0)),"No","Yes")</f>
      </c>
      <c r="L78" s="3061">
        <f>IF(ISNA(VLOOKUP($D78,'Jun 18'!$F:$F,1,0)),"No","Yes")</f>
      </c>
      <c r="M78" s="3060">
        <f>IF(ISNA(VLOOKUP($D78,'Jun 11'!$F:$F,1,0)),"No","Yes")</f>
      </c>
      <c r="N78" s="3059">
        <f>IF(ISNA(VLOOKUP($D78,'Jun 4'!$F:$F,1,0)),"No","Yes")</f>
      </c>
      <c r="O78" s="3058">
        <f>IF(ISNA(VLOOKUP($D78,'May 28'!$F:$F,1,0)),"No","Yes")</f>
      </c>
      <c r="P78" s="3057">
        <f>IF(ISNA(VLOOKUP($D78,'May 21'!$F:$F,1,0)),"No","Yes")</f>
      </c>
      <c r="Q78" s="3056">
        <f>IF(ISNA(VLOOKUP($D78,'May 14'!$F:$F,1,0)),"No","Yes")</f>
      </c>
      <c r="R78" s="3055">
        <f>IF(ISNA(VLOOKUP($D78,'May 9'!$F:$F,1,0)),"No","Yes")</f>
      </c>
      <c r="S78" s="3054">
        <f>IF(ISNA(VLOOKUP($D78,'May 2'!$F:$F,1,0)),"No","Yes")</f>
      </c>
      <c r="T78" s="3053">
        <f>IF(ISNA(VLOOKUP($D78,'Apr 23'!$F:$F,1,0)),"No","Yes")</f>
      </c>
      <c r="U78" s="3052">
        <f>IF(ISNA(VLOOKUP($D78,'Apr 16'!$F:$F,1,0)),"No","Yes")</f>
      </c>
      <c r="V78" s="3051">
        <f>IF(ISNA(VLOOKUP($D78,'Apr 9'!$F:$F,1,0)),"No","Yes")</f>
      </c>
      <c r="W78" s="3050">
        <f>IF(ISNA(VLOOKUP($D78,'Apr 2'!$F:$F,1,0)),"No","Yes")</f>
      </c>
      <c r="X78" s="3049">
        <f>IF(ISNA(VLOOKUP($D78,'Mar 26'!$F:$F,1,0)),"No","Yes")</f>
      </c>
      <c r="Y78" s="3048">
        <f>IF(ISNA(VLOOKUP($D78,'Mar 19'!$F:$F,1,0)),"No","Yes")</f>
      </c>
      <c r="Z78" s="3047">
        <f>IF(ISNA(VLOOKUP($D78,'Mar 12'!$F:$F,1,0)),"No","Yes")</f>
      </c>
      <c r="AA78" s="3046">
        <f>IF(ISNA(VLOOKUP($D78,'Mar 5'!$F:$F,1,0)),"No","Yes")</f>
      </c>
      <c r="AB78" s="3045">
        <f>IF(ISNA(VLOOKUP($D78,'Feb 26'!$F:$F,1,0)),"No","Yes")</f>
      </c>
      <c r="AC78" s="3044">
        <f>IF(ISNA(VLOOKUP($D78,'Feb 26'!$F:$F,1,0)),"No","Yes")</f>
      </c>
      <c r="AD78" s="3043">
        <f>IF(ISNA(VLOOKUP($D78,'Feb 12'!$F:$F,1,0)),"No","Yes")</f>
      </c>
      <c r="AE78" s="3042">
        <f>IF(ISNA(VLOOKUP($D78,'Feb 5'!$F:$F,1,0)),"No","Yes")</f>
      </c>
      <c r="AF78" s="3041">
        <f>IF(ISNA(VLOOKUP($D78,'Jan 29'!$F:$F,1,0)),"No","Yes")</f>
      </c>
      <c r="AG78" s="3040">
        <f>IF(ISNA(VLOOKUP(D78,'Jan 22'!F:F,1,0)),"No","Yes")</f>
      </c>
      <c r="AH78" s="3039"/>
      <c r="AI78" s="3038"/>
      <c r="AJ78" s="3037"/>
      <c r="AK78" s="3036"/>
      <c r="AL78" s="3035"/>
      <c r="AM78" s="3034"/>
      <c r="AN78" s="3033"/>
      <c r="AO78" s="3032"/>
      <c r="AP78" s="3031"/>
      <c r="AQ78" s="3030"/>
      <c r="AR78" s="3029"/>
      <c r="AS78" s="3028"/>
      <c r="AT78" s="3027"/>
      <c r="AU78" s="3026"/>
      <c r="AV78" s="3025"/>
      <c r="AW78" s="3024"/>
      <c r="AX78" s="3023"/>
      <c r="AY78" s="3022"/>
      <c r="AZ78" s="3021"/>
      <c r="BA78" s="3020"/>
    </row>
    <row r="79" spans="1:52" x14ac:dyDescent="0.25">
      <c r="A79" s="266"/>
      <c r="B79" s="177" t="s">
        <v>1320</v>
      </c>
      <c r="C79" s="113" t="s">
        <v>294</v>
      </c>
      <c r="D79" s="101" t="s">
        <v>357</v>
      </c>
      <c r="E79" s="107" t="s">
        <v>358</v>
      </c>
      <c r="F79" s="107" t="s">
        <v>1019</v>
      </c>
      <c r="G79" s="107" t="s">
        <v>1019</v>
      </c>
      <c r="H79" s="128" t="str">
        <f>IF(ISNA(VLOOKUP($D79,'Jul 16'!$F:$F,1,0)),"No","Yes")</f>
      </c>
      <c r="I79" s="3109">
        <f>IF(ISNA(VLOOKUP($D79,'Jul 9'!$F:$F,1,0)),"No","Yes")</f>
      </c>
      <c r="J79" s="3108">
        <f>IF(ISNA(VLOOKUP($D79,'Jul 2'!$F:$F,1,0)),"No","Yes")</f>
      </c>
      <c r="K79" s="3107">
        <f>IF(ISNA(VLOOKUP($D79,'Jun 25'!$F:$F,1,0)),"No","Yes")</f>
      </c>
      <c r="L79" s="3106">
        <f>IF(ISNA(VLOOKUP($D79,'Jun 18'!$F:$F,1,0)),"No","Yes")</f>
      </c>
      <c r="M79" s="3105">
        <f>IF(ISNA(VLOOKUP($D79,'Jun 11'!$F:$F,1,0)),"No","Yes")</f>
      </c>
      <c r="N79" s="3104">
        <f>IF(ISNA(VLOOKUP($D79,'Jun 4'!$F:$F,1,0)),"No","Yes")</f>
      </c>
      <c r="O79" s="3103">
        <f>IF(ISNA(VLOOKUP($D79,'May 28'!$F:$F,1,0)),"No","Yes")</f>
      </c>
      <c r="P79" s="3102">
        <f>IF(ISNA(VLOOKUP($D79,'May 21'!$F:$F,1,0)),"No","Yes")</f>
      </c>
      <c r="Q79" s="3101">
        <f>IF(ISNA(VLOOKUP($D79,'May 14'!$F:$F,1,0)),"No","Yes")</f>
      </c>
      <c r="R79" s="3100">
        <f>IF(ISNA(VLOOKUP($D79,'May 9'!$F:$F,1,0)),"No","Yes")</f>
      </c>
      <c r="S79" s="3099">
        <f>IF(ISNA(VLOOKUP($D79,'May 2'!$F:$F,1,0)),"No","Yes")</f>
      </c>
      <c r="T79" s="3098">
        <f>IF(ISNA(VLOOKUP($D79,'Apr 23'!$F:$F,1,0)),"No","Yes")</f>
      </c>
      <c r="U79" s="3097">
        <f>IF(ISNA(VLOOKUP($D79,'Apr 16'!$F:$F,1,0)),"No","Yes")</f>
      </c>
      <c r="V79" s="3096">
        <f>IF(ISNA(VLOOKUP($D79,'Apr 9'!$F:$F,1,0)),"No","Yes")</f>
      </c>
      <c r="W79" s="3095">
        <f>IF(ISNA(VLOOKUP($D79,'Apr 2'!$F:$F,1,0)),"No","Yes")</f>
      </c>
      <c r="X79" s="3094">
        <f>IF(ISNA(VLOOKUP($D79,'Mar 26'!$F:$F,1,0)),"No","Yes")</f>
      </c>
      <c r="Y79" s="3093">
        <f>IF(ISNA(VLOOKUP($D79,'Mar 19'!$F:$F,1,0)),"No","Yes")</f>
      </c>
      <c r="Z79" s="3092">
        <f>IF(ISNA(VLOOKUP($D79,'Mar 12'!$F:$F,1,0)),"No","Yes")</f>
      </c>
      <c r="AA79" s="3091">
        <f>IF(ISNA(VLOOKUP($D79,'Mar 5'!$F:$F,1,0)),"No","Yes")</f>
      </c>
      <c r="AB79" s="3090">
        <f>IF(ISNA(VLOOKUP($D79,'Feb 26'!$F:$F,1,0)),"No","Yes")</f>
      </c>
      <c r="AC79" s="3089">
        <f>IF(ISNA(VLOOKUP($D79,'Feb 26'!$F:$F,1,0)),"No","Yes")</f>
      </c>
      <c r="AD79" s="3088">
        <f>IF(ISNA(VLOOKUP($D79,'Feb 12'!$F:$F,1,0)),"No","Yes")</f>
      </c>
      <c r="AE79" s="3087">
        <f>IF(ISNA(VLOOKUP($D79,'Feb 5'!$F:$F,1,0)),"No","Yes")</f>
      </c>
      <c r="AF79" s="3086">
        <f>IF(ISNA(VLOOKUP($D79,'Jan 29'!$F:$F,1,0)),"No","Yes")</f>
      </c>
      <c r="AG79" s="3085">
        <f>IF(ISNA(VLOOKUP(D79,'Jan 22'!F:F,1,0)),"No","Yes")</f>
      </c>
      <c r="AH79" s="3084"/>
      <c r="AI79" s="3083"/>
      <c r="AJ79" s="3082"/>
      <c r="AK79" s="3081"/>
      <c r="AL79" s="3080"/>
      <c r="AM79" s="3079"/>
      <c r="AN79" s="3078"/>
      <c r="AO79" s="3077"/>
      <c r="AP79" s="3076"/>
      <c r="AQ79" s="3075"/>
      <c r="AR79" s="3074"/>
      <c r="AS79" s="3073"/>
      <c r="AT79" s="3072"/>
      <c r="AU79" s="3071"/>
      <c r="AV79" s="3070"/>
      <c r="AW79" s="3069"/>
      <c r="AX79" s="3068"/>
      <c r="AY79" s="3067"/>
      <c r="AZ79" s="3066"/>
      <c r="BA79" s="3065"/>
    </row>
    <row r="80" spans="1:52" x14ac:dyDescent="0.25">
      <c r="A80" s="266"/>
      <c r="B80" s="125" t="s">
        <v>1321</v>
      </c>
      <c r="C80" s="113" t="s">
        <v>294</v>
      </c>
      <c r="D80" s="113" t="s">
        <v>412</v>
      </c>
      <c r="E80" s="107"/>
      <c r="F80" s="116"/>
      <c r="G80" s="116"/>
      <c r="H80" s="128" t="str">
        <f>IF(ISNA(VLOOKUP($D80,'Jul 16'!$F:$F,1,0)),"No","Yes")</f>
      </c>
      <c r="I80" s="3154">
        <f>IF(ISNA(VLOOKUP($D80,'Jul 9'!$F:$F,1,0)),"No","Yes")</f>
      </c>
      <c r="J80" s="3153">
        <f>IF(ISNA(VLOOKUP($D80,'Jul 2'!$F:$F,1,0)),"No","Yes")</f>
      </c>
      <c r="K80" s="3152">
        <f>IF(ISNA(VLOOKUP($D80,'Jun 25'!$F:$F,1,0)),"No","Yes")</f>
      </c>
      <c r="L80" s="3151">
        <f>IF(ISNA(VLOOKUP($D80,'Jun 18'!$F:$F,1,0)),"No","Yes")</f>
      </c>
      <c r="M80" s="3150">
        <f>IF(ISNA(VLOOKUP($D80,'Jun 11'!$F:$F,1,0)),"No","Yes")</f>
      </c>
      <c r="N80" s="3149">
        <f>IF(ISNA(VLOOKUP($D80,'Jun 4'!$F:$F,1,0)),"No","Yes")</f>
      </c>
      <c r="O80" s="3148">
        <f>IF(ISNA(VLOOKUP($D80,'May 28'!$F:$F,1,0)),"No","Yes")</f>
      </c>
      <c r="P80" s="3147">
        <f>IF(ISNA(VLOOKUP($D80,'May 21'!$F:$F,1,0)),"No","Yes")</f>
      </c>
      <c r="Q80" s="3146">
        <f>IF(ISNA(VLOOKUP($D80,'May 14'!$F:$F,1,0)),"No","Yes")</f>
      </c>
      <c r="R80" s="3145">
        <f>IF(ISNA(VLOOKUP($D80,'May 9'!$F:$F,1,0)),"No","Yes")</f>
      </c>
      <c r="S80" s="3144">
        <f>IF(ISNA(VLOOKUP($D80,'May 2'!$F:$F,1,0)),"No","Yes")</f>
      </c>
      <c r="T80" s="3143">
        <f>IF(ISNA(VLOOKUP($D80,'Apr 23'!$F:$F,1,0)),"No","Yes")</f>
      </c>
      <c r="U80" s="3142">
        <f>IF(ISNA(VLOOKUP($D80,'Apr 16'!$F:$F,1,0)),"No","Yes")</f>
      </c>
      <c r="V80" s="3141">
        <f>IF(ISNA(VLOOKUP($D80,'Apr 9'!$F:$F,1,0)),"No","Yes")</f>
      </c>
      <c r="W80" s="3140">
        <f>IF(ISNA(VLOOKUP($D80,'Apr 2'!$F:$F,1,0)),"No","Yes")</f>
      </c>
      <c r="X80" s="3139">
        <f>IF(ISNA(VLOOKUP($D80,'Mar 26'!$F:$F,1,0)),"No","Yes")</f>
      </c>
      <c r="Y80" s="3138">
        <f>IF(ISNA(VLOOKUP($D80,'Mar 19'!$F:$F,1,0)),"No","Yes")</f>
      </c>
      <c r="Z80" s="3137">
        <f>IF(ISNA(VLOOKUP($D80,'Mar 12'!$F:$F,1,0)),"No","Yes")</f>
      </c>
      <c r="AA80" s="3136">
        <f>IF(ISNA(VLOOKUP($D80,'Mar 5'!$F:$F,1,0)),"No","Yes")</f>
      </c>
      <c r="AB80" s="3135">
        <f>IF(ISNA(VLOOKUP($D80,'Feb 26'!$F:$F,1,0)),"No","Yes")</f>
      </c>
      <c r="AC80" s="3134">
        <f>IF(ISNA(VLOOKUP($D80,'Feb 26'!$F:$F,1,0)),"No","Yes")</f>
      </c>
      <c r="AD80" s="3133">
        <f>IF(ISNA(VLOOKUP($D80,'Feb 12'!$F:$F,1,0)),"No","Yes")</f>
      </c>
      <c r="AE80" s="3132">
        <f>IF(ISNA(VLOOKUP($D80,'Feb 5'!$F:$F,1,0)),"No","Yes")</f>
      </c>
      <c r="AF80" s="3131">
        <f>IF(ISNA(VLOOKUP($D80,'Jan 29'!$F:$F,1,0)),"No","Yes")</f>
      </c>
      <c r="AG80" s="3130">
        <f>IF(ISNA(VLOOKUP(D80,'Jan 22'!F:F,1,0)),"No","Yes")</f>
      </c>
      <c r="AH80" s="3129"/>
      <c r="AI80" s="3128"/>
      <c r="AJ80" s="3127"/>
      <c r="AK80" s="3126"/>
      <c r="AL80" s="3125"/>
      <c r="AM80" s="3124"/>
      <c r="AN80" s="3123"/>
      <c r="AO80" s="3122"/>
      <c r="AP80" s="3121"/>
      <c r="AQ80" s="3120"/>
      <c r="AR80" s="3119"/>
      <c r="AS80" s="3118"/>
      <c r="AT80" s="3117"/>
      <c r="AU80" s="3116"/>
      <c r="AV80" s="3115"/>
      <c r="AW80" s="3114"/>
      <c r="AX80" s="3113"/>
      <c r="AY80" s="3112"/>
      <c r="AZ80" s="3111"/>
      <c r="BA80" s="3110"/>
    </row>
    <row r="81" spans="1:52" x14ac:dyDescent="0.25">
      <c r="A81" s="266"/>
      <c r="B81" s="101" t="s">
        <v>1322</v>
      </c>
      <c r="C81" s="111" t="s">
        <v>294</v>
      </c>
      <c r="D81" s="114" t="s">
        <v>609</v>
      </c>
      <c r="E81" s="107" t="s">
        <v>610</v>
      </c>
      <c r="F81" s="107" t="s">
        <v>289</v>
      </c>
      <c r="G81" s="107" t="s">
        <v>1019</v>
      </c>
      <c r="H81" s="128" t="str">
        <f>IF(ISNA(VLOOKUP($D81,'Jul 16'!$F:$F,1,0)),"No","Yes")</f>
      </c>
      <c r="I81" s="3199">
        <f>IF(ISNA(VLOOKUP($D81,'Jul 9'!$F:$F,1,0)),"No","Yes")</f>
      </c>
      <c r="J81" s="3198">
        <f>IF(ISNA(VLOOKUP($D81,'Jul 2'!$F:$F,1,0)),"No","Yes")</f>
      </c>
      <c r="K81" s="3197">
        <f>IF(ISNA(VLOOKUP($D81,'Jun 25'!$F:$F,1,0)),"No","Yes")</f>
      </c>
      <c r="L81" s="3196">
        <f>IF(ISNA(VLOOKUP($D81,'Jun 18'!$F:$F,1,0)),"No","Yes")</f>
      </c>
      <c r="M81" s="3195">
        <f>IF(ISNA(VLOOKUP($D81,'Jun 11'!$F:$F,1,0)),"No","Yes")</f>
      </c>
      <c r="N81" s="3194">
        <f>IF(ISNA(VLOOKUP($D81,'Jun 4'!$F:$F,1,0)),"No","Yes")</f>
      </c>
      <c r="O81" s="3193">
        <f>IF(ISNA(VLOOKUP($D81,'May 28'!$F:$F,1,0)),"No","Yes")</f>
      </c>
      <c r="P81" s="3192">
        <f>IF(ISNA(VLOOKUP($D81,'May 21'!$F:$F,1,0)),"No","Yes")</f>
      </c>
      <c r="Q81" s="3191">
        <f>IF(ISNA(VLOOKUP($D81,'May 14'!$F:$F,1,0)),"No","Yes")</f>
      </c>
      <c r="R81" s="3190">
        <f>IF(ISNA(VLOOKUP($D81,'May 9'!$F:$F,1,0)),"No","Yes")</f>
      </c>
      <c r="S81" s="3189">
        <f>IF(ISNA(VLOOKUP($D81,'May 2'!$F:$F,1,0)),"No","Yes")</f>
      </c>
      <c r="T81" s="3188">
        <f>IF(ISNA(VLOOKUP($D81,'Apr 23'!$F:$F,1,0)),"No","Yes")</f>
      </c>
      <c r="U81" s="3187">
        <f>IF(ISNA(VLOOKUP($D81,'Apr 16'!$F:$F,1,0)),"No","Yes")</f>
      </c>
      <c r="V81" s="3186">
        <f>IF(ISNA(VLOOKUP($D81,'Apr 9'!$F:$F,1,0)),"No","Yes")</f>
      </c>
      <c r="W81" s="3185">
        <f>IF(ISNA(VLOOKUP($D81,'Apr 2'!$F:$F,1,0)),"No","Yes")</f>
      </c>
      <c r="X81" s="3184">
        <f>IF(ISNA(VLOOKUP($D81,'Mar 26'!$F:$F,1,0)),"No","Yes")</f>
      </c>
      <c r="Y81" s="3183">
        <f>IF(ISNA(VLOOKUP($D81,'Mar 19'!$F:$F,1,0)),"No","Yes")</f>
      </c>
      <c r="Z81" s="3182">
        <f>IF(ISNA(VLOOKUP($D81,'Mar 12'!$F:$F,1,0)),"No","Yes")</f>
      </c>
      <c r="AA81" s="3181">
        <f>IF(ISNA(VLOOKUP($D81,'Mar 5'!$F:$F,1,0)),"No","Yes")</f>
      </c>
      <c r="AB81" s="3180">
        <f>IF(ISNA(VLOOKUP($D81,'Feb 26'!$F:$F,1,0)),"No","Yes")</f>
      </c>
      <c r="AC81" s="3179">
        <f>IF(ISNA(VLOOKUP($D81,'Feb 26'!$F:$F,1,0)),"No","Yes")</f>
      </c>
      <c r="AD81" s="3178">
        <f>IF(ISNA(VLOOKUP($D81,'Feb 12'!$F:$F,1,0)),"No","Yes")</f>
      </c>
      <c r="AE81" s="3177">
        <f>IF(ISNA(VLOOKUP($D81,'Feb 5'!$F:$F,1,0)),"No","Yes")</f>
      </c>
      <c r="AF81" s="3176">
        <f>IF(ISNA(VLOOKUP($D81,'Jan 29'!$F:$F,1,0)),"No","Yes")</f>
      </c>
      <c r="AG81" s="3175">
        <f>IF(ISNA(VLOOKUP(D81,'Jan 22'!F:F,1,0)),"No","Yes")</f>
      </c>
      <c r="AH81" s="3174"/>
      <c r="AI81" s="3173"/>
      <c r="AJ81" s="3172"/>
      <c r="AK81" s="3171"/>
      <c r="AL81" s="3170"/>
      <c r="AM81" s="3169"/>
      <c r="AN81" s="3168"/>
      <c r="AO81" s="3167"/>
      <c r="AP81" s="3166"/>
      <c r="AQ81" s="3165"/>
      <c r="AR81" s="3164"/>
      <c r="AS81" s="3163"/>
      <c r="AT81" s="3162"/>
      <c r="AU81" s="3161"/>
      <c r="AV81" s="3160"/>
      <c r="AW81" s="3159"/>
      <c r="AX81" s="3158"/>
      <c r="AY81" s="3157"/>
      <c r="AZ81" s="3156"/>
      <c r="BA81" s="3155"/>
    </row>
    <row r="82" spans="1:52" x14ac:dyDescent="0.25">
      <c r="A82" s="266"/>
      <c r="B82" s="125" t="s">
        <v>1323</v>
      </c>
      <c r="C82" s="111" t="s">
        <v>294</v>
      </c>
      <c r="D82" s="114" t="s">
        <v>834</v>
      </c>
      <c r="E82" s="107"/>
      <c r="F82" s="116"/>
      <c r="G82" s="116"/>
      <c r="H82" s="128" t="str">
        <f>IF(ISNA(VLOOKUP($D82,'Jul 16'!$F:$F,1,0)),"No","Yes")</f>
      </c>
      <c r="I82" s="3244">
        <f>IF(ISNA(VLOOKUP($D82,'Jul 9'!$F:$F,1,0)),"No","Yes")</f>
      </c>
      <c r="J82" s="3243">
        <f>IF(ISNA(VLOOKUP($D82,'Jul 2'!$F:$F,1,0)),"No","Yes")</f>
      </c>
      <c r="K82" s="3242">
        <f>IF(ISNA(VLOOKUP($D82,'Jun 25'!$F:$F,1,0)),"No","Yes")</f>
      </c>
      <c r="L82" s="3241">
        <f>IF(ISNA(VLOOKUP($D82,'Jun 18'!$F:$F,1,0)),"No","Yes")</f>
      </c>
      <c r="M82" s="3240">
        <f>IF(ISNA(VLOOKUP($D82,'Jun 11'!$F:$F,1,0)),"No","Yes")</f>
      </c>
      <c r="N82" s="3239">
        <f>IF(ISNA(VLOOKUP($D82,'Jun 4'!$F:$F,1,0)),"No","Yes")</f>
      </c>
      <c r="O82" s="3238">
        <f>IF(ISNA(VLOOKUP($D82,'May 28'!$F:$F,1,0)),"No","Yes")</f>
      </c>
      <c r="P82" s="3237">
        <f>IF(ISNA(VLOOKUP($D82,'May 21'!$F:$F,1,0)),"No","Yes")</f>
      </c>
      <c r="Q82" s="3236">
        <f>IF(ISNA(VLOOKUP($D82,'May 14'!$F:$F,1,0)),"No","Yes")</f>
      </c>
      <c r="R82" s="3235">
        <f>IF(ISNA(VLOOKUP($D82,'May 9'!$F:$F,1,0)),"No","Yes")</f>
      </c>
      <c r="S82" s="3234">
        <f>IF(ISNA(VLOOKUP($D82,'May 2'!$F:$F,1,0)),"No","Yes")</f>
      </c>
      <c r="T82" s="3233">
        <f>IF(ISNA(VLOOKUP($D82,'Apr 23'!$F:$F,1,0)),"No","Yes")</f>
      </c>
      <c r="U82" s="3232">
        <f>IF(ISNA(VLOOKUP($D82,'Apr 16'!$F:$F,1,0)),"No","Yes")</f>
      </c>
      <c r="V82" s="3231">
        <f>IF(ISNA(VLOOKUP($D82,'Apr 9'!$F:$F,1,0)),"No","Yes")</f>
      </c>
      <c r="W82" s="3230">
        <f>IF(ISNA(VLOOKUP($D82,'Apr 2'!$F:$F,1,0)),"No","Yes")</f>
      </c>
      <c r="X82" s="3229">
        <f>IF(ISNA(VLOOKUP($D82,'Mar 26'!$F:$F,1,0)),"No","Yes")</f>
      </c>
      <c r="Y82" s="3228">
        <f>IF(ISNA(VLOOKUP($D82,'Mar 19'!$F:$F,1,0)),"No","Yes")</f>
      </c>
      <c r="Z82" s="3227">
        <f>IF(ISNA(VLOOKUP($D82,'Mar 12'!$F:$F,1,0)),"No","Yes")</f>
      </c>
      <c r="AA82" s="3226">
        <f>IF(ISNA(VLOOKUP($D82,'Mar 5'!$F:$F,1,0)),"No","Yes")</f>
      </c>
      <c r="AB82" s="3225">
        <f>IF(ISNA(VLOOKUP($D82,'Feb 26'!$F:$F,1,0)),"No","Yes")</f>
      </c>
      <c r="AC82" s="3224">
        <f>IF(ISNA(VLOOKUP($D82,'Feb 26'!$F:$F,1,0)),"No","Yes")</f>
      </c>
      <c r="AD82" s="3223">
        <f>IF(ISNA(VLOOKUP($D82,'Feb 12'!$F:$F,1,0)),"No","Yes")</f>
      </c>
      <c r="AE82" s="3222">
        <f>IF(ISNA(VLOOKUP($D82,'Feb 5'!$F:$F,1,0)),"No","Yes")</f>
      </c>
      <c r="AF82" s="3221">
        <f>IF(ISNA(VLOOKUP($D82,'Jan 29'!$F:$F,1,0)),"No","Yes")</f>
      </c>
      <c r="AG82" s="3220">
        <f>IF(ISNA(VLOOKUP(D82,'Jan 22'!F:F,1,0)),"No","Yes")</f>
      </c>
      <c r="AH82" s="3219"/>
      <c r="AI82" s="3218"/>
      <c r="AJ82" s="3217"/>
      <c r="AK82" s="3216"/>
      <c r="AL82" s="3215"/>
      <c r="AM82" s="3214"/>
      <c r="AN82" s="3213"/>
      <c r="AO82" s="3212"/>
      <c r="AP82" s="3211"/>
      <c r="AQ82" s="3210"/>
      <c r="AR82" s="3209"/>
      <c r="AS82" s="3208"/>
      <c r="AT82" s="3207"/>
      <c r="AU82" s="3206"/>
      <c r="AV82" s="3205"/>
      <c r="AW82" s="3204"/>
      <c r="AX82" s="3203"/>
      <c r="AY82" s="3202"/>
      <c r="AZ82" s="3201"/>
      <c r="BA82" s="3200"/>
    </row>
    <row r="83" spans="1:52" x14ac:dyDescent="0.25">
      <c r="A83" s="266"/>
      <c r="B83" s="102" t="s">
        <v>1324</v>
      </c>
      <c r="C83" s="113" t="s">
        <v>294</v>
      </c>
      <c r="D83" s="113" t="s">
        <v>369</v>
      </c>
      <c r="E83" s="107" t="s">
        <v>370</v>
      </c>
      <c r="F83" s="107" t="s">
        <v>289</v>
      </c>
      <c r="G83" s="107" t="s">
        <v>1019</v>
      </c>
      <c r="H83" s="128" t="str">
        <f>IF(ISNA(VLOOKUP($D83,'Jul 16'!$F:$F,1,0)),"No","Yes")</f>
      </c>
      <c r="I83" s="3289">
        <f>IF(ISNA(VLOOKUP($D83,'Jul 9'!$F:$F,1,0)),"No","Yes")</f>
      </c>
      <c r="J83" s="3288">
        <f>IF(ISNA(VLOOKUP($D83,'Jul 2'!$F:$F,1,0)),"No","Yes")</f>
      </c>
      <c r="K83" s="3287">
        <f>IF(ISNA(VLOOKUP($D83,'Jun 25'!$F:$F,1,0)),"No","Yes")</f>
      </c>
      <c r="L83" s="3286">
        <f>IF(ISNA(VLOOKUP($D83,'Jun 18'!$F:$F,1,0)),"No","Yes")</f>
      </c>
      <c r="M83" s="3285">
        <f>IF(ISNA(VLOOKUP($D83,'Jun 11'!$F:$F,1,0)),"No","Yes")</f>
      </c>
      <c r="N83" s="3284">
        <f>IF(ISNA(VLOOKUP($D83,'Jun 4'!$F:$F,1,0)),"No","Yes")</f>
      </c>
      <c r="O83" s="3283">
        <f>IF(ISNA(VLOOKUP($D83,'May 28'!$F:$F,1,0)),"No","Yes")</f>
      </c>
      <c r="P83" s="3282">
        <f>IF(ISNA(VLOOKUP($D83,'May 21'!$F:$F,1,0)),"No","Yes")</f>
      </c>
      <c r="Q83" s="3281">
        <f>IF(ISNA(VLOOKUP($D83,'May 14'!$F:$F,1,0)),"No","Yes")</f>
      </c>
      <c r="R83" s="3280">
        <f>IF(ISNA(VLOOKUP($D83,'May 9'!$F:$F,1,0)),"No","Yes")</f>
      </c>
      <c r="S83" s="3279">
        <f>IF(ISNA(VLOOKUP($D83,'May 2'!$F:$F,1,0)),"No","Yes")</f>
      </c>
      <c r="T83" s="3278">
        <f>IF(ISNA(VLOOKUP($D83,'Apr 23'!$F:$F,1,0)),"No","Yes")</f>
      </c>
      <c r="U83" s="3277">
        <f>IF(ISNA(VLOOKUP($D83,'Apr 16'!$F:$F,1,0)),"No","Yes")</f>
      </c>
      <c r="V83" s="3276">
        <f>IF(ISNA(VLOOKUP($D83,'Apr 9'!$F:$F,1,0)),"No","Yes")</f>
      </c>
      <c r="W83" s="3275">
        <f>IF(ISNA(VLOOKUP($D83,'Apr 2'!$F:$F,1,0)),"No","Yes")</f>
      </c>
      <c r="X83" s="3274">
        <f>IF(ISNA(VLOOKUP($D83,'Mar 26'!$F:$F,1,0)),"No","Yes")</f>
      </c>
      <c r="Y83" s="3273">
        <f>IF(ISNA(VLOOKUP($D83,'Mar 19'!$F:$F,1,0)),"No","Yes")</f>
      </c>
      <c r="Z83" s="3272">
        <f>IF(ISNA(VLOOKUP($D83,'Mar 12'!$F:$F,1,0)),"No","Yes")</f>
      </c>
      <c r="AA83" s="3271">
        <f>IF(ISNA(VLOOKUP($D83,'Mar 5'!$F:$F,1,0)),"No","Yes")</f>
      </c>
      <c r="AB83" s="3270">
        <f>IF(ISNA(VLOOKUP($D83,'Feb 26'!$F:$F,1,0)),"No","Yes")</f>
      </c>
      <c r="AC83" s="3269">
        <f>IF(ISNA(VLOOKUP($D83,'Feb 26'!$F:$F,1,0)),"No","Yes")</f>
      </c>
      <c r="AD83" s="3268">
        <f>IF(ISNA(VLOOKUP($D83,'Feb 12'!$F:$F,1,0)),"No","Yes")</f>
      </c>
      <c r="AE83" s="3267">
        <f>IF(ISNA(VLOOKUP($D83,'Feb 5'!$F:$F,1,0)),"No","Yes")</f>
      </c>
      <c r="AF83" s="3266">
        <f>IF(ISNA(VLOOKUP($D83,'Jan 29'!$F:$F,1,0)),"No","Yes")</f>
      </c>
      <c r="AG83" s="3265">
        <f>IF(ISNA(VLOOKUP(D83,'Jan 22'!F:F,1,0)),"No","Yes")</f>
      </c>
      <c r="AH83" s="3264"/>
      <c r="AI83" s="3263"/>
      <c r="AJ83" s="3262"/>
      <c r="AK83" s="3261"/>
      <c r="AL83" s="3260"/>
      <c r="AM83" s="3259"/>
      <c r="AN83" s="3258"/>
      <c r="AO83" s="3257"/>
      <c r="AP83" s="3256"/>
      <c r="AQ83" s="3255"/>
      <c r="AR83" s="3254"/>
      <c r="AS83" s="3253"/>
      <c r="AT83" s="3252"/>
      <c r="AU83" s="3251"/>
      <c r="AV83" s="3250"/>
      <c r="AW83" s="3249"/>
      <c r="AX83" s="3248"/>
      <c r="AY83" s="3247"/>
      <c r="AZ83" s="3246"/>
      <c r="BA83" s="3245"/>
    </row>
    <row r="84" spans="1:52" x14ac:dyDescent="0.25">
      <c r="A84" s="266"/>
      <c r="B84" s="125" t="s">
        <v>1325</v>
      </c>
      <c r="C84" s="111" t="s">
        <v>294</v>
      </c>
      <c r="D84" s="114" t="s">
        <v>620</v>
      </c>
      <c r="E84" s="107"/>
      <c r="F84" s="116"/>
      <c r="G84" s="116"/>
      <c r="H84" s="128" t="str">
        <f>IF(ISNA(VLOOKUP($D84,'Jul 16'!$F:$F,1,0)),"No","Yes")</f>
      </c>
      <c r="I84" s="3334">
        <f>IF(ISNA(VLOOKUP($D84,'Jul 9'!$F:$F,1,0)),"No","Yes")</f>
      </c>
      <c r="J84" s="3333">
        <f>IF(ISNA(VLOOKUP($D84,'Jul 2'!$F:$F,1,0)),"No","Yes")</f>
      </c>
      <c r="K84" s="3332">
        <f>IF(ISNA(VLOOKUP($D84,'Jun 25'!$F:$F,1,0)),"No","Yes")</f>
      </c>
      <c r="L84" s="3331">
        <f>IF(ISNA(VLOOKUP($D84,'Jun 18'!$F:$F,1,0)),"No","Yes")</f>
      </c>
      <c r="M84" s="3330">
        <f>IF(ISNA(VLOOKUP($D84,'Jun 11'!$F:$F,1,0)),"No","Yes")</f>
      </c>
      <c r="N84" s="3329">
        <f>IF(ISNA(VLOOKUP($D84,'Jun 4'!$F:$F,1,0)),"No","Yes")</f>
      </c>
      <c r="O84" s="3328">
        <f>IF(ISNA(VLOOKUP($D84,'May 28'!$F:$F,1,0)),"No","Yes")</f>
      </c>
      <c r="P84" s="3327">
        <f>IF(ISNA(VLOOKUP($D84,'May 21'!$F:$F,1,0)),"No","Yes")</f>
      </c>
      <c r="Q84" s="3326">
        <f>IF(ISNA(VLOOKUP($D84,'May 14'!$F:$F,1,0)),"No","Yes")</f>
      </c>
      <c r="R84" s="3325">
        <f>IF(ISNA(VLOOKUP($D84,'May 9'!$F:$F,1,0)),"No","Yes")</f>
      </c>
      <c r="S84" s="3324">
        <f>IF(ISNA(VLOOKUP($D84,'May 2'!$F:$F,1,0)),"No","Yes")</f>
      </c>
      <c r="T84" s="3323">
        <f>IF(ISNA(VLOOKUP($D84,'Apr 23'!$F:$F,1,0)),"No","Yes")</f>
      </c>
      <c r="U84" s="3322">
        <f>IF(ISNA(VLOOKUP($D84,'Apr 16'!$F:$F,1,0)),"No","Yes")</f>
      </c>
      <c r="V84" s="3321">
        <f>IF(ISNA(VLOOKUP($D84,'Apr 9'!$F:$F,1,0)),"No","Yes")</f>
      </c>
      <c r="W84" s="3320">
        <f>IF(ISNA(VLOOKUP($D84,'Apr 2'!$F:$F,1,0)),"No","Yes")</f>
      </c>
      <c r="X84" s="3319">
        <f>IF(ISNA(VLOOKUP($D84,'Mar 26'!$F:$F,1,0)),"No","Yes")</f>
      </c>
      <c r="Y84" s="3318">
        <f>IF(ISNA(VLOOKUP($D84,'Mar 19'!$F:$F,1,0)),"No","Yes")</f>
      </c>
      <c r="Z84" s="3317">
        <f>IF(ISNA(VLOOKUP($D84,'Mar 12'!$F:$F,1,0)),"No","Yes")</f>
      </c>
      <c r="AA84" s="3316">
        <f>IF(ISNA(VLOOKUP($D84,'Mar 5'!$F:$F,1,0)),"No","Yes")</f>
      </c>
      <c r="AB84" s="3315">
        <f>IF(ISNA(VLOOKUP($D84,'Feb 26'!$F:$F,1,0)),"No","Yes")</f>
      </c>
      <c r="AC84" s="3314">
        <f>IF(ISNA(VLOOKUP($D84,'Feb 26'!$F:$F,1,0)),"No","Yes")</f>
      </c>
      <c r="AD84" s="3313">
        <f>IF(ISNA(VLOOKUP($D84,'Feb 12'!$F:$F,1,0)),"No","Yes")</f>
      </c>
      <c r="AE84" s="3312">
        <f>IF(ISNA(VLOOKUP($D84,'Feb 5'!$F:$F,1,0)),"No","Yes")</f>
      </c>
      <c r="AF84" s="3311">
        <f>IF(ISNA(VLOOKUP($D84,'Jan 29'!$F:$F,1,0)),"No","Yes")</f>
      </c>
      <c r="AG84" s="3310">
        <f>IF(ISNA(VLOOKUP(D84,'Jan 22'!F:F,1,0)),"No","Yes")</f>
      </c>
      <c r="AH84" s="3309"/>
      <c r="AI84" s="3308"/>
      <c r="AJ84" s="3307"/>
      <c r="AK84" s="3306"/>
      <c r="AL84" s="3305"/>
      <c r="AM84" s="3304"/>
      <c r="AN84" s="3303"/>
      <c r="AO84" s="3302"/>
      <c r="AP84" s="3301"/>
      <c r="AQ84" s="3300"/>
      <c r="AR84" s="3299"/>
      <c r="AS84" s="3298"/>
      <c r="AT84" s="3297"/>
      <c r="AU84" s="3296"/>
      <c r="AV84" s="3295"/>
      <c r="AW84" s="3294"/>
      <c r="AX84" s="3293"/>
      <c r="AY84" s="3292"/>
      <c r="AZ84" s="3291"/>
      <c r="BA84" s="3290"/>
    </row>
    <row r="85" spans="1:52" x14ac:dyDescent="0.25">
      <c r="A85" s="266"/>
      <c r="B85" s="102" t="s">
        <v>1326</v>
      </c>
      <c r="C85" s="113" t="s">
        <v>287</v>
      </c>
      <c r="D85" s="113" t="s">
        <v>428</v>
      </c>
      <c r="E85" s="107" t="s">
        <v>429</v>
      </c>
      <c r="F85" s="107" t="s">
        <v>289</v>
      </c>
      <c r="G85" s="107" t="s">
        <v>1019</v>
      </c>
      <c r="H85" s="128" t="str">
        <f>IF(ISNA(VLOOKUP($D85,'Jul 16'!$F:$F,1,0)),"No","Yes")</f>
      </c>
      <c r="I85" s="3379">
        <f>IF(ISNA(VLOOKUP($D85,'Jul 9'!$F:$F,1,0)),"No","Yes")</f>
      </c>
      <c r="J85" s="3378">
        <f>IF(ISNA(VLOOKUP($D85,'Jul 2'!$F:$F,1,0)),"No","Yes")</f>
      </c>
      <c r="K85" s="3377">
        <f>IF(ISNA(VLOOKUP($D85,'Jun 25'!$F:$F,1,0)),"No","Yes")</f>
      </c>
      <c r="L85" s="3376">
        <f>IF(ISNA(VLOOKUP($D85,'Jun 18'!$F:$F,1,0)),"No","Yes")</f>
      </c>
      <c r="M85" s="3375">
        <f>IF(ISNA(VLOOKUP($D85,'Jun 11'!$F:$F,1,0)),"No","Yes")</f>
      </c>
      <c r="N85" s="3374">
        <f>IF(ISNA(VLOOKUP($D85,'Jun 4'!$F:$F,1,0)),"No","Yes")</f>
      </c>
      <c r="O85" s="3373">
        <f>IF(ISNA(VLOOKUP($D85,'May 28'!$F:$F,1,0)),"No","Yes")</f>
      </c>
      <c r="P85" s="3372">
        <f>IF(ISNA(VLOOKUP($D85,'May 21'!$F:$F,1,0)),"No","Yes")</f>
      </c>
      <c r="Q85" s="3371">
        <f>IF(ISNA(VLOOKUP($D85,'May 14'!$F:$F,1,0)),"No","Yes")</f>
      </c>
      <c r="R85" s="3370">
        <f>IF(ISNA(VLOOKUP($D85,'May 9'!$F:$F,1,0)),"No","Yes")</f>
      </c>
      <c r="S85" s="3369">
        <f>IF(ISNA(VLOOKUP($D85,'May 2'!$F:$F,1,0)),"No","Yes")</f>
      </c>
      <c r="T85" s="3368">
        <f>IF(ISNA(VLOOKUP($D85,'Apr 23'!$F:$F,1,0)),"No","Yes")</f>
      </c>
      <c r="U85" s="3367">
        <f>IF(ISNA(VLOOKUP($D85,'Apr 16'!$F:$F,1,0)),"No","Yes")</f>
      </c>
      <c r="V85" s="3366">
        <f>IF(ISNA(VLOOKUP($D85,'Apr 9'!$F:$F,1,0)),"No","Yes")</f>
      </c>
      <c r="W85" s="3365">
        <f>IF(ISNA(VLOOKUP($D85,'Apr 2'!$F:$F,1,0)),"No","Yes")</f>
      </c>
      <c r="X85" s="3364">
        <f>IF(ISNA(VLOOKUP($D85,'Mar 26'!$F:$F,1,0)),"No","Yes")</f>
      </c>
      <c r="Y85" s="3363">
        <f>IF(ISNA(VLOOKUP($D85,'Mar 19'!$F:$F,1,0)),"No","Yes")</f>
      </c>
      <c r="Z85" s="3362">
        <f>IF(ISNA(VLOOKUP($D85,'Mar 12'!$F:$F,1,0)),"No","Yes")</f>
      </c>
      <c r="AA85" s="3361">
        <f>IF(ISNA(VLOOKUP($D85,'Mar 5'!$F:$F,1,0)),"No","Yes")</f>
      </c>
      <c r="AB85" s="3360">
        <f>IF(ISNA(VLOOKUP($D85,'Feb 26'!$F:$F,1,0)),"No","Yes")</f>
      </c>
      <c r="AC85" s="3359">
        <f>IF(ISNA(VLOOKUP($D85,'Feb 26'!$F:$F,1,0)),"No","Yes")</f>
      </c>
      <c r="AD85" s="3358">
        <f>IF(ISNA(VLOOKUP($D85,'Feb 12'!$F:$F,1,0)),"No","Yes")</f>
      </c>
      <c r="AE85" s="3357">
        <f>IF(ISNA(VLOOKUP($D85,'Feb 5'!$F:$F,1,0)),"No","Yes")</f>
      </c>
      <c r="AF85" s="3356">
        <f>IF(ISNA(VLOOKUP($D85,'Jan 29'!$F:$F,1,0)),"No","Yes")</f>
      </c>
      <c r="AG85" s="3355">
        <f>IF(ISNA(VLOOKUP(D85,'Jan 22'!F:F,1,0)),"No","Yes")</f>
      </c>
      <c r="AH85" s="3354"/>
      <c r="AI85" s="3353"/>
      <c r="AJ85" s="3352"/>
      <c r="AK85" s="3351"/>
      <c r="AL85" s="3350"/>
      <c r="AM85" s="3349"/>
      <c r="AN85" s="3348"/>
      <c r="AO85" s="3347"/>
      <c r="AP85" s="3346"/>
      <c r="AQ85" s="3345"/>
      <c r="AR85" s="3344"/>
      <c r="AS85" s="3343"/>
      <c r="AT85" s="3342"/>
      <c r="AU85" s="3341"/>
      <c r="AV85" s="3340"/>
      <c r="AW85" s="3339"/>
      <c r="AX85" s="3338"/>
      <c r="AY85" s="3337"/>
      <c r="AZ85" s="3336"/>
      <c r="BA85" s="3335"/>
    </row>
    <row r="86" spans="1:52" x14ac:dyDescent="0.25">
      <c r="A86" s="266"/>
      <c r="B86" s="108" t="s">
        <v>1327</v>
      </c>
      <c r="C86" s="111" t="s">
        <v>287</v>
      </c>
      <c r="D86" s="113" t="s">
        <v>578</v>
      </c>
      <c r="E86" s="107"/>
      <c r="F86" s="116"/>
      <c r="G86" s="116"/>
      <c r="H86" s="128" t="str">
        <f>IF(ISNA(VLOOKUP($D86,'Jul 16'!$F:$F,1,0)),"No","Yes")</f>
      </c>
      <c r="I86" s="3424">
        <f>IF(ISNA(VLOOKUP($D86,'Jul 9'!$F:$F,1,0)),"No","Yes")</f>
      </c>
      <c r="J86" s="3423">
        <f>IF(ISNA(VLOOKUP($D86,'Jul 2'!$F:$F,1,0)),"No","Yes")</f>
      </c>
      <c r="K86" s="3422">
        <f>IF(ISNA(VLOOKUP($D86,'Jun 25'!$F:$F,1,0)),"No","Yes")</f>
      </c>
      <c r="L86" s="3421">
        <f>IF(ISNA(VLOOKUP($D86,'Jun 18'!$F:$F,1,0)),"No","Yes")</f>
      </c>
      <c r="M86" s="3420">
        <f>IF(ISNA(VLOOKUP($D86,'Jun 11'!$F:$F,1,0)),"No","Yes")</f>
      </c>
      <c r="N86" s="3419">
        <f>IF(ISNA(VLOOKUP($D86,'Jun 4'!$F:$F,1,0)),"No","Yes")</f>
      </c>
      <c r="O86" s="3418">
        <f>IF(ISNA(VLOOKUP($D86,'May 28'!$F:$F,1,0)),"No","Yes")</f>
      </c>
      <c r="P86" s="3417">
        <f>IF(ISNA(VLOOKUP($D86,'May 21'!$F:$F,1,0)),"No","Yes")</f>
      </c>
      <c r="Q86" s="3416">
        <f>IF(ISNA(VLOOKUP($D86,'May 14'!$F:$F,1,0)),"No","Yes")</f>
      </c>
      <c r="R86" s="3415">
        <f>IF(ISNA(VLOOKUP($D86,'May 9'!$F:$F,1,0)),"No","Yes")</f>
      </c>
      <c r="S86" s="3414">
        <f>IF(ISNA(VLOOKUP($D86,'May 2'!$F:$F,1,0)),"No","Yes")</f>
      </c>
      <c r="T86" s="3413">
        <f>IF(ISNA(VLOOKUP($D86,'Apr 23'!$F:$F,1,0)),"No","Yes")</f>
      </c>
      <c r="U86" s="3412">
        <f>IF(ISNA(VLOOKUP($D86,'Apr 16'!$F:$F,1,0)),"No","Yes")</f>
      </c>
      <c r="V86" s="3411">
        <f>IF(ISNA(VLOOKUP($D86,'Apr 9'!$F:$F,1,0)),"No","Yes")</f>
      </c>
      <c r="W86" s="3410">
        <f>IF(ISNA(VLOOKUP($D86,'Apr 2'!$F:$F,1,0)),"No","Yes")</f>
      </c>
      <c r="X86" s="3409">
        <f>IF(ISNA(VLOOKUP($D86,'Mar 26'!$F:$F,1,0)),"No","Yes")</f>
      </c>
      <c r="Y86" s="3408">
        <f>IF(ISNA(VLOOKUP($D86,'Mar 19'!$F:$F,1,0)),"No","Yes")</f>
      </c>
      <c r="Z86" s="3407">
        <f>IF(ISNA(VLOOKUP($D86,'Mar 12'!$F:$F,1,0)),"No","Yes")</f>
      </c>
      <c r="AA86" s="3406">
        <f>IF(ISNA(VLOOKUP($D86,'Mar 5'!$F:$F,1,0)),"No","Yes")</f>
      </c>
      <c r="AB86" s="3405">
        <f>IF(ISNA(VLOOKUP($D86,'Feb 26'!$F:$F,1,0)),"No","Yes")</f>
      </c>
      <c r="AC86" s="3404">
        <f>IF(ISNA(VLOOKUP($D86,'Feb 26'!$F:$F,1,0)),"No","Yes")</f>
      </c>
      <c r="AD86" s="3403">
        <f>IF(ISNA(VLOOKUP($D86,'Feb 12'!$F:$F,1,0)),"No","Yes")</f>
      </c>
      <c r="AE86" s="3402">
        <f>IF(ISNA(VLOOKUP($D86,'Feb 5'!$F:$F,1,0)),"No","Yes")</f>
      </c>
      <c r="AF86" s="3401">
        <f>IF(ISNA(VLOOKUP($D86,'Jan 29'!$F:$F,1,0)),"No","Yes")</f>
      </c>
      <c r="AG86" s="3400">
        <f>IF(ISNA(VLOOKUP(D86,'Jan 22'!F:F,1,0)),"No","Yes")</f>
      </c>
      <c r="AH86" s="3399"/>
      <c r="AI86" s="3398"/>
      <c r="AJ86" s="3397"/>
      <c r="AK86" s="3396"/>
      <c r="AL86" s="3395"/>
      <c r="AM86" s="3394"/>
      <c r="AN86" s="3393"/>
      <c r="AO86" s="3392"/>
      <c r="AP86" s="3391"/>
      <c r="AQ86" s="3390"/>
      <c r="AR86" s="3389"/>
      <c r="AS86" s="3388"/>
      <c r="AT86" s="3387"/>
      <c r="AU86" s="3386"/>
      <c r="AV86" s="3385"/>
      <c r="AW86" s="3384"/>
      <c r="AX86" s="3383"/>
      <c r="AY86" s="3382"/>
      <c r="AZ86" s="3381"/>
      <c r="BA86" s="3380"/>
    </row>
    <row r="87" spans="1:52" x14ac:dyDescent="0.25">
      <c r="A87" s="266"/>
      <c r="B87" s="101" t="s">
        <v>1328</v>
      </c>
      <c r="C87" s="111" t="s">
        <v>287</v>
      </c>
      <c r="D87" s="101" t="s">
        <v>347</v>
      </c>
      <c r="E87" s="107"/>
      <c r="F87" s="116"/>
      <c r="G87" s="116"/>
      <c r="H87" s="128" t="str">
        <f>IF(ISNA(VLOOKUP($D87,'Jul 16'!$F:$F,1,0)),"No","Yes")</f>
      </c>
      <c r="I87" s="3469">
        <f>IF(ISNA(VLOOKUP($D87,'Jul 9'!$F:$F,1,0)),"No","Yes")</f>
      </c>
      <c r="J87" s="3468">
        <f>IF(ISNA(VLOOKUP($D87,'Jul 2'!$F:$F,1,0)),"No","Yes")</f>
      </c>
      <c r="K87" s="3467">
        <f>IF(ISNA(VLOOKUP($D87,'Jun 25'!$F:$F,1,0)),"No","Yes")</f>
      </c>
      <c r="L87" s="3466">
        <f>IF(ISNA(VLOOKUP($D87,'Jun 18'!$F:$F,1,0)),"No","Yes")</f>
      </c>
      <c r="M87" s="3465">
        <f>IF(ISNA(VLOOKUP($D87,'Jun 11'!$F:$F,1,0)),"No","Yes")</f>
      </c>
      <c r="N87" s="3464">
        <f>IF(ISNA(VLOOKUP($D87,'Jun 4'!$F:$F,1,0)),"No","Yes")</f>
      </c>
      <c r="O87" s="3463">
        <f>IF(ISNA(VLOOKUP($D87,'May 28'!$F:$F,1,0)),"No","Yes")</f>
      </c>
      <c r="P87" s="3462">
        <f>IF(ISNA(VLOOKUP($D87,'May 21'!$F:$F,1,0)),"No","Yes")</f>
      </c>
      <c r="Q87" s="3461">
        <f>IF(ISNA(VLOOKUP($D87,'May 14'!$F:$F,1,0)),"No","Yes")</f>
      </c>
      <c r="R87" s="3460">
        <f>IF(ISNA(VLOOKUP($D87,'May 9'!$F:$F,1,0)),"No","Yes")</f>
      </c>
      <c r="S87" s="3459">
        <f>IF(ISNA(VLOOKUP($D87,'May 2'!$F:$F,1,0)),"No","Yes")</f>
      </c>
      <c r="T87" s="3458">
        <f>IF(ISNA(VLOOKUP($D87,'Apr 23'!$F:$F,1,0)),"No","Yes")</f>
      </c>
      <c r="U87" s="3457">
        <f>IF(ISNA(VLOOKUP($D87,'Apr 16'!$F:$F,1,0)),"No","Yes")</f>
      </c>
      <c r="V87" s="3456">
        <f>IF(ISNA(VLOOKUP($D87,'Apr 9'!$F:$F,1,0)),"No","Yes")</f>
      </c>
      <c r="W87" s="3455">
        <f>IF(ISNA(VLOOKUP($D87,'Apr 2'!$F:$F,1,0)),"No","Yes")</f>
      </c>
      <c r="X87" s="3454">
        <f>IF(ISNA(VLOOKUP($D87,'Mar 26'!$F:$F,1,0)),"No","Yes")</f>
      </c>
      <c r="Y87" s="3453">
        <f>IF(ISNA(VLOOKUP($D87,'Mar 19'!$F:$F,1,0)),"No","Yes")</f>
      </c>
      <c r="Z87" s="3452">
        <f>IF(ISNA(VLOOKUP($D87,'Mar 12'!$F:$F,1,0)),"No","Yes")</f>
      </c>
      <c r="AA87" s="3451">
        <f>IF(ISNA(VLOOKUP($D87,'Mar 5'!$F:$F,1,0)),"No","Yes")</f>
      </c>
      <c r="AB87" s="3450">
        <f>IF(ISNA(VLOOKUP($D87,'Feb 26'!$F:$F,1,0)),"No","Yes")</f>
      </c>
      <c r="AC87" s="3449">
        <f>IF(ISNA(VLOOKUP($D87,'Feb 26'!$F:$F,1,0)),"No","Yes")</f>
      </c>
      <c r="AD87" s="3448">
        <f>IF(ISNA(VLOOKUP($D87,'Feb 12'!$F:$F,1,0)),"No","Yes")</f>
      </c>
      <c r="AE87" s="3447">
        <f>IF(ISNA(VLOOKUP($D87,'Feb 5'!$F:$F,1,0)),"No","Yes")</f>
      </c>
      <c r="AF87" s="3446">
        <f>IF(ISNA(VLOOKUP($D87,'Jan 29'!$F:$F,1,0)),"No","Yes")</f>
      </c>
      <c r="AG87" s="3445">
        <f>IF(ISNA(VLOOKUP(D87,'Jan 22'!F:F,1,0)),"No","Yes")</f>
      </c>
      <c r="AH87" s="3444"/>
      <c r="AI87" s="3443"/>
      <c r="AJ87" s="3442"/>
      <c r="AK87" s="3441"/>
      <c r="AL87" s="3440"/>
      <c r="AM87" s="3439"/>
      <c r="AN87" s="3438"/>
      <c r="AO87" s="3437"/>
      <c r="AP87" s="3436"/>
      <c r="AQ87" s="3435"/>
      <c r="AR87" s="3434"/>
      <c r="AS87" s="3433"/>
      <c r="AT87" s="3432"/>
      <c r="AU87" s="3431"/>
      <c r="AV87" s="3430"/>
      <c r="AW87" s="3429"/>
      <c r="AX87" s="3428"/>
      <c r="AY87" s="3427"/>
      <c r="AZ87" s="3426"/>
      <c r="BA87" s="3425"/>
    </row>
    <row r="88" spans="1:52" x14ac:dyDescent="0.25">
      <c r="A88" s="266"/>
      <c r="B88" s="103" t="s">
        <v>1329</v>
      </c>
      <c r="C88" s="111" t="s">
        <v>287</v>
      </c>
      <c r="D88" s="113" t="s">
        <v>329</v>
      </c>
      <c r="E88" s="107"/>
      <c r="F88" s="116"/>
      <c r="G88" s="116"/>
      <c r="H88" s="128" t="str">
        <f>IF(ISNA(VLOOKUP($D88,'Jul 16'!$F:$F,1,0)),"No","Yes")</f>
      </c>
      <c r="I88" s="3514">
        <f>IF(ISNA(VLOOKUP($D88,'Jul 9'!$F:$F,1,0)),"No","Yes")</f>
      </c>
      <c r="J88" s="3513">
        <f>IF(ISNA(VLOOKUP($D88,'Jul 2'!$F:$F,1,0)),"No","Yes")</f>
      </c>
      <c r="K88" s="3512">
        <f>IF(ISNA(VLOOKUP($D88,'Jun 25'!$F:$F,1,0)),"No","Yes")</f>
      </c>
      <c r="L88" s="3511">
        <f>IF(ISNA(VLOOKUP($D88,'Jun 18'!$F:$F,1,0)),"No","Yes")</f>
      </c>
      <c r="M88" s="3510">
        <f>IF(ISNA(VLOOKUP($D88,'Jun 11'!$F:$F,1,0)),"No","Yes")</f>
      </c>
      <c r="N88" s="3509">
        <f>IF(ISNA(VLOOKUP($D88,'Jun 4'!$F:$F,1,0)),"No","Yes")</f>
      </c>
      <c r="O88" s="3508">
        <f>IF(ISNA(VLOOKUP($D88,'May 28'!$F:$F,1,0)),"No","Yes")</f>
      </c>
      <c r="P88" s="3507">
        <f>IF(ISNA(VLOOKUP($D88,'May 21'!$F:$F,1,0)),"No","Yes")</f>
      </c>
      <c r="Q88" s="3506">
        <f>IF(ISNA(VLOOKUP($D88,'May 14'!$F:$F,1,0)),"No","Yes")</f>
      </c>
      <c r="R88" s="3505">
        <f>IF(ISNA(VLOOKUP($D88,'May 9'!$F:$F,1,0)),"No","Yes")</f>
      </c>
      <c r="S88" s="3504">
        <f>IF(ISNA(VLOOKUP($D88,'May 2'!$F:$F,1,0)),"No","Yes")</f>
      </c>
      <c r="T88" s="3503">
        <f>IF(ISNA(VLOOKUP($D88,'Apr 23'!$F:$F,1,0)),"No","Yes")</f>
      </c>
      <c r="U88" s="3502">
        <f>IF(ISNA(VLOOKUP($D88,'Apr 16'!$F:$F,1,0)),"No","Yes")</f>
      </c>
      <c r="V88" s="3501">
        <f>IF(ISNA(VLOOKUP($D88,'Apr 9'!$F:$F,1,0)),"No","Yes")</f>
      </c>
      <c r="W88" s="3500">
        <f>IF(ISNA(VLOOKUP($D88,'Apr 2'!$F:$F,1,0)),"No","Yes")</f>
      </c>
      <c r="X88" s="3499">
        <f>IF(ISNA(VLOOKUP($D88,'Mar 26'!$F:$F,1,0)),"No","Yes")</f>
      </c>
      <c r="Y88" s="3498">
        <f>IF(ISNA(VLOOKUP($D88,'Mar 19'!$F:$F,1,0)),"No","Yes")</f>
      </c>
      <c r="Z88" s="3497">
        <f>IF(ISNA(VLOOKUP($D88,'Mar 12'!$F:$F,1,0)),"No","Yes")</f>
      </c>
      <c r="AA88" s="3496">
        <f>IF(ISNA(VLOOKUP($D88,'Mar 5'!$F:$F,1,0)),"No","Yes")</f>
      </c>
      <c r="AB88" s="3495">
        <f>IF(ISNA(VLOOKUP($D88,'Feb 26'!$F:$F,1,0)),"No","Yes")</f>
      </c>
      <c r="AC88" s="3494">
        <f>IF(ISNA(VLOOKUP($D88,'Feb 26'!$F:$F,1,0)),"No","Yes")</f>
      </c>
      <c r="AD88" s="3493">
        <f>IF(ISNA(VLOOKUP($D88,'Feb 12'!$F:$F,1,0)),"No","Yes")</f>
      </c>
      <c r="AE88" s="3492">
        <f>IF(ISNA(VLOOKUP($D88,'Feb 5'!$F:$F,1,0)),"No","Yes")</f>
      </c>
      <c r="AF88" s="3491">
        <f>IF(ISNA(VLOOKUP($D88,'Jan 29'!$F:$F,1,0)),"No","Yes")</f>
      </c>
      <c r="AG88" s="3490">
        <f>IF(ISNA(VLOOKUP(D88,'Jan 22'!F:F,1,0)),"No","Yes")</f>
      </c>
      <c r="AH88" s="3489"/>
      <c r="AI88" s="3488"/>
      <c r="AJ88" s="3487"/>
      <c r="AK88" s="3486"/>
      <c r="AL88" s="3485"/>
      <c r="AM88" s="3484"/>
      <c r="AN88" s="3483"/>
      <c r="AO88" s="3482"/>
      <c r="AP88" s="3481"/>
      <c r="AQ88" s="3480"/>
      <c r="AR88" s="3479"/>
      <c r="AS88" s="3478"/>
      <c r="AT88" s="3477"/>
      <c r="AU88" s="3476"/>
      <c r="AV88" s="3475"/>
      <c r="AW88" s="3474"/>
      <c r="AX88" s="3473"/>
      <c r="AY88" s="3472"/>
      <c r="AZ88" s="3471"/>
      <c r="BA88" s="3470"/>
    </row>
    <row r="89" spans="1:52" x14ac:dyDescent="0.25">
      <c r="A89" s="266"/>
      <c r="B89" s="103" t="s">
        <v>1330</v>
      </c>
      <c r="C89" s="111" t="s">
        <v>287</v>
      </c>
      <c r="D89" s="113" t="s">
        <v>286</v>
      </c>
      <c r="E89" s="107"/>
      <c r="F89" s="116"/>
      <c r="G89" s="116"/>
      <c r="H89" s="128" t="str">
        <f>IF(ISNA(VLOOKUP($D89,'Jul 16'!$F:$F,1,0)),"No","Yes")</f>
      </c>
      <c r="I89" s="3559">
        <f>IF(ISNA(VLOOKUP($D89,'Jul 9'!$F:$F,1,0)),"No","Yes")</f>
      </c>
      <c r="J89" s="3558">
        <f>IF(ISNA(VLOOKUP($D89,'Jul 2'!$F:$F,1,0)),"No","Yes")</f>
      </c>
      <c r="K89" s="3557">
        <f>IF(ISNA(VLOOKUP($D89,'Jun 25'!$F:$F,1,0)),"No","Yes")</f>
      </c>
      <c r="L89" s="3556">
        <f>IF(ISNA(VLOOKUP($D89,'Jun 18'!$F:$F,1,0)),"No","Yes")</f>
      </c>
      <c r="M89" s="3555">
        <f>IF(ISNA(VLOOKUP($D89,'Jun 11'!$F:$F,1,0)),"No","Yes")</f>
      </c>
      <c r="N89" s="3554">
        <f>IF(ISNA(VLOOKUP($D89,'Jun 4'!$F:$F,1,0)),"No","Yes")</f>
      </c>
      <c r="O89" s="3553">
        <f>IF(ISNA(VLOOKUP($D89,'May 28'!$F:$F,1,0)),"No","Yes")</f>
      </c>
      <c r="P89" s="3552">
        <f>IF(ISNA(VLOOKUP($D89,'May 21'!$F:$F,1,0)),"No","Yes")</f>
      </c>
      <c r="Q89" s="3551">
        <f>IF(ISNA(VLOOKUP($D89,'May 14'!$F:$F,1,0)),"No","Yes")</f>
      </c>
      <c r="R89" s="3550">
        <f>IF(ISNA(VLOOKUP($D89,'May 9'!$F:$F,1,0)),"No","Yes")</f>
      </c>
      <c r="S89" s="3549">
        <f>IF(ISNA(VLOOKUP($D89,'May 2'!$F:$F,1,0)),"No","Yes")</f>
      </c>
      <c r="T89" s="3548">
        <f>IF(ISNA(VLOOKUP($D89,'Apr 23'!$F:$F,1,0)),"No","Yes")</f>
      </c>
      <c r="U89" s="3547">
        <f>IF(ISNA(VLOOKUP($D89,'Apr 16'!$F:$F,1,0)),"No","Yes")</f>
      </c>
      <c r="V89" s="3546">
        <f>IF(ISNA(VLOOKUP($D89,'Apr 9'!$F:$F,1,0)),"No","Yes")</f>
      </c>
      <c r="W89" s="3545">
        <f>IF(ISNA(VLOOKUP($D89,'Apr 2'!$F:$F,1,0)),"No","Yes")</f>
      </c>
      <c r="X89" s="3544">
        <f>IF(ISNA(VLOOKUP($D89,'Mar 26'!$F:$F,1,0)),"No","Yes")</f>
      </c>
      <c r="Y89" s="3543">
        <f>IF(ISNA(VLOOKUP($D89,'Mar 19'!$F:$F,1,0)),"No","Yes")</f>
      </c>
      <c r="Z89" s="3542">
        <f>IF(ISNA(VLOOKUP($D89,'Mar 12'!$F:$F,1,0)),"No","Yes")</f>
      </c>
      <c r="AA89" s="3541">
        <f>IF(ISNA(VLOOKUP($D89,'Mar 5'!$F:$F,1,0)),"No","Yes")</f>
      </c>
      <c r="AB89" s="3540">
        <f>IF(ISNA(VLOOKUP($D89,'Feb 26'!$F:$F,1,0)),"No","Yes")</f>
      </c>
      <c r="AC89" s="3539">
        <f>IF(ISNA(VLOOKUP($D89,'Feb 26'!$F:$F,1,0)),"No","Yes")</f>
      </c>
      <c r="AD89" s="3538">
        <f>IF(ISNA(VLOOKUP($D89,'Feb 12'!$F:$F,1,0)),"No","Yes")</f>
      </c>
      <c r="AE89" s="3537">
        <f>IF(ISNA(VLOOKUP($D89,'Feb 5'!$F:$F,1,0)),"No","Yes")</f>
      </c>
      <c r="AF89" s="3536">
        <f>IF(ISNA(VLOOKUP($D89,'Jan 29'!$F:$F,1,0)),"No","Yes")</f>
      </c>
      <c r="AG89" s="3535">
        <f>IF(ISNA(VLOOKUP(D89,'Jan 22'!F:F,1,0)),"No","Yes")</f>
      </c>
      <c r="AH89" s="3534"/>
      <c r="AI89" s="3533"/>
      <c r="AJ89" s="3532"/>
      <c r="AK89" s="3531"/>
      <c r="AL89" s="3530"/>
      <c r="AM89" s="3529"/>
      <c r="AN89" s="3528"/>
      <c r="AO89" s="3527"/>
      <c r="AP89" s="3526"/>
      <c r="AQ89" s="3525"/>
      <c r="AR89" s="3524"/>
      <c r="AS89" s="3523"/>
      <c r="AT89" s="3522"/>
      <c r="AU89" s="3521"/>
      <c r="AV89" s="3520"/>
      <c r="AW89" s="3519"/>
      <c r="AX89" s="3518"/>
      <c r="AY89" s="3517"/>
      <c r="AZ89" s="3516"/>
      <c r="BA89" s="3515"/>
    </row>
    <row r="90" spans="1:52" x14ac:dyDescent="0.25">
      <c r="A90" s="266"/>
      <c r="B90" s="108" t="s">
        <v>1331</v>
      </c>
      <c r="C90" s="111" t="s">
        <v>287</v>
      </c>
      <c r="D90" s="113" t="s">
        <v>308</v>
      </c>
      <c r="E90" s="107"/>
      <c r="F90" s="116"/>
      <c r="G90" s="116"/>
      <c r="H90" s="128" t="str">
        <f>IF(ISNA(VLOOKUP($D90,'Jul 16'!$F:$F,1,0)),"No","Yes")</f>
      </c>
      <c r="I90" s="3604">
        <f>IF(ISNA(VLOOKUP($D90,'Jul 9'!$F:$F,1,0)),"No","Yes")</f>
      </c>
      <c r="J90" s="3603">
        <f>IF(ISNA(VLOOKUP($D90,'Jul 2'!$F:$F,1,0)),"No","Yes")</f>
      </c>
      <c r="K90" s="3602">
        <f>IF(ISNA(VLOOKUP($D90,'Jun 25'!$F:$F,1,0)),"No","Yes")</f>
      </c>
      <c r="L90" s="3601">
        <f>IF(ISNA(VLOOKUP($D90,'Jun 18'!$F:$F,1,0)),"No","Yes")</f>
      </c>
      <c r="M90" s="3600">
        <f>IF(ISNA(VLOOKUP($D90,'Jun 11'!$F:$F,1,0)),"No","Yes")</f>
      </c>
      <c r="N90" s="3599">
        <f>IF(ISNA(VLOOKUP($D90,'Jun 4'!$F:$F,1,0)),"No","Yes")</f>
      </c>
      <c r="O90" s="3598">
        <f>IF(ISNA(VLOOKUP($D90,'May 28'!$F:$F,1,0)),"No","Yes")</f>
      </c>
      <c r="P90" s="3597">
        <f>IF(ISNA(VLOOKUP($D90,'May 21'!$F:$F,1,0)),"No","Yes")</f>
      </c>
      <c r="Q90" s="3596">
        <f>IF(ISNA(VLOOKUP($D90,'May 14'!$F:$F,1,0)),"No","Yes")</f>
      </c>
      <c r="R90" s="3595">
        <f>IF(ISNA(VLOOKUP($D90,'May 9'!$F:$F,1,0)),"No","Yes")</f>
      </c>
      <c r="S90" s="3594">
        <f>IF(ISNA(VLOOKUP($D90,'May 2'!$F:$F,1,0)),"No","Yes")</f>
      </c>
      <c r="T90" s="3593">
        <f>IF(ISNA(VLOOKUP($D90,'Apr 23'!$F:$F,1,0)),"No","Yes")</f>
      </c>
      <c r="U90" s="3592">
        <f>IF(ISNA(VLOOKUP($D90,'Apr 16'!$F:$F,1,0)),"No","Yes")</f>
      </c>
      <c r="V90" s="3591">
        <f>IF(ISNA(VLOOKUP($D90,'Apr 9'!$F:$F,1,0)),"No","Yes")</f>
      </c>
      <c r="W90" s="3590">
        <f>IF(ISNA(VLOOKUP($D90,'Apr 2'!$F:$F,1,0)),"No","Yes")</f>
      </c>
      <c r="X90" s="3589">
        <f>IF(ISNA(VLOOKUP($D90,'Mar 26'!$F:$F,1,0)),"No","Yes")</f>
      </c>
      <c r="Y90" s="3588">
        <f>IF(ISNA(VLOOKUP($D90,'Mar 19'!$F:$F,1,0)),"No","Yes")</f>
      </c>
      <c r="Z90" s="3587">
        <f>IF(ISNA(VLOOKUP($D90,'Mar 12'!$F:$F,1,0)),"No","Yes")</f>
      </c>
      <c r="AA90" s="3586">
        <f>IF(ISNA(VLOOKUP($D90,'Mar 5'!$F:$F,1,0)),"No","Yes")</f>
      </c>
      <c r="AB90" s="3585">
        <f>IF(ISNA(VLOOKUP($D90,'Feb 26'!$F:$F,1,0)),"No","Yes")</f>
      </c>
      <c r="AC90" s="3584">
        <f>IF(ISNA(VLOOKUP($D90,'Feb 26'!$F:$F,1,0)),"No","Yes")</f>
      </c>
      <c r="AD90" s="3583">
        <f>IF(ISNA(VLOOKUP($D90,'Feb 12'!$F:$F,1,0)),"No","Yes")</f>
      </c>
      <c r="AE90" s="3582">
        <f>IF(ISNA(VLOOKUP($D90,'Feb 5'!$F:$F,1,0)),"No","Yes")</f>
      </c>
      <c r="AF90" s="3581">
        <f>IF(ISNA(VLOOKUP($D90,'Jan 29'!$F:$F,1,0)),"No","Yes")</f>
      </c>
      <c r="AG90" s="3580">
        <f>IF(ISNA(VLOOKUP(D90,'Jan 22'!F:F,1,0)),"No","Yes")</f>
      </c>
      <c r="AH90" s="3579"/>
      <c r="AI90" s="3578"/>
      <c r="AJ90" s="3577"/>
      <c r="AK90" s="3576"/>
      <c r="AL90" s="3575"/>
      <c r="AM90" s="3574"/>
      <c r="AN90" s="3573"/>
      <c r="AO90" s="3572"/>
      <c r="AP90" s="3571"/>
      <c r="AQ90" s="3570"/>
      <c r="AR90" s="3569"/>
      <c r="AS90" s="3568"/>
      <c r="AT90" s="3567"/>
      <c r="AU90" s="3566"/>
      <c r="AV90" s="3565"/>
      <c r="AW90" s="3564"/>
      <c r="AX90" s="3563"/>
      <c r="AY90" s="3562"/>
      <c r="AZ90" s="3561"/>
      <c r="BA90" s="3560"/>
    </row>
    <row r="91" spans="1:52" x14ac:dyDescent="0.25">
      <c r="A91" s="266"/>
      <c r="B91" s="103" t="s">
        <v>1332</v>
      </c>
      <c r="C91" s="111" t="s">
        <v>287</v>
      </c>
      <c r="D91" s="113" t="s">
        <v>319</v>
      </c>
      <c r="E91" s="107" t="s">
        <v>320</v>
      </c>
      <c r="F91" s="107" t="s">
        <v>289</v>
      </c>
      <c r="G91" s="107" t="s">
        <v>1019</v>
      </c>
      <c r="H91" s="128" t="str">
        <f>IF(ISNA(VLOOKUP($D91,'Jul 16'!$F:$F,1,0)),"No","Yes")</f>
      </c>
      <c r="I91" s="3649">
        <f>IF(ISNA(VLOOKUP($D91,'Jul 9'!$F:$F,1,0)),"No","Yes")</f>
      </c>
      <c r="J91" s="3648">
        <f>IF(ISNA(VLOOKUP($D91,'Jul 2'!$F:$F,1,0)),"No","Yes")</f>
      </c>
      <c r="K91" s="3647">
        <f>IF(ISNA(VLOOKUP($D91,'Jun 25'!$F:$F,1,0)),"No","Yes")</f>
      </c>
      <c r="L91" s="3646">
        <f>IF(ISNA(VLOOKUP($D91,'Jun 18'!$F:$F,1,0)),"No","Yes")</f>
      </c>
      <c r="M91" s="3645">
        <f>IF(ISNA(VLOOKUP($D91,'Jun 11'!$F:$F,1,0)),"No","Yes")</f>
      </c>
      <c r="N91" s="3644">
        <f>IF(ISNA(VLOOKUP($D91,'Jun 4'!$F:$F,1,0)),"No","Yes")</f>
      </c>
      <c r="O91" s="3643">
        <f>IF(ISNA(VLOOKUP($D91,'May 28'!$F:$F,1,0)),"No","Yes")</f>
      </c>
      <c r="P91" s="3642">
        <f>IF(ISNA(VLOOKUP($D91,'May 21'!$F:$F,1,0)),"No","Yes")</f>
      </c>
      <c r="Q91" s="3641">
        <f>IF(ISNA(VLOOKUP($D91,'May 14'!$F:$F,1,0)),"No","Yes")</f>
      </c>
      <c r="R91" s="3640">
        <f>IF(ISNA(VLOOKUP($D91,'May 9'!$F:$F,1,0)),"No","Yes")</f>
      </c>
      <c r="S91" s="3639">
        <f>IF(ISNA(VLOOKUP($D91,'May 2'!$F:$F,1,0)),"No","Yes")</f>
      </c>
      <c r="T91" s="3638">
        <f>IF(ISNA(VLOOKUP($D91,'Apr 23'!$F:$F,1,0)),"No","Yes")</f>
      </c>
      <c r="U91" s="3637">
        <f>IF(ISNA(VLOOKUP($D91,'Apr 16'!$F:$F,1,0)),"No","Yes")</f>
      </c>
      <c r="V91" s="3636">
        <f>IF(ISNA(VLOOKUP($D91,'Apr 9'!$F:$F,1,0)),"No","Yes")</f>
      </c>
      <c r="W91" s="3635">
        <f>IF(ISNA(VLOOKUP($D91,'Apr 2'!$F:$F,1,0)),"No","Yes")</f>
      </c>
      <c r="X91" s="3634">
        <f>IF(ISNA(VLOOKUP($D91,'Mar 26'!$F:$F,1,0)),"No","Yes")</f>
      </c>
      <c r="Y91" s="3633">
        <f>IF(ISNA(VLOOKUP($D91,'Mar 19'!$F:$F,1,0)),"No","Yes")</f>
      </c>
      <c r="Z91" s="3632">
        <f>IF(ISNA(VLOOKUP($D91,'Mar 12'!$F:$F,1,0)),"No","Yes")</f>
      </c>
      <c r="AA91" s="3631">
        <f>IF(ISNA(VLOOKUP($D91,'Mar 5'!$F:$F,1,0)),"No","Yes")</f>
      </c>
      <c r="AB91" s="3630">
        <f>IF(ISNA(VLOOKUP($D91,'Feb 26'!$F:$F,1,0)),"No","Yes")</f>
      </c>
      <c r="AC91" s="3629">
        <f>IF(ISNA(VLOOKUP($D91,'Feb 26'!$F:$F,1,0)),"No","Yes")</f>
      </c>
      <c r="AD91" s="3628">
        <f>IF(ISNA(VLOOKUP($D91,'Feb 12'!$F:$F,1,0)),"No","Yes")</f>
      </c>
      <c r="AE91" s="3627">
        <f>IF(ISNA(VLOOKUP($D91,'Feb 5'!$F:$F,1,0)),"No","Yes")</f>
      </c>
      <c r="AF91" s="3626">
        <f>IF(ISNA(VLOOKUP($D91,'Jan 29'!$F:$F,1,0)),"No","Yes")</f>
      </c>
      <c r="AG91" s="3625">
        <f>IF(ISNA(VLOOKUP(D91,'Jan 22'!F:F,1,0)),"No","Yes")</f>
      </c>
      <c r="AH91" s="3624"/>
      <c r="AI91" s="3623"/>
      <c r="AJ91" s="3622"/>
      <c r="AK91" s="3621"/>
      <c r="AL91" s="3620"/>
      <c r="AM91" s="3619"/>
      <c r="AN91" s="3618"/>
      <c r="AO91" s="3617"/>
      <c r="AP91" s="3616"/>
      <c r="AQ91" s="3615"/>
      <c r="AR91" s="3614"/>
      <c r="AS91" s="3613"/>
      <c r="AT91" s="3612"/>
      <c r="AU91" s="3611"/>
      <c r="AV91" s="3610"/>
      <c r="AW91" s="3609"/>
      <c r="AX91" s="3608"/>
      <c r="AY91" s="3607"/>
      <c r="AZ91" s="3606"/>
      <c r="BA91" s="3605"/>
    </row>
    <row r="92" spans="1:52" x14ac:dyDescent="0.25">
      <c r="A92" s="266"/>
      <c r="B92" s="103" t="s">
        <v>1333</v>
      </c>
      <c r="C92" s="111" t="s">
        <v>287</v>
      </c>
      <c r="D92" s="101" t="s">
        <v>384</v>
      </c>
      <c r="E92" s="107"/>
      <c r="F92" s="116"/>
      <c r="G92" s="116"/>
      <c r="H92" s="128" t="str">
        <f>IF(ISNA(VLOOKUP($D92,'Jul 16'!$F:$F,1,0)),"No","Yes")</f>
      </c>
      <c r="I92" s="3694">
        <f>IF(ISNA(VLOOKUP($D92,'Jul 9'!$F:$F,1,0)),"No","Yes")</f>
      </c>
      <c r="J92" s="3693">
        <f>IF(ISNA(VLOOKUP($D92,'Jul 2'!$F:$F,1,0)),"No","Yes")</f>
      </c>
      <c r="K92" s="3692">
        <f>IF(ISNA(VLOOKUP($D92,'Jun 25'!$F:$F,1,0)),"No","Yes")</f>
      </c>
      <c r="L92" s="3691">
        <f>IF(ISNA(VLOOKUP($D92,'Jun 18'!$F:$F,1,0)),"No","Yes")</f>
      </c>
      <c r="M92" s="3690">
        <f>IF(ISNA(VLOOKUP($D92,'Jun 11'!$F:$F,1,0)),"No","Yes")</f>
      </c>
      <c r="N92" s="3689">
        <f>IF(ISNA(VLOOKUP($D92,'Jun 4'!$F:$F,1,0)),"No","Yes")</f>
      </c>
      <c r="O92" s="3688">
        <f>IF(ISNA(VLOOKUP($D92,'May 28'!$F:$F,1,0)),"No","Yes")</f>
      </c>
      <c r="P92" s="3687">
        <f>IF(ISNA(VLOOKUP($D92,'May 21'!$F:$F,1,0)),"No","Yes")</f>
      </c>
      <c r="Q92" s="3686">
        <f>IF(ISNA(VLOOKUP($D92,'May 14'!$F:$F,1,0)),"No","Yes")</f>
      </c>
      <c r="R92" s="3685">
        <f>IF(ISNA(VLOOKUP($D92,'May 9'!$F:$F,1,0)),"No","Yes")</f>
      </c>
      <c r="S92" s="3684">
        <f>IF(ISNA(VLOOKUP($D92,'May 2'!$F:$F,1,0)),"No","Yes")</f>
      </c>
      <c r="T92" s="3683">
        <f>IF(ISNA(VLOOKUP($D92,'Apr 23'!$F:$F,1,0)),"No","Yes")</f>
      </c>
      <c r="U92" s="3682">
        <f>IF(ISNA(VLOOKUP($D92,'Apr 16'!$F:$F,1,0)),"No","Yes")</f>
      </c>
      <c r="V92" s="3681">
        <f>IF(ISNA(VLOOKUP($D92,'Apr 9'!$F:$F,1,0)),"No","Yes")</f>
      </c>
      <c r="W92" s="3680">
        <f>IF(ISNA(VLOOKUP($D92,'Apr 2'!$F:$F,1,0)),"No","Yes")</f>
      </c>
      <c r="X92" s="3679">
        <f>IF(ISNA(VLOOKUP($D92,'Mar 26'!$F:$F,1,0)),"No","Yes")</f>
      </c>
      <c r="Y92" s="3678">
        <f>IF(ISNA(VLOOKUP($D92,'Mar 19'!$F:$F,1,0)),"No","Yes")</f>
      </c>
      <c r="Z92" s="3677">
        <f>IF(ISNA(VLOOKUP($D92,'Mar 12'!$F:$F,1,0)),"No","Yes")</f>
      </c>
      <c r="AA92" s="3676">
        <f>IF(ISNA(VLOOKUP($D92,'Mar 5'!$F:$F,1,0)),"No","Yes")</f>
      </c>
      <c r="AB92" s="3675">
        <f>IF(ISNA(VLOOKUP($D92,'Feb 26'!$F:$F,1,0)),"No","Yes")</f>
      </c>
      <c r="AC92" s="3674">
        <f>IF(ISNA(VLOOKUP($D92,'Feb 26'!$F:$F,1,0)),"No","Yes")</f>
      </c>
      <c r="AD92" s="3673">
        <f>IF(ISNA(VLOOKUP($D92,'Feb 12'!$F:$F,1,0)),"No","Yes")</f>
      </c>
      <c r="AE92" s="3672">
        <f>IF(ISNA(VLOOKUP($D92,'Feb 5'!$F:$F,1,0)),"No","Yes")</f>
      </c>
      <c r="AF92" s="3671">
        <f>IF(ISNA(VLOOKUP($D92,'Jan 29'!$F:$F,1,0)),"No","Yes")</f>
      </c>
      <c r="AG92" s="3670">
        <f>IF(ISNA(VLOOKUP(D92,'Jan 22'!F:F,1,0)),"No","Yes")</f>
      </c>
      <c r="AH92" s="3669"/>
      <c r="AI92" s="3668"/>
      <c r="AJ92" s="3667"/>
      <c r="AK92" s="3666"/>
      <c r="AL92" s="3665"/>
      <c r="AM92" s="3664"/>
      <c r="AN92" s="3663"/>
      <c r="AO92" s="3662"/>
      <c r="AP92" s="3661"/>
      <c r="AQ92" s="3660"/>
      <c r="AR92" s="3659"/>
      <c r="AS92" s="3658"/>
      <c r="AT92" s="3657"/>
      <c r="AU92" s="3656"/>
      <c r="AV92" s="3655"/>
      <c r="AW92" s="3654"/>
      <c r="AX92" s="3653"/>
      <c r="AY92" s="3652"/>
      <c r="AZ92" s="3651"/>
      <c r="BA92" s="3650"/>
    </row>
    <row r="93" spans="1:52" x14ac:dyDescent="0.25">
      <c r="A93" s="266"/>
      <c r="B93" s="101" t="s">
        <v>1334</v>
      </c>
      <c r="C93" s="111" t="s">
        <v>287</v>
      </c>
      <c r="D93" s="101" t="s">
        <v>352</v>
      </c>
      <c r="E93" s="107"/>
      <c r="F93" s="116"/>
      <c r="G93" s="116"/>
      <c r="H93" s="128" t="str">
        <f>IF(ISNA(VLOOKUP($D93,'Jul 16'!$F:$F,1,0)),"No","Yes")</f>
      </c>
      <c r="I93" s="3739">
        <f>IF(ISNA(VLOOKUP($D93,'Jul 9'!$F:$F,1,0)),"No","Yes")</f>
      </c>
      <c r="J93" s="3738">
        <f>IF(ISNA(VLOOKUP($D93,'Jul 2'!$F:$F,1,0)),"No","Yes")</f>
      </c>
      <c r="K93" s="3737">
        <f>IF(ISNA(VLOOKUP($D93,'Jun 25'!$F:$F,1,0)),"No","Yes")</f>
      </c>
      <c r="L93" s="3736">
        <f>IF(ISNA(VLOOKUP($D93,'Jun 18'!$F:$F,1,0)),"No","Yes")</f>
      </c>
      <c r="M93" s="3735">
        <f>IF(ISNA(VLOOKUP($D93,'Jun 11'!$F:$F,1,0)),"No","Yes")</f>
      </c>
      <c r="N93" s="3734">
        <f>IF(ISNA(VLOOKUP($D93,'Jun 4'!$F:$F,1,0)),"No","Yes")</f>
      </c>
      <c r="O93" s="3733">
        <f>IF(ISNA(VLOOKUP($D93,'May 28'!$F:$F,1,0)),"No","Yes")</f>
      </c>
      <c r="P93" s="3732">
        <f>IF(ISNA(VLOOKUP($D93,'May 21'!$F:$F,1,0)),"No","Yes")</f>
      </c>
      <c r="Q93" s="3731">
        <f>IF(ISNA(VLOOKUP($D93,'May 14'!$F:$F,1,0)),"No","Yes")</f>
      </c>
      <c r="R93" s="3730">
        <f>IF(ISNA(VLOOKUP($D93,'May 9'!$F:$F,1,0)),"No","Yes")</f>
      </c>
      <c r="S93" s="3729">
        <f>IF(ISNA(VLOOKUP($D93,'May 2'!$F:$F,1,0)),"No","Yes")</f>
      </c>
      <c r="T93" s="3728">
        <f>IF(ISNA(VLOOKUP($D93,'Apr 23'!$F:$F,1,0)),"No","Yes")</f>
      </c>
      <c r="U93" s="3727">
        <f>IF(ISNA(VLOOKUP($D93,'Apr 16'!$F:$F,1,0)),"No","Yes")</f>
      </c>
      <c r="V93" s="3726">
        <f>IF(ISNA(VLOOKUP($D93,'Apr 9'!$F:$F,1,0)),"No","Yes")</f>
      </c>
      <c r="W93" s="3725">
        <f>IF(ISNA(VLOOKUP($D93,'Apr 2'!$F:$F,1,0)),"No","Yes")</f>
      </c>
      <c r="X93" s="3724">
        <f>IF(ISNA(VLOOKUP($D93,'Mar 26'!$F:$F,1,0)),"No","Yes")</f>
      </c>
      <c r="Y93" s="3723">
        <f>IF(ISNA(VLOOKUP($D93,'Mar 19'!$F:$F,1,0)),"No","Yes")</f>
      </c>
      <c r="Z93" s="3722">
        <f>IF(ISNA(VLOOKUP($D93,'Mar 12'!$F:$F,1,0)),"No","Yes")</f>
      </c>
      <c r="AA93" s="3721">
        <f>IF(ISNA(VLOOKUP($D93,'Mar 5'!$F:$F,1,0)),"No","Yes")</f>
      </c>
      <c r="AB93" s="3720">
        <f>IF(ISNA(VLOOKUP($D93,'Feb 26'!$F:$F,1,0)),"No","Yes")</f>
      </c>
      <c r="AC93" s="3719">
        <f>IF(ISNA(VLOOKUP($D93,'Feb 26'!$F:$F,1,0)),"No","Yes")</f>
      </c>
      <c r="AD93" s="3718">
        <f>IF(ISNA(VLOOKUP($D93,'Feb 12'!$F:$F,1,0)),"No","Yes")</f>
      </c>
      <c r="AE93" s="3717">
        <f>IF(ISNA(VLOOKUP($D93,'Feb 5'!$F:$F,1,0)),"No","Yes")</f>
      </c>
      <c r="AF93" s="3716">
        <f>IF(ISNA(VLOOKUP($D93,'Jan 29'!$F:$F,1,0)),"No","Yes")</f>
      </c>
      <c r="AG93" s="3715">
        <f>IF(ISNA(VLOOKUP(D93,'Jan 22'!F:F,1,0)),"No","Yes")</f>
      </c>
      <c r="AH93" s="3714"/>
      <c r="AI93" s="3713"/>
      <c r="AJ93" s="3712"/>
      <c r="AK93" s="3711"/>
      <c r="AL93" s="3710"/>
      <c r="AM93" s="3709"/>
      <c r="AN93" s="3708"/>
      <c r="AO93" s="3707"/>
      <c r="AP93" s="3706"/>
      <c r="AQ93" s="3705"/>
      <c r="AR93" s="3704"/>
      <c r="AS93" s="3703"/>
      <c r="AT93" s="3702"/>
      <c r="AU93" s="3701"/>
      <c r="AV93" s="3700"/>
      <c r="AW93" s="3699"/>
      <c r="AX93" s="3698"/>
      <c r="AY93" s="3697"/>
      <c r="AZ93" s="3696"/>
      <c r="BA93" s="3695"/>
    </row>
    <row r="94" spans="1:52" x14ac:dyDescent="0.25">
      <c r="A94" s="266"/>
      <c r="B94" s="101" t="s">
        <v>1335</v>
      </c>
      <c r="C94" s="111" t="s">
        <v>287</v>
      </c>
      <c r="D94" s="101" t="s">
        <v>336</v>
      </c>
      <c r="E94" s="124" t="s">
        <v>337</v>
      </c>
      <c r="F94" s="124" t="s">
        <v>289</v>
      </c>
      <c r="G94" s="124" t="s">
        <v>666</v>
      </c>
      <c r="H94" s="128" t="str">
        <f>IF(ISNA(VLOOKUP($D94,'Jul 16'!$F:$F,1,0)),"No","Yes")</f>
      </c>
      <c r="I94" s="3784">
        <f>IF(ISNA(VLOOKUP($D94,'Jul 9'!$F:$F,1,0)),"No","Yes")</f>
      </c>
      <c r="J94" s="3783">
        <f>IF(ISNA(VLOOKUP($D94,'Jul 2'!$F:$F,1,0)),"No","Yes")</f>
      </c>
      <c r="K94" s="3782">
        <f>IF(ISNA(VLOOKUP($D94,'Jun 25'!$F:$F,1,0)),"No","Yes")</f>
      </c>
      <c r="L94" s="3781">
        <f>IF(ISNA(VLOOKUP($D94,'Jun 18'!$F:$F,1,0)),"No","Yes")</f>
      </c>
      <c r="M94" s="3780">
        <f>IF(ISNA(VLOOKUP($D94,'Jun 11'!$F:$F,1,0)),"No","Yes")</f>
      </c>
      <c r="N94" s="3779">
        <f>IF(ISNA(VLOOKUP($D94,'Jun 4'!$F:$F,1,0)),"No","Yes")</f>
      </c>
      <c r="O94" s="3778">
        <f>IF(ISNA(VLOOKUP($D94,'May 28'!$F:$F,1,0)),"No","Yes")</f>
      </c>
      <c r="P94" s="3777">
        <f>IF(ISNA(VLOOKUP($D94,'May 21'!$F:$F,1,0)),"No","Yes")</f>
      </c>
      <c r="Q94" s="3776">
        <f>IF(ISNA(VLOOKUP($D94,'May 14'!$F:$F,1,0)),"No","Yes")</f>
      </c>
      <c r="R94" s="3775">
        <f>IF(ISNA(VLOOKUP($D94,'May 9'!$F:$F,1,0)),"No","Yes")</f>
      </c>
      <c r="S94" s="3774">
        <f>IF(ISNA(VLOOKUP($D94,'May 2'!$F:$F,1,0)),"No","Yes")</f>
      </c>
      <c r="T94" s="3773">
        <f>IF(ISNA(VLOOKUP($D94,'Apr 23'!$F:$F,1,0)),"No","Yes")</f>
      </c>
      <c r="U94" s="3772">
        <f>IF(ISNA(VLOOKUP($D94,'Apr 16'!$F:$F,1,0)),"No","Yes")</f>
      </c>
      <c r="V94" s="3771">
        <f>IF(ISNA(VLOOKUP($D94,'Apr 9'!$F:$F,1,0)),"No","Yes")</f>
      </c>
      <c r="W94" s="3770">
        <f>IF(ISNA(VLOOKUP($D94,'Apr 2'!$F:$F,1,0)),"No","Yes")</f>
      </c>
      <c r="X94" s="3769">
        <f>IF(ISNA(VLOOKUP($D94,'Mar 26'!$F:$F,1,0)),"No","Yes")</f>
      </c>
      <c r="Y94" s="3768">
        <f>IF(ISNA(VLOOKUP($D94,'Mar 19'!$F:$F,1,0)),"No","Yes")</f>
      </c>
      <c r="Z94" s="3767">
        <f>IF(ISNA(VLOOKUP($D94,'Mar 12'!$F:$F,1,0)),"No","Yes")</f>
      </c>
      <c r="AA94" s="3766">
        <f>IF(ISNA(VLOOKUP($D94,'Mar 5'!$F:$F,1,0)),"No","Yes")</f>
      </c>
      <c r="AB94" s="3765">
        <f>IF(ISNA(VLOOKUP($D94,'Feb 26'!$F:$F,1,0)),"No","Yes")</f>
      </c>
      <c r="AC94" s="3764">
        <f>IF(ISNA(VLOOKUP($D94,'Feb 26'!$F:$F,1,0)),"No","Yes")</f>
      </c>
      <c r="AD94" s="3763">
        <f>IF(ISNA(VLOOKUP($D94,'Feb 12'!$F:$F,1,0)),"No","Yes")</f>
      </c>
      <c r="AE94" s="3762">
        <f>IF(ISNA(VLOOKUP($D94,'Feb 5'!$F:$F,1,0)),"No","Yes")</f>
      </c>
      <c r="AF94" s="3761">
        <f>IF(ISNA(VLOOKUP($D94,'Jan 29'!$F:$F,1,0)),"No","Yes")</f>
      </c>
      <c r="AG94" s="3760">
        <f>IF(ISNA(VLOOKUP(D94,'Jan 22'!F:F,1,0)),"No","Yes")</f>
      </c>
      <c r="AH94" s="3759"/>
      <c r="AI94" s="3758"/>
      <c r="AJ94" s="3757"/>
      <c r="AK94" s="3756"/>
      <c r="AL94" s="3755"/>
      <c r="AM94" s="3754"/>
      <c r="AN94" s="3753"/>
      <c r="AO94" s="3752"/>
      <c r="AP94" s="3751"/>
      <c r="AQ94" s="3750"/>
      <c r="AR94" s="3749"/>
      <c r="AS94" s="3748"/>
      <c r="AT94" s="3747"/>
      <c r="AU94" s="3746"/>
      <c r="AV94" s="3745"/>
      <c r="AW94" s="3744"/>
      <c r="AX94" s="3743"/>
      <c r="AY94" s="3742"/>
      <c r="AZ94" s="3741"/>
      <c r="BA94" s="3740"/>
    </row>
    <row r="95" spans="1:52" x14ac:dyDescent="0.25">
      <c r="A95" s="266"/>
      <c r="B95" s="101" t="s">
        <v>1336</v>
      </c>
      <c r="C95" s="111" t="s">
        <v>287</v>
      </c>
      <c r="D95" s="101" t="s">
        <v>404</v>
      </c>
      <c r="E95" s="107" t="s">
        <v>405</v>
      </c>
      <c r="F95" s="107" t="s">
        <v>289</v>
      </c>
      <c r="G95" s="107" t="s">
        <v>1019</v>
      </c>
      <c r="H95" s="128" t="str">
        <f>IF(ISNA(VLOOKUP($D95,'Jul 16'!$F:$F,1,0)),"No","Yes")</f>
      </c>
      <c r="I95" s="3829">
        <f>IF(ISNA(VLOOKUP($D95,'Jul 9'!$F:$F,1,0)),"No","Yes")</f>
      </c>
      <c r="J95" s="3828">
        <f>IF(ISNA(VLOOKUP($D95,'Jul 2'!$F:$F,1,0)),"No","Yes")</f>
      </c>
      <c r="K95" s="3827">
        <f>IF(ISNA(VLOOKUP($D95,'Jun 25'!$F:$F,1,0)),"No","Yes")</f>
      </c>
      <c r="L95" s="3826">
        <f>IF(ISNA(VLOOKUP($D95,'Jun 18'!$F:$F,1,0)),"No","Yes")</f>
      </c>
      <c r="M95" s="3825">
        <f>IF(ISNA(VLOOKUP($D95,'Jun 11'!$F:$F,1,0)),"No","Yes")</f>
      </c>
      <c r="N95" s="3824">
        <f>IF(ISNA(VLOOKUP($D95,'Jun 4'!$F:$F,1,0)),"No","Yes")</f>
      </c>
      <c r="O95" s="3823">
        <f>IF(ISNA(VLOOKUP($D95,'May 28'!$F:$F,1,0)),"No","Yes")</f>
      </c>
      <c r="P95" s="3822">
        <f>IF(ISNA(VLOOKUP($D95,'May 21'!$F:$F,1,0)),"No","Yes")</f>
      </c>
      <c r="Q95" s="3821">
        <f>IF(ISNA(VLOOKUP($D95,'May 14'!$F:$F,1,0)),"No","Yes")</f>
      </c>
      <c r="R95" s="3820">
        <f>IF(ISNA(VLOOKUP($D95,'May 9'!$F:$F,1,0)),"No","Yes")</f>
      </c>
      <c r="S95" s="3819">
        <f>IF(ISNA(VLOOKUP($D95,'May 2'!$F:$F,1,0)),"No","Yes")</f>
      </c>
      <c r="T95" s="3818">
        <f>IF(ISNA(VLOOKUP($D95,'Apr 23'!$F:$F,1,0)),"No","Yes")</f>
      </c>
      <c r="U95" s="3817">
        <f>IF(ISNA(VLOOKUP($D95,'Apr 16'!$F:$F,1,0)),"No","Yes")</f>
      </c>
      <c r="V95" s="3816">
        <f>IF(ISNA(VLOOKUP($D95,'Apr 9'!$F:$F,1,0)),"No","Yes")</f>
      </c>
      <c r="W95" s="3815">
        <f>IF(ISNA(VLOOKUP($D95,'Apr 2'!$F:$F,1,0)),"No","Yes")</f>
      </c>
      <c r="X95" s="3814">
        <f>IF(ISNA(VLOOKUP($D95,'Mar 26'!$F:$F,1,0)),"No","Yes")</f>
      </c>
      <c r="Y95" s="3813">
        <f>IF(ISNA(VLOOKUP($D95,'Mar 19'!$F:$F,1,0)),"No","Yes")</f>
      </c>
      <c r="Z95" s="3812">
        <f>IF(ISNA(VLOOKUP($D95,'Mar 12'!$F:$F,1,0)),"No","Yes")</f>
      </c>
      <c r="AA95" s="3811">
        <f>IF(ISNA(VLOOKUP($D95,'Mar 5'!$F:$F,1,0)),"No","Yes")</f>
      </c>
      <c r="AB95" s="3810">
        <f>IF(ISNA(VLOOKUP($D95,'Feb 26'!$F:$F,1,0)),"No","Yes")</f>
      </c>
      <c r="AC95" s="3809">
        <f>IF(ISNA(VLOOKUP($D95,'Feb 26'!$F:$F,1,0)),"No","Yes")</f>
      </c>
      <c r="AD95" s="3808">
        <f>IF(ISNA(VLOOKUP($D95,'Feb 12'!$F:$F,1,0)),"No","Yes")</f>
      </c>
      <c r="AE95" s="3807">
        <f>IF(ISNA(VLOOKUP($D95,'Feb 5'!$F:$F,1,0)),"No","Yes")</f>
      </c>
      <c r="AF95" s="3806">
        <f>IF(ISNA(VLOOKUP($D95,'Jan 29'!$F:$F,1,0)),"No","Yes")</f>
      </c>
      <c r="AG95" s="3805">
        <f>IF(ISNA(VLOOKUP(D95,'Jan 22'!F:F,1,0)),"No","Yes")</f>
      </c>
      <c r="AH95" s="3804"/>
      <c r="AI95" s="3803"/>
      <c r="AJ95" s="3802"/>
      <c r="AK95" s="3801"/>
      <c r="AL95" s="3800"/>
      <c r="AM95" s="3799"/>
      <c r="AN95" s="3798"/>
      <c r="AO95" s="3797"/>
      <c r="AP95" s="3796"/>
      <c r="AQ95" s="3795"/>
      <c r="AR95" s="3794"/>
      <c r="AS95" s="3793"/>
      <c r="AT95" s="3792"/>
      <c r="AU95" s="3791"/>
      <c r="AV95" s="3790"/>
      <c r="AW95" s="3789"/>
      <c r="AX95" s="3788"/>
      <c r="AY95" s="3787"/>
      <c r="AZ95" s="3786"/>
      <c r="BA95" s="3785"/>
    </row>
    <row customFormat="1" r="96" s="158" spans="1:52" x14ac:dyDescent="0.25">
      <c r="A96" s="266"/>
      <c r="B96" s="153" t="s">
        <v>1337</v>
      </c>
      <c r="C96" s="154" t="s">
        <v>287</v>
      </c>
      <c r="D96" s="153" t="s">
        <v>388</v>
      </c>
      <c r="E96" s="155" t="s">
        <v>389</v>
      </c>
      <c r="F96" s="155" t="s">
        <v>289</v>
      </c>
      <c r="G96" s="155" t="s">
        <v>666</v>
      </c>
      <c r="H96" s="128" t="str">
        <f>IF(ISNA(VLOOKUP($D96,'Jul 16'!$F:$F,1,0)),"No","Yes")</f>
      </c>
      <c r="I96" s="3874">
        <f>IF(ISNA(VLOOKUP($D96,'Jul 9'!$F:$F,1,0)),"No","Yes")</f>
      </c>
      <c r="J96" s="3873">
        <f>IF(ISNA(VLOOKUP($D96,'Jul 2'!$F:$F,1,0)),"No","Yes")</f>
      </c>
      <c r="K96" s="3872">
        <f>IF(ISNA(VLOOKUP($D96,'Jun 25'!$F:$F,1,0)),"No","Yes")</f>
      </c>
      <c r="L96" s="3871">
        <f>IF(ISNA(VLOOKUP($D96,'Jun 18'!$F:$F,1,0)),"No","Yes")</f>
      </c>
      <c r="M96" s="3870">
        <f>IF(ISNA(VLOOKUP($D96,'Jun 11'!$F:$F,1,0)),"No","Yes")</f>
      </c>
      <c r="N96" s="3869">
        <f>IF(ISNA(VLOOKUP($D96,'Jun 4'!$F:$F,1,0)),"No","Yes")</f>
      </c>
      <c r="O96" s="3868">
        <f>IF(ISNA(VLOOKUP($D96,'May 28'!$F:$F,1,0)),"No","Yes")</f>
      </c>
      <c r="P96" s="3867">
        <f>IF(ISNA(VLOOKUP($D96,'May 21'!$F:$F,1,0)),"No","Yes")</f>
      </c>
      <c r="Q96" s="3866">
        <f>IF(ISNA(VLOOKUP($D96,'May 14'!$F:$F,1,0)),"No","Yes")</f>
      </c>
      <c r="R96" s="3865">
        <f>IF(ISNA(VLOOKUP($D96,'May 9'!$F:$F,1,0)),"No","Yes")</f>
      </c>
      <c r="S96" s="3864">
        <f>IF(ISNA(VLOOKUP($D96,'May 2'!$F:$F,1,0)),"No","Yes")</f>
      </c>
      <c r="T96" s="3863">
        <f>IF(ISNA(VLOOKUP($D96,'Apr 23'!$F:$F,1,0)),"No","Yes")</f>
      </c>
      <c r="U96" s="3862">
        <f>IF(ISNA(VLOOKUP($D96,'Apr 16'!$F:$F,1,0)),"No","Yes")</f>
      </c>
      <c r="V96" s="3861">
        <f>IF(ISNA(VLOOKUP($D96,'Apr 9'!$F:$F,1,0)),"No","Yes")</f>
      </c>
      <c r="W96" s="3860">
        <f>IF(ISNA(VLOOKUP($D96,'Apr 2'!$F:$F,1,0)),"No","Yes")</f>
      </c>
      <c r="X96" s="3859">
        <f>IF(ISNA(VLOOKUP($D96,'Mar 26'!$F:$F,1,0)),"No","Yes")</f>
      </c>
      <c r="Y96" s="3858">
        <f>IF(ISNA(VLOOKUP($D96,'Mar 19'!$F:$F,1,0)),"No","Yes")</f>
      </c>
      <c r="Z96" s="3857">
        <f>IF(ISNA(VLOOKUP($D96,'Mar 12'!$F:$F,1,0)),"No","Yes")</f>
      </c>
      <c r="AA96" s="3856">
        <f>IF(ISNA(VLOOKUP($D96,'Mar 5'!$F:$F,1,0)),"No","Yes")</f>
      </c>
      <c r="AB96" s="3855">
        <f>IF(ISNA(VLOOKUP($D96,'Feb 26'!$F:$F,1,0)),"No","Yes")</f>
      </c>
      <c r="AC96" s="3854">
        <f>IF(ISNA(VLOOKUP($D96,'Feb 26'!$F:$F,1,0)),"No","Yes")</f>
      </c>
      <c r="AD96" s="3853">
        <f>IF(ISNA(VLOOKUP($D96,'Feb 12'!$F:$F,1,0)),"No","Yes")</f>
      </c>
      <c r="AE96" s="3852">
        <f>IF(ISNA(VLOOKUP($D96,'Feb 5'!$F:$F,1,0)),"No","Yes")</f>
      </c>
      <c r="AF96" s="3851">
        <f>IF(ISNA(VLOOKUP($D96,'Jan 29'!$F:$F,1,0)),"No","Yes")</f>
      </c>
      <c r="AG96" s="3850">
        <f>IF(ISNA(VLOOKUP(D96,'Jan 22'!F:F,1,0)),"No","Yes")</f>
      </c>
      <c r="AH96" s="3849"/>
      <c r="AI96" s="3848"/>
      <c r="AJ96" s="3847"/>
      <c r="AK96" s="3846"/>
      <c r="AL96" s="3845"/>
      <c r="AM96" s="3844"/>
      <c r="AN96" s="3843"/>
      <c r="AO96" s="3842"/>
      <c r="AP96" s="3841"/>
      <c r="AQ96" s="3840"/>
      <c r="AR96" s="3839"/>
      <c r="AS96" s="3838"/>
      <c r="AT96" s="3837"/>
      <c r="AU96" s="3836"/>
      <c r="AV96" s="3835"/>
      <c r="AW96" s="3834"/>
      <c r="AX96" s="3833"/>
      <c r="AY96" s="3832"/>
      <c r="AZ96" s="3831"/>
      <c r="BA96" s="3830"/>
    </row>
    <row r="97" spans="1:52" x14ac:dyDescent="0.25">
      <c r="A97" s="266"/>
      <c r="B97" s="102" t="s">
        <v>1338</v>
      </c>
      <c r="C97" s="113" t="s">
        <v>287</v>
      </c>
      <c r="D97" s="115" t="s">
        <v>418</v>
      </c>
      <c r="E97" s="107"/>
      <c r="F97" s="116"/>
      <c r="G97" s="116"/>
      <c r="H97" s="128" t="str">
        <f>IF(ISNA(VLOOKUP($D97,'Jul 16'!$F:$F,1,0)),"No","Yes")</f>
      </c>
      <c r="I97" s="3919">
        <f>IF(ISNA(VLOOKUP($D97,'Jul 9'!$F:$F,1,0)),"No","Yes")</f>
      </c>
      <c r="J97" s="3918">
        <f>IF(ISNA(VLOOKUP($D97,'Jul 2'!$F:$F,1,0)),"No","Yes")</f>
      </c>
      <c r="K97" s="3917">
        <f>IF(ISNA(VLOOKUP($D97,'Jun 25'!$F:$F,1,0)),"No","Yes")</f>
      </c>
      <c r="L97" s="3916">
        <f>IF(ISNA(VLOOKUP($D97,'Jun 18'!$F:$F,1,0)),"No","Yes")</f>
      </c>
      <c r="M97" s="3915">
        <f>IF(ISNA(VLOOKUP($D97,'Jun 11'!$F:$F,1,0)),"No","Yes")</f>
      </c>
      <c r="N97" s="3914">
        <f>IF(ISNA(VLOOKUP($D97,'Jun 4'!$F:$F,1,0)),"No","Yes")</f>
      </c>
      <c r="O97" s="3913">
        <f>IF(ISNA(VLOOKUP($D97,'May 28'!$F:$F,1,0)),"No","Yes")</f>
      </c>
      <c r="P97" s="3912">
        <f>IF(ISNA(VLOOKUP($D97,'May 21'!$F:$F,1,0)),"No","Yes")</f>
      </c>
      <c r="Q97" s="3911">
        <f>IF(ISNA(VLOOKUP($D97,'May 14'!$F:$F,1,0)),"No","Yes")</f>
      </c>
      <c r="R97" s="3910">
        <f>IF(ISNA(VLOOKUP($D97,'May 9'!$F:$F,1,0)),"No","Yes")</f>
      </c>
      <c r="S97" s="3909">
        <f>IF(ISNA(VLOOKUP($D97,'May 2'!$F:$F,1,0)),"No","Yes")</f>
      </c>
      <c r="T97" s="3908">
        <f>IF(ISNA(VLOOKUP($D97,'Apr 23'!$F:$F,1,0)),"No","Yes")</f>
      </c>
      <c r="U97" s="3907">
        <f>IF(ISNA(VLOOKUP($D97,'Apr 16'!$F:$F,1,0)),"No","Yes")</f>
      </c>
      <c r="V97" s="3906">
        <f>IF(ISNA(VLOOKUP($D97,'Apr 9'!$F:$F,1,0)),"No","Yes")</f>
      </c>
      <c r="W97" s="3905">
        <f>IF(ISNA(VLOOKUP($D97,'Apr 2'!$F:$F,1,0)),"No","Yes")</f>
      </c>
      <c r="X97" s="3904">
        <f>IF(ISNA(VLOOKUP($D97,'Mar 26'!$F:$F,1,0)),"No","Yes")</f>
      </c>
      <c r="Y97" s="3903">
        <f>IF(ISNA(VLOOKUP($D97,'Mar 19'!$F:$F,1,0)),"No","Yes")</f>
      </c>
      <c r="Z97" s="3902">
        <f>IF(ISNA(VLOOKUP($D97,'Mar 12'!$F:$F,1,0)),"No","Yes")</f>
      </c>
      <c r="AA97" s="3901">
        <f>IF(ISNA(VLOOKUP($D97,'Mar 5'!$F:$F,1,0)),"No","Yes")</f>
      </c>
      <c r="AB97" s="3900">
        <f>IF(ISNA(VLOOKUP($D97,'Feb 26'!$F:$F,1,0)),"No","Yes")</f>
      </c>
      <c r="AC97" s="3899">
        <f>IF(ISNA(VLOOKUP($D97,'Feb 26'!$F:$F,1,0)),"No","Yes")</f>
      </c>
      <c r="AD97" s="3898">
        <f>IF(ISNA(VLOOKUP($D97,'Feb 12'!$F:$F,1,0)),"No","Yes")</f>
      </c>
      <c r="AE97" s="3897">
        <f>IF(ISNA(VLOOKUP($D97,'Feb 5'!$F:$F,1,0)),"No","Yes")</f>
      </c>
      <c r="AF97" s="3896">
        <f>IF(ISNA(VLOOKUP($D97,'Jan 29'!$F:$F,1,0)),"No","Yes")</f>
      </c>
      <c r="AG97" s="3895">
        <f>IF(ISNA(VLOOKUP(D97,'Jan 22'!F:F,1,0)),"No","Yes")</f>
      </c>
      <c r="AH97" s="3894"/>
      <c r="AI97" s="3893"/>
      <c r="AJ97" s="3892"/>
      <c r="AK97" s="3891"/>
      <c r="AL97" s="3890"/>
      <c r="AM97" s="3889"/>
      <c r="AN97" s="3888"/>
      <c r="AO97" s="3887"/>
      <c r="AP97" s="3886"/>
      <c r="AQ97" s="3885"/>
      <c r="AR97" s="3884"/>
      <c r="AS97" s="3883"/>
      <c r="AT97" s="3882"/>
      <c r="AU97" s="3881"/>
      <c r="AV97" s="3880"/>
      <c r="AW97" s="3879"/>
      <c r="AX97" s="3878"/>
      <c r="AY97" s="3877"/>
      <c r="AZ97" s="3876"/>
      <c r="BA97" s="3875"/>
    </row>
    <row r="98" spans="1:52" x14ac:dyDescent="0.25">
      <c r="A98" s="266"/>
      <c r="B98" s="101" t="s">
        <v>1339</v>
      </c>
      <c r="C98" s="111" t="s">
        <v>287</v>
      </c>
      <c r="D98" s="101" t="s">
        <v>557</v>
      </c>
      <c r="E98" s="107" t="s">
        <v>558</v>
      </c>
      <c r="F98" s="107" t="s">
        <v>289</v>
      </c>
      <c r="G98" s="107" t="s">
        <v>1019</v>
      </c>
      <c r="H98" s="128" t="str">
        <f>IF(ISNA(VLOOKUP($D98,'Jul 16'!$F:$F,1,0)),"No","Yes")</f>
      </c>
      <c r="I98" s="3964">
        <f>IF(ISNA(VLOOKUP($D98,'Jul 9'!$F:$F,1,0)),"No","Yes")</f>
      </c>
      <c r="J98" s="3963">
        <f>IF(ISNA(VLOOKUP($D98,'Jul 2'!$F:$F,1,0)),"No","Yes")</f>
      </c>
      <c r="K98" s="3962">
        <f>IF(ISNA(VLOOKUP($D98,'Jun 25'!$F:$F,1,0)),"No","Yes")</f>
      </c>
      <c r="L98" s="3961">
        <f>IF(ISNA(VLOOKUP($D98,'Jun 18'!$F:$F,1,0)),"No","Yes")</f>
      </c>
      <c r="M98" s="3960">
        <f>IF(ISNA(VLOOKUP($D98,'Jun 11'!$F:$F,1,0)),"No","Yes")</f>
      </c>
      <c r="N98" s="3959">
        <f>IF(ISNA(VLOOKUP($D98,'Jun 4'!$F:$F,1,0)),"No","Yes")</f>
      </c>
      <c r="O98" s="3958">
        <f>IF(ISNA(VLOOKUP($D98,'May 28'!$F:$F,1,0)),"No","Yes")</f>
      </c>
      <c r="P98" s="3957">
        <f>IF(ISNA(VLOOKUP($D98,'May 21'!$F:$F,1,0)),"No","Yes")</f>
      </c>
      <c r="Q98" s="3956">
        <f>IF(ISNA(VLOOKUP($D98,'May 14'!$F:$F,1,0)),"No","Yes")</f>
      </c>
      <c r="R98" s="3955">
        <f>IF(ISNA(VLOOKUP($D98,'May 9'!$F:$F,1,0)),"No","Yes")</f>
      </c>
      <c r="S98" s="3954">
        <f>IF(ISNA(VLOOKUP($D98,'May 2'!$F:$F,1,0)),"No","Yes")</f>
      </c>
      <c r="T98" s="3953">
        <f>IF(ISNA(VLOOKUP($D98,'Apr 23'!$F:$F,1,0)),"No","Yes")</f>
      </c>
      <c r="U98" s="3952">
        <f>IF(ISNA(VLOOKUP($D98,'Apr 16'!$F:$F,1,0)),"No","Yes")</f>
      </c>
      <c r="V98" s="3951">
        <f>IF(ISNA(VLOOKUP($D98,'Apr 9'!$F:$F,1,0)),"No","Yes")</f>
      </c>
      <c r="W98" s="3950">
        <f>IF(ISNA(VLOOKUP($D98,'Apr 2'!$F:$F,1,0)),"No","Yes")</f>
      </c>
      <c r="X98" s="3949">
        <f>IF(ISNA(VLOOKUP($D98,'Mar 26'!$F:$F,1,0)),"No","Yes")</f>
      </c>
      <c r="Y98" s="3948">
        <f>IF(ISNA(VLOOKUP($D98,'Mar 19'!$F:$F,1,0)),"No","Yes")</f>
      </c>
      <c r="Z98" s="3947">
        <f>IF(ISNA(VLOOKUP($D98,'Mar 12'!$F:$F,1,0)),"No","Yes")</f>
      </c>
      <c r="AA98" s="3946">
        <f>IF(ISNA(VLOOKUP($D98,'Mar 5'!$F:$F,1,0)),"No","Yes")</f>
      </c>
      <c r="AB98" s="3945">
        <f>IF(ISNA(VLOOKUP($D98,'Feb 26'!$F:$F,1,0)),"No","Yes")</f>
      </c>
      <c r="AC98" s="3944">
        <f>IF(ISNA(VLOOKUP($D98,'Feb 26'!$F:$F,1,0)),"No","Yes")</f>
      </c>
      <c r="AD98" s="3943">
        <f>IF(ISNA(VLOOKUP($D98,'Feb 12'!$F:$F,1,0)),"No","Yes")</f>
      </c>
      <c r="AE98" s="3942">
        <f>IF(ISNA(VLOOKUP($D98,'Feb 5'!$F:$F,1,0)),"No","Yes")</f>
      </c>
      <c r="AF98" s="3941">
        <f>IF(ISNA(VLOOKUP($D98,'Jan 29'!$F:$F,1,0)),"No","Yes")</f>
      </c>
      <c r="AG98" s="3940">
        <f>IF(ISNA(VLOOKUP(D98,'Jan 22'!F:F,1,0)),"No","Yes")</f>
      </c>
      <c r="AH98" s="3939"/>
      <c r="AI98" s="3938"/>
      <c r="AJ98" s="3937"/>
      <c r="AK98" s="3936"/>
      <c r="AL98" s="3935"/>
      <c r="AM98" s="3934"/>
      <c r="AN98" s="3933"/>
      <c r="AO98" s="3932"/>
      <c r="AP98" s="3931"/>
      <c r="AQ98" s="3930"/>
      <c r="AR98" s="3929"/>
      <c r="AS98" s="3928"/>
      <c r="AT98" s="3927"/>
      <c r="AU98" s="3926"/>
      <c r="AV98" s="3925"/>
      <c r="AW98" s="3924"/>
      <c r="AX98" s="3923"/>
      <c r="AY98" s="3922"/>
      <c r="AZ98" s="3921"/>
      <c r="BA98" s="3920"/>
    </row>
    <row r="99" spans="1:52" x14ac:dyDescent="0.25">
      <c r="A99" s="266"/>
      <c r="B99" s="103" t="s">
        <v>1340</v>
      </c>
      <c r="C99" s="111" t="s">
        <v>287</v>
      </c>
      <c r="D99" s="148" t="s">
        <v>572</v>
      </c>
      <c r="E99" s="107" t="s">
        <v>573</v>
      </c>
      <c r="F99" s="107" t="s">
        <v>289</v>
      </c>
      <c r="G99" s="107" t="s">
        <v>1019</v>
      </c>
      <c r="H99" s="128" t="str">
        <f>IF(ISNA(VLOOKUP($D99,'Jul 16'!$F:$F,1,0)),"No","Yes")</f>
      </c>
      <c r="I99" s="4009">
        <f>IF(ISNA(VLOOKUP($D99,'Jul 9'!$F:$F,1,0)),"No","Yes")</f>
      </c>
      <c r="J99" s="4008">
        <f>IF(ISNA(VLOOKUP($D99,'Jul 2'!$F:$F,1,0)),"No","Yes")</f>
      </c>
      <c r="K99" s="4007">
        <f>IF(ISNA(VLOOKUP($D99,'Jun 25'!$F:$F,1,0)),"No","Yes")</f>
      </c>
      <c r="L99" s="4006">
        <f>IF(ISNA(VLOOKUP($D99,'Jun 18'!$F:$F,1,0)),"No","Yes")</f>
      </c>
      <c r="M99" s="4005">
        <f>IF(ISNA(VLOOKUP($D99,'Jun 11'!$F:$F,1,0)),"No","Yes")</f>
      </c>
      <c r="N99" s="4004">
        <f>IF(ISNA(VLOOKUP($D99,'Jun 4'!$F:$F,1,0)),"No","Yes")</f>
      </c>
      <c r="O99" s="4003">
        <f>IF(ISNA(VLOOKUP($D99,'May 28'!$F:$F,1,0)),"No","Yes")</f>
      </c>
      <c r="P99" s="4002">
        <f>IF(ISNA(VLOOKUP($D99,'May 21'!$F:$F,1,0)),"No","Yes")</f>
      </c>
      <c r="Q99" s="4001">
        <f>IF(ISNA(VLOOKUP($D99,'May 14'!$F:$F,1,0)),"No","Yes")</f>
      </c>
      <c r="R99" s="4000">
        <f>IF(ISNA(VLOOKUP($D99,'May 9'!$F:$F,1,0)),"No","Yes")</f>
      </c>
      <c r="S99" s="3999">
        <f>IF(ISNA(VLOOKUP($D99,'May 2'!$F:$F,1,0)),"No","Yes")</f>
      </c>
      <c r="T99" s="3998">
        <f>IF(ISNA(VLOOKUP($D99,'Apr 23'!$F:$F,1,0)),"No","Yes")</f>
      </c>
      <c r="U99" s="3997">
        <f>IF(ISNA(VLOOKUP($D99,'Apr 16'!$F:$F,1,0)),"No","Yes")</f>
      </c>
      <c r="V99" s="3996">
        <f>IF(ISNA(VLOOKUP($D99,'Apr 9'!$F:$F,1,0)),"No","Yes")</f>
      </c>
      <c r="W99" s="3995">
        <f>IF(ISNA(VLOOKUP($D99,'Apr 2'!$F:$F,1,0)),"No","Yes")</f>
      </c>
      <c r="X99" s="3994">
        <f>IF(ISNA(VLOOKUP($D99,'Mar 26'!$F:$F,1,0)),"No","Yes")</f>
      </c>
      <c r="Y99" s="3993">
        <f>IF(ISNA(VLOOKUP($D99,'Mar 19'!$F:$F,1,0)),"No","Yes")</f>
      </c>
      <c r="Z99" s="3992">
        <f>IF(ISNA(VLOOKUP($D99,'Mar 12'!$F:$F,1,0)),"No","Yes")</f>
      </c>
      <c r="AA99" s="3991">
        <f>IF(ISNA(VLOOKUP($D99,'Mar 5'!$F:$F,1,0)),"No","Yes")</f>
      </c>
      <c r="AB99" s="3990">
        <f>IF(ISNA(VLOOKUP($D99,'Feb 26'!$F:$F,1,0)),"No","Yes")</f>
      </c>
      <c r="AC99" s="3989">
        <f>IF(ISNA(VLOOKUP($D99,'Feb 26'!$F:$F,1,0)),"No","Yes")</f>
      </c>
      <c r="AD99" s="3988">
        <f>IF(ISNA(VLOOKUP($D99,'Feb 12'!$F:$F,1,0)),"No","Yes")</f>
      </c>
      <c r="AE99" s="3987">
        <f>IF(ISNA(VLOOKUP($D99,'Feb 5'!$F:$F,1,0)),"No","Yes")</f>
      </c>
      <c r="AF99" s="3986">
        <f>IF(ISNA(VLOOKUP($D99,'Jan 29'!$F:$F,1,0)),"No","Yes")</f>
      </c>
      <c r="AG99" s="3985">
        <f>IF(ISNA(VLOOKUP(D99,'Jan 22'!F:F,1,0)),"No","Yes")</f>
      </c>
      <c r="AH99" s="3984"/>
      <c r="AI99" s="3983"/>
      <c r="AJ99" s="3982"/>
      <c r="AK99" s="3981"/>
      <c r="AL99" s="3980"/>
      <c r="AM99" s="3979"/>
      <c r="AN99" s="3978"/>
      <c r="AO99" s="3977"/>
      <c r="AP99" s="3976"/>
      <c r="AQ99" s="3975"/>
      <c r="AR99" s="3974"/>
      <c r="AS99" s="3973"/>
      <c r="AT99" s="3972"/>
      <c r="AU99" s="3971"/>
      <c r="AV99" s="3970"/>
      <c r="AW99" s="3969"/>
      <c r="AX99" s="3968"/>
      <c r="AY99" s="3967"/>
      <c r="AZ99" s="3966"/>
      <c r="BA99" s="3965"/>
    </row>
    <row r="100" spans="1:52" x14ac:dyDescent="0.25">
      <c r="A100" s="266"/>
      <c r="B100" s="101" t="s">
        <v>1341</v>
      </c>
      <c r="C100" s="111" t="s">
        <v>287</v>
      </c>
      <c r="D100" s="101" t="s">
        <v>324</v>
      </c>
      <c r="E100" s="107" t="s">
        <v>325</v>
      </c>
      <c r="F100" s="107" t="s">
        <v>289</v>
      </c>
      <c r="G100" s="107" t="s">
        <v>1019</v>
      </c>
      <c r="H100" s="128" t="str">
        <f>IF(ISNA(VLOOKUP($D100,'Jul 16'!$F:$F,1,0)),"No","Yes")</f>
      </c>
      <c r="I100" s="4054">
        <f>IF(ISNA(VLOOKUP($D100,'Jul 9'!$F:$F,1,0)),"No","Yes")</f>
      </c>
      <c r="J100" s="4053">
        <f>IF(ISNA(VLOOKUP($D100,'Jul 2'!$F:$F,1,0)),"No","Yes")</f>
      </c>
      <c r="K100" s="4052">
        <f>IF(ISNA(VLOOKUP($D100,'Jun 25'!$F:$F,1,0)),"No","Yes")</f>
      </c>
      <c r="L100" s="4051">
        <f>IF(ISNA(VLOOKUP($D100,'Jun 18'!$F:$F,1,0)),"No","Yes")</f>
      </c>
      <c r="M100" s="4050">
        <f>IF(ISNA(VLOOKUP($D100,'Jun 11'!$F:$F,1,0)),"No","Yes")</f>
      </c>
      <c r="N100" s="4049">
        <f>IF(ISNA(VLOOKUP($D100,'Jun 4'!$F:$F,1,0)),"No","Yes")</f>
      </c>
      <c r="O100" s="4048">
        <f>IF(ISNA(VLOOKUP($D100,'May 28'!$F:$F,1,0)),"No","Yes")</f>
      </c>
      <c r="P100" s="4047">
        <f>IF(ISNA(VLOOKUP($D100,'May 21'!$F:$F,1,0)),"No","Yes")</f>
      </c>
      <c r="Q100" s="4046">
        <f>IF(ISNA(VLOOKUP($D100,'May 14'!$F:$F,1,0)),"No","Yes")</f>
      </c>
      <c r="R100" s="4045">
        <f>IF(ISNA(VLOOKUP($D100,'May 9'!$F:$F,1,0)),"No","Yes")</f>
      </c>
      <c r="S100" s="4044">
        <f>IF(ISNA(VLOOKUP($D100,'May 2'!$F:$F,1,0)),"No","Yes")</f>
      </c>
      <c r="T100" s="4043">
        <f>IF(ISNA(VLOOKUP($D100,'Apr 23'!$F:$F,1,0)),"No","Yes")</f>
      </c>
      <c r="U100" s="4042">
        <f>IF(ISNA(VLOOKUP($D100,'Apr 16'!$F:$F,1,0)),"No","Yes")</f>
      </c>
      <c r="V100" s="4041">
        <f>IF(ISNA(VLOOKUP($D100,'Apr 9'!$F:$F,1,0)),"No","Yes")</f>
      </c>
      <c r="W100" s="4040">
        <f>IF(ISNA(VLOOKUP($D100,'Apr 2'!$F:$F,1,0)),"No","Yes")</f>
      </c>
      <c r="X100" s="4039">
        <f>IF(ISNA(VLOOKUP($D100,'Mar 26'!$F:$F,1,0)),"No","Yes")</f>
      </c>
      <c r="Y100" s="4038">
        <f>IF(ISNA(VLOOKUP($D100,'Mar 19'!$F:$F,1,0)),"No","Yes")</f>
      </c>
      <c r="Z100" s="4037">
        <f>IF(ISNA(VLOOKUP($D100,'Mar 12'!$F:$F,1,0)),"No","Yes")</f>
      </c>
      <c r="AA100" s="4036">
        <f>IF(ISNA(VLOOKUP($D100,'Mar 5'!$F:$F,1,0)),"No","Yes")</f>
      </c>
      <c r="AB100" s="4035">
        <f>IF(ISNA(VLOOKUP($D100,'Feb 26'!$F:$F,1,0)),"No","Yes")</f>
      </c>
      <c r="AC100" s="4034">
        <f>IF(ISNA(VLOOKUP($D100,'Feb 26'!$F:$F,1,0)),"No","Yes")</f>
      </c>
      <c r="AD100" s="4033">
        <f>IF(ISNA(VLOOKUP($D100,'Feb 12'!$F:$F,1,0)),"No","Yes")</f>
      </c>
      <c r="AE100" s="4032">
        <f>IF(ISNA(VLOOKUP($D100,'Feb 5'!$F:$F,1,0)),"No","Yes")</f>
      </c>
      <c r="AF100" s="4031">
        <f>IF(ISNA(VLOOKUP($D100,'Jan 29'!$F:$F,1,0)),"No","Yes")</f>
      </c>
      <c r="AG100" s="4030">
        <f>IF(ISNA(VLOOKUP(D100,'Jan 22'!F:F,1,0)),"No","Yes")</f>
      </c>
      <c r="AH100" s="4029"/>
      <c r="AI100" s="4028"/>
      <c r="AJ100" s="4027"/>
      <c r="AK100" s="4026"/>
      <c r="AL100" s="4025"/>
      <c r="AM100" s="4024"/>
      <c r="AN100" s="4023"/>
      <c r="AO100" s="4022"/>
      <c r="AP100" s="4021"/>
      <c r="AQ100" s="4020"/>
      <c r="AR100" s="4019"/>
      <c r="AS100" s="4018"/>
      <c r="AT100" s="4017"/>
      <c r="AU100" s="4016"/>
      <c r="AV100" s="4015"/>
      <c r="AW100" s="4014"/>
      <c r="AX100" s="4013"/>
      <c r="AY100" s="4012"/>
      <c r="AZ100" s="4011"/>
      <c r="BA100" s="4010"/>
    </row>
    <row r="101" spans="1:52" x14ac:dyDescent="0.25">
      <c r="A101" s="266"/>
      <c r="B101" s="101" t="s">
        <v>1342</v>
      </c>
      <c r="C101" s="111" t="s">
        <v>287</v>
      </c>
      <c r="D101" s="101" t="s">
        <v>866</v>
      </c>
      <c r="E101" s="107"/>
      <c r="F101" s="116"/>
      <c r="G101" s="116"/>
      <c r="H101" s="128" t="str">
        <f>IF(ISNA(VLOOKUP($D101,'Jul 16'!$F:$F,1,0)),"No","Yes")</f>
      </c>
      <c r="I101" s="4099">
        <f>IF(ISNA(VLOOKUP($D101,'Jul 9'!$F:$F,1,0)),"No","Yes")</f>
      </c>
      <c r="J101" s="4098">
        <f>IF(ISNA(VLOOKUP($D101,'Jul 2'!$F:$F,1,0)),"No","Yes")</f>
      </c>
      <c r="K101" s="4097">
        <f>IF(ISNA(VLOOKUP($D101,'Jun 25'!$F:$F,1,0)),"No","Yes")</f>
      </c>
      <c r="L101" s="4096">
        <f>IF(ISNA(VLOOKUP($D101,'Jun 18'!$F:$F,1,0)),"No","Yes")</f>
      </c>
      <c r="M101" s="4095">
        <f>IF(ISNA(VLOOKUP($D101,'Jun 11'!$F:$F,1,0)),"No","Yes")</f>
      </c>
      <c r="N101" s="4094">
        <f>IF(ISNA(VLOOKUP($D101,'Jun 4'!$F:$F,1,0)),"No","Yes")</f>
      </c>
      <c r="O101" s="4093">
        <f>IF(ISNA(VLOOKUP($D101,'May 28'!$F:$F,1,0)),"No","Yes")</f>
      </c>
      <c r="P101" s="4092">
        <f>IF(ISNA(VLOOKUP($D101,'May 21'!$F:$F,1,0)),"No","Yes")</f>
      </c>
      <c r="Q101" s="4091">
        <f>IF(ISNA(VLOOKUP($D101,'May 14'!$F:$F,1,0)),"No","Yes")</f>
      </c>
      <c r="R101" s="4090">
        <f>IF(ISNA(VLOOKUP($D101,'May 9'!$F:$F,1,0)),"No","Yes")</f>
      </c>
      <c r="S101" s="4089">
        <f>IF(ISNA(VLOOKUP($D101,'May 2'!$F:$F,1,0)),"No","Yes")</f>
      </c>
      <c r="T101" s="4088">
        <f>IF(ISNA(VLOOKUP($D101,'Apr 23'!$F:$F,1,0)),"No","Yes")</f>
      </c>
      <c r="U101" s="4087">
        <f>IF(ISNA(VLOOKUP($D101,'Apr 16'!$F:$F,1,0)),"No","Yes")</f>
      </c>
      <c r="V101" s="4086">
        <f>IF(ISNA(VLOOKUP($D101,'Apr 9'!$F:$F,1,0)),"No","Yes")</f>
      </c>
      <c r="W101" s="4085">
        <f>IF(ISNA(VLOOKUP($D101,'Apr 2'!$F:$F,1,0)),"No","Yes")</f>
      </c>
      <c r="X101" s="4084">
        <f>IF(ISNA(VLOOKUP($D101,'Mar 26'!$F:$F,1,0)),"No","Yes")</f>
      </c>
      <c r="Y101" s="4083">
        <f>IF(ISNA(VLOOKUP($D101,'Mar 19'!$F:$F,1,0)),"No","Yes")</f>
      </c>
      <c r="Z101" s="4082">
        <f>IF(ISNA(VLOOKUP($D101,'Mar 12'!$F:$F,1,0)),"No","Yes")</f>
      </c>
      <c r="AA101" s="4081">
        <f>IF(ISNA(VLOOKUP($D101,'Mar 5'!$F:$F,1,0)),"No","Yes")</f>
      </c>
      <c r="AB101" s="4080">
        <f>IF(ISNA(VLOOKUP($D101,'Feb 26'!$F:$F,1,0)),"No","Yes")</f>
      </c>
      <c r="AC101" s="4079">
        <f>IF(ISNA(VLOOKUP($D101,'Feb 26'!$F:$F,1,0)),"No","Yes")</f>
      </c>
      <c r="AD101" s="4078">
        <f>IF(ISNA(VLOOKUP($D101,'Feb 12'!$F:$F,1,0)),"No","Yes")</f>
      </c>
      <c r="AE101" s="4077">
        <f>IF(ISNA(VLOOKUP($D101,'Feb 5'!$F:$F,1,0)),"No","Yes")</f>
      </c>
      <c r="AF101" s="4076">
        <f>IF(ISNA(VLOOKUP($D101,'Jan 29'!$F:$F,1,0)),"No","Yes")</f>
      </c>
      <c r="AG101" s="4075">
        <f>IF(ISNA(VLOOKUP(D101,'Jan 22'!F:F,1,0)),"No","Yes")</f>
      </c>
      <c r="AH101" s="4074"/>
      <c r="AI101" s="4073"/>
      <c r="AJ101" s="4072"/>
      <c r="AK101" s="4071"/>
      <c r="AL101" s="4070"/>
      <c r="AM101" s="4069"/>
      <c r="AN101" s="4068"/>
      <c r="AO101" s="4067"/>
      <c r="AP101" s="4066"/>
      <c r="AQ101" s="4065"/>
      <c r="AR101" s="4064"/>
      <c r="AS101" s="4063"/>
      <c r="AT101" s="4062"/>
      <c r="AU101" s="4061"/>
      <c r="AV101" s="4060"/>
      <c r="AW101" s="4059"/>
      <c r="AX101" s="4058"/>
      <c r="AY101" s="4057"/>
      <c r="AZ101" s="4056"/>
      <c r="BA101" s="4055"/>
    </row>
    <row r="102" spans="1:52" x14ac:dyDescent="0.25">
      <c r="A102" s="266"/>
      <c r="B102" s="101" t="s">
        <v>1343</v>
      </c>
      <c r="C102" s="111" t="s">
        <v>287</v>
      </c>
      <c r="D102" s="101" t="s">
        <v>342</v>
      </c>
      <c r="E102" s="107"/>
      <c r="F102" s="116"/>
      <c r="G102" s="116"/>
      <c r="H102" s="128" t="str">
        <f>IF(ISNA(VLOOKUP($D102,'Jul 16'!$F:$F,1,0)),"No","Yes")</f>
      </c>
      <c r="I102" s="4144">
        <f>IF(ISNA(VLOOKUP($D102,'Jul 9'!$F:$F,1,0)),"No","Yes")</f>
      </c>
      <c r="J102" s="4143">
        <f>IF(ISNA(VLOOKUP($D102,'Jul 2'!$F:$F,1,0)),"No","Yes")</f>
      </c>
      <c r="K102" s="4142">
        <f>IF(ISNA(VLOOKUP($D102,'Jun 25'!$F:$F,1,0)),"No","Yes")</f>
      </c>
      <c r="L102" s="4141">
        <f>IF(ISNA(VLOOKUP($D102,'Jun 18'!$F:$F,1,0)),"No","Yes")</f>
      </c>
      <c r="M102" s="4140">
        <f>IF(ISNA(VLOOKUP($D102,'Jun 11'!$F:$F,1,0)),"No","Yes")</f>
      </c>
      <c r="N102" s="4139">
        <f>IF(ISNA(VLOOKUP($D102,'Jun 4'!$F:$F,1,0)),"No","Yes")</f>
      </c>
      <c r="O102" s="4138">
        <f>IF(ISNA(VLOOKUP($D102,'May 28'!$F:$F,1,0)),"No","Yes")</f>
      </c>
      <c r="P102" s="4137">
        <f>IF(ISNA(VLOOKUP($D102,'May 21'!$F:$F,1,0)),"No","Yes")</f>
      </c>
      <c r="Q102" s="4136">
        <f>IF(ISNA(VLOOKUP($D102,'May 14'!$F:$F,1,0)),"No","Yes")</f>
      </c>
      <c r="R102" s="4135">
        <f>IF(ISNA(VLOOKUP($D102,'May 9'!$F:$F,1,0)),"No","Yes")</f>
      </c>
      <c r="S102" s="4134">
        <f>IF(ISNA(VLOOKUP($D102,'May 2'!$F:$F,1,0)),"No","Yes")</f>
      </c>
      <c r="T102" s="4133">
        <f>IF(ISNA(VLOOKUP($D102,'Apr 23'!$F:$F,1,0)),"No","Yes")</f>
      </c>
      <c r="U102" s="4132">
        <f>IF(ISNA(VLOOKUP($D102,'Apr 16'!$F:$F,1,0)),"No","Yes")</f>
      </c>
      <c r="V102" s="4131">
        <f>IF(ISNA(VLOOKUP($D102,'Apr 9'!$F:$F,1,0)),"No","Yes")</f>
      </c>
      <c r="W102" s="4130">
        <f>IF(ISNA(VLOOKUP($D102,'Apr 2'!$F:$F,1,0)),"No","Yes")</f>
      </c>
      <c r="X102" s="4129">
        <f>IF(ISNA(VLOOKUP($D102,'Mar 26'!$F:$F,1,0)),"No","Yes")</f>
      </c>
      <c r="Y102" s="4128">
        <f>IF(ISNA(VLOOKUP($D102,'Mar 19'!$F:$F,1,0)),"No","Yes")</f>
      </c>
      <c r="Z102" s="4127">
        <f>IF(ISNA(VLOOKUP($D102,'Mar 12'!$F:$F,1,0)),"No","Yes")</f>
      </c>
      <c r="AA102" s="4126">
        <f>IF(ISNA(VLOOKUP($D102,'Mar 5'!$F:$F,1,0)),"No","Yes")</f>
      </c>
      <c r="AB102" s="4125">
        <f>IF(ISNA(VLOOKUP($D102,'Feb 26'!$F:$F,1,0)),"No","Yes")</f>
      </c>
      <c r="AC102" s="4124">
        <f>IF(ISNA(VLOOKUP($D102,'Feb 26'!$F:$F,1,0)),"No","Yes")</f>
      </c>
      <c r="AD102" s="4123">
        <f>IF(ISNA(VLOOKUP($D102,'Feb 12'!$F:$F,1,0)),"No","Yes")</f>
      </c>
      <c r="AE102" s="4122">
        <f>IF(ISNA(VLOOKUP($D102,'Feb 5'!$F:$F,1,0)),"No","Yes")</f>
      </c>
      <c r="AF102" s="4121">
        <f>IF(ISNA(VLOOKUP($D102,'Jan 29'!$F:$F,1,0)),"No","Yes")</f>
      </c>
      <c r="AG102" s="4120">
        <f>IF(ISNA(VLOOKUP(D102,'Jan 22'!F:F,1,0)),"No","Yes")</f>
      </c>
      <c r="AH102" s="4119"/>
      <c r="AI102" s="4118"/>
      <c r="AJ102" s="4117"/>
      <c r="AK102" s="4116"/>
      <c r="AL102" s="4115"/>
      <c r="AM102" s="4114"/>
      <c r="AN102" s="4113"/>
      <c r="AO102" s="4112"/>
      <c r="AP102" s="4111"/>
      <c r="AQ102" s="4110"/>
      <c r="AR102" s="4109"/>
      <c r="AS102" s="4108"/>
      <c r="AT102" s="4107"/>
      <c r="AU102" s="4106"/>
      <c r="AV102" s="4105"/>
      <c r="AW102" s="4104"/>
      <c r="AX102" s="4103"/>
      <c r="AY102" s="4102"/>
      <c r="AZ102" s="4101"/>
      <c r="BA102" s="4100"/>
    </row>
    <row r="103" spans="1:52" x14ac:dyDescent="0.25">
      <c r="A103" s="266"/>
      <c r="B103" s="101" t="s">
        <v>1344</v>
      </c>
      <c r="C103" s="111" t="s">
        <v>287</v>
      </c>
      <c r="D103" s="101" t="s">
        <v>654</v>
      </c>
      <c r="E103" s="107" t="s">
        <v>655</v>
      </c>
      <c r="F103" s="107" t="s">
        <v>289</v>
      </c>
      <c r="G103" s="107" t="s">
        <v>1019</v>
      </c>
      <c r="H103" s="128" t="str">
        <f>IF(ISNA(VLOOKUP($D103,'Jul 16'!$F:$F,1,0)),"No","Yes")</f>
      </c>
      <c r="I103" s="4189">
        <f>IF(ISNA(VLOOKUP($D103,'Jul 9'!$F:$F,1,0)),"No","Yes")</f>
      </c>
      <c r="J103" s="4188">
        <f>IF(ISNA(VLOOKUP($D103,'Jul 2'!$F:$F,1,0)),"No","Yes")</f>
      </c>
      <c r="K103" s="4187">
        <f>IF(ISNA(VLOOKUP($D103,'Jun 25'!$F:$F,1,0)),"No","Yes")</f>
      </c>
      <c r="L103" s="4186">
        <f>IF(ISNA(VLOOKUP($D103,'Jun 18'!$F:$F,1,0)),"No","Yes")</f>
      </c>
      <c r="M103" s="4185">
        <f>IF(ISNA(VLOOKUP($D103,'Jun 11'!$F:$F,1,0)),"No","Yes")</f>
      </c>
      <c r="N103" s="4184">
        <f>IF(ISNA(VLOOKUP($D103,'Jun 4'!$F:$F,1,0)),"No","Yes")</f>
      </c>
      <c r="O103" s="4183">
        <f>IF(ISNA(VLOOKUP($D103,'May 28'!$F:$F,1,0)),"No","Yes")</f>
      </c>
      <c r="P103" s="4182">
        <f>IF(ISNA(VLOOKUP($D103,'May 21'!$F:$F,1,0)),"No","Yes")</f>
      </c>
      <c r="Q103" s="4181">
        <f>IF(ISNA(VLOOKUP($D103,'May 14'!$F:$F,1,0)),"No","Yes")</f>
      </c>
      <c r="R103" s="4180">
        <f>IF(ISNA(VLOOKUP($D103,'May 9'!$F:$F,1,0)),"No","Yes")</f>
      </c>
      <c r="S103" s="4179">
        <f>IF(ISNA(VLOOKUP($D103,'May 2'!$F:$F,1,0)),"No","Yes")</f>
      </c>
      <c r="T103" s="4178">
        <f>IF(ISNA(VLOOKUP($D103,'Apr 23'!$F:$F,1,0)),"No","Yes")</f>
      </c>
      <c r="U103" s="4177">
        <f>IF(ISNA(VLOOKUP($D103,'Apr 16'!$F:$F,1,0)),"No","Yes")</f>
      </c>
      <c r="V103" s="4176">
        <f>IF(ISNA(VLOOKUP($D103,'Apr 9'!$F:$F,1,0)),"No","Yes")</f>
      </c>
      <c r="W103" s="4175">
        <f>IF(ISNA(VLOOKUP($D103,'Apr 2'!$F:$F,1,0)),"No","Yes")</f>
      </c>
      <c r="X103" s="4174">
        <f>IF(ISNA(VLOOKUP($D103,'Mar 26'!$F:$F,1,0)),"No","Yes")</f>
      </c>
      <c r="Y103" s="4173">
        <f>IF(ISNA(VLOOKUP($D103,'Mar 19'!$F:$F,1,0)),"No","Yes")</f>
      </c>
      <c r="Z103" s="4172">
        <f>IF(ISNA(VLOOKUP($D103,'Mar 12'!$F:$F,1,0)),"No","Yes")</f>
      </c>
      <c r="AA103" s="4171">
        <f>IF(ISNA(VLOOKUP($D103,'Mar 5'!$F:$F,1,0)),"No","Yes")</f>
      </c>
      <c r="AB103" s="4170">
        <f>IF(ISNA(VLOOKUP($D103,'Feb 26'!$F:$F,1,0)),"No","Yes")</f>
      </c>
      <c r="AC103" s="4169">
        <f>IF(ISNA(VLOOKUP($D103,'Feb 26'!$F:$F,1,0)),"No","Yes")</f>
      </c>
      <c r="AD103" s="4168">
        <f>IF(ISNA(VLOOKUP($D103,'Feb 12'!$F:$F,1,0)),"No","Yes")</f>
      </c>
      <c r="AE103" s="4167">
        <f>IF(ISNA(VLOOKUP($D103,'Feb 5'!$F:$F,1,0)),"No","Yes")</f>
      </c>
      <c r="AF103" s="4166">
        <f>IF(ISNA(VLOOKUP($D103,'Jan 29'!$F:$F,1,0)),"No","Yes")</f>
      </c>
      <c r="AG103" s="4165">
        <f>IF(ISNA(VLOOKUP(D103,'Jan 22'!F:F,1,0)),"No","Yes")</f>
      </c>
      <c r="AH103" s="4164"/>
      <c r="AI103" s="4163"/>
      <c r="AJ103" s="4162"/>
      <c r="AK103" s="4161"/>
      <c r="AL103" s="4160"/>
      <c r="AM103" s="4159"/>
      <c r="AN103" s="4158"/>
      <c r="AO103" s="4157"/>
      <c r="AP103" s="4156"/>
      <c r="AQ103" s="4155"/>
      <c r="AR103" s="4154"/>
      <c r="AS103" s="4153"/>
      <c r="AT103" s="4152"/>
      <c r="AU103" s="4151"/>
      <c r="AV103" s="4150"/>
      <c r="AW103" s="4149"/>
      <c r="AX103" s="4148"/>
      <c r="AY103" s="4147"/>
      <c r="AZ103" s="4146"/>
      <c r="BA103" s="4145"/>
    </row>
    <row r="104" spans="1:52" x14ac:dyDescent="0.25">
      <c r="A104" s="266"/>
      <c r="B104" s="101" t="s">
        <v>1345</v>
      </c>
      <c r="C104" s="111" t="s">
        <v>294</v>
      </c>
      <c r="D104" s="114" t="s">
        <v>847</v>
      </c>
      <c r="E104" s="107" t="s">
        <v>848</v>
      </c>
      <c r="F104" s="107" t="s">
        <v>289</v>
      </c>
      <c r="G104" s="107" t="s">
        <v>1019</v>
      </c>
      <c r="H104" s="128" t="str">
        <f>IF(ISNA(VLOOKUP($D104,'Jul 16'!$F:$F,1,0)),"No","Yes")</f>
      </c>
      <c r="I104" s="4234">
        <f>IF(ISNA(VLOOKUP($D104,'Jul 9'!$F:$F,1,0)),"No","Yes")</f>
      </c>
      <c r="J104" s="4233">
        <f>IF(ISNA(VLOOKUP($D104,'Jul 2'!$F:$F,1,0)),"No","Yes")</f>
      </c>
      <c r="K104" s="4232">
        <f>IF(ISNA(VLOOKUP($D104,'Jun 25'!$F:$F,1,0)),"No","Yes")</f>
      </c>
      <c r="L104" s="4231">
        <f>IF(ISNA(VLOOKUP($D104,'Jun 18'!$F:$F,1,0)),"No","Yes")</f>
      </c>
      <c r="M104" s="4230">
        <f>IF(ISNA(VLOOKUP($D104,'Jun 11'!$F:$F,1,0)),"No","Yes")</f>
      </c>
      <c r="N104" s="4229">
        <f>IF(ISNA(VLOOKUP($D104,'Jun 4'!$F:$F,1,0)),"No","Yes")</f>
      </c>
      <c r="O104" s="4228">
        <f>IF(ISNA(VLOOKUP($D104,'May 28'!$F:$F,1,0)),"No","Yes")</f>
      </c>
      <c r="P104" s="4227">
        <f>IF(ISNA(VLOOKUP($D104,'May 21'!$F:$F,1,0)),"No","Yes")</f>
      </c>
      <c r="Q104" s="4226">
        <f>IF(ISNA(VLOOKUP($D104,'May 14'!$F:$F,1,0)),"No","Yes")</f>
      </c>
      <c r="R104" s="4225">
        <f>IF(ISNA(VLOOKUP($D104,'May 9'!$F:$F,1,0)),"No","Yes")</f>
      </c>
      <c r="S104" s="4224">
        <f>IF(ISNA(VLOOKUP($D104,'May 2'!$F:$F,1,0)),"No","Yes")</f>
      </c>
      <c r="T104" s="4223">
        <f>IF(ISNA(VLOOKUP($D104,'Apr 23'!$F:$F,1,0)),"No","Yes")</f>
      </c>
      <c r="U104" s="4222">
        <f>IF(ISNA(VLOOKUP($D104,'Apr 16'!$F:$F,1,0)),"No","Yes")</f>
      </c>
      <c r="V104" s="4221">
        <f>IF(ISNA(VLOOKUP($D104,'Apr 9'!$F:$F,1,0)),"No","Yes")</f>
      </c>
      <c r="W104" s="4220">
        <f>IF(ISNA(VLOOKUP($D104,'Apr 2'!$F:$F,1,0)),"No","Yes")</f>
      </c>
      <c r="X104" s="4219">
        <f>IF(ISNA(VLOOKUP($D104,'Mar 26'!$F:$F,1,0)),"No","Yes")</f>
      </c>
      <c r="Y104" s="4218">
        <f>IF(ISNA(VLOOKUP($D104,'Mar 19'!$F:$F,1,0)),"No","Yes")</f>
      </c>
      <c r="Z104" s="4217">
        <f>IF(ISNA(VLOOKUP($D104,'Mar 12'!$F:$F,1,0)),"No","Yes")</f>
      </c>
      <c r="AA104" s="4216">
        <f>IF(ISNA(VLOOKUP($D104,'Mar 5'!$F:$F,1,0)),"No","Yes")</f>
      </c>
      <c r="AB104" s="4215">
        <f>IF(ISNA(VLOOKUP($D104,'Feb 26'!$F:$F,1,0)),"No","Yes")</f>
      </c>
      <c r="AC104" s="4214">
        <f>IF(ISNA(VLOOKUP($D104,'Feb 26'!$F:$F,1,0)),"No","Yes")</f>
      </c>
      <c r="AD104" s="4213">
        <f>IF(ISNA(VLOOKUP($D104,'Feb 12'!$F:$F,1,0)),"No","Yes")</f>
      </c>
      <c r="AE104" s="4212">
        <f>IF(ISNA(VLOOKUP($D104,'Feb 5'!$F:$F,1,0)),"No","Yes")</f>
      </c>
      <c r="AF104" s="4211">
        <f>IF(ISNA(VLOOKUP($D104,'Jan 29'!$F:$F,1,0)),"No","Yes")</f>
      </c>
      <c r="AG104" s="4210">
        <f>IF(ISNA(VLOOKUP(D104,'Jan 22'!F:F,1,0)),"No","Yes")</f>
      </c>
      <c r="AH104" s="4209"/>
      <c r="AI104" s="4208"/>
      <c r="AJ104" s="4207"/>
      <c r="AK104" s="4206"/>
      <c r="AL104" s="4205"/>
      <c r="AM104" s="4204"/>
      <c r="AN104" s="4203"/>
      <c r="AO104" s="4202"/>
      <c r="AP104" s="4201"/>
      <c r="AQ104" s="4200"/>
      <c r="AR104" s="4199"/>
      <c r="AS104" s="4198"/>
      <c r="AT104" s="4197"/>
      <c r="AU104" s="4196"/>
      <c r="AV104" s="4195"/>
      <c r="AW104" s="4194"/>
      <c r="AX104" s="4193"/>
      <c r="AY104" s="4192"/>
      <c r="AZ104" s="4191"/>
      <c r="BA104" s="4190"/>
    </row>
    <row customFormat="1" r="105" s="172" spans="1:52" x14ac:dyDescent="0.25">
      <c r="A105" s="266"/>
      <c r="B105" s="101" t="s">
        <v>1411</v>
      </c>
      <c r="C105" s="107" t="s">
        <v>294</v>
      </c>
      <c r="D105" s="174" t="s">
        <v>532</v>
      </c>
      <c r="E105" s="107" t="s">
        <v>533</v>
      </c>
      <c r="F105" s="107" t="s">
        <v>516</v>
      </c>
      <c r="G105" s="107" t="s">
        <v>1019</v>
      </c>
      <c r="H105" s="128" t="str">
        <f>IF(ISNA(VLOOKUP($D105,'Jul 16'!$F:$F,1,0)),"No","Yes")</f>
      </c>
      <c r="I105" s="4279">
        <f>IF(ISNA(VLOOKUP($D105,'Jul 9'!$F:$F,1,0)),"No","Yes")</f>
      </c>
      <c r="J105" s="4278">
        <f>IF(ISNA(VLOOKUP($D105,'Jul 2'!$F:$F,1,0)),"No","Yes")</f>
      </c>
      <c r="K105" s="4277">
        <f>IF(ISNA(VLOOKUP($D105,'Jun 25'!$F:$F,1,0)),"No","Yes")</f>
      </c>
      <c r="L105" s="4276">
        <f>IF(ISNA(VLOOKUP($D105,'Jun 18'!$F:$F,1,0)),"No","Yes")</f>
      </c>
      <c r="M105" s="4275">
        <f>IF(ISNA(VLOOKUP($D105,'Jun 11'!$F:$F,1,0)),"No","Yes")</f>
      </c>
      <c r="N105" s="4274">
        <f>IF(ISNA(VLOOKUP($D105,'Jun 4'!$F:$F,1,0)),"No","Yes")</f>
      </c>
      <c r="O105" s="4273">
        <f>IF(ISNA(VLOOKUP($D105,'May 28'!$F:$F,1,0)),"No","Yes")</f>
      </c>
      <c r="P105" s="4272">
        <f>IF(ISNA(VLOOKUP($D105,'May 21'!$F:$F,1,0)),"No","Yes")</f>
      </c>
      <c r="Q105" s="4271">
        <f>IF(ISNA(VLOOKUP($D105,'May 14'!$F:$F,1,0)),"No","Yes")</f>
      </c>
      <c r="R105" s="4270">
        <f>IF(ISNA(VLOOKUP($D105,'May 9'!$F:$F,1,0)),"No","Yes")</f>
      </c>
      <c r="S105" s="4269">
        <f>IF(ISNA(VLOOKUP($D105,'May 2'!$F:$F,1,0)),"No","Yes")</f>
      </c>
      <c r="T105" s="4268">
        <f>IF(ISNA(VLOOKUP($D105,'Apr 23'!$F:$F,1,0)),"No","Yes")</f>
      </c>
      <c r="U105" s="4267">
        <f>IF(ISNA(VLOOKUP($D105,'Apr 16'!$F:$F,1,0)),"No","Yes")</f>
      </c>
      <c r="V105" s="4266">
        <f>IF(ISNA(VLOOKUP($D105,'Apr 9'!$F:$F,1,0)),"No","Yes")</f>
      </c>
      <c r="W105" s="4265">
        <f>IF(ISNA(VLOOKUP($D105,'Apr 2'!$F:$F,1,0)),"No","Yes")</f>
      </c>
      <c r="X105" s="4264">
        <f>IF(ISNA(VLOOKUP($D105,'Mar 26'!$F:$F,1,0)),"No","Yes")</f>
      </c>
      <c r="Y105" s="4263">
        <f>IF(ISNA(VLOOKUP($D105,'Mar 19'!$F:$F,1,0)),"No","Yes")</f>
      </c>
      <c r="Z105" s="4262">
        <f>IF(ISNA(VLOOKUP($D105,'Mar 12'!$F:$F,1,0)),"No","Yes")</f>
      </c>
      <c r="AA105" s="4261">
        <f>IF(ISNA(VLOOKUP($D105,'Mar 5'!$F:$F,1,0)),"No","Yes")</f>
      </c>
      <c r="AB105" s="4260">
        <f>IF(ISNA(VLOOKUP($D105,'Feb 26'!$F:$F,1,0)),"No","Yes")</f>
      </c>
      <c r="AC105" s="4259">
        <f>IF(ISNA(VLOOKUP($D105,'Feb 26'!$F:$F,1,0)),"No","Yes")</f>
      </c>
      <c r="AD105" s="4258">
        <f>IF(ISNA(VLOOKUP($D105,'Feb 12'!$F:$F,1,0)),"No","Yes")</f>
      </c>
      <c r="AE105" s="4257">
        <f>IF(ISNA(VLOOKUP($D105,'Feb 5'!$F:$F,1,0)),"No","Yes")</f>
      </c>
      <c r="AF105" s="4256">
        <f>IF(ISNA(VLOOKUP($D105,'Jan 29'!$F:$F,1,0)),"No","Yes")</f>
      </c>
      <c r="AG105" s="4255">
        <f>IF(ISNA(VLOOKUP(D105,'Jan 22'!F:F,1,0)),"No","Yes")</f>
      </c>
      <c r="AH105" s="4254"/>
      <c r="AI105" s="4253"/>
      <c r="AJ105" s="4252"/>
      <c r="AK105" s="4251"/>
      <c r="AL105" s="4250"/>
      <c r="AM105" s="4249"/>
      <c r="AN105" s="4248"/>
      <c r="AO105" s="4247"/>
      <c r="AP105" s="4246"/>
      <c r="AQ105" s="4245"/>
      <c r="AR105" s="4244"/>
      <c r="AS105" s="4243"/>
      <c r="AT105" s="4242"/>
      <c r="AU105" s="4241"/>
      <c r="AV105" s="4240"/>
      <c r="AW105" s="4239"/>
      <c r="AX105" s="4238"/>
      <c r="AY105" s="4237"/>
      <c r="AZ105" s="4236"/>
      <c r="BA105" s="4235"/>
    </row>
    <row r="106" spans="1:52" x14ac:dyDescent="0.25">
      <c r="A106" s="266"/>
      <c r="B106" s="101" t="s">
        <v>1346</v>
      </c>
      <c r="C106" s="111" t="s">
        <v>294</v>
      </c>
      <c r="D106" s="114" t="s">
        <v>626</v>
      </c>
      <c r="E106" s="124" t="s">
        <v>627</v>
      </c>
      <c r="F106" s="124" t="s">
        <v>289</v>
      </c>
      <c r="G106" s="124" t="s">
        <v>666</v>
      </c>
      <c r="H106" s="128" t="str">
        <f>IF(ISNA(VLOOKUP($D106,'Jul 16'!$F:$F,1,0)),"No","Yes")</f>
      </c>
      <c r="I106" s="4324">
        <f>IF(ISNA(VLOOKUP($D106,'Jul 9'!$F:$F,1,0)),"No","Yes")</f>
      </c>
      <c r="J106" s="4323">
        <f>IF(ISNA(VLOOKUP($D106,'Jul 2'!$F:$F,1,0)),"No","Yes")</f>
      </c>
      <c r="K106" s="4322">
        <f>IF(ISNA(VLOOKUP($D106,'Jun 25'!$F:$F,1,0)),"No","Yes")</f>
      </c>
      <c r="L106" s="4321">
        <f>IF(ISNA(VLOOKUP($D106,'Jun 18'!$F:$F,1,0)),"No","Yes")</f>
      </c>
      <c r="M106" s="4320">
        <f>IF(ISNA(VLOOKUP($D106,'Jun 11'!$F:$F,1,0)),"No","Yes")</f>
      </c>
      <c r="N106" s="4319">
        <f>IF(ISNA(VLOOKUP($D106,'Jun 4'!$F:$F,1,0)),"No","Yes")</f>
      </c>
      <c r="O106" s="4318">
        <f>IF(ISNA(VLOOKUP($D106,'May 28'!$F:$F,1,0)),"No","Yes")</f>
      </c>
      <c r="P106" s="4317">
        <f>IF(ISNA(VLOOKUP($D106,'May 21'!$F:$F,1,0)),"No","Yes")</f>
      </c>
      <c r="Q106" s="4316">
        <f>IF(ISNA(VLOOKUP($D106,'May 14'!$F:$F,1,0)),"No","Yes")</f>
      </c>
      <c r="R106" s="4315">
        <f>IF(ISNA(VLOOKUP($D106,'May 9'!$F:$F,1,0)),"No","Yes")</f>
      </c>
      <c r="S106" s="4314">
        <f>IF(ISNA(VLOOKUP($D106,'May 2'!$F:$F,1,0)),"No","Yes")</f>
      </c>
      <c r="T106" s="4313">
        <f>IF(ISNA(VLOOKUP($D106,'Apr 23'!$F:$F,1,0)),"No","Yes")</f>
      </c>
      <c r="U106" s="4312">
        <f>IF(ISNA(VLOOKUP($D106,'Apr 16'!$F:$F,1,0)),"No","Yes")</f>
      </c>
      <c r="V106" s="4311">
        <f>IF(ISNA(VLOOKUP($D106,'Apr 9'!$F:$F,1,0)),"No","Yes")</f>
      </c>
      <c r="W106" s="4310">
        <f>IF(ISNA(VLOOKUP($D106,'Apr 2'!$F:$F,1,0)),"No","Yes")</f>
      </c>
      <c r="X106" s="4309">
        <f>IF(ISNA(VLOOKUP($D106,'Mar 26'!$F:$F,1,0)),"No","Yes")</f>
      </c>
      <c r="Y106" s="4308">
        <f>IF(ISNA(VLOOKUP($D106,'Mar 19'!$F:$F,1,0)),"No","Yes")</f>
      </c>
      <c r="Z106" s="4307">
        <f>IF(ISNA(VLOOKUP($D106,'Mar 12'!$F:$F,1,0)),"No","Yes")</f>
      </c>
      <c r="AA106" s="4306">
        <f>IF(ISNA(VLOOKUP($D106,'Mar 5'!$F:$F,1,0)),"No","Yes")</f>
      </c>
      <c r="AB106" s="4305">
        <f>IF(ISNA(VLOOKUP($D106,'Feb 26'!$F:$F,1,0)),"No","Yes")</f>
      </c>
      <c r="AC106" s="4304">
        <f>IF(ISNA(VLOOKUP($D106,'Feb 26'!$F:$F,1,0)),"No","Yes")</f>
      </c>
      <c r="AD106" s="4303">
        <f>IF(ISNA(VLOOKUP($D106,'Feb 12'!$F:$F,1,0)),"No","Yes")</f>
      </c>
      <c r="AE106" s="4302">
        <f>IF(ISNA(VLOOKUP($D106,'Feb 5'!$F:$F,1,0)),"No","Yes")</f>
      </c>
      <c r="AF106" s="4301">
        <f>IF(ISNA(VLOOKUP($D106,'Jan 29'!$F:$F,1,0)),"No","Yes")</f>
      </c>
      <c r="AG106" s="4300">
        <f>IF(ISNA(VLOOKUP(D106,'Jan 22'!F:F,1,0)),"No","Yes")</f>
      </c>
      <c r="AH106" s="4299"/>
      <c r="AI106" s="4298"/>
      <c r="AJ106" s="4297"/>
      <c r="AK106" s="4296"/>
      <c r="AL106" s="4295"/>
      <c r="AM106" s="4294"/>
      <c r="AN106" s="4293"/>
      <c r="AO106" s="4292"/>
      <c r="AP106" s="4291"/>
      <c r="AQ106" s="4290"/>
      <c r="AR106" s="4289"/>
      <c r="AS106" s="4288"/>
      <c r="AT106" s="4287"/>
      <c r="AU106" s="4286"/>
      <c r="AV106" s="4285"/>
      <c r="AW106" s="4284"/>
      <c r="AX106" s="4283"/>
      <c r="AY106" s="4282"/>
      <c r="AZ106" s="4281"/>
      <c r="BA106" s="4280"/>
    </row>
    <row r="107" spans="1:52" x14ac:dyDescent="0.25">
      <c r="A107" s="266"/>
      <c r="B107" s="125" t="s">
        <v>1321</v>
      </c>
      <c r="C107" s="111" t="s">
        <v>294</v>
      </c>
      <c r="D107" s="101" t="s">
        <v>563</v>
      </c>
      <c r="E107" s="107"/>
      <c r="F107" s="116"/>
      <c r="G107" s="116"/>
      <c r="H107" s="128" t="str">
        <f>IF(ISNA(VLOOKUP($D107,'Jul 16'!$F:$F,1,0)),"No","Yes")</f>
      </c>
      <c r="I107" s="4369">
        <f>IF(ISNA(VLOOKUP($D107,'Jul 9'!$F:$F,1,0)),"No","Yes")</f>
      </c>
      <c r="J107" s="4368">
        <f>IF(ISNA(VLOOKUP($D107,'Jul 2'!$F:$F,1,0)),"No","Yes")</f>
      </c>
      <c r="K107" s="4367">
        <f>IF(ISNA(VLOOKUP($D107,'Jun 25'!$F:$F,1,0)),"No","Yes")</f>
      </c>
      <c r="L107" s="4366">
        <f>IF(ISNA(VLOOKUP($D107,'Jun 18'!$F:$F,1,0)),"No","Yes")</f>
      </c>
      <c r="M107" s="4365">
        <f>IF(ISNA(VLOOKUP($D107,'Jun 11'!$F:$F,1,0)),"No","Yes")</f>
      </c>
      <c r="N107" s="4364">
        <f>IF(ISNA(VLOOKUP($D107,'Jun 4'!$F:$F,1,0)),"No","Yes")</f>
      </c>
      <c r="O107" s="4363">
        <f>IF(ISNA(VLOOKUP($D107,'May 28'!$F:$F,1,0)),"No","Yes")</f>
      </c>
      <c r="P107" s="4362">
        <f>IF(ISNA(VLOOKUP($D107,'May 21'!$F:$F,1,0)),"No","Yes")</f>
      </c>
      <c r="Q107" s="4361">
        <f>IF(ISNA(VLOOKUP($D107,'May 14'!$F:$F,1,0)),"No","Yes")</f>
      </c>
      <c r="R107" s="4360">
        <f>IF(ISNA(VLOOKUP($D107,'May 9'!$F:$F,1,0)),"No","Yes")</f>
      </c>
      <c r="S107" s="4359">
        <f>IF(ISNA(VLOOKUP($D107,'May 2'!$F:$F,1,0)),"No","Yes")</f>
      </c>
      <c r="T107" s="4358">
        <f>IF(ISNA(VLOOKUP($D107,'Apr 23'!$F:$F,1,0)),"No","Yes")</f>
      </c>
      <c r="U107" s="4357">
        <f>IF(ISNA(VLOOKUP($D107,'Apr 16'!$F:$F,1,0)),"No","Yes")</f>
      </c>
      <c r="V107" s="4356">
        <f>IF(ISNA(VLOOKUP($D107,'Apr 9'!$F:$F,1,0)),"No","Yes")</f>
      </c>
      <c r="W107" s="4355">
        <f>IF(ISNA(VLOOKUP($D107,'Apr 2'!$F:$F,1,0)),"No","Yes")</f>
      </c>
      <c r="X107" s="4354">
        <f>IF(ISNA(VLOOKUP($D107,'Mar 26'!$F:$F,1,0)),"No","Yes")</f>
      </c>
      <c r="Y107" s="4353">
        <f>IF(ISNA(VLOOKUP($D107,'Mar 19'!$F:$F,1,0)),"No","Yes")</f>
      </c>
      <c r="Z107" s="4352">
        <f>IF(ISNA(VLOOKUP($D107,'Mar 12'!$F:$F,1,0)),"No","Yes")</f>
      </c>
      <c r="AA107" s="4351">
        <f>IF(ISNA(VLOOKUP($D107,'Mar 5'!$F:$F,1,0)),"No","Yes")</f>
      </c>
      <c r="AB107" s="4350">
        <f>IF(ISNA(VLOOKUP($D107,'Feb 26'!$F:$F,1,0)),"No","Yes")</f>
      </c>
      <c r="AC107" s="4349">
        <f>IF(ISNA(VLOOKUP($D107,'Feb 26'!$F:$F,1,0)),"No","Yes")</f>
      </c>
      <c r="AD107" s="4348">
        <f>IF(ISNA(VLOOKUP($D107,'Feb 12'!$F:$F,1,0)),"No","Yes")</f>
      </c>
      <c r="AE107" s="4347">
        <f>IF(ISNA(VLOOKUP($D107,'Feb 5'!$F:$F,1,0)),"No","Yes")</f>
      </c>
      <c r="AF107" s="4346">
        <f>IF(ISNA(VLOOKUP($D107,'Jan 29'!$F:$F,1,0)),"No","Yes")</f>
      </c>
      <c r="AG107" s="4345">
        <f>IF(ISNA(VLOOKUP(D107,'Jan 22'!F:F,1,0)),"No","Yes")</f>
      </c>
      <c r="AH107" s="4344"/>
      <c r="AI107" s="4343"/>
      <c r="AJ107" s="4342"/>
      <c r="AK107" s="4341"/>
      <c r="AL107" s="4340"/>
      <c r="AM107" s="4339"/>
      <c r="AN107" s="4338"/>
      <c r="AO107" s="4337"/>
      <c r="AP107" s="4336"/>
      <c r="AQ107" s="4335"/>
      <c r="AR107" s="4334"/>
      <c r="AS107" s="4333"/>
      <c r="AT107" s="4332"/>
      <c r="AU107" s="4331"/>
      <c r="AV107" s="4330"/>
      <c r="AW107" s="4329"/>
      <c r="AX107" s="4328"/>
      <c r="AY107" s="4327"/>
      <c r="AZ107" s="4326"/>
      <c r="BA107" s="4325"/>
    </row>
    <row customFormat="1" r="108" s="99" spans="1:52" x14ac:dyDescent="0.25">
      <c r="A108" s="269" t="s">
        <v>488</v>
      </c>
      <c r="B108" s="101" t="s">
        <v>1366</v>
      </c>
      <c r="C108" s="107" t="s">
        <v>473</v>
      </c>
      <c r="D108" s="107" t="s">
        <v>472</v>
      </c>
      <c r="E108" s="107" t="s">
        <v>474</v>
      </c>
      <c r="F108" s="107" t="s">
        <v>475</v>
      </c>
      <c r="G108" s="107" t="s">
        <v>1050</v>
      </c>
      <c r="H108" s="128" t="str">
        <f>IF(ISNA(VLOOKUP($D108,'Jul 16'!$F:$F,1,0)),"No","Yes")</f>
      </c>
      <c r="I108" s="4414">
        <f>IF(ISNA(VLOOKUP($D108,'Jul 9'!$F:$F,1,0)),"No","Yes")</f>
      </c>
      <c r="J108" s="4413">
        <f>IF(ISNA(VLOOKUP($D108,'Jul 2'!$F:$F,1,0)),"No","Yes")</f>
      </c>
      <c r="K108" s="4412">
        <f>IF(ISNA(VLOOKUP($D108,'Jun 25'!$F:$F,1,0)),"No","Yes")</f>
      </c>
      <c r="L108" s="4411">
        <f>IF(ISNA(VLOOKUP($D108,'Jun 18'!$F:$F,1,0)),"No","Yes")</f>
      </c>
      <c r="M108" s="4410">
        <f>IF(ISNA(VLOOKUP($D108,'Jun 11'!$F:$F,1,0)),"No","Yes")</f>
      </c>
      <c r="N108" s="4409">
        <f>IF(ISNA(VLOOKUP($D108,'Jun 4'!$F:$F,1,0)),"No","Yes")</f>
      </c>
      <c r="O108" s="4408">
        <f>IF(ISNA(VLOOKUP($D108,'May 28'!$F:$F,1,0)),"No","Yes")</f>
      </c>
      <c r="P108" s="4407">
        <f>IF(ISNA(VLOOKUP($D108,'May 21'!$F:$F,1,0)),"No","Yes")</f>
      </c>
      <c r="Q108" s="4406">
        <f>IF(ISNA(VLOOKUP($D108,'May 14'!$F:$F,1,0)),"No","Yes")</f>
      </c>
      <c r="R108" s="4405">
        <f>IF(ISNA(VLOOKUP($D108,'May 9'!$F:$F,1,0)),"No","Yes")</f>
      </c>
      <c r="S108" s="4404">
        <f>IF(ISNA(VLOOKUP($D108,'May 2'!$F:$F,1,0)),"No","Yes")</f>
      </c>
      <c r="T108" s="4403">
        <f>IF(ISNA(VLOOKUP($D108,'Apr 23'!$F:$F,1,0)),"No","Yes")</f>
      </c>
      <c r="U108" s="4402">
        <f>IF(ISNA(VLOOKUP($D108,'Apr 16'!$F:$F,1,0)),"No","Yes")</f>
      </c>
      <c r="V108" s="4401">
        <f>IF(ISNA(VLOOKUP($D108,'Apr 9'!$F:$F,1,0)),"No","Yes")</f>
      </c>
      <c r="W108" s="4400">
        <f>IF(ISNA(VLOOKUP($D108,'Apr 2'!$F:$F,1,0)),"No","Yes")</f>
      </c>
      <c r="X108" s="4399">
        <f>IF(ISNA(VLOOKUP($D108,'Mar 26'!$F:$F,1,0)),"No","Yes")</f>
      </c>
      <c r="Y108" s="4398">
        <f>IF(ISNA(VLOOKUP($D108,'Mar 19'!$F:$F,1,0)),"No","Yes")</f>
      </c>
      <c r="Z108" s="4397">
        <f>IF(ISNA(VLOOKUP($D108,'Mar 12'!$F:$F,1,0)),"No","Yes")</f>
      </c>
      <c r="AA108" s="4396">
        <f>IF(ISNA(VLOOKUP($D108,'Mar 5'!$F:$F,1,0)),"No","Yes")</f>
      </c>
      <c r="AB108" s="4395">
        <f>IF(ISNA(VLOOKUP($D108,'Feb 26'!$F:$F,1,0)),"No","Yes")</f>
      </c>
      <c r="AC108" s="4394">
        <f>IF(ISNA(VLOOKUP($D108,'Feb 26'!$F:$F,1,0)),"No","Yes")</f>
      </c>
      <c r="AD108" s="4393">
        <f>IF(ISNA(VLOOKUP($D108,'Feb 12'!$F:$F,1,0)),"No","Yes")</f>
      </c>
      <c r="AE108" s="4392">
        <f>IF(ISNA(VLOOKUP($D108,'Feb 5'!$F:$F,1,0)),"No","Yes")</f>
      </c>
      <c r="AF108" s="4391">
        <f>IF(ISNA(VLOOKUP($D108,'Jan 29'!$F:$F,1,0)),"No","Yes")</f>
      </c>
      <c r="AG108" s="4390">
        <f>IF(ISNA(VLOOKUP(D108,'Jan 22'!F:F,1,0)),"No","Yes")</f>
      </c>
      <c r="AH108" s="4389"/>
      <c r="AI108" s="4388"/>
      <c r="AJ108" s="4387"/>
      <c r="AK108" s="4386"/>
      <c r="AL108" s="4385"/>
      <c r="AM108" s="4384"/>
      <c r="AN108" s="4383"/>
      <c r="AO108" s="4382"/>
      <c r="AP108" s="4381"/>
      <c r="AQ108" s="4380"/>
      <c r="AR108" s="4379"/>
      <c r="AS108" s="4378"/>
      <c r="AT108" s="4377"/>
      <c r="AU108" s="4376"/>
      <c r="AV108" s="4375"/>
      <c r="AW108" s="4374"/>
      <c r="AX108" s="4373"/>
      <c r="AY108" s="4372"/>
      <c r="AZ108" s="4371"/>
      <c r="BA108" s="4370"/>
    </row>
    <row customFormat="1" r="109" s="242" spans="1:52" x14ac:dyDescent="0.25">
      <c r="A109" s="269"/>
      <c r="B109" s="245" t="s">
        <v>1552</v>
      </c>
      <c r="C109" s="178" t="s">
        <v>1237</v>
      </c>
      <c r="D109" s="178" t="s">
        <v>1545</v>
      </c>
      <c r="E109" s="178" t="s">
        <v>1546</v>
      </c>
      <c r="F109" s="178" t="s">
        <v>1535</v>
      </c>
      <c r="G109" s="178" t="s">
        <v>1136</v>
      </c>
      <c r="H109" s="128" t="str">
        <f>IF(ISNA(VLOOKUP($D109,'Jul 16'!$F:$F,1,0)),"No","Yes")</f>
      </c>
      <c r="I109" s="4459">
        <f>IF(ISNA(VLOOKUP($D109,'Jul 9'!$F:$F,1,0)),"No","Yes")</f>
      </c>
      <c r="J109" s="4458">
        <f>IF(ISNA(VLOOKUP($D109,'Jul 2'!$F:$F,1,0)),"No","Yes")</f>
      </c>
      <c r="K109" s="4457">
        <f>IF(ISNA(VLOOKUP($D109,'Jun 25'!$F:$F,1,0)),"No","Yes")</f>
      </c>
      <c r="L109" s="4456">
        <f>IF(ISNA(VLOOKUP($D109,'Jun 18'!$F:$F,1,0)),"No","Yes")</f>
      </c>
      <c r="M109" s="4455">
        <f>IF(ISNA(VLOOKUP($D109,'Jun 11'!$F:$F,1,0)),"No","Yes")</f>
      </c>
      <c r="N109" s="4454">
        <f>IF(ISNA(VLOOKUP($D109,'Jun 4'!$F:$F,1,0)),"No","Yes")</f>
      </c>
      <c r="O109" s="4453">
        <f>IF(ISNA(VLOOKUP($D109,'May 28'!$F:$F,1,0)),"No","Yes")</f>
      </c>
      <c r="P109" s="4452">
        <f>IF(ISNA(VLOOKUP($D109,'May 21'!$F:$F,1,0)),"No","Yes")</f>
      </c>
      <c r="Q109" s="4451">
        <f>IF(ISNA(VLOOKUP($D109,'May 14'!$F:$F,1,0)),"No","Yes")</f>
      </c>
      <c r="R109" s="4450">
        <f>IF(ISNA(VLOOKUP($D109,'May 9'!$F:$F,1,0)),"No","Yes")</f>
      </c>
      <c r="S109" s="4449">
        <f>IF(ISNA(VLOOKUP($D109,'May 2'!$F:$F,1,0)),"No","Yes")</f>
      </c>
      <c r="T109" s="4448">
        <f>IF(ISNA(VLOOKUP($D109,'Apr 23'!$F:$F,1,0)),"No","Yes")</f>
      </c>
      <c r="U109" s="4447">
        <f>IF(ISNA(VLOOKUP($D109,'Apr 16'!$F:$F,1,0)),"No","Yes")</f>
      </c>
      <c r="V109" s="4446">
        <f>IF(ISNA(VLOOKUP($D109,'Apr 9'!$F:$F,1,0)),"No","Yes")</f>
      </c>
      <c r="W109" s="4445">
        <f>IF(ISNA(VLOOKUP($D109,'Apr 2'!$F:$F,1,0)),"No","Yes")</f>
      </c>
      <c r="X109" s="4444">
        <f>IF(ISNA(VLOOKUP($D109,'Mar 26'!$F:$F,1,0)),"No","Yes")</f>
      </c>
      <c r="Y109" s="4443">
        <f>IF(ISNA(VLOOKUP($D109,'Mar 19'!$F:$F,1,0)),"No","Yes")</f>
      </c>
      <c r="Z109" s="4442">
        <f>IF(ISNA(VLOOKUP($D109,'Mar 12'!$F:$F,1,0)),"No","Yes")</f>
      </c>
      <c r="AA109" s="4441">
        <f>IF(ISNA(VLOOKUP($D109,'Mar 5'!$F:$F,1,0)),"No","Yes")</f>
      </c>
      <c r="AB109" s="4440">
        <f>IF(ISNA(VLOOKUP($D109,'Feb 26'!$F:$F,1,0)),"No","Yes")</f>
      </c>
      <c r="AC109" s="4439">
        <f>IF(ISNA(VLOOKUP($D109,'Feb 26'!$F:$F,1,0)),"No","Yes")</f>
      </c>
      <c r="AD109" s="4438">
        <f>IF(ISNA(VLOOKUP($D109,'Feb 12'!$F:$F,1,0)),"No","Yes")</f>
      </c>
      <c r="AE109" s="4437">
        <f>IF(ISNA(VLOOKUP($D109,'Feb 5'!$F:$F,1,0)),"No","Yes")</f>
      </c>
      <c r="AF109" s="4436">
        <f>IF(ISNA(VLOOKUP($D109,'Jan 29'!$F:$F,1,0)),"No","Yes")</f>
      </c>
      <c r="AG109" s="4435">
        <f>IF(ISNA(VLOOKUP(D109,'Jan 22'!F:F,1,0)),"No","Yes")</f>
      </c>
      <c r="AH109" s="4434"/>
      <c r="AI109" s="4433"/>
      <c r="AJ109" s="4432"/>
      <c r="AK109" s="4431"/>
      <c r="AL109" s="4430"/>
      <c r="AM109" s="4429"/>
      <c r="AN109" s="4428"/>
      <c r="AO109" s="4427"/>
      <c r="AP109" s="4426"/>
      <c r="AQ109" s="4425"/>
      <c r="AR109" s="4424"/>
      <c r="AS109" s="4423"/>
      <c r="AT109" s="4422"/>
      <c r="AU109" s="4421"/>
      <c r="AV109" s="4420"/>
      <c r="AW109" s="4419"/>
      <c r="AX109" s="4418"/>
      <c r="AY109" s="4417"/>
      <c r="AZ109" s="4416"/>
      <c r="BA109" s="4415"/>
    </row>
    <row customFormat="1" r="110" s="238" spans="1:52" x14ac:dyDescent="0.25">
      <c r="A110" s="269"/>
      <c r="B110" s="244" t="s">
        <v>1541</v>
      </c>
      <c r="C110" s="178" t="s">
        <v>1237</v>
      </c>
      <c r="D110" s="178" t="s">
        <v>1537</v>
      </c>
      <c r="E110" s="178" t="s">
        <v>1538</v>
      </c>
      <c r="F110" s="178" t="s">
        <v>1535</v>
      </c>
      <c r="G110" s="178" t="s">
        <v>1136</v>
      </c>
      <c r="H110" s="128" t="str">
        <f>IF(ISNA(VLOOKUP($D110,'Jul 16'!$F:$F,1,0)),"No","Yes")</f>
      </c>
      <c r="I110" s="4504">
        <f>IF(ISNA(VLOOKUP($D110,'Jul 9'!$F:$F,1,0)),"No","Yes")</f>
      </c>
      <c r="J110" s="4503">
        <f>IF(ISNA(VLOOKUP($D110,'Jul 2'!$F:$F,1,0)),"No","Yes")</f>
      </c>
      <c r="K110" s="4502">
        <f>IF(ISNA(VLOOKUP($D110,'Jun 25'!$F:$F,1,0)),"No","Yes")</f>
      </c>
      <c r="L110" s="4501">
        <f>IF(ISNA(VLOOKUP($D110,'Jun 18'!$F:$F,1,0)),"No","Yes")</f>
      </c>
      <c r="M110" s="4500">
        <f>IF(ISNA(VLOOKUP($D110,'Jun 11'!$F:$F,1,0)),"No","Yes")</f>
      </c>
      <c r="N110" s="4499">
        <f>IF(ISNA(VLOOKUP($D110,'Jun 4'!$F:$F,1,0)),"No","Yes")</f>
      </c>
      <c r="O110" s="4498">
        <f>IF(ISNA(VLOOKUP($D110,'May 28'!$F:$F,1,0)),"No","Yes")</f>
      </c>
      <c r="P110" s="4497">
        <f>IF(ISNA(VLOOKUP($D110,'May 21'!$F:$F,1,0)),"No","Yes")</f>
      </c>
      <c r="Q110" s="4496">
        <f>IF(ISNA(VLOOKUP($D110,'May 14'!$F:$F,1,0)),"No","Yes")</f>
      </c>
      <c r="R110" s="4495">
        <f>IF(ISNA(VLOOKUP($D110,'May 9'!$F:$F,1,0)),"No","Yes")</f>
      </c>
      <c r="S110" s="4494">
        <f>IF(ISNA(VLOOKUP($D110,'May 2'!$F:$F,1,0)),"No","Yes")</f>
      </c>
      <c r="T110" s="4493">
        <f>IF(ISNA(VLOOKUP($D110,'Apr 23'!$F:$F,1,0)),"No","Yes")</f>
      </c>
      <c r="U110" s="4492">
        <f>IF(ISNA(VLOOKUP($D110,'Apr 16'!$F:$F,1,0)),"No","Yes")</f>
      </c>
      <c r="V110" s="4491">
        <f>IF(ISNA(VLOOKUP($D110,'Apr 9'!$F:$F,1,0)),"No","Yes")</f>
      </c>
      <c r="W110" s="4490">
        <f>IF(ISNA(VLOOKUP($D110,'Apr 2'!$F:$F,1,0)),"No","Yes")</f>
      </c>
      <c r="X110" s="4489">
        <f>IF(ISNA(VLOOKUP($D110,'Mar 26'!$F:$F,1,0)),"No","Yes")</f>
      </c>
      <c r="Y110" s="4488">
        <f>IF(ISNA(VLOOKUP($D110,'Mar 19'!$F:$F,1,0)),"No","Yes")</f>
      </c>
      <c r="Z110" s="4487">
        <f>IF(ISNA(VLOOKUP($D110,'Mar 12'!$F:$F,1,0)),"No","Yes")</f>
      </c>
      <c r="AA110" s="4486">
        <f>IF(ISNA(VLOOKUP($D110,'Mar 5'!$F:$F,1,0)),"No","Yes")</f>
      </c>
      <c r="AB110" s="4485">
        <f>IF(ISNA(VLOOKUP($D110,'Feb 26'!$F:$F,1,0)),"No","Yes")</f>
      </c>
      <c r="AC110" s="4484">
        <f>IF(ISNA(VLOOKUP($D110,'Feb 26'!$F:$F,1,0)),"No","Yes")</f>
      </c>
      <c r="AD110" s="4483">
        <f>IF(ISNA(VLOOKUP($D110,'Feb 12'!$F:$F,1,0)),"No","Yes")</f>
      </c>
      <c r="AE110" s="4482">
        <f>IF(ISNA(VLOOKUP($D110,'Feb 5'!$F:$F,1,0)),"No","Yes")</f>
      </c>
      <c r="AF110" s="4481">
        <f>IF(ISNA(VLOOKUP($D110,'Jan 29'!$F:$F,1,0)),"No","Yes")</f>
      </c>
      <c r="AG110" s="4480">
        <f>IF(ISNA(VLOOKUP(D110,'Jan 22'!F:F,1,0)),"No","Yes")</f>
      </c>
      <c r="AH110" s="4479"/>
      <c r="AI110" s="4478"/>
      <c r="AJ110" s="4477"/>
      <c r="AK110" s="4476"/>
      <c r="AL110" s="4475"/>
      <c r="AM110" s="4474"/>
      <c r="AN110" s="4473"/>
      <c r="AO110" s="4472"/>
      <c r="AP110" s="4471"/>
      <c r="AQ110" s="4470"/>
      <c r="AR110" s="4469"/>
      <c r="AS110" s="4468"/>
      <c r="AT110" s="4467"/>
      <c r="AU110" s="4466"/>
      <c r="AV110" s="4465"/>
      <c r="AW110" s="4464"/>
      <c r="AX110" s="4463"/>
      <c r="AY110" s="4462"/>
      <c r="AZ110" s="4461"/>
      <c r="BA110" s="4460"/>
    </row>
    <row customFormat="1" r="111" s="238" spans="1:52" x14ac:dyDescent="0.25">
      <c r="A111" s="269"/>
      <c r="B111" s="244" t="s">
        <v>1541</v>
      </c>
      <c r="C111" s="178" t="s">
        <v>1237</v>
      </c>
      <c r="D111" s="178" t="s">
        <v>1533</v>
      </c>
      <c r="E111" s="178" t="s">
        <v>1534</v>
      </c>
      <c r="F111" s="178" t="s">
        <v>1535</v>
      </c>
      <c r="G111" s="178" t="s">
        <v>1136</v>
      </c>
      <c r="H111" s="128" t="str">
        <f>IF(ISNA(VLOOKUP($D111,'Jul 16'!$F:$F,1,0)),"No","Yes")</f>
      </c>
      <c r="I111" s="4549">
        <f>IF(ISNA(VLOOKUP($D111,'Jul 9'!$F:$F,1,0)),"No","Yes")</f>
      </c>
      <c r="J111" s="4548">
        <f>IF(ISNA(VLOOKUP($D111,'Jul 2'!$F:$F,1,0)),"No","Yes")</f>
      </c>
      <c r="K111" s="4547">
        <f>IF(ISNA(VLOOKUP($D111,'Jun 25'!$F:$F,1,0)),"No","Yes")</f>
      </c>
      <c r="L111" s="4546">
        <f>IF(ISNA(VLOOKUP($D111,'Jun 18'!$F:$F,1,0)),"No","Yes")</f>
      </c>
      <c r="M111" s="4545">
        <f>IF(ISNA(VLOOKUP($D111,'Jun 11'!$F:$F,1,0)),"No","Yes")</f>
      </c>
      <c r="N111" s="4544">
        <f>IF(ISNA(VLOOKUP($D111,'Jun 4'!$F:$F,1,0)),"No","Yes")</f>
      </c>
      <c r="O111" s="4543">
        <f>IF(ISNA(VLOOKUP($D111,'May 28'!$F:$F,1,0)),"No","Yes")</f>
      </c>
      <c r="P111" s="4542">
        <f>IF(ISNA(VLOOKUP($D111,'May 21'!$F:$F,1,0)),"No","Yes")</f>
      </c>
      <c r="Q111" s="4541">
        <f>IF(ISNA(VLOOKUP($D111,'May 14'!$F:$F,1,0)),"No","Yes")</f>
      </c>
      <c r="R111" s="4540">
        <f>IF(ISNA(VLOOKUP($D111,'May 9'!$F:$F,1,0)),"No","Yes")</f>
      </c>
      <c r="S111" s="4539">
        <f>IF(ISNA(VLOOKUP($D111,'May 2'!$F:$F,1,0)),"No","Yes")</f>
      </c>
      <c r="T111" s="4538">
        <f>IF(ISNA(VLOOKUP($D111,'Apr 23'!$F:$F,1,0)),"No","Yes")</f>
      </c>
      <c r="U111" s="4537">
        <f>IF(ISNA(VLOOKUP($D111,'Apr 16'!$F:$F,1,0)),"No","Yes")</f>
      </c>
      <c r="V111" s="4536">
        <f>IF(ISNA(VLOOKUP($D111,'Apr 9'!$F:$F,1,0)),"No","Yes")</f>
      </c>
      <c r="W111" s="4535">
        <f>IF(ISNA(VLOOKUP($D111,'Apr 2'!$F:$F,1,0)),"No","Yes")</f>
      </c>
      <c r="X111" s="4534">
        <f>IF(ISNA(VLOOKUP($D111,'Mar 26'!$F:$F,1,0)),"No","Yes")</f>
      </c>
      <c r="Y111" s="4533">
        <f>IF(ISNA(VLOOKUP($D111,'Mar 19'!$F:$F,1,0)),"No","Yes")</f>
      </c>
      <c r="Z111" s="4532">
        <f>IF(ISNA(VLOOKUP($D111,'Mar 12'!$F:$F,1,0)),"No","Yes")</f>
      </c>
      <c r="AA111" s="4531">
        <f>IF(ISNA(VLOOKUP($D111,'Mar 5'!$F:$F,1,0)),"No","Yes")</f>
      </c>
      <c r="AB111" s="4530">
        <f>IF(ISNA(VLOOKUP($D111,'Feb 26'!$F:$F,1,0)),"No","Yes")</f>
      </c>
      <c r="AC111" s="4529">
        <f>IF(ISNA(VLOOKUP($D111,'Feb 26'!$F:$F,1,0)),"No","Yes")</f>
      </c>
      <c r="AD111" s="4528">
        <f>IF(ISNA(VLOOKUP($D111,'Feb 12'!$F:$F,1,0)),"No","Yes")</f>
      </c>
      <c r="AE111" s="4527">
        <f>IF(ISNA(VLOOKUP($D111,'Feb 5'!$F:$F,1,0)),"No","Yes")</f>
      </c>
      <c r="AF111" s="4526">
        <f>IF(ISNA(VLOOKUP($D111,'Jan 29'!$F:$F,1,0)),"No","Yes")</f>
      </c>
      <c r="AG111" s="4525">
        <f>IF(ISNA(VLOOKUP(D111,'Jan 22'!F:F,1,0)),"No","Yes")</f>
      </c>
      <c r="AH111" s="4524"/>
      <c r="AI111" s="4523"/>
      <c r="AJ111" s="4522"/>
      <c r="AK111" s="4521"/>
      <c r="AL111" s="4520"/>
      <c r="AM111" s="4519"/>
      <c r="AN111" s="4518"/>
      <c r="AO111" s="4517"/>
      <c r="AP111" s="4516"/>
      <c r="AQ111" s="4515"/>
      <c r="AR111" s="4514"/>
      <c r="AS111" s="4513"/>
      <c r="AT111" s="4512"/>
      <c r="AU111" s="4511"/>
      <c r="AV111" s="4510"/>
      <c r="AW111" s="4509"/>
      <c r="AX111" s="4508"/>
      <c r="AY111" s="4507"/>
      <c r="AZ111" s="4506"/>
      <c r="BA111" s="4505"/>
    </row>
    <row customFormat="1" r="112" s="152" spans="1:52" x14ac:dyDescent="0.25">
      <c r="A112" s="269"/>
      <c r="B112" s="101" t="s">
        <v>1371</v>
      </c>
      <c r="C112" s="107" t="s">
        <v>781</v>
      </c>
      <c r="D112" s="107" t="s">
        <v>1040</v>
      </c>
      <c r="E112" s="107" t="s">
        <v>1042</v>
      </c>
      <c r="F112" s="107" t="s">
        <v>1043</v>
      </c>
      <c r="G112" s="107" t="s">
        <v>1050</v>
      </c>
      <c r="H112" s="128" t="str">
        <f>IF(ISNA(VLOOKUP($D112,'Jul 16'!$F:$F,1,0)),"No","Yes")</f>
      </c>
      <c r="I112" s="4594">
        <f>IF(ISNA(VLOOKUP($D112,'Jul 9'!$F:$F,1,0)),"No","Yes")</f>
      </c>
      <c r="J112" s="4593">
        <f>IF(ISNA(VLOOKUP($D112,'Jul 2'!$F:$F,1,0)),"No","Yes")</f>
      </c>
      <c r="K112" s="4592">
        <f>IF(ISNA(VLOOKUP($D112,'Jun 25'!$F:$F,1,0)),"No","Yes")</f>
      </c>
      <c r="L112" s="4591">
        <f>IF(ISNA(VLOOKUP($D112,'Jun 18'!$F:$F,1,0)),"No","Yes")</f>
      </c>
      <c r="M112" s="4590">
        <f>IF(ISNA(VLOOKUP($D112,'Jun 11'!$F:$F,1,0)),"No","Yes")</f>
      </c>
      <c r="N112" s="4589">
        <f>IF(ISNA(VLOOKUP($D112,'Jun 4'!$F:$F,1,0)),"No","Yes")</f>
      </c>
      <c r="O112" s="4588">
        <f>IF(ISNA(VLOOKUP($D112,'May 28'!$F:$F,1,0)),"No","Yes")</f>
      </c>
      <c r="P112" s="4587">
        <f>IF(ISNA(VLOOKUP($D112,'May 21'!$F:$F,1,0)),"No","Yes")</f>
      </c>
      <c r="Q112" s="4586">
        <f>IF(ISNA(VLOOKUP($D112,'May 14'!$F:$F,1,0)),"No","Yes")</f>
      </c>
      <c r="R112" s="4585">
        <f>IF(ISNA(VLOOKUP($D112,'May 9'!$F:$F,1,0)),"No","Yes")</f>
      </c>
      <c r="S112" s="4584">
        <f>IF(ISNA(VLOOKUP($D112,'May 2'!$F:$F,1,0)),"No","Yes")</f>
      </c>
      <c r="T112" s="4583">
        <f>IF(ISNA(VLOOKUP($D112,'Apr 23'!$F:$F,1,0)),"No","Yes")</f>
      </c>
      <c r="U112" s="4582">
        <f>IF(ISNA(VLOOKUP($D112,'Apr 16'!$F:$F,1,0)),"No","Yes")</f>
      </c>
      <c r="V112" s="4581">
        <f>IF(ISNA(VLOOKUP($D112,'Apr 9'!$F:$F,1,0)),"No","Yes")</f>
      </c>
      <c r="W112" s="4580">
        <f>IF(ISNA(VLOOKUP($D112,'Apr 2'!$F:$F,1,0)),"No","Yes")</f>
      </c>
      <c r="X112" s="4579">
        <f>IF(ISNA(VLOOKUP($D112,'Mar 26'!$F:$F,1,0)),"No","Yes")</f>
      </c>
      <c r="Y112" s="4578">
        <f>IF(ISNA(VLOOKUP($D112,'Mar 19'!$F:$F,1,0)),"No","Yes")</f>
      </c>
      <c r="Z112" s="4577">
        <f>IF(ISNA(VLOOKUP($D112,'Mar 12'!$F:$F,1,0)),"No","Yes")</f>
      </c>
      <c r="AA112" s="4576">
        <f>IF(ISNA(VLOOKUP($D112,'Mar 5'!$F:$F,1,0)),"No","Yes")</f>
      </c>
      <c r="AB112" s="4575">
        <f>IF(ISNA(VLOOKUP($D112,'Feb 26'!$F:$F,1,0)),"No","Yes")</f>
      </c>
      <c r="AC112" s="4574">
        <f>IF(ISNA(VLOOKUP($D112,'Feb 26'!$F:$F,1,0)),"No","Yes")</f>
      </c>
      <c r="AD112" s="4573">
        <f>IF(ISNA(VLOOKUP($D112,'Feb 12'!$F:$F,1,0)),"No","Yes")</f>
      </c>
      <c r="AE112" s="4572">
        <f>IF(ISNA(VLOOKUP($D112,'Feb 5'!$F:$F,1,0)),"No","Yes")</f>
      </c>
      <c r="AF112" s="4571">
        <f>IF(ISNA(VLOOKUP($D112,'Jan 29'!$F:$F,1,0)),"No","Yes")</f>
      </c>
      <c r="AG112" s="4570">
        <f>IF(ISNA(VLOOKUP(D112,'Jan 22'!F:F,1,0)),"No","Yes")</f>
      </c>
      <c r="AH112" s="4569"/>
      <c r="AI112" s="4568"/>
      <c r="AJ112" s="4567"/>
      <c r="AK112" s="4566"/>
      <c r="AL112" s="4565"/>
      <c r="AM112" s="4564"/>
      <c r="AN112" s="4563"/>
      <c r="AO112" s="4562"/>
      <c r="AP112" s="4561"/>
      <c r="AQ112" s="4560"/>
      <c r="AR112" s="4559"/>
      <c r="AS112" s="4558"/>
      <c r="AT112" s="4557"/>
      <c r="AU112" s="4556"/>
      <c r="AV112" s="4555"/>
      <c r="AW112" s="4554"/>
      <c r="AX112" s="4553"/>
      <c r="AY112" s="4552"/>
      <c r="AZ112" s="4551"/>
      <c r="BA112" s="4550"/>
    </row>
    <row customFormat="1" r="113" s="99" spans="1:52" x14ac:dyDescent="0.25">
      <c r="A113" s="269"/>
      <c r="B113" s="101" t="s">
        <v>1275</v>
      </c>
      <c r="C113" s="107" t="s">
        <v>473</v>
      </c>
      <c r="D113" s="107" t="s">
        <v>480</v>
      </c>
      <c r="E113" s="107" t="s">
        <v>481</v>
      </c>
      <c r="F113" s="107" t="s">
        <v>475</v>
      </c>
      <c r="G113" s="107" t="s">
        <v>1050</v>
      </c>
      <c r="H113" s="128" t="str">
        <f>IF(ISNA(VLOOKUP($D113,'Jul 16'!$F:$F,1,0)),"No","Yes")</f>
      </c>
      <c r="I113" s="4639">
        <f>IF(ISNA(VLOOKUP($D113,'Jul 9'!$F:$F,1,0)),"No","Yes")</f>
      </c>
      <c r="J113" s="4638">
        <f>IF(ISNA(VLOOKUP($D113,'Jul 2'!$F:$F,1,0)),"No","Yes")</f>
      </c>
      <c r="K113" s="4637">
        <f>IF(ISNA(VLOOKUP($D113,'Jun 25'!$F:$F,1,0)),"No","Yes")</f>
      </c>
      <c r="L113" s="4636">
        <f>IF(ISNA(VLOOKUP($D113,'Jun 18'!$F:$F,1,0)),"No","Yes")</f>
      </c>
      <c r="M113" s="4635">
        <f>IF(ISNA(VLOOKUP($D113,'Jun 11'!$F:$F,1,0)),"No","Yes")</f>
      </c>
      <c r="N113" s="4634">
        <f>IF(ISNA(VLOOKUP($D113,'Jun 4'!$F:$F,1,0)),"No","Yes")</f>
      </c>
      <c r="O113" s="4633">
        <f>IF(ISNA(VLOOKUP($D113,'May 28'!$F:$F,1,0)),"No","Yes")</f>
      </c>
      <c r="P113" s="4632">
        <f>IF(ISNA(VLOOKUP($D113,'May 21'!$F:$F,1,0)),"No","Yes")</f>
      </c>
      <c r="Q113" s="4631">
        <f>IF(ISNA(VLOOKUP($D113,'May 14'!$F:$F,1,0)),"No","Yes")</f>
      </c>
      <c r="R113" s="4630">
        <f>IF(ISNA(VLOOKUP($D113,'May 9'!$F:$F,1,0)),"No","Yes")</f>
      </c>
      <c r="S113" s="4629">
        <f>IF(ISNA(VLOOKUP($D113,'May 2'!$F:$F,1,0)),"No","Yes")</f>
      </c>
      <c r="T113" s="4628">
        <f>IF(ISNA(VLOOKUP($D113,'Apr 23'!$F:$F,1,0)),"No","Yes")</f>
      </c>
      <c r="U113" s="4627">
        <f>IF(ISNA(VLOOKUP($D113,'Apr 16'!$F:$F,1,0)),"No","Yes")</f>
      </c>
      <c r="V113" s="4626">
        <f>IF(ISNA(VLOOKUP($D113,'Apr 9'!$F:$F,1,0)),"No","Yes")</f>
      </c>
      <c r="W113" s="4625">
        <f>IF(ISNA(VLOOKUP($D113,'Apr 2'!$F:$F,1,0)),"No","Yes")</f>
      </c>
      <c r="X113" s="4624">
        <f>IF(ISNA(VLOOKUP($D113,'Mar 26'!$F:$F,1,0)),"No","Yes")</f>
      </c>
      <c r="Y113" s="4623">
        <f>IF(ISNA(VLOOKUP($D113,'Mar 19'!$F:$F,1,0)),"No","Yes")</f>
      </c>
      <c r="Z113" s="4622">
        <f>IF(ISNA(VLOOKUP($D113,'Mar 12'!$F:$F,1,0)),"No","Yes")</f>
      </c>
      <c r="AA113" s="4621">
        <f>IF(ISNA(VLOOKUP($D113,'Mar 5'!$F:$F,1,0)),"No","Yes")</f>
      </c>
      <c r="AB113" s="4620">
        <f>IF(ISNA(VLOOKUP($D113,'Feb 26'!$F:$F,1,0)),"No","Yes")</f>
      </c>
      <c r="AC113" s="4619">
        <f>IF(ISNA(VLOOKUP($D113,'Feb 26'!$F:$F,1,0)),"No","Yes")</f>
      </c>
      <c r="AD113" s="4618">
        <f>IF(ISNA(VLOOKUP($D113,'Feb 12'!$F:$F,1,0)),"No","Yes")</f>
      </c>
      <c r="AE113" s="4617">
        <f>IF(ISNA(VLOOKUP($D113,'Feb 5'!$F:$F,1,0)),"No","Yes")</f>
      </c>
      <c r="AF113" s="4616">
        <f>IF(ISNA(VLOOKUP($D113,'Jan 29'!$F:$F,1,0)),"No","Yes")</f>
      </c>
      <c r="AG113" s="4615">
        <f>IF(ISNA(VLOOKUP(D113,'Jan 22'!F:F,1,0)),"No","Yes")</f>
      </c>
      <c r="AH113" s="4614"/>
      <c r="AI113" s="4613"/>
      <c r="AJ113" s="4612"/>
      <c r="AK113" s="4611"/>
      <c r="AL113" s="4610"/>
      <c r="AM113" s="4609"/>
      <c r="AN113" s="4608"/>
      <c r="AO113" s="4607"/>
      <c r="AP113" s="4606"/>
      <c r="AQ113" s="4605"/>
      <c r="AR113" s="4604"/>
      <c r="AS113" s="4603"/>
      <c r="AT113" s="4602"/>
      <c r="AU113" s="4601"/>
      <c r="AV113" s="4600"/>
      <c r="AW113" s="4599"/>
      <c r="AX113" s="4598"/>
      <c r="AY113" s="4597"/>
      <c r="AZ113" s="4596"/>
      <c r="BA113" s="4595"/>
    </row>
    <row customHeight="1" ht="15" r="114" spans="1:52" x14ac:dyDescent="0.25">
      <c r="A114" s="269"/>
      <c r="B114" s="120" t="s">
        <v>1349</v>
      </c>
      <c r="C114" s="107" t="s">
        <v>8</v>
      </c>
      <c r="D114" s="121" t="s">
        <v>794</v>
      </c>
      <c r="E114" s="121" t="s">
        <v>1430</v>
      </c>
      <c r="F114" s="107"/>
      <c r="G114" s="107"/>
      <c r="H114" s="128" t="str">
        <f>IF(ISNA(VLOOKUP($D114,'Jul 16'!$F:$F,1,0)),"No","Yes")</f>
      </c>
      <c r="I114" s="4664">
        <f>IF(ISNA(VLOOKUP($D114,'Jul 9'!$F:$F,1,0)),"No","Yes")</f>
      </c>
      <c r="J114" s="4663">
        <f>IF(ISNA(VLOOKUP($D114,'Jul 2'!$F:$F,1,0)),"No","Yes")</f>
      </c>
      <c r="K114" s="4662">
        <f>IF(ISNA(VLOOKUP($D114,'Jun 25'!$F:$F,1,0)),"No","Yes")</f>
      </c>
      <c r="L114" s="4661">
        <f>IF(ISNA(VLOOKUP($D114,'Jun 18'!$F:$F,1,0)),"No","Yes")</f>
      </c>
      <c r="M114" s="4660">
        <f>IF(ISNA(VLOOKUP($D114,'Jun 11'!$F:$F,1,0)),"No","Yes")</f>
      </c>
      <c r="N114" s="4659">
        <f>IF(ISNA(VLOOKUP($D114,'Jun 4'!$F:$F,1,0)),"No","Yes")</f>
      </c>
      <c r="O114" s="4658">
        <f>IF(ISNA(VLOOKUP($D114,'May 28'!$F:$F,1,0)),"No","Yes")</f>
      </c>
      <c r="P114" s="4657">
        <f>IF(ISNA(VLOOKUP($D114,'May 21'!$F:$F,1,0)),"No","Yes")</f>
      </c>
      <c r="Q114" s="4656">
        <f>IF(ISNA(VLOOKUP($D114,'May 14'!$F:$F,1,0)),"No","Yes")</f>
      </c>
      <c r="R114" s="4655">
        <f>IF(ISNA(VLOOKUP($D114,'May 9'!$F:$F,1,0)),"No","Yes")</f>
      </c>
      <c r="S114" s="4654">
        <f>IF(ISNA(VLOOKUP($D114,'May 2'!$F:$F,1,0)),"No","Yes")</f>
      </c>
      <c r="T114" s="4653">
        <f>IF(ISNA(VLOOKUP($D114,'Apr 23'!$F:$F,1,0)),"No","Yes")</f>
      </c>
      <c r="U114" s="4652">
        <f>IF(ISNA(VLOOKUP($D114,'Apr 16'!$F:$F,1,0)),"No","Yes")</f>
      </c>
      <c r="V114" s="4651">
        <f>IF(ISNA(VLOOKUP($D114,'Apr 9'!$F:$F,1,0)),"No","Yes")</f>
      </c>
      <c r="W114" s="4650">
        <f>IF(ISNA(VLOOKUP($D114,'Apr 2'!$F:$F,1,0)),"No","Yes")</f>
      </c>
      <c r="X114" s="4649">
        <f>IF(ISNA(VLOOKUP($D114,'Mar 26'!$F:$F,1,0)),"No","Yes")</f>
      </c>
      <c r="Y114" s="4648">
        <f>IF(ISNA(VLOOKUP($D114,'Mar 19'!$F:$F,1,0)),"No","Yes")</f>
      </c>
      <c r="Z114" s="4647">
        <f>IF(ISNA(VLOOKUP($D114,'Mar 12'!$F:$F,1,0)),"No","Yes")</f>
      </c>
      <c r="AA114" s="4646">
        <f>IF(ISNA(VLOOKUP($D114,'Mar 5'!$F:$F,1,0)),"No","Yes")</f>
      </c>
      <c r="AB114" s="4645">
        <f>IF(ISNA(VLOOKUP($D114,'Feb 26'!$F:$F,1,0)),"No","Yes")</f>
      </c>
      <c r="AC114" s="4644">
        <f>IF(ISNA(VLOOKUP($D114,'Feb 26'!$F:$F,1,0)),"No","Yes")</f>
      </c>
      <c r="AD114" s="4643">
        <f>IF(ISNA(VLOOKUP($D114,'Feb 12'!$F:$F,1,0)),"No","Yes")</f>
      </c>
      <c r="AE114" s="4642">
        <f>IF(ISNA(VLOOKUP($D114,'Feb 5'!$F:$F,1,0)),"No","Yes")</f>
      </c>
      <c r="AF114" s="4641">
        <f>IF(ISNA(VLOOKUP($D114,'Jan 29'!$F:$F,1,0)),"No","Yes")</f>
      </c>
      <c r="AG114" s="4640">
        <f>IF(ISNA(VLOOKUP(D114,'Jan 22'!F:F,1,0)),"No","Yes")</f>
      </c>
    </row>
    <row r="115" spans="1:52" x14ac:dyDescent="0.25">
      <c r="A115" s="269"/>
      <c r="B115" s="233" t="s">
        <v>1372</v>
      </c>
      <c r="C115" s="107" t="s">
        <v>8</v>
      </c>
      <c r="D115" s="121" t="s">
        <v>823</v>
      </c>
      <c r="E115" s="121" t="s">
        <v>824</v>
      </c>
      <c r="F115" s="178" t="s">
        <v>9</v>
      </c>
      <c r="G115" s="107" t="s">
        <v>1469</v>
      </c>
      <c r="H115" s="128" t="str">
        <f>IF(ISNA(VLOOKUP($D115,'Jul 16'!$F:$F,1,0)),"No","Yes")</f>
      </c>
      <c r="I115" s="4689">
        <f>IF(ISNA(VLOOKUP($D115,'Jul 9'!$F:$F,1,0)),"No","Yes")</f>
      </c>
      <c r="J115" s="4688">
        <f>IF(ISNA(VLOOKUP($D115,'Jul 2'!$F:$F,1,0)),"No","Yes")</f>
      </c>
      <c r="K115" s="4687">
        <f>IF(ISNA(VLOOKUP($D115,'Jun 25'!$F:$F,1,0)),"No","Yes")</f>
      </c>
      <c r="L115" s="4686">
        <f>IF(ISNA(VLOOKUP($D115,'Jun 18'!$F:$F,1,0)),"No","Yes")</f>
      </c>
      <c r="M115" s="4685">
        <f>IF(ISNA(VLOOKUP($D115,'Jun 11'!$F:$F,1,0)),"No","Yes")</f>
      </c>
      <c r="N115" s="4684">
        <f>IF(ISNA(VLOOKUP($D115,'Jun 4'!$F:$F,1,0)),"No","Yes")</f>
      </c>
      <c r="O115" s="4683">
        <f>IF(ISNA(VLOOKUP($D115,'May 28'!$F:$F,1,0)),"No","Yes")</f>
      </c>
      <c r="P115" s="4682">
        <f>IF(ISNA(VLOOKUP($D115,'May 21'!$F:$F,1,0)),"No","Yes")</f>
      </c>
      <c r="Q115" s="4681">
        <f>IF(ISNA(VLOOKUP($D115,'May 14'!$F:$F,1,0)),"No","Yes")</f>
      </c>
      <c r="R115" s="4680">
        <f>IF(ISNA(VLOOKUP($D115,'May 9'!$F:$F,1,0)),"No","Yes")</f>
      </c>
      <c r="S115" s="4679">
        <f>IF(ISNA(VLOOKUP($D115,'May 2'!$F:$F,1,0)),"No","Yes")</f>
      </c>
      <c r="T115" s="4678">
        <f>IF(ISNA(VLOOKUP($D115,'Apr 23'!$F:$F,1,0)),"No","Yes")</f>
      </c>
      <c r="U115" s="4677">
        <f>IF(ISNA(VLOOKUP($D115,'Apr 16'!$F:$F,1,0)),"No","Yes")</f>
      </c>
      <c r="V115" s="4676">
        <f>IF(ISNA(VLOOKUP($D115,'Apr 9'!$F:$F,1,0)),"No","Yes")</f>
      </c>
      <c r="W115" s="4675">
        <f>IF(ISNA(VLOOKUP($D115,'Apr 2'!$F:$F,1,0)),"No","Yes")</f>
      </c>
      <c r="X115" s="4674">
        <f>IF(ISNA(VLOOKUP($D115,'Mar 26'!$F:$F,1,0)),"No","Yes")</f>
      </c>
      <c r="Y115" s="4673">
        <f>IF(ISNA(VLOOKUP($D115,'Mar 19'!$F:$F,1,0)),"No","Yes")</f>
      </c>
      <c r="Z115" s="4672">
        <f>IF(ISNA(VLOOKUP($D115,'Mar 12'!$F:$F,1,0)),"No","Yes")</f>
      </c>
      <c r="AA115" s="4671">
        <f>IF(ISNA(VLOOKUP($D115,'Mar 5'!$F:$F,1,0)),"No","Yes")</f>
      </c>
      <c r="AB115" s="4670">
        <f>IF(ISNA(VLOOKUP($D115,'Feb 26'!$F:$F,1,0)),"No","Yes")</f>
      </c>
      <c r="AC115" s="4669">
        <f>IF(ISNA(VLOOKUP($D115,'Feb 26'!$F:$F,1,0)),"No","Yes")</f>
      </c>
      <c r="AD115" s="4668">
        <f>IF(ISNA(VLOOKUP($D115,'Feb 12'!$F:$F,1,0)),"No","Yes")</f>
      </c>
      <c r="AE115" s="4667">
        <f>IF(ISNA(VLOOKUP($D115,'Feb 5'!$F:$F,1,0)),"No","Yes")</f>
      </c>
      <c r="AF115" s="4666">
        <f>IF(ISNA(VLOOKUP($D115,'Jan 29'!$F:$F,1,0)),"No","Yes")</f>
      </c>
      <c r="AG115" s="4665">
        <f>IF(ISNA(VLOOKUP(D115,'Jan 22'!F:F,1,0)),"No","Yes")</f>
      </c>
    </row>
    <row r="116" spans="1:52" x14ac:dyDescent="0.25">
      <c r="A116" s="269"/>
      <c r="B116" s="120" t="s">
        <v>1350</v>
      </c>
      <c r="C116" s="107" t="s">
        <v>8</v>
      </c>
      <c r="D116" s="117" t="s">
        <v>199</v>
      </c>
      <c r="E116" s="117" t="s">
        <v>200</v>
      </c>
      <c r="F116" s="107"/>
      <c r="G116" s="107"/>
      <c r="H116" s="128" t="str">
        <f>IF(ISNA(VLOOKUP($D116,'Jul 16'!$F:$F,1,0)),"No","Yes")</f>
      </c>
      <c r="I116" s="4714">
        <f>IF(ISNA(VLOOKUP($D116,'Jul 9'!$F:$F,1,0)),"No","Yes")</f>
      </c>
      <c r="J116" s="4713">
        <f>IF(ISNA(VLOOKUP($D116,'Jul 2'!$F:$F,1,0)),"No","Yes")</f>
      </c>
      <c r="K116" s="4712">
        <f>IF(ISNA(VLOOKUP($D116,'Jun 25'!$F:$F,1,0)),"No","Yes")</f>
      </c>
      <c r="L116" s="4711">
        <f>IF(ISNA(VLOOKUP($D116,'Jun 18'!$F:$F,1,0)),"No","Yes")</f>
      </c>
      <c r="M116" s="4710">
        <f>IF(ISNA(VLOOKUP($D116,'Jun 11'!$F:$F,1,0)),"No","Yes")</f>
      </c>
      <c r="N116" s="4709">
        <f>IF(ISNA(VLOOKUP($D116,'Jun 4'!$F:$F,1,0)),"No","Yes")</f>
      </c>
      <c r="O116" s="4708">
        <f>IF(ISNA(VLOOKUP($D116,'May 28'!$F:$F,1,0)),"No","Yes")</f>
      </c>
      <c r="P116" s="4707">
        <f>IF(ISNA(VLOOKUP($D116,'May 21'!$F:$F,1,0)),"No","Yes")</f>
      </c>
      <c r="Q116" s="4706">
        <f>IF(ISNA(VLOOKUP($D116,'May 14'!$F:$F,1,0)),"No","Yes")</f>
      </c>
      <c r="R116" s="4705">
        <f>IF(ISNA(VLOOKUP($D116,'May 9'!$F:$F,1,0)),"No","Yes")</f>
      </c>
      <c r="S116" s="4704">
        <f>IF(ISNA(VLOOKUP($D116,'May 2'!$F:$F,1,0)),"No","Yes")</f>
      </c>
      <c r="T116" s="4703">
        <f>IF(ISNA(VLOOKUP($D116,'Apr 23'!$F:$F,1,0)),"No","Yes")</f>
      </c>
      <c r="U116" s="4702">
        <f>IF(ISNA(VLOOKUP($D116,'Apr 16'!$F:$F,1,0)),"No","Yes")</f>
      </c>
      <c r="V116" s="4701">
        <f>IF(ISNA(VLOOKUP($D116,'Apr 9'!$F:$F,1,0)),"No","Yes")</f>
      </c>
      <c r="W116" s="4700">
        <f>IF(ISNA(VLOOKUP($D116,'Apr 2'!$F:$F,1,0)),"No","Yes")</f>
      </c>
      <c r="X116" s="4699">
        <f>IF(ISNA(VLOOKUP($D116,'Mar 26'!$F:$F,1,0)),"No","Yes")</f>
      </c>
      <c r="Y116" s="4698">
        <f>IF(ISNA(VLOOKUP($D116,'Mar 19'!$F:$F,1,0)),"No","Yes")</f>
      </c>
      <c r="Z116" s="4697">
        <f>IF(ISNA(VLOOKUP($D116,'Mar 12'!$F:$F,1,0)),"No","Yes")</f>
      </c>
      <c r="AA116" s="4696">
        <f>IF(ISNA(VLOOKUP($D116,'Mar 5'!$F:$F,1,0)),"No","Yes")</f>
      </c>
      <c r="AB116" s="4695">
        <f>IF(ISNA(VLOOKUP($D116,'Feb 26'!$F:$F,1,0)),"No","Yes")</f>
      </c>
      <c r="AC116" s="4694">
        <f>IF(ISNA(VLOOKUP($D116,'Feb 26'!$F:$F,1,0)),"No","Yes")</f>
      </c>
      <c r="AD116" s="4693">
        <f>IF(ISNA(VLOOKUP($D116,'Feb 12'!$F:$F,1,0)),"No","Yes")</f>
      </c>
      <c r="AE116" s="4692">
        <f>IF(ISNA(VLOOKUP($D116,'Feb 5'!$F:$F,1,0)),"No","Yes")</f>
      </c>
      <c r="AF116" s="4691">
        <f>IF(ISNA(VLOOKUP($D116,'Jan 29'!$F:$F,1,0)),"No","Yes")</f>
      </c>
      <c r="AG116" s="4690">
        <f>IF(ISNA(VLOOKUP(D116,'Jan 22'!F:F,1,0)),"No","Yes")</f>
      </c>
    </row>
    <row r="117" spans="1:52" x14ac:dyDescent="0.25">
      <c r="A117" s="269"/>
      <c r="B117" s="120" t="s">
        <v>1351</v>
      </c>
      <c r="C117" s="107" t="s">
        <v>8</v>
      </c>
      <c r="D117" s="117" t="s">
        <v>187</v>
      </c>
      <c r="E117" s="117" t="s">
        <v>188</v>
      </c>
      <c r="F117" s="107"/>
      <c r="G117" s="107"/>
      <c r="H117" s="128" t="str">
        <f>IF(ISNA(VLOOKUP($D117,'Jul 16'!$F:$F,1,0)),"No","Yes")</f>
      </c>
      <c r="I117" s="4739">
        <f>IF(ISNA(VLOOKUP($D117,'Jul 9'!$F:$F,1,0)),"No","Yes")</f>
      </c>
      <c r="J117" s="4738">
        <f>IF(ISNA(VLOOKUP($D117,'Jul 2'!$F:$F,1,0)),"No","Yes")</f>
      </c>
      <c r="K117" s="4737">
        <f>IF(ISNA(VLOOKUP($D117,'Jun 25'!$F:$F,1,0)),"No","Yes")</f>
      </c>
      <c r="L117" s="4736">
        <f>IF(ISNA(VLOOKUP($D117,'Jun 18'!$F:$F,1,0)),"No","Yes")</f>
      </c>
      <c r="M117" s="4735">
        <f>IF(ISNA(VLOOKUP($D117,'Jun 11'!$F:$F,1,0)),"No","Yes")</f>
      </c>
      <c r="N117" s="4734">
        <f>IF(ISNA(VLOOKUP($D117,'Jun 4'!$F:$F,1,0)),"No","Yes")</f>
      </c>
      <c r="O117" s="4733">
        <f>IF(ISNA(VLOOKUP($D117,'May 28'!$F:$F,1,0)),"No","Yes")</f>
      </c>
      <c r="P117" s="4732">
        <f>IF(ISNA(VLOOKUP($D117,'May 21'!$F:$F,1,0)),"No","Yes")</f>
      </c>
      <c r="Q117" s="4731">
        <f>IF(ISNA(VLOOKUP($D117,'May 14'!$F:$F,1,0)),"No","Yes")</f>
      </c>
      <c r="R117" s="4730">
        <f>IF(ISNA(VLOOKUP($D117,'May 9'!$F:$F,1,0)),"No","Yes")</f>
      </c>
      <c r="S117" s="4729">
        <f>IF(ISNA(VLOOKUP($D117,'May 2'!$F:$F,1,0)),"No","Yes")</f>
      </c>
      <c r="T117" s="4728">
        <f>IF(ISNA(VLOOKUP($D117,'Apr 23'!$F:$F,1,0)),"No","Yes")</f>
      </c>
      <c r="U117" s="4727">
        <f>IF(ISNA(VLOOKUP($D117,'Apr 16'!$F:$F,1,0)),"No","Yes")</f>
      </c>
      <c r="V117" s="4726">
        <f>IF(ISNA(VLOOKUP($D117,'Apr 9'!$F:$F,1,0)),"No","Yes")</f>
      </c>
      <c r="W117" s="4725">
        <f>IF(ISNA(VLOOKUP($D117,'Apr 2'!$F:$F,1,0)),"No","Yes")</f>
      </c>
      <c r="X117" s="4724">
        <f>IF(ISNA(VLOOKUP($D117,'Mar 26'!$F:$F,1,0)),"No","Yes")</f>
      </c>
      <c r="Y117" s="4723">
        <f>IF(ISNA(VLOOKUP($D117,'Mar 19'!$F:$F,1,0)),"No","Yes")</f>
      </c>
      <c r="Z117" s="4722">
        <f>IF(ISNA(VLOOKUP($D117,'Mar 12'!$F:$F,1,0)),"No","Yes")</f>
      </c>
      <c r="AA117" s="4721">
        <f>IF(ISNA(VLOOKUP($D117,'Mar 5'!$F:$F,1,0)),"No","Yes")</f>
      </c>
      <c r="AB117" s="4720">
        <f>IF(ISNA(VLOOKUP($D117,'Feb 26'!$F:$F,1,0)),"No","Yes")</f>
      </c>
      <c r="AC117" s="4719">
        <f>IF(ISNA(VLOOKUP($D117,'Feb 26'!$F:$F,1,0)),"No","Yes")</f>
      </c>
      <c r="AD117" s="4718">
        <f>IF(ISNA(VLOOKUP($D117,'Feb 12'!$F:$F,1,0)),"No","Yes")</f>
      </c>
      <c r="AE117" s="4717">
        <f>IF(ISNA(VLOOKUP($D117,'Feb 5'!$F:$F,1,0)),"No","Yes")</f>
      </c>
      <c r="AF117" s="4716">
        <f>IF(ISNA(VLOOKUP($D117,'Jan 29'!$F:$F,1,0)),"No","Yes")</f>
      </c>
      <c r="AG117" s="4715">
        <f>IF(ISNA(VLOOKUP(D117,'Jan 22'!F:F,1,0)),"No","Yes")</f>
      </c>
    </row>
    <row r="118" spans="1:52" x14ac:dyDescent="0.25">
      <c r="A118" s="269"/>
      <c r="B118" s="122" t="s">
        <v>1373</v>
      </c>
      <c r="C118" s="107" t="s">
        <v>8</v>
      </c>
      <c r="D118" s="117" t="s">
        <v>128</v>
      </c>
      <c r="E118" s="117" t="s">
        <v>129</v>
      </c>
      <c r="F118" s="107"/>
      <c r="G118" s="107"/>
      <c r="H118" s="128" t="str">
        <f>IF(ISNA(VLOOKUP($D118,'Jul 16'!$F:$F,1,0)),"No","Yes")</f>
      </c>
      <c r="I118" s="4764">
        <f>IF(ISNA(VLOOKUP($D118,'Jul 9'!$F:$F,1,0)),"No","Yes")</f>
      </c>
      <c r="J118" s="4763">
        <f>IF(ISNA(VLOOKUP($D118,'Jul 2'!$F:$F,1,0)),"No","Yes")</f>
      </c>
      <c r="K118" s="4762">
        <f>IF(ISNA(VLOOKUP($D118,'Jun 25'!$F:$F,1,0)),"No","Yes")</f>
      </c>
      <c r="L118" s="4761">
        <f>IF(ISNA(VLOOKUP($D118,'Jun 18'!$F:$F,1,0)),"No","Yes")</f>
      </c>
      <c r="M118" s="4760">
        <f>IF(ISNA(VLOOKUP($D118,'Jun 11'!$F:$F,1,0)),"No","Yes")</f>
      </c>
      <c r="N118" s="4759">
        <f>IF(ISNA(VLOOKUP($D118,'Jun 4'!$F:$F,1,0)),"No","Yes")</f>
      </c>
      <c r="O118" s="4758">
        <f>IF(ISNA(VLOOKUP($D118,'May 28'!$F:$F,1,0)),"No","Yes")</f>
      </c>
      <c r="P118" s="4757">
        <f>IF(ISNA(VLOOKUP($D118,'May 21'!$F:$F,1,0)),"No","Yes")</f>
      </c>
      <c r="Q118" s="4756">
        <f>IF(ISNA(VLOOKUP($D118,'May 14'!$F:$F,1,0)),"No","Yes")</f>
      </c>
      <c r="R118" s="4755">
        <f>IF(ISNA(VLOOKUP($D118,'May 9'!$F:$F,1,0)),"No","Yes")</f>
      </c>
      <c r="S118" s="4754">
        <f>IF(ISNA(VLOOKUP($D118,'May 2'!$F:$F,1,0)),"No","Yes")</f>
      </c>
      <c r="T118" s="4753">
        <f>IF(ISNA(VLOOKUP($D118,'Apr 23'!$F:$F,1,0)),"No","Yes")</f>
      </c>
      <c r="U118" s="4752">
        <f>IF(ISNA(VLOOKUP($D118,'Apr 16'!$F:$F,1,0)),"No","Yes")</f>
      </c>
      <c r="V118" s="4751">
        <f>IF(ISNA(VLOOKUP($D118,'Apr 9'!$F:$F,1,0)),"No","Yes")</f>
      </c>
      <c r="W118" s="4750">
        <f>IF(ISNA(VLOOKUP($D118,'Apr 2'!$F:$F,1,0)),"No","Yes")</f>
      </c>
      <c r="X118" s="4749">
        <f>IF(ISNA(VLOOKUP($D118,'Mar 26'!$F:$F,1,0)),"No","Yes")</f>
      </c>
      <c r="Y118" s="4748">
        <f>IF(ISNA(VLOOKUP($D118,'Mar 19'!$F:$F,1,0)),"No","Yes")</f>
      </c>
      <c r="Z118" s="4747">
        <f>IF(ISNA(VLOOKUP($D118,'Mar 12'!$F:$F,1,0)),"No","Yes")</f>
      </c>
      <c r="AA118" s="4746">
        <f>IF(ISNA(VLOOKUP($D118,'Mar 5'!$F:$F,1,0)),"No","Yes")</f>
      </c>
      <c r="AB118" s="4745">
        <f>IF(ISNA(VLOOKUP($D118,'Feb 26'!$F:$F,1,0)),"No","Yes")</f>
      </c>
      <c r="AC118" s="4744">
        <f>IF(ISNA(VLOOKUP($D118,'Feb 26'!$F:$F,1,0)),"No","Yes")</f>
      </c>
      <c r="AD118" s="4743">
        <f>IF(ISNA(VLOOKUP($D118,'Feb 12'!$F:$F,1,0)),"No","Yes")</f>
      </c>
      <c r="AE118" s="4742">
        <f>IF(ISNA(VLOOKUP($D118,'Feb 5'!$F:$F,1,0)),"No","Yes")</f>
      </c>
      <c r="AF118" s="4741">
        <f>IF(ISNA(VLOOKUP($D118,'Jan 29'!$F:$F,1,0)),"No","Yes")</f>
      </c>
      <c r="AG118" s="4740">
        <f>IF(ISNA(VLOOKUP(D118,'Jan 22'!F:F,1,0)),"No","Yes")</f>
      </c>
    </row>
    <row r="119" spans="1:52" x14ac:dyDescent="0.25">
      <c r="A119" s="269"/>
      <c r="B119" s="233" t="s">
        <v>1374</v>
      </c>
      <c r="C119" s="107" t="s">
        <v>8</v>
      </c>
      <c r="D119" s="117" t="s">
        <v>927</v>
      </c>
      <c r="E119" s="117" t="s">
        <v>928</v>
      </c>
      <c r="F119" s="242" t="s">
        <v>9</v>
      </c>
      <c r="G119" s="242" t="s">
        <v>1469</v>
      </c>
      <c r="H119" s="128" t="str">
        <f>IF(ISNA(VLOOKUP($D119,'Jul 16'!$F:$F,1,0)),"No","Yes")</f>
      </c>
      <c r="I119" s="4789">
        <f>IF(ISNA(VLOOKUP($D119,'Jul 9'!$F:$F,1,0)),"No","Yes")</f>
      </c>
      <c r="J119" s="4788">
        <f>IF(ISNA(VLOOKUP($D119,'Jul 2'!$F:$F,1,0)),"No","Yes")</f>
      </c>
      <c r="K119" s="4787">
        <f>IF(ISNA(VLOOKUP($D119,'Jun 25'!$F:$F,1,0)),"No","Yes")</f>
      </c>
      <c r="L119" s="4786">
        <f>IF(ISNA(VLOOKUP($D119,'Jun 18'!$F:$F,1,0)),"No","Yes")</f>
      </c>
      <c r="M119" s="4785">
        <f>IF(ISNA(VLOOKUP($D119,'Jun 11'!$F:$F,1,0)),"No","Yes")</f>
      </c>
      <c r="N119" s="4784">
        <f>IF(ISNA(VLOOKUP($D119,'Jun 4'!$F:$F,1,0)),"No","Yes")</f>
      </c>
      <c r="O119" s="4783">
        <f>IF(ISNA(VLOOKUP($D119,'May 28'!$F:$F,1,0)),"No","Yes")</f>
      </c>
      <c r="P119" s="4782">
        <f>IF(ISNA(VLOOKUP($D119,'May 21'!$F:$F,1,0)),"No","Yes")</f>
      </c>
      <c r="Q119" s="4781">
        <f>IF(ISNA(VLOOKUP($D119,'May 14'!$F:$F,1,0)),"No","Yes")</f>
      </c>
      <c r="R119" s="4780">
        <f>IF(ISNA(VLOOKUP($D119,'May 9'!$F:$F,1,0)),"No","Yes")</f>
      </c>
      <c r="S119" s="4779">
        <f>IF(ISNA(VLOOKUP($D119,'May 2'!$F:$F,1,0)),"No","Yes")</f>
      </c>
      <c r="T119" s="4778">
        <f>IF(ISNA(VLOOKUP($D119,'Apr 23'!$F:$F,1,0)),"No","Yes")</f>
      </c>
      <c r="U119" s="4777">
        <f>IF(ISNA(VLOOKUP($D119,'Apr 16'!$F:$F,1,0)),"No","Yes")</f>
      </c>
      <c r="V119" s="4776">
        <f>IF(ISNA(VLOOKUP($D119,'Apr 9'!$F:$F,1,0)),"No","Yes")</f>
      </c>
      <c r="W119" s="4775">
        <f>IF(ISNA(VLOOKUP($D119,'Apr 2'!$F:$F,1,0)),"No","Yes")</f>
      </c>
      <c r="X119" s="4774">
        <f>IF(ISNA(VLOOKUP($D119,'Mar 26'!$F:$F,1,0)),"No","Yes")</f>
      </c>
      <c r="Y119" s="4773">
        <f>IF(ISNA(VLOOKUP($D119,'Mar 19'!$F:$F,1,0)),"No","Yes")</f>
      </c>
      <c r="Z119" s="4772">
        <f>IF(ISNA(VLOOKUP($D119,'Mar 12'!$F:$F,1,0)),"No","Yes")</f>
      </c>
      <c r="AA119" s="4771">
        <f>IF(ISNA(VLOOKUP($D119,'Mar 5'!$F:$F,1,0)),"No","Yes")</f>
      </c>
      <c r="AB119" s="4770">
        <f>IF(ISNA(VLOOKUP($D119,'Feb 26'!$F:$F,1,0)),"No","Yes")</f>
      </c>
      <c r="AC119" s="4769">
        <f>IF(ISNA(VLOOKUP($D119,'Feb 26'!$F:$F,1,0)),"No","Yes")</f>
      </c>
      <c r="AD119" s="4768">
        <f>IF(ISNA(VLOOKUP($D119,'Feb 12'!$F:$F,1,0)),"No","Yes")</f>
      </c>
      <c r="AE119" s="4767">
        <f>IF(ISNA(VLOOKUP($D119,'Feb 5'!$F:$F,1,0)),"No","Yes")</f>
      </c>
      <c r="AF119" s="4766">
        <f>IF(ISNA(VLOOKUP($D119,'Jan 29'!$F:$F,1,0)),"No","Yes")</f>
      </c>
      <c r="AG119" s="4765">
        <f>IF(ISNA(VLOOKUP(D119,'Jan 22'!F:F,1,0)),"No","Yes")</f>
      </c>
    </row>
    <row r="120" spans="1:52" x14ac:dyDescent="0.25">
      <c r="A120" s="269"/>
      <c r="B120" s="120" t="s">
        <v>1352</v>
      </c>
      <c r="C120" s="107" t="s">
        <v>8</v>
      </c>
      <c r="D120" s="121" t="s">
        <v>1431</v>
      </c>
      <c r="E120" s="121" t="s">
        <v>1432</v>
      </c>
      <c r="F120" s="107"/>
      <c r="G120" s="107"/>
      <c r="H120" s="128" t="str">
        <f>IF(ISNA(VLOOKUP($D120,'Jul 16'!$F:$F,1,0)),"No","Yes")</f>
      </c>
      <c r="I120" s="4814">
        <f>IF(ISNA(VLOOKUP($D120,'Jul 9'!$F:$F,1,0)),"No","Yes")</f>
      </c>
      <c r="J120" s="4813">
        <f>IF(ISNA(VLOOKUP($D120,'Jul 2'!$F:$F,1,0)),"No","Yes")</f>
      </c>
      <c r="K120" s="4812">
        <f>IF(ISNA(VLOOKUP($D120,'Jun 25'!$F:$F,1,0)),"No","Yes")</f>
      </c>
      <c r="L120" s="4811">
        <f>IF(ISNA(VLOOKUP($D120,'Jun 18'!$F:$F,1,0)),"No","Yes")</f>
      </c>
      <c r="M120" s="4810">
        <f>IF(ISNA(VLOOKUP($D120,'Jun 11'!$F:$F,1,0)),"No","Yes")</f>
      </c>
      <c r="N120" s="4809">
        <f>IF(ISNA(VLOOKUP($D120,'Jun 4'!$F:$F,1,0)),"No","Yes")</f>
      </c>
      <c r="O120" s="4808">
        <f>IF(ISNA(VLOOKUP($D120,'May 28'!$F:$F,1,0)),"No","Yes")</f>
      </c>
      <c r="P120" s="4807">
        <f>IF(ISNA(VLOOKUP($D120,'May 21'!$F:$F,1,0)),"No","Yes")</f>
      </c>
      <c r="Q120" s="4806">
        <f>IF(ISNA(VLOOKUP($D120,'May 14'!$F:$F,1,0)),"No","Yes")</f>
      </c>
      <c r="R120" s="4805">
        <f>IF(ISNA(VLOOKUP($D120,'May 9'!$F:$F,1,0)),"No","Yes")</f>
      </c>
      <c r="S120" s="4804">
        <f>IF(ISNA(VLOOKUP($D120,'May 2'!$F:$F,1,0)),"No","Yes")</f>
      </c>
      <c r="T120" s="4803">
        <f>IF(ISNA(VLOOKUP($D120,'Apr 23'!$F:$F,1,0)),"No","Yes")</f>
      </c>
      <c r="U120" s="4802">
        <f>IF(ISNA(VLOOKUP($D120,'Apr 16'!$F:$F,1,0)),"No","Yes")</f>
      </c>
      <c r="V120" s="4801">
        <f>IF(ISNA(VLOOKUP($D120,'Apr 9'!$F:$F,1,0)),"No","Yes")</f>
      </c>
      <c r="W120" s="4800">
        <f>IF(ISNA(VLOOKUP($D120,'Apr 2'!$F:$F,1,0)),"No","Yes")</f>
      </c>
      <c r="X120" s="4799">
        <f>IF(ISNA(VLOOKUP($D120,'Mar 26'!$F:$F,1,0)),"No","Yes")</f>
      </c>
      <c r="Y120" s="4798">
        <f>IF(ISNA(VLOOKUP($D120,'Mar 19'!$F:$F,1,0)),"No","Yes")</f>
      </c>
      <c r="Z120" s="4797">
        <f>IF(ISNA(VLOOKUP($D120,'Mar 12'!$F:$F,1,0)),"No","Yes")</f>
      </c>
      <c r="AA120" s="4796">
        <f>IF(ISNA(VLOOKUP($D120,'Mar 5'!$F:$F,1,0)),"No","Yes")</f>
      </c>
      <c r="AB120" s="4795">
        <f>IF(ISNA(VLOOKUP($D120,'Feb 26'!$F:$F,1,0)),"No","Yes")</f>
      </c>
      <c r="AC120" s="4794">
        <f>IF(ISNA(VLOOKUP($D120,'Feb 26'!$F:$F,1,0)),"No","Yes")</f>
      </c>
      <c r="AD120" s="4793">
        <f>IF(ISNA(VLOOKUP($D120,'Feb 12'!$F:$F,1,0)),"No","Yes")</f>
      </c>
      <c r="AE120" s="4792">
        <f>IF(ISNA(VLOOKUP($D120,'Feb 5'!$F:$F,1,0)),"No","Yes")</f>
      </c>
      <c r="AF120" s="4791">
        <f>IF(ISNA(VLOOKUP($D120,'Jan 29'!$F:$F,1,0)),"No","Yes")</f>
      </c>
      <c r="AG120" s="4790">
        <f>IF(ISNA(VLOOKUP(D120,'Jan 22'!F:F,1,0)),"No","Yes")</f>
      </c>
    </row>
    <row r="121" spans="1:52" x14ac:dyDescent="0.25">
      <c r="A121" s="269"/>
      <c r="B121" s="120" t="s">
        <v>1353</v>
      </c>
      <c r="C121" s="107" t="s">
        <v>8</v>
      </c>
      <c r="D121" s="120" t="s">
        <v>1433</v>
      </c>
      <c r="E121" s="120" t="s">
        <v>1434</v>
      </c>
      <c r="F121" s="107"/>
      <c r="G121" s="107"/>
      <c r="H121" s="128" t="str">
        <f>IF(ISNA(VLOOKUP($D121,'Jul 16'!$F:$F,1,0)),"No","Yes")</f>
      </c>
      <c r="I121" s="4839">
        <f>IF(ISNA(VLOOKUP($D121,'Jul 9'!$F:$F,1,0)),"No","Yes")</f>
      </c>
      <c r="J121" s="4838">
        <f>IF(ISNA(VLOOKUP($D121,'Jul 2'!$F:$F,1,0)),"No","Yes")</f>
      </c>
      <c r="K121" s="4837">
        <f>IF(ISNA(VLOOKUP($D121,'Jun 25'!$F:$F,1,0)),"No","Yes")</f>
      </c>
      <c r="L121" s="4836">
        <f>IF(ISNA(VLOOKUP($D121,'Jun 18'!$F:$F,1,0)),"No","Yes")</f>
      </c>
      <c r="M121" s="4835">
        <f>IF(ISNA(VLOOKUP($D121,'Jun 11'!$F:$F,1,0)),"No","Yes")</f>
      </c>
      <c r="N121" s="4834">
        <f>IF(ISNA(VLOOKUP($D121,'Jun 4'!$F:$F,1,0)),"No","Yes")</f>
      </c>
      <c r="O121" s="4833">
        <f>IF(ISNA(VLOOKUP($D121,'May 28'!$F:$F,1,0)),"No","Yes")</f>
      </c>
      <c r="P121" s="4832">
        <f>IF(ISNA(VLOOKUP($D121,'May 21'!$F:$F,1,0)),"No","Yes")</f>
      </c>
      <c r="Q121" s="4831">
        <f>IF(ISNA(VLOOKUP($D121,'May 14'!$F:$F,1,0)),"No","Yes")</f>
      </c>
      <c r="R121" s="4830">
        <f>IF(ISNA(VLOOKUP($D121,'May 9'!$F:$F,1,0)),"No","Yes")</f>
      </c>
      <c r="S121" s="4829">
        <f>IF(ISNA(VLOOKUP($D121,'May 2'!$F:$F,1,0)),"No","Yes")</f>
      </c>
      <c r="T121" s="4828">
        <f>IF(ISNA(VLOOKUP($D121,'Apr 23'!$F:$F,1,0)),"No","Yes")</f>
      </c>
      <c r="U121" s="4827">
        <f>IF(ISNA(VLOOKUP($D121,'Apr 16'!$F:$F,1,0)),"No","Yes")</f>
      </c>
      <c r="V121" s="4826">
        <f>IF(ISNA(VLOOKUP($D121,'Apr 9'!$F:$F,1,0)),"No","Yes")</f>
      </c>
      <c r="W121" s="4825">
        <f>IF(ISNA(VLOOKUP($D121,'Apr 2'!$F:$F,1,0)),"No","Yes")</f>
      </c>
      <c r="X121" s="4824">
        <f>IF(ISNA(VLOOKUP($D121,'Mar 26'!$F:$F,1,0)),"No","Yes")</f>
      </c>
      <c r="Y121" s="4823">
        <f>IF(ISNA(VLOOKUP($D121,'Mar 19'!$F:$F,1,0)),"No","Yes")</f>
      </c>
      <c r="Z121" s="4822">
        <f>IF(ISNA(VLOOKUP($D121,'Mar 12'!$F:$F,1,0)),"No","Yes")</f>
      </c>
      <c r="AA121" s="4821">
        <f>IF(ISNA(VLOOKUP($D121,'Mar 5'!$F:$F,1,0)),"No","Yes")</f>
      </c>
      <c r="AB121" s="4820">
        <f>IF(ISNA(VLOOKUP($D121,'Feb 26'!$F:$F,1,0)),"No","Yes")</f>
      </c>
      <c r="AC121" s="4819">
        <f>IF(ISNA(VLOOKUP($D121,'Feb 26'!$F:$F,1,0)),"No","Yes")</f>
      </c>
      <c r="AD121" s="4818">
        <f>IF(ISNA(VLOOKUP($D121,'Feb 12'!$F:$F,1,0)),"No","Yes")</f>
      </c>
      <c r="AE121" s="4817">
        <f>IF(ISNA(VLOOKUP($D121,'Feb 5'!$F:$F,1,0)),"No","Yes")</f>
      </c>
      <c r="AF121" s="4816">
        <f>IF(ISNA(VLOOKUP($D121,'Jan 29'!$F:$F,1,0)),"No","Yes")</f>
      </c>
      <c r="AG121" s="4815">
        <f>IF(ISNA(VLOOKUP(D121,'Jan 22'!F:F,1,0)),"No","Yes")</f>
      </c>
    </row>
    <row r="122" spans="1:52" x14ac:dyDescent="0.25">
      <c r="A122" s="269"/>
      <c r="B122" s="120" t="s">
        <v>1354</v>
      </c>
      <c r="C122" s="107" t="s">
        <v>8</v>
      </c>
      <c r="D122" s="121" t="s">
        <v>169</v>
      </c>
      <c r="E122" s="121" t="s">
        <v>170</v>
      </c>
      <c r="F122" s="107" t="s">
        <v>9</v>
      </c>
      <c r="G122" s="107" t="s">
        <v>1136</v>
      </c>
      <c r="H122" s="128" t="str">
        <f>IF(ISNA(VLOOKUP($D122,'Jul 16'!$F:$F,1,0)),"No","Yes")</f>
      </c>
      <c r="I122" s="4864">
        <f>IF(ISNA(VLOOKUP($D122,'Jul 9'!$F:$F,1,0)),"No","Yes")</f>
      </c>
      <c r="J122" s="4863">
        <f>IF(ISNA(VLOOKUP($D122,'Jul 2'!$F:$F,1,0)),"No","Yes")</f>
      </c>
      <c r="K122" s="4862">
        <f>IF(ISNA(VLOOKUP($D122,'Jun 25'!$F:$F,1,0)),"No","Yes")</f>
      </c>
      <c r="L122" s="4861">
        <f>IF(ISNA(VLOOKUP($D122,'Jun 18'!$F:$F,1,0)),"No","Yes")</f>
      </c>
      <c r="M122" s="4860">
        <f>IF(ISNA(VLOOKUP($D122,'Jun 11'!$F:$F,1,0)),"No","Yes")</f>
      </c>
      <c r="N122" s="4859">
        <f>IF(ISNA(VLOOKUP($D122,'Jun 4'!$F:$F,1,0)),"No","Yes")</f>
      </c>
      <c r="O122" s="4858">
        <f>IF(ISNA(VLOOKUP($D122,'May 28'!$F:$F,1,0)),"No","Yes")</f>
      </c>
      <c r="P122" s="4857">
        <f>IF(ISNA(VLOOKUP($D122,'May 21'!$F:$F,1,0)),"No","Yes")</f>
      </c>
      <c r="Q122" s="4856">
        <f>IF(ISNA(VLOOKUP($D122,'May 14'!$F:$F,1,0)),"No","Yes")</f>
      </c>
      <c r="R122" s="4855">
        <f>IF(ISNA(VLOOKUP($D122,'May 9'!$F:$F,1,0)),"No","Yes")</f>
      </c>
      <c r="S122" s="4854">
        <f>IF(ISNA(VLOOKUP($D122,'May 2'!$F:$F,1,0)),"No","Yes")</f>
      </c>
      <c r="T122" s="4853">
        <f>IF(ISNA(VLOOKUP($D122,'Apr 23'!$F:$F,1,0)),"No","Yes")</f>
      </c>
      <c r="U122" s="4852">
        <f>IF(ISNA(VLOOKUP($D122,'Apr 16'!$F:$F,1,0)),"No","Yes")</f>
      </c>
      <c r="V122" s="4851">
        <f>IF(ISNA(VLOOKUP($D122,'Apr 9'!$F:$F,1,0)),"No","Yes")</f>
      </c>
      <c r="W122" s="4850">
        <f>IF(ISNA(VLOOKUP($D122,'Apr 2'!$F:$F,1,0)),"No","Yes")</f>
      </c>
      <c r="X122" s="4849">
        <f>IF(ISNA(VLOOKUP($D122,'Mar 26'!$F:$F,1,0)),"No","Yes")</f>
      </c>
      <c r="Y122" s="4848">
        <f>IF(ISNA(VLOOKUP($D122,'Mar 19'!$F:$F,1,0)),"No","Yes")</f>
      </c>
      <c r="Z122" s="4847">
        <f>IF(ISNA(VLOOKUP($D122,'Mar 12'!$F:$F,1,0)),"No","Yes")</f>
      </c>
      <c r="AA122" s="4846">
        <f>IF(ISNA(VLOOKUP($D122,'Mar 5'!$F:$F,1,0)),"No","Yes")</f>
      </c>
      <c r="AB122" s="4845">
        <f>IF(ISNA(VLOOKUP($D122,'Feb 26'!$F:$F,1,0)),"No","Yes")</f>
      </c>
      <c r="AC122" s="4844">
        <f>IF(ISNA(VLOOKUP($D122,'Feb 26'!$F:$F,1,0)),"No","Yes")</f>
      </c>
      <c r="AD122" s="4843">
        <f>IF(ISNA(VLOOKUP($D122,'Feb 12'!$F:$F,1,0)),"No","Yes")</f>
      </c>
      <c r="AE122" s="4842">
        <f>IF(ISNA(VLOOKUP($D122,'Feb 5'!$F:$F,1,0)),"No","Yes")</f>
      </c>
      <c r="AF122" s="4841">
        <f>IF(ISNA(VLOOKUP($D122,'Jan 29'!$F:$F,1,0)),"No","Yes")</f>
      </c>
      <c r="AG122" s="4840">
        <f>IF(ISNA(VLOOKUP(D122,'Jan 22'!F:F,1,0)),"No","Yes")</f>
      </c>
    </row>
    <row r="123" spans="1:52" x14ac:dyDescent="0.25">
      <c r="A123" s="269"/>
      <c r="B123" s="120" t="s">
        <v>1355</v>
      </c>
      <c r="C123" s="107" t="s">
        <v>8</v>
      </c>
      <c r="D123" s="121" t="s">
        <v>643</v>
      </c>
      <c r="E123" s="121" t="s">
        <v>644</v>
      </c>
      <c r="F123" s="107"/>
      <c r="G123" s="107"/>
      <c r="H123" s="128" t="str">
        <f>IF(ISNA(VLOOKUP($D123,'Jul 16'!$F:$F,1,0)),"No","Yes")</f>
      </c>
      <c r="I123" s="4889">
        <f>IF(ISNA(VLOOKUP($D123,'Jul 9'!$F:$F,1,0)),"No","Yes")</f>
      </c>
      <c r="J123" s="4888">
        <f>IF(ISNA(VLOOKUP($D123,'Jul 2'!$F:$F,1,0)),"No","Yes")</f>
      </c>
      <c r="K123" s="4887">
        <f>IF(ISNA(VLOOKUP($D123,'Jun 25'!$F:$F,1,0)),"No","Yes")</f>
      </c>
      <c r="L123" s="4886">
        <f>IF(ISNA(VLOOKUP($D123,'Jun 18'!$F:$F,1,0)),"No","Yes")</f>
      </c>
      <c r="M123" s="4885">
        <f>IF(ISNA(VLOOKUP($D123,'Jun 11'!$F:$F,1,0)),"No","Yes")</f>
      </c>
      <c r="N123" s="4884">
        <f>IF(ISNA(VLOOKUP($D123,'Jun 4'!$F:$F,1,0)),"No","Yes")</f>
      </c>
      <c r="O123" s="4883">
        <f>IF(ISNA(VLOOKUP($D123,'May 28'!$F:$F,1,0)),"No","Yes")</f>
      </c>
      <c r="P123" s="4882">
        <f>IF(ISNA(VLOOKUP($D123,'May 21'!$F:$F,1,0)),"No","Yes")</f>
      </c>
      <c r="Q123" s="4881">
        <f>IF(ISNA(VLOOKUP($D123,'May 14'!$F:$F,1,0)),"No","Yes")</f>
      </c>
      <c r="R123" s="4880">
        <f>IF(ISNA(VLOOKUP($D123,'May 9'!$F:$F,1,0)),"No","Yes")</f>
      </c>
      <c r="S123" s="4879">
        <f>IF(ISNA(VLOOKUP($D123,'May 2'!$F:$F,1,0)),"No","Yes")</f>
      </c>
      <c r="T123" s="4878">
        <f>IF(ISNA(VLOOKUP($D123,'Apr 23'!$F:$F,1,0)),"No","Yes")</f>
      </c>
      <c r="U123" s="4877">
        <f>IF(ISNA(VLOOKUP($D123,'Apr 16'!$F:$F,1,0)),"No","Yes")</f>
      </c>
      <c r="V123" s="4876">
        <f>IF(ISNA(VLOOKUP($D123,'Apr 9'!$F:$F,1,0)),"No","Yes")</f>
      </c>
      <c r="W123" s="4875">
        <f>IF(ISNA(VLOOKUP($D123,'Apr 2'!$F:$F,1,0)),"No","Yes")</f>
      </c>
      <c r="X123" s="4874">
        <f>IF(ISNA(VLOOKUP($D123,'Mar 26'!$F:$F,1,0)),"No","Yes")</f>
      </c>
      <c r="Y123" s="4873">
        <f>IF(ISNA(VLOOKUP($D123,'Mar 19'!$F:$F,1,0)),"No","Yes")</f>
      </c>
      <c r="Z123" s="4872">
        <f>IF(ISNA(VLOOKUP($D123,'Mar 12'!$F:$F,1,0)),"No","Yes")</f>
      </c>
      <c r="AA123" s="4871">
        <f>IF(ISNA(VLOOKUP($D123,'Mar 5'!$F:$F,1,0)),"No","Yes")</f>
      </c>
      <c r="AB123" s="4870">
        <f>IF(ISNA(VLOOKUP($D123,'Feb 26'!$F:$F,1,0)),"No","Yes")</f>
      </c>
      <c r="AC123" s="4869">
        <f>IF(ISNA(VLOOKUP($D123,'Feb 26'!$F:$F,1,0)),"No","Yes")</f>
      </c>
      <c r="AD123" s="4868">
        <f>IF(ISNA(VLOOKUP($D123,'Feb 12'!$F:$F,1,0)),"No","Yes")</f>
      </c>
      <c r="AE123" s="4867">
        <f>IF(ISNA(VLOOKUP($D123,'Feb 5'!$F:$F,1,0)),"No","Yes")</f>
      </c>
      <c r="AF123" s="4866">
        <f>IF(ISNA(VLOOKUP($D123,'Jan 29'!$F:$F,1,0)),"No","Yes")</f>
      </c>
      <c r="AG123" s="4865">
        <f>IF(ISNA(VLOOKUP(D123,'Jan 22'!F:F,1,0)),"No","Yes")</f>
      </c>
    </row>
    <row r="124" spans="1:52" x14ac:dyDescent="0.25">
      <c r="A124" s="269"/>
      <c r="B124" s="120" t="s">
        <v>1356</v>
      </c>
      <c r="C124" s="107" t="s">
        <v>8</v>
      </c>
      <c r="D124" s="117" t="s">
        <v>879</v>
      </c>
      <c r="E124" s="117" t="s">
        <v>880</v>
      </c>
      <c r="F124" s="107"/>
      <c r="G124" s="107"/>
      <c r="H124" s="128" t="str">
        <f>IF(ISNA(VLOOKUP($D124,'Jul 16'!$F:$F,1,0)),"No","Yes")</f>
      </c>
      <c r="I124" s="4914">
        <f>IF(ISNA(VLOOKUP($D124,'Jul 9'!$F:$F,1,0)),"No","Yes")</f>
      </c>
      <c r="J124" s="4913">
        <f>IF(ISNA(VLOOKUP($D124,'Jul 2'!$F:$F,1,0)),"No","Yes")</f>
      </c>
      <c r="K124" s="4912">
        <f>IF(ISNA(VLOOKUP($D124,'Jun 25'!$F:$F,1,0)),"No","Yes")</f>
      </c>
      <c r="L124" s="4911">
        <f>IF(ISNA(VLOOKUP($D124,'Jun 18'!$F:$F,1,0)),"No","Yes")</f>
      </c>
      <c r="M124" s="4910">
        <f>IF(ISNA(VLOOKUP($D124,'Jun 11'!$F:$F,1,0)),"No","Yes")</f>
      </c>
      <c r="N124" s="4909">
        <f>IF(ISNA(VLOOKUP($D124,'Jun 4'!$F:$F,1,0)),"No","Yes")</f>
      </c>
      <c r="O124" s="4908">
        <f>IF(ISNA(VLOOKUP($D124,'May 28'!$F:$F,1,0)),"No","Yes")</f>
      </c>
      <c r="P124" s="4907">
        <f>IF(ISNA(VLOOKUP($D124,'May 21'!$F:$F,1,0)),"No","Yes")</f>
      </c>
      <c r="Q124" s="4906">
        <f>IF(ISNA(VLOOKUP($D124,'May 14'!$F:$F,1,0)),"No","Yes")</f>
      </c>
      <c r="R124" s="4905">
        <f>IF(ISNA(VLOOKUP($D124,'May 9'!$F:$F,1,0)),"No","Yes")</f>
      </c>
      <c r="S124" s="4904">
        <f>IF(ISNA(VLOOKUP($D124,'May 2'!$F:$F,1,0)),"No","Yes")</f>
      </c>
      <c r="T124" s="4903">
        <f>IF(ISNA(VLOOKUP($D124,'Apr 23'!$F:$F,1,0)),"No","Yes")</f>
      </c>
      <c r="U124" s="4902">
        <f>IF(ISNA(VLOOKUP($D124,'Apr 16'!$F:$F,1,0)),"No","Yes")</f>
      </c>
      <c r="V124" s="4901">
        <f>IF(ISNA(VLOOKUP($D124,'Apr 9'!$F:$F,1,0)),"No","Yes")</f>
      </c>
      <c r="W124" s="4900">
        <f>IF(ISNA(VLOOKUP($D124,'Apr 2'!$F:$F,1,0)),"No","Yes")</f>
      </c>
      <c r="X124" s="4899">
        <f>IF(ISNA(VLOOKUP($D124,'Mar 26'!$F:$F,1,0)),"No","Yes")</f>
      </c>
      <c r="Y124" s="4898">
        <f>IF(ISNA(VLOOKUP($D124,'Mar 19'!$F:$F,1,0)),"No","Yes")</f>
      </c>
      <c r="Z124" s="4897">
        <f>IF(ISNA(VLOOKUP($D124,'Mar 12'!$F:$F,1,0)),"No","Yes")</f>
      </c>
      <c r="AA124" s="4896">
        <f>IF(ISNA(VLOOKUP($D124,'Mar 5'!$F:$F,1,0)),"No","Yes")</f>
      </c>
      <c r="AB124" s="4895">
        <f>IF(ISNA(VLOOKUP($D124,'Feb 26'!$F:$F,1,0)),"No","Yes")</f>
      </c>
      <c r="AC124" s="4894">
        <f>IF(ISNA(VLOOKUP($D124,'Feb 26'!$F:$F,1,0)),"No","Yes")</f>
      </c>
      <c r="AD124" s="4893">
        <f>IF(ISNA(VLOOKUP($D124,'Feb 12'!$F:$F,1,0)),"No","Yes")</f>
      </c>
      <c r="AE124" s="4892">
        <f>IF(ISNA(VLOOKUP($D124,'Feb 5'!$F:$F,1,0)),"No","Yes")</f>
      </c>
      <c r="AF124" s="4891">
        <f>IF(ISNA(VLOOKUP($D124,'Jan 29'!$F:$F,1,0)),"No","Yes")</f>
      </c>
      <c r="AG124" s="4890">
        <f>IF(ISNA(VLOOKUP(D124,'Jan 22'!F:F,1,0)),"No","Yes")</f>
      </c>
    </row>
    <row r="125" spans="1:52" x14ac:dyDescent="0.25">
      <c r="A125" s="269"/>
      <c r="B125" s="191" t="s">
        <v>1357</v>
      </c>
      <c r="C125" s="107" t="s">
        <v>8</v>
      </c>
      <c r="D125" s="117" t="s">
        <v>800</v>
      </c>
      <c r="E125" s="117" t="s">
        <v>801</v>
      </c>
      <c r="F125" s="107" t="s">
        <v>9</v>
      </c>
      <c r="G125" s="107" t="s">
        <v>960</v>
      </c>
      <c r="H125" s="128" t="str">
        <f>IF(ISNA(VLOOKUP($D125,'Jul 16'!$F:$F,1,0)),"No","Yes")</f>
      </c>
      <c r="I125" s="4939">
        <f>IF(ISNA(VLOOKUP($D125,'Jul 9'!$F:$F,1,0)),"No","Yes")</f>
      </c>
      <c r="J125" s="4938">
        <f>IF(ISNA(VLOOKUP($D125,'Jul 2'!$F:$F,1,0)),"No","Yes")</f>
      </c>
      <c r="K125" s="4937">
        <f>IF(ISNA(VLOOKUP($D125,'Jun 25'!$F:$F,1,0)),"No","Yes")</f>
      </c>
      <c r="L125" s="4936">
        <f>IF(ISNA(VLOOKUP($D125,'Jun 18'!$F:$F,1,0)),"No","Yes")</f>
      </c>
      <c r="M125" s="4935">
        <f>IF(ISNA(VLOOKUP($D125,'Jun 11'!$F:$F,1,0)),"No","Yes")</f>
      </c>
      <c r="N125" s="4934">
        <f>IF(ISNA(VLOOKUP($D125,'Jun 4'!$F:$F,1,0)),"No","Yes")</f>
      </c>
      <c r="O125" s="4933">
        <f>IF(ISNA(VLOOKUP($D125,'May 28'!$F:$F,1,0)),"No","Yes")</f>
      </c>
      <c r="P125" s="4932">
        <f>IF(ISNA(VLOOKUP($D125,'May 21'!$F:$F,1,0)),"No","Yes")</f>
      </c>
      <c r="Q125" s="4931">
        <f>IF(ISNA(VLOOKUP($D125,'May 14'!$F:$F,1,0)),"No","Yes")</f>
      </c>
      <c r="R125" s="4930">
        <f>IF(ISNA(VLOOKUP($D125,'May 9'!$F:$F,1,0)),"No","Yes")</f>
      </c>
      <c r="S125" s="4929">
        <f>IF(ISNA(VLOOKUP($D125,'May 2'!$F:$F,1,0)),"No","Yes")</f>
      </c>
      <c r="T125" s="4928">
        <f>IF(ISNA(VLOOKUP($D125,'Apr 23'!$F:$F,1,0)),"No","Yes")</f>
      </c>
      <c r="U125" s="4927">
        <f>IF(ISNA(VLOOKUP($D125,'Apr 16'!$F:$F,1,0)),"No","Yes")</f>
      </c>
      <c r="V125" s="4926">
        <f>IF(ISNA(VLOOKUP($D125,'Apr 9'!$F:$F,1,0)),"No","Yes")</f>
      </c>
      <c r="W125" s="4925">
        <f>IF(ISNA(VLOOKUP($D125,'Apr 2'!$F:$F,1,0)),"No","Yes")</f>
      </c>
      <c r="X125" s="4924">
        <f>IF(ISNA(VLOOKUP($D125,'Mar 26'!$F:$F,1,0)),"No","Yes")</f>
      </c>
      <c r="Y125" s="4923">
        <f>IF(ISNA(VLOOKUP($D125,'Mar 19'!$F:$F,1,0)),"No","Yes")</f>
      </c>
      <c r="Z125" s="4922">
        <f>IF(ISNA(VLOOKUP($D125,'Mar 12'!$F:$F,1,0)),"No","Yes")</f>
      </c>
      <c r="AA125" s="4921">
        <f>IF(ISNA(VLOOKUP($D125,'Mar 5'!$F:$F,1,0)),"No","Yes")</f>
      </c>
      <c r="AB125" s="4920">
        <f>IF(ISNA(VLOOKUP($D125,'Feb 26'!$F:$F,1,0)),"No","Yes")</f>
      </c>
      <c r="AC125" s="4919">
        <f>IF(ISNA(VLOOKUP($D125,'Feb 26'!$F:$F,1,0)),"No","Yes")</f>
      </c>
      <c r="AD125" s="4918">
        <f>IF(ISNA(VLOOKUP($D125,'Feb 12'!$F:$F,1,0)),"No","Yes")</f>
      </c>
      <c r="AE125" s="4917">
        <f>IF(ISNA(VLOOKUP($D125,'Feb 5'!$F:$F,1,0)),"No","Yes")</f>
      </c>
      <c r="AF125" s="4916">
        <f>IF(ISNA(VLOOKUP($D125,'Jan 29'!$F:$F,1,0)),"No","Yes")</f>
      </c>
      <c r="AG125" s="4915">
        <f>IF(ISNA(VLOOKUP(D125,'Jan 22'!F:F,1,0)),"No","Yes")</f>
      </c>
    </row>
    <row r="126" spans="1:52" x14ac:dyDescent="0.25">
      <c r="A126" s="269"/>
      <c r="B126" s="122" t="s">
        <v>1358</v>
      </c>
      <c r="C126" s="107" t="s">
        <v>8</v>
      </c>
      <c r="D126" s="121" t="s">
        <v>1435</v>
      </c>
      <c r="E126" s="121" t="s">
        <v>1436</v>
      </c>
      <c r="F126" s="107"/>
      <c r="G126" s="107"/>
      <c r="H126" s="128" t="str">
        <f>IF(ISNA(VLOOKUP($D126,'Jul 16'!$F:$F,1,0)),"No","Yes")</f>
      </c>
      <c r="I126" s="4964">
        <f>IF(ISNA(VLOOKUP($D126,'Jul 9'!$F:$F,1,0)),"No","Yes")</f>
      </c>
      <c r="J126" s="4963">
        <f>IF(ISNA(VLOOKUP($D126,'Jul 2'!$F:$F,1,0)),"No","Yes")</f>
      </c>
      <c r="K126" s="4962">
        <f>IF(ISNA(VLOOKUP($D126,'Jun 25'!$F:$F,1,0)),"No","Yes")</f>
      </c>
      <c r="L126" s="4961">
        <f>IF(ISNA(VLOOKUP($D126,'Jun 18'!$F:$F,1,0)),"No","Yes")</f>
      </c>
      <c r="M126" s="4960">
        <f>IF(ISNA(VLOOKUP($D126,'Jun 11'!$F:$F,1,0)),"No","Yes")</f>
      </c>
      <c r="N126" s="4959">
        <f>IF(ISNA(VLOOKUP($D126,'Jun 4'!$F:$F,1,0)),"No","Yes")</f>
      </c>
      <c r="O126" s="4958">
        <f>IF(ISNA(VLOOKUP($D126,'May 28'!$F:$F,1,0)),"No","Yes")</f>
      </c>
      <c r="P126" s="4957">
        <f>IF(ISNA(VLOOKUP($D126,'May 21'!$F:$F,1,0)),"No","Yes")</f>
      </c>
      <c r="Q126" s="4956">
        <f>IF(ISNA(VLOOKUP($D126,'May 14'!$F:$F,1,0)),"No","Yes")</f>
      </c>
      <c r="R126" s="4955">
        <f>IF(ISNA(VLOOKUP($D126,'May 9'!$F:$F,1,0)),"No","Yes")</f>
      </c>
      <c r="S126" s="4954">
        <f>IF(ISNA(VLOOKUP($D126,'May 2'!$F:$F,1,0)),"No","Yes")</f>
      </c>
      <c r="T126" s="4953">
        <f>IF(ISNA(VLOOKUP($D126,'Apr 23'!$F:$F,1,0)),"No","Yes")</f>
      </c>
      <c r="U126" s="4952">
        <f>IF(ISNA(VLOOKUP($D126,'Apr 16'!$F:$F,1,0)),"No","Yes")</f>
      </c>
      <c r="V126" s="4951">
        <f>IF(ISNA(VLOOKUP($D126,'Apr 9'!$F:$F,1,0)),"No","Yes")</f>
      </c>
      <c r="W126" s="4950">
        <f>IF(ISNA(VLOOKUP($D126,'Apr 2'!$F:$F,1,0)),"No","Yes")</f>
      </c>
      <c r="X126" s="4949">
        <f>IF(ISNA(VLOOKUP($D126,'Mar 26'!$F:$F,1,0)),"No","Yes")</f>
      </c>
      <c r="Y126" s="4948">
        <f>IF(ISNA(VLOOKUP($D126,'Mar 19'!$F:$F,1,0)),"No","Yes")</f>
      </c>
      <c r="Z126" s="4947">
        <f>IF(ISNA(VLOOKUP($D126,'Mar 12'!$F:$F,1,0)),"No","Yes")</f>
      </c>
      <c r="AA126" s="4946">
        <f>IF(ISNA(VLOOKUP($D126,'Mar 5'!$F:$F,1,0)),"No","Yes")</f>
      </c>
      <c r="AB126" s="4945">
        <f>IF(ISNA(VLOOKUP($D126,'Feb 26'!$F:$F,1,0)),"No","Yes")</f>
      </c>
      <c r="AC126" s="4944">
        <f>IF(ISNA(VLOOKUP($D126,'Feb 26'!$F:$F,1,0)),"No","Yes")</f>
      </c>
      <c r="AD126" s="4943">
        <f>IF(ISNA(VLOOKUP($D126,'Feb 12'!$F:$F,1,0)),"No","Yes")</f>
      </c>
      <c r="AE126" s="4942">
        <f>IF(ISNA(VLOOKUP($D126,'Feb 5'!$F:$F,1,0)),"No","Yes")</f>
      </c>
      <c r="AF126" s="4941">
        <f>IF(ISNA(VLOOKUP($D126,'Jan 29'!$F:$F,1,0)),"No","Yes")</f>
      </c>
      <c r="AG126" s="4940">
        <f>IF(ISNA(VLOOKUP(D126,'Jan 22'!F:F,1,0)),"No","Yes")</f>
      </c>
    </row>
    <row r="127" spans="1:52" x14ac:dyDescent="0.25">
      <c r="A127" s="269"/>
      <c r="B127" s="120" t="s">
        <v>1359</v>
      </c>
      <c r="C127" s="107" t="s">
        <v>8</v>
      </c>
      <c r="D127" s="117" t="s">
        <v>1437</v>
      </c>
      <c r="E127" s="117" t="s">
        <v>1438</v>
      </c>
      <c r="F127" s="107"/>
      <c r="G127" s="107"/>
      <c r="H127" s="128" t="str">
        <f>IF(ISNA(VLOOKUP($D127,'Jul 16'!$F:$F,1,0)),"No","Yes")</f>
      </c>
      <c r="I127" s="4989">
        <f>IF(ISNA(VLOOKUP($D127,'Jul 9'!$F:$F,1,0)),"No","Yes")</f>
      </c>
      <c r="J127" s="4988">
        <f>IF(ISNA(VLOOKUP($D127,'Jul 2'!$F:$F,1,0)),"No","Yes")</f>
      </c>
      <c r="K127" s="4987">
        <f>IF(ISNA(VLOOKUP($D127,'Jun 25'!$F:$F,1,0)),"No","Yes")</f>
      </c>
      <c r="L127" s="4986">
        <f>IF(ISNA(VLOOKUP($D127,'Jun 18'!$F:$F,1,0)),"No","Yes")</f>
      </c>
      <c r="M127" s="4985">
        <f>IF(ISNA(VLOOKUP($D127,'Jun 11'!$F:$F,1,0)),"No","Yes")</f>
      </c>
      <c r="N127" s="4984">
        <f>IF(ISNA(VLOOKUP($D127,'Jun 4'!$F:$F,1,0)),"No","Yes")</f>
      </c>
      <c r="O127" s="4983">
        <f>IF(ISNA(VLOOKUP($D127,'May 28'!$F:$F,1,0)),"No","Yes")</f>
      </c>
      <c r="P127" s="4982">
        <f>IF(ISNA(VLOOKUP($D127,'May 21'!$F:$F,1,0)),"No","Yes")</f>
      </c>
      <c r="Q127" s="4981">
        <f>IF(ISNA(VLOOKUP($D127,'May 14'!$F:$F,1,0)),"No","Yes")</f>
      </c>
      <c r="R127" s="4980">
        <f>IF(ISNA(VLOOKUP($D127,'May 9'!$F:$F,1,0)),"No","Yes")</f>
      </c>
      <c r="S127" s="4979">
        <f>IF(ISNA(VLOOKUP($D127,'May 2'!$F:$F,1,0)),"No","Yes")</f>
      </c>
      <c r="T127" s="4978">
        <f>IF(ISNA(VLOOKUP($D127,'Apr 23'!$F:$F,1,0)),"No","Yes")</f>
      </c>
      <c r="U127" s="4977">
        <f>IF(ISNA(VLOOKUP($D127,'Apr 16'!$F:$F,1,0)),"No","Yes")</f>
      </c>
      <c r="V127" s="4976">
        <f>IF(ISNA(VLOOKUP($D127,'Apr 9'!$F:$F,1,0)),"No","Yes")</f>
      </c>
      <c r="W127" s="4975">
        <f>IF(ISNA(VLOOKUP($D127,'Apr 2'!$F:$F,1,0)),"No","Yes")</f>
      </c>
      <c r="X127" s="4974">
        <f>IF(ISNA(VLOOKUP($D127,'Mar 26'!$F:$F,1,0)),"No","Yes")</f>
      </c>
      <c r="Y127" s="4973">
        <f>IF(ISNA(VLOOKUP($D127,'Mar 19'!$F:$F,1,0)),"No","Yes")</f>
      </c>
      <c r="Z127" s="4972">
        <f>IF(ISNA(VLOOKUP($D127,'Mar 12'!$F:$F,1,0)),"No","Yes")</f>
      </c>
      <c r="AA127" s="4971">
        <f>IF(ISNA(VLOOKUP($D127,'Mar 5'!$F:$F,1,0)),"No","Yes")</f>
      </c>
      <c r="AB127" s="4970">
        <f>IF(ISNA(VLOOKUP($D127,'Feb 26'!$F:$F,1,0)),"No","Yes")</f>
      </c>
      <c r="AC127" s="4969">
        <f>IF(ISNA(VLOOKUP($D127,'Feb 26'!$F:$F,1,0)),"No","Yes")</f>
      </c>
      <c r="AD127" s="4968">
        <f>IF(ISNA(VLOOKUP($D127,'Feb 12'!$F:$F,1,0)),"No","Yes")</f>
      </c>
      <c r="AE127" s="4967">
        <f>IF(ISNA(VLOOKUP($D127,'Feb 5'!$F:$F,1,0)),"No","Yes")</f>
      </c>
      <c r="AF127" s="4966">
        <f>IF(ISNA(VLOOKUP($D127,'Jan 29'!$F:$F,1,0)),"No","Yes")</f>
      </c>
      <c r="AG127" s="4965">
        <f>IF(ISNA(VLOOKUP(D127,'Jan 22'!F:F,1,0)),"No","Yes")</f>
      </c>
    </row>
    <row r="128" spans="1:52" x14ac:dyDescent="0.25">
      <c r="A128" s="269"/>
      <c r="B128" s="122" t="s">
        <v>1360</v>
      </c>
      <c r="C128" s="107" t="s">
        <v>8</v>
      </c>
      <c r="D128" s="117" t="s">
        <v>815</v>
      </c>
      <c r="E128" s="117" t="s">
        <v>817</v>
      </c>
      <c r="F128" s="107"/>
      <c r="G128" s="107"/>
      <c r="H128" s="128" t="str">
        <f>IF(ISNA(VLOOKUP($D128,'Jul 16'!$F:$F,1,0)),"No","Yes")</f>
      </c>
      <c r="I128" s="5014">
        <f>IF(ISNA(VLOOKUP($D128,'Jul 9'!$F:$F,1,0)),"No","Yes")</f>
      </c>
      <c r="J128" s="5013">
        <f>IF(ISNA(VLOOKUP($D128,'Jul 2'!$F:$F,1,0)),"No","Yes")</f>
      </c>
      <c r="K128" s="5012">
        <f>IF(ISNA(VLOOKUP($D128,'Jun 25'!$F:$F,1,0)),"No","Yes")</f>
      </c>
      <c r="L128" s="5011">
        <f>IF(ISNA(VLOOKUP($D128,'Jun 18'!$F:$F,1,0)),"No","Yes")</f>
      </c>
      <c r="M128" s="5010">
        <f>IF(ISNA(VLOOKUP($D128,'Jun 11'!$F:$F,1,0)),"No","Yes")</f>
      </c>
      <c r="N128" s="5009">
        <f>IF(ISNA(VLOOKUP($D128,'Jun 4'!$F:$F,1,0)),"No","Yes")</f>
      </c>
      <c r="O128" s="5008">
        <f>IF(ISNA(VLOOKUP($D128,'May 28'!$F:$F,1,0)),"No","Yes")</f>
      </c>
      <c r="P128" s="5007">
        <f>IF(ISNA(VLOOKUP($D128,'May 21'!$F:$F,1,0)),"No","Yes")</f>
      </c>
      <c r="Q128" s="5006">
        <f>IF(ISNA(VLOOKUP($D128,'May 14'!$F:$F,1,0)),"No","Yes")</f>
      </c>
      <c r="R128" s="5005">
        <f>IF(ISNA(VLOOKUP($D128,'May 9'!$F:$F,1,0)),"No","Yes")</f>
      </c>
      <c r="S128" s="5004">
        <f>IF(ISNA(VLOOKUP($D128,'May 2'!$F:$F,1,0)),"No","Yes")</f>
      </c>
      <c r="T128" s="5003">
        <f>IF(ISNA(VLOOKUP($D128,'Apr 23'!$F:$F,1,0)),"No","Yes")</f>
      </c>
      <c r="U128" s="5002">
        <f>IF(ISNA(VLOOKUP($D128,'Apr 16'!$F:$F,1,0)),"No","Yes")</f>
      </c>
      <c r="V128" s="5001">
        <f>IF(ISNA(VLOOKUP($D128,'Apr 9'!$F:$F,1,0)),"No","Yes")</f>
      </c>
      <c r="W128" s="5000">
        <f>IF(ISNA(VLOOKUP($D128,'Apr 2'!$F:$F,1,0)),"No","Yes")</f>
      </c>
      <c r="X128" s="4999">
        <f>IF(ISNA(VLOOKUP($D128,'Mar 26'!$F:$F,1,0)),"No","Yes")</f>
      </c>
      <c r="Y128" s="4998">
        <f>IF(ISNA(VLOOKUP($D128,'Mar 19'!$F:$F,1,0)),"No","Yes")</f>
      </c>
      <c r="Z128" s="4997">
        <f>IF(ISNA(VLOOKUP($D128,'Mar 12'!$F:$F,1,0)),"No","Yes")</f>
      </c>
      <c r="AA128" s="4996">
        <f>IF(ISNA(VLOOKUP($D128,'Mar 5'!$F:$F,1,0)),"No","Yes")</f>
      </c>
      <c r="AB128" s="4995">
        <f>IF(ISNA(VLOOKUP($D128,'Feb 26'!$F:$F,1,0)),"No","Yes")</f>
      </c>
      <c r="AC128" s="4994">
        <f>IF(ISNA(VLOOKUP($D128,'Feb 26'!$F:$F,1,0)),"No","Yes")</f>
      </c>
      <c r="AD128" s="4993">
        <f>IF(ISNA(VLOOKUP($D128,'Feb 12'!$F:$F,1,0)),"No","Yes")</f>
      </c>
      <c r="AE128" s="4992">
        <f>IF(ISNA(VLOOKUP($D128,'Feb 5'!$F:$F,1,0)),"No","Yes")</f>
      </c>
      <c r="AF128" s="4991">
        <f>IF(ISNA(VLOOKUP($D128,'Jan 29'!$F:$F,1,0)),"No","Yes")</f>
      </c>
      <c r="AG128" s="4990">
        <f>IF(ISNA(VLOOKUP(D128,'Jan 22'!F:F,1,0)),"No","Yes")</f>
      </c>
    </row>
    <row r="129" spans="1:32" x14ac:dyDescent="0.25">
      <c r="A129" s="269"/>
      <c r="B129" s="122" t="s">
        <v>1361</v>
      </c>
      <c r="C129" s="107" t="s">
        <v>8</v>
      </c>
      <c r="D129" s="117" t="s">
        <v>883</v>
      </c>
      <c r="E129" s="117" t="s">
        <v>884</v>
      </c>
      <c r="F129" s="107"/>
      <c r="G129" s="107"/>
      <c r="H129" s="128" t="str">
        <f>IF(ISNA(VLOOKUP($D129,'Jul 16'!$F:$F,1,0)),"No","Yes")</f>
      </c>
      <c r="I129" s="5039">
        <f>IF(ISNA(VLOOKUP($D129,'Jul 9'!$F:$F,1,0)),"No","Yes")</f>
      </c>
      <c r="J129" s="5038">
        <f>IF(ISNA(VLOOKUP($D129,'Jul 2'!$F:$F,1,0)),"No","Yes")</f>
      </c>
      <c r="K129" s="5037">
        <f>IF(ISNA(VLOOKUP($D129,'Jun 25'!$F:$F,1,0)),"No","Yes")</f>
      </c>
      <c r="L129" s="5036">
        <f>IF(ISNA(VLOOKUP($D129,'Jun 18'!$F:$F,1,0)),"No","Yes")</f>
      </c>
      <c r="M129" s="5035">
        <f>IF(ISNA(VLOOKUP($D129,'Jun 11'!$F:$F,1,0)),"No","Yes")</f>
      </c>
      <c r="N129" s="5034">
        <f>IF(ISNA(VLOOKUP($D129,'Jun 4'!$F:$F,1,0)),"No","Yes")</f>
      </c>
      <c r="O129" s="5033">
        <f>IF(ISNA(VLOOKUP($D129,'May 28'!$F:$F,1,0)),"No","Yes")</f>
      </c>
      <c r="P129" s="5032">
        <f>IF(ISNA(VLOOKUP($D129,'May 21'!$F:$F,1,0)),"No","Yes")</f>
      </c>
      <c r="Q129" s="5031">
        <f>IF(ISNA(VLOOKUP($D129,'May 14'!$F:$F,1,0)),"No","Yes")</f>
      </c>
      <c r="R129" s="5030">
        <f>IF(ISNA(VLOOKUP($D129,'May 9'!$F:$F,1,0)),"No","Yes")</f>
      </c>
      <c r="S129" s="5029">
        <f>IF(ISNA(VLOOKUP($D129,'May 2'!$F:$F,1,0)),"No","Yes")</f>
      </c>
      <c r="T129" s="5028">
        <f>IF(ISNA(VLOOKUP($D129,'Apr 23'!$F:$F,1,0)),"No","Yes")</f>
      </c>
      <c r="U129" s="5027">
        <f>IF(ISNA(VLOOKUP($D129,'Apr 16'!$F:$F,1,0)),"No","Yes")</f>
      </c>
      <c r="V129" s="5026">
        <f>IF(ISNA(VLOOKUP($D129,'Apr 9'!$F:$F,1,0)),"No","Yes")</f>
      </c>
      <c r="W129" s="5025">
        <f>IF(ISNA(VLOOKUP($D129,'Apr 2'!$F:$F,1,0)),"No","Yes")</f>
      </c>
      <c r="X129" s="5024">
        <f>IF(ISNA(VLOOKUP($D129,'Mar 26'!$F:$F,1,0)),"No","Yes")</f>
      </c>
      <c r="Y129" s="5023">
        <f>IF(ISNA(VLOOKUP($D129,'Mar 19'!$F:$F,1,0)),"No","Yes")</f>
      </c>
      <c r="Z129" s="5022">
        <f>IF(ISNA(VLOOKUP($D129,'Mar 12'!$F:$F,1,0)),"No","Yes")</f>
      </c>
      <c r="AA129" s="5021">
        <f>IF(ISNA(VLOOKUP($D129,'Mar 5'!$F:$F,1,0)),"No","Yes")</f>
      </c>
      <c r="AB129" s="5020">
        <f>IF(ISNA(VLOOKUP($D129,'Feb 26'!$F:$F,1,0)),"No","Yes")</f>
      </c>
      <c r="AC129" s="5019">
        <f>IF(ISNA(VLOOKUP($D129,'Feb 26'!$F:$F,1,0)),"No","Yes")</f>
      </c>
      <c r="AD129" s="5018">
        <f>IF(ISNA(VLOOKUP($D129,'Feb 12'!$F:$F,1,0)),"No","Yes")</f>
      </c>
      <c r="AE129" s="5017">
        <f>IF(ISNA(VLOOKUP($D129,'Feb 5'!$F:$F,1,0)),"No","Yes")</f>
      </c>
      <c r="AF129" s="5016">
        <f>IF(ISNA(VLOOKUP($D129,'Jan 29'!$F:$F,1,0)),"No","Yes")</f>
      </c>
      <c r="AG129" s="5015">
        <f>IF(ISNA(VLOOKUP(D129,'Jan 22'!F:F,1,0)),"No","Yes")</f>
      </c>
    </row>
    <row r="130" spans="1:32" x14ac:dyDescent="0.25">
      <c r="A130" s="269"/>
      <c r="B130" s="120" t="s">
        <v>1362</v>
      </c>
      <c r="C130" s="107" t="s">
        <v>8</v>
      </c>
      <c r="D130" s="117" t="s">
        <v>992</v>
      </c>
      <c r="E130" s="117" t="s">
        <v>994</v>
      </c>
      <c r="F130" s="107"/>
      <c r="G130" s="107"/>
      <c r="H130" s="128" t="str">
        <f>IF(ISNA(VLOOKUP($D130,'Jul 16'!$F:$F,1,0)),"No","Yes")</f>
      </c>
      <c r="I130" s="5064">
        <f>IF(ISNA(VLOOKUP($D130,'Jul 9'!$F:$F,1,0)),"No","Yes")</f>
      </c>
      <c r="J130" s="5063">
        <f>IF(ISNA(VLOOKUP($D130,'Jul 2'!$F:$F,1,0)),"No","Yes")</f>
      </c>
      <c r="K130" s="5062">
        <f>IF(ISNA(VLOOKUP($D130,'Jun 25'!$F:$F,1,0)),"No","Yes")</f>
      </c>
      <c r="L130" s="5061">
        <f>IF(ISNA(VLOOKUP($D130,'Jun 18'!$F:$F,1,0)),"No","Yes")</f>
      </c>
      <c r="M130" s="5060">
        <f>IF(ISNA(VLOOKUP($D130,'Jun 11'!$F:$F,1,0)),"No","Yes")</f>
      </c>
      <c r="N130" s="5059">
        <f>IF(ISNA(VLOOKUP($D130,'Jun 4'!$F:$F,1,0)),"No","Yes")</f>
      </c>
      <c r="O130" s="5058">
        <f>IF(ISNA(VLOOKUP($D130,'May 28'!$F:$F,1,0)),"No","Yes")</f>
      </c>
      <c r="P130" s="5057">
        <f>IF(ISNA(VLOOKUP($D130,'May 21'!$F:$F,1,0)),"No","Yes")</f>
      </c>
      <c r="Q130" s="5056">
        <f>IF(ISNA(VLOOKUP($D130,'May 14'!$F:$F,1,0)),"No","Yes")</f>
      </c>
      <c r="R130" s="5055">
        <f>IF(ISNA(VLOOKUP($D130,'May 9'!$F:$F,1,0)),"No","Yes")</f>
      </c>
      <c r="S130" s="5054">
        <f>IF(ISNA(VLOOKUP($D130,'May 2'!$F:$F,1,0)),"No","Yes")</f>
      </c>
      <c r="T130" s="5053">
        <f>IF(ISNA(VLOOKUP($D130,'Apr 23'!$F:$F,1,0)),"No","Yes")</f>
      </c>
      <c r="U130" s="5052">
        <f>IF(ISNA(VLOOKUP($D130,'Apr 16'!$F:$F,1,0)),"No","Yes")</f>
      </c>
      <c r="V130" s="5051">
        <f>IF(ISNA(VLOOKUP($D130,'Apr 9'!$F:$F,1,0)),"No","Yes")</f>
      </c>
      <c r="W130" s="5050">
        <f>IF(ISNA(VLOOKUP($D130,'Apr 2'!$F:$F,1,0)),"No","Yes")</f>
      </c>
      <c r="X130" s="5049">
        <f>IF(ISNA(VLOOKUP($D130,'Mar 26'!$F:$F,1,0)),"No","Yes")</f>
      </c>
      <c r="Y130" s="5048">
        <f>IF(ISNA(VLOOKUP($D130,'Mar 19'!$F:$F,1,0)),"No","Yes")</f>
      </c>
      <c r="Z130" s="5047">
        <f>IF(ISNA(VLOOKUP($D130,'Mar 12'!$F:$F,1,0)),"No","Yes")</f>
      </c>
      <c r="AA130" s="5046">
        <f>IF(ISNA(VLOOKUP($D130,'Mar 5'!$F:$F,1,0)),"No","Yes")</f>
      </c>
      <c r="AB130" s="5045">
        <f>IF(ISNA(VLOOKUP($D130,'Feb 26'!$F:$F,1,0)),"No","Yes")</f>
      </c>
      <c r="AC130" s="5044">
        <f>IF(ISNA(VLOOKUP($D130,'Feb 26'!$F:$F,1,0)),"No","Yes")</f>
      </c>
      <c r="AD130" s="5043">
        <f>IF(ISNA(VLOOKUP($D130,'Feb 12'!$F:$F,1,0)),"No","Yes")</f>
      </c>
      <c r="AE130" s="5042">
        <f>IF(ISNA(VLOOKUP($D130,'Feb 5'!$F:$F,1,0)),"No","Yes")</f>
      </c>
      <c r="AF130" s="5041">
        <f>IF(ISNA(VLOOKUP($D130,'Jan 29'!$F:$F,1,0)),"No","Yes")</f>
      </c>
      <c r="AG130" s="5040">
        <f>IF(ISNA(VLOOKUP(D130,'Jan 22'!F:F,1,0)),"No","Yes")</f>
      </c>
    </row>
    <row r="131" spans="1:32" x14ac:dyDescent="0.25">
      <c r="A131" s="269"/>
      <c r="B131" s="239" t="s">
        <v>1363</v>
      </c>
      <c r="C131" s="107" t="s">
        <v>8</v>
      </c>
      <c r="D131" s="117" t="s">
        <v>182</v>
      </c>
      <c r="E131" s="117" t="s">
        <v>183</v>
      </c>
      <c r="F131" s="107" t="s">
        <v>9</v>
      </c>
      <c r="G131" s="107" t="s">
        <v>1136</v>
      </c>
      <c r="H131" s="128" t="str">
        <f>IF(ISNA(VLOOKUP($D131,'Jul 16'!$F:$F,1,0)),"No","Yes")</f>
      </c>
      <c r="I131" s="5089">
        <f>IF(ISNA(VLOOKUP($D131,'Jul 9'!$F:$F,1,0)),"No","Yes")</f>
      </c>
      <c r="J131" s="5088">
        <f>IF(ISNA(VLOOKUP($D131,'Jul 2'!$F:$F,1,0)),"No","Yes")</f>
      </c>
      <c r="K131" s="5087">
        <f>IF(ISNA(VLOOKUP($D131,'Jun 25'!$F:$F,1,0)),"No","Yes")</f>
      </c>
      <c r="L131" s="5086">
        <f>IF(ISNA(VLOOKUP($D131,'Jun 18'!$F:$F,1,0)),"No","Yes")</f>
      </c>
      <c r="M131" s="5085">
        <f>IF(ISNA(VLOOKUP($D131,'Jun 11'!$F:$F,1,0)),"No","Yes")</f>
      </c>
      <c r="N131" s="5084">
        <f>IF(ISNA(VLOOKUP($D131,'Jun 4'!$F:$F,1,0)),"No","Yes")</f>
      </c>
      <c r="O131" s="5083">
        <f>IF(ISNA(VLOOKUP($D131,'May 28'!$F:$F,1,0)),"No","Yes")</f>
      </c>
      <c r="P131" s="5082">
        <f>IF(ISNA(VLOOKUP($D131,'May 21'!$F:$F,1,0)),"No","Yes")</f>
      </c>
      <c r="Q131" s="5081">
        <f>IF(ISNA(VLOOKUP($D131,'May 14'!$F:$F,1,0)),"No","Yes")</f>
      </c>
      <c r="R131" s="5080">
        <f>IF(ISNA(VLOOKUP($D131,'May 9'!$F:$F,1,0)),"No","Yes")</f>
      </c>
      <c r="S131" s="5079">
        <f>IF(ISNA(VLOOKUP($D131,'May 2'!$F:$F,1,0)),"No","Yes")</f>
      </c>
      <c r="T131" s="5078">
        <f>IF(ISNA(VLOOKUP($D131,'Apr 23'!$F:$F,1,0)),"No","Yes")</f>
      </c>
      <c r="U131" s="5077">
        <f>IF(ISNA(VLOOKUP($D131,'Apr 16'!$F:$F,1,0)),"No","Yes")</f>
      </c>
      <c r="V131" s="5076">
        <f>IF(ISNA(VLOOKUP($D131,'Apr 9'!$F:$F,1,0)),"No","Yes")</f>
      </c>
      <c r="W131" s="5075">
        <f>IF(ISNA(VLOOKUP($D131,'Apr 2'!$F:$F,1,0)),"No","Yes")</f>
      </c>
      <c r="X131" s="5074">
        <f>IF(ISNA(VLOOKUP($D131,'Mar 26'!$F:$F,1,0)),"No","Yes")</f>
      </c>
      <c r="Y131" s="5073">
        <f>IF(ISNA(VLOOKUP($D131,'Mar 19'!$F:$F,1,0)),"No","Yes")</f>
      </c>
      <c r="Z131" s="5072">
        <f>IF(ISNA(VLOOKUP($D131,'Mar 12'!$F:$F,1,0)),"No","Yes")</f>
      </c>
      <c r="AA131" s="5071">
        <f>IF(ISNA(VLOOKUP($D131,'Mar 5'!$F:$F,1,0)),"No","Yes")</f>
      </c>
      <c r="AB131" s="5070">
        <f>IF(ISNA(VLOOKUP($D131,'Feb 26'!$F:$F,1,0)),"No","Yes")</f>
      </c>
      <c r="AC131" s="5069">
        <f>IF(ISNA(VLOOKUP($D131,'Feb 26'!$F:$F,1,0)),"No","Yes")</f>
      </c>
      <c r="AD131" s="5068">
        <f>IF(ISNA(VLOOKUP($D131,'Feb 12'!$F:$F,1,0)),"No","Yes")</f>
      </c>
      <c r="AE131" s="5067">
        <f>IF(ISNA(VLOOKUP($D131,'Feb 5'!$F:$F,1,0)),"No","Yes")</f>
      </c>
      <c r="AF131" s="5066">
        <f>IF(ISNA(VLOOKUP($D131,'Jan 29'!$F:$F,1,0)),"No","Yes")</f>
      </c>
      <c r="AG131" s="5065">
        <f>IF(ISNA(VLOOKUP(D131,'Jan 22'!F:F,1,0)),"No","Yes")</f>
      </c>
    </row>
    <row r="132" spans="1:32" x14ac:dyDescent="0.25">
      <c r="A132" s="269"/>
      <c r="B132" s="120" t="s">
        <v>1359</v>
      </c>
      <c r="C132" s="107" t="s">
        <v>8</v>
      </c>
      <c r="D132" s="118" t="s">
        <v>972</v>
      </c>
      <c r="E132" s="117" t="s">
        <v>973</v>
      </c>
      <c r="F132" s="107"/>
      <c r="G132" s="107"/>
      <c r="H132" s="128" t="str">
        <f>IF(ISNA(VLOOKUP($D132,'Jul 16'!$F:$F,1,0)),"No","Yes")</f>
      </c>
      <c r="I132" s="5114">
        <f>IF(ISNA(VLOOKUP($D132,'Jul 9'!$F:$F,1,0)),"No","Yes")</f>
      </c>
      <c r="J132" s="5113">
        <f>IF(ISNA(VLOOKUP($D132,'Jul 2'!$F:$F,1,0)),"No","Yes")</f>
      </c>
      <c r="K132" s="5112">
        <f>IF(ISNA(VLOOKUP($D132,'Jun 25'!$F:$F,1,0)),"No","Yes")</f>
      </c>
      <c r="L132" s="5111">
        <f>IF(ISNA(VLOOKUP($D132,'Jun 18'!$F:$F,1,0)),"No","Yes")</f>
      </c>
      <c r="M132" s="5110">
        <f>IF(ISNA(VLOOKUP($D132,'Jun 11'!$F:$F,1,0)),"No","Yes")</f>
      </c>
      <c r="N132" s="5109">
        <f>IF(ISNA(VLOOKUP($D132,'Jun 4'!$F:$F,1,0)),"No","Yes")</f>
      </c>
      <c r="O132" s="5108">
        <f>IF(ISNA(VLOOKUP($D132,'May 28'!$F:$F,1,0)),"No","Yes")</f>
      </c>
      <c r="P132" s="5107">
        <f>IF(ISNA(VLOOKUP($D132,'May 21'!$F:$F,1,0)),"No","Yes")</f>
      </c>
      <c r="Q132" s="5106">
        <f>IF(ISNA(VLOOKUP($D132,'May 14'!$F:$F,1,0)),"No","Yes")</f>
      </c>
      <c r="R132" s="5105">
        <f>IF(ISNA(VLOOKUP($D132,'May 9'!$F:$F,1,0)),"No","Yes")</f>
      </c>
      <c r="S132" s="5104">
        <f>IF(ISNA(VLOOKUP($D132,'May 2'!$F:$F,1,0)),"No","Yes")</f>
      </c>
      <c r="T132" s="5103">
        <f>IF(ISNA(VLOOKUP($D132,'Apr 23'!$F:$F,1,0)),"No","Yes")</f>
      </c>
      <c r="U132" s="5102">
        <f>IF(ISNA(VLOOKUP($D132,'Apr 16'!$F:$F,1,0)),"No","Yes")</f>
      </c>
      <c r="V132" s="5101">
        <f>IF(ISNA(VLOOKUP($D132,'Apr 9'!$F:$F,1,0)),"No","Yes")</f>
      </c>
      <c r="W132" s="5100">
        <f>IF(ISNA(VLOOKUP($D132,'Apr 2'!$F:$F,1,0)),"No","Yes")</f>
      </c>
      <c r="X132" s="5099">
        <f>IF(ISNA(VLOOKUP($D132,'Mar 26'!$F:$F,1,0)),"No","Yes")</f>
      </c>
      <c r="Y132" s="5098">
        <f>IF(ISNA(VLOOKUP($D132,'Mar 19'!$F:$F,1,0)),"No","Yes")</f>
      </c>
      <c r="Z132" s="5097">
        <f>IF(ISNA(VLOOKUP($D132,'Mar 12'!$F:$F,1,0)),"No","Yes")</f>
      </c>
      <c r="AA132" s="5096">
        <f>IF(ISNA(VLOOKUP($D132,'Mar 5'!$F:$F,1,0)),"No","Yes")</f>
      </c>
      <c r="AB132" s="5095">
        <f>IF(ISNA(VLOOKUP($D132,'Feb 26'!$F:$F,1,0)),"No","Yes")</f>
      </c>
      <c r="AC132" s="5094">
        <f>IF(ISNA(VLOOKUP($D132,'Feb 26'!$F:$F,1,0)),"No","Yes")</f>
      </c>
      <c r="AD132" s="5093">
        <f>IF(ISNA(VLOOKUP($D132,'Feb 12'!$F:$F,1,0)),"No","Yes")</f>
      </c>
      <c r="AE132" s="5092">
        <f>IF(ISNA(VLOOKUP($D132,'Feb 5'!$F:$F,1,0)),"No","Yes")</f>
      </c>
      <c r="AF132" s="5091">
        <f>IF(ISNA(VLOOKUP($D132,'Jan 29'!$F:$F,1,0)),"No","Yes")</f>
      </c>
      <c r="AG132" s="5090">
        <f>IF(ISNA(VLOOKUP(D132,'Jan 22'!F:F,1,0)),"No","Yes")</f>
      </c>
    </row>
    <row r="133" spans="1:32" x14ac:dyDescent="0.25">
      <c r="A133" s="269"/>
      <c r="B133" s="120" t="s">
        <v>1364</v>
      </c>
      <c r="C133" s="107" t="s">
        <v>8</v>
      </c>
      <c r="D133" s="121" t="s">
        <v>916</v>
      </c>
      <c r="E133" s="121" t="s">
        <v>917</v>
      </c>
      <c r="F133" s="107"/>
      <c r="G133" s="107"/>
      <c r="H133" s="128" t="str">
        <f>IF(ISNA(VLOOKUP($D133,'Jul 16'!$F:$F,1,0)),"No","Yes")</f>
      </c>
      <c r="I133" s="5139">
        <f>IF(ISNA(VLOOKUP($D133,'Jul 9'!$F:$F,1,0)),"No","Yes")</f>
      </c>
      <c r="J133" s="5138">
        <f>IF(ISNA(VLOOKUP($D133,'Jul 2'!$F:$F,1,0)),"No","Yes")</f>
      </c>
      <c r="K133" s="5137">
        <f>IF(ISNA(VLOOKUP($D133,'Jun 25'!$F:$F,1,0)),"No","Yes")</f>
      </c>
      <c r="L133" s="5136">
        <f>IF(ISNA(VLOOKUP($D133,'Jun 18'!$F:$F,1,0)),"No","Yes")</f>
      </c>
      <c r="M133" s="5135">
        <f>IF(ISNA(VLOOKUP($D133,'Jun 11'!$F:$F,1,0)),"No","Yes")</f>
      </c>
      <c r="N133" s="5134">
        <f>IF(ISNA(VLOOKUP($D133,'Jun 4'!$F:$F,1,0)),"No","Yes")</f>
      </c>
      <c r="O133" s="5133">
        <f>IF(ISNA(VLOOKUP($D133,'May 28'!$F:$F,1,0)),"No","Yes")</f>
      </c>
      <c r="P133" s="5132">
        <f>IF(ISNA(VLOOKUP($D133,'May 21'!$F:$F,1,0)),"No","Yes")</f>
      </c>
      <c r="Q133" s="5131">
        <f>IF(ISNA(VLOOKUP($D133,'May 14'!$F:$F,1,0)),"No","Yes")</f>
      </c>
      <c r="R133" s="5130">
        <f>IF(ISNA(VLOOKUP($D133,'May 9'!$F:$F,1,0)),"No","Yes")</f>
      </c>
      <c r="S133" s="5129">
        <f>IF(ISNA(VLOOKUP($D133,'May 2'!$F:$F,1,0)),"No","Yes")</f>
      </c>
      <c r="T133" s="5128">
        <f>IF(ISNA(VLOOKUP($D133,'Apr 23'!$F:$F,1,0)),"No","Yes")</f>
      </c>
      <c r="U133" s="5127">
        <f>IF(ISNA(VLOOKUP($D133,'Apr 16'!$F:$F,1,0)),"No","Yes")</f>
      </c>
      <c r="V133" s="5126">
        <f>IF(ISNA(VLOOKUP($D133,'Apr 9'!$F:$F,1,0)),"No","Yes")</f>
      </c>
      <c r="W133" s="5125">
        <f>IF(ISNA(VLOOKUP($D133,'Apr 2'!$F:$F,1,0)),"No","Yes")</f>
      </c>
      <c r="X133" s="5124">
        <f>IF(ISNA(VLOOKUP($D133,'Mar 26'!$F:$F,1,0)),"No","Yes")</f>
      </c>
      <c r="Y133" s="5123">
        <f>IF(ISNA(VLOOKUP($D133,'Mar 19'!$F:$F,1,0)),"No","Yes")</f>
      </c>
      <c r="Z133" s="5122">
        <f>IF(ISNA(VLOOKUP($D133,'Mar 12'!$F:$F,1,0)),"No","Yes")</f>
      </c>
      <c r="AA133" s="5121">
        <f>IF(ISNA(VLOOKUP($D133,'Mar 5'!$F:$F,1,0)),"No","Yes")</f>
      </c>
      <c r="AB133" s="5120">
        <f>IF(ISNA(VLOOKUP($D133,'Feb 26'!$F:$F,1,0)),"No","Yes")</f>
      </c>
      <c r="AC133" s="5119">
        <f>IF(ISNA(VLOOKUP($D133,'Feb 26'!$F:$F,1,0)),"No","Yes")</f>
      </c>
      <c r="AD133" s="5118">
        <f>IF(ISNA(VLOOKUP($D133,'Feb 12'!$F:$F,1,0)),"No","Yes")</f>
      </c>
      <c r="AE133" s="5117">
        <f>IF(ISNA(VLOOKUP($D133,'Feb 5'!$F:$F,1,0)),"No","Yes")</f>
      </c>
      <c r="AF133" s="5116">
        <f>IF(ISNA(VLOOKUP($D133,'Jan 29'!$F:$F,1,0)),"No","Yes")</f>
      </c>
      <c r="AG133" s="5115">
        <f>IF(ISNA(VLOOKUP(D133,'Jan 22'!F:F,1,0)),"No","Yes")</f>
      </c>
    </row>
    <row r="134" spans="1:32" x14ac:dyDescent="0.25">
      <c r="A134" s="269"/>
      <c r="B134" s="246" t="s">
        <v>1365</v>
      </c>
      <c r="C134" s="107" t="s">
        <v>8</v>
      </c>
      <c r="D134" s="117" t="s">
        <v>872</v>
      </c>
      <c r="E134" s="117" t="s">
        <v>873</v>
      </c>
      <c r="F134" s="178" t="s">
        <v>9</v>
      </c>
      <c r="G134" s="178" t="s">
        <v>1469</v>
      </c>
      <c r="H134" s="128" t="str">
        <f>IF(ISNA(VLOOKUP($D134,'Jul 16'!$F:$F,1,0)),"No","Yes")</f>
      </c>
      <c r="I134" s="5164">
        <f>IF(ISNA(VLOOKUP($D134,'Jul 9'!$F:$F,1,0)),"No","Yes")</f>
      </c>
      <c r="J134" s="5163">
        <f>IF(ISNA(VLOOKUP($D134,'Jul 2'!$F:$F,1,0)),"No","Yes")</f>
      </c>
      <c r="K134" s="5162">
        <f>IF(ISNA(VLOOKUP($D134,'Jun 25'!$F:$F,1,0)),"No","Yes")</f>
      </c>
      <c r="L134" s="5161">
        <f>IF(ISNA(VLOOKUP($D134,'Jun 18'!$F:$F,1,0)),"No","Yes")</f>
      </c>
      <c r="M134" s="5160">
        <f>IF(ISNA(VLOOKUP($D134,'Jun 11'!$F:$F,1,0)),"No","Yes")</f>
      </c>
      <c r="N134" s="5159">
        <f>IF(ISNA(VLOOKUP($D134,'Jun 4'!$F:$F,1,0)),"No","Yes")</f>
      </c>
      <c r="O134" s="5158">
        <f>IF(ISNA(VLOOKUP($D134,'May 28'!$F:$F,1,0)),"No","Yes")</f>
      </c>
      <c r="P134" s="5157">
        <f>IF(ISNA(VLOOKUP($D134,'May 21'!$F:$F,1,0)),"No","Yes")</f>
      </c>
      <c r="Q134" s="5156">
        <f>IF(ISNA(VLOOKUP($D134,'May 14'!$F:$F,1,0)),"No","Yes")</f>
      </c>
      <c r="R134" s="5155">
        <f>IF(ISNA(VLOOKUP($D134,'May 9'!$F:$F,1,0)),"No","Yes")</f>
      </c>
      <c r="S134" s="5154">
        <f>IF(ISNA(VLOOKUP($D134,'May 2'!$F:$F,1,0)),"No","Yes")</f>
      </c>
      <c r="T134" s="5153">
        <f>IF(ISNA(VLOOKUP($D134,'Apr 23'!$F:$F,1,0)),"No","Yes")</f>
      </c>
      <c r="U134" s="5152">
        <f>IF(ISNA(VLOOKUP($D134,'Apr 16'!$F:$F,1,0)),"No","Yes")</f>
      </c>
      <c r="V134" s="5151">
        <f>IF(ISNA(VLOOKUP($D134,'Apr 9'!$F:$F,1,0)),"No","Yes")</f>
      </c>
      <c r="W134" s="5150">
        <f>IF(ISNA(VLOOKUP($D134,'Apr 2'!$F:$F,1,0)),"No","Yes")</f>
      </c>
      <c r="X134" s="5149">
        <f>IF(ISNA(VLOOKUP($D134,'Mar 26'!$F:$F,1,0)),"No","Yes")</f>
      </c>
      <c r="Y134" s="5148">
        <f>IF(ISNA(VLOOKUP($D134,'Mar 19'!$F:$F,1,0)),"No","Yes")</f>
      </c>
      <c r="Z134" s="5147">
        <f>IF(ISNA(VLOOKUP($D134,'Mar 12'!$F:$F,1,0)),"No","Yes")</f>
      </c>
      <c r="AA134" s="5146">
        <f>IF(ISNA(VLOOKUP($D134,'Mar 5'!$F:$F,1,0)),"No","Yes")</f>
      </c>
      <c r="AB134" s="5145">
        <f>IF(ISNA(VLOOKUP($D134,'Feb 26'!$F:$F,1,0)),"No","Yes")</f>
      </c>
      <c r="AC134" s="5144">
        <f>IF(ISNA(VLOOKUP($D134,'Feb 26'!$F:$F,1,0)),"No","Yes")</f>
      </c>
      <c r="AD134" s="5143">
        <f>IF(ISNA(VLOOKUP($D134,'Feb 12'!$F:$F,1,0)),"No","Yes")</f>
      </c>
      <c r="AE134" s="5142">
        <f>IF(ISNA(VLOOKUP($D134,'Feb 5'!$F:$F,1,0)),"No","Yes")</f>
      </c>
      <c r="AF134" s="5141">
        <f>IF(ISNA(VLOOKUP($D134,'Jan 29'!$F:$F,1,0)),"No","Yes")</f>
      </c>
      <c r="AG134" s="5140">
        <f>IF(ISNA(VLOOKUP(D134,'Jan 22'!F:F,1,0)),"No","Yes")</f>
      </c>
    </row>
    <row r="135" spans="1:32" x14ac:dyDescent="0.25">
      <c r="A135" s="269"/>
      <c r="B135" s="192" t="s">
        <v>1369</v>
      </c>
      <c r="C135" s="107" t="s">
        <v>8</v>
      </c>
      <c r="D135" s="117" t="s">
        <v>904</v>
      </c>
      <c r="E135" s="117" t="s">
        <v>905</v>
      </c>
      <c r="F135" s="107"/>
      <c r="G135" s="107"/>
      <c r="H135" s="128" t="str">
        <f>IF(ISNA(VLOOKUP($D135,'Jul 16'!$F:$F,1,0)),"No","Yes")</f>
      </c>
      <c r="I135" s="5189">
        <f>IF(ISNA(VLOOKUP($D135,'Jul 9'!$F:$F,1,0)),"No","Yes")</f>
      </c>
      <c r="J135" s="5188">
        <f>IF(ISNA(VLOOKUP($D135,'Jul 2'!$F:$F,1,0)),"No","Yes")</f>
      </c>
      <c r="K135" s="5187">
        <f>IF(ISNA(VLOOKUP($D135,'Jun 25'!$F:$F,1,0)),"No","Yes")</f>
      </c>
      <c r="L135" s="5186">
        <f>IF(ISNA(VLOOKUP($D135,'Jun 18'!$F:$F,1,0)),"No","Yes")</f>
      </c>
      <c r="M135" s="5185">
        <f>IF(ISNA(VLOOKUP($D135,'Jun 11'!$F:$F,1,0)),"No","Yes")</f>
      </c>
      <c r="N135" s="5184">
        <f>IF(ISNA(VLOOKUP($D135,'Jun 4'!$F:$F,1,0)),"No","Yes")</f>
      </c>
      <c r="O135" s="5183">
        <f>IF(ISNA(VLOOKUP($D135,'May 28'!$F:$F,1,0)),"No","Yes")</f>
      </c>
      <c r="P135" s="5182">
        <f>IF(ISNA(VLOOKUP($D135,'May 21'!$F:$F,1,0)),"No","Yes")</f>
      </c>
      <c r="Q135" s="5181">
        <f>IF(ISNA(VLOOKUP($D135,'May 14'!$F:$F,1,0)),"No","Yes")</f>
      </c>
      <c r="R135" s="5180">
        <f>IF(ISNA(VLOOKUP($D135,'May 9'!$F:$F,1,0)),"No","Yes")</f>
      </c>
      <c r="S135" s="5179">
        <f>IF(ISNA(VLOOKUP($D135,'May 2'!$F:$F,1,0)),"No","Yes")</f>
      </c>
      <c r="T135" s="5178">
        <f>IF(ISNA(VLOOKUP($D135,'Apr 23'!$F:$F,1,0)),"No","Yes")</f>
      </c>
      <c r="U135" s="5177">
        <f>IF(ISNA(VLOOKUP($D135,'Apr 16'!$F:$F,1,0)),"No","Yes")</f>
      </c>
      <c r="V135" s="5176">
        <f>IF(ISNA(VLOOKUP($D135,'Apr 9'!$F:$F,1,0)),"No","Yes")</f>
      </c>
      <c r="W135" s="5175">
        <f>IF(ISNA(VLOOKUP($D135,'Apr 2'!$F:$F,1,0)),"No","Yes")</f>
      </c>
      <c r="X135" s="5174">
        <f>IF(ISNA(VLOOKUP($D135,'Mar 26'!$F:$F,1,0)),"No","Yes")</f>
      </c>
      <c r="Y135" s="5173">
        <f>IF(ISNA(VLOOKUP($D135,'Mar 19'!$F:$F,1,0)),"No","Yes")</f>
      </c>
      <c r="Z135" s="5172">
        <f>IF(ISNA(VLOOKUP($D135,'Mar 12'!$F:$F,1,0)),"No","Yes")</f>
      </c>
      <c r="AA135" s="5171">
        <f>IF(ISNA(VLOOKUP($D135,'Mar 5'!$F:$F,1,0)),"No","Yes")</f>
      </c>
      <c r="AB135" s="5170">
        <f>IF(ISNA(VLOOKUP($D135,'Feb 26'!$F:$F,1,0)),"No","Yes")</f>
      </c>
      <c r="AC135" s="5169">
        <f>IF(ISNA(VLOOKUP($D135,'Feb 26'!$F:$F,1,0)),"No","Yes")</f>
      </c>
      <c r="AD135" s="5168">
        <f>IF(ISNA(VLOOKUP($D135,'Feb 12'!$F:$F,1,0)),"No","Yes")</f>
      </c>
      <c r="AE135" s="5167">
        <f>IF(ISNA(VLOOKUP($D135,'Feb 5'!$F:$F,1,0)),"No","Yes")</f>
      </c>
      <c r="AF135" s="5166">
        <f>IF(ISNA(VLOOKUP($D135,'Jan 29'!$F:$F,1,0)),"No","Yes")</f>
      </c>
      <c r="AG135" s="5165">
        <f>IF(ISNA(VLOOKUP(D135,'Jan 22'!F:F,1,0)),"No","Yes")</f>
      </c>
    </row>
    <row r="136" spans="1:32" x14ac:dyDescent="0.25">
      <c r="A136" s="269"/>
      <c r="B136" s="122" t="s">
        <v>1302</v>
      </c>
      <c r="C136" s="107" t="s">
        <v>8</v>
      </c>
      <c r="D136" s="121" t="s">
        <v>1439</v>
      </c>
      <c r="E136" s="121" t="s">
        <v>1440</v>
      </c>
      <c r="F136" s="107"/>
      <c r="G136" s="107"/>
      <c r="H136" s="128" t="str">
        <f>IF(ISNA(VLOOKUP($D136,'Jul 16'!$F:$F,1,0)),"No","Yes")</f>
      </c>
      <c r="I136" s="5214">
        <f>IF(ISNA(VLOOKUP($D136,'Jul 9'!$F:$F,1,0)),"No","Yes")</f>
      </c>
      <c r="J136" s="5213">
        <f>IF(ISNA(VLOOKUP($D136,'Jul 2'!$F:$F,1,0)),"No","Yes")</f>
      </c>
      <c r="K136" s="5212">
        <f>IF(ISNA(VLOOKUP($D136,'Jun 25'!$F:$F,1,0)),"No","Yes")</f>
      </c>
      <c r="L136" s="5211">
        <f>IF(ISNA(VLOOKUP($D136,'Jun 18'!$F:$F,1,0)),"No","Yes")</f>
      </c>
      <c r="M136" s="5210">
        <f>IF(ISNA(VLOOKUP($D136,'Jun 11'!$F:$F,1,0)),"No","Yes")</f>
      </c>
      <c r="N136" s="5209">
        <f>IF(ISNA(VLOOKUP($D136,'Jun 4'!$F:$F,1,0)),"No","Yes")</f>
      </c>
      <c r="O136" s="5208">
        <f>IF(ISNA(VLOOKUP($D136,'May 28'!$F:$F,1,0)),"No","Yes")</f>
      </c>
      <c r="P136" s="5207">
        <f>IF(ISNA(VLOOKUP($D136,'May 21'!$F:$F,1,0)),"No","Yes")</f>
      </c>
      <c r="Q136" s="5206">
        <f>IF(ISNA(VLOOKUP($D136,'May 14'!$F:$F,1,0)),"No","Yes")</f>
      </c>
      <c r="R136" s="5205">
        <f>IF(ISNA(VLOOKUP($D136,'May 9'!$F:$F,1,0)),"No","Yes")</f>
      </c>
      <c r="S136" s="5204">
        <f>IF(ISNA(VLOOKUP($D136,'May 2'!$F:$F,1,0)),"No","Yes")</f>
      </c>
      <c r="T136" s="5203">
        <f>IF(ISNA(VLOOKUP($D136,'Apr 23'!$F:$F,1,0)),"No","Yes")</f>
      </c>
      <c r="U136" s="5202">
        <f>IF(ISNA(VLOOKUP($D136,'Apr 16'!$F:$F,1,0)),"No","Yes")</f>
      </c>
      <c r="V136" s="5201">
        <f>IF(ISNA(VLOOKUP($D136,'Apr 9'!$F:$F,1,0)),"No","Yes")</f>
      </c>
      <c r="W136" s="5200">
        <f>IF(ISNA(VLOOKUP($D136,'Apr 2'!$F:$F,1,0)),"No","Yes")</f>
      </c>
      <c r="X136" s="5199">
        <f>IF(ISNA(VLOOKUP($D136,'Mar 26'!$F:$F,1,0)),"No","Yes")</f>
      </c>
      <c r="Y136" s="5198">
        <f>IF(ISNA(VLOOKUP($D136,'Mar 19'!$F:$F,1,0)),"No","Yes")</f>
      </c>
      <c r="Z136" s="5197">
        <f>IF(ISNA(VLOOKUP($D136,'Mar 12'!$F:$F,1,0)),"No","Yes")</f>
      </c>
      <c r="AA136" s="5196">
        <f>IF(ISNA(VLOOKUP($D136,'Mar 5'!$F:$F,1,0)),"No","Yes")</f>
      </c>
      <c r="AB136" s="5195">
        <f>IF(ISNA(VLOOKUP($D136,'Feb 26'!$F:$F,1,0)),"No","Yes")</f>
      </c>
      <c r="AC136" s="5194">
        <f>IF(ISNA(VLOOKUP($D136,'Feb 26'!$F:$F,1,0)),"No","Yes")</f>
      </c>
      <c r="AD136" s="5193">
        <f>IF(ISNA(VLOOKUP($D136,'Feb 12'!$F:$F,1,0)),"No","Yes")</f>
      </c>
      <c r="AE136" s="5192">
        <f>IF(ISNA(VLOOKUP($D136,'Feb 5'!$F:$F,1,0)),"No","Yes")</f>
      </c>
      <c r="AF136" s="5191">
        <f>IF(ISNA(VLOOKUP($D136,'Jan 29'!$F:$F,1,0)),"No","Yes")</f>
      </c>
      <c r="AG136" s="5190">
        <f>IF(ISNA(VLOOKUP(D136,'Jan 22'!F:F,1,0)),"No","Yes")</f>
      </c>
    </row>
    <row r="137" spans="1:32" x14ac:dyDescent="0.25">
      <c r="A137" s="269"/>
      <c r="B137" s="120" t="s">
        <v>1364</v>
      </c>
      <c r="C137" s="107" t="s">
        <v>8</v>
      </c>
      <c r="D137" s="118" t="s">
        <v>913</v>
      </c>
      <c r="E137" s="118" t="s">
        <v>914</v>
      </c>
      <c r="F137" s="107"/>
      <c r="G137" s="107"/>
      <c r="H137" s="128" t="str">
        <f>IF(ISNA(VLOOKUP($D137,'Jul 16'!$F:$F,1,0)),"No","Yes")</f>
      </c>
      <c r="I137" s="5239">
        <f>IF(ISNA(VLOOKUP($D137,'Jul 9'!$F:$F,1,0)),"No","Yes")</f>
      </c>
      <c r="J137" s="5238">
        <f>IF(ISNA(VLOOKUP($D137,'Jul 2'!$F:$F,1,0)),"No","Yes")</f>
      </c>
      <c r="K137" s="5237">
        <f>IF(ISNA(VLOOKUP($D137,'Jun 25'!$F:$F,1,0)),"No","Yes")</f>
      </c>
      <c r="L137" s="5236">
        <f>IF(ISNA(VLOOKUP($D137,'Jun 18'!$F:$F,1,0)),"No","Yes")</f>
      </c>
      <c r="M137" s="5235">
        <f>IF(ISNA(VLOOKUP($D137,'Jun 11'!$F:$F,1,0)),"No","Yes")</f>
      </c>
      <c r="N137" s="5234">
        <f>IF(ISNA(VLOOKUP($D137,'Jun 4'!$F:$F,1,0)),"No","Yes")</f>
      </c>
      <c r="O137" s="5233">
        <f>IF(ISNA(VLOOKUP($D137,'May 28'!$F:$F,1,0)),"No","Yes")</f>
      </c>
      <c r="P137" s="5232">
        <f>IF(ISNA(VLOOKUP($D137,'May 21'!$F:$F,1,0)),"No","Yes")</f>
      </c>
      <c r="Q137" s="5231">
        <f>IF(ISNA(VLOOKUP($D137,'May 14'!$F:$F,1,0)),"No","Yes")</f>
      </c>
      <c r="R137" s="5230">
        <f>IF(ISNA(VLOOKUP($D137,'May 9'!$F:$F,1,0)),"No","Yes")</f>
      </c>
      <c r="S137" s="5229">
        <f>IF(ISNA(VLOOKUP($D137,'May 2'!$F:$F,1,0)),"No","Yes")</f>
      </c>
      <c r="T137" s="5228">
        <f>IF(ISNA(VLOOKUP($D137,'Apr 23'!$F:$F,1,0)),"No","Yes")</f>
      </c>
      <c r="U137" s="5227">
        <f>IF(ISNA(VLOOKUP($D137,'Apr 16'!$F:$F,1,0)),"No","Yes")</f>
      </c>
      <c r="V137" s="5226">
        <f>IF(ISNA(VLOOKUP($D137,'Apr 9'!$F:$F,1,0)),"No","Yes")</f>
      </c>
      <c r="W137" s="5225">
        <f>IF(ISNA(VLOOKUP($D137,'Apr 2'!$F:$F,1,0)),"No","Yes")</f>
      </c>
      <c r="X137" s="5224">
        <f>IF(ISNA(VLOOKUP($D137,'Mar 26'!$F:$F,1,0)),"No","Yes")</f>
      </c>
      <c r="Y137" s="5223">
        <f>IF(ISNA(VLOOKUP($D137,'Mar 19'!$F:$F,1,0)),"No","Yes")</f>
      </c>
      <c r="Z137" s="5222">
        <f>IF(ISNA(VLOOKUP($D137,'Mar 12'!$F:$F,1,0)),"No","Yes")</f>
      </c>
      <c r="AA137" s="5221">
        <f>IF(ISNA(VLOOKUP($D137,'Mar 5'!$F:$F,1,0)),"No","Yes")</f>
      </c>
      <c r="AB137" s="5220">
        <f>IF(ISNA(VLOOKUP($D137,'Feb 26'!$F:$F,1,0)),"No","Yes")</f>
      </c>
      <c r="AC137" s="5219">
        <f>IF(ISNA(VLOOKUP($D137,'Feb 26'!$F:$F,1,0)),"No","Yes")</f>
      </c>
      <c r="AD137" s="5218">
        <f>IF(ISNA(VLOOKUP($D137,'Feb 12'!$F:$F,1,0)),"No","Yes")</f>
      </c>
      <c r="AE137" s="5217">
        <f>IF(ISNA(VLOOKUP($D137,'Feb 5'!$F:$F,1,0)),"No","Yes")</f>
      </c>
      <c r="AF137" s="5216">
        <f>IF(ISNA(VLOOKUP($D137,'Jan 29'!$F:$F,1,0)),"No","Yes")</f>
      </c>
      <c r="AG137" s="5215">
        <f>IF(ISNA(VLOOKUP(D137,'Jan 22'!F:F,1,0)),"No","Yes")</f>
      </c>
    </row>
    <row r="138" spans="1:32" x14ac:dyDescent="0.25">
      <c r="A138" s="269"/>
      <c r="B138" s="122" t="s">
        <v>1366</v>
      </c>
      <c r="C138" s="107" t="s">
        <v>8</v>
      </c>
      <c r="D138" s="117" t="s">
        <v>176</v>
      </c>
      <c r="E138" s="117" t="s">
        <v>177</v>
      </c>
      <c r="F138" s="107" t="s">
        <v>9</v>
      </c>
      <c r="G138" s="107" t="s">
        <v>1257</v>
      </c>
      <c r="H138" s="128" t="str">
        <f>IF(ISNA(VLOOKUP($D138,'Jul 16'!$F:$F,1,0)),"No","Yes")</f>
      </c>
      <c r="I138" s="5264">
        <f>IF(ISNA(VLOOKUP($D138,'Jul 9'!$F:$F,1,0)),"No","Yes")</f>
      </c>
      <c r="J138" s="5263">
        <f>IF(ISNA(VLOOKUP($D138,'Jul 2'!$F:$F,1,0)),"No","Yes")</f>
      </c>
      <c r="K138" s="5262">
        <f>IF(ISNA(VLOOKUP($D138,'Jun 25'!$F:$F,1,0)),"No","Yes")</f>
      </c>
      <c r="L138" s="5261">
        <f>IF(ISNA(VLOOKUP($D138,'Jun 18'!$F:$F,1,0)),"No","Yes")</f>
      </c>
      <c r="M138" s="5260">
        <f>IF(ISNA(VLOOKUP($D138,'Jun 11'!$F:$F,1,0)),"No","Yes")</f>
      </c>
      <c r="N138" s="5259">
        <f>IF(ISNA(VLOOKUP($D138,'Jun 4'!$F:$F,1,0)),"No","Yes")</f>
      </c>
      <c r="O138" s="5258">
        <f>IF(ISNA(VLOOKUP($D138,'May 28'!$F:$F,1,0)),"No","Yes")</f>
      </c>
      <c r="P138" s="5257">
        <f>IF(ISNA(VLOOKUP($D138,'May 21'!$F:$F,1,0)),"No","Yes")</f>
      </c>
      <c r="Q138" s="5256">
        <f>IF(ISNA(VLOOKUP($D138,'May 14'!$F:$F,1,0)),"No","Yes")</f>
      </c>
      <c r="R138" s="5255">
        <f>IF(ISNA(VLOOKUP($D138,'May 9'!$F:$F,1,0)),"No","Yes")</f>
      </c>
      <c r="S138" s="5254">
        <f>IF(ISNA(VLOOKUP($D138,'May 2'!$F:$F,1,0)),"No","Yes")</f>
      </c>
      <c r="T138" s="5253">
        <f>IF(ISNA(VLOOKUP($D138,'Apr 23'!$F:$F,1,0)),"No","Yes")</f>
      </c>
      <c r="U138" s="5252">
        <f>IF(ISNA(VLOOKUP($D138,'Apr 16'!$F:$F,1,0)),"No","Yes")</f>
      </c>
      <c r="V138" s="5251">
        <f>IF(ISNA(VLOOKUP($D138,'Apr 9'!$F:$F,1,0)),"No","Yes")</f>
      </c>
      <c r="W138" s="5250">
        <f>IF(ISNA(VLOOKUP($D138,'Apr 2'!$F:$F,1,0)),"No","Yes")</f>
      </c>
      <c r="X138" s="5249">
        <f>IF(ISNA(VLOOKUP($D138,'Mar 26'!$F:$F,1,0)),"No","Yes")</f>
      </c>
      <c r="Y138" s="5248">
        <f>IF(ISNA(VLOOKUP($D138,'Mar 19'!$F:$F,1,0)),"No","Yes")</f>
      </c>
      <c r="Z138" s="5247">
        <f>IF(ISNA(VLOOKUP($D138,'Mar 12'!$F:$F,1,0)),"No","Yes")</f>
      </c>
      <c r="AA138" s="5246">
        <f>IF(ISNA(VLOOKUP($D138,'Mar 5'!$F:$F,1,0)),"No","Yes")</f>
      </c>
      <c r="AB138" s="5245">
        <f>IF(ISNA(VLOOKUP($D138,'Feb 26'!$F:$F,1,0)),"No","Yes")</f>
      </c>
      <c r="AC138" s="5244">
        <f>IF(ISNA(VLOOKUP($D138,'Feb 26'!$F:$F,1,0)),"No","Yes")</f>
      </c>
      <c r="AD138" s="5243">
        <f>IF(ISNA(VLOOKUP($D138,'Feb 12'!$F:$F,1,0)),"No","Yes")</f>
      </c>
      <c r="AE138" s="5242">
        <f>IF(ISNA(VLOOKUP($D138,'Feb 5'!$F:$F,1,0)),"No","Yes")</f>
      </c>
      <c r="AF138" s="5241">
        <f>IF(ISNA(VLOOKUP($D138,'Jan 29'!$F:$F,1,0)),"No","Yes")</f>
      </c>
      <c r="AG138" s="5240">
        <f>IF(ISNA(VLOOKUP(D138,'Jan 22'!F:F,1,0)),"No","Yes")</f>
      </c>
    </row>
    <row r="139" spans="1:32" x14ac:dyDescent="0.25">
      <c r="A139" s="269"/>
      <c r="B139" s="122" t="s">
        <v>1371</v>
      </c>
      <c r="C139" s="107" t="s">
        <v>8</v>
      </c>
      <c r="D139" s="121" t="s">
        <v>768</v>
      </c>
      <c r="E139" s="121" t="s">
        <v>769</v>
      </c>
      <c r="F139" s="107"/>
      <c r="G139" s="107"/>
      <c r="H139" s="128" t="str">
        <f>IF(ISNA(VLOOKUP($D139,'Jul 16'!$F:$F,1,0)),"No","Yes")</f>
      </c>
      <c r="I139" s="5289">
        <f>IF(ISNA(VLOOKUP($D139,'Jul 9'!$F:$F,1,0)),"No","Yes")</f>
      </c>
      <c r="J139" s="5288">
        <f>IF(ISNA(VLOOKUP($D139,'Jul 2'!$F:$F,1,0)),"No","Yes")</f>
      </c>
      <c r="K139" s="5287">
        <f>IF(ISNA(VLOOKUP($D139,'Jun 25'!$F:$F,1,0)),"No","Yes")</f>
      </c>
      <c r="L139" s="5286">
        <f>IF(ISNA(VLOOKUP($D139,'Jun 18'!$F:$F,1,0)),"No","Yes")</f>
      </c>
      <c r="M139" s="5285">
        <f>IF(ISNA(VLOOKUP($D139,'Jun 11'!$F:$F,1,0)),"No","Yes")</f>
      </c>
      <c r="N139" s="5284">
        <f>IF(ISNA(VLOOKUP($D139,'Jun 4'!$F:$F,1,0)),"No","Yes")</f>
      </c>
      <c r="O139" s="5283">
        <f>IF(ISNA(VLOOKUP($D139,'May 28'!$F:$F,1,0)),"No","Yes")</f>
      </c>
      <c r="P139" s="5282">
        <f>IF(ISNA(VLOOKUP($D139,'May 21'!$F:$F,1,0)),"No","Yes")</f>
      </c>
      <c r="Q139" s="5281">
        <f>IF(ISNA(VLOOKUP($D139,'May 14'!$F:$F,1,0)),"No","Yes")</f>
      </c>
      <c r="R139" s="5280">
        <f>IF(ISNA(VLOOKUP($D139,'May 9'!$F:$F,1,0)),"No","Yes")</f>
      </c>
      <c r="S139" s="5279">
        <f>IF(ISNA(VLOOKUP($D139,'May 2'!$F:$F,1,0)),"No","Yes")</f>
      </c>
      <c r="T139" s="5278">
        <f>IF(ISNA(VLOOKUP($D139,'Apr 23'!$F:$F,1,0)),"No","Yes")</f>
      </c>
      <c r="U139" s="5277">
        <f>IF(ISNA(VLOOKUP($D139,'Apr 16'!$F:$F,1,0)),"No","Yes")</f>
      </c>
      <c r="V139" s="5276">
        <f>IF(ISNA(VLOOKUP($D139,'Apr 9'!$F:$F,1,0)),"No","Yes")</f>
      </c>
      <c r="W139" s="5275">
        <f>IF(ISNA(VLOOKUP($D139,'Apr 2'!$F:$F,1,0)),"No","Yes")</f>
      </c>
      <c r="X139" s="5274">
        <f>IF(ISNA(VLOOKUP($D139,'Mar 26'!$F:$F,1,0)),"No","Yes")</f>
      </c>
      <c r="Y139" s="5273">
        <f>IF(ISNA(VLOOKUP($D139,'Mar 19'!$F:$F,1,0)),"No","Yes")</f>
      </c>
      <c r="Z139" s="5272">
        <f>IF(ISNA(VLOOKUP($D139,'Mar 12'!$F:$F,1,0)),"No","Yes")</f>
      </c>
      <c r="AA139" s="5271">
        <f>IF(ISNA(VLOOKUP($D139,'Mar 5'!$F:$F,1,0)),"No","Yes")</f>
      </c>
      <c r="AB139" s="5270">
        <f>IF(ISNA(VLOOKUP($D139,'Feb 26'!$F:$F,1,0)),"No","Yes")</f>
      </c>
      <c r="AC139" s="5269">
        <f>IF(ISNA(VLOOKUP($D139,'Feb 26'!$F:$F,1,0)),"No","Yes")</f>
      </c>
      <c r="AD139" s="5268">
        <f>IF(ISNA(VLOOKUP($D139,'Feb 12'!$F:$F,1,0)),"No","Yes")</f>
      </c>
      <c r="AE139" s="5267">
        <f>IF(ISNA(VLOOKUP($D139,'Feb 5'!$F:$F,1,0)),"No","Yes")</f>
      </c>
      <c r="AF139" s="5266">
        <f>IF(ISNA(VLOOKUP($D139,'Jan 29'!$F:$F,1,0)),"No","Yes")</f>
      </c>
      <c r="AG139" s="5265">
        <f>IF(ISNA(VLOOKUP(D139,'Jan 22'!F:F,1,0)),"No","Yes")</f>
      </c>
    </row>
    <row r="140" spans="1:32" x14ac:dyDescent="0.25">
      <c r="A140" s="269"/>
      <c r="B140" s="233" t="s">
        <v>1367</v>
      </c>
      <c r="C140" s="107" t="s">
        <v>8</v>
      </c>
      <c r="D140" s="121" t="s">
        <v>934</v>
      </c>
      <c r="E140" s="121" t="s">
        <v>935</v>
      </c>
      <c r="F140" s="178" t="s">
        <v>9</v>
      </c>
      <c r="G140" s="107" t="s">
        <v>960</v>
      </c>
      <c r="H140" s="128" t="str">
        <f>IF(ISNA(VLOOKUP($D140,'Jul 16'!$F:$F,1,0)),"No","Yes")</f>
      </c>
      <c r="I140" s="5314">
        <f>IF(ISNA(VLOOKUP($D140,'Jul 9'!$F:$F,1,0)),"No","Yes")</f>
      </c>
      <c r="J140" s="5313">
        <f>IF(ISNA(VLOOKUP($D140,'Jul 2'!$F:$F,1,0)),"No","Yes")</f>
      </c>
      <c r="K140" s="5312">
        <f>IF(ISNA(VLOOKUP($D140,'Jun 25'!$F:$F,1,0)),"No","Yes")</f>
      </c>
      <c r="L140" s="5311">
        <f>IF(ISNA(VLOOKUP($D140,'Jun 18'!$F:$F,1,0)),"No","Yes")</f>
      </c>
      <c r="M140" s="5310">
        <f>IF(ISNA(VLOOKUP($D140,'Jun 11'!$F:$F,1,0)),"No","Yes")</f>
      </c>
      <c r="N140" s="5309">
        <f>IF(ISNA(VLOOKUP($D140,'Jun 4'!$F:$F,1,0)),"No","Yes")</f>
      </c>
      <c r="O140" s="5308">
        <f>IF(ISNA(VLOOKUP($D140,'May 28'!$F:$F,1,0)),"No","Yes")</f>
      </c>
      <c r="P140" s="5307">
        <f>IF(ISNA(VLOOKUP($D140,'May 21'!$F:$F,1,0)),"No","Yes")</f>
      </c>
      <c r="Q140" s="5306">
        <f>IF(ISNA(VLOOKUP($D140,'May 14'!$F:$F,1,0)),"No","Yes")</f>
      </c>
      <c r="R140" s="5305">
        <f>IF(ISNA(VLOOKUP($D140,'May 9'!$F:$F,1,0)),"No","Yes")</f>
      </c>
      <c r="S140" s="5304">
        <f>IF(ISNA(VLOOKUP($D140,'May 2'!$F:$F,1,0)),"No","Yes")</f>
      </c>
      <c r="T140" s="5303">
        <f>IF(ISNA(VLOOKUP($D140,'Apr 23'!$F:$F,1,0)),"No","Yes")</f>
      </c>
      <c r="U140" s="5302">
        <f>IF(ISNA(VLOOKUP($D140,'Apr 16'!$F:$F,1,0)),"No","Yes")</f>
      </c>
      <c r="V140" s="5301">
        <f>IF(ISNA(VLOOKUP($D140,'Apr 9'!$F:$F,1,0)),"No","Yes")</f>
      </c>
      <c r="W140" s="5300">
        <f>IF(ISNA(VLOOKUP($D140,'Apr 2'!$F:$F,1,0)),"No","Yes")</f>
      </c>
      <c r="X140" s="5299">
        <f>IF(ISNA(VLOOKUP($D140,'Mar 26'!$F:$F,1,0)),"No","Yes")</f>
      </c>
      <c r="Y140" s="5298">
        <f>IF(ISNA(VLOOKUP($D140,'Mar 19'!$F:$F,1,0)),"No","Yes")</f>
      </c>
      <c r="Z140" s="5297">
        <f>IF(ISNA(VLOOKUP($D140,'Mar 12'!$F:$F,1,0)),"No","Yes")</f>
      </c>
      <c r="AA140" s="5296">
        <f>IF(ISNA(VLOOKUP($D140,'Mar 5'!$F:$F,1,0)),"No","Yes")</f>
      </c>
      <c r="AB140" s="5295">
        <f>IF(ISNA(VLOOKUP($D140,'Feb 26'!$F:$F,1,0)),"No","Yes")</f>
      </c>
      <c r="AC140" s="5294">
        <f>IF(ISNA(VLOOKUP($D140,'Feb 26'!$F:$F,1,0)),"No","Yes")</f>
      </c>
      <c r="AD140" s="5293">
        <f>IF(ISNA(VLOOKUP($D140,'Feb 12'!$F:$F,1,0)),"No","Yes")</f>
      </c>
      <c r="AE140" s="5292">
        <f>IF(ISNA(VLOOKUP($D140,'Feb 5'!$F:$F,1,0)),"No","Yes")</f>
      </c>
      <c r="AF140" s="5291">
        <f>IF(ISNA(VLOOKUP($D140,'Jan 29'!$F:$F,1,0)),"No","Yes")</f>
      </c>
      <c r="AG140" s="5290">
        <f>IF(ISNA(VLOOKUP(D140,'Jan 22'!F:F,1,0)),"No","Yes")</f>
      </c>
    </row>
    <row r="141" spans="1:32" x14ac:dyDescent="0.25">
      <c r="A141" s="269"/>
      <c r="B141" s="120" t="s">
        <v>1370</v>
      </c>
      <c r="C141" s="107" t="s">
        <v>8</v>
      </c>
      <c r="D141" s="121" t="s">
        <v>977</v>
      </c>
      <c r="E141" s="121" t="s">
        <v>978</v>
      </c>
      <c r="F141" s="107"/>
      <c r="G141" s="107"/>
      <c r="H141" s="128" t="str">
        <f>IF(ISNA(VLOOKUP($D141,'Jul 16'!$F:$F,1,0)),"No","Yes")</f>
      </c>
      <c r="I141" s="5339">
        <f>IF(ISNA(VLOOKUP($D141,'Jul 9'!$F:$F,1,0)),"No","Yes")</f>
      </c>
      <c r="J141" s="5338">
        <f>IF(ISNA(VLOOKUP($D141,'Jul 2'!$F:$F,1,0)),"No","Yes")</f>
      </c>
      <c r="K141" s="5337">
        <f>IF(ISNA(VLOOKUP($D141,'Jun 25'!$F:$F,1,0)),"No","Yes")</f>
      </c>
      <c r="L141" s="5336">
        <f>IF(ISNA(VLOOKUP($D141,'Jun 18'!$F:$F,1,0)),"No","Yes")</f>
      </c>
      <c r="M141" s="5335">
        <f>IF(ISNA(VLOOKUP($D141,'Jun 11'!$F:$F,1,0)),"No","Yes")</f>
      </c>
      <c r="N141" s="5334">
        <f>IF(ISNA(VLOOKUP($D141,'Jun 4'!$F:$F,1,0)),"No","Yes")</f>
      </c>
      <c r="O141" s="5333">
        <f>IF(ISNA(VLOOKUP($D141,'May 28'!$F:$F,1,0)),"No","Yes")</f>
      </c>
      <c r="P141" s="5332">
        <f>IF(ISNA(VLOOKUP($D141,'May 21'!$F:$F,1,0)),"No","Yes")</f>
      </c>
      <c r="Q141" s="5331">
        <f>IF(ISNA(VLOOKUP($D141,'May 14'!$F:$F,1,0)),"No","Yes")</f>
      </c>
      <c r="R141" s="5330">
        <f>IF(ISNA(VLOOKUP($D141,'May 9'!$F:$F,1,0)),"No","Yes")</f>
      </c>
      <c r="S141" s="5329">
        <f>IF(ISNA(VLOOKUP($D141,'May 2'!$F:$F,1,0)),"No","Yes")</f>
      </c>
      <c r="T141" s="5328">
        <f>IF(ISNA(VLOOKUP($D141,'Apr 23'!$F:$F,1,0)),"No","Yes")</f>
      </c>
      <c r="U141" s="5327">
        <f>IF(ISNA(VLOOKUP($D141,'Apr 16'!$F:$F,1,0)),"No","Yes")</f>
      </c>
      <c r="V141" s="5326">
        <f>IF(ISNA(VLOOKUP($D141,'Apr 9'!$F:$F,1,0)),"No","Yes")</f>
      </c>
      <c r="W141" s="5325">
        <f>IF(ISNA(VLOOKUP($D141,'Apr 2'!$F:$F,1,0)),"No","Yes")</f>
      </c>
      <c r="X141" s="5324">
        <f>IF(ISNA(VLOOKUP($D141,'Mar 26'!$F:$F,1,0)),"No","Yes")</f>
      </c>
      <c r="Y141" s="5323">
        <f>IF(ISNA(VLOOKUP($D141,'Mar 19'!$F:$F,1,0)),"No","Yes")</f>
      </c>
      <c r="Z141" s="5322">
        <f>IF(ISNA(VLOOKUP($D141,'Mar 12'!$F:$F,1,0)),"No","Yes")</f>
      </c>
      <c r="AA141" s="5321">
        <f>IF(ISNA(VLOOKUP($D141,'Mar 5'!$F:$F,1,0)),"No","Yes")</f>
      </c>
      <c r="AB141" s="5320">
        <f>IF(ISNA(VLOOKUP($D141,'Feb 26'!$F:$F,1,0)),"No","Yes")</f>
      </c>
      <c r="AC141" s="5319">
        <f>IF(ISNA(VLOOKUP($D141,'Feb 26'!$F:$F,1,0)),"No","Yes")</f>
      </c>
      <c r="AD141" s="5318">
        <f>IF(ISNA(VLOOKUP($D141,'Feb 12'!$F:$F,1,0)),"No","Yes")</f>
      </c>
      <c r="AE141" s="5317">
        <f>IF(ISNA(VLOOKUP($D141,'Feb 5'!$F:$F,1,0)),"No","Yes")</f>
      </c>
      <c r="AF141" s="5316">
        <f>IF(ISNA(VLOOKUP($D141,'Jan 29'!$F:$F,1,0)),"No","Yes")</f>
      </c>
      <c r="AG141" s="5315">
        <f>IF(ISNA(VLOOKUP(D141,'Jan 22'!F:F,1,0)),"No","Yes")</f>
      </c>
    </row>
    <row r="142" spans="1:32" x14ac:dyDescent="0.25">
      <c r="A142" s="269"/>
      <c r="B142" s="239" t="s">
        <v>1368</v>
      </c>
      <c r="C142" s="107" t="s">
        <v>8</v>
      </c>
      <c r="D142" s="117" t="s">
        <v>547</v>
      </c>
      <c r="E142" s="117" t="s">
        <v>548</v>
      </c>
      <c r="F142" s="178" t="s">
        <v>1136</v>
      </c>
      <c r="G142" s="107"/>
      <c r="H142" s="128" t="str">
        <f>IF(ISNA(VLOOKUP($D142,'Jul 16'!$F:$F,1,0)),"No","Yes")</f>
      </c>
      <c r="I142" s="5364">
        <f>IF(ISNA(VLOOKUP($D142,'Jul 9'!$F:$F,1,0)),"No","Yes")</f>
      </c>
      <c r="J142" s="5363">
        <f>IF(ISNA(VLOOKUP($D142,'Jul 2'!$F:$F,1,0)),"No","Yes")</f>
      </c>
      <c r="K142" s="5362">
        <f>IF(ISNA(VLOOKUP($D142,'Jun 25'!$F:$F,1,0)),"No","Yes")</f>
      </c>
      <c r="L142" s="5361">
        <f>IF(ISNA(VLOOKUP($D142,'Jun 18'!$F:$F,1,0)),"No","Yes")</f>
      </c>
      <c r="M142" s="5360">
        <f>IF(ISNA(VLOOKUP($D142,'Jun 11'!$F:$F,1,0)),"No","Yes")</f>
      </c>
      <c r="N142" s="5359">
        <f>IF(ISNA(VLOOKUP($D142,'Jun 4'!$F:$F,1,0)),"No","Yes")</f>
      </c>
      <c r="O142" s="5358">
        <f>IF(ISNA(VLOOKUP($D142,'May 28'!$F:$F,1,0)),"No","Yes")</f>
      </c>
      <c r="P142" s="5357">
        <f>IF(ISNA(VLOOKUP($D142,'May 21'!$F:$F,1,0)),"No","Yes")</f>
      </c>
      <c r="Q142" s="5356">
        <f>IF(ISNA(VLOOKUP($D142,'May 14'!$F:$F,1,0)),"No","Yes")</f>
      </c>
      <c r="R142" s="5355">
        <f>IF(ISNA(VLOOKUP($D142,'May 9'!$F:$F,1,0)),"No","Yes")</f>
      </c>
      <c r="S142" s="5354">
        <f>IF(ISNA(VLOOKUP($D142,'May 2'!$F:$F,1,0)),"No","Yes")</f>
      </c>
      <c r="T142" s="5353">
        <f>IF(ISNA(VLOOKUP($D142,'Apr 23'!$F:$F,1,0)),"No","Yes")</f>
      </c>
      <c r="U142" s="5352">
        <f>IF(ISNA(VLOOKUP($D142,'Apr 16'!$F:$F,1,0)),"No","Yes")</f>
      </c>
      <c r="V142" s="5351">
        <f>IF(ISNA(VLOOKUP($D142,'Apr 9'!$F:$F,1,0)),"No","Yes")</f>
      </c>
      <c r="W142" s="5350">
        <f>IF(ISNA(VLOOKUP($D142,'Apr 2'!$F:$F,1,0)),"No","Yes")</f>
      </c>
      <c r="X142" s="5349">
        <f>IF(ISNA(VLOOKUP($D142,'Mar 26'!$F:$F,1,0)),"No","Yes")</f>
      </c>
      <c r="Y142" s="5348">
        <f>IF(ISNA(VLOOKUP($D142,'Mar 19'!$F:$F,1,0)),"No","Yes")</f>
      </c>
      <c r="Z142" s="5347">
        <f>IF(ISNA(VLOOKUP($D142,'Mar 12'!$F:$F,1,0)),"No","Yes")</f>
      </c>
      <c r="AA142" s="5346">
        <f>IF(ISNA(VLOOKUP($D142,'Mar 5'!$F:$F,1,0)),"No","Yes")</f>
      </c>
      <c r="AB142" s="5345">
        <f>IF(ISNA(VLOOKUP($D142,'Feb 26'!$F:$F,1,0)),"No","Yes")</f>
      </c>
      <c r="AC142" s="5344">
        <f>IF(ISNA(VLOOKUP($D142,'Feb 26'!$F:$F,1,0)),"No","Yes")</f>
      </c>
      <c r="AD142" s="5343">
        <f>IF(ISNA(VLOOKUP($D142,'Feb 12'!$F:$F,1,0)),"No","Yes")</f>
      </c>
      <c r="AE142" s="5342">
        <f>IF(ISNA(VLOOKUP($D142,'Feb 5'!$F:$F,1,0)),"No","Yes")</f>
      </c>
      <c r="AF142" s="5341">
        <f>IF(ISNA(VLOOKUP($D142,'Jan 29'!$F:$F,1,0)),"No","Yes")</f>
      </c>
      <c r="AG142" s="5340">
        <f>IF(ISNA(VLOOKUP(D142,'Jan 22'!F:F,1,0)),"No","Yes")</f>
      </c>
    </row>
    <row r="143" spans="1:32" x14ac:dyDescent="0.25">
      <c r="A143" s="268" t="s">
        <v>1347</v>
      </c>
      <c r="B143" s="193" t="s">
        <v>1376</v>
      </c>
      <c r="C143" s="107"/>
      <c r="D143" s="118" t="s">
        <v>445</v>
      </c>
      <c r="E143" s="118" t="s">
        <v>446</v>
      </c>
      <c r="F143" s="107"/>
      <c r="G143" s="107"/>
      <c r="H143" s="128" t="str">
        <f>IF(ISNA(VLOOKUP($D143,'Jul 16'!$F:$F,1,0)),"No","Yes")</f>
      </c>
      <c r="I143" s="5389">
        <f>IF(ISNA(VLOOKUP($D143,'Jul 9'!$F:$F,1,0)),"No","Yes")</f>
      </c>
      <c r="J143" s="5388">
        <f>IF(ISNA(VLOOKUP($D143,'Jul 2'!$F:$F,1,0)),"No","Yes")</f>
      </c>
      <c r="K143" s="5387">
        <f>IF(ISNA(VLOOKUP($D143,'Jun 25'!$F:$F,1,0)),"No","Yes")</f>
      </c>
      <c r="L143" s="5386">
        <f>IF(ISNA(VLOOKUP($D143,'Jun 18'!$F:$F,1,0)),"No","Yes")</f>
      </c>
      <c r="M143" s="5385">
        <f>IF(ISNA(VLOOKUP($D143,'Jun 11'!$F:$F,1,0)),"No","Yes")</f>
      </c>
      <c r="N143" s="5384">
        <f>IF(ISNA(VLOOKUP($D143,'Jun 4'!$F:$F,1,0)),"No","Yes")</f>
      </c>
      <c r="O143" s="5383">
        <f>IF(ISNA(VLOOKUP($D143,'May 28'!$F:$F,1,0)),"No","Yes")</f>
      </c>
      <c r="P143" s="5382">
        <f>IF(ISNA(VLOOKUP($D143,'May 21'!$F:$F,1,0)),"No","Yes")</f>
      </c>
      <c r="Q143" s="5381">
        <f>IF(ISNA(VLOOKUP($D143,'May 14'!$F:$F,1,0)),"No","Yes")</f>
      </c>
      <c r="R143" s="5380">
        <f>IF(ISNA(VLOOKUP($D143,'May 9'!$F:$F,1,0)),"No","Yes")</f>
      </c>
      <c r="S143" s="5379">
        <f>IF(ISNA(VLOOKUP($D143,'May 2'!$F:$F,1,0)),"No","Yes")</f>
      </c>
      <c r="T143" s="5378">
        <f>IF(ISNA(VLOOKUP($D143,'Apr 23'!$F:$F,1,0)),"No","Yes")</f>
      </c>
      <c r="U143" s="5377">
        <f>IF(ISNA(VLOOKUP($D143,'Apr 16'!$F:$F,1,0)),"No","Yes")</f>
      </c>
      <c r="V143" s="5376">
        <f>IF(ISNA(VLOOKUP($D143,'Apr 9'!$F:$F,1,0)),"No","Yes")</f>
      </c>
      <c r="W143" s="5375">
        <f>IF(ISNA(VLOOKUP($D143,'Apr 2'!$F:$F,1,0)),"No","Yes")</f>
      </c>
      <c r="X143" s="5374">
        <f>IF(ISNA(VLOOKUP($D143,'Mar 26'!$F:$F,1,0)),"No","Yes")</f>
      </c>
      <c r="Y143" s="5373">
        <f>IF(ISNA(VLOOKUP($D143,'Mar 19'!$F:$F,1,0)),"No","Yes")</f>
      </c>
      <c r="Z143" s="5372">
        <f>IF(ISNA(VLOOKUP($D143,'Mar 12'!$F:$F,1,0)),"No","Yes")</f>
      </c>
      <c r="AA143" s="5371">
        <f>IF(ISNA(VLOOKUP($D143,'Mar 5'!$F:$F,1,0)),"No","Yes")</f>
      </c>
      <c r="AB143" s="5370">
        <f>IF(ISNA(VLOOKUP($D143,'Feb 26'!$F:$F,1,0)),"No","Yes")</f>
      </c>
      <c r="AC143" s="5369">
        <f>IF(ISNA(VLOOKUP($D143,'Feb 26'!$F:$F,1,0)),"No","Yes")</f>
      </c>
      <c r="AD143" s="5368">
        <f>IF(ISNA(VLOOKUP($D143,'Feb 12'!$F:$F,1,0)),"No","Yes")</f>
      </c>
      <c r="AE143" s="5367">
        <f>IF(ISNA(VLOOKUP($D143,'Feb 5'!$F:$F,1,0)),"No","Yes")</f>
      </c>
      <c r="AF143" s="5366">
        <f>IF(ISNA(VLOOKUP($D143,'Jan 29'!$F:$F,1,0)),"No","Yes")</f>
      </c>
      <c r="AG143" s="5365">
        <f>IF(ISNA(VLOOKUP(D143,'Jan 22'!F:F,1,0)),"No","Yes")</f>
      </c>
    </row>
    <row r="144" spans="1:32" x14ac:dyDescent="0.25">
      <c r="A144" s="268"/>
      <c r="B144" s="103" t="s">
        <v>1377</v>
      </c>
      <c r="C144" s="107"/>
      <c r="D144" s="118" t="s">
        <v>22</v>
      </c>
      <c r="E144" s="118" t="s">
        <v>23</v>
      </c>
      <c r="F144" s="107"/>
      <c r="G144" s="107"/>
      <c r="H144" s="128" t="str">
        <f>IF(ISNA(VLOOKUP($D144,'Jul 16'!$F:$F,1,0)),"No","Yes")</f>
      </c>
      <c r="I144" s="5414">
        <f>IF(ISNA(VLOOKUP($D144,'Jul 9'!$F:$F,1,0)),"No","Yes")</f>
      </c>
      <c r="J144" s="5413">
        <f>IF(ISNA(VLOOKUP($D144,'Jul 2'!$F:$F,1,0)),"No","Yes")</f>
      </c>
      <c r="K144" s="5412">
        <f>IF(ISNA(VLOOKUP($D144,'Jun 25'!$F:$F,1,0)),"No","Yes")</f>
      </c>
      <c r="L144" s="5411">
        <f>IF(ISNA(VLOOKUP($D144,'Jun 18'!$F:$F,1,0)),"No","Yes")</f>
      </c>
      <c r="M144" s="5410">
        <f>IF(ISNA(VLOOKUP($D144,'Jun 11'!$F:$F,1,0)),"No","Yes")</f>
      </c>
      <c r="N144" s="5409">
        <f>IF(ISNA(VLOOKUP($D144,'Jun 4'!$F:$F,1,0)),"No","Yes")</f>
      </c>
      <c r="O144" s="5408">
        <f>IF(ISNA(VLOOKUP($D144,'May 28'!$F:$F,1,0)),"No","Yes")</f>
      </c>
      <c r="P144" s="5407">
        <f>IF(ISNA(VLOOKUP($D144,'May 21'!$F:$F,1,0)),"No","Yes")</f>
      </c>
      <c r="Q144" s="5406">
        <f>IF(ISNA(VLOOKUP($D144,'May 14'!$F:$F,1,0)),"No","Yes")</f>
      </c>
      <c r="R144" s="5405">
        <f>IF(ISNA(VLOOKUP($D144,'May 9'!$F:$F,1,0)),"No","Yes")</f>
      </c>
      <c r="S144" s="5404">
        <f>IF(ISNA(VLOOKUP($D144,'May 2'!$F:$F,1,0)),"No","Yes")</f>
      </c>
      <c r="T144" s="5403">
        <f>IF(ISNA(VLOOKUP($D144,'Apr 23'!$F:$F,1,0)),"No","Yes")</f>
      </c>
      <c r="U144" s="5402">
        <f>IF(ISNA(VLOOKUP($D144,'Apr 16'!$F:$F,1,0)),"No","Yes")</f>
      </c>
      <c r="V144" s="5401">
        <f>IF(ISNA(VLOOKUP($D144,'Apr 9'!$F:$F,1,0)),"No","Yes")</f>
      </c>
      <c r="W144" s="5400">
        <f>IF(ISNA(VLOOKUP($D144,'Apr 2'!$F:$F,1,0)),"No","Yes")</f>
      </c>
      <c r="X144" s="5399">
        <f>IF(ISNA(VLOOKUP($D144,'Mar 26'!$F:$F,1,0)),"No","Yes")</f>
      </c>
      <c r="Y144" s="5398">
        <f>IF(ISNA(VLOOKUP($D144,'Mar 19'!$F:$F,1,0)),"No","Yes")</f>
      </c>
      <c r="Z144" s="5397">
        <f>IF(ISNA(VLOOKUP($D144,'Mar 12'!$F:$F,1,0)),"No","Yes")</f>
      </c>
      <c r="AA144" s="5396">
        <f>IF(ISNA(VLOOKUP($D144,'Mar 5'!$F:$F,1,0)),"No","Yes")</f>
      </c>
      <c r="AB144" s="5395">
        <f>IF(ISNA(VLOOKUP($D144,'Feb 26'!$F:$F,1,0)),"No","Yes")</f>
      </c>
      <c r="AC144" s="5394">
        <f>IF(ISNA(VLOOKUP($D144,'Feb 26'!$F:$F,1,0)),"No","Yes")</f>
      </c>
      <c r="AD144" s="5393">
        <f>IF(ISNA(VLOOKUP($D144,'Feb 12'!$F:$F,1,0)),"No","Yes")</f>
      </c>
      <c r="AE144" s="5392">
        <f>IF(ISNA(VLOOKUP($D144,'Feb 5'!$F:$F,1,0)),"No","Yes")</f>
      </c>
      <c r="AF144" s="5391">
        <f>IF(ISNA(VLOOKUP($D144,'Jan 29'!$F:$F,1,0)),"No","Yes")</f>
      </c>
      <c r="AG144" s="5390">
        <f>IF(ISNA(VLOOKUP(D144,'Jan 22'!F:F,1,0)),"No","Yes")</f>
      </c>
    </row>
    <row r="145" spans="1:32" x14ac:dyDescent="0.25">
      <c r="A145" s="268"/>
      <c r="B145" s="103" t="s">
        <v>1378</v>
      </c>
      <c r="C145" s="107"/>
      <c r="D145" s="118" t="s">
        <v>1441</v>
      </c>
      <c r="E145" s="118" t="s">
        <v>1447</v>
      </c>
      <c r="F145" s="107"/>
      <c r="G145" s="107"/>
      <c r="H145" s="128" t="str">
        <f>IF(ISNA(VLOOKUP($D145,'Jul 16'!$F:$F,1,0)),"No","Yes")</f>
      </c>
      <c r="I145" s="5439">
        <f>IF(ISNA(VLOOKUP($D145,'Jul 9'!$F:$F,1,0)),"No","Yes")</f>
      </c>
      <c r="J145" s="5438">
        <f>IF(ISNA(VLOOKUP($D145,'Jul 2'!$F:$F,1,0)),"No","Yes")</f>
      </c>
      <c r="K145" s="5437">
        <f>IF(ISNA(VLOOKUP($D145,'Jun 25'!$F:$F,1,0)),"No","Yes")</f>
      </c>
      <c r="L145" s="5436">
        <f>IF(ISNA(VLOOKUP($D145,'Jun 18'!$F:$F,1,0)),"No","Yes")</f>
      </c>
      <c r="M145" s="5435">
        <f>IF(ISNA(VLOOKUP($D145,'Jun 11'!$F:$F,1,0)),"No","Yes")</f>
      </c>
      <c r="N145" s="5434">
        <f>IF(ISNA(VLOOKUP($D145,'Jun 4'!$F:$F,1,0)),"No","Yes")</f>
      </c>
      <c r="O145" s="5433">
        <f>IF(ISNA(VLOOKUP($D145,'May 28'!$F:$F,1,0)),"No","Yes")</f>
      </c>
      <c r="P145" s="5432">
        <f>IF(ISNA(VLOOKUP($D145,'May 21'!$F:$F,1,0)),"No","Yes")</f>
      </c>
      <c r="Q145" s="5431">
        <f>IF(ISNA(VLOOKUP($D145,'May 14'!$F:$F,1,0)),"No","Yes")</f>
      </c>
      <c r="R145" s="5430">
        <f>IF(ISNA(VLOOKUP($D145,'May 9'!$F:$F,1,0)),"No","Yes")</f>
      </c>
      <c r="S145" s="5429">
        <f>IF(ISNA(VLOOKUP($D145,'May 2'!$F:$F,1,0)),"No","Yes")</f>
      </c>
      <c r="T145" s="5428">
        <f>IF(ISNA(VLOOKUP($D145,'Apr 23'!$F:$F,1,0)),"No","Yes")</f>
      </c>
      <c r="U145" s="5427">
        <f>IF(ISNA(VLOOKUP($D145,'Apr 16'!$F:$F,1,0)),"No","Yes")</f>
      </c>
      <c r="V145" s="5426">
        <f>IF(ISNA(VLOOKUP($D145,'Apr 9'!$F:$F,1,0)),"No","Yes")</f>
      </c>
      <c r="W145" s="5425">
        <f>IF(ISNA(VLOOKUP($D145,'Apr 2'!$F:$F,1,0)),"No","Yes")</f>
      </c>
      <c r="X145" s="5424">
        <f>IF(ISNA(VLOOKUP($D145,'Mar 26'!$F:$F,1,0)),"No","Yes")</f>
      </c>
      <c r="Y145" s="5423">
        <f>IF(ISNA(VLOOKUP($D145,'Mar 19'!$F:$F,1,0)),"No","Yes")</f>
      </c>
      <c r="Z145" s="5422">
        <f>IF(ISNA(VLOOKUP($D145,'Mar 12'!$F:$F,1,0)),"No","Yes")</f>
      </c>
      <c r="AA145" s="5421">
        <f>IF(ISNA(VLOOKUP($D145,'Mar 5'!$F:$F,1,0)),"No","Yes")</f>
      </c>
      <c r="AB145" s="5420">
        <f>IF(ISNA(VLOOKUP($D145,'Feb 26'!$F:$F,1,0)),"No","Yes")</f>
      </c>
      <c r="AC145" s="5419">
        <f>IF(ISNA(VLOOKUP($D145,'Feb 26'!$F:$F,1,0)),"No","Yes")</f>
      </c>
      <c r="AD145" s="5418">
        <f>IF(ISNA(VLOOKUP($D145,'Feb 12'!$F:$F,1,0)),"No","Yes")</f>
      </c>
      <c r="AE145" s="5417">
        <f>IF(ISNA(VLOOKUP($D145,'Feb 5'!$F:$F,1,0)),"No","Yes")</f>
      </c>
      <c r="AF145" s="5416">
        <f>IF(ISNA(VLOOKUP($D145,'Jan 29'!$F:$F,1,0)),"No","Yes")</f>
      </c>
      <c r="AG145" s="5415">
        <f>IF(ISNA(VLOOKUP(D145,'Jan 22'!F:F,1,0)),"No","Yes")</f>
      </c>
    </row>
    <row r="146" spans="1:32" x14ac:dyDescent="0.25">
      <c r="A146" s="268"/>
      <c r="B146" s="103" t="s">
        <v>1379</v>
      </c>
      <c r="C146" s="107"/>
      <c r="D146" s="118" t="s">
        <v>961</v>
      </c>
      <c r="E146" s="118" t="s">
        <v>962</v>
      </c>
      <c r="F146" s="107"/>
      <c r="G146" s="107"/>
      <c r="H146" s="128" t="str">
        <f>IF(ISNA(VLOOKUP($D146,'Jul 16'!$F:$F,1,0)),"No","Yes")</f>
      </c>
      <c r="I146" s="5464">
        <f>IF(ISNA(VLOOKUP($D146,'Jul 9'!$F:$F,1,0)),"No","Yes")</f>
      </c>
      <c r="J146" s="5463">
        <f>IF(ISNA(VLOOKUP($D146,'Jul 2'!$F:$F,1,0)),"No","Yes")</f>
      </c>
      <c r="K146" s="5462">
        <f>IF(ISNA(VLOOKUP($D146,'Jun 25'!$F:$F,1,0)),"No","Yes")</f>
      </c>
      <c r="L146" s="5461">
        <f>IF(ISNA(VLOOKUP($D146,'Jun 18'!$F:$F,1,0)),"No","Yes")</f>
      </c>
      <c r="M146" s="5460">
        <f>IF(ISNA(VLOOKUP($D146,'Jun 11'!$F:$F,1,0)),"No","Yes")</f>
      </c>
      <c r="N146" s="5459">
        <f>IF(ISNA(VLOOKUP($D146,'Jun 4'!$F:$F,1,0)),"No","Yes")</f>
      </c>
      <c r="O146" s="5458">
        <f>IF(ISNA(VLOOKUP($D146,'May 28'!$F:$F,1,0)),"No","Yes")</f>
      </c>
      <c r="P146" s="5457">
        <f>IF(ISNA(VLOOKUP($D146,'May 21'!$F:$F,1,0)),"No","Yes")</f>
      </c>
      <c r="Q146" s="5456">
        <f>IF(ISNA(VLOOKUP($D146,'May 14'!$F:$F,1,0)),"No","Yes")</f>
      </c>
      <c r="R146" s="5455">
        <f>IF(ISNA(VLOOKUP($D146,'May 9'!$F:$F,1,0)),"No","Yes")</f>
      </c>
      <c r="S146" s="5454">
        <f>IF(ISNA(VLOOKUP($D146,'May 2'!$F:$F,1,0)),"No","Yes")</f>
      </c>
      <c r="T146" s="5453">
        <f>IF(ISNA(VLOOKUP($D146,'Apr 23'!$F:$F,1,0)),"No","Yes")</f>
      </c>
      <c r="U146" s="5452">
        <f>IF(ISNA(VLOOKUP($D146,'Apr 16'!$F:$F,1,0)),"No","Yes")</f>
      </c>
      <c r="V146" s="5451">
        <f>IF(ISNA(VLOOKUP($D146,'Apr 9'!$F:$F,1,0)),"No","Yes")</f>
      </c>
      <c r="W146" s="5450">
        <f>IF(ISNA(VLOOKUP($D146,'Apr 2'!$F:$F,1,0)),"No","Yes")</f>
      </c>
      <c r="X146" s="5449">
        <f>IF(ISNA(VLOOKUP($D146,'Mar 26'!$F:$F,1,0)),"No","Yes")</f>
      </c>
      <c r="Y146" s="5448">
        <f>IF(ISNA(VLOOKUP($D146,'Mar 19'!$F:$F,1,0)),"No","Yes")</f>
      </c>
      <c r="Z146" s="5447">
        <f>IF(ISNA(VLOOKUP($D146,'Mar 12'!$F:$F,1,0)),"No","Yes")</f>
      </c>
      <c r="AA146" s="5446">
        <f>IF(ISNA(VLOOKUP($D146,'Mar 5'!$F:$F,1,0)),"No","Yes")</f>
      </c>
      <c r="AB146" s="5445">
        <f>IF(ISNA(VLOOKUP($D146,'Feb 26'!$F:$F,1,0)),"No","Yes")</f>
      </c>
      <c r="AC146" s="5444">
        <f>IF(ISNA(VLOOKUP($D146,'Feb 26'!$F:$F,1,0)),"No","Yes")</f>
      </c>
      <c r="AD146" s="5443">
        <f>IF(ISNA(VLOOKUP($D146,'Feb 12'!$F:$F,1,0)),"No","Yes")</f>
      </c>
      <c r="AE146" s="5442">
        <f>IF(ISNA(VLOOKUP($D146,'Feb 5'!$F:$F,1,0)),"No","Yes")</f>
      </c>
      <c r="AF146" s="5441">
        <f>IF(ISNA(VLOOKUP($D146,'Jan 29'!$F:$F,1,0)),"No","Yes")</f>
      </c>
      <c r="AG146" s="5440">
        <f>IF(ISNA(VLOOKUP(D146,'Jan 22'!F:F,1,0)),"No","Yes")</f>
      </c>
    </row>
    <row r="147" spans="1:32" x14ac:dyDescent="0.25">
      <c r="A147" s="268"/>
      <c r="B147" s="234" t="s">
        <v>1275</v>
      </c>
      <c r="C147" s="107" t="s">
        <v>5</v>
      </c>
      <c r="D147" s="118" t="s">
        <v>56</v>
      </c>
      <c r="E147" s="118" t="s">
        <v>57</v>
      </c>
      <c r="F147" s="107" t="s">
        <v>6</v>
      </c>
      <c r="G147" s="107" t="s">
        <v>1257</v>
      </c>
      <c r="H147" s="128" t="str">
        <f>IF(ISNA(VLOOKUP($D147,'Jul 16'!$F:$F,1,0)),"No","Yes")</f>
      </c>
      <c r="I147" s="5489">
        <f>IF(ISNA(VLOOKUP($D147,'Jul 9'!$F:$F,1,0)),"No","Yes")</f>
      </c>
      <c r="J147" s="5488">
        <f>IF(ISNA(VLOOKUP($D147,'Jul 2'!$F:$F,1,0)),"No","Yes")</f>
      </c>
      <c r="K147" s="5487">
        <f>IF(ISNA(VLOOKUP($D147,'Jun 25'!$F:$F,1,0)),"No","Yes")</f>
      </c>
      <c r="L147" s="5486">
        <f>IF(ISNA(VLOOKUP($D147,'Jun 18'!$F:$F,1,0)),"No","Yes")</f>
      </c>
      <c r="M147" s="5485">
        <f>IF(ISNA(VLOOKUP($D147,'Jun 11'!$F:$F,1,0)),"No","Yes")</f>
      </c>
      <c r="N147" s="5484">
        <f>IF(ISNA(VLOOKUP($D147,'Jun 4'!$F:$F,1,0)),"No","Yes")</f>
      </c>
      <c r="O147" s="5483">
        <f>IF(ISNA(VLOOKUP($D147,'May 28'!$F:$F,1,0)),"No","Yes")</f>
      </c>
      <c r="P147" s="5482">
        <f>IF(ISNA(VLOOKUP($D147,'May 21'!$F:$F,1,0)),"No","Yes")</f>
      </c>
      <c r="Q147" s="5481">
        <f>IF(ISNA(VLOOKUP($D147,'May 14'!$F:$F,1,0)),"No","Yes")</f>
      </c>
      <c r="R147" s="5480">
        <f>IF(ISNA(VLOOKUP($D147,'May 9'!$F:$F,1,0)),"No","Yes")</f>
      </c>
      <c r="S147" s="5479">
        <f>IF(ISNA(VLOOKUP($D147,'May 2'!$F:$F,1,0)),"No","Yes")</f>
      </c>
      <c r="T147" s="5478">
        <f>IF(ISNA(VLOOKUP($D147,'Apr 23'!$F:$F,1,0)),"No","Yes")</f>
      </c>
      <c r="U147" s="5477">
        <f>IF(ISNA(VLOOKUP($D147,'Apr 16'!$F:$F,1,0)),"No","Yes")</f>
      </c>
      <c r="V147" s="5476">
        <f>IF(ISNA(VLOOKUP($D147,'Apr 9'!$F:$F,1,0)),"No","Yes")</f>
      </c>
      <c r="W147" s="5475">
        <f>IF(ISNA(VLOOKUP($D147,'Apr 2'!$F:$F,1,0)),"No","Yes")</f>
      </c>
      <c r="X147" s="5474">
        <f>IF(ISNA(VLOOKUP($D147,'Mar 26'!$F:$F,1,0)),"No","Yes")</f>
      </c>
      <c r="Y147" s="5473">
        <f>IF(ISNA(VLOOKUP($D147,'Mar 19'!$F:$F,1,0)),"No","Yes")</f>
      </c>
      <c r="Z147" s="5472">
        <f>IF(ISNA(VLOOKUP($D147,'Mar 12'!$F:$F,1,0)),"No","Yes")</f>
      </c>
      <c r="AA147" s="5471">
        <f>IF(ISNA(VLOOKUP($D147,'Mar 5'!$F:$F,1,0)),"No","Yes")</f>
      </c>
      <c r="AB147" s="5470">
        <f>IF(ISNA(VLOOKUP($D147,'Feb 26'!$F:$F,1,0)),"No","Yes")</f>
      </c>
      <c r="AC147" s="5469">
        <f>IF(ISNA(VLOOKUP($D147,'Feb 26'!$F:$F,1,0)),"No","Yes")</f>
      </c>
      <c r="AD147" s="5468">
        <f>IF(ISNA(VLOOKUP($D147,'Feb 12'!$F:$F,1,0)),"No","Yes")</f>
      </c>
      <c r="AE147" s="5467">
        <f>IF(ISNA(VLOOKUP($D147,'Feb 5'!$F:$F,1,0)),"No","Yes")</f>
      </c>
      <c r="AF147" s="5466">
        <f>IF(ISNA(VLOOKUP($D147,'Jan 29'!$F:$F,1,0)),"No","Yes")</f>
      </c>
      <c r="AG147" s="5465">
        <f>IF(ISNA(VLOOKUP(D147,'Jan 22'!F:F,1,0)),"No","Yes")</f>
      </c>
    </row>
    <row r="148" spans="1:32" x14ac:dyDescent="0.25">
      <c r="A148" s="268"/>
      <c r="B148" s="103" t="s">
        <v>1380</v>
      </c>
      <c r="C148" s="107" t="s">
        <v>5</v>
      </c>
      <c r="D148" s="118" t="s">
        <v>44</v>
      </c>
      <c r="E148" s="118" t="s">
        <v>45</v>
      </c>
      <c r="F148" s="107" t="s">
        <v>6</v>
      </c>
      <c r="G148" s="107" t="s">
        <v>960</v>
      </c>
      <c r="H148" s="128" t="str">
        <f>IF(ISNA(VLOOKUP($D148,'Jul 16'!$F:$F,1,0)),"No","Yes")</f>
      </c>
      <c r="I148" s="5514">
        <f>IF(ISNA(VLOOKUP($D148,'Jul 9'!$F:$F,1,0)),"No","Yes")</f>
      </c>
      <c r="J148" s="5513">
        <f>IF(ISNA(VLOOKUP($D148,'Jul 2'!$F:$F,1,0)),"No","Yes")</f>
      </c>
      <c r="K148" s="5512">
        <f>IF(ISNA(VLOOKUP($D148,'Jun 25'!$F:$F,1,0)),"No","Yes")</f>
      </c>
      <c r="L148" s="5511">
        <f>IF(ISNA(VLOOKUP($D148,'Jun 18'!$F:$F,1,0)),"No","Yes")</f>
      </c>
      <c r="M148" s="5510">
        <f>IF(ISNA(VLOOKUP($D148,'Jun 11'!$F:$F,1,0)),"No","Yes")</f>
      </c>
      <c r="N148" s="5509">
        <f>IF(ISNA(VLOOKUP($D148,'Jun 4'!$F:$F,1,0)),"No","Yes")</f>
      </c>
      <c r="O148" s="5508">
        <f>IF(ISNA(VLOOKUP($D148,'May 28'!$F:$F,1,0)),"No","Yes")</f>
      </c>
      <c r="P148" s="5507">
        <f>IF(ISNA(VLOOKUP($D148,'May 21'!$F:$F,1,0)),"No","Yes")</f>
      </c>
      <c r="Q148" s="5506">
        <f>IF(ISNA(VLOOKUP($D148,'May 14'!$F:$F,1,0)),"No","Yes")</f>
      </c>
      <c r="R148" s="5505">
        <f>IF(ISNA(VLOOKUP($D148,'May 9'!$F:$F,1,0)),"No","Yes")</f>
      </c>
      <c r="S148" s="5504">
        <f>IF(ISNA(VLOOKUP($D148,'May 2'!$F:$F,1,0)),"No","Yes")</f>
      </c>
      <c r="T148" s="5503">
        <f>IF(ISNA(VLOOKUP($D148,'Apr 23'!$F:$F,1,0)),"No","Yes")</f>
      </c>
      <c r="U148" s="5502">
        <f>IF(ISNA(VLOOKUP($D148,'Apr 16'!$F:$F,1,0)),"No","Yes")</f>
      </c>
      <c r="V148" s="5501">
        <f>IF(ISNA(VLOOKUP($D148,'Apr 9'!$F:$F,1,0)),"No","Yes")</f>
      </c>
      <c r="W148" s="5500">
        <f>IF(ISNA(VLOOKUP($D148,'Apr 2'!$F:$F,1,0)),"No","Yes")</f>
      </c>
      <c r="X148" s="5499">
        <f>IF(ISNA(VLOOKUP($D148,'Mar 26'!$F:$F,1,0)),"No","Yes")</f>
      </c>
      <c r="Y148" s="5498">
        <f>IF(ISNA(VLOOKUP($D148,'Mar 19'!$F:$F,1,0)),"No","Yes")</f>
      </c>
      <c r="Z148" s="5497">
        <f>IF(ISNA(VLOOKUP($D148,'Mar 12'!$F:$F,1,0)),"No","Yes")</f>
      </c>
      <c r="AA148" s="5496">
        <f>IF(ISNA(VLOOKUP($D148,'Mar 5'!$F:$F,1,0)),"No","Yes")</f>
      </c>
      <c r="AB148" s="5495">
        <f>IF(ISNA(VLOOKUP($D148,'Feb 26'!$F:$F,1,0)),"No","Yes")</f>
      </c>
      <c r="AC148" s="5494">
        <f>IF(ISNA(VLOOKUP($D148,'Feb 26'!$F:$F,1,0)),"No","Yes")</f>
      </c>
      <c r="AD148" s="5493">
        <f>IF(ISNA(VLOOKUP($D148,'Feb 12'!$F:$F,1,0)),"No","Yes")</f>
      </c>
      <c r="AE148" s="5492">
        <f>IF(ISNA(VLOOKUP($D148,'Feb 5'!$F:$F,1,0)),"No","Yes")</f>
      </c>
      <c r="AF148" s="5491">
        <f>IF(ISNA(VLOOKUP($D148,'Jan 29'!$F:$F,1,0)),"No","Yes")</f>
      </c>
      <c r="AG148" s="5490">
        <f>IF(ISNA(VLOOKUP(D148,'Jan 22'!F:F,1,0)),"No","Yes")</f>
      </c>
    </row>
    <row r="149" spans="1:32" x14ac:dyDescent="0.25">
      <c r="A149" s="268"/>
      <c r="B149" s="103" t="s">
        <v>1381</v>
      </c>
      <c r="C149" s="107"/>
      <c r="D149" s="118" t="s">
        <v>1442</v>
      </c>
      <c r="E149" s="118" t="s">
        <v>1448</v>
      </c>
      <c r="F149" s="107"/>
      <c r="G149" s="107"/>
      <c r="H149" s="128" t="str">
        <f>IF(ISNA(VLOOKUP($D149,'Jul 16'!$F:$F,1,0)),"No","Yes")</f>
      </c>
      <c r="I149" s="5539">
        <f>IF(ISNA(VLOOKUP($D149,'Jul 9'!$F:$F,1,0)),"No","Yes")</f>
      </c>
      <c r="J149" s="5538">
        <f>IF(ISNA(VLOOKUP($D149,'Jul 2'!$F:$F,1,0)),"No","Yes")</f>
      </c>
      <c r="K149" s="5537">
        <f>IF(ISNA(VLOOKUP($D149,'Jun 25'!$F:$F,1,0)),"No","Yes")</f>
      </c>
      <c r="L149" s="5536">
        <f>IF(ISNA(VLOOKUP($D149,'Jun 18'!$F:$F,1,0)),"No","Yes")</f>
      </c>
      <c r="M149" s="5535">
        <f>IF(ISNA(VLOOKUP($D149,'Jun 11'!$F:$F,1,0)),"No","Yes")</f>
      </c>
      <c r="N149" s="5534">
        <f>IF(ISNA(VLOOKUP($D149,'Jun 4'!$F:$F,1,0)),"No","Yes")</f>
      </c>
      <c r="O149" s="5533">
        <f>IF(ISNA(VLOOKUP($D149,'May 28'!$F:$F,1,0)),"No","Yes")</f>
      </c>
      <c r="P149" s="5532">
        <f>IF(ISNA(VLOOKUP($D149,'May 21'!$F:$F,1,0)),"No","Yes")</f>
      </c>
      <c r="Q149" s="5531">
        <f>IF(ISNA(VLOOKUP($D149,'May 14'!$F:$F,1,0)),"No","Yes")</f>
      </c>
      <c r="R149" s="5530">
        <f>IF(ISNA(VLOOKUP($D149,'May 9'!$F:$F,1,0)),"No","Yes")</f>
      </c>
      <c r="S149" s="5529">
        <f>IF(ISNA(VLOOKUP($D149,'May 2'!$F:$F,1,0)),"No","Yes")</f>
      </c>
      <c r="T149" s="5528">
        <f>IF(ISNA(VLOOKUP($D149,'Apr 23'!$F:$F,1,0)),"No","Yes")</f>
      </c>
      <c r="U149" s="5527">
        <f>IF(ISNA(VLOOKUP($D149,'Apr 16'!$F:$F,1,0)),"No","Yes")</f>
      </c>
      <c r="V149" s="5526">
        <f>IF(ISNA(VLOOKUP($D149,'Apr 9'!$F:$F,1,0)),"No","Yes")</f>
      </c>
      <c r="W149" s="5525">
        <f>IF(ISNA(VLOOKUP($D149,'Apr 2'!$F:$F,1,0)),"No","Yes")</f>
      </c>
      <c r="X149" s="5524">
        <f>IF(ISNA(VLOOKUP($D149,'Mar 26'!$F:$F,1,0)),"No","Yes")</f>
      </c>
      <c r="Y149" s="5523">
        <f>IF(ISNA(VLOOKUP($D149,'Mar 19'!$F:$F,1,0)),"No","Yes")</f>
      </c>
      <c r="Z149" s="5522">
        <f>IF(ISNA(VLOOKUP($D149,'Mar 12'!$F:$F,1,0)),"No","Yes")</f>
      </c>
      <c r="AA149" s="5521">
        <f>IF(ISNA(VLOOKUP($D149,'Mar 5'!$F:$F,1,0)),"No","Yes")</f>
      </c>
      <c r="AB149" s="5520">
        <f>IF(ISNA(VLOOKUP($D149,'Feb 26'!$F:$F,1,0)),"No","Yes")</f>
      </c>
      <c r="AC149" s="5519">
        <f>IF(ISNA(VLOOKUP($D149,'Feb 26'!$F:$F,1,0)),"No","Yes")</f>
      </c>
      <c r="AD149" s="5518">
        <f>IF(ISNA(VLOOKUP($D149,'Feb 12'!$F:$F,1,0)),"No","Yes")</f>
      </c>
      <c r="AE149" s="5517">
        <f>IF(ISNA(VLOOKUP($D149,'Feb 5'!$F:$F,1,0)),"No","Yes")</f>
      </c>
      <c r="AF149" s="5516">
        <f>IF(ISNA(VLOOKUP($D149,'Jan 29'!$F:$F,1,0)),"No","Yes")</f>
      </c>
      <c r="AG149" s="5515">
        <f>IF(ISNA(VLOOKUP(D149,'Jan 22'!F:F,1,0)),"No","Yes")</f>
      </c>
    </row>
    <row r="150" spans="1:32" x14ac:dyDescent="0.25">
      <c r="A150" s="268"/>
      <c r="B150" s="194" t="s">
        <v>1302</v>
      </c>
      <c r="C150" s="107" t="s">
        <v>5</v>
      </c>
      <c r="D150" s="118" t="s">
        <v>18</v>
      </c>
      <c r="E150" s="118" t="s">
        <v>19</v>
      </c>
      <c r="F150" s="107" t="s">
        <v>6</v>
      </c>
      <c r="G150" s="107" t="s">
        <v>1136</v>
      </c>
      <c r="H150" s="128" t="str">
        <f>IF(ISNA(VLOOKUP($D150,'Jul 16'!$F:$F,1,0)),"No","Yes")</f>
      </c>
      <c r="I150" s="5564">
        <f>IF(ISNA(VLOOKUP($D150,'Jul 9'!$F:$F,1,0)),"No","Yes")</f>
      </c>
      <c r="J150" s="5563">
        <f>IF(ISNA(VLOOKUP($D150,'Jul 2'!$F:$F,1,0)),"No","Yes")</f>
      </c>
      <c r="K150" s="5562">
        <f>IF(ISNA(VLOOKUP($D150,'Jun 25'!$F:$F,1,0)),"No","Yes")</f>
      </c>
      <c r="L150" s="5561">
        <f>IF(ISNA(VLOOKUP($D150,'Jun 18'!$F:$F,1,0)),"No","Yes")</f>
      </c>
      <c r="M150" s="5560">
        <f>IF(ISNA(VLOOKUP($D150,'Jun 11'!$F:$F,1,0)),"No","Yes")</f>
      </c>
      <c r="N150" s="5559">
        <f>IF(ISNA(VLOOKUP($D150,'Jun 4'!$F:$F,1,0)),"No","Yes")</f>
      </c>
      <c r="O150" s="5558">
        <f>IF(ISNA(VLOOKUP($D150,'May 28'!$F:$F,1,0)),"No","Yes")</f>
      </c>
      <c r="P150" s="5557">
        <f>IF(ISNA(VLOOKUP($D150,'May 21'!$F:$F,1,0)),"No","Yes")</f>
      </c>
      <c r="Q150" s="5556">
        <f>IF(ISNA(VLOOKUP($D150,'May 14'!$F:$F,1,0)),"No","Yes")</f>
      </c>
      <c r="R150" s="5555">
        <f>IF(ISNA(VLOOKUP($D150,'May 9'!$F:$F,1,0)),"No","Yes")</f>
      </c>
      <c r="S150" s="5554">
        <f>IF(ISNA(VLOOKUP($D150,'May 2'!$F:$F,1,0)),"No","Yes")</f>
      </c>
      <c r="T150" s="5553">
        <f>IF(ISNA(VLOOKUP($D150,'Apr 23'!$F:$F,1,0)),"No","Yes")</f>
      </c>
      <c r="U150" s="5552">
        <f>IF(ISNA(VLOOKUP($D150,'Apr 16'!$F:$F,1,0)),"No","Yes")</f>
      </c>
      <c r="V150" s="5551">
        <f>IF(ISNA(VLOOKUP($D150,'Apr 9'!$F:$F,1,0)),"No","Yes")</f>
      </c>
      <c r="W150" s="5550">
        <f>IF(ISNA(VLOOKUP($D150,'Apr 2'!$F:$F,1,0)),"No","Yes")</f>
      </c>
      <c r="X150" s="5549">
        <f>IF(ISNA(VLOOKUP($D150,'Mar 26'!$F:$F,1,0)),"No","Yes")</f>
      </c>
      <c r="Y150" s="5548">
        <f>IF(ISNA(VLOOKUP($D150,'Mar 19'!$F:$F,1,0)),"No","Yes")</f>
      </c>
      <c r="Z150" s="5547">
        <f>IF(ISNA(VLOOKUP($D150,'Mar 12'!$F:$F,1,0)),"No","Yes")</f>
      </c>
      <c r="AA150" s="5546">
        <f>IF(ISNA(VLOOKUP($D150,'Mar 5'!$F:$F,1,0)),"No","Yes")</f>
      </c>
      <c r="AB150" s="5545">
        <f>IF(ISNA(VLOOKUP($D150,'Feb 26'!$F:$F,1,0)),"No","Yes")</f>
      </c>
      <c r="AC150" s="5544">
        <f>IF(ISNA(VLOOKUP($D150,'Feb 26'!$F:$F,1,0)),"No","Yes")</f>
      </c>
      <c r="AD150" s="5543">
        <f>IF(ISNA(VLOOKUP($D150,'Feb 12'!$F:$F,1,0)),"No","Yes")</f>
      </c>
      <c r="AE150" s="5542">
        <f>IF(ISNA(VLOOKUP($D150,'Feb 5'!$F:$F,1,0)),"No","Yes")</f>
      </c>
      <c r="AF150" s="5541">
        <f>IF(ISNA(VLOOKUP($D150,'Jan 29'!$F:$F,1,0)),"No","Yes")</f>
      </c>
      <c r="AG150" s="5540">
        <f>IF(ISNA(VLOOKUP(D150,'Jan 22'!F:F,1,0)),"No","Yes")</f>
      </c>
    </row>
    <row r="151" spans="1:32" x14ac:dyDescent="0.25">
      <c r="A151" s="268"/>
      <c r="B151" s="233" t="s">
        <v>1324</v>
      </c>
      <c r="C151" s="107" t="s">
        <v>5</v>
      </c>
      <c r="D151" s="120" t="s">
        <v>395</v>
      </c>
      <c r="E151" s="107" t="s">
        <v>396</v>
      </c>
      <c r="F151" s="107" t="s">
        <v>6</v>
      </c>
      <c r="G151" s="107" t="s">
        <v>1233</v>
      </c>
      <c r="H151" s="128" t="str">
        <f>IF(ISNA(VLOOKUP($D151,'Jul 16'!$F:$F,1,0)),"No","Yes")</f>
      </c>
      <c r="I151" s="5589">
        <f>IF(ISNA(VLOOKUP($D151,'Jul 9'!$F:$F,1,0)),"No","Yes")</f>
      </c>
      <c r="J151" s="5588">
        <f>IF(ISNA(VLOOKUP($D151,'Jul 2'!$F:$F,1,0)),"No","Yes")</f>
      </c>
      <c r="K151" s="5587">
        <f>IF(ISNA(VLOOKUP($D151,'Jun 25'!$F:$F,1,0)),"No","Yes")</f>
      </c>
      <c r="L151" s="5586">
        <f>IF(ISNA(VLOOKUP($D151,'Jun 18'!$F:$F,1,0)),"No","Yes")</f>
      </c>
      <c r="M151" s="5585">
        <f>IF(ISNA(VLOOKUP($D151,'Jun 11'!$F:$F,1,0)),"No","Yes")</f>
      </c>
      <c r="N151" s="5584">
        <f>IF(ISNA(VLOOKUP($D151,'Jun 4'!$F:$F,1,0)),"No","Yes")</f>
      </c>
      <c r="O151" s="5583">
        <f>IF(ISNA(VLOOKUP($D151,'May 28'!$F:$F,1,0)),"No","Yes")</f>
      </c>
      <c r="P151" s="5582">
        <f>IF(ISNA(VLOOKUP($D151,'May 21'!$F:$F,1,0)),"No","Yes")</f>
      </c>
      <c r="Q151" s="5581">
        <f>IF(ISNA(VLOOKUP($D151,'May 14'!$F:$F,1,0)),"No","Yes")</f>
      </c>
      <c r="R151" s="5580">
        <f>IF(ISNA(VLOOKUP($D151,'May 9'!$F:$F,1,0)),"No","Yes")</f>
      </c>
      <c r="S151" s="5579">
        <f>IF(ISNA(VLOOKUP($D151,'May 2'!$F:$F,1,0)),"No","Yes")</f>
      </c>
      <c r="T151" s="5578">
        <f>IF(ISNA(VLOOKUP($D151,'Apr 23'!$F:$F,1,0)),"No","Yes")</f>
      </c>
      <c r="U151" s="5577">
        <f>IF(ISNA(VLOOKUP($D151,'Apr 16'!$F:$F,1,0)),"No","Yes")</f>
      </c>
      <c r="V151" s="5576">
        <f>IF(ISNA(VLOOKUP($D151,'Apr 9'!$F:$F,1,0)),"No","Yes")</f>
      </c>
      <c r="W151" s="5575">
        <f>IF(ISNA(VLOOKUP($D151,'Apr 2'!$F:$F,1,0)),"No","Yes")</f>
      </c>
      <c r="X151" s="5574">
        <f>IF(ISNA(VLOOKUP($D151,'Mar 26'!$F:$F,1,0)),"No","Yes")</f>
      </c>
      <c r="Y151" s="5573">
        <f>IF(ISNA(VLOOKUP($D151,'Mar 19'!$F:$F,1,0)),"No","Yes")</f>
      </c>
      <c r="Z151" s="5572">
        <f>IF(ISNA(VLOOKUP($D151,'Mar 12'!$F:$F,1,0)),"No","Yes")</f>
      </c>
      <c r="AA151" s="5571">
        <f>IF(ISNA(VLOOKUP($D151,'Mar 5'!$F:$F,1,0)),"No","Yes")</f>
      </c>
      <c r="AB151" s="5570">
        <f>IF(ISNA(VLOOKUP($D151,'Feb 26'!$F:$F,1,0)),"No","Yes")</f>
      </c>
      <c r="AC151" s="5569">
        <f>IF(ISNA(VLOOKUP($D151,'Feb 26'!$F:$F,1,0)),"No","Yes")</f>
      </c>
      <c r="AD151" s="5568">
        <f>IF(ISNA(VLOOKUP($D151,'Feb 12'!$F:$F,1,0)),"No","Yes")</f>
      </c>
      <c r="AE151" s="5567">
        <f>IF(ISNA(VLOOKUP($D151,'Feb 5'!$F:$F,1,0)),"No","Yes")</f>
      </c>
      <c r="AF151" s="5566">
        <f>IF(ISNA(VLOOKUP($D151,'Jan 29'!$F:$F,1,0)),"No","Yes")</f>
      </c>
      <c r="AG151" s="5565">
        <f>IF(ISNA(VLOOKUP(D151,'Jan 22'!F:F,1,0)),"No","Yes")</f>
      </c>
    </row>
    <row r="152" spans="1:32" x14ac:dyDescent="0.25">
      <c r="A152" s="268"/>
      <c r="B152" s="103" t="s">
        <v>1382</v>
      </c>
      <c r="C152" s="107"/>
      <c r="D152" s="118" t="s">
        <v>1443</v>
      </c>
      <c r="E152" s="118" t="s">
        <v>1449</v>
      </c>
      <c r="F152" s="107"/>
      <c r="G152" s="107"/>
      <c r="H152" s="128" t="str">
        <f>IF(ISNA(VLOOKUP($D152,'Jul 16'!$F:$F,1,0)),"No","Yes")</f>
      </c>
      <c r="I152" s="5614">
        <f>IF(ISNA(VLOOKUP($D152,'Jul 9'!$F:$F,1,0)),"No","Yes")</f>
      </c>
      <c r="J152" s="5613">
        <f>IF(ISNA(VLOOKUP($D152,'Jul 2'!$F:$F,1,0)),"No","Yes")</f>
      </c>
      <c r="K152" s="5612">
        <f>IF(ISNA(VLOOKUP($D152,'Jun 25'!$F:$F,1,0)),"No","Yes")</f>
      </c>
      <c r="L152" s="5611">
        <f>IF(ISNA(VLOOKUP($D152,'Jun 18'!$F:$F,1,0)),"No","Yes")</f>
      </c>
      <c r="M152" s="5610">
        <f>IF(ISNA(VLOOKUP($D152,'Jun 11'!$F:$F,1,0)),"No","Yes")</f>
      </c>
      <c r="N152" s="5609">
        <f>IF(ISNA(VLOOKUP($D152,'Jun 4'!$F:$F,1,0)),"No","Yes")</f>
      </c>
      <c r="O152" s="5608">
        <f>IF(ISNA(VLOOKUP($D152,'May 28'!$F:$F,1,0)),"No","Yes")</f>
      </c>
      <c r="P152" s="5607">
        <f>IF(ISNA(VLOOKUP($D152,'May 21'!$F:$F,1,0)),"No","Yes")</f>
      </c>
      <c r="Q152" s="5606">
        <f>IF(ISNA(VLOOKUP($D152,'May 14'!$F:$F,1,0)),"No","Yes")</f>
      </c>
      <c r="R152" s="5605">
        <f>IF(ISNA(VLOOKUP($D152,'May 9'!$F:$F,1,0)),"No","Yes")</f>
      </c>
      <c r="S152" s="5604">
        <f>IF(ISNA(VLOOKUP($D152,'May 2'!$F:$F,1,0)),"No","Yes")</f>
      </c>
      <c r="T152" s="5603">
        <f>IF(ISNA(VLOOKUP($D152,'Apr 23'!$F:$F,1,0)),"No","Yes")</f>
      </c>
      <c r="U152" s="5602">
        <f>IF(ISNA(VLOOKUP($D152,'Apr 16'!$F:$F,1,0)),"No","Yes")</f>
      </c>
      <c r="V152" s="5601">
        <f>IF(ISNA(VLOOKUP($D152,'Apr 9'!$F:$F,1,0)),"No","Yes")</f>
      </c>
      <c r="W152" s="5600">
        <f>IF(ISNA(VLOOKUP($D152,'Apr 2'!$F:$F,1,0)),"No","Yes")</f>
      </c>
      <c r="X152" s="5599">
        <f>IF(ISNA(VLOOKUP($D152,'Mar 26'!$F:$F,1,0)),"No","Yes")</f>
      </c>
      <c r="Y152" s="5598">
        <f>IF(ISNA(VLOOKUP($D152,'Mar 19'!$F:$F,1,0)),"No","Yes")</f>
      </c>
      <c r="Z152" s="5597">
        <f>IF(ISNA(VLOOKUP($D152,'Mar 12'!$F:$F,1,0)),"No","Yes")</f>
      </c>
      <c r="AA152" s="5596">
        <f>IF(ISNA(VLOOKUP($D152,'Mar 5'!$F:$F,1,0)),"No","Yes")</f>
      </c>
      <c r="AB152" s="5595">
        <f>IF(ISNA(VLOOKUP($D152,'Feb 26'!$F:$F,1,0)),"No","Yes")</f>
      </c>
      <c r="AC152" s="5594">
        <f>IF(ISNA(VLOOKUP($D152,'Feb 26'!$F:$F,1,0)),"No","Yes")</f>
      </c>
      <c r="AD152" s="5593">
        <f>IF(ISNA(VLOOKUP($D152,'Feb 12'!$F:$F,1,0)),"No","Yes")</f>
      </c>
      <c r="AE152" s="5592">
        <f>IF(ISNA(VLOOKUP($D152,'Feb 5'!$F:$F,1,0)),"No","Yes")</f>
      </c>
      <c r="AF152" s="5591">
        <f>IF(ISNA(VLOOKUP($D152,'Jan 29'!$F:$F,1,0)),"No","Yes")</f>
      </c>
      <c r="AG152" s="5590">
        <f>IF(ISNA(VLOOKUP(D152,'Jan 22'!F:F,1,0)),"No","Yes")</f>
      </c>
    </row>
    <row r="153" spans="1:32" x14ac:dyDescent="0.25">
      <c r="A153" s="268"/>
      <c r="B153" s="244" t="s">
        <v>1293</v>
      </c>
      <c r="C153" s="178" t="s">
        <v>5</v>
      </c>
      <c r="D153" s="178" t="s">
        <v>469</v>
      </c>
      <c r="E153" s="178" t="s">
        <v>470</v>
      </c>
      <c r="F153" s="178" t="s">
        <v>6</v>
      </c>
      <c r="G153" s="178" t="s">
        <v>1257</v>
      </c>
      <c r="H153" s="128" t="str">
        <f>IF(ISNA(VLOOKUP($D153,'Jul 16'!$F:$F,1,0)),"No","Yes")</f>
      </c>
      <c r="I153" s="5639">
        <f>IF(ISNA(VLOOKUP($D153,'Jul 9'!$F:$F,1,0)),"No","Yes")</f>
      </c>
      <c r="J153" s="5638">
        <f>IF(ISNA(VLOOKUP($D153,'Jul 2'!$F:$F,1,0)),"No","Yes")</f>
      </c>
      <c r="K153" s="5637">
        <f>IF(ISNA(VLOOKUP($D153,'Jun 25'!$F:$F,1,0)),"No","Yes")</f>
      </c>
      <c r="L153" s="5636">
        <f>IF(ISNA(VLOOKUP($D153,'Jun 18'!$F:$F,1,0)),"No","Yes")</f>
      </c>
      <c r="M153" s="5635">
        <f>IF(ISNA(VLOOKUP($D153,'Jun 11'!$F:$F,1,0)),"No","Yes")</f>
      </c>
      <c r="N153" s="5634">
        <f>IF(ISNA(VLOOKUP($D153,'Jun 4'!$F:$F,1,0)),"No","Yes")</f>
      </c>
      <c r="O153" s="5633">
        <f>IF(ISNA(VLOOKUP($D153,'May 28'!$F:$F,1,0)),"No","Yes")</f>
      </c>
      <c r="P153" s="5632">
        <f>IF(ISNA(VLOOKUP($D153,'May 21'!$F:$F,1,0)),"No","Yes")</f>
      </c>
      <c r="Q153" s="5631">
        <f>IF(ISNA(VLOOKUP($D153,'May 14'!$F:$F,1,0)),"No","Yes")</f>
      </c>
      <c r="R153" s="5630">
        <f>IF(ISNA(VLOOKUP($D153,'May 9'!$F:$F,1,0)),"No","Yes")</f>
      </c>
      <c r="S153" s="5629">
        <f>IF(ISNA(VLOOKUP($D153,'May 2'!$F:$F,1,0)),"No","Yes")</f>
      </c>
      <c r="T153" s="5628">
        <f>IF(ISNA(VLOOKUP($D153,'Apr 23'!$F:$F,1,0)),"No","Yes")</f>
      </c>
      <c r="U153" s="5627">
        <f>IF(ISNA(VLOOKUP($D153,'Apr 16'!$F:$F,1,0)),"No","Yes")</f>
      </c>
      <c r="V153" s="5626">
        <f>IF(ISNA(VLOOKUP($D153,'Apr 9'!$F:$F,1,0)),"No","Yes")</f>
      </c>
      <c r="W153" s="5625">
        <f>IF(ISNA(VLOOKUP($D153,'Apr 2'!$F:$F,1,0)),"No","Yes")</f>
      </c>
      <c r="X153" s="5624">
        <f>IF(ISNA(VLOOKUP($D153,'Mar 26'!$F:$F,1,0)),"No","Yes")</f>
      </c>
      <c r="Y153" s="5623">
        <f>IF(ISNA(VLOOKUP($D153,'Mar 19'!$F:$F,1,0)),"No","Yes")</f>
      </c>
      <c r="Z153" s="5622">
        <f>IF(ISNA(VLOOKUP($D153,'Mar 12'!$F:$F,1,0)),"No","Yes")</f>
      </c>
      <c r="AA153" s="5621">
        <f>IF(ISNA(VLOOKUP($D153,'Mar 5'!$F:$F,1,0)),"No","Yes")</f>
      </c>
      <c r="AB153" s="5620">
        <f>IF(ISNA(VLOOKUP($D153,'Feb 26'!$F:$F,1,0)),"No","Yes")</f>
      </c>
      <c r="AC153" s="5619">
        <f>IF(ISNA(VLOOKUP($D153,'Feb 26'!$F:$F,1,0)),"No","Yes")</f>
      </c>
      <c r="AD153" s="5618">
        <f>IF(ISNA(VLOOKUP($D153,'Feb 12'!$F:$F,1,0)),"No","Yes")</f>
      </c>
      <c r="AE153" s="5617">
        <f>IF(ISNA(VLOOKUP($D153,'Feb 5'!$F:$F,1,0)),"No","Yes")</f>
      </c>
      <c r="AF153" s="5616">
        <f>IF(ISNA(VLOOKUP($D153,'Jan 29'!$F:$F,1,0)),"No","Yes")</f>
      </c>
      <c r="AG153" s="5615">
        <f>IF(ISNA(VLOOKUP(D153,'Jan 22'!F:F,1,0)),"No","Yes")</f>
      </c>
    </row>
    <row r="154" spans="1:32" x14ac:dyDescent="0.25">
      <c r="A154" s="268"/>
      <c r="B154" s="103" t="s">
        <v>1383</v>
      </c>
      <c r="C154" s="107" t="s">
        <v>5</v>
      </c>
      <c r="D154" s="118" t="s">
        <v>805</v>
      </c>
      <c r="E154" s="118" t="s">
        <v>806</v>
      </c>
      <c r="F154" s="107" t="s">
        <v>6</v>
      </c>
      <c r="G154" s="107" t="s">
        <v>1136</v>
      </c>
      <c r="H154" s="128" t="str">
        <f>IF(ISNA(VLOOKUP($D154,'Jul 16'!$F:$F,1,0)),"No","Yes")</f>
      </c>
      <c r="I154" s="5664">
        <f>IF(ISNA(VLOOKUP($D154,'Jul 9'!$F:$F,1,0)),"No","Yes")</f>
      </c>
      <c r="J154" s="5663">
        <f>IF(ISNA(VLOOKUP($D154,'Jul 2'!$F:$F,1,0)),"No","Yes")</f>
      </c>
      <c r="K154" s="5662">
        <f>IF(ISNA(VLOOKUP($D154,'Jun 25'!$F:$F,1,0)),"No","Yes")</f>
      </c>
      <c r="L154" s="5661">
        <f>IF(ISNA(VLOOKUP($D154,'Jun 18'!$F:$F,1,0)),"No","Yes")</f>
      </c>
      <c r="M154" s="5660">
        <f>IF(ISNA(VLOOKUP($D154,'Jun 11'!$F:$F,1,0)),"No","Yes")</f>
      </c>
      <c r="N154" s="5659">
        <f>IF(ISNA(VLOOKUP($D154,'Jun 4'!$F:$F,1,0)),"No","Yes")</f>
      </c>
      <c r="O154" s="5658">
        <f>IF(ISNA(VLOOKUP($D154,'May 28'!$F:$F,1,0)),"No","Yes")</f>
      </c>
      <c r="P154" s="5657">
        <f>IF(ISNA(VLOOKUP($D154,'May 21'!$F:$F,1,0)),"No","Yes")</f>
      </c>
      <c r="Q154" s="5656">
        <f>IF(ISNA(VLOOKUP($D154,'May 14'!$F:$F,1,0)),"No","Yes")</f>
      </c>
      <c r="R154" s="5655">
        <f>IF(ISNA(VLOOKUP($D154,'May 9'!$F:$F,1,0)),"No","Yes")</f>
      </c>
      <c r="S154" s="5654">
        <f>IF(ISNA(VLOOKUP($D154,'May 2'!$F:$F,1,0)),"No","Yes")</f>
      </c>
      <c r="T154" s="5653">
        <f>IF(ISNA(VLOOKUP($D154,'Apr 23'!$F:$F,1,0)),"No","Yes")</f>
      </c>
      <c r="U154" s="5652">
        <f>IF(ISNA(VLOOKUP($D154,'Apr 16'!$F:$F,1,0)),"No","Yes")</f>
      </c>
      <c r="V154" s="5651">
        <f>IF(ISNA(VLOOKUP($D154,'Apr 9'!$F:$F,1,0)),"No","Yes")</f>
      </c>
      <c r="W154" s="5650">
        <f>IF(ISNA(VLOOKUP($D154,'Apr 2'!$F:$F,1,0)),"No","Yes")</f>
      </c>
      <c r="X154" s="5649">
        <f>IF(ISNA(VLOOKUP($D154,'Mar 26'!$F:$F,1,0)),"No","Yes")</f>
      </c>
      <c r="Y154" s="5648">
        <f>IF(ISNA(VLOOKUP($D154,'Mar 19'!$F:$F,1,0)),"No","Yes")</f>
      </c>
      <c r="Z154" s="5647">
        <f>IF(ISNA(VLOOKUP($D154,'Mar 12'!$F:$F,1,0)),"No","Yes")</f>
      </c>
      <c r="AA154" s="5646">
        <f>IF(ISNA(VLOOKUP($D154,'Mar 5'!$F:$F,1,0)),"No","Yes")</f>
      </c>
      <c r="AB154" s="5645">
        <f>IF(ISNA(VLOOKUP($D154,'Feb 26'!$F:$F,1,0)),"No","Yes")</f>
      </c>
      <c r="AC154" s="5644">
        <f>IF(ISNA(VLOOKUP($D154,'Feb 26'!$F:$F,1,0)),"No","Yes")</f>
      </c>
      <c r="AD154" s="5643">
        <f>IF(ISNA(VLOOKUP($D154,'Feb 12'!$F:$F,1,0)),"No","Yes")</f>
      </c>
      <c r="AE154" s="5642">
        <f>IF(ISNA(VLOOKUP($D154,'Feb 5'!$F:$F,1,0)),"No","Yes")</f>
      </c>
      <c r="AF154" s="5641">
        <f>IF(ISNA(VLOOKUP($D154,'Jan 29'!$F:$F,1,0)),"No","Yes")</f>
      </c>
      <c r="AG154" s="5640">
        <f>IF(ISNA(VLOOKUP(D154,'Jan 22'!F:F,1,0)),"No","Yes")</f>
      </c>
    </row>
    <row r="155" spans="1:32" x14ac:dyDescent="0.25">
      <c r="A155" s="268"/>
      <c r="B155" s="103" t="s">
        <v>1384</v>
      </c>
      <c r="C155" s="107"/>
      <c r="D155" s="118" t="s">
        <v>1444</v>
      </c>
      <c r="E155" s="118" t="s">
        <v>1450</v>
      </c>
      <c r="F155" s="107"/>
      <c r="G155" s="107"/>
      <c r="H155" s="128" t="str">
        <f>IF(ISNA(VLOOKUP($D155,'Jul 16'!$F:$F,1,0)),"No","Yes")</f>
      </c>
      <c r="I155" s="5689">
        <f>IF(ISNA(VLOOKUP($D155,'Jul 9'!$F:$F,1,0)),"No","Yes")</f>
      </c>
      <c r="J155" s="5688">
        <f>IF(ISNA(VLOOKUP($D155,'Jul 2'!$F:$F,1,0)),"No","Yes")</f>
      </c>
      <c r="K155" s="5687">
        <f>IF(ISNA(VLOOKUP($D155,'Jun 25'!$F:$F,1,0)),"No","Yes")</f>
      </c>
      <c r="L155" s="5686">
        <f>IF(ISNA(VLOOKUP($D155,'Jun 18'!$F:$F,1,0)),"No","Yes")</f>
      </c>
      <c r="M155" s="5685">
        <f>IF(ISNA(VLOOKUP($D155,'Jun 11'!$F:$F,1,0)),"No","Yes")</f>
      </c>
      <c r="N155" s="5684">
        <f>IF(ISNA(VLOOKUP($D155,'Jun 4'!$F:$F,1,0)),"No","Yes")</f>
      </c>
      <c r="O155" s="5683">
        <f>IF(ISNA(VLOOKUP($D155,'May 28'!$F:$F,1,0)),"No","Yes")</f>
      </c>
      <c r="P155" s="5682">
        <f>IF(ISNA(VLOOKUP($D155,'May 21'!$F:$F,1,0)),"No","Yes")</f>
      </c>
      <c r="Q155" s="5681">
        <f>IF(ISNA(VLOOKUP($D155,'May 14'!$F:$F,1,0)),"No","Yes")</f>
      </c>
      <c r="R155" s="5680">
        <f>IF(ISNA(VLOOKUP($D155,'May 9'!$F:$F,1,0)),"No","Yes")</f>
      </c>
      <c r="S155" s="5679">
        <f>IF(ISNA(VLOOKUP($D155,'May 2'!$F:$F,1,0)),"No","Yes")</f>
      </c>
      <c r="T155" s="5678">
        <f>IF(ISNA(VLOOKUP($D155,'Apr 23'!$F:$F,1,0)),"No","Yes")</f>
      </c>
      <c r="U155" s="5677">
        <f>IF(ISNA(VLOOKUP($D155,'Apr 16'!$F:$F,1,0)),"No","Yes")</f>
      </c>
      <c r="V155" s="5676">
        <f>IF(ISNA(VLOOKUP($D155,'Apr 9'!$F:$F,1,0)),"No","Yes")</f>
      </c>
      <c r="W155" s="5675">
        <f>IF(ISNA(VLOOKUP($D155,'Apr 2'!$F:$F,1,0)),"No","Yes")</f>
      </c>
      <c r="X155" s="5674">
        <f>IF(ISNA(VLOOKUP($D155,'Mar 26'!$F:$F,1,0)),"No","Yes")</f>
      </c>
      <c r="Y155" s="5673">
        <f>IF(ISNA(VLOOKUP($D155,'Mar 19'!$F:$F,1,0)),"No","Yes")</f>
      </c>
      <c r="Z155" s="5672">
        <f>IF(ISNA(VLOOKUP($D155,'Mar 12'!$F:$F,1,0)),"No","Yes")</f>
      </c>
      <c r="AA155" s="5671">
        <f>IF(ISNA(VLOOKUP($D155,'Mar 5'!$F:$F,1,0)),"No","Yes")</f>
      </c>
      <c r="AB155" s="5670">
        <f>IF(ISNA(VLOOKUP($D155,'Feb 26'!$F:$F,1,0)),"No","Yes")</f>
      </c>
      <c r="AC155" s="5669">
        <f>IF(ISNA(VLOOKUP($D155,'Feb 26'!$F:$F,1,0)),"No","Yes")</f>
      </c>
      <c r="AD155" s="5668">
        <f>IF(ISNA(VLOOKUP($D155,'Feb 12'!$F:$F,1,0)),"No","Yes")</f>
      </c>
      <c r="AE155" s="5667">
        <f>IF(ISNA(VLOOKUP($D155,'Feb 5'!$F:$F,1,0)),"No","Yes")</f>
      </c>
      <c r="AF155" s="5666">
        <f>IF(ISNA(VLOOKUP($D155,'Jan 29'!$F:$F,1,0)),"No","Yes")</f>
      </c>
      <c r="AG155" s="5665">
        <f>IF(ISNA(VLOOKUP(D155,'Jan 22'!F:F,1,0)),"No","Yes")</f>
      </c>
    </row>
    <row r="156" spans="1:32" x14ac:dyDescent="0.25">
      <c r="A156" s="268"/>
      <c r="B156" s="103" t="s">
        <v>1385</v>
      </c>
      <c r="C156" s="107"/>
      <c r="D156" s="118" t="s">
        <v>37</v>
      </c>
      <c r="E156" s="118" t="s">
        <v>38</v>
      </c>
      <c r="F156" s="107"/>
      <c r="G156" s="107"/>
      <c r="H156" s="128" t="str">
        <f>IF(ISNA(VLOOKUP($D156,'Jul 16'!$F:$F,1,0)),"No","Yes")</f>
      </c>
      <c r="I156" s="5714">
        <f>IF(ISNA(VLOOKUP($D156,'Jul 9'!$F:$F,1,0)),"No","Yes")</f>
      </c>
      <c r="J156" s="5713">
        <f>IF(ISNA(VLOOKUP($D156,'Jul 2'!$F:$F,1,0)),"No","Yes")</f>
      </c>
      <c r="K156" s="5712">
        <f>IF(ISNA(VLOOKUP($D156,'Jun 25'!$F:$F,1,0)),"No","Yes")</f>
      </c>
      <c r="L156" s="5711">
        <f>IF(ISNA(VLOOKUP($D156,'Jun 18'!$F:$F,1,0)),"No","Yes")</f>
      </c>
      <c r="M156" s="5710">
        <f>IF(ISNA(VLOOKUP($D156,'Jun 11'!$F:$F,1,0)),"No","Yes")</f>
      </c>
      <c r="N156" s="5709">
        <f>IF(ISNA(VLOOKUP($D156,'Jun 4'!$F:$F,1,0)),"No","Yes")</f>
      </c>
      <c r="O156" s="5708">
        <f>IF(ISNA(VLOOKUP($D156,'May 28'!$F:$F,1,0)),"No","Yes")</f>
      </c>
      <c r="P156" s="5707">
        <f>IF(ISNA(VLOOKUP($D156,'May 21'!$F:$F,1,0)),"No","Yes")</f>
      </c>
      <c r="Q156" s="5706">
        <f>IF(ISNA(VLOOKUP($D156,'May 14'!$F:$F,1,0)),"No","Yes")</f>
      </c>
      <c r="R156" s="5705">
        <f>IF(ISNA(VLOOKUP($D156,'May 9'!$F:$F,1,0)),"No","Yes")</f>
      </c>
      <c r="S156" s="5704">
        <f>IF(ISNA(VLOOKUP($D156,'May 2'!$F:$F,1,0)),"No","Yes")</f>
      </c>
      <c r="T156" s="5703">
        <f>IF(ISNA(VLOOKUP($D156,'Apr 23'!$F:$F,1,0)),"No","Yes")</f>
      </c>
      <c r="U156" s="5702">
        <f>IF(ISNA(VLOOKUP($D156,'Apr 16'!$F:$F,1,0)),"No","Yes")</f>
      </c>
      <c r="V156" s="5701">
        <f>IF(ISNA(VLOOKUP($D156,'Apr 9'!$F:$F,1,0)),"No","Yes")</f>
      </c>
      <c r="W156" s="5700">
        <f>IF(ISNA(VLOOKUP($D156,'Apr 2'!$F:$F,1,0)),"No","Yes")</f>
      </c>
      <c r="X156" s="5699">
        <f>IF(ISNA(VLOOKUP($D156,'Mar 26'!$F:$F,1,0)),"No","Yes")</f>
      </c>
      <c r="Y156" s="5698">
        <f>IF(ISNA(VLOOKUP($D156,'Mar 19'!$F:$F,1,0)),"No","Yes")</f>
      </c>
      <c r="Z156" s="5697">
        <f>IF(ISNA(VLOOKUP($D156,'Mar 12'!$F:$F,1,0)),"No","Yes")</f>
      </c>
      <c r="AA156" s="5696">
        <f>IF(ISNA(VLOOKUP($D156,'Mar 5'!$F:$F,1,0)),"No","Yes")</f>
      </c>
      <c r="AB156" s="5695">
        <f>IF(ISNA(VLOOKUP($D156,'Feb 26'!$F:$F,1,0)),"No","Yes")</f>
      </c>
      <c r="AC156" s="5694">
        <f>IF(ISNA(VLOOKUP($D156,'Feb 26'!$F:$F,1,0)),"No","Yes")</f>
      </c>
      <c r="AD156" s="5693">
        <f>IF(ISNA(VLOOKUP($D156,'Feb 12'!$F:$F,1,0)),"No","Yes")</f>
      </c>
      <c r="AE156" s="5692">
        <f>IF(ISNA(VLOOKUP($D156,'Feb 5'!$F:$F,1,0)),"No","Yes")</f>
      </c>
      <c r="AF156" s="5691">
        <f>IF(ISNA(VLOOKUP($D156,'Jan 29'!$F:$F,1,0)),"No","Yes")</f>
      </c>
      <c r="AG156" s="5690">
        <f>IF(ISNA(VLOOKUP(D156,'Jan 22'!F:F,1,0)),"No","Yes")</f>
      </c>
    </row>
    <row r="157" spans="1:32" x14ac:dyDescent="0.25">
      <c r="A157" s="268"/>
      <c r="B157" s="103" t="s">
        <v>1386</v>
      </c>
      <c r="C157" s="107"/>
      <c r="D157" s="118" t="s">
        <v>85</v>
      </c>
      <c r="E157" s="118" t="s">
        <v>86</v>
      </c>
      <c r="F157" s="107"/>
      <c r="G157" s="107"/>
      <c r="H157" s="128" t="str">
        <f>IF(ISNA(VLOOKUP($D157,'Jul 16'!$F:$F,1,0)),"No","Yes")</f>
      </c>
      <c r="I157" s="5739">
        <f>IF(ISNA(VLOOKUP($D157,'Jul 9'!$F:$F,1,0)),"No","Yes")</f>
      </c>
      <c r="J157" s="5738">
        <f>IF(ISNA(VLOOKUP($D157,'Jul 2'!$F:$F,1,0)),"No","Yes")</f>
      </c>
      <c r="K157" s="5737">
        <f>IF(ISNA(VLOOKUP($D157,'Jun 25'!$F:$F,1,0)),"No","Yes")</f>
      </c>
      <c r="L157" s="5736">
        <f>IF(ISNA(VLOOKUP($D157,'Jun 18'!$F:$F,1,0)),"No","Yes")</f>
      </c>
      <c r="M157" s="5735">
        <f>IF(ISNA(VLOOKUP($D157,'Jun 11'!$F:$F,1,0)),"No","Yes")</f>
      </c>
      <c r="N157" s="5734">
        <f>IF(ISNA(VLOOKUP($D157,'Jun 4'!$F:$F,1,0)),"No","Yes")</f>
      </c>
      <c r="O157" s="5733">
        <f>IF(ISNA(VLOOKUP($D157,'May 28'!$F:$F,1,0)),"No","Yes")</f>
      </c>
      <c r="P157" s="5732">
        <f>IF(ISNA(VLOOKUP($D157,'May 21'!$F:$F,1,0)),"No","Yes")</f>
      </c>
      <c r="Q157" s="5731">
        <f>IF(ISNA(VLOOKUP($D157,'May 14'!$F:$F,1,0)),"No","Yes")</f>
      </c>
      <c r="R157" s="5730">
        <f>IF(ISNA(VLOOKUP($D157,'May 9'!$F:$F,1,0)),"No","Yes")</f>
      </c>
      <c r="S157" s="5729">
        <f>IF(ISNA(VLOOKUP($D157,'May 2'!$F:$F,1,0)),"No","Yes")</f>
      </c>
      <c r="T157" s="5728">
        <f>IF(ISNA(VLOOKUP($D157,'Apr 23'!$F:$F,1,0)),"No","Yes")</f>
      </c>
      <c r="U157" s="5727">
        <f>IF(ISNA(VLOOKUP($D157,'Apr 16'!$F:$F,1,0)),"No","Yes")</f>
      </c>
      <c r="V157" s="5726">
        <f>IF(ISNA(VLOOKUP($D157,'Apr 9'!$F:$F,1,0)),"No","Yes")</f>
      </c>
      <c r="W157" s="5725">
        <f>IF(ISNA(VLOOKUP($D157,'Apr 2'!$F:$F,1,0)),"No","Yes")</f>
      </c>
      <c r="X157" s="5724">
        <f>IF(ISNA(VLOOKUP($D157,'Mar 26'!$F:$F,1,0)),"No","Yes")</f>
      </c>
      <c r="Y157" s="5723">
        <f>IF(ISNA(VLOOKUP($D157,'Mar 19'!$F:$F,1,0)),"No","Yes")</f>
      </c>
      <c r="Z157" s="5722">
        <f>IF(ISNA(VLOOKUP($D157,'Mar 12'!$F:$F,1,0)),"No","Yes")</f>
      </c>
      <c r="AA157" s="5721">
        <f>IF(ISNA(VLOOKUP($D157,'Mar 5'!$F:$F,1,0)),"No","Yes")</f>
      </c>
      <c r="AB157" s="5720">
        <f>IF(ISNA(VLOOKUP($D157,'Feb 26'!$F:$F,1,0)),"No","Yes")</f>
      </c>
      <c r="AC157" s="5719">
        <f>IF(ISNA(VLOOKUP($D157,'Feb 26'!$F:$F,1,0)),"No","Yes")</f>
      </c>
      <c r="AD157" s="5718">
        <f>IF(ISNA(VLOOKUP($D157,'Feb 12'!$F:$F,1,0)),"No","Yes")</f>
      </c>
      <c r="AE157" s="5717">
        <f>IF(ISNA(VLOOKUP($D157,'Feb 5'!$F:$F,1,0)),"No","Yes")</f>
      </c>
      <c r="AF157" s="5716">
        <f>IF(ISNA(VLOOKUP($D157,'Jan 29'!$F:$F,1,0)),"No","Yes")</f>
      </c>
      <c r="AG157" s="5715">
        <f>IF(ISNA(VLOOKUP(D157,'Jan 22'!F:F,1,0)),"No","Yes")</f>
      </c>
    </row>
    <row r="158" spans="1:32" x14ac:dyDescent="0.25">
      <c r="A158" s="268"/>
      <c r="B158" s="244" t="s">
        <v>1317</v>
      </c>
      <c r="C158" s="178" t="s">
        <v>5</v>
      </c>
      <c r="D158" s="178" t="s">
        <v>98</v>
      </c>
      <c r="E158" s="178" t="s">
        <v>99</v>
      </c>
      <c r="F158" s="178" t="s">
        <v>6</v>
      </c>
      <c r="G158" s="178" t="s">
        <v>960</v>
      </c>
      <c r="H158" s="128" t="str">
        <f>IF(ISNA(VLOOKUP($D158,'Jul 16'!$F:$F,1,0)),"No","Yes")</f>
      </c>
      <c r="I158" s="5764">
        <f>IF(ISNA(VLOOKUP($D158,'Jul 9'!$F:$F,1,0)),"No","Yes")</f>
      </c>
      <c r="J158" s="5763">
        <f>IF(ISNA(VLOOKUP($D158,'Jul 2'!$F:$F,1,0)),"No","Yes")</f>
      </c>
      <c r="K158" s="5762">
        <f>IF(ISNA(VLOOKUP($D158,'Jun 25'!$F:$F,1,0)),"No","Yes")</f>
      </c>
      <c r="L158" s="5761">
        <f>IF(ISNA(VLOOKUP($D158,'Jun 18'!$F:$F,1,0)),"No","Yes")</f>
      </c>
      <c r="M158" s="5760">
        <f>IF(ISNA(VLOOKUP($D158,'Jun 11'!$F:$F,1,0)),"No","Yes")</f>
      </c>
      <c r="N158" s="5759">
        <f>IF(ISNA(VLOOKUP($D158,'Jun 4'!$F:$F,1,0)),"No","Yes")</f>
      </c>
      <c r="O158" s="5758">
        <f>IF(ISNA(VLOOKUP($D158,'May 28'!$F:$F,1,0)),"No","Yes")</f>
      </c>
      <c r="P158" s="5757">
        <f>IF(ISNA(VLOOKUP($D158,'May 21'!$F:$F,1,0)),"No","Yes")</f>
      </c>
      <c r="Q158" s="5756">
        <f>IF(ISNA(VLOOKUP($D158,'May 14'!$F:$F,1,0)),"No","Yes")</f>
      </c>
      <c r="R158" s="5755">
        <f>IF(ISNA(VLOOKUP($D158,'May 9'!$F:$F,1,0)),"No","Yes")</f>
      </c>
      <c r="S158" s="5754">
        <f>IF(ISNA(VLOOKUP($D158,'May 2'!$F:$F,1,0)),"No","Yes")</f>
      </c>
      <c r="T158" s="5753">
        <f>IF(ISNA(VLOOKUP($D158,'Apr 23'!$F:$F,1,0)),"No","Yes")</f>
      </c>
      <c r="U158" s="5752">
        <f>IF(ISNA(VLOOKUP($D158,'Apr 16'!$F:$F,1,0)),"No","Yes")</f>
      </c>
      <c r="V158" s="5751">
        <f>IF(ISNA(VLOOKUP($D158,'Apr 9'!$F:$F,1,0)),"No","Yes")</f>
      </c>
      <c r="W158" s="5750">
        <f>IF(ISNA(VLOOKUP($D158,'Apr 2'!$F:$F,1,0)),"No","Yes")</f>
      </c>
      <c r="X158" s="5749">
        <f>IF(ISNA(VLOOKUP($D158,'Mar 26'!$F:$F,1,0)),"No","Yes")</f>
      </c>
      <c r="Y158" s="5748">
        <f>IF(ISNA(VLOOKUP($D158,'Mar 19'!$F:$F,1,0)),"No","Yes")</f>
      </c>
      <c r="Z158" s="5747">
        <f>IF(ISNA(VLOOKUP($D158,'Mar 12'!$F:$F,1,0)),"No","Yes")</f>
      </c>
      <c r="AA158" s="5746">
        <f>IF(ISNA(VLOOKUP($D158,'Mar 5'!$F:$F,1,0)),"No","Yes")</f>
      </c>
      <c r="AB158" s="5745">
        <f>IF(ISNA(VLOOKUP($D158,'Feb 26'!$F:$F,1,0)),"No","Yes")</f>
      </c>
      <c r="AC158" s="5744">
        <f>IF(ISNA(VLOOKUP($D158,'Feb 26'!$F:$F,1,0)),"No","Yes")</f>
      </c>
      <c r="AD158" s="5743">
        <f>IF(ISNA(VLOOKUP($D158,'Feb 12'!$F:$F,1,0)),"No","Yes")</f>
      </c>
      <c r="AE158" s="5742">
        <f>IF(ISNA(VLOOKUP($D158,'Feb 5'!$F:$F,1,0)),"No","Yes")</f>
      </c>
      <c r="AF158" s="5741">
        <f>IF(ISNA(VLOOKUP($D158,'Jan 29'!$F:$F,1,0)),"No","Yes")</f>
      </c>
      <c r="AG158" s="5740">
        <f>IF(ISNA(VLOOKUP(D158,'Jan 22'!F:F,1,0)),"No","Yes")</f>
      </c>
    </row>
    <row r="159" spans="1:32" x14ac:dyDescent="0.25">
      <c r="A159" s="268"/>
      <c r="B159" s="103" t="s">
        <v>1387</v>
      </c>
      <c r="C159" s="107"/>
      <c r="D159" s="118" t="s">
        <v>450</v>
      </c>
      <c r="E159" s="118" t="s">
        <v>451</v>
      </c>
      <c r="F159" s="107"/>
      <c r="G159" s="107"/>
      <c r="H159" s="128" t="str">
        <f>IF(ISNA(VLOOKUP($D159,'Jul 16'!$F:$F,1,0)),"No","Yes")</f>
      </c>
      <c r="I159" s="5789">
        <f>IF(ISNA(VLOOKUP($D159,'Jul 9'!$F:$F,1,0)),"No","Yes")</f>
      </c>
      <c r="J159" s="5788">
        <f>IF(ISNA(VLOOKUP($D159,'Jul 2'!$F:$F,1,0)),"No","Yes")</f>
      </c>
      <c r="K159" s="5787">
        <f>IF(ISNA(VLOOKUP($D159,'Jun 25'!$F:$F,1,0)),"No","Yes")</f>
      </c>
      <c r="L159" s="5786">
        <f>IF(ISNA(VLOOKUP($D159,'Jun 18'!$F:$F,1,0)),"No","Yes")</f>
      </c>
      <c r="M159" s="5785">
        <f>IF(ISNA(VLOOKUP($D159,'Jun 11'!$F:$F,1,0)),"No","Yes")</f>
      </c>
      <c r="N159" s="5784">
        <f>IF(ISNA(VLOOKUP($D159,'Jun 4'!$F:$F,1,0)),"No","Yes")</f>
      </c>
      <c r="O159" s="5783">
        <f>IF(ISNA(VLOOKUP($D159,'May 28'!$F:$F,1,0)),"No","Yes")</f>
      </c>
      <c r="P159" s="5782">
        <f>IF(ISNA(VLOOKUP($D159,'May 21'!$F:$F,1,0)),"No","Yes")</f>
      </c>
      <c r="Q159" s="5781">
        <f>IF(ISNA(VLOOKUP($D159,'May 14'!$F:$F,1,0)),"No","Yes")</f>
      </c>
      <c r="R159" s="5780">
        <f>IF(ISNA(VLOOKUP($D159,'May 9'!$F:$F,1,0)),"No","Yes")</f>
      </c>
      <c r="S159" s="5779">
        <f>IF(ISNA(VLOOKUP($D159,'May 2'!$F:$F,1,0)),"No","Yes")</f>
      </c>
      <c r="T159" s="5778">
        <f>IF(ISNA(VLOOKUP($D159,'Apr 23'!$F:$F,1,0)),"No","Yes")</f>
      </c>
      <c r="U159" s="5777">
        <f>IF(ISNA(VLOOKUP($D159,'Apr 16'!$F:$F,1,0)),"No","Yes")</f>
      </c>
      <c r="V159" s="5776">
        <f>IF(ISNA(VLOOKUP($D159,'Apr 9'!$F:$F,1,0)),"No","Yes")</f>
      </c>
      <c r="W159" s="5775">
        <f>IF(ISNA(VLOOKUP($D159,'Apr 2'!$F:$F,1,0)),"No","Yes")</f>
      </c>
      <c r="X159" s="5774">
        <f>IF(ISNA(VLOOKUP($D159,'Mar 26'!$F:$F,1,0)),"No","Yes")</f>
      </c>
      <c r="Y159" s="5773">
        <f>IF(ISNA(VLOOKUP($D159,'Mar 19'!$F:$F,1,0)),"No","Yes")</f>
      </c>
      <c r="Z159" s="5772">
        <f>IF(ISNA(VLOOKUP($D159,'Mar 12'!$F:$F,1,0)),"No","Yes")</f>
      </c>
      <c r="AA159" s="5771">
        <f>IF(ISNA(VLOOKUP($D159,'Mar 5'!$F:$F,1,0)),"No","Yes")</f>
      </c>
      <c r="AB159" s="5770">
        <f>IF(ISNA(VLOOKUP($D159,'Feb 26'!$F:$F,1,0)),"No","Yes")</f>
      </c>
      <c r="AC159" s="5769">
        <f>IF(ISNA(VLOOKUP($D159,'Feb 26'!$F:$F,1,0)),"No","Yes")</f>
      </c>
      <c r="AD159" s="5768">
        <f>IF(ISNA(VLOOKUP($D159,'Feb 12'!$F:$F,1,0)),"No","Yes")</f>
      </c>
      <c r="AE159" s="5767">
        <f>IF(ISNA(VLOOKUP($D159,'Feb 5'!$F:$F,1,0)),"No","Yes")</f>
      </c>
      <c r="AF159" s="5766">
        <f>IF(ISNA(VLOOKUP($D159,'Jan 29'!$F:$F,1,0)),"No","Yes")</f>
      </c>
      <c r="AG159" s="5765">
        <f>IF(ISNA(VLOOKUP(D159,'Jan 22'!F:F,1,0)),"No","Yes")</f>
      </c>
    </row>
    <row r="160" spans="1:32" x14ac:dyDescent="0.25">
      <c r="A160" s="268"/>
      <c r="B160" s="103" t="s">
        <v>1388</v>
      </c>
      <c r="C160" s="107"/>
      <c r="D160" s="118" t="s">
        <v>1445</v>
      </c>
      <c r="E160" s="118" t="s">
        <v>1451</v>
      </c>
      <c r="F160" s="107"/>
      <c r="G160" s="107"/>
      <c r="H160" s="128" t="str">
        <f>IF(ISNA(VLOOKUP($D160,'Jul 16'!$F:$F,1,0)),"No","Yes")</f>
      </c>
      <c r="I160" s="5814">
        <f>IF(ISNA(VLOOKUP($D160,'Jul 9'!$F:$F,1,0)),"No","Yes")</f>
      </c>
      <c r="J160" s="5813">
        <f>IF(ISNA(VLOOKUP($D160,'Jul 2'!$F:$F,1,0)),"No","Yes")</f>
      </c>
      <c r="K160" s="5812">
        <f>IF(ISNA(VLOOKUP($D160,'Jun 25'!$F:$F,1,0)),"No","Yes")</f>
      </c>
      <c r="L160" s="5811">
        <f>IF(ISNA(VLOOKUP($D160,'Jun 18'!$F:$F,1,0)),"No","Yes")</f>
      </c>
      <c r="M160" s="5810">
        <f>IF(ISNA(VLOOKUP($D160,'Jun 11'!$F:$F,1,0)),"No","Yes")</f>
      </c>
      <c r="N160" s="5809">
        <f>IF(ISNA(VLOOKUP($D160,'Jun 4'!$F:$F,1,0)),"No","Yes")</f>
      </c>
      <c r="O160" s="5808">
        <f>IF(ISNA(VLOOKUP($D160,'May 28'!$F:$F,1,0)),"No","Yes")</f>
      </c>
      <c r="P160" s="5807">
        <f>IF(ISNA(VLOOKUP($D160,'May 21'!$F:$F,1,0)),"No","Yes")</f>
      </c>
      <c r="Q160" s="5806">
        <f>IF(ISNA(VLOOKUP($D160,'May 14'!$F:$F,1,0)),"No","Yes")</f>
      </c>
      <c r="R160" s="5805">
        <f>IF(ISNA(VLOOKUP($D160,'May 9'!$F:$F,1,0)),"No","Yes")</f>
      </c>
      <c r="S160" s="5804">
        <f>IF(ISNA(VLOOKUP($D160,'May 2'!$F:$F,1,0)),"No","Yes")</f>
      </c>
      <c r="T160" s="5803">
        <f>IF(ISNA(VLOOKUP($D160,'Apr 23'!$F:$F,1,0)),"No","Yes")</f>
      </c>
      <c r="U160" s="5802">
        <f>IF(ISNA(VLOOKUP($D160,'Apr 16'!$F:$F,1,0)),"No","Yes")</f>
      </c>
      <c r="V160" s="5801">
        <f>IF(ISNA(VLOOKUP($D160,'Apr 9'!$F:$F,1,0)),"No","Yes")</f>
      </c>
      <c r="W160" s="5800">
        <f>IF(ISNA(VLOOKUP($D160,'Apr 2'!$F:$F,1,0)),"No","Yes")</f>
      </c>
      <c r="X160" s="5799">
        <f>IF(ISNA(VLOOKUP($D160,'Mar 26'!$F:$F,1,0)),"No","Yes")</f>
      </c>
      <c r="Y160" s="5798">
        <f>IF(ISNA(VLOOKUP($D160,'Mar 19'!$F:$F,1,0)),"No","Yes")</f>
      </c>
      <c r="Z160" s="5797">
        <f>IF(ISNA(VLOOKUP($D160,'Mar 12'!$F:$F,1,0)),"No","Yes")</f>
      </c>
      <c r="AA160" s="5796">
        <f>IF(ISNA(VLOOKUP($D160,'Mar 5'!$F:$F,1,0)),"No","Yes")</f>
      </c>
      <c r="AB160" s="5795">
        <f>IF(ISNA(VLOOKUP($D160,'Feb 26'!$F:$F,1,0)),"No","Yes")</f>
      </c>
      <c r="AC160" s="5794">
        <f>IF(ISNA(VLOOKUP($D160,'Feb 26'!$F:$F,1,0)),"No","Yes")</f>
      </c>
      <c r="AD160" s="5793">
        <f>IF(ISNA(VLOOKUP($D160,'Feb 12'!$F:$F,1,0)),"No","Yes")</f>
      </c>
      <c r="AE160" s="5792">
        <f>IF(ISNA(VLOOKUP($D160,'Feb 5'!$F:$F,1,0)),"No","Yes")</f>
      </c>
      <c r="AF160" s="5791">
        <f>IF(ISNA(VLOOKUP($D160,'Jan 29'!$F:$F,1,0)),"No","Yes")</f>
      </c>
      <c r="AG160" s="5790">
        <f>IF(ISNA(VLOOKUP(D160,'Jan 22'!F:F,1,0)),"No","Yes")</f>
      </c>
    </row>
    <row r="161" spans="1:32" x14ac:dyDescent="0.25">
      <c r="A161" s="268"/>
      <c r="B161" s="233" t="s">
        <v>1389</v>
      </c>
      <c r="C161" s="178" t="s">
        <v>5</v>
      </c>
      <c r="D161" s="118" t="s">
        <v>1446</v>
      </c>
      <c r="E161" s="118" t="s">
        <v>1452</v>
      </c>
      <c r="F161" s="107"/>
      <c r="G161" s="178" t="s">
        <v>788</v>
      </c>
      <c r="H161" s="128" t="str">
        <f>IF(ISNA(VLOOKUP($D161,'Jul 16'!$F:$F,1,0)),"No","Yes")</f>
      </c>
      <c r="I161" s="5839">
        <f>IF(ISNA(VLOOKUP($D161,'Jul 9'!$F:$F,1,0)),"No","Yes")</f>
      </c>
      <c r="J161" s="5838">
        <f>IF(ISNA(VLOOKUP($D161,'Jul 2'!$F:$F,1,0)),"No","Yes")</f>
      </c>
      <c r="K161" s="5837">
        <f>IF(ISNA(VLOOKUP($D161,'Jun 25'!$F:$F,1,0)),"No","Yes")</f>
      </c>
      <c r="L161" s="5836">
        <f>IF(ISNA(VLOOKUP($D161,'Jun 18'!$F:$F,1,0)),"No","Yes")</f>
      </c>
      <c r="M161" s="5835">
        <f>IF(ISNA(VLOOKUP($D161,'Jun 11'!$F:$F,1,0)),"No","Yes")</f>
      </c>
      <c r="N161" s="5834">
        <f>IF(ISNA(VLOOKUP($D161,'Jun 4'!$F:$F,1,0)),"No","Yes")</f>
      </c>
      <c r="O161" s="5833">
        <f>IF(ISNA(VLOOKUP($D161,'May 28'!$F:$F,1,0)),"No","Yes")</f>
      </c>
      <c r="P161" s="5832">
        <f>IF(ISNA(VLOOKUP($D161,'May 21'!$F:$F,1,0)),"No","Yes")</f>
      </c>
      <c r="Q161" s="5831">
        <f>IF(ISNA(VLOOKUP($D161,'May 14'!$F:$F,1,0)),"No","Yes")</f>
      </c>
      <c r="R161" s="5830">
        <f>IF(ISNA(VLOOKUP($D161,'May 9'!$F:$F,1,0)),"No","Yes")</f>
      </c>
      <c r="S161" s="5829">
        <f>IF(ISNA(VLOOKUP($D161,'May 2'!$F:$F,1,0)),"No","Yes")</f>
      </c>
      <c r="T161" s="5828">
        <f>IF(ISNA(VLOOKUP($D161,'Apr 23'!$F:$F,1,0)),"No","Yes")</f>
      </c>
      <c r="U161" s="5827">
        <f>IF(ISNA(VLOOKUP($D161,'Apr 16'!$F:$F,1,0)),"No","Yes")</f>
      </c>
      <c r="V161" s="5826">
        <f>IF(ISNA(VLOOKUP($D161,'Apr 9'!$F:$F,1,0)),"No","Yes")</f>
      </c>
      <c r="W161" s="5825">
        <f>IF(ISNA(VLOOKUP($D161,'Apr 2'!$F:$F,1,0)),"No","Yes")</f>
      </c>
      <c r="X161" s="5824">
        <f>IF(ISNA(VLOOKUP($D161,'Mar 26'!$F:$F,1,0)),"No","Yes")</f>
      </c>
      <c r="Y161" s="5823">
        <f>IF(ISNA(VLOOKUP($D161,'Mar 19'!$F:$F,1,0)),"No","Yes")</f>
      </c>
      <c r="Z161" s="5822">
        <f>IF(ISNA(VLOOKUP($D161,'Mar 12'!$F:$F,1,0)),"No","Yes")</f>
      </c>
      <c r="AA161" s="5821">
        <f>IF(ISNA(VLOOKUP($D161,'Mar 5'!$F:$F,1,0)),"No","Yes")</f>
      </c>
      <c r="AB161" s="5820">
        <f>IF(ISNA(VLOOKUP($D161,'Feb 26'!$F:$F,1,0)),"No","Yes")</f>
      </c>
      <c r="AC161" s="5819">
        <f>IF(ISNA(VLOOKUP($D161,'Feb 26'!$F:$F,1,0)),"No","Yes")</f>
      </c>
      <c r="AD161" s="5818">
        <f>IF(ISNA(VLOOKUP($D161,'Feb 12'!$F:$F,1,0)),"No","Yes")</f>
      </c>
      <c r="AE161" s="5817">
        <f>IF(ISNA(VLOOKUP($D161,'Feb 5'!$F:$F,1,0)),"No","Yes")</f>
      </c>
      <c r="AF161" s="5816">
        <f>IF(ISNA(VLOOKUP($D161,'Jan 29'!$F:$F,1,0)),"No","Yes")</f>
      </c>
      <c r="AG161" s="5815">
        <f>IF(ISNA(VLOOKUP(D161,'Jan 22'!F:F,1,0)),"No","Yes")</f>
      </c>
    </row>
    <row r="162" spans="1:32" x14ac:dyDescent="0.25">
      <c r="A162" s="268"/>
      <c r="B162" s="177" t="s">
        <v>1390</v>
      </c>
      <c r="C162" s="107" t="s">
        <v>5</v>
      </c>
      <c r="D162" s="118" t="s">
        <v>107</v>
      </c>
      <c r="E162" s="118" t="s">
        <v>108</v>
      </c>
      <c r="F162" s="178" t="s">
        <v>6</v>
      </c>
      <c r="G162" s="178" t="s">
        <v>960</v>
      </c>
      <c r="H162" s="128" t="str">
        <f>IF(ISNA(VLOOKUP($D162,'Jul 16'!$F:$F,1,0)),"No","Yes")</f>
      </c>
      <c r="I162" s="5864">
        <f>IF(ISNA(VLOOKUP($D162,'Jul 9'!$F:$F,1,0)),"No","Yes")</f>
      </c>
      <c r="J162" s="5863">
        <f>IF(ISNA(VLOOKUP($D162,'Jul 2'!$F:$F,1,0)),"No","Yes")</f>
      </c>
      <c r="K162" s="5862">
        <f>IF(ISNA(VLOOKUP($D162,'Jun 25'!$F:$F,1,0)),"No","Yes")</f>
      </c>
      <c r="L162" s="5861">
        <f>IF(ISNA(VLOOKUP($D162,'Jun 18'!$F:$F,1,0)),"No","Yes")</f>
      </c>
      <c r="M162" s="5860">
        <f>IF(ISNA(VLOOKUP($D162,'Jun 11'!$F:$F,1,0)),"No","Yes")</f>
      </c>
      <c r="N162" s="5859">
        <f>IF(ISNA(VLOOKUP($D162,'Jun 4'!$F:$F,1,0)),"No","Yes")</f>
      </c>
      <c r="O162" s="5858">
        <f>IF(ISNA(VLOOKUP($D162,'May 28'!$F:$F,1,0)),"No","Yes")</f>
      </c>
      <c r="P162" s="5857">
        <f>IF(ISNA(VLOOKUP($D162,'May 21'!$F:$F,1,0)),"No","Yes")</f>
      </c>
      <c r="Q162" s="5856">
        <f>IF(ISNA(VLOOKUP($D162,'May 14'!$F:$F,1,0)),"No","Yes")</f>
      </c>
      <c r="R162" s="5855">
        <f>IF(ISNA(VLOOKUP($D162,'May 9'!$F:$F,1,0)),"No","Yes")</f>
      </c>
      <c r="S162" s="5854">
        <f>IF(ISNA(VLOOKUP($D162,'May 2'!$F:$F,1,0)),"No","Yes")</f>
      </c>
      <c r="T162" s="5853">
        <f>IF(ISNA(VLOOKUP($D162,'Apr 23'!$F:$F,1,0)),"No","Yes")</f>
      </c>
      <c r="U162" s="5852">
        <f>IF(ISNA(VLOOKUP($D162,'Apr 16'!$F:$F,1,0)),"No","Yes")</f>
      </c>
      <c r="V162" s="5851">
        <f>IF(ISNA(VLOOKUP($D162,'Apr 9'!$F:$F,1,0)),"No","Yes")</f>
      </c>
      <c r="W162" s="5850">
        <f>IF(ISNA(VLOOKUP($D162,'Apr 2'!$F:$F,1,0)),"No","Yes")</f>
      </c>
      <c r="X162" s="5849">
        <f>IF(ISNA(VLOOKUP($D162,'Mar 26'!$F:$F,1,0)),"No","Yes")</f>
      </c>
      <c r="Y162" s="5848">
        <f>IF(ISNA(VLOOKUP($D162,'Mar 19'!$F:$F,1,0)),"No","Yes")</f>
      </c>
      <c r="Z162" s="5847">
        <f>IF(ISNA(VLOOKUP($D162,'Mar 12'!$F:$F,1,0)),"No","Yes")</f>
      </c>
      <c r="AA162" s="5846">
        <f>IF(ISNA(VLOOKUP($D162,'Mar 5'!$F:$F,1,0)),"No","Yes")</f>
      </c>
      <c r="AB162" s="5845">
        <f>IF(ISNA(VLOOKUP($D162,'Feb 26'!$F:$F,1,0)),"No","Yes")</f>
      </c>
      <c r="AC162" s="5844">
        <f>IF(ISNA(VLOOKUP($D162,'Feb 26'!$F:$F,1,0)),"No","Yes")</f>
      </c>
      <c r="AD162" s="5843">
        <f>IF(ISNA(VLOOKUP($D162,'Feb 12'!$F:$F,1,0)),"No","Yes")</f>
      </c>
      <c r="AE162" s="5842">
        <f>IF(ISNA(VLOOKUP($D162,'Feb 5'!$F:$F,1,0)),"No","Yes")</f>
      </c>
      <c r="AF162" s="5841">
        <f>IF(ISNA(VLOOKUP($D162,'Jan 29'!$F:$F,1,0)),"No","Yes")</f>
      </c>
      <c r="AG162" s="5840">
        <f>IF(ISNA(VLOOKUP(D162,'Jan 22'!F:F,1,0)),"No","Yes")</f>
      </c>
    </row>
    <row r="163" spans="1:32" x14ac:dyDescent="0.25">
      <c r="A163" s="268"/>
      <c r="B163" s="103" t="s">
        <v>1391</v>
      </c>
      <c r="C163" s="107"/>
      <c r="D163" s="118" t="s">
        <v>82</v>
      </c>
      <c r="E163" s="118" t="s">
        <v>83</v>
      </c>
      <c r="F163" s="178"/>
      <c r="G163" s="107"/>
      <c r="H163" s="128" t="str">
        <f>IF(ISNA(VLOOKUP($D163,'Jul 16'!$F:$F,1,0)),"No","Yes")</f>
      </c>
      <c r="I163" s="5889">
        <f>IF(ISNA(VLOOKUP($D163,'Jul 9'!$F:$F,1,0)),"No","Yes")</f>
      </c>
      <c r="J163" s="5888">
        <f>IF(ISNA(VLOOKUP($D163,'Jul 2'!$F:$F,1,0)),"No","Yes")</f>
      </c>
      <c r="K163" s="5887">
        <f>IF(ISNA(VLOOKUP($D163,'Jun 25'!$F:$F,1,0)),"No","Yes")</f>
      </c>
      <c r="L163" s="5886">
        <f>IF(ISNA(VLOOKUP($D163,'Jun 18'!$F:$F,1,0)),"No","Yes")</f>
      </c>
      <c r="M163" s="5885">
        <f>IF(ISNA(VLOOKUP($D163,'Jun 11'!$F:$F,1,0)),"No","Yes")</f>
      </c>
      <c r="N163" s="5884">
        <f>IF(ISNA(VLOOKUP($D163,'Jun 4'!$F:$F,1,0)),"No","Yes")</f>
      </c>
      <c r="O163" s="5883">
        <f>IF(ISNA(VLOOKUP($D163,'May 28'!$F:$F,1,0)),"No","Yes")</f>
      </c>
      <c r="P163" s="5882">
        <f>IF(ISNA(VLOOKUP($D163,'May 21'!$F:$F,1,0)),"No","Yes")</f>
      </c>
      <c r="Q163" s="5881">
        <f>IF(ISNA(VLOOKUP($D163,'May 14'!$F:$F,1,0)),"No","Yes")</f>
      </c>
      <c r="R163" s="5880">
        <f>IF(ISNA(VLOOKUP($D163,'May 9'!$F:$F,1,0)),"No","Yes")</f>
      </c>
      <c r="S163" s="5879">
        <f>IF(ISNA(VLOOKUP($D163,'May 2'!$F:$F,1,0)),"No","Yes")</f>
      </c>
      <c r="T163" s="5878">
        <f>IF(ISNA(VLOOKUP($D163,'Apr 23'!$F:$F,1,0)),"No","Yes")</f>
      </c>
      <c r="U163" s="5877">
        <f>IF(ISNA(VLOOKUP($D163,'Apr 16'!$F:$F,1,0)),"No","Yes")</f>
      </c>
      <c r="V163" s="5876">
        <f>IF(ISNA(VLOOKUP($D163,'Apr 9'!$F:$F,1,0)),"No","Yes")</f>
      </c>
      <c r="W163" s="5875">
        <f>IF(ISNA(VLOOKUP($D163,'Apr 2'!$F:$F,1,0)),"No","Yes")</f>
      </c>
      <c r="X163" s="5874">
        <f>IF(ISNA(VLOOKUP($D163,'Mar 26'!$F:$F,1,0)),"No","Yes")</f>
      </c>
      <c r="Y163" s="5873">
        <f>IF(ISNA(VLOOKUP($D163,'Mar 19'!$F:$F,1,0)),"No","Yes")</f>
      </c>
      <c r="Z163" s="5872">
        <f>IF(ISNA(VLOOKUP($D163,'Mar 12'!$F:$F,1,0)),"No","Yes")</f>
      </c>
      <c r="AA163" s="5871">
        <f>IF(ISNA(VLOOKUP($D163,'Mar 5'!$F:$F,1,0)),"No","Yes")</f>
      </c>
      <c r="AB163" s="5870">
        <f>IF(ISNA(VLOOKUP($D163,'Feb 26'!$F:$F,1,0)),"No","Yes")</f>
      </c>
      <c r="AC163" s="5869">
        <f>IF(ISNA(VLOOKUP($D163,'Feb 26'!$F:$F,1,0)),"No","Yes")</f>
      </c>
      <c r="AD163" s="5868">
        <f>IF(ISNA(VLOOKUP($D163,'Feb 12'!$F:$F,1,0)),"No","Yes")</f>
      </c>
      <c r="AE163" s="5867">
        <f>IF(ISNA(VLOOKUP($D163,'Feb 5'!$F:$F,1,0)),"No","Yes")</f>
      </c>
      <c r="AF163" s="5866">
        <f>IF(ISNA(VLOOKUP($D163,'Jan 29'!$F:$F,1,0)),"No","Yes")</f>
      </c>
      <c r="AG163" s="5865">
        <f>IF(ISNA(VLOOKUP(D163,'Jan 22'!F:F,1,0)),"No","Yes")</f>
      </c>
    </row>
    <row r="164" spans="1:32" x14ac:dyDescent="0.25">
      <c r="A164" s="268"/>
      <c r="B164" s="103" t="s">
        <v>1392</v>
      </c>
      <c r="C164" s="107"/>
      <c r="D164" s="118" t="s">
        <v>91</v>
      </c>
      <c r="E164" s="118" t="s">
        <v>92</v>
      </c>
      <c r="F164" s="107"/>
      <c r="G164" s="107"/>
      <c r="H164" s="128" t="str">
        <f>IF(ISNA(VLOOKUP($D164,'Jul 16'!$F:$F,1,0)),"No","Yes")</f>
      </c>
      <c r="I164" s="5914">
        <f>IF(ISNA(VLOOKUP($D164,'Jul 9'!$F:$F,1,0)),"No","Yes")</f>
      </c>
      <c r="J164" s="5913">
        <f>IF(ISNA(VLOOKUP($D164,'Jul 2'!$F:$F,1,0)),"No","Yes")</f>
      </c>
      <c r="K164" s="5912">
        <f>IF(ISNA(VLOOKUP($D164,'Jun 25'!$F:$F,1,0)),"No","Yes")</f>
      </c>
      <c r="L164" s="5911">
        <f>IF(ISNA(VLOOKUP($D164,'Jun 18'!$F:$F,1,0)),"No","Yes")</f>
      </c>
      <c r="M164" s="5910">
        <f>IF(ISNA(VLOOKUP($D164,'Jun 11'!$F:$F,1,0)),"No","Yes")</f>
      </c>
      <c r="N164" s="5909">
        <f>IF(ISNA(VLOOKUP($D164,'Jun 4'!$F:$F,1,0)),"No","Yes")</f>
      </c>
      <c r="O164" s="5908">
        <f>IF(ISNA(VLOOKUP($D164,'May 28'!$F:$F,1,0)),"No","Yes")</f>
      </c>
      <c r="P164" s="5907">
        <f>IF(ISNA(VLOOKUP($D164,'May 21'!$F:$F,1,0)),"No","Yes")</f>
      </c>
      <c r="Q164" s="5906">
        <f>IF(ISNA(VLOOKUP($D164,'May 14'!$F:$F,1,0)),"No","Yes")</f>
      </c>
      <c r="R164" s="5905">
        <f>IF(ISNA(VLOOKUP($D164,'May 9'!$F:$F,1,0)),"No","Yes")</f>
      </c>
      <c r="S164" s="5904">
        <f>IF(ISNA(VLOOKUP($D164,'May 2'!$F:$F,1,0)),"No","Yes")</f>
      </c>
      <c r="T164" s="5903">
        <f>IF(ISNA(VLOOKUP($D164,'Apr 23'!$F:$F,1,0)),"No","Yes")</f>
      </c>
      <c r="U164" s="5902">
        <f>IF(ISNA(VLOOKUP($D164,'Apr 16'!$F:$F,1,0)),"No","Yes")</f>
      </c>
      <c r="V164" s="5901">
        <f>IF(ISNA(VLOOKUP($D164,'Apr 9'!$F:$F,1,0)),"No","Yes")</f>
      </c>
      <c r="W164" s="5900">
        <f>IF(ISNA(VLOOKUP($D164,'Apr 2'!$F:$F,1,0)),"No","Yes")</f>
      </c>
      <c r="X164" s="5899">
        <f>IF(ISNA(VLOOKUP($D164,'Mar 26'!$F:$F,1,0)),"No","Yes")</f>
      </c>
      <c r="Y164" s="5898">
        <f>IF(ISNA(VLOOKUP($D164,'Mar 19'!$F:$F,1,0)),"No","Yes")</f>
      </c>
      <c r="Z164" s="5897">
        <f>IF(ISNA(VLOOKUP($D164,'Mar 12'!$F:$F,1,0)),"No","Yes")</f>
      </c>
      <c r="AA164" s="5896">
        <f>IF(ISNA(VLOOKUP($D164,'Mar 5'!$F:$F,1,0)),"No","Yes")</f>
      </c>
      <c r="AB164" s="5895">
        <f>IF(ISNA(VLOOKUP($D164,'Feb 26'!$F:$F,1,0)),"No","Yes")</f>
      </c>
      <c r="AC164" s="5894">
        <f>IF(ISNA(VLOOKUP($D164,'Feb 26'!$F:$F,1,0)),"No","Yes")</f>
      </c>
      <c r="AD164" s="5893">
        <f>IF(ISNA(VLOOKUP($D164,'Feb 12'!$F:$F,1,0)),"No","Yes")</f>
      </c>
      <c r="AE164" s="5892">
        <f>IF(ISNA(VLOOKUP($D164,'Feb 5'!$F:$F,1,0)),"No","Yes")</f>
      </c>
      <c r="AF164" s="5891">
        <f>IF(ISNA(VLOOKUP($D164,'Jan 29'!$F:$F,1,0)),"No","Yes")</f>
      </c>
      <c r="AG164" s="5890">
        <f>IF(ISNA(VLOOKUP(D164,'Jan 22'!F:F,1,0)),"No","Yes")</f>
      </c>
    </row>
    <row r="165" spans="1:32" x14ac:dyDescent="0.25">
      <c r="A165" s="268"/>
      <c r="B165" s="233" t="s">
        <v>1393</v>
      </c>
      <c r="C165" s="107" t="s">
        <v>5</v>
      </c>
      <c r="D165" s="118" t="s">
        <v>94</v>
      </c>
      <c r="E165" s="118" t="s">
        <v>95</v>
      </c>
      <c r="F165" s="107" t="s">
        <v>6</v>
      </c>
      <c r="G165" s="107" t="s">
        <v>1136</v>
      </c>
      <c r="H165" s="128" t="str">
        <f>IF(ISNA(VLOOKUP($D165,'Jul 16'!$F:$F,1,0)),"No","Yes")</f>
      </c>
      <c r="I165" s="5939">
        <f>IF(ISNA(VLOOKUP($D165,'Jul 9'!$F:$F,1,0)),"No","Yes")</f>
      </c>
      <c r="J165" s="5938">
        <f>IF(ISNA(VLOOKUP($D165,'Jul 2'!$F:$F,1,0)),"No","Yes")</f>
      </c>
      <c r="K165" s="5937">
        <f>IF(ISNA(VLOOKUP($D165,'Jun 25'!$F:$F,1,0)),"No","Yes")</f>
      </c>
      <c r="L165" s="5936">
        <f>IF(ISNA(VLOOKUP($D165,'Jun 18'!$F:$F,1,0)),"No","Yes")</f>
      </c>
      <c r="M165" s="5935">
        <f>IF(ISNA(VLOOKUP($D165,'Jun 11'!$F:$F,1,0)),"No","Yes")</f>
      </c>
      <c r="N165" s="5934">
        <f>IF(ISNA(VLOOKUP($D165,'Jun 4'!$F:$F,1,0)),"No","Yes")</f>
      </c>
      <c r="O165" s="5933">
        <f>IF(ISNA(VLOOKUP($D165,'May 28'!$F:$F,1,0)),"No","Yes")</f>
      </c>
      <c r="P165" s="5932">
        <f>IF(ISNA(VLOOKUP($D165,'May 21'!$F:$F,1,0)),"No","Yes")</f>
      </c>
      <c r="Q165" s="5931">
        <f>IF(ISNA(VLOOKUP($D165,'May 14'!$F:$F,1,0)),"No","Yes")</f>
      </c>
      <c r="R165" s="5930">
        <f>IF(ISNA(VLOOKUP($D165,'May 9'!$F:$F,1,0)),"No","Yes")</f>
      </c>
      <c r="S165" s="5929">
        <f>IF(ISNA(VLOOKUP($D165,'May 2'!$F:$F,1,0)),"No","Yes")</f>
      </c>
      <c r="T165" s="5928">
        <f>IF(ISNA(VLOOKUP($D165,'Apr 23'!$F:$F,1,0)),"No","Yes")</f>
      </c>
      <c r="U165" s="5927">
        <f>IF(ISNA(VLOOKUP($D165,'Apr 16'!$F:$F,1,0)),"No","Yes")</f>
      </c>
      <c r="V165" s="5926">
        <f>IF(ISNA(VLOOKUP($D165,'Apr 9'!$F:$F,1,0)),"No","Yes")</f>
      </c>
      <c r="W165" s="5925">
        <f>IF(ISNA(VLOOKUP($D165,'Apr 2'!$F:$F,1,0)),"No","Yes")</f>
      </c>
      <c r="X165" s="5924">
        <f>IF(ISNA(VLOOKUP($D165,'Mar 26'!$F:$F,1,0)),"No","Yes")</f>
      </c>
      <c r="Y165" s="5923">
        <f>IF(ISNA(VLOOKUP($D165,'Mar 19'!$F:$F,1,0)),"No","Yes")</f>
      </c>
      <c r="Z165" s="5922">
        <f>IF(ISNA(VLOOKUP($D165,'Mar 12'!$F:$F,1,0)),"No","Yes")</f>
      </c>
      <c r="AA165" s="5921">
        <f>IF(ISNA(VLOOKUP($D165,'Mar 5'!$F:$F,1,0)),"No","Yes")</f>
      </c>
      <c r="AB165" s="5920">
        <f>IF(ISNA(VLOOKUP($D165,'Feb 26'!$F:$F,1,0)),"No","Yes")</f>
      </c>
      <c r="AC165" s="5919">
        <f>IF(ISNA(VLOOKUP($D165,'Feb 26'!$F:$F,1,0)),"No","Yes")</f>
      </c>
      <c r="AD165" s="5918">
        <f>IF(ISNA(VLOOKUP($D165,'Feb 12'!$F:$F,1,0)),"No","Yes")</f>
      </c>
      <c r="AE165" s="5917">
        <f>IF(ISNA(VLOOKUP($D165,'Feb 5'!$F:$F,1,0)),"No","Yes")</f>
      </c>
      <c r="AF165" s="5916">
        <f>IF(ISNA(VLOOKUP($D165,'Jan 29'!$F:$F,1,0)),"No","Yes")</f>
      </c>
      <c r="AG165" s="5915">
        <f>IF(ISNA(VLOOKUP(D165,'Jan 22'!F:F,1,0)),"No","Yes")</f>
      </c>
    </row>
    <row r="166" spans="1:32" x14ac:dyDescent="0.25">
      <c r="A166" s="268"/>
      <c r="B166" s="103" t="s">
        <v>1394</v>
      </c>
      <c r="C166" s="107"/>
      <c r="D166" s="118" t="s">
        <v>12</v>
      </c>
      <c r="E166" s="118" t="s">
        <v>13</v>
      </c>
      <c r="F166" s="107"/>
      <c r="G166" s="107"/>
      <c r="H166" s="128" t="str">
        <f>IF(ISNA(VLOOKUP($D166,'Jul 16'!$F:$F,1,0)),"No","Yes")</f>
      </c>
      <c r="I166" s="5964">
        <f>IF(ISNA(VLOOKUP($D166,'Jul 9'!$F:$F,1,0)),"No","Yes")</f>
      </c>
      <c r="J166" s="5963">
        <f>IF(ISNA(VLOOKUP($D166,'Jul 2'!$F:$F,1,0)),"No","Yes")</f>
      </c>
      <c r="K166" s="5962">
        <f>IF(ISNA(VLOOKUP($D166,'Jun 25'!$F:$F,1,0)),"No","Yes")</f>
      </c>
      <c r="L166" s="5961">
        <f>IF(ISNA(VLOOKUP($D166,'Jun 18'!$F:$F,1,0)),"No","Yes")</f>
      </c>
      <c r="M166" s="5960">
        <f>IF(ISNA(VLOOKUP($D166,'Jun 11'!$F:$F,1,0)),"No","Yes")</f>
      </c>
      <c r="N166" s="5959">
        <f>IF(ISNA(VLOOKUP($D166,'Jun 4'!$F:$F,1,0)),"No","Yes")</f>
      </c>
      <c r="O166" s="5958">
        <f>IF(ISNA(VLOOKUP($D166,'May 28'!$F:$F,1,0)),"No","Yes")</f>
      </c>
      <c r="P166" s="5957">
        <f>IF(ISNA(VLOOKUP($D166,'May 21'!$F:$F,1,0)),"No","Yes")</f>
      </c>
      <c r="Q166" s="5956">
        <f>IF(ISNA(VLOOKUP($D166,'May 14'!$F:$F,1,0)),"No","Yes")</f>
      </c>
      <c r="R166" s="5955">
        <f>IF(ISNA(VLOOKUP($D166,'May 9'!$F:$F,1,0)),"No","Yes")</f>
      </c>
      <c r="S166" s="5954">
        <f>IF(ISNA(VLOOKUP($D166,'May 2'!$F:$F,1,0)),"No","Yes")</f>
      </c>
      <c r="T166" s="5953">
        <f>IF(ISNA(VLOOKUP($D166,'Apr 23'!$F:$F,1,0)),"No","Yes")</f>
      </c>
      <c r="U166" s="5952">
        <f>IF(ISNA(VLOOKUP($D166,'Apr 16'!$F:$F,1,0)),"No","Yes")</f>
      </c>
      <c r="V166" s="5951">
        <f>IF(ISNA(VLOOKUP($D166,'Apr 9'!$F:$F,1,0)),"No","Yes")</f>
      </c>
      <c r="W166" s="5950">
        <f>IF(ISNA(VLOOKUP($D166,'Apr 2'!$F:$F,1,0)),"No","Yes")</f>
      </c>
      <c r="X166" s="5949">
        <f>IF(ISNA(VLOOKUP($D166,'Mar 26'!$F:$F,1,0)),"No","Yes")</f>
      </c>
      <c r="Y166" s="5948">
        <f>IF(ISNA(VLOOKUP($D166,'Mar 19'!$F:$F,1,0)),"No","Yes")</f>
      </c>
      <c r="Z166" s="5947">
        <f>IF(ISNA(VLOOKUP($D166,'Mar 12'!$F:$F,1,0)),"No","Yes")</f>
      </c>
      <c r="AA166" s="5946">
        <f>IF(ISNA(VLOOKUP($D166,'Mar 5'!$F:$F,1,0)),"No","Yes")</f>
      </c>
      <c r="AB166" s="5945">
        <f>IF(ISNA(VLOOKUP($D166,'Feb 26'!$F:$F,1,0)),"No","Yes")</f>
      </c>
      <c r="AC166" s="5944">
        <f>IF(ISNA(VLOOKUP($D166,'Feb 26'!$F:$F,1,0)),"No","Yes")</f>
      </c>
      <c r="AD166" s="5943">
        <f>IF(ISNA(VLOOKUP($D166,'Feb 12'!$F:$F,1,0)),"No","Yes")</f>
      </c>
      <c r="AE166" s="5942">
        <f>IF(ISNA(VLOOKUP($D166,'Feb 5'!$F:$F,1,0)),"No","Yes")</f>
      </c>
      <c r="AF166" s="5941">
        <f>IF(ISNA(VLOOKUP($D166,'Jan 29'!$F:$F,1,0)),"No","Yes")</f>
      </c>
      <c r="AG166" s="5940">
        <f>IF(ISNA(VLOOKUP(D166,'Jan 22'!F:F,1,0)),"No","Yes")</f>
      </c>
    </row>
    <row r="167" spans="1:32" x14ac:dyDescent="0.25">
      <c r="A167" s="268"/>
      <c r="B167" s="103" t="s">
        <v>1395</v>
      </c>
      <c r="C167" s="107"/>
      <c r="D167" s="118" t="s">
        <v>787</v>
      </c>
      <c r="E167" s="118" t="s">
        <v>789</v>
      </c>
      <c r="F167" s="107"/>
      <c r="G167" s="107"/>
      <c r="H167" s="128" t="str">
        <f>IF(ISNA(VLOOKUP($D167,'Jul 16'!$F:$F,1,0)),"No","Yes")</f>
      </c>
      <c r="I167" s="5989">
        <f>IF(ISNA(VLOOKUP($D167,'Jul 9'!$F:$F,1,0)),"No","Yes")</f>
      </c>
      <c r="J167" s="5988">
        <f>IF(ISNA(VLOOKUP($D167,'Jul 2'!$F:$F,1,0)),"No","Yes")</f>
      </c>
      <c r="K167" s="5987">
        <f>IF(ISNA(VLOOKUP($D167,'Jun 25'!$F:$F,1,0)),"No","Yes")</f>
      </c>
      <c r="L167" s="5986">
        <f>IF(ISNA(VLOOKUP($D167,'Jun 18'!$F:$F,1,0)),"No","Yes")</f>
      </c>
      <c r="M167" s="5985">
        <f>IF(ISNA(VLOOKUP($D167,'Jun 11'!$F:$F,1,0)),"No","Yes")</f>
      </c>
      <c r="N167" s="5984">
        <f>IF(ISNA(VLOOKUP($D167,'Jun 4'!$F:$F,1,0)),"No","Yes")</f>
      </c>
      <c r="O167" s="5983">
        <f>IF(ISNA(VLOOKUP($D167,'May 28'!$F:$F,1,0)),"No","Yes")</f>
      </c>
      <c r="P167" s="5982">
        <f>IF(ISNA(VLOOKUP($D167,'May 21'!$F:$F,1,0)),"No","Yes")</f>
      </c>
      <c r="Q167" s="5981">
        <f>IF(ISNA(VLOOKUP($D167,'May 14'!$F:$F,1,0)),"No","Yes")</f>
      </c>
      <c r="R167" s="5980">
        <f>IF(ISNA(VLOOKUP($D167,'May 9'!$F:$F,1,0)),"No","Yes")</f>
      </c>
      <c r="S167" s="5979">
        <f>IF(ISNA(VLOOKUP($D167,'May 2'!$F:$F,1,0)),"No","Yes")</f>
      </c>
      <c r="T167" s="5978">
        <f>IF(ISNA(VLOOKUP($D167,'Apr 23'!$F:$F,1,0)),"No","Yes")</f>
      </c>
      <c r="U167" s="5977">
        <f>IF(ISNA(VLOOKUP($D167,'Apr 16'!$F:$F,1,0)),"No","Yes")</f>
      </c>
      <c r="V167" s="5976">
        <f>IF(ISNA(VLOOKUP($D167,'Apr 9'!$F:$F,1,0)),"No","Yes")</f>
      </c>
      <c r="W167" s="5975">
        <f>IF(ISNA(VLOOKUP($D167,'Apr 2'!$F:$F,1,0)),"No","Yes")</f>
      </c>
      <c r="X167" s="5974">
        <f>IF(ISNA(VLOOKUP($D167,'Mar 26'!$F:$F,1,0)),"No","Yes")</f>
      </c>
      <c r="Y167" s="5973">
        <f>IF(ISNA(VLOOKUP($D167,'Mar 19'!$F:$F,1,0)),"No","Yes")</f>
      </c>
      <c r="Z167" s="5972">
        <f>IF(ISNA(VLOOKUP($D167,'Mar 12'!$F:$F,1,0)),"No","Yes")</f>
      </c>
      <c r="AA167" s="5971">
        <f>IF(ISNA(VLOOKUP($D167,'Mar 5'!$F:$F,1,0)),"No","Yes")</f>
      </c>
      <c r="AB167" s="5970">
        <f>IF(ISNA(VLOOKUP($D167,'Feb 26'!$F:$F,1,0)),"No","Yes")</f>
      </c>
      <c r="AC167" s="5969">
        <f>IF(ISNA(VLOOKUP($D167,'Feb 26'!$F:$F,1,0)),"No","Yes")</f>
      </c>
      <c r="AD167" s="5968">
        <f>IF(ISNA(VLOOKUP($D167,'Feb 12'!$F:$F,1,0)),"No","Yes")</f>
      </c>
      <c r="AE167" s="5967">
        <f>IF(ISNA(VLOOKUP($D167,'Feb 5'!$F:$F,1,0)),"No","Yes")</f>
      </c>
      <c r="AF167" s="5966">
        <f>IF(ISNA(VLOOKUP($D167,'Jan 29'!$F:$F,1,0)),"No","Yes")</f>
      </c>
      <c r="AG167" s="5965">
        <f>IF(ISNA(VLOOKUP(D167,'Jan 22'!F:F,1,0)),"No","Yes")</f>
      </c>
    </row>
    <row r="168" spans="1:32" x14ac:dyDescent="0.25">
      <c r="A168" s="268"/>
      <c r="B168" s="103" t="s">
        <v>1396</v>
      </c>
      <c r="C168" s="107"/>
      <c r="D168" s="107"/>
      <c r="E168" s="107"/>
      <c r="F168" s="107"/>
      <c r="G168" s="107"/>
      <c r="H168" s="128" t="str">
        <f>IF(ISNA(VLOOKUP($D168,'Jul 16'!$F:$F,1,0)),"No","Yes")</f>
      </c>
      <c r="I168" s="6014">
        <f>IF(ISNA(VLOOKUP($D168,'Jul 9'!$F:$F,1,0)),"No","Yes")</f>
      </c>
      <c r="J168" s="6013">
        <f>IF(ISNA(VLOOKUP($D168,'Jul 2'!$F:$F,1,0)),"No","Yes")</f>
      </c>
      <c r="K168" s="6012">
        <f>IF(ISNA(VLOOKUP($D168,'Jun 25'!$F:$F,1,0)),"No","Yes")</f>
      </c>
      <c r="L168" s="6011">
        <f>IF(ISNA(VLOOKUP($D168,'Jun 18'!$F:$F,1,0)),"No","Yes")</f>
      </c>
      <c r="M168" s="6010">
        <f>IF(ISNA(VLOOKUP($D168,'Jun 11'!$F:$F,1,0)),"No","Yes")</f>
      </c>
      <c r="N168" s="6009">
        <f>IF(ISNA(VLOOKUP($D168,'Jun 4'!$F:$F,1,0)),"No","Yes")</f>
      </c>
      <c r="O168" s="6008">
        <f>IF(ISNA(VLOOKUP($D168,'May 28'!$F:$F,1,0)),"No","Yes")</f>
      </c>
      <c r="P168" s="6007">
        <f>IF(ISNA(VLOOKUP($D168,'May 21'!$F:$F,1,0)),"No","Yes")</f>
      </c>
      <c r="Q168" s="6006">
        <f>IF(ISNA(VLOOKUP($D168,'May 14'!$F:$F,1,0)),"No","Yes")</f>
      </c>
      <c r="R168" s="6005">
        <f>IF(ISNA(VLOOKUP($D168,'May 9'!$F:$F,1,0)),"No","Yes")</f>
      </c>
      <c r="S168" s="6004">
        <f>IF(ISNA(VLOOKUP($D168,'May 2'!$F:$F,1,0)),"No","Yes")</f>
      </c>
      <c r="T168" s="6003">
        <f>IF(ISNA(VLOOKUP($D168,'Apr 23'!$F:$F,1,0)),"No","Yes")</f>
      </c>
      <c r="U168" s="6002">
        <f>IF(ISNA(VLOOKUP($D168,'Apr 16'!$F:$F,1,0)),"No","Yes")</f>
      </c>
      <c r="V168" s="6001">
        <f>IF(ISNA(VLOOKUP($D168,'Apr 9'!$F:$F,1,0)),"No","Yes")</f>
      </c>
      <c r="W168" s="6000">
        <f>IF(ISNA(VLOOKUP($D168,'Apr 2'!$F:$F,1,0)),"No","Yes")</f>
      </c>
      <c r="X168" s="5999">
        <f>IF(ISNA(VLOOKUP($D168,'Mar 26'!$F:$F,1,0)),"No","Yes")</f>
      </c>
      <c r="Y168" s="5998">
        <f>IF(ISNA(VLOOKUP($D168,'Mar 19'!$F:$F,1,0)),"No","Yes")</f>
      </c>
      <c r="Z168" s="5997">
        <f>IF(ISNA(VLOOKUP($D168,'Mar 12'!$F:$F,1,0)),"No","Yes")</f>
      </c>
      <c r="AA168" s="5996">
        <f>IF(ISNA(VLOOKUP($D168,'Mar 5'!$F:$F,1,0)),"No","Yes")</f>
      </c>
      <c r="AB168" s="5995">
        <f>IF(ISNA(VLOOKUP($D168,'Feb 26'!$F:$F,1,0)),"No","Yes")</f>
      </c>
      <c r="AC168" s="5994">
        <f>IF(ISNA(VLOOKUP($D168,'Feb 26'!$F:$F,1,0)),"No","Yes")</f>
      </c>
      <c r="AD168" s="5993">
        <f>IF(ISNA(VLOOKUP($D168,'Feb 12'!$F:$F,1,0)),"No","Yes")</f>
      </c>
      <c r="AE168" s="5992">
        <f>IF(ISNA(VLOOKUP($D168,'Feb 5'!$F:$F,1,0)),"No","Yes")</f>
      </c>
      <c r="AF168" s="5991">
        <f>IF(ISNA(VLOOKUP($D168,'Jan 29'!$F:$F,1,0)),"No","Yes")</f>
      </c>
      <c r="AG168" s="5990">
        <f>IF(ISNA(VLOOKUP(D168,'Jan 22'!F:F,1,0)),"No","Yes")</f>
      </c>
    </row>
    <row r="169" spans="1:32" x14ac:dyDescent="0.25">
      <c r="A169" s="268"/>
      <c r="B169" s="109" t="s">
        <v>1397</v>
      </c>
      <c r="C169" s="107"/>
      <c r="D169" s="107"/>
      <c r="E169" s="107"/>
      <c r="F169" s="107"/>
      <c r="G169" s="107"/>
      <c r="H169" s="128" t="str">
        <f>IF(ISNA(VLOOKUP($D169,'Jul 16'!$F:$F,1,0)),"No","Yes")</f>
      </c>
      <c r="I169" s="6039">
        <f>IF(ISNA(VLOOKUP($D169,'Jul 9'!$F:$F,1,0)),"No","Yes")</f>
      </c>
      <c r="J169" s="6038">
        <f>IF(ISNA(VLOOKUP($D169,'Jul 2'!$F:$F,1,0)),"No","Yes")</f>
      </c>
      <c r="K169" s="6037">
        <f>IF(ISNA(VLOOKUP($D169,'Jun 25'!$F:$F,1,0)),"No","Yes")</f>
      </c>
      <c r="L169" s="6036">
        <f>IF(ISNA(VLOOKUP($D169,'Jun 18'!$F:$F,1,0)),"No","Yes")</f>
      </c>
      <c r="M169" s="6035">
        <f>IF(ISNA(VLOOKUP($D169,'Jun 11'!$F:$F,1,0)),"No","Yes")</f>
      </c>
      <c r="N169" s="6034">
        <f>IF(ISNA(VLOOKUP($D169,'Jun 4'!$F:$F,1,0)),"No","Yes")</f>
      </c>
      <c r="O169" s="6033">
        <f>IF(ISNA(VLOOKUP($D169,'May 28'!$F:$F,1,0)),"No","Yes")</f>
      </c>
      <c r="P169" s="6032">
        <f>IF(ISNA(VLOOKUP($D169,'May 21'!$F:$F,1,0)),"No","Yes")</f>
      </c>
      <c r="Q169" s="6031">
        <f>IF(ISNA(VLOOKUP($D169,'May 14'!$F:$F,1,0)),"No","Yes")</f>
      </c>
      <c r="R169" s="6030">
        <f>IF(ISNA(VLOOKUP($D169,'May 9'!$F:$F,1,0)),"No","Yes")</f>
      </c>
      <c r="S169" s="6029">
        <f>IF(ISNA(VLOOKUP($D169,'May 2'!$F:$F,1,0)),"No","Yes")</f>
      </c>
      <c r="T169" s="6028">
        <f>IF(ISNA(VLOOKUP($D169,'Apr 23'!$F:$F,1,0)),"No","Yes")</f>
      </c>
      <c r="U169" s="6027">
        <f>IF(ISNA(VLOOKUP($D169,'Apr 16'!$F:$F,1,0)),"No","Yes")</f>
      </c>
      <c r="V169" s="6026">
        <f>IF(ISNA(VLOOKUP($D169,'Apr 9'!$F:$F,1,0)),"No","Yes")</f>
      </c>
      <c r="W169" s="6025">
        <f>IF(ISNA(VLOOKUP($D169,'Apr 2'!$F:$F,1,0)),"No","Yes")</f>
      </c>
      <c r="X169" s="6024">
        <f>IF(ISNA(VLOOKUP($D169,'Mar 26'!$F:$F,1,0)),"No","Yes")</f>
      </c>
      <c r="Y169" s="6023">
        <f>IF(ISNA(VLOOKUP($D169,'Mar 19'!$F:$F,1,0)),"No","Yes")</f>
      </c>
      <c r="Z169" s="6022">
        <f>IF(ISNA(VLOOKUP($D169,'Mar 12'!$F:$F,1,0)),"No","Yes")</f>
      </c>
      <c r="AA169" s="6021">
        <f>IF(ISNA(VLOOKUP($D169,'Mar 5'!$F:$F,1,0)),"No","Yes")</f>
      </c>
      <c r="AB169" s="6020">
        <f>IF(ISNA(VLOOKUP($D169,'Feb 26'!$F:$F,1,0)),"No","Yes")</f>
      </c>
      <c r="AC169" s="6019">
        <f>IF(ISNA(VLOOKUP($D169,'Feb 26'!$F:$F,1,0)),"No","Yes")</f>
      </c>
      <c r="AD169" s="6018">
        <f>IF(ISNA(VLOOKUP($D169,'Feb 12'!$F:$F,1,0)),"No","Yes")</f>
      </c>
      <c r="AE169" s="6017">
        <f>IF(ISNA(VLOOKUP($D169,'Feb 5'!$F:$F,1,0)),"No","Yes")</f>
      </c>
      <c r="AF169" s="6016">
        <f>IF(ISNA(VLOOKUP($D169,'Jan 29'!$F:$F,1,0)),"No","Yes")</f>
      </c>
      <c r="AG169" s="6015">
        <f>IF(ISNA(VLOOKUP(D169,'Jan 22'!F:F,1,0)),"No","Yes")</f>
      </c>
    </row>
    <row r="170" spans="1:32" x14ac:dyDescent="0.25">
      <c r="A170" s="268"/>
      <c r="B170" s="103" t="s">
        <v>1398</v>
      </c>
      <c r="C170" s="107"/>
      <c r="D170" s="107"/>
      <c r="E170" s="107"/>
      <c r="F170" s="107"/>
      <c r="G170" s="107"/>
      <c r="H170" s="128" t="str">
        <f>IF(ISNA(VLOOKUP($D170,'Jul 16'!$F:$F,1,0)),"No","Yes")</f>
      </c>
      <c r="I170" s="6064">
        <f>IF(ISNA(VLOOKUP($D170,'Jul 9'!$F:$F,1,0)),"No","Yes")</f>
      </c>
      <c r="J170" s="6063">
        <f>IF(ISNA(VLOOKUP($D170,'Jul 2'!$F:$F,1,0)),"No","Yes")</f>
      </c>
      <c r="K170" s="6062">
        <f>IF(ISNA(VLOOKUP($D170,'Jun 25'!$F:$F,1,0)),"No","Yes")</f>
      </c>
      <c r="L170" s="6061">
        <f>IF(ISNA(VLOOKUP($D170,'Jun 18'!$F:$F,1,0)),"No","Yes")</f>
      </c>
      <c r="M170" s="6060">
        <f>IF(ISNA(VLOOKUP($D170,'Jun 11'!$F:$F,1,0)),"No","Yes")</f>
      </c>
      <c r="N170" s="6059">
        <f>IF(ISNA(VLOOKUP($D170,'Jun 4'!$F:$F,1,0)),"No","Yes")</f>
      </c>
      <c r="O170" s="6058">
        <f>IF(ISNA(VLOOKUP($D170,'May 28'!$F:$F,1,0)),"No","Yes")</f>
      </c>
      <c r="P170" s="6057">
        <f>IF(ISNA(VLOOKUP($D170,'May 21'!$F:$F,1,0)),"No","Yes")</f>
      </c>
      <c r="Q170" s="6056">
        <f>IF(ISNA(VLOOKUP($D170,'May 14'!$F:$F,1,0)),"No","Yes")</f>
      </c>
      <c r="R170" s="6055">
        <f>IF(ISNA(VLOOKUP($D170,'May 9'!$F:$F,1,0)),"No","Yes")</f>
      </c>
      <c r="S170" s="6054">
        <f>IF(ISNA(VLOOKUP($D170,'May 2'!$F:$F,1,0)),"No","Yes")</f>
      </c>
      <c r="T170" s="6053">
        <f>IF(ISNA(VLOOKUP($D170,'Apr 23'!$F:$F,1,0)),"No","Yes")</f>
      </c>
      <c r="U170" s="6052">
        <f>IF(ISNA(VLOOKUP($D170,'Apr 16'!$F:$F,1,0)),"No","Yes")</f>
      </c>
      <c r="V170" s="6051">
        <f>IF(ISNA(VLOOKUP($D170,'Apr 9'!$F:$F,1,0)),"No","Yes")</f>
      </c>
      <c r="W170" s="6050">
        <f>IF(ISNA(VLOOKUP($D170,'Apr 2'!$F:$F,1,0)),"No","Yes")</f>
      </c>
      <c r="X170" s="6049">
        <f>IF(ISNA(VLOOKUP($D170,'Mar 26'!$F:$F,1,0)),"No","Yes")</f>
      </c>
      <c r="Y170" s="6048">
        <f>IF(ISNA(VLOOKUP($D170,'Mar 19'!$F:$F,1,0)),"No","Yes")</f>
      </c>
      <c r="Z170" s="6047">
        <f>IF(ISNA(VLOOKUP($D170,'Mar 12'!$F:$F,1,0)),"No","Yes")</f>
      </c>
      <c r="AA170" s="6046">
        <f>IF(ISNA(VLOOKUP($D170,'Mar 5'!$F:$F,1,0)),"No","Yes")</f>
      </c>
      <c r="AB170" s="6045">
        <f>IF(ISNA(VLOOKUP($D170,'Feb 26'!$F:$F,1,0)),"No","Yes")</f>
      </c>
      <c r="AC170" s="6044">
        <f>IF(ISNA(VLOOKUP($D170,'Feb 26'!$F:$F,1,0)),"No","Yes")</f>
      </c>
      <c r="AD170" s="6043">
        <f>IF(ISNA(VLOOKUP($D170,'Feb 12'!$F:$F,1,0)),"No","Yes")</f>
      </c>
      <c r="AE170" s="6042">
        <f>IF(ISNA(VLOOKUP($D170,'Feb 5'!$F:$F,1,0)),"No","Yes")</f>
      </c>
      <c r="AF170" s="6041">
        <f>IF(ISNA(VLOOKUP($D170,'Jan 29'!$F:$F,1,0)),"No","Yes")</f>
      </c>
      <c r="AG170" s="6040">
        <f>IF(ISNA(VLOOKUP(D170,'Jan 22'!F:F,1,0)),"No","Yes")</f>
      </c>
    </row>
    <row r="171" spans="1:32" x14ac:dyDescent="0.25">
      <c r="A171" s="268"/>
      <c r="B171" s="103" t="s">
        <v>1399</v>
      </c>
      <c r="C171" s="107"/>
      <c r="D171" s="107"/>
      <c r="E171" s="107"/>
      <c r="F171" s="107"/>
      <c r="G171" s="107"/>
      <c r="H171" s="128" t="str">
        <f>IF(ISNA(VLOOKUP($D171,'Jul 16'!$F:$F,1,0)),"No","Yes")</f>
      </c>
      <c r="I171" s="6089">
        <f>IF(ISNA(VLOOKUP($D171,'Jul 9'!$F:$F,1,0)),"No","Yes")</f>
      </c>
      <c r="J171" s="6088">
        <f>IF(ISNA(VLOOKUP($D171,'Jul 2'!$F:$F,1,0)),"No","Yes")</f>
      </c>
      <c r="K171" s="6087">
        <f>IF(ISNA(VLOOKUP($D171,'Jun 25'!$F:$F,1,0)),"No","Yes")</f>
      </c>
      <c r="L171" s="6086">
        <f>IF(ISNA(VLOOKUP($D171,'Jun 18'!$F:$F,1,0)),"No","Yes")</f>
      </c>
      <c r="M171" s="6085">
        <f>IF(ISNA(VLOOKUP($D171,'Jun 11'!$F:$F,1,0)),"No","Yes")</f>
      </c>
      <c r="N171" s="6084">
        <f>IF(ISNA(VLOOKUP($D171,'Jun 4'!$F:$F,1,0)),"No","Yes")</f>
      </c>
      <c r="O171" s="6083">
        <f>IF(ISNA(VLOOKUP($D171,'May 28'!$F:$F,1,0)),"No","Yes")</f>
      </c>
      <c r="P171" s="6082">
        <f>IF(ISNA(VLOOKUP($D171,'May 21'!$F:$F,1,0)),"No","Yes")</f>
      </c>
      <c r="Q171" s="6081">
        <f>IF(ISNA(VLOOKUP($D171,'May 14'!$F:$F,1,0)),"No","Yes")</f>
      </c>
      <c r="R171" s="6080">
        <f>IF(ISNA(VLOOKUP($D171,'May 9'!$F:$F,1,0)),"No","Yes")</f>
      </c>
      <c r="S171" s="6079">
        <f>IF(ISNA(VLOOKUP($D171,'May 2'!$F:$F,1,0)),"No","Yes")</f>
      </c>
      <c r="T171" s="6078">
        <f>IF(ISNA(VLOOKUP($D171,'Apr 23'!$F:$F,1,0)),"No","Yes")</f>
      </c>
      <c r="U171" s="6077">
        <f>IF(ISNA(VLOOKUP($D171,'Apr 16'!$F:$F,1,0)),"No","Yes")</f>
      </c>
      <c r="V171" s="6076">
        <f>IF(ISNA(VLOOKUP($D171,'Apr 9'!$F:$F,1,0)),"No","Yes")</f>
      </c>
      <c r="W171" s="6075">
        <f>IF(ISNA(VLOOKUP($D171,'Apr 2'!$F:$F,1,0)),"No","Yes")</f>
      </c>
      <c r="X171" s="6074">
        <f>IF(ISNA(VLOOKUP($D171,'Mar 26'!$F:$F,1,0)),"No","Yes")</f>
      </c>
      <c r="Y171" s="6073">
        <f>IF(ISNA(VLOOKUP($D171,'Mar 19'!$F:$F,1,0)),"No","Yes")</f>
      </c>
      <c r="Z171" s="6072">
        <f>IF(ISNA(VLOOKUP($D171,'Mar 12'!$F:$F,1,0)),"No","Yes")</f>
      </c>
      <c r="AA171" s="6071">
        <f>IF(ISNA(VLOOKUP($D171,'Mar 5'!$F:$F,1,0)),"No","Yes")</f>
      </c>
      <c r="AB171" s="6070">
        <f>IF(ISNA(VLOOKUP($D171,'Feb 26'!$F:$F,1,0)),"No","Yes")</f>
      </c>
      <c r="AC171" s="6069">
        <f>IF(ISNA(VLOOKUP($D171,'Feb 26'!$F:$F,1,0)),"No","Yes")</f>
      </c>
      <c r="AD171" s="6068">
        <f>IF(ISNA(VLOOKUP($D171,'Feb 12'!$F:$F,1,0)),"No","Yes")</f>
      </c>
      <c r="AE171" s="6067">
        <f>IF(ISNA(VLOOKUP($D171,'Feb 5'!$F:$F,1,0)),"No","Yes")</f>
      </c>
      <c r="AF171" s="6066">
        <f>IF(ISNA(VLOOKUP($D171,'Jan 29'!$F:$F,1,0)),"No","Yes")</f>
      </c>
      <c r="AG171" s="6065">
        <f>IF(ISNA(VLOOKUP(D171,'Jan 22'!F:F,1,0)),"No","Yes")</f>
      </c>
    </row>
    <row r="172" spans="1:32" x14ac:dyDescent="0.25">
      <c r="A172" s="268"/>
      <c r="B172" s="103" t="s">
        <v>1400</v>
      </c>
      <c r="C172" s="107"/>
      <c r="D172" s="107"/>
      <c r="E172" s="107"/>
      <c r="F172" s="107"/>
      <c r="G172" s="107"/>
      <c r="H172" s="128" t="str">
        <f>IF(ISNA(VLOOKUP($D172,'Jul 16'!$F:$F,1,0)),"No","Yes")</f>
      </c>
      <c r="I172" s="6114">
        <f>IF(ISNA(VLOOKUP($D172,'Jul 9'!$F:$F,1,0)),"No","Yes")</f>
      </c>
      <c r="J172" s="6113">
        <f>IF(ISNA(VLOOKUP($D172,'Jul 2'!$F:$F,1,0)),"No","Yes")</f>
      </c>
      <c r="K172" s="6112">
        <f>IF(ISNA(VLOOKUP($D172,'Jun 25'!$F:$F,1,0)),"No","Yes")</f>
      </c>
      <c r="L172" s="6111">
        <f>IF(ISNA(VLOOKUP($D172,'Jun 18'!$F:$F,1,0)),"No","Yes")</f>
      </c>
      <c r="M172" s="6110">
        <f>IF(ISNA(VLOOKUP($D172,'Jun 11'!$F:$F,1,0)),"No","Yes")</f>
      </c>
      <c r="N172" s="6109">
        <f>IF(ISNA(VLOOKUP($D172,'Jun 4'!$F:$F,1,0)),"No","Yes")</f>
      </c>
      <c r="O172" s="6108">
        <f>IF(ISNA(VLOOKUP($D172,'May 28'!$F:$F,1,0)),"No","Yes")</f>
      </c>
      <c r="P172" s="6107">
        <f>IF(ISNA(VLOOKUP($D172,'May 21'!$F:$F,1,0)),"No","Yes")</f>
      </c>
      <c r="Q172" s="6106">
        <f>IF(ISNA(VLOOKUP($D172,'May 14'!$F:$F,1,0)),"No","Yes")</f>
      </c>
      <c r="R172" s="6105">
        <f>IF(ISNA(VLOOKUP($D172,'May 9'!$F:$F,1,0)),"No","Yes")</f>
      </c>
      <c r="S172" s="6104">
        <f>IF(ISNA(VLOOKUP($D172,'May 2'!$F:$F,1,0)),"No","Yes")</f>
      </c>
      <c r="T172" s="6103">
        <f>IF(ISNA(VLOOKUP($D172,'Apr 23'!$F:$F,1,0)),"No","Yes")</f>
      </c>
      <c r="U172" s="6102">
        <f>IF(ISNA(VLOOKUP($D172,'Apr 16'!$F:$F,1,0)),"No","Yes")</f>
      </c>
      <c r="V172" s="6101">
        <f>IF(ISNA(VLOOKUP($D172,'Apr 9'!$F:$F,1,0)),"No","Yes")</f>
      </c>
      <c r="W172" s="6100">
        <f>IF(ISNA(VLOOKUP($D172,'Apr 2'!$F:$F,1,0)),"No","Yes")</f>
      </c>
      <c r="X172" s="6099">
        <f>IF(ISNA(VLOOKUP($D172,'Mar 26'!$F:$F,1,0)),"No","Yes")</f>
      </c>
      <c r="Y172" s="6098">
        <f>IF(ISNA(VLOOKUP($D172,'Mar 19'!$F:$F,1,0)),"No","Yes")</f>
      </c>
      <c r="Z172" s="6097">
        <f>IF(ISNA(VLOOKUP($D172,'Mar 12'!$F:$F,1,0)),"No","Yes")</f>
      </c>
      <c r="AA172" s="6096">
        <f>IF(ISNA(VLOOKUP($D172,'Mar 5'!$F:$F,1,0)),"No","Yes")</f>
      </c>
      <c r="AB172" s="6095">
        <f>IF(ISNA(VLOOKUP($D172,'Feb 26'!$F:$F,1,0)),"No","Yes")</f>
      </c>
      <c r="AC172" s="6094">
        <f>IF(ISNA(VLOOKUP($D172,'Feb 26'!$F:$F,1,0)),"No","Yes")</f>
      </c>
      <c r="AD172" s="6093">
        <f>IF(ISNA(VLOOKUP($D172,'Feb 12'!$F:$F,1,0)),"No","Yes")</f>
      </c>
      <c r="AE172" s="6092">
        <f>IF(ISNA(VLOOKUP($D172,'Feb 5'!$F:$F,1,0)),"No","Yes")</f>
      </c>
      <c r="AF172" s="6091">
        <f>IF(ISNA(VLOOKUP($D172,'Jan 29'!$F:$F,1,0)),"No","Yes")</f>
      </c>
      <c r="AG172" s="6090">
        <f>IF(ISNA(VLOOKUP(D172,'Jan 22'!F:F,1,0)),"No","Yes")</f>
      </c>
    </row>
    <row r="173" spans="1:32" x14ac:dyDescent="0.25">
      <c r="A173" s="268"/>
      <c r="B173" s="103" t="s">
        <v>1401</v>
      </c>
      <c r="C173" s="107"/>
      <c r="D173" s="107"/>
      <c r="E173" s="107"/>
      <c r="F173" s="107"/>
      <c r="G173" s="107"/>
      <c r="H173" s="128" t="str">
        <f>IF(ISNA(VLOOKUP($D173,'Jul 16'!$F:$F,1,0)),"No","Yes")</f>
      </c>
      <c r="I173" s="6139">
        <f>IF(ISNA(VLOOKUP($D173,'Jul 9'!$F:$F,1,0)),"No","Yes")</f>
      </c>
      <c r="J173" s="6138">
        <f>IF(ISNA(VLOOKUP($D173,'Jul 2'!$F:$F,1,0)),"No","Yes")</f>
      </c>
      <c r="K173" s="6137">
        <f>IF(ISNA(VLOOKUP($D173,'Jun 25'!$F:$F,1,0)),"No","Yes")</f>
      </c>
      <c r="L173" s="6136">
        <f>IF(ISNA(VLOOKUP($D173,'Jun 18'!$F:$F,1,0)),"No","Yes")</f>
      </c>
      <c r="M173" s="6135">
        <f>IF(ISNA(VLOOKUP($D173,'Jun 11'!$F:$F,1,0)),"No","Yes")</f>
      </c>
      <c r="N173" s="6134">
        <f>IF(ISNA(VLOOKUP($D173,'Jun 4'!$F:$F,1,0)),"No","Yes")</f>
      </c>
      <c r="O173" s="6133">
        <f>IF(ISNA(VLOOKUP($D173,'May 28'!$F:$F,1,0)),"No","Yes")</f>
      </c>
      <c r="P173" s="6132">
        <f>IF(ISNA(VLOOKUP($D173,'May 21'!$F:$F,1,0)),"No","Yes")</f>
      </c>
      <c r="Q173" s="6131">
        <f>IF(ISNA(VLOOKUP($D173,'May 14'!$F:$F,1,0)),"No","Yes")</f>
      </c>
      <c r="R173" s="6130">
        <f>IF(ISNA(VLOOKUP($D173,'May 9'!$F:$F,1,0)),"No","Yes")</f>
      </c>
      <c r="S173" s="6129">
        <f>IF(ISNA(VLOOKUP($D173,'May 2'!$F:$F,1,0)),"No","Yes")</f>
      </c>
      <c r="T173" s="6128">
        <f>IF(ISNA(VLOOKUP($D173,'Apr 23'!$F:$F,1,0)),"No","Yes")</f>
      </c>
      <c r="U173" s="6127">
        <f>IF(ISNA(VLOOKUP($D173,'Apr 16'!$F:$F,1,0)),"No","Yes")</f>
      </c>
      <c r="V173" s="6126">
        <f>IF(ISNA(VLOOKUP($D173,'Apr 9'!$F:$F,1,0)),"No","Yes")</f>
      </c>
      <c r="W173" s="6125">
        <f>IF(ISNA(VLOOKUP($D173,'Apr 2'!$F:$F,1,0)),"No","Yes")</f>
      </c>
      <c r="X173" s="6124">
        <f>IF(ISNA(VLOOKUP($D173,'Mar 26'!$F:$F,1,0)),"No","Yes")</f>
      </c>
      <c r="Y173" s="6123">
        <f>IF(ISNA(VLOOKUP($D173,'Mar 19'!$F:$F,1,0)),"No","Yes")</f>
      </c>
      <c r="Z173" s="6122">
        <f>IF(ISNA(VLOOKUP($D173,'Mar 12'!$F:$F,1,0)),"No","Yes")</f>
      </c>
      <c r="AA173" s="6121">
        <f>IF(ISNA(VLOOKUP($D173,'Mar 5'!$F:$F,1,0)),"No","Yes")</f>
      </c>
      <c r="AB173" s="6120">
        <f>IF(ISNA(VLOOKUP($D173,'Feb 26'!$F:$F,1,0)),"No","Yes")</f>
      </c>
      <c r="AC173" s="6119">
        <f>IF(ISNA(VLOOKUP($D173,'Feb 26'!$F:$F,1,0)),"No","Yes")</f>
      </c>
      <c r="AD173" s="6118">
        <f>IF(ISNA(VLOOKUP($D173,'Feb 12'!$F:$F,1,0)),"No","Yes")</f>
      </c>
      <c r="AE173" s="6117">
        <f>IF(ISNA(VLOOKUP($D173,'Feb 5'!$F:$F,1,0)),"No","Yes")</f>
      </c>
      <c r="AF173" s="6116">
        <f>IF(ISNA(VLOOKUP($D173,'Jan 29'!$F:$F,1,0)),"No","Yes")</f>
      </c>
      <c r="AG173" s="6115">
        <f>IF(ISNA(VLOOKUP(D173,'Jan 22'!F:F,1,0)),"No","Yes")</f>
      </c>
    </row>
    <row r="174" spans="1:32" x14ac:dyDescent="0.25">
      <c r="A174" s="268"/>
      <c r="B174" s="103" t="s">
        <v>1402</v>
      </c>
      <c r="C174" s="107"/>
      <c r="D174" s="107"/>
      <c r="E174" s="107"/>
      <c r="F174" s="107"/>
      <c r="G174" s="107"/>
      <c r="H174" s="128" t="str">
        <f>IF(ISNA(VLOOKUP($D174,'Jul 16'!$F:$F,1,0)),"No","Yes")</f>
      </c>
      <c r="I174" s="6164">
        <f>IF(ISNA(VLOOKUP($D174,'Jul 9'!$F:$F,1,0)),"No","Yes")</f>
      </c>
      <c r="J174" s="6163">
        <f>IF(ISNA(VLOOKUP($D174,'Jul 2'!$F:$F,1,0)),"No","Yes")</f>
      </c>
      <c r="K174" s="6162">
        <f>IF(ISNA(VLOOKUP($D174,'Jun 25'!$F:$F,1,0)),"No","Yes")</f>
      </c>
      <c r="L174" s="6161">
        <f>IF(ISNA(VLOOKUP($D174,'Jun 18'!$F:$F,1,0)),"No","Yes")</f>
      </c>
      <c r="M174" s="6160">
        <f>IF(ISNA(VLOOKUP($D174,'Jun 11'!$F:$F,1,0)),"No","Yes")</f>
      </c>
      <c r="N174" s="6159">
        <f>IF(ISNA(VLOOKUP($D174,'Jun 4'!$F:$F,1,0)),"No","Yes")</f>
      </c>
      <c r="O174" s="6158">
        <f>IF(ISNA(VLOOKUP($D174,'May 28'!$F:$F,1,0)),"No","Yes")</f>
      </c>
      <c r="P174" s="6157">
        <f>IF(ISNA(VLOOKUP($D174,'May 21'!$F:$F,1,0)),"No","Yes")</f>
      </c>
      <c r="Q174" s="6156">
        <f>IF(ISNA(VLOOKUP($D174,'May 14'!$F:$F,1,0)),"No","Yes")</f>
      </c>
      <c r="R174" s="6155">
        <f>IF(ISNA(VLOOKUP($D174,'May 9'!$F:$F,1,0)),"No","Yes")</f>
      </c>
      <c r="S174" s="6154">
        <f>IF(ISNA(VLOOKUP($D174,'May 2'!$F:$F,1,0)),"No","Yes")</f>
      </c>
      <c r="T174" s="6153">
        <f>IF(ISNA(VLOOKUP($D174,'Apr 23'!$F:$F,1,0)),"No","Yes")</f>
      </c>
      <c r="U174" s="6152">
        <f>IF(ISNA(VLOOKUP($D174,'Apr 16'!$F:$F,1,0)),"No","Yes")</f>
      </c>
      <c r="V174" s="6151">
        <f>IF(ISNA(VLOOKUP($D174,'Apr 9'!$F:$F,1,0)),"No","Yes")</f>
      </c>
      <c r="W174" s="6150">
        <f>IF(ISNA(VLOOKUP($D174,'Apr 2'!$F:$F,1,0)),"No","Yes")</f>
      </c>
      <c r="X174" s="6149">
        <f>IF(ISNA(VLOOKUP($D174,'Mar 26'!$F:$F,1,0)),"No","Yes")</f>
      </c>
      <c r="Y174" s="6148">
        <f>IF(ISNA(VLOOKUP($D174,'Mar 19'!$F:$F,1,0)),"No","Yes")</f>
      </c>
      <c r="Z174" s="6147">
        <f>IF(ISNA(VLOOKUP($D174,'Mar 12'!$F:$F,1,0)),"No","Yes")</f>
      </c>
      <c r="AA174" s="6146">
        <f>IF(ISNA(VLOOKUP($D174,'Mar 5'!$F:$F,1,0)),"No","Yes")</f>
      </c>
      <c r="AB174" s="6145">
        <f>IF(ISNA(VLOOKUP($D174,'Feb 26'!$F:$F,1,0)),"No","Yes")</f>
      </c>
      <c r="AC174" s="6144">
        <f>IF(ISNA(VLOOKUP($D174,'Feb 26'!$F:$F,1,0)),"No","Yes")</f>
      </c>
      <c r="AD174" s="6143">
        <f>IF(ISNA(VLOOKUP($D174,'Feb 12'!$F:$F,1,0)),"No","Yes")</f>
      </c>
      <c r="AE174" s="6142">
        <f>IF(ISNA(VLOOKUP($D174,'Feb 5'!$F:$F,1,0)),"No","Yes")</f>
      </c>
      <c r="AF174" s="6141">
        <f>IF(ISNA(VLOOKUP($D174,'Jan 29'!$F:$F,1,0)),"No","Yes")</f>
      </c>
      <c r="AG174" s="6140">
        <f>IF(ISNA(VLOOKUP(D174,'Jan 22'!F:F,1,0)),"No","Yes")</f>
      </c>
    </row>
    <row r="175" spans="1:32" x14ac:dyDescent="0.25">
      <c r="A175" s="268"/>
      <c r="B175" s="103" t="s">
        <v>1403</v>
      </c>
      <c r="C175" s="107"/>
      <c r="D175" s="107"/>
      <c r="E175" s="107"/>
      <c r="F175" s="107"/>
      <c r="G175" s="107"/>
      <c r="H175" s="128" t="str">
        <f>IF(ISNA(VLOOKUP($D175,'Jul 16'!$F:$F,1,0)),"No","Yes")</f>
      </c>
      <c r="I175" s="6189">
        <f>IF(ISNA(VLOOKUP($D175,'Jul 9'!$F:$F,1,0)),"No","Yes")</f>
      </c>
      <c r="J175" s="6188">
        <f>IF(ISNA(VLOOKUP($D175,'Jul 2'!$F:$F,1,0)),"No","Yes")</f>
      </c>
      <c r="K175" s="6187">
        <f>IF(ISNA(VLOOKUP($D175,'Jun 25'!$F:$F,1,0)),"No","Yes")</f>
      </c>
      <c r="L175" s="6186">
        <f>IF(ISNA(VLOOKUP($D175,'Jun 18'!$F:$F,1,0)),"No","Yes")</f>
      </c>
      <c r="M175" s="6185">
        <f>IF(ISNA(VLOOKUP($D175,'Jun 11'!$F:$F,1,0)),"No","Yes")</f>
      </c>
      <c r="N175" s="6184">
        <f>IF(ISNA(VLOOKUP($D175,'Jun 4'!$F:$F,1,0)),"No","Yes")</f>
      </c>
      <c r="O175" s="6183">
        <f>IF(ISNA(VLOOKUP($D175,'May 28'!$F:$F,1,0)),"No","Yes")</f>
      </c>
      <c r="P175" s="6182">
        <f>IF(ISNA(VLOOKUP($D175,'May 21'!$F:$F,1,0)),"No","Yes")</f>
      </c>
      <c r="Q175" s="6181">
        <f>IF(ISNA(VLOOKUP($D175,'May 14'!$F:$F,1,0)),"No","Yes")</f>
      </c>
      <c r="R175" s="6180">
        <f>IF(ISNA(VLOOKUP($D175,'May 9'!$F:$F,1,0)),"No","Yes")</f>
      </c>
      <c r="S175" s="6179">
        <f>IF(ISNA(VLOOKUP($D175,'May 2'!$F:$F,1,0)),"No","Yes")</f>
      </c>
      <c r="T175" s="6178">
        <f>IF(ISNA(VLOOKUP($D175,'Apr 23'!$F:$F,1,0)),"No","Yes")</f>
      </c>
      <c r="U175" s="6177">
        <f>IF(ISNA(VLOOKUP($D175,'Apr 16'!$F:$F,1,0)),"No","Yes")</f>
      </c>
      <c r="V175" s="6176">
        <f>IF(ISNA(VLOOKUP($D175,'Apr 9'!$F:$F,1,0)),"No","Yes")</f>
      </c>
      <c r="W175" s="6175">
        <f>IF(ISNA(VLOOKUP($D175,'Apr 2'!$F:$F,1,0)),"No","Yes")</f>
      </c>
      <c r="X175" s="6174">
        <f>IF(ISNA(VLOOKUP($D175,'Mar 26'!$F:$F,1,0)),"No","Yes")</f>
      </c>
      <c r="Y175" s="6173">
        <f>IF(ISNA(VLOOKUP($D175,'Mar 19'!$F:$F,1,0)),"No","Yes")</f>
      </c>
      <c r="Z175" s="6172">
        <f>IF(ISNA(VLOOKUP($D175,'Mar 12'!$F:$F,1,0)),"No","Yes")</f>
      </c>
      <c r="AA175" s="6171">
        <f>IF(ISNA(VLOOKUP($D175,'Mar 5'!$F:$F,1,0)),"No","Yes")</f>
      </c>
      <c r="AB175" s="6170">
        <f>IF(ISNA(VLOOKUP($D175,'Feb 26'!$F:$F,1,0)),"No","Yes")</f>
      </c>
      <c r="AC175" s="6169">
        <f>IF(ISNA(VLOOKUP($D175,'Feb 26'!$F:$F,1,0)),"No","Yes")</f>
      </c>
      <c r="AD175" s="6168">
        <f>IF(ISNA(VLOOKUP($D175,'Feb 12'!$F:$F,1,0)),"No","Yes")</f>
      </c>
      <c r="AE175" s="6167">
        <f>IF(ISNA(VLOOKUP($D175,'Feb 5'!$F:$F,1,0)),"No","Yes")</f>
      </c>
      <c r="AF175" s="6166">
        <f>IF(ISNA(VLOOKUP($D175,'Jan 29'!$F:$F,1,0)),"No","Yes")</f>
      </c>
      <c r="AG175" s="6165">
        <f>IF(ISNA(VLOOKUP(D175,'Jan 22'!F:F,1,0)),"No","Yes")</f>
      </c>
    </row>
    <row r="176" spans="1:32" x14ac:dyDescent="0.25">
      <c r="A176" s="268"/>
      <c r="B176" s="103" t="s">
        <v>1404</v>
      </c>
      <c r="C176" s="107"/>
      <c r="D176" s="107"/>
      <c r="E176" s="107"/>
      <c r="F176" s="107"/>
      <c r="G176" s="107"/>
      <c r="H176" s="128" t="str">
        <f>IF(ISNA(VLOOKUP($D176,'Jul 16'!$F:$F,1,0)),"No","Yes")</f>
      </c>
      <c r="I176" s="6214">
        <f>IF(ISNA(VLOOKUP($D176,'Jul 9'!$F:$F,1,0)),"No","Yes")</f>
      </c>
      <c r="J176" s="6213">
        <f>IF(ISNA(VLOOKUP($D176,'Jul 2'!$F:$F,1,0)),"No","Yes")</f>
      </c>
      <c r="K176" s="6212">
        <f>IF(ISNA(VLOOKUP($D176,'Jun 25'!$F:$F,1,0)),"No","Yes")</f>
      </c>
      <c r="L176" s="6211">
        <f>IF(ISNA(VLOOKUP($D176,'Jun 18'!$F:$F,1,0)),"No","Yes")</f>
      </c>
      <c r="M176" s="6210">
        <f>IF(ISNA(VLOOKUP($D176,'Jun 11'!$F:$F,1,0)),"No","Yes")</f>
      </c>
      <c r="N176" s="6209">
        <f>IF(ISNA(VLOOKUP($D176,'Jun 4'!$F:$F,1,0)),"No","Yes")</f>
      </c>
      <c r="O176" s="6208">
        <f>IF(ISNA(VLOOKUP($D176,'May 28'!$F:$F,1,0)),"No","Yes")</f>
      </c>
      <c r="P176" s="6207">
        <f>IF(ISNA(VLOOKUP($D176,'May 21'!$F:$F,1,0)),"No","Yes")</f>
      </c>
      <c r="Q176" s="6206">
        <f>IF(ISNA(VLOOKUP($D176,'May 14'!$F:$F,1,0)),"No","Yes")</f>
      </c>
      <c r="R176" s="6205">
        <f>IF(ISNA(VLOOKUP($D176,'May 9'!$F:$F,1,0)),"No","Yes")</f>
      </c>
      <c r="S176" s="6204">
        <f>IF(ISNA(VLOOKUP($D176,'May 2'!$F:$F,1,0)),"No","Yes")</f>
      </c>
      <c r="T176" s="6203">
        <f>IF(ISNA(VLOOKUP($D176,'Apr 23'!$F:$F,1,0)),"No","Yes")</f>
      </c>
      <c r="U176" s="6202">
        <f>IF(ISNA(VLOOKUP($D176,'Apr 16'!$F:$F,1,0)),"No","Yes")</f>
      </c>
      <c r="V176" s="6201">
        <f>IF(ISNA(VLOOKUP($D176,'Apr 9'!$F:$F,1,0)),"No","Yes")</f>
      </c>
      <c r="W176" s="6200">
        <f>IF(ISNA(VLOOKUP($D176,'Apr 2'!$F:$F,1,0)),"No","Yes")</f>
      </c>
      <c r="X176" s="6199">
        <f>IF(ISNA(VLOOKUP($D176,'Mar 26'!$F:$F,1,0)),"No","Yes")</f>
      </c>
      <c r="Y176" s="6198">
        <f>IF(ISNA(VLOOKUP($D176,'Mar 19'!$F:$F,1,0)),"No","Yes")</f>
      </c>
      <c r="Z176" s="6197">
        <f>IF(ISNA(VLOOKUP($D176,'Mar 12'!$F:$F,1,0)),"No","Yes")</f>
      </c>
      <c r="AA176" s="6196">
        <f>IF(ISNA(VLOOKUP($D176,'Mar 5'!$F:$F,1,0)),"No","Yes")</f>
      </c>
      <c r="AB176" s="6195">
        <f>IF(ISNA(VLOOKUP($D176,'Feb 26'!$F:$F,1,0)),"No","Yes")</f>
      </c>
      <c r="AC176" s="6194">
        <f>IF(ISNA(VLOOKUP($D176,'Feb 26'!$F:$F,1,0)),"No","Yes")</f>
      </c>
      <c r="AD176" s="6193">
        <f>IF(ISNA(VLOOKUP($D176,'Feb 12'!$F:$F,1,0)),"No","Yes")</f>
      </c>
      <c r="AE176" s="6192">
        <f>IF(ISNA(VLOOKUP($D176,'Feb 5'!$F:$F,1,0)),"No","Yes")</f>
      </c>
      <c r="AF176" s="6191">
        <f>IF(ISNA(VLOOKUP($D176,'Jan 29'!$F:$F,1,0)),"No","Yes")</f>
      </c>
      <c r="AG176" s="6190">
        <f>IF(ISNA(VLOOKUP(D176,'Jan 22'!F:F,1,0)),"No","Yes")</f>
      </c>
    </row>
    <row r="177" spans="1:32" x14ac:dyDescent="0.25">
      <c r="A177" s="268"/>
      <c r="B177" s="103" t="s">
        <v>1405</v>
      </c>
      <c r="C177" s="107"/>
      <c r="D177" s="107"/>
      <c r="E177" s="107"/>
      <c r="F177" s="107"/>
      <c r="G177" s="107"/>
      <c r="H177" s="128" t="str">
        <f>IF(ISNA(VLOOKUP($D177,'Jul 16'!$F:$F,1,0)),"No","Yes")</f>
      </c>
      <c r="I177" s="6239">
        <f>IF(ISNA(VLOOKUP($D177,'Jul 9'!$F:$F,1,0)),"No","Yes")</f>
      </c>
      <c r="J177" s="6238">
        <f>IF(ISNA(VLOOKUP($D177,'Jul 2'!$F:$F,1,0)),"No","Yes")</f>
      </c>
      <c r="K177" s="6237">
        <f>IF(ISNA(VLOOKUP($D177,'Jun 25'!$F:$F,1,0)),"No","Yes")</f>
      </c>
      <c r="L177" s="6236">
        <f>IF(ISNA(VLOOKUP($D177,'Jun 18'!$F:$F,1,0)),"No","Yes")</f>
      </c>
      <c r="M177" s="6235">
        <f>IF(ISNA(VLOOKUP($D177,'Jun 11'!$F:$F,1,0)),"No","Yes")</f>
      </c>
      <c r="N177" s="6234">
        <f>IF(ISNA(VLOOKUP($D177,'Jun 4'!$F:$F,1,0)),"No","Yes")</f>
      </c>
      <c r="O177" s="6233">
        <f>IF(ISNA(VLOOKUP($D177,'May 28'!$F:$F,1,0)),"No","Yes")</f>
      </c>
      <c r="P177" s="6232">
        <f>IF(ISNA(VLOOKUP($D177,'May 21'!$F:$F,1,0)),"No","Yes")</f>
      </c>
      <c r="Q177" s="6231">
        <f>IF(ISNA(VLOOKUP($D177,'May 14'!$F:$F,1,0)),"No","Yes")</f>
      </c>
      <c r="R177" s="6230">
        <f>IF(ISNA(VLOOKUP($D177,'May 9'!$F:$F,1,0)),"No","Yes")</f>
      </c>
      <c r="S177" s="6229">
        <f>IF(ISNA(VLOOKUP($D177,'May 2'!$F:$F,1,0)),"No","Yes")</f>
      </c>
      <c r="T177" s="6228">
        <f>IF(ISNA(VLOOKUP($D177,'Apr 23'!$F:$F,1,0)),"No","Yes")</f>
      </c>
      <c r="U177" s="6227">
        <f>IF(ISNA(VLOOKUP($D177,'Apr 16'!$F:$F,1,0)),"No","Yes")</f>
      </c>
      <c r="V177" s="6226">
        <f>IF(ISNA(VLOOKUP($D177,'Apr 9'!$F:$F,1,0)),"No","Yes")</f>
      </c>
      <c r="W177" s="6225">
        <f>IF(ISNA(VLOOKUP($D177,'Apr 2'!$F:$F,1,0)),"No","Yes")</f>
      </c>
      <c r="X177" s="6224">
        <f>IF(ISNA(VLOOKUP($D177,'Mar 26'!$F:$F,1,0)),"No","Yes")</f>
      </c>
      <c r="Y177" s="6223">
        <f>IF(ISNA(VLOOKUP($D177,'Mar 19'!$F:$F,1,0)),"No","Yes")</f>
      </c>
      <c r="Z177" s="6222">
        <f>IF(ISNA(VLOOKUP($D177,'Mar 12'!$F:$F,1,0)),"No","Yes")</f>
      </c>
      <c r="AA177" s="6221">
        <f>IF(ISNA(VLOOKUP($D177,'Mar 5'!$F:$F,1,0)),"No","Yes")</f>
      </c>
      <c r="AB177" s="6220">
        <f>IF(ISNA(VLOOKUP($D177,'Feb 26'!$F:$F,1,0)),"No","Yes")</f>
      </c>
      <c r="AC177" s="6219">
        <f>IF(ISNA(VLOOKUP($D177,'Feb 26'!$F:$F,1,0)),"No","Yes")</f>
      </c>
      <c r="AD177" s="6218">
        <f>IF(ISNA(VLOOKUP($D177,'Feb 12'!$F:$F,1,0)),"No","Yes")</f>
      </c>
      <c r="AE177" s="6217">
        <f>IF(ISNA(VLOOKUP($D177,'Feb 5'!$F:$F,1,0)),"No","Yes")</f>
      </c>
      <c r="AF177" s="6216">
        <f>IF(ISNA(VLOOKUP($D177,'Jan 29'!$F:$F,1,0)),"No","Yes")</f>
      </c>
      <c r="AG177" s="6215">
        <f>IF(ISNA(VLOOKUP(D177,'Jan 22'!F:F,1,0)),"No","Yes")</f>
      </c>
    </row>
    <row r="178" spans="1:32" x14ac:dyDescent="0.25">
      <c r="A178" s="268"/>
      <c r="B178" s="103" t="s">
        <v>1406</v>
      </c>
      <c r="C178" s="107"/>
      <c r="D178" s="107"/>
      <c r="E178" s="107"/>
      <c r="F178" s="107"/>
      <c r="G178" s="107"/>
      <c r="H178" s="128" t="str">
        <f>IF(ISNA(VLOOKUP($D178,'Jul 16'!$F:$F,1,0)),"No","Yes")</f>
      </c>
      <c r="I178" s="6264">
        <f>IF(ISNA(VLOOKUP($D178,'Jul 9'!$F:$F,1,0)),"No","Yes")</f>
      </c>
      <c r="J178" s="6263">
        <f>IF(ISNA(VLOOKUP($D178,'Jul 2'!$F:$F,1,0)),"No","Yes")</f>
      </c>
      <c r="K178" s="6262">
        <f>IF(ISNA(VLOOKUP($D178,'Jun 25'!$F:$F,1,0)),"No","Yes")</f>
      </c>
      <c r="L178" s="6261">
        <f>IF(ISNA(VLOOKUP($D178,'Jun 18'!$F:$F,1,0)),"No","Yes")</f>
      </c>
      <c r="M178" s="6260">
        <f>IF(ISNA(VLOOKUP($D178,'Jun 11'!$F:$F,1,0)),"No","Yes")</f>
      </c>
      <c r="N178" s="6259">
        <f>IF(ISNA(VLOOKUP($D178,'Jun 4'!$F:$F,1,0)),"No","Yes")</f>
      </c>
      <c r="O178" s="6258">
        <f>IF(ISNA(VLOOKUP($D178,'May 28'!$F:$F,1,0)),"No","Yes")</f>
      </c>
      <c r="P178" s="6257">
        <f>IF(ISNA(VLOOKUP($D178,'May 21'!$F:$F,1,0)),"No","Yes")</f>
      </c>
      <c r="Q178" s="6256">
        <f>IF(ISNA(VLOOKUP($D178,'May 14'!$F:$F,1,0)),"No","Yes")</f>
      </c>
      <c r="R178" s="6255">
        <f>IF(ISNA(VLOOKUP($D178,'May 9'!$F:$F,1,0)),"No","Yes")</f>
      </c>
      <c r="S178" s="6254">
        <f>IF(ISNA(VLOOKUP($D178,'May 2'!$F:$F,1,0)),"No","Yes")</f>
      </c>
      <c r="T178" s="6253">
        <f>IF(ISNA(VLOOKUP($D178,'Apr 23'!$F:$F,1,0)),"No","Yes")</f>
      </c>
      <c r="U178" s="6252">
        <f>IF(ISNA(VLOOKUP($D178,'Apr 16'!$F:$F,1,0)),"No","Yes")</f>
      </c>
      <c r="V178" s="6251">
        <f>IF(ISNA(VLOOKUP($D178,'Apr 9'!$F:$F,1,0)),"No","Yes")</f>
      </c>
      <c r="W178" s="6250">
        <f>IF(ISNA(VLOOKUP($D178,'Apr 2'!$F:$F,1,0)),"No","Yes")</f>
      </c>
      <c r="X178" s="6249">
        <f>IF(ISNA(VLOOKUP($D178,'Mar 26'!$F:$F,1,0)),"No","Yes")</f>
      </c>
      <c r="Y178" s="6248">
        <f>IF(ISNA(VLOOKUP($D178,'Mar 19'!$F:$F,1,0)),"No","Yes")</f>
      </c>
      <c r="Z178" s="6247">
        <f>IF(ISNA(VLOOKUP($D178,'Mar 12'!$F:$F,1,0)),"No","Yes")</f>
      </c>
      <c r="AA178" s="6246">
        <f>IF(ISNA(VLOOKUP($D178,'Mar 5'!$F:$F,1,0)),"No","Yes")</f>
      </c>
      <c r="AB178" s="6245">
        <f>IF(ISNA(VLOOKUP($D178,'Feb 26'!$F:$F,1,0)),"No","Yes")</f>
      </c>
      <c r="AC178" s="6244">
        <f>IF(ISNA(VLOOKUP($D178,'Feb 26'!$F:$F,1,0)),"No","Yes")</f>
      </c>
      <c r="AD178" s="6243">
        <f>IF(ISNA(VLOOKUP($D178,'Feb 12'!$F:$F,1,0)),"No","Yes")</f>
      </c>
      <c r="AE178" s="6242">
        <f>IF(ISNA(VLOOKUP($D178,'Feb 5'!$F:$F,1,0)),"No","Yes")</f>
      </c>
      <c r="AF178" s="6241">
        <f>IF(ISNA(VLOOKUP($D178,'Jan 29'!$F:$F,1,0)),"No","Yes")</f>
      </c>
      <c r="AG178" s="6240">
        <f>IF(ISNA(VLOOKUP(D178,'Jan 22'!F:F,1,0)),"No","Yes")</f>
      </c>
    </row>
    <row r="179" spans="1:32" x14ac:dyDescent="0.25">
      <c r="A179" s="268"/>
      <c r="B179" s="103" t="s">
        <v>1407</v>
      </c>
      <c r="C179" s="107"/>
      <c r="D179" s="107"/>
      <c r="E179" s="107"/>
      <c r="F179" s="107"/>
      <c r="G179" s="107"/>
      <c r="H179" s="128" t="str">
        <f>IF(ISNA(VLOOKUP($D179,'Jul 16'!$F:$F,1,0)),"No","Yes")</f>
      </c>
      <c r="I179" s="6289">
        <f>IF(ISNA(VLOOKUP($D179,'Jul 9'!$F:$F,1,0)),"No","Yes")</f>
      </c>
      <c r="J179" s="6288">
        <f>IF(ISNA(VLOOKUP($D179,'Jul 2'!$F:$F,1,0)),"No","Yes")</f>
      </c>
      <c r="K179" s="6287">
        <f>IF(ISNA(VLOOKUP($D179,'Jun 25'!$F:$F,1,0)),"No","Yes")</f>
      </c>
      <c r="L179" s="6286">
        <f>IF(ISNA(VLOOKUP($D179,'Jun 18'!$F:$F,1,0)),"No","Yes")</f>
      </c>
      <c r="M179" s="6285">
        <f>IF(ISNA(VLOOKUP($D179,'Jun 11'!$F:$F,1,0)),"No","Yes")</f>
      </c>
      <c r="N179" s="6284">
        <f>IF(ISNA(VLOOKUP($D179,'Jun 4'!$F:$F,1,0)),"No","Yes")</f>
      </c>
      <c r="O179" s="6283">
        <f>IF(ISNA(VLOOKUP($D179,'May 28'!$F:$F,1,0)),"No","Yes")</f>
      </c>
      <c r="P179" s="6282">
        <f>IF(ISNA(VLOOKUP($D179,'May 21'!$F:$F,1,0)),"No","Yes")</f>
      </c>
      <c r="Q179" s="6281">
        <f>IF(ISNA(VLOOKUP($D179,'May 14'!$F:$F,1,0)),"No","Yes")</f>
      </c>
      <c r="R179" s="6280">
        <f>IF(ISNA(VLOOKUP($D179,'May 9'!$F:$F,1,0)),"No","Yes")</f>
      </c>
      <c r="S179" s="6279">
        <f>IF(ISNA(VLOOKUP($D179,'May 2'!$F:$F,1,0)),"No","Yes")</f>
      </c>
      <c r="T179" s="6278">
        <f>IF(ISNA(VLOOKUP($D179,'Apr 23'!$F:$F,1,0)),"No","Yes")</f>
      </c>
      <c r="U179" s="6277">
        <f>IF(ISNA(VLOOKUP($D179,'Apr 16'!$F:$F,1,0)),"No","Yes")</f>
      </c>
      <c r="V179" s="6276">
        <f>IF(ISNA(VLOOKUP($D179,'Apr 9'!$F:$F,1,0)),"No","Yes")</f>
      </c>
      <c r="W179" s="6275">
        <f>IF(ISNA(VLOOKUP($D179,'Apr 2'!$F:$F,1,0)),"No","Yes")</f>
      </c>
      <c r="X179" s="6274">
        <f>IF(ISNA(VLOOKUP($D179,'Mar 26'!$F:$F,1,0)),"No","Yes")</f>
      </c>
      <c r="Y179" s="6273">
        <f>IF(ISNA(VLOOKUP($D179,'Mar 19'!$F:$F,1,0)),"No","Yes")</f>
      </c>
      <c r="Z179" s="6272">
        <f>IF(ISNA(VLOOKUP($D179,'Mar 12'!$F:$F,1,0)),"No","Yes")</f>
      </c>
      <c r="AA179" s="6271">
        <f>IF(ISNA(VLOOKUP($D179,'Mar 5'!$F:$F,1,0)),"No","Yes")</f>
      </c>
      <c r="AB179" s="6270">
        <f>IF(ISNA(VLOOKUP($D179,'Feb 26'!$F:$F,1,0)),"No","Yes")</f>
      </c>
      <c r="AC179" s="6269">
        <f>IF(ISNA(VLOOKUP($D179,'Feb 26'!$F:$F,1,0)),"No","Yes")</f>
      </c>
      <c r="AD179" s="6268">
        <f>IF(ISNA(VLOOKUP($D179,'Feb 12'!$F:$F,1,0)),"No","Yes")</f>
      </c>
      <c r="AE179" s="6267">
        <f>IF(ISNA(VLOOKUP($D179,'Feb 5'!$F:$F,1,0)),"No","Yes")</f>
      </c>
      <c r="AF179" s="6266">
        <f>IF(ISNA(VLOOKUP($D179,'Jan 29'!$F:$F,1,0)),"No","Yes")</f>
      </c>
      <c r="AG179" s="6265">
        <f>IF(ISNA(VLOOKUP(D179,'Jan 22'!F:F,1,0)),"No","Yes")</f>
      </c>
    </row>
    <row r="180" spans="1:32" x14ac:dyDescent="0.25">
      <c r="A180" s="268"/>
      <c r="B180" s="103" t="s">
        <v>1408</v>
      </c>
      <c r="C180" s="107"/>
      <c r="D180" s="107"/>
      <c r="E180" s="107"/>
      <c r="F180" s="107"/>
      <c r="G180" s="107"/>
      <c r="H180" s="128" t="str">
        <f>IF(ISNA(VLOOKUP($D180,'Jul 16'!$F:$F,1,0)),"No","Yes")</f>
      </c>
      <c r="I180" s="6314">
        <f>IF(ISNA(VLOOKUP($D180,'Jul 9'!$F:$F,1,0)),"No","Yes")</f>
      </c>
      <c r="J180" s="6313">
        <f>IF(ISNA(VLOOKUP($D180,'Jul 2'!$F:$F,1,0)),"No","Yes")</f>
      </c>
      <c r="K180" s="6312">
        <f>IF(ISNA(VLOOKUP($D180,'Jun 25'!$F:$F,1,0)),"No","Yes")</f>
      </c>
      <c r="L180" s="6311">
        <f>IF(ISNA(VLOOKUP($D180,'Jun 18'!$F:$F,1,0)),"No","Yes")</f>
      </c>
      <c r="M180" s="6310">
        <f>IF(ISNA(VLOOKUP($D180,'Jun 11'!$F:$F,1,0)),"No","Yes")</f>
      </c>
      <c r="N180" s="6309">
        <f>IF(ISNA(VLOOKUP($D180,'Jun 4'!$F:$F,1,0)),"No","Yes")</f>
      </c>
      <c r="O180" s="6308">
        <f>IF(ISNA(VLOOKUP($D180,'May 28'!$F:$F,1,0)),"No","Yes")</f>
      </c>
      <c r="P180" s="6307">
        <f>IF(ISNA(VLOOKUP($D180,'May 21'!$F:$F,1,0)),"No","Yes")</f>
      </c>
      <c r="Q180" s="6306">
        <f>IF(ISNA(VLOOKUP($D180,'May 14'!$F:$F,1,0)),"No","Yes")</f>
      </c>
      <c r="R180" s="6305">
        <f>IF(ISNA(VLOOKUP($D180,'May 9'!$F:$F,1,0)),"No","Yes")</f>
      </c>
      <c r="S180" s="6304">
        <f>IF(ISNA(VLOOKUP($D180,'May 2'!$F:$F,1,0)),"No","Yes")</f>
      </c>
      <c r="T180" s="6303">
        <f>IF(ISNA(VLOOKUP($D180,'Apr 23'!$F:$F,1,0)),"No","Yes")</f>
      </c>
      <c r="U180" s="6302">
        <f>IF(ISNA(VLOOKUP($D180,'Apr 16'!$F:$F,1,0)),"No","Yes")</f>
      </c>
      <c r="V180" s="6301">
        <f>IF(ISNA(VLOOKUP($D180,'Apr 9'!$F:$F,1,0)),"No","Yes")</f>
      </c>
      <c r="W180" s="6300">
        <f>IF(ISNA(VLOOKUP($D180,'Apr 2'!$F:$F,1,0)),"No","Yes")</f>
      </c>
      <c r="X180" s="6299">
        <f>IF(ISNA(VLOOKUP($D180,'Mar 26'!$F:$F,1,0)),"No","Yes")</f>
      </c>
      <c r="Y180" s="6298">
        <f>IF(ISNA(VLOOKUP($D180,'Mar 19'!$F:$F,1,0)),"No","Yes")</f>
      </c>
      <c r="Z180" s="6297">
        <f>IF(ISNA(VLOOKUP($D180,'Mar 12'!$F:$F,1,0)),"No","Yes")</f>
      </c>
      <c r="AA180" s="6296">
        <f>IF(ISNA(VLOOKUP($D180,'Mar 5'!$F:$F,1,0)),"No","Yes")</f>
      </c>
      <c r="AB180" s="6295">
        <f>IF(ISNA(VLOOKUP($D180,'Feb 26'!$F:$F,1,0)),"No","Yes")</f>
      </c>
      <c r="AC180" s="6294">
        <f>IF(ISNA(VLOOKUP($D180,'Feb 26'!$F:$F,1,0)),"No","Yes")</f>
      </c>
      <c r="AD180" s="6293">
        <f>IF(ISNA(VLOOKUP($D180,'Feb 12'!$F:$F,1,0)),"No","Yes")</f>
      </c>
      <c r="AE180" s="6292">
        <f>IF(ISNA(VLOOKUP($D180,'Feb 5'!$F:$F,1,0)),"No","Yes")</f>
      </c>
      <c r="AF180" s="6291">
        <f>IF(ISNA(VLOOKUP($D180,'Jan 29'!$F:$F,1,0)),"No","Yes")</f>
      </c>
      <c r="AG180" s="6290">
        <f>IF(ISNA(VLOOKUP(D180,'Jan 22'!F:F,1,0)),"No","Yes")</f>
      </c>
    </row>
    <row r="181" spans="1:32" x14ac:dyDescent="0.25">
      <c r="A181" s="268"/>
      <c r="B181" s="103" t="s">
        <v>1409</v>
      </c>
      <c r="C181" s="107"/>
      <c r="D181" s="107"/>
      <c r="E181" s="107"/>
      <c r="F181" s="107"/>
      <c r="G181" s="107"/>
      <c r="H181" s="128" t="str">
        <f>IF(ISNA(VLOOKUP($D181,'Jul 16'!$F:$F,1,0)),"No","Yes")</f>
      </c>
      <c r="I181" s="6339">
        <f>IF(ISNA(VLOOKUP($D181,'Jul 9'!$F:$F,1,0)),"No","Yes")</f>
      </c>
      <c r="J181" s="6338">
        <f>IF(ISNA(VLOOKUP($D181,'Jul 2'!$F:$F,1,0)),"No","Yes")</f>
      </c>
      <c r="K181" s="6337">
        <f>IF(ISNA(VLOOKUP($D181,'Jun 25'!$F:$F,1,0)),"No","Yes")</f>
      </c>
      <c r="L181" s="6336">
        <f>IF(ISNA(VLOOKUP($D181,'Jun 18'!$F:$F,1,0)),"No","Yes")</f>
      </c>
      <c r="M181" s="6335">
        <f>IF(ISNA(VLOOKUP($D181,'Jun 11'!$F:$F,1,0)),"No","Yes")</f>
      </c>
      <c r="N181" s="6334">
        <f>IF(ISNA(VLOOKUP($D181,'Jun 4'!$F:$F,1,0)),"No","Yes")</f>
      </c>
      <c r="O181" s="6333">
        <f>IF(ISNA(VLOOKUP($D181,'May 28'!$F:$F,1,0)),"No","Yes")</f>
      </c>
      <c r="P181" s="6332">
        <f>IF(ISNA(VLOOKUP($D181,'May 21'!$F:$F,1,0)),"No","Yes")</f>
      </c>
      <c r="Q181" s="6331">
        <f>IF(ISNA(VLOOKUP($D181,'May 14'!$F:$F,1,0)),"No","Yes")</f>
      </c>
      <c r="R181" s="6330">
        <f>IF(ISNA(VLOOKUP($D181,'May 9'!$F:$F,1,0)),"No","Yes")</f>
      </c>
      <c r="S181" s="6329">
        <f>IF(ISNA(VLOOKUP($D181,'May 2'!$F:$F,1,0)),"No","Yes")</f>
      </c>
      <c r="T181" s="6328">
        <f>IF(ISNA(VLOOKUP($D181,'Apr 23'!$F:$F,1,0)),"No","Yes")</f>
      </c>
      <c r="U181" s="6327">
        <f>IF(ISNA(VLOOKUP($D181,'Apr 16'!$F:$F,1,0)),"No","Yes")</f>
      </c>
      <c r="V181" s="6326">
        <f>IF(ISNA(VLOOKUP($D181,'Apr 9'!$F:$F,1,0)),"No","Yes")</f>
      </c>
      <c r="W181" s="6325">
        <f>IF(ISNA(VLOOKUP($D181,'Apr 2'!$F:$F,1,0)),"No","Yes")</f>
      </c>
      <c r="X181" s="6324">
        <f>IF(ISNA(VLOOKUP($D181,'Mar 26'!$F:$F,1,0)),"No","Yes")</f>
      </c>
      <c r="Y181" s="6323">
        <f>IF(ISNA(VLOOKUP($D181,'Mar 19'!$F:$F,1,0)),"No","Yes")</f>
      </c>
      <c r="Z181" s="6322">
        <f>IF(ISNA(VLOOKUP($D181,'Mar 12'!$F:$F,1,0)),"No","Yes")</f>
      </c>
      <c r="AA181" s="6321">
        <f>IF(ISNA(VLOOKUP($D181,'Mar 5'!$F:$F,1,0)),"No","Yes")</f>
      </c>
      <c r="AB181" s="6320">
        <f>IF(ISNA(VLOOKUP($D181,'Feb 26'!$F:$F,1,0)),"No","Yes")</f>
      </c>
      <c r="AC181" s="6319">
        <f>IF(ISNA(VLOOKUP($D181,'Feb 26'!$F:$F,1,0)),"No","Yes")</f>
      </c>
      <c r="AD181" s="6318">
        <f>IF(ISNA(VLOOKUP($D181,'Feb 12'!$F:$F,1,0)),"No","Yes")</f>
      </c>
      <c r="AE181" s="6317">
        <f>IF(ISNA(VLOOKUP($D181,'Feb 5'!$F:$F,1,0)),"No","Yes")</f>
      </c>
      <c r="AF181" s="6316">
        <f>IF(ISNA(VLOOKUP($D181,'Jan 29'!$F:$F,1,0)),"No","Yes")</f>
      </c>
      <c r="AG181" s="6315">
        <f>IF(ISNA(VLOOKUP(D181,'Jan 22'!F:F,1,0)),"No","Yes")</f>
      </c>
    </row>
    <row r="182" spans="1:32" x14ac:dyDescent="0.25">
      <c r="A182" s="267" t="s">
        <v>1348</v>
      </c>
      <c r="B182" s="101" t="s">
        <v>1410</v>
      </c>
      <c r="C182" s="118" t="s">
        <v>1013</v>
      </c>
      <c r="D182" s="118" t="s">
        <v>1148</v>
      </c>
      <c r="E182" s="118" t="s">
        <v>1149</v>
      </c>
      <c r="F182" s="107"/>
      <c r="G182" s="120" t="s">
        <v>1136</v>
      </c>
      <c r="H182" s="128" t="str">
        <f>IF(ISNA(VLOOKUP($D182,'Jul 16'!$F:$F,1,0)),"No","Yes")</f>
      </c>
      <c r="I182" s="6364">
        <f>IF(ISNA(VLOOKUP($D182,'Jul 9'!$F:$F,1,0)),"No","Yes")</f>
      </c>
      <c r="J182" s="6363">
        <f>IF(ISNA(VLOOKUP($D182,'Jul 2'!$F:$F,1,0)),"No","Yes")</f>
      </c>
      <c r="K182" s="6362">
        <f>IF(ISNA(VLOOKUP($D182,'Jun 25'!$F:$F,1,0)),"No","Yes")</f>
      </c>
      <c r="L182" s="6361">
        <f>IF(ISNA(VLOOKUP($D182,'Jun 18'!$F:$F,1,0)),"No","Yes")</f>
      </c>
      <c r="M182" s="6360">
        <f>IF(ISNA(VLOOKUP($D182,'Jun 11'!$F:$F,1,0)),"No","Yes")</f>
      </c>
      <c r="N182" s="6359">
        <f>IF(ISNA(VLOOKUP($D182,'Jun 4'!$F:$F,1,0)),"No","Yes")</f>
      </c>
      <c r="O182" s="6358">
        <f>IF(ISNA(VLOOKUP($D182,'May 28'!$F:$F,1,0)),"No","Yes")</f>
      </c>
      <c r="P182" s="6357">
        <f>IF(ISNA(VLOOKUP($D182,'May 21'!$F:$F,1,0)),"No","Yes")</f>
      </c>
      <c r="Q182" s="6356">
        <f>IF(ISNA(VLOOKUP($D182,'May 14'!$F:$F,1,0)),"No","Yes")</f>
      </c>
      <c r="R182" s="6355">
        <f>IF(ISNA(VLOOKUP($D182,'May 9'!$F:$F,1,0)),"No","Yes")</f>
      </c>
      <c r="S182" s="6354">
        <f>IF(ISNA(VLOOKUP($D182,'May 2'!$F:$F,1,0)),"No","Yes")</f>
      </c>
      <c r="T182" s="6353">
        <f>IF(ISNA(VLOOKUP($D182,'Apr 23'!$F:$F,1,0)),"No","Yes")</f>
      </c>
      <c r="U182" s="6352">
        <f>IF(ISNA(VLOOKUP($D182,'Apr 16'!$F:$F,1,0)),"No","Yes")</f>
      </c>
      <c r="V182" s="6351">
        <f>IF(ISNA(VLOOKUP($D182,'Apr 9'!$F:$F,1,0)),"No","Yes")</f>
      </c>
      <c r="W182" s="6350">
        <f>IF(ISNA(VLOOKUP($D182,'Apr 2'!$F:$F,1,0)),"No","Yes")</f>
      </c>
      <c r="X182" s="6349">
        <f>IF(ISNA(VLOOKUP($D182,'Mar 26'!$F:$F,1,0)),"No","Yes")</f>
      </c>
      <c r="Y182" s="6348">
        <f>IF(ISNA(VLOOKUP($D182,'Mar 19'!$F:$F,1,0)),"No","Yes")</f>
      </c>
      <c r="Z182" s="6347">
        <f>IF(ISNA(VLOOKUP($D182,'Mar 12'!$F:$F,1,0)),"No","Yes")</f>
      </c>
      <c r="AA182" s="6346">
        <f>IF(ISNA(VLOOKUP($D182,'Mar 5'!$F:$F,1,0)),"No","Yes")</f>
      </c>
      <c r="AB182" s="6345">
        <f>IF(ISNA(VLOOKUP($D182,'Feb 26'!$F:$F,1,0)),"No","Yes")</f>
      </c>
      <c r="AC182" s="6344">
        <f>IF(ISNA(VLOOKUP($D182,'Feb 26'!$F:$F,1,0)),"No","Yes")</f>
      </c>
      <c r="AD182" s="6343">
        <f>IF(ISNA(VLOOKUP($D182,'Feb 12'!$F:$F,1,0)),"No","Yes")</f>
      </c>
      <c r="AE182" s="6342">
        <f>IF(ISNA(VLOOKUP($D182,'Feb 5'!$F:$F,1,0)),"No","Yes")</f>
      </c>
      <c r="AF182" s="6341">
        <f>IF(ISNA(VLOOKUP($D182,'Jan 29'!$F:$F,1,0)),"No","Yes")</f>
      </c>
      <c r="AG182" s="6340">
        <f>IF(ISNA(VLOOKUP(D182,'Jan 22'!F:F,1,0)),"No","Yes")</f>
      </c>
    </row>
    <row r="183" spans="1:32" x14ac:dyDescent="0.25">
      <c r="A183" s="267"/>
      <c r="B183" s="233" t="s">
        <v>1553</v>
      </c>
      <c r="C183" s="118" t="s">
        <v>1013</v>
      </c>
      <c r="D183" s="118" t="s">
        <v>1158</v>
      </c>
      <c r="E183" s="118" t="s">
        <v>1159</v>
      </c>
      <c r="F183" s="242" t="s">
        <v>960</v>
      </c>
      <c r="G183" s="242" t="s">
        <v>1257</v>
      </c>
      <c r="H183" s="128" t="str">
        <f>IF(ISNA(VLOOKUP($D183,'Jul 16'!$F:$F,1,0)),"No","Yes")</f>
      </c>
      <c r="I183" s="6389">
        <f>IF(ISNA(VLOOKUP($D183,'Jul 9'!$F:$F,1,0)),"No","Yes")</f>
      </c>
      <c r="J183" s="6388">
        <f>IF(ISNA(VLOOKUP($D183,'Jul 2'!$F:$F,1,0)),"No","Yes")</f>
      </c>
      <c r="K183" s="6387">
        <f>IF(ISNA(VLOOKUP($D183,'Jun 25'!$F:$F,1,0)),"No","Yes")</f>
      </c>
      <c r="L183" s="6386">
        <f>IF(ISNA(VLOOKUP($D183,'Jun 18'!$F:$F,1,0)),"No","Yes")</f>
      </c>
      <c r="M183" s="6385">
        <f>IF(ISNA(VLOOKUP($D183,'Jun 11'!$F:$F,1,0)),"No","Yes")</f>
      </c>
      <c r="N183" s="6384">
        <f>IF(ISNA(VLOOKUP($D183,'Jun 4'!$F:$F,1,0)),"No","Yes")</f>
      </c>
      <c r="O183" s="6383">
        <f>IF(ISNA(VLOOKUP($D183,'May 28'!$F:$F,1,0)),"No","Yes")</f>
      </c>
      <c r="P183" s="6382">
        <f>IF(ISNA(VLOOKUP($D183,'May 21'!$F:$F,1,0)),"No","Yes")</f>
      </c>
      <c r="Q183" s="6381">
        <f>IF(ISNA(VLOOKUP($D183,'May 14'!$F:$F,1,0)),"No","Yes")</f>
      </c>
      <c r="R183" s="6380">
        <f>IF(ISNA(VLOOKUP($D183,'May 9'!$F:$F,1,0)),"No","Yes")</f>
      </c>
      <c r="S183" s="6379">
        <f>IF(ISNA(VLOOKUP($D183,'May 2'!$F:$F,1,0)),"No","Yes")</f>
      </c>
      <c r="T183" s="6378">
        <f>IF(ISNA(VLOOKUP($D183,'Apr 23'!$F:$F,1,0)),"No","Yes")</f>
      </c>
      <c r="U183" s="6377">
        <f>IF(ISNA(VLOOKUP($D183,'Apr 16'!$F:$F,1,0)),"No","Yes")</f>
      </c>
      <c r="V183" s="6376">
        <f>IF(ISNA(VLOOKUP($D183,'Apr 9'!$F:$F,1,0)),"No","Yes")</f>
      </c>
      <c r="W183" s="6375">
        <f>IF(ISNA(VLOOKUP($D183,'Apr 2'!$F:$F,1,0)),"No","Yes")</f>
      </c>
      <c r="X183" s="6374">
        <f>IF(ISNA(VLOOKUP($D183,'Mar 26'!$F:$F,1,0)),"No","Yes")</f>
      </c>
      <c r="Y183" s="6373">
        <f>IF(ISNA(VLOOKUP($D183,'Mar 19'!$F:$F,1,0)),"No","Yes")</f>
      </c>
      <c r="Z183" s="6372">
        <f>IF(ISNA(VLOOKUP($D183,'Mar 12'!$F:$F,1,0)),"No","Yes")</f>
      </c>
      <c r="AA183" s="6371">
        <f>IF(ISNA(VLOOKUP($D183,'Mar 5'!$F:$F,1,0)),"No","Yes")</f>
      </c>
      <c r="AB183" s="6370">
        <f>IF(ISNA(VLOOKUP($D183,'Feb 26'!$F:$F,1,0)),"No","Yes")</f>
      </c>
      <c r="AC183" s="6369">
        <f>IF(ISNA(VLOOKUP($D183,'Feb 26'!$F:$F,1,0)),"No","Yes")</f>
      </c>
      <c r="AD183" s="6368">
        <f>IF(ISNA(VLOOKUP($D183,'Feb 12'!$F:$F,1,0)),"No","Yes")</f>
      </c>
      <c r="AE183" s="6367">
        <f>IF(ISNA(VLOOKUP($D183,'Feb 5'!$F:$F,1,0)),"No","Yes")</f>
      </c>
      <c r="AF183" s="6366">
        <f>IF(ISNA(VLOOKUP($D183,'Jan 29'!$F:$F,1,0)),"No","Yes")</f>
      </c>
      <c r="AG183" s="6365">
        <f>IF(ISNA(VLOOKUP(D183,'Jan 22'!F:F,1,0)),"No","Yes")</f>
      </c>
    </row>
    <row r="184" spans="1:32" x14ac:dyDescent="0.25">
      <c r="A184" s="267"/>
      <c r="B184" s="101" t="s">
        <v>1288</v>
      </c>
      <c r="C184" s="118" t="s">
        <v>1013</v>
      </c>
      <c r="D184" s="118" t="s">
        <v>1085</v>
      </c>
      <c r="E184" s="118" t="s">
        <v>1086</v>
      </c>
      <c r="F184" s="107"/>
      <c r="G184" s="120" t="s">
        <v>1136</v>
      </c>
      <c r="H184" s="128" t="str">
        <f>IF(ISNA(VLOOKUP($D184,'Jul 16'!$F:$F,1,0)),"No","Yes")</f>
      </c>
      <c r="I184" s="6414">
        <f>IF(ISNA(VLOOKUP($D184,'Jul 9'!$F:$F,1,0)),"No","Yes")</f>
      </c>
      <c r="J184" s="6413">
        <f>IF(ISNA(VLOOKUP($D184,'Jul 2'!$F:$F,1,0)),"No","Yes")</f>
      </c>
      <c r="K184" s="6412">
        <f>IF(ISNA(VLOOKUP($D184,'Jun 25'!$F:$F,1,0)),"No","Yes")</f>
      </c>
      <c r="L184" s="6411">
        <f>IF(ISNA(VLOOKUP($D184,'Jun 18'!$F:$F,1,0)),"No","Yes")</f>
      </c>
      <c r="M184" s="6410">
        <f>IF(ISNA(VLOOKUP($D184,'Jun 11'!$F:$F,1,0)),"No","Yes")</f>
      </c>
      <c r="N184" s="6409">
        <f>IF(ISNA(VLOOKUP($D184,'Jun 4'!$F:$F,1,0)),"No","Yes")</f>
      </c>
      <c r="O184" s="6408">
        <f>IF(ISNA(VLOOKUP($D184,'May 28'!$F:$F,1,0)),"No","Yes")</f>
      </c>
      <c r="P184" s="6407">
        <f>IF(ISNA(VLOOKUP($D184,'May 21'!$F:$F,1,0)),"No","Yes")</f>
      </c>
      <c r="Q184" s="6406">
        <f>IF(ISNA(VLOOKUP($D184,'May 14'!$F:$F,1,0)),"No","Yes")</f>
      </c>
      <c r="R184" s="6405">
        <f>IF(ISNA(VLOOKUP($D184,'May 9'!$F:$F,1,0)),"No","Yes")</f>
      </c>
      <c r="S184" s="6404">
        <f>IF(ISNA(VLOOKUP($D184,'May 2'!$F:$F,1,0)),"No","Yes")</f>
      </c>
      <c r="T184" s="6403">
        <f>IF(ISNA(VLOOKUP($D184,'Apr 23'!$F:$F,1,0)),"No","Yes")</f>
      </c>
      <c r="U184" s="6402">
        <f>IF(ISNA(VLOOKUP($D184,'Apr 16'!$F:$F,1,0)),"No","Yes")</f>
      </c>
      <c r="V184" s="6401">
        <f>IF(ISNA(VLOOKUP($D184,'Apr 9'!$F:$F,1,0)),"No","Yes")</f>
      </c>
      <c r="W184" s="6400">
        <f>IF(ISNA(VLOOKUP($D184,'Apr 2'!$F:$F,1,0)),"No","Yes")</f>
      </c>
      <c r="X184" s="6399">
        <f>IF(ISNA(VLOOKUP($D184,'Mar 26'!$F:$F,1,0)),"No","Yes")</f>
      </c>
      <c r="Y184" s="6398">
        <f>IF(ISNA(VLOOKUP($D184,'Mar 19'!$F:$F,1,0)),"No","Yes")</f>
      </c>
      <c r="Z184" s="6397">
        <f>IF(ISNA(VLOOKUP($D184,'Mar 12'!$F:$F,1,0)),"No","Yes")</f>
      </c>
      <c r="AA184" s="6396">
        <f>IF(ISNA(VLOOKUP($D184,'Mar 5'!$F:$F,1,0)),"No","Yes")</f>
      </c>
      <c r="AB184" s="6395">
        <f>IF(ISNA(VLOOKUP($D184,'Feb 26'!$F:$F,1,0)),"No","Yes")</f>
      </c>
      <c r="AC184" s="6394">
        <f>IF(ISNA(VLOOKUP($D184,'Feb 26'!$F:$F,1,0)),"No","Yes")</f>
      </c>
      <c r="AD184" s="6393">
        <f>IF(ISNA(VLOOKUP($D184,'Feb 12'!$F:$F,1,0)),"No","Yes")</f>
      </c>
      <c r="AE184" s="6392">
        <f>IF(ISNA(VLOOKUP($D184,'Feb 5'!$F:$F,1,0)),"No","Yes")</f>
      </c>
      <c r="AF184" s="6391">
        <f>IF(ISNA(VLOOKUP($D184,'Jan 29'!$F:$F,1,0)),"No","Yes")</f>
      </c>
      <c r="AG184" s="6390">
        <f>IF(ISNA(VLOOKUP(D184,'Jan 22'!F:F,1,0)),"No","Yes")</f>
      </c>
    </row>
    <row r="185" spans="1:32" x14ac:dyDescent="0.25">
      <c r="A185" s="267"/>
      <c r="B185" s="101" t="s">
        <v>1412</v>
      </c>
      <c r="C185" s="117" t="s">
        <v>1013</v>
      </c>
      <c r="D185" s="117" t="s">
        <v>1247</v>
      </c>
      <c r="E185" s="117" t="s">
        <v>1248</v>
      </c>
      <c r="F185" s="107"/>
      <c r="G185" s="120" t="s">
        <v>960</v>
      </c>
      <c r="H185" s="128" t="str">
        <f>IF(ISNA(VLOOKUP($D185,'Jul 16'!$F:$F,1,0)),"No","Yes")</f>
      </c>
      <c r="I185" s="6439">
        <f>IF(ISNA(VLOOKUP($D185,'Jul 9'!$F:$F,1,0)),"No","Yes")</f>
      </c>
      <c r="J185" s="6438">
        <f>IF(ISNA(VLOOKUP($D185,'Jul 2'!$F:$F,1,0)),"No","Yes")</f>
      </c>
      <c r="K185" s="6437">
        <f>IF(ISNA(VLOOKUP($D185,'Jun 25'!$F:$F,1,0)),"No","Yes")</f>
      </c>
      <c r="L185" s="6436">
        <f>IF(ISNA(VLOOKUP($D185,'Jun 18'!$F:$F,1,0)),"No","Yes")</f>
      </c>
      <c r="M185" s="6435">
        <f>IF(ISNA(VLOOKUP($D185,'Jun 11'!$F:$F,1,0)),"No","Yes")</f>
      </c>
      <c r="N185" s="6434">
        <f>IF(ISNA(VLOOKUP($D185,'Jun 4'!$F:$F,1,0)),"No","Yes")</f>
      </c>
      <c r="O185" s="6433">
        <f>IF(ISNA(VLOOKUP($D185,'May 28'!$F:$F,1,0)),"No","Yes")</f>
      </c>
      <c r="P185" s="6432">
        <f>IF(ISNA(VLOOKUP($D185,'May 21'!$F:$F,1,0)),"No","Yes")</f>
      </c>
      <c r="Q185" s="6431">
        <f>IF(ISNA(VLOOKUP($D185,'May 14'!$F:$F,1,0)),"No","Yes")</f>
      </c>
      <c r="R185" s="6430">
        <f>IF(ISNA(VLOOKUP($D185,'May 9'!$F:$F,1,0)),"No","Yes")</f>
      </c>
      <c r="S185" s="6429">
        <f>IF(ISNA(VLOOKUP($D185,'May 2'!$F:$F,1,0)),"No","Yes")</f>
      </c>
      <c r="T185" s="6428">
        <f>IF(ISNA(VLOOKUP($D185,'Apr 23'!$F:$F,1,0)),"No","Yes")</f>
      </c>
      <c r="U185" s="6427">
        <f>IF(ISNA(VLOOKUP($D185,'Apr 16'!$F:$F,1,0)),"No","Yes")</f>
      </c>
      <c r="V185" s="6426">
        <f>IF(ISNA(VLOOKUP($D185,'Apr 9'!$F:$F,1,0)),"No","Yes")</f>
      </c>
      <c r="W185" s="6425">
        <f>IF(ISNA(VLOOKUP($D185,'Apr 2'!$F:$F,1,0)),"No","Yes")</f>
      </c>
      <c r="X185" s="6424">
        <f>IF(ISNA(VLOOKUP($D185,'Mar 26'!$F:$F,1,0)),"No","Yes")</f>
      </c>
      <c r="Y185" s="6423">
        <f>IF(ISNA(VLOOKUP($D185,'Mar 19'!$F:$F,1,0)),"No","Yes")</f>
      </c>
      <c r="Z185" s="6422">
        <f>IF(ISNA(VLOOKUP($D185,'Mar 12'!$F:$F,1,0)),"No","Yes")</f>
      </c>
      <c r="AA185" s="6421">
        <f>IF(ISNA(VLOOKUP($D185,'Mar 5'!$F:$F,1,0)),"No","Yes")</f>
      </c>
      <c r="AB185" s="6420">
        <f>IF(ISNA(VLOOKUP($D185,'Feb 26'!$F:$F,1,0)),"No","Yes")</f>
      </c>
      <c r="AC185" s="6419">
        <f>IF(ISNA(VLOOKUP($D185,'Feb 26'!$F:$F,1,0)),"No","Yes")</f>
      </c>
      <c r="AD185" s="6418">
        <f>IF(ISNA(VLOOKUP($D185,'Feb 12'!$F:$F,1,0)),"No","Yes")</f>
      </c>
      <c r="AE185" s="6417">
        <f>IF(ISNA(VLOOKUP($D185,'Feb 5'!$F:$F,1,0)),"No","Yes")</f>
      </c>
      <c r="AF185" s="6416">
        <f>IF(ISNA(VLOOKUP($D185,'Jan 29'!$F:$F,1,0)),"No","Yes")</f>
      </c>
      <c r="AG185" s="6415">
        <f>IF(ISNA(VLOOKUP(D185,'Jan 22'!F:F,1,0)),"No","Yes")</f>
      </c>
    </row>
    <row r="186" spans="1:32" x14ac:dyDescent="0.25">
      <c r="A186" s="267"/>
      <c r="B186" s="101" t="s">
        <v>1413</v>
      </c>
      <c r="C186" s="118" t="s">
        <v>1013</v>
      </c>
      <c r="D186" s="118" t="s">
        <v>1091</v>
      </c>
      <c r="E186" s="118" t="s">
        <v>1092</v>
      </c>
      <c r="F186" s="107"/>
      <c r="G186" s="120" t="s">
        <v>960</v>
      </c>
      <c r="H186" s="128" t="str">
        <f>IF(ISNA(VLOOKUP($D186,'Jul 16'!$F:$F,1,0)),"No","Yes")</f>
      </c>
      <c r="I186" s="6464">
        <f>IF(ISNA(VLOOKUP($D186,'Jul 9'!$F:$F,1,0)),"No","Yes")</f>
      </c>
      <c r="J186" s="6463">
        <f>IF(ISNA(VLOOKUP($D186,'Jul 2'!$F:$F,1,0)),"No","Yes")</f>
      </c>
      <c r="K186" s="6462">
        <f>IF(ISNA(VLOOKUP($D186,'Jun 25'!$F:$F,1,0)),"No","Yes")</f>
      </c>
      <c r="L186" s="6461">
        <f>IF(ISNA(VLOOKUP($D186,'Jun 18'!$F:$F,1,0)),"No","Yes")</f>
      </c>
      <c r="M186" s="6460">
        <f>IF(ISNA(VLOOKUP($D186,'Jun 11'!$F:$F,1,0)),"No","Yes")</f>
      </c>
      <c r="N186" s="6459">
        <f>IF(ISNA(VLOOKUP($D186,'Jun 4'!$F:$F,1,0)),"No","Yes")</f>
      </c>
      <c r="O186" s="6458">
        <f>IF(ISNA(VLOOKUP($D186,'May 28'!$F:$F,1,0)),"No","Yes")</f>
      </c>
      <c r="P186" s="6457">
        <f>IF(ISNA(VLOOKUP($D186,'May 21'!$F:$F,1,0)),"No","Yes")</f>
      </c>
      <c r="Q186" s="6456">
        <f>IF(ISNA(VLOOKUP($D186,'May 14'!$F:$F,1,0)),"No","Yes")</f>
      </c>
      <c r="R186" s="6455">
        <f>IF(ISNA(VLOOKUP($D186,'May 9'!$F:$F,1,0)),"No","Yes")</f>
      </c>
      <c r="S186" s="6454">
        <f>IF(ISNA(VLOOKUP($D186,'May 2'!$F:$F,1,0)),"No","Yes")</f>
      </c>
      <c r="T186" s="6453">
        <f>IF(ISNA(VLOOKUP($D186,'Apr 23'!$F:$F,1,0)),"No","Yes")</f>
      </c>
      <c r="U186" s="6452">
        <f>IF(ISNA(VLOOKUP($D186,'Apr 16'!$F:$F,1,0)),"No","Yes")</f>
      </c>
      <c r="V186" s="6451">
        <f>IF(ISNA(VLOOKUP($D186,'Apr 9'!$F:$F,1,0)),"No","Yes")</f>
      </c>
      <c r="W186" s="6450">
        <f>IF(ISNA(VLOOKUP($D186,'Apr 2'!$F:$F,1,0)),"No","Yes")</f>
      </c>
      <c r="X186" s="6449">
        <f>IF(ISNA(VLOOKUP($D186,'Mar 26'!$F:$F,1,0)),"No","Yes")</f>
      </c>
      <c r="Y186" s="6448">
        <f>IF(ISNA(VLOOKUP($D186,'Mar 19'!$F:$F,1,0)),"No","Yes")</f>
      </c>
      <c r="Z186" s="6447">
        <f>IF(ISNA(VLOOKUP($D186,'Mar 12'!$F:$F,1,0)),"No","Yes")</f>
      </c>
      <c r="AA186" s="6446">
        <f>IF(ISNA(VLOOKUP($D186,'Mar 5'!$F:$F,1,0)),"No","Yes")</f>
      </c>
      <c r="AB186" s="6445">
        <f>IF(ISNA(VLOOKUP($D186,'Feb 26'!$F:$F,1,0)),"No","Yes")</f>
      </c>
      <c r="AC186" s="6444">
        <f>IF(ISNA(VLOOKUP($D186,'Feb 26'!$F:$F,1,0)),"No","Yes")</f>
      </c>
      <c r="AD186" s="6443">
        <f>IF(ISNA(VLOOKUP($D186,'Feb 12'!$F:$F,1,0)),"No","Yes")</f>
      </c>
      <c r="AE186" s="6442">
        <f>IF(ISNA(VLOOKUP($D186,'Feb 5'!$F:$F,1,0)),"No","Yes")</f>
      </c>
      <c r="AF186" s="6441">
        <f>IF(ISNA(VLOOKUP($D186,'Jan 29'!$F:$F,1,0)),"No","Yes")</f>
      </c>
      <c r="AG186" s="6440">
        <f>IF(ISNA(VLOOKUP(D186,'Jan 22'!F:F,1,0)),"No","Yes")</f>
      </c>
    </row>
    <row r="187" spans="1:32" x14ac:dyDescent="0.25">
      <c r="A187" s="267"/>
      <c r="B187" s="101" t="s">
        <v>1414</v>
      </c>
      <c r="C187" s="118" t="s">
        <v>1013</v>
      </c>
      <c r="D187" s="118" t="s">
        <v>1154</v>
      </c>
      <c r="E187" s="118" t="s">
        <v>1155</v>
      </c>
      <c r="F187" s="107"/>
      <c r="G187" s="120" t="s">
        <v>1136</v>
      </c>
      <c r="H187" s="128" t="str">
        <f>IF(ISNA(VLOOKUP($D187,'Jul 16'!$F:$F,1,0)),"No","Yes")</f>
      </c>
      <c r="I187" s="6489">
        <f>IF(ISNA(VLOOKUP($D187,'Jul 9'!$F:$F,1,0)),"No","Yes")</f>
      </c>
      <c r="J187" s="6488">
        <f>IF(ISNA(VLOOKUP($D187,'Jul 2'!$F:$F,1,0)),"No","Yes")</f>
      </c>
      <c r="K187" s="6487">
        <f>IF(ISNA(VLOOKUP($D187,'Jun 25'!$F:$F,1,0)),"No","Yes")</f>
      </c>
      <c r="L187" s="6486">
        <f>IF(ISNA(VLOOKUP($D187,'Jun 18'!$F:$F,1,0)),"No","Yes")</f>
      </c>
      <c r="M187" s="6485">
        <f>IF(ISNA(VLOOKUP($D187,'Jun 11'!$F:$F,1,0)),"No","Yes")</f>
      </c>
      <c r="N187" s="6484">
        <f>IF(ISNA(VLOOKUP($D187,'Jun 4'!$F:$F,1,0)),"No","Yes")</f>
      </c>
      <c r="O187" s="6483">
        <f>IF(ISNA(VLOOKUP($D187,'May 28'!$F:$F,1,0)),"No","Yes")</f>
      </c>
      <c r="P187" s="6482">
        <f>IF(ISNA(VLOOKUP($D187,'May 21'!$F:$F,1,0)),"No","Yes")</f>
      </c>
      <c r="Q187" s="6481">
        <f>IF(ISNA(VLOOKUP($D187,'May 14'!$F:$F,1,0)),"No","Yes")</f>
      </c>
      <c r="R187" s="6480">
        <f>IF(ISNA(VLOOKUP($D187,'May 9'!$F:$F,1,0)),"No","Yes")</f>
      </c>
      <c r="S187" s="6479">
        <f>IF(ISNA(VLOOKUP($D187,'May 2'!$F:$F,1,0)),"No","Yes")</f>
      </c>
      <c r="T187" s="6478">
        <f>IF(ISNA(VLOOKUP($D187,'Apr 23'!$F:$F,1,0)),"No","Yes")</f>
      </c>
      <c r="U187" s="6477">
        <f>IF(ISNA(VLOOKUP($D187,'Apr 16'!$F:$F,1,0)),"No","Yes")</f>
      </c>
      <c r="V187" s="6476">
        <f>IF(ISNA(VLOOKUP($D187,'Apr 9'!$F:$F,1,0)),"No","Yes")</f>
      </c>
      <c r="W187" s="6475">
        <f>IF(ISNA(VLOOKUP($D187,'Apr 2'!$F:$F,1,0)),"No","Yes")</f>
      </c>
      <c r="X187" s="6474">
        <f>IF(ISNA(VLOOKUP($D187,'Mar 26'!$F:$F,1,0)),"No","Yes")</f>
      </c>
      <c r="Y187" s="6473">
        <f>IF(ISNA(VLOOKUP($D187,'Mar 19'!$F:$F,1,0)),"No","Yes")</f>
      </c>
      <c r="Z187" s="6472">
        <f>IF(ISNA(VLOOKUP($D187,'Mar 12'!$F:$F,1,0)),"No","Yes")</f>
      </c>
      <c r="AA187" s="6471">
        <f>IF(ISNA(VLOOKUP($D187,'Mar 5'!$F:$F,1,0)),"No","Yes")</f>
      </c>
      <c r="AB187" s="6470">
        <f>IF(ISNA(VLOOKUP($D187,'Feb 26'!$F:$F,1,0)),"No","Yes")</f>
      </c>
      <c r="AC187" s="6469">
        <f>IF(ISNA(VLOOKUP($D187,'Feb 26'!$F:$F,1,0)),"No","Yes")</f>
      </c>
      <c r="AD187" s="6468">
        <f>IF(ISNA(VLOOKUP($D187,'Feb 12'!$F:$F,1,0)),"No","Yes")</f>
      </c>
      <c r="AE187" s="6467">
        <f>IF(ISNA(VLOOKUP($D187,'Feb 5'!$F:$F,1,0)),"No","Yes")</f>
      </c>
      <c r="AF187" s="6466">
        <f>IF(ISNA(VLOOKUP($D187,'Jan 29'!$F:$F,1,0)),"No","Yes")</f>
      </c>
      <c r="AG187" s="6465">
        <f>IF(ISNA(VLOOKUP(D187,'Jan 22'!F:F,1,0)),"No","Yes")</f>
      </c>
    </row>
    <row r="188" spans="1:32" x14ac:dyDescent="0.25">
      <c r="A188" s="267"/>
      <c r="B188" s="233" t="s">
        <v>1415</v>
      </c>
      <c r="C188" s="118" t="s">
        <v>1013</v>
      </c>
      <c r="D188" s="118" t="s">
        <v>1143</v>
      </c>
      <c r="E188" s="118" t="s">
        <v>1144</v>
      </c>
      <c r="F188" s="242" t="s">
        <v>960</v>
      </c>
      <c r="G188" s="242" t="s">
        <v>1469</v>
      </c>
      <c r="H188" s="128" t="str">
        <f>IF(ISNA(VLOOKUP($D188,'Jul 16'!$F:$F,1,0)),"No","Yes")</f>
      </c>
      <c r="I188" s="6514">
        <f>IF(ISNA(VLOOKUP($D188,'Jul 9'!$F:$F,1,0)),"No","Yes")</f>
      </c>
      <c r="J188" s="6513">
        <f>IF(ISNA(VLOOKUP($D188,'Jul 2'!$F:$F,1,0)),"No","Yes")</f>
      </c>
      <c r="K188" s="6512">
        <f>IF(ISNA(VLOOKUP($D188,'Jun 25'!$F:$F,1,0)),"No","Yes")</f>
      </c>
      <c r="L188" s="6511">
        <f>IF(ISNA(VLOOKUP($D188,'Jun 18'!$F:$F,1,0)),"No","Yes")</f>
      </c>
      <c r="M188" s="6510">
        <f>IF(ISNA(VLOOKUP($D188,'Jun 11'!$F:$F,1,0)),"No","Yes")</f>
      </c>
      <c r="N188" s="6509">
        <f>IF(ISNA(VLOOKUP($D188,'Jun 4'!$F:$F,1,0)),"No","Yes")</f>
      </c>
      <c r="O188" s="6508">
        <f>IF(ISNA(VLOOKUP($D188,'May 28'!$F:$F,1,0)),"No","Yes")</f>
      </c>
      <c r="P188" s="6507">
        <f>IF(ISNA(VLOOKUP($D188,'May 21'!$F:$F,1,0)),"No","Yes")</f>
      </c>
      <c r="Q188" s="6506">
        <f>IF(ISNA(VLOOKUP($D188,'May 14'!$F:$F,1,0)),"No","Yes")</f>
      </c>
      <c r="R188" s="6505">
        <f>IF(ISNA(VLOOKUP($D188,'May 9'!$F:$F,1,0)),"No","Yes")</f>
      </c>
      <c r="S188" s="6504">
        <f>IF(ISNA(VLOOKUP($D188,'May 2'!$F:$F,1,0)),"No","Yes")</f>
      </c>
      <c r="T188" s="6503">
        <f>IF(ISNA(VLOOKUP($D188,'Apr 23'!$F:$F,1,0)),"No","Yes")</f>
      </c>
      <c r="U188" s="6502">
        <f>IF(ISNA(VLOOKUP($D188,'Apr 16'!$F:$F,1,0)),"No","Yes")</f>
      </c>
      <c r="V188" s="6501">
        <f>IF(ISNA(VLOOKUP($D188,'Apr 9'!$F:$F,1,0)),"No","Yes")</f>
      </c>
      <c r="W188" s="6500">
        <f>IF(ISNA(VLOOKUP($D188,'Apr 2'!$F:$F,1,0)),"No","Yes")</f>
      </c>
      <c r="X188" s="6499">
        <f>IF(ISNA(VLOOKUP($D188,'Mar 26'!$F:$F,1,0)),"No","Yes")</f>
      </c>
      <c r="Y188" s="6498">
        <f>IF(ISNA(VLOOKUP($D188,'Mar 19'!$F:$F,1,0)),"No","Yes")</f>
      </c>
      <c r="Z188" s="6497">
        <f>IF(ISNA(VLOOKUP($D188,'Mar 12'!$F:$F,1,0)),"No","Yes")</f>
      </c>
      <c r="AA188" s="6496">
        <f>IF(ISNA(VLOOKUP($D188,'Mar 5'!$F:$F,1,0)),"No","Yes")</f>
      </c>
      <c r="AB188" s="6495">
        <f>IF(ISNA(VLOOKUP($D188,'Feb 26'!$F:$F,1,0)),"No","Yes")</f>
      </c>
      <c r="AC188" s="6494">
        <f>IF(ISNA(VLOOKUP($D188,'Feb 26'!$F:$F,1,0)),"No","Yes")</f>
      </c>
      <c r="AD188" s="6493">
        <f>IF(ISNA(VLOOKUP($D188,'Feb 12'!$F:$F,1,0)),"No","Yes")</f>
      </c>
      <c r="AE188" s="6492">
        <f>IF(ISNA(VLOOKUP($D188,'Feb 5'!$F:$F,1,0)),"No","Yes")</f>
      </c>
      <c r="AF188" s="6491">
        <f>IF(ISNA(VLOOKUP($D188,'Jan 29'!$F:$F,1,0)),"No","Yes")</f>
      </c>
      <c r="AG188" s="6490">
        <f>IF(ISNA(VLOOKUP(D188,'Jan 22'!F:F,1,0)),"No","Yes")</f>
      </c>
    </row>
    <row r="189" spans="1:32" x14ac:dyDescent="0.25">
      <c r="A189" s="267"/>
      <c r="B189" s="233" t="s">
        <v>1416</v>
      </c>
      <c r="C189" s="118" t="s">
        <v>1013</v>
      </c>
      <c r="D189" s="118" t="s">
        <v>1112</v>
      </c>
      <c r="E189" s="118" t="s">
        <v>1113</v>
      </c>
      <c r="F189" s="242" t="s">
        <v>960</v>
      </c>
      <c r="G189" s="242" t="s">
        <v>1469</v>
      </c>
      <c r="H189" s="128" t="str">
        <f>IF(ISNA(VLOOKUP($D189,'Jul 16'!$F:$F,1,0)),"No","Yes")</f>
      </c>
      <c r="I189" s="6539">
        <f>IF(ISNA(VLOOKUP($D189,'Jul 9'!$F:$F,1,0)),"No","Yes")</f>
      </c>
      <c r="J189" s="6538">
        <f>IF(ISNA(VLOOKUP($D189,'Jul 2'!$F:$F,1,0)),"No","Yes")</f>
      </c>
      <c r="K189" s="6537">
        <f>IF(ISNA(VLOOKUP($D189,'Jun 25'!$F:$F,1,0)),"No","Yes")</f>
      </c>
      <c r="L189" s="6536">
        <f>IF(ISNA(VLOOKUP($D189,'Jun 18'!$F:$F,1,0)),"No","Yes")</f>
      </c>
      <c r="M189" s="6535">
        <f>IF(ISNA(VLOOKUP($D189,'Jun 11'!$F:$F,1,0)),"No","Yes")</f>
      </c>
      <c r="N189" s="6534">
        <f>IF(ISNA(VLOOKUP($D189,'Jun 4'!$F:$F,1,0)),"No","Yes")</f>
      </c>
      <c r="O189" s="6533">
        <f>IF(ISNA(VLOOKUP($D189,'May 28'!$F:$F,1,0)),"No","Yes")</f>
      </c>
      <c r="P189" s="6532">
        <f>IF(ISNA(VLOOKUP($D189,'May 21'!$F:$F,1,0)),"No","Yes")</f>
      </c>
      <c r="Q189" s="6531">
        <f>IF(ISNA(VLOOKUP($D189,'May 14'!$F:$F,1,0)),"No","Yes")</f>
      </c>
      <c r="R189" s="6530">
        <f>IF(ISNA(VLOOKUP($D189,'May 9'!$F:$F,1,0)),"No","Yes")</f>
      </c>
      <c r="S189" s="6529">
        <f>IF(ISNA(VLOOKUP($D189,'May 2'!$F:$F,1,0)),"No","Yes")</f>
      </c>
      <c r="T189" s="6528">
        <f>IF(ISNA(VLOOKUP($D189,'Apr 23'!$F:$F,1,0)),"No","Yes")</f>
      </c>
      <c r="U189" s="6527">
        <f>IF(ISNA(VLOOKUP($D189,'Apr 16'!$F:$F,1,0)),"No","Yes")</f>
      </c>
      <c r="V189" s="6526">
        <f>IF(ISNA(VLOOKUP($D189,'Apr 9'!$F:$F,1,0)),"No","Yes")</f>
      </c>
      <c r="W189" s="6525">
        <f>IF(ISNA(VLOOKUP($D189,'Apr 2'!$F:$F,1,0)),"No","Yes")</f>
      </c>
      <c r="X189" s="6524">
        <f>IF(ISNA(VLOOKUP($D189,'Mar 26'!$F:$F,1,0)),"No","Yes")</f>
      </c>
      <c r="Y189" s="6523">
        <f>IF(ISNA(VLOOKUP($D189,'Mar 19'!$F:$F,1,0)),"No","Yes")</f>
      </c>
      <c r="Z189" s="6522">
        <f>IF(ISNA(VLOOKUP($D189,'Mar 12'!$F:$F,1,0)),"No","Yes")</f>
      </c>
      <c r="AA189" s="6521">
        <f>IF(ISNA(VLOOKUP($D189,'Mar 5'!$F:$F,1,0)),"No","Yes")</f>
      </c>
      <c r="AB189" s="6520">
        <f>IF(ISNA(VLOOKUP($D189,'Feb 26'!$F:$F,1,0)),"No","Yes")</f>
      </c>
      <c r="AC189" s="6519">
        <f>IF(ISNA(VLOOKUP($D189,'Feb 26'!$F:$F,1,0)),"No","Yes")</f>
      </c>
      <c r="AD189" s="6518">
        <f>IF(ISNA(VLOOKUP($D189,'Feb 12'!$F:$F,1,0)),"No","Yes")</f>
      </c>
      <c r="AE189" s="6517">
        <f>IF(ISNA(VLOOKUP($D189,'Feb 5'!$F:$F,1,0)),"No","Yes")</f>
      </c>
      <c r="AF189" s="6516">
        <f>IF(ISNA(VLOOKUP($D189,'Jan 29'!$F:$F,1,0)),"No","Yes")</f>
      </c>
      <c r="AG189" s="6515">
        <f>IF(ISNA(VLOOKUP(D189,'Jan 22'!F:F,1,0)),"No","Yes")</f>
      </c>
    </row>
    <row r="190" spans="1:32" x14ac:dyDescent="0.25">
      <c r="A190" s="267"/>
      <c r="B190" s="234" t="s">
        <v>1417</v>
      </c>
      <c r="C190" s="118" t="s">
        <v>1013</v>
      </c>
      <c r="D190" s="118" t="s">
        <v>1184</v>
      </c>
      <c r="E190" s="118" t="s">
        <v>1185</v>
      </c>
      <c r="F190" s="120" t="s">
        <v>1136</v>
      </c>
      <c r="H190" s="128" t="str">
        <f>IF(ISNA(VLOOKUP($D190,'Jul 16'!$F:$F,1,0)),"No","Yes")</f>
      </c>
      <c r="I190" s="6563">
        <f>IF(ISNA(VLOOKUP($D190,'Jul 9'!$F:$F,1,0)),"No","Yes")</f>
      </c>
      <c r="J190" s="6562">
        <f>IF(ISNA(VLOOKUP($D190,'Jul 2'!$F:$F,1,0)),"No","Yes")</f>
      </c>
      <c r="K190" s="6561">
        <f>IF(ISNA(VLOOKUP($D190,'Jun 25'!$F:$F,1,0)),"No","Yes")</f>
      </c>
      <c r="L190" s="6560">
        <f>IF(ISNA(VLOOKUP($D190,'Jun 18'!$F:$F,1,0)),"No","Yes")</f>
      </c>
      <c r="M190" s="6559">
        <f>IF(ISNA(VLOOKUP($D190,'Jun 11'!$F:$F,1,0)),"No","Yes")</f>
      </c>
      <c r="N190" s="6558">
        <f>IF(ISNA(VLOOKUP($D190,'Jun 4'!$F:$F,1,0)),"No","Yes")</f>
      </c>
      <c r="O190" s="6557">
        <f>IF(ISNA(VLOOKUP($D190,'May 28'!$F:$F,1,0)),"No","Yes")</f>
      </c>
      <c r="P190" s="6556">
        <f>IF(ISNA(VLOOKUP($D190,'May 21'!$F:$F,1,0)),"No","Yes")</f>
      </c>
      <c r="Q190" s="6555">
        <f>IF(ISNA(VLOOKUP($D190,'May 14'!$F:$F,1,0)),"No","Yes")</f>
      </c>
      <c r="R190" s="6554">
        <f>IF(ISNA(VLOOKUP($D190,'May 9'!$F:$F,1,0)),"No","Yes")</f>
      </c>
      <c r="S190" s="6553">
        <f>IF(ISNA(VLOOKUP($D190,'May 2'!$F:$F,1,0)),"No","Yes")</f>
      </c>
      <c r="T190" s="6552">
        <f>IF(ISNA(VLOOKUP($D190,'Apr 23'!$F:$F,1,0)),"No","Yes")</f>
      </c>
      <c r="U190" s="6551">
        <f>IF(ISNA(VLOOKUP($D190,'Apr 16'!$F:$F,1,0)),"No","Yes")</f>
      </c>
      <c r="V190" s="6550">
        <f>IF(ISNA(VLOOKUP($D190,'Apr 9'!$F:$F,1,0)),"No","Yes")</f>
      </c>
      <c r="W190" s="6549">
        <f>IF(ISNA(VLOOKUP($D190,'Apr 2'!$F:$F,1,0)),"No","Yes")</f>
      </c>
      <c r="X190" s="6548">
        <f>IF(ISNA(VLOOKUP($D190,'Mar 26'!$F:$F,1,0)),"No","Yes")</f>
      </c>
      <c r="Y190" s="6547">
        <f>IF(ISNA(VLOOKUP($D190,'Mar 19'!$F:$F,1,0)),"No","Yes")</f>
      </c>
      <c r="Z190" s="6546">
        <f>IF(ISNA(VLOOKUP($D190,'Mar 12'!$F:$F,1,0)),"No","Yes")</f>
      </c>
      <c r="AA190" s="6545">
        <f>IF(ISNA(VLOOKUP($D190,'Mar 5'!$F:$F,1,0)),"No","Yes")</f>
      </c>
      <c r="AB190" s="6544">
        <f>IF(ISNA(VLOOKUP($D190,'Feb 26'!$F:$F,1,0)),"No","Yes")</f>
      </c>
      <c r="AC190" s="6543">
        <f>IF(ISNA(VLOOKUP($D190,'Feb 26'!$F:$F,1,0)),"No","Yes")</f>
      </c>
      <c r="AD190" s="6542">
        <f>IF(ISNA(VLOOKUP($D190,'Feb 12'!$F:$F,1,0)),"No","Yes")</f>
      </c>
      <c r="AE190" s="6541">
        <f>IF(ISNA(VLOOKUP($D190,'Feb 5'!$F:$F,1,0)),"No","Yes")</f>
      </c>
      <c r="AF190" s="6540">
        <f>IF(ISNA(VLOOKUP($D190,'Jan 29'!$F:$F,1,0)),"No","Yes")</f>
      </c>
    </row>
    <row r="191" spans="1:32" x14ac:dyDescent="0.25">
      <c r="A191" s="267"/>
      <c r="B191" s="101" t="s">
        <v>1418</v>
      </c>
      <c r="C191" s="118" t="s">
        <v>1013</v>
      </c>
      <c r="D191" s="118" t="s">
        <v>1190</v>
      </c>
      <c r="E191" s="118" t="s">
        <v>1191</v>
      </c>
      <c r="F191" s="107"/>
      <c r="G191" s="120" t="s">
        <v>1136</v>
      </c>
      <c r="H191" s="128" t="str">
        <f>IF(ISNA(VLOOKUP($D191,'Jul 16'!$F:$F,1,0)),"No","Yes")</f>
      </c>
      <c r="I191" s="6588">
        <f>IF(ISNA(VLOOKUP($D191,'Jul 9'!$F:$F,1,0)),"No","Yes")</f>
      </c>
      <c r="J191" s="6587">
        <f>IF(ISNA(VLOOKUP($D191,'Jul 2'!$F:$F,1,0)),"No","Yes")</f>
      </c>
      <c r="K191" s="6586">
        <f>IF(ISNA(VLOOKUP($D191,'Jun 25'!$F:$F,1,0)),"No","Yes")</f>
      </c>
      <c r="L191" s="6585">
        <f>IF(ISNA(VLOOKUP($D191,'Jun 18'!$F:$F,1,0)),"No","Yes")</f>
      </c>
      <c r="M191" s="6584">
        <f>IF(ISNA(VLOOKUP($D191,'Jun 11'!$F:$F,1,0)),"No","Yes")</f>
      </c>
      <c r="N191" s="6583">
        <f>IF(ISNA(VLOOKUP($D191,'Jun 4'!$F:$F,1,0)),"No","Yes")</f>
      </c>
      <c r="O191" s="6582">
        <f>IF(ISNA(VLOOKUP($D191,'May 28'!$F:$F,1,0)),"No","Yes")</f>
      </c>
      <c r="P191" s="6581">
        <f>IF(ISNA(VLOOKUP($D191,'May 21'!$F:$F,1,0)),"No","Yes")</f>
      </c>
      <c r="Q191" s="6580">
        <f>IF(ISNA(VLOOKUP($D191,'May 14'!$F:$F,1,0)),"No","Yes")</f>
      </c>
      <c r="R191" s="6579">
        <f>IF(ISNA(VLOOKUP($D191,'May 9'!$F:$F,1,0)),"No","Yes")</f>
      </c>
      <c r="S191" s="6578">
        <f>IF(ISNA(VLOOKUP($D191,'May 2'!$F:$F,1,0)),"No","Yes")</f>
      </c>
      <c r="T191" s="6577">
        <f>IF(ISNA(VLOOKUP($D191,'Apr 23'!$F:$F,1,0)),"No","Yes")</f>
      </c>
      <c r="U191" s="6576">
        <f>IF(ISNA(VLOOKUP($D191,'Apr 16'!$F:$F,1,0)),"No","Yes")</f>
      </c>
      <c r="V191" s="6575">
        <f>IF(ISNA(VLOOKUP($D191,'Apr 9'!$F:$F,1,0)),"No","Yes")</f>
      </c>
      <c r="W191" s="6574">
        <f>IF(ISNA(VLOOKUP($D191,'Apr 2'!$F:$F,1,0)),"No","Yes")</f>
      </c>
      <c r="X191" s="6573">
        <f>IF(ISNA(VLOOKUP($D191,'Mar 26'!$F:$F,1,0)),"No","Yes")</f>
      </c>
      <c r="Y191" s="6572">
        <f>IF(ISNA(VLOOKUP($D191,'Mar 19'!$F:$F,1,0)),"No","Yes")</f>
      </c>
      <c r="Z191" s="6571">
        <f>IF(ISNA(VLOOKUP($D191,'Mar 12'!$F:$F,1,0)),"No","Yes")</f>
      </c>
      <c r="AA191" s="6570">
        <f>IF(ISNA(VLOOKUP($D191,'Mar 5'!$F:$F,1,0)),"No","Yes")</f>
      </c>
      <c r="AB191" s="6569">
        <f>IF(ISNA(VLOOKUP($D191,'Feb 26'!$F:$F,1,0)),"No","Yes")</f>
      </c>
      <c r="AC191" s="6568">
        <f>IF(ISNA(VLOOKUP($D191,'Feb 26'!$F:$F,1,0)),"No","Yes")</f>
      </c>
      <c r="AD191" s="6567">
        <f>IF(ISNA(VLOOKUP($D191,'Feb 12'!$F:$F,1,0)),"No","Yes")</f>
      </c>
      <c r="AE191" s="6566">
        <f>IF(ISNA(VLOOKUP($D191,'Feb 5'!$F:$F,1,0)),"No","Yes")</f>
      </c>
      <c r="AF191" s="6565">
        <f>IF(ISNA(VLOOKUP($D191,'Jan 29'!$F:$F,1,0)),"No","Yes")</f>
      </c>
      <c r="AG191" s="6564">
        <f>IF(ISNA(VLOOKUP(D191,'Jan 22'!F:F,1,0)),"No","Yes")</f>
      </c>
    </row>
    <row r="192" spans="1:32" x14ac:dyDescent="0.25">
      <c r="A192" s="267"/>
      <c r="B192" s="101" t="s">
        <v>1324</v>
      </c>
      <c r="C192" s="118" t="s">
        <v>1013</v>
      </c>
      <c r="D192" s="118" t="s">
        <v>1100</v>
      </c>
      <c r="E192" s="118" t="s">
        <v>1101</v>
      </c>
      <c r="F192" s="107"/>
      <c r="G192" s="120" t="s">
        <v>1233</v>
      </c>
      <c r="H192" s="128" t="str">
        <f>IF(ISNA(VLOOKUP($D192,'Jul 16'!$F:$F,1,0)),"No","Yes")</f>
      </c>
      <c r="I192" s="6613">
        <f>IF(ISNA(VLOOKUP($D192,'Jul 9'!$F:$F,1,0)),"No","Yes")</f>
      </c>
      <c r="J192" s="6612">
        <f>IF(ISNA(VLOOKUP($D192,'Jul 2'!$F:$F,1,0)),"No","Yes")</f>
      </c>
      <c r="K192" s="6611">
        <f>IF(ISNA(VLOOKUP($D192,'Jun 25'!$F:$F,1,0)),"No","Yes")</f>
      </c>
      <c r="L192" s="6610">
        <f>IF(ISNA(VLOOKUP($D192,'Jun 18'!$F:$F,1,0)),"No","Yes")</f>
      </c>
      <c r="M192" s="6609">
        <f>IF(ISNA(VLOOKUP($D192,'Jun 11'!$F:$F,1,0)),"No","Yes")</f>
      </c>
      <c r="N192" s="6608">
        <f>IF(ISNA(VLOOKUP($D192,'Jun 4'!$F:$F,1,0)),"No","Yes")</f>
      </c>
      <c r="O192" s="6607">
        <f>IF(ISNA(VLOOKUP($D192,'May 28'!$F:$F,1,0)),"No","Yes")</f>
      </c>
      <c r="P192" s="6606">
        <f>IF(ISNA(VLOOKUP($D192,'May 21'!$F:$F,1,0)),"No","Yes")</f>
      </c>
      <c r="Q192" s="6605">
        <f>IF(ISNA(VLOOKUP($D192,'May 14'!$F:$F,1,0)),"No","Yes")</f>
      </c>
      <c r="R192" s="6604">
        <f>IF(ISNA(VLOOKUP($D192,'May 9'!$F:$F,1,0)),"No","Yes")</f>
      </c>
      <c r="S192" s="6603">
        <f>IF(ISNA(VLOOKUP($D192,'May 2'!$F:$F,1,0)),"No","Yes")</f>
      </c>
      <c r="T192" s="6602">
        <f>IF(ISNA(VLOOKUP($D192,'Apr 23'!$F:$F,1,0)),"No","Yes")</f>
      </c>
      <c r="U192" s="6601">
        <f>IF(ISNA(VLOOKUP($D192,'Apr 16'!$F:$F,1,0)),"No","Yes")</f>
      </c>
      <c r="V192" s="6600">
        <f>IF(ISNA(VLOOKUP($D192,'Apr 9'!$F:$F,1,0)),"No","Yes")</f>
      </c>
      <c r="W192" s="6599">
        <f>IF(ISNA(VLOOKUP($D192,'Apr 2'!$F:$F,1,0)),"No","Yes")</f>
      </c>
      <c r="X192" s="6598">
        <f>IF(ISNA(VLOOKUP($D192,'Mar 26'!$F:$F,1,0)),"No","Yes")</f>
      </c>
      <c r="Y192" s="6597">
        <f>IF(ISNA(VLOOKUP($D192,'Mar 19'!$F:$F,1,0)),"No","Yes")</f>
      </c>
      <c r="Z192" s="6596">
        <f>IF(ISNA(VLOOKUP($D192,'Mar 12'!$F:$F,1,0)),"No","Yes")</f>
      </c>
      <c r="AA192" s="6595">
        <f>IF(ISNA(VLOOKUP($D192,'Mar 5'!$F:$F,1,0)),"No","Yes")</f>
      </c>
      <c r="AB192" s="6594">
        <f>IF(ISNA(VLOOKUP($D192,'Feb 26'!$F:$F,1,0)),"No","Yes")</f>
      </c>
      <c r="AC192" s="6593">
        <f>IF(ISNA(VLOOKUP($D192,'Feb 26'!$F:$F,1,0)),"No","Yes")</f>
      </c>
      <c r="AD192" s="6592">
        <f>IF(ISNA(VLOOKUP($D192,'Feb 12'!$F:$F,1,0)),"No","Yes")</f>
      </c>
      <c r="AE192" s="6591">
        <f>IF(ISNA(VLOOKUP($D192,'Feb 5'!$F:$F,1,0)),"No","Yes")</f>
      </c>
      <c r="AF192" s="6590">
        <f>IF(ISNA(VLOOKUP($D192,'Jan 29'!$F:$F,1,0)),"No","Yes")</f>
      </c>
      <c r="AG192" s="6589">
        <f>IF(ISNA(VLOOKUP(D192,'Jan 22'!F:F,1,0)),"No","Yes")</f>
      </c>
    </row>
    <row r="193" spans="1:32" x14ac:dyDescent="0.25">
      <c r="A193" s="267"/>
      <c r="B193" s="101" t="s">
        <v>1306</v>
      </c>
      <c r="C193" s="118" t="s">
        <v>1013</v>
      </c>
      <c r="D193" s="118" t="s">
        <v>1133</v>
      </c>
      <c r="E193" s="118" t="s">
        <v>1134</v>
      </c>
      <c r="F193" s="107"/>
      <c r="G193" s="120" t="s">
        <v>1136</v>
      </c>
      <c r="H193" s="128" t="str">
        <f>IF(ISNA(VLOOKUP($D193,'Jul 16'!$F:$F,1,0)),"No","Yes")</f>
      </c>
      <c r="I193" s="6638">
        <f>IF(ISNA(VLOOKUP($D193,'Jul 9'!$F:$F,1,0)),"No","Yes")</f>
      </c>
      <c r="J193" s="6637">
        <f>IF(ISNA(VLOOKUP($D193,'Jul 2'!$F:$F,1,0)),"No","Yes")</f>
      </c>
      <c r="K193" s="6636">
        <f>IF(ISNA(VLOOKUP($D193,'Jun 25'!$F:$F,1,0)),"No","Yes")</f>
      </c>
      <c r="L193" s="6635">
        <f>IF(ISNA(VLOOKUP($D193,'Jun 18'!$F:$F,1,0)),"No","Yes")</f>
      </c>
      <c r="M193" s="6634">
        <f>IF(ISNA(VLOOKUP($D193,'Jun 11'!$F:$F,1,0)),"No","Yes")</f>
      </c>
      <c r="N193" s="6633">
        <f>IF(ISNA(VLOOKUP($D193,'Jun 4'!$F:$F,1,0)),"No","Yes")</f>
      </c>
      <c r="O193" s="6632">
        <f>IF(ISNA(VLOOKUP($D193,'May 28'!$F:$F,1,0)),"No","Yes")</f>
      </c>
      <c r="P193" s="6631">
        <f>IF(ISNA(VLOOKUP($D193,'May 21'!$F:$F,1,0)),"No","Yes")</f>
      </c>
      <c r="Q193" s="6630">
        <f>IF(ISNA(VLOOKUP($D193,'May 14'!$F:$F,1,0)),"No","Yes")</f>
      </c>
      <c r="R193" s="6629">
        <f>IF(ISNA(VLOOKUP($D193,'May 9'!$F:$F,1,0)),"No","Yes")</f>
      </c>
      <c r="S193" s="6628">
        <f>IF(ISNA(VLOOKUP($D193,'May 2'!$F:$F,1,0)),"No","Yes")</f>
      </c>
      <c r="T193" s="6627">
        <f>IF(ISNA(VLOOKUP($D193,'Apr 23'!$F:$F,1,0)),"No","Yes")</f>
      </c>
      <c r="U193" s="6626">
        <f>IF(ISNA(VLOOKUP($D193,'Apr 16'!$F:$F,1,0)),"No","Yes")</f>
      </c>
      <c r="V193" s="6625">
        <f>IF(ISNA(VLOOKUP($D193,'Apr 9'!$F:$F,1,0)),"No","Yes")</f>
      </c>
      <c r="W193" s="6624">
        <f>IF(ISNA(VLOOKUP($D193,'Apr 2'!$F:$F,1,0)),"No","Yes")</f>
      </c>
      <c r="X193" s="6623">
        <f>IF(ISNA(VLOOKUP($D193,'Mar 26'!$F:$F,1,0)),"No","Yes")</f>
      </c>
      <c r="Y193" s="6622">
        <f>IF(ISNA(VLOOKUP($D193,'Mar 19'!$F:$F,1,0)),"No","Yes")</f>
      </c>
      <c r="Z193" s="6621">
        <f>IF(ISNA(VLOOKUP($D193,'Mar 12'!$F:$F,1,0)),"No","Yes")</f>
      </c>
      <c r="AA193" s="6620">
        <f>IF(ISNA(VLOOKUP($D193,'Mar 5'!$F:$F,1,0)),"No","Yes")</f>
      </c>
      <c r="AB193" s="6619">
        <f>IF(ISNA(VLOOKUP($D193,'Feb 26'!$F:$F,1,0)),"No","Yes")</f>
      </c>
      <c r="AC193" s="6618">
        <f>IF(ISNA(VLOOKUP($D193,'Feb 26'!$F:$F,1,0)),"No","Yes")</f>
      </c>
      <c r="AD193" s="6617">
        <f>IF(ISNA(VLOOKUP($D193,'Feb 12'!$F:$F,1,0)),"No","Yes")</f>
      </c>
      <c r="AE193" s="6616">
        <f>IF(ISNA(VLOOKUP($D193,'Feb 5'!$F:$F,1,0)),"No","Yes")</f>
      </c>
      <c r="AF193" s="6615">
        <f>IF(ISNA(VLOOKUP($D193,'Jan 29'!$F:$F,1,0)),"No","Yes")</f>
      </c>
      <c r="AG193" s="6614">
        <f>IF(ISNA(VLOOKUP(D193,'Jan 22'!F:F,1,0)),"No","Yes")</f>
      </c>
    </row>
    <row r="194" spans="1:32" x14ac:dyDescent="0.25">
      <c r="A194" s="267"/>
      <c r="B194" s="101" t="s">
        <v>1419</v>
      </c>
      <c r="C194" s="118" t="s">
        <v>1013</v>
      </c>
      <c r="D194" s="118" t="s">
        <v>1096</v>
      </c>
      <c r="E194" s="118" t="s">
        <v>1097</v>
      </c>
      <c r="F194" s="107"/>
      <c r="G194" s="120" t="s">
        <v>1136</v>
      </c>
      <c r="H194" s="128" t="str">
        <f>IF(ISNA(VLOOKUP($D194,'Jul 16'!$F:$F,1,0)),"No","Yes")</f>
      </c>
      <c r="I194" s="6663">
        <f>IF(ISNA(VLOOKUP($D194,'Jul 9'!$F:$F,1,0)),"No","Yes")</f>
      </c>
      <c r="J194" s="6662">
        <f>IF(ISNA(VLOOKUP($D194,'Jul 2'!$F:$F,1,0)),"No","Yes")</f>
      </c>
      <c r="K194" s="6661">
        <f>IF(ISNA(VLOOKUP($D194,'Jun 25'!$F:$F,1,0)),"No","Yes")</f>
      </c>
      <c r="L194" s="6660">
        <f>IF(ISNA(VLOOKUP($D194,'Jun 18'!$F:$F,1,0)),"No","Yes")</f>
      </c>
      <c r="M194" s="6659">
        <f>IF(ISNA(VLOOKUP($D194,'Jun 11'!$F:$F,1,0)),"No","Yes")</f>
      </c>
      <c r="N194" s="6658">
        <f>IF(ISNA(VLOOKUP($D194,'Jun 4'!$F:$F,1,0)),"No","Yes")</f>
      </c>
      <c r="O194" s="6657">
        <f>IF(ISNA(VLOOKUP($D194,'May 28'!$F:$F,1,0)),"No","Yes")</f>
      </c>
      <c r="P194" s="6656">
        <f>IF(ISNA(VLOOKUP($D194,'May 21'!$F:$F,1,0)),"No","Yes")</f>
      </c>
      <c r="Q194" s="6655">
        <f>IF(ISNA(VLOOKUP($D194,'May 14'!$F:$F,1,0)),"No","Yes")</f>
      </c>
      <c r="R194" s="6654">
        <f>IF(ISNA(VLOOKUP($D194,'May 9'!$F:$F,1,0)),"No","Yes")</f>
      </c>
      <c r="S194" s="6653">
        <f>IF(ISNA(VLOOKUP($D194,'May 2'!$F:$F,1,0)),"No","Yes")</f>
      </c>
      <c r="T194" s="6652">
        <f>IF(ISNA(VLOOKUP($D194,'Apr 23'!$F:$F,1,0)),"No","Yes")</f>
      </c>
      <c r="U194" s="6651">
        <f>IF(ISNA(VLOOKUP($D194,'Apr 16'!$F:$F,1,0)),"No","Yes")</f>
      </c>
      <c r="V194" s="6650">
        <f>IF(ISNA(VLOOKUP($D194,'Apr 9'!$F:$F,1,0)),"No","Yes")</f>
      </c>
      <c r="W194" s="6649">
        <f>IF(ISNA(VLOOKUP($D194,'Apr 2'!$F:$F,1,0)),"No","Yes")</f>
      </c>
      <c r="X194" s="6648">
        <f>IF(ISNA(VLOOKUP($D194,'Mar 26'!$F:$F,1,0)),"No","Yes")</f>
      </c>
      <c r="Y194" s="6647">
        <f>IF(ISNA(VLOOKUP($D194,'Mar 19'!$F:$F,1,0)),"No","Yes")</f>
      </c>
      <c r="Z194" s="6646">
        <f>IF(ISNA(VLOOKUP($D194,'Mar 12'!$F:$F,1,0)),"No","Yes")</f>
      </c>
      <c r="AA194" s="6645">
        <f>IF(ISNA(VLOOKUP($D194,'Mar 5'!$F:$F,1,0)),"No","Yes")</f>
      </c>
      <c r="AB194" s="6644">
        <f>IF(ISNA(VLOOKUP($D194,'Feb 26'!$F:$F,1,0)),"No","Yes")</f>
      </c>
      <c r="AC194" s="6643">
        <f>IF(ISNA(VLOOKUP($D194,'Feb 26'!$F:$F,1,0)),"No","Yes")</f>
      </c>
      <c r="AD194" s="6642">
        <f>IF(ISNA(VLOOKUP($D194,'Feb 12'!$F:$F,1,0)),"No","Yes")</f>
      </c>
      <c r="AE194" s="6641">
        <f>IF(ISNA(VLOOKUP($D194,'Feb 5'!$F:$F,1,0)),"No","Yes")</f>
      </c>
      <c r="AF194" s="6640">
        <f>IF(ISNA(VLOOKUP($D194,'Jan 29'!$F:$F,1,0)),"No","Yes")</f>
      </c>
      <c r="AG194" s="6639">
        <f>IF(ISNA(VLOOKUP(D194,'Jan 22'!F:F,1,0)),"No","Yes")</f>
      </c>
    </row>
    <row customFormat="1" r="195" s="175" spans="1:32" x14ac:dyDescent="0.25">
      <c r="A195" s="267"/>
      <c r="B195" s="233" t="s">
        <v>1497</v>
      </c>
      <c r="C195" s="107" t="s">
        <v>1013</v>
      </c>
      <c r="D195" s="107" t="s">
        <v>1492</v>
      </c>
      <c r="E195" s="107" t="s">
        <v>1493</v>
      </c>
      <c r="F195" s="107" t="s">
        <v>960</v>
      </c>
      <c r="G195" s="107" t="s">
        <v>960</v>
      </c>
      <c r="H195" s="128" t="str">
        <f>IF(ISNA(VLOOKUP($D195,'Jul 16'!$F:$F,1,0)),"No","Yes")</f>
      </c>
      <c r="I195" s="6688">
        <f>IF(ISNA(VLOOKUP($D195,'Jul 9'!$F:$F,1,0)),"No","Yes")</f>
      </c>
      <c r="J195" s="6687">
        <f>IF(ISNA(VLOOKUP($D195,'Jul 2'!$F:$F,1,0)),"No","Yes")</f>
      </c>
      <c r="K195" s="6686">
        <f>IF(ISNA(VLOOKUP($D195,'Jun 25'!$F:$F,1,0)),"No","Yes")</f>
      </c>
      <c r="L195" s="6685">
        <f>IF(ISNA(VLOOKUP($D195,'Jun 18'!$F:$F,1,0)),"No","Yes")</f>
      </c>
      <c r="M195" s="6684">
        <f>IF(ISNA(VLOOKUP($D195,'Jun 11'!$F:$F,1,0)),"No","Yes")</f>
      </c>
      <c r="N195" s="6683">
        <f>IF(ISNA(VLOOKUP($D195,'Jun 4'!$F:$F,1,0)),"No","Yes")</f>
      </c>
      <c r="O195" s="6682">
        <f>IF(ISNA(VLOOKUP($D195,'May 28'!$F:$F,1,0)),"No","Yes")</f>
      </c>
      <c r="P195" s="6681">
        <f>IF(ISNA(VLOOKUP($D195,'May 21'!$F:$F,1,0)),"No","Yes")</f>
      </c>
      <c r="Q195" s="6680">
        <f>IF(ISNA(VLOOKUP($D195,'May 14'!$F:$F,1,0)),"No","Yes")</f>
      </c>
      <c r="R195" s="6679">
        <f>IF(ISNA(VLOOKUP($D195,'May 9'!$F:$F,1,0)),"No","Yes")</f>
      </c>
      <c r="S195" s="6678">
        <f>IF(ISNA(VLOOKUP($D195,'May 2'!$F:$F,1,0)),"No","Yes")</f>
      </c>
      <c r="T195" s="6677">
        <f>IF(ISNA(VLOOKUP($D195,'Apr 23'!$F:$F,1,0)),"No","Yes")</f>
      </c>
      <c r="U195" s="6676">
        <f>IF(ISNA(VLOOKUP($D195,'Apr 16'!$F:$F,1,0)),"No","Yes")</f>
      </c>
      <c r="V195" s="6675">
        <f>IF(ISNA(VLOOKUP($D195,'Apr 9'!$F:$F,1,0)),"No","Yes")</f>
      </c>
      <c r="W195" s="6674">
        <f>IF(ISNA(VLOOKUP($D195,'Apr 2'!$F:$F,1,0)),"No","Yes")</f>
      </c>
      <c r="X195" s="6673">
        <f>IF(ISNA(VLOOKUP($D195,'Mar 26'!$F:$F,1,0)),"No","Yes")</f>
      </c>
      <c r="Y195" s="6672">
        <f>IF(ISNA(VLOOKUP($D195,'Mar 19'!$F:$F,1,0)),"No","Yes")</f>
      </c>
      <c r="Z195" s="6671">
        <f>IF(ISNA(VLOOKUP($D195,'Mar 12'!$F:$F,1,0)),"No","Yes")</f>
      </c>
      <c r="AA195" s="6670">
        <f>IF(ISNA(VLOOKUP($D195,'Mar 5'!$F:$F,1,0)),"No","Yes")</f>
      </c>
      <c r="AB195" s="6669">
        <f>IF(ISNA(VLOOKUP($D195,'Feb 26'!$F:$F,1,0)),"No","Yes")</f>
      </c>
      <c r="AC195" s="6668">
        <f>IF(ISNA(VLOOKUP($D195,'Feb 26'!$F:$F,1,0)),"No","Yes")</f>
      </c>
      <c r="AD195" s="6667">
        <f>IF(ISNA(VLOOKUP($D195,'Feb 12'!$F:$F,1,0)),"No","Yes")</f>
      </c>
      <c r="AE195" s="6666">
        <f>IF(ISNA(VLOOKUP($D195,'Feb 5'!$F:$F,1,0)),"No","Yes")</f>
      </c>
      <c r="AF195" s="6665">
        <f>IF(ISNA(VLOOKUP($D195,'Jan 29'!$F:$F,1,0)),"No","Yes")</f>
      </c>
      <c r="AG195" s="6664">
        <f>IF(ISNA(VLOOKUP(D195,'Jan 22'!F:F,1,0)),"No","Yes")</f>
      </c>
    </row>
    <row r="196" spans="1:32" x14ac:dyDescent="0.25">
      <c r="A196" s="267"/>
      <c r="B196" s="101" t="s">
        <v>1420</v>
      </c>
      <c r="C196" s="118" t="s">
        <v>1013</v>
      </c>
      <c r="D196" s="118" t="s">
        <v>1178</v>
      </c>
      <c r="E196" s="118" t="s">
        <v>1179</v>
      </c>
      <c r="F196" s="107"/>
      <c r="G196" s="120" t="s">
        <v>1136</v>
      </c>
      <c r="H196" s="128" t="str">
        <f>IF(ISNA(VLOOKUP($D196,'Jul 16'!$F:$F,1,0)),"No","Yes")</f>
      </c>
      <c r="I196" s="6713">
        <f>IF(ISNA(VLOOKUP($D196,'Jul 9'!$F:$F,1,0)),"No","Yes")</f>
      </c>
      <c r="J196" s="6712">
        <f>IF(ISNA(VLOOKUP($D196,'Jul 2'!$F:$F,1,0)),"No","Yes")</f>
      </c>
      <c r="K196" s="6711">
        <f>IF(ISNA(VLOOKUP($D196,'Jun 25'!$F:$F,1,0)),"No","Yes")</f>
      </c>
      <c r="L196" s="6710">
        <f>IF(ISNA(VLOOKUP($D196,'Jun 18'!$F:$F,1,0)),"No","Yes")</f>
      </c>
      <c r="M196" s="6709">
        <f>IF(ISNA(VLOOKUP($D196,'Jun 11'!$F:$F,1,0)),"No","Yes")</f>
      </c>
      <c r="N196" s="6708">
        <f>IF(ISNA(VLOOKUP($D196,'Jun 4'!$F:$F,1,0)),"No","Yes")</f>
      </c>
      <c r="O196" s="6707">
        <f>IF(ISNA(VLOOKUP($D196,'May 28'!$F:$F,1,0)),"No","Yes")</f>
      </c>
      <c r="P196" s="6706">
        <f>IF(ISNA(VLOOKUP($D196,'May 21'!$F:$F,1,0)),"No","Yes")</f>
      </c>
      <c r="Q196" s="6705">
        <f>IF(ISNA(VLOOKUP($D196,'May 14'!$F:$F,1,0)),"No","Yes")</f>
      </c>
      <c r="R196" s="6704">
        <f>IF(ISNA(VLOOKUP($D196,'May 9'!$F:$F,1,0)),"No","Yes")</f>
      </c>
      <c r="S196" s="6703">
        <f>IF(ISNA(VLOOKUP($D196,'May 2'!$F:$F,1,0)),"No","Yes")</f>
      </c>
      <c r="T196" s="6702">
        <f>IF(ISNA(VLOOKUP($D196,'Apr 23'!$F:$F,1,0)),"No","Yes")</f>
      </c>
      <c r="U196" s="6701">
        <f>IF(ISNA(VLOOKUP($D196,'Apr 16'!$F:$F,1,0)),"No","Yes")</f>
      </c>
      <c r="V196" s="6700">
        <f>IF(ISNA(VLOOKUP($D196,'Apr 9'!$F:$F,1,0)),"No","Yes")</f>
      </c>
      <c r="W196" s="6699">
        <f>IF(ISNA(VLOOKUP($D196,'Apr 2'!$F:$F,1,0)),"No","Yes")</f>
      </c>
      <c r="X196" s="6698">
        <f>IF(ISNA(VLOOKUP($D196,'Mar 26'!$F:$F,1,0)),"No","Yes")</f>
      </c>
      <c r="Y196" s="6697">
        <f>IF(ISNA(VLOOKUP($D196,'Mar 19'!$F:$F,1,0)),"No","Yes")</f>
      </c>
      <c r="Z196" s="6696">
        <f>IF(ISNA(VLOOKUP($D196,'Mar 12'!$F:$F,1,0)),"No","Yes")</f>
      </c>
      <c r="AA196" s="6695">
        <f>IF(ISNA(VLOOKUP($D196,'Mar 5'!$F:$F,1,0)),"No","Yes")</f>
      </c>
      <c r="AB196" s="6694">
        <f>IF(ISNA(VLOOKUP($D196,'Feb 26'!$F:$F,1,0)),"No","Yes")</f>
      </c>
      <c r="AC196" s="6693">
        <f>IF(ISNA(VLOOKUP($D196,'Feb 26'!$F:$F,1,0)),"No","Yes")</f>
      </c>
      <c r="AD196" s="6692">
        <f>IF(ISNA(VLOOKUP($D196,'Feb 12'!$F:$F,1,0)),"No","Yes")</f>
      </c>
      <c r="AE196" s="6691">
        <f>IF(ISNA(VLOOKUP($D196,'Feb 5'!$F:$F,1,0)),"No","Yes")</f>
      </c>
      <c r="AF196" s="6690">
        <f>IF(ISNA(VLOOKUP($D196,'Jan 29'!$F:$F,1,0)),"No","Yes")</f>
      </c>
      <c r="AG196" s="6689">
        <f>IF(ISNA(VLOOKUP(D196,'Jan 22'!F:F,1,0)),"No","Yes")</f>
      </c>
    </row>
    <row r="197" spans="1:32" x14ac:dyDescent="0.25">
      <c r="A197" s="267"/>
      <c r="B197" s="101" t="s">
        <v>1383</v>
      </c>
      <c r="C197" s="118" t="s">
        <v>1013</v>
      </c>
      <c r="D197" s="118" t="s">
        <v>1121</v>
      </c>
      <c r="E197" s="118" t="s">
        <v>1122</v>
      </c>
      <c r="F197" s="107"/>
      <c r="G197" s="120" t="s">
        <v>1136</v>
      </c>
      <c r="H197" s="128" t="str">
        <f>IF(ISNA(VLOOKUP($D197,'Jul 16'!$F:$F,1,0)),"No","Yes")</f>
      </c>
      <c r="I197" s="6738">
        <f>IF(ISNA(VLOOKUP($D197,'Jul 9'!$F:$F,1,0)),"No","Yes")</f>
      </c>
      <c r="J197" s="6737">
        <f>IF(ISNA(VLOOKUP($D197,'Jul 2'!$F:$F,1,0)),"No","Yes")</f>
      </c>
      <c r="K197" s="6736">
        <f>IF(ISNA(VLOOKUP($D197,'Jun 25'!$F:$F,1,0)),"No","Yes")</f>
      </c>
      <c r="L197" s="6735">
        <f>IF(ISNA(VLOOKUP($D197,'Jun 18'!$F:$F,1,0)),"No","Yes")</f>
      </c>
      <c r="M197" s="6734">
        <f>IF(ISNA(VLOOKUP($D197,'Jun 11'!$F:$F,1,0)),"No","Yes")</f>
      </c>
      <c r="N197" s="6733">
        <f>IF(ISNA(VLOOKUP($D197,'Jun 4'!$F:$F,1,0)),"No","Yes")</f>
      </c>
      <c r="O197" s="6732">
        <f>IF(ISNA(VLOOKUP($D197,'May 28'!$F:$F,1,0)),"No","Yes")</f>
      </c>
      <c r="P197" s="6731">
        <f>IF(ISNA(VLOOKUP($D197,'May 21'!$F:$F,1,0)),"No","Yes")</f>
      </c>
      <c r="Q197" s="6730">
        <f>IF(ISNA(VLOOKUP($D197,'May 14'!$F:$F,1,0)),"No","Yes")</f>
      </c>
      <c r="R197" s="6729">
        <f>IF(ISNA(VLOOKUP($D197,'May 9'!$F:$F,1,0)),"No","Yes")</f>
      </c>
      <c r="S197" s="6728">
        <f>IF(ISNA(VLOOKUP($D197,'May 2'!$F:$F,1,0)),"No","Yes")</f>
      </c>
      <c r="T197" s="6727">
        <f>IF(ISNA(VLOOKUP($D197,'Apr 23'!$F:$F,1,0)),"No","Yes")</f>
      </c>
      <c r="U197" s="6726">
        <f>IF(ISNA(VLOOKUP($D197,'Apr 16'!$F:$F,1,0)),"No","Yes")</f>
      </c>
      <c r="V197" s="6725">
        <f>IF(ISNA(VLOOKUP($D197,'Apr 9'!$F:$F,1,0)),"No","Yes")</f>
      </c>
      <c r="W197" s="6724">
        <f>IF(ISNA(VLOOKUP($D197,'Apr 2'!$F:$F,1,0)),"No","Yes")</f>
      </c>
      <c r="X197" s="6723">
        <f>IF(ISNA(VLOOKUP($D197,'Mar 26'!$F:$F,1,0)),"No","Yes")</f>
      </c>
      <c r="Y197" s="6722">
        <f>IF(ISNA(VLOOKUP($D197,'Mar 19'!$F:$F,1,0)),"No","Yes")</f>
      </c>
      <c r="Z197" s="6721">
        <f>IF(ISNA(VLOOKUP($D197,'Mar 12'!$F:$F,1,0)),"No","Yes")</f>
      </c>
      <c r="AA197" s="6720">
        <f>IF(ISNA(VLOOKUP($D197,'Mar 5'!$F:$F,1,0)),"No","Yes")</f>
      </c>
      <c r="AB197" s="6719">
        <f>IF(ISNA(VLOOKUP($D197,'Feb 26'!$F:$F,1,0)),"No","Yes")</f>
      </c>
      <c r="AC197" s="6718">
        <f>IF(ISNA(VLOOKUP($D197,'Feb 26'!$F:$F,1,0)),"No","Yes")</f>
      </c>
      <c r="AD197" s="6717">
        <f>IF(ISNA(VLOOKUP($D197,'Feb 12'!$F:$F,1,0)),"No","Yes")</f>
      </c>
      <c r="AE197" s="6716">
        <f>IF(ISNA(VLOOKUP($D197,'Feb 5'!$F:$F,1,0)),"No","Yes")</f>
      </c>
      <c r="AF197" s="6715">
        <f>IF(ISNA(VLOOKUP($D197,'Jan 29'!$F:$F,1,0)),"No","Yes")</f>
      </c>
      <c r="AG197" s="6714">
        <f>IF(ISNA(VLOOKUP(D197,'Jan 22'!F:F,1,0)),"No","Yes")</f>
      </c>
    </row>
    <row r="198" spans="1:32" x14ac:dyDescent="0.25">
      <c r="A198" s="267"/>
      <c r="B198" s="101" t="s">
        <v>1421</v>
      </c>
      <c r="C198" s="118" t="s">
        <v>1013</v>
      </c>
      <c r="D198" s="118" t="s">
        <v>1118</v>
      </c>
      <c r="E198" s="118" t="s">
        <v>1119</v>
      </c>
      <c r="F198" s="107"/>
      <c r="G198" s="120" t="s">
        <v>1136</v>
      </c>
      <c r="H198" s="128" t="str">
        <f>IF(ISNA(VLOOKUP($D198,'Jul 16'!$F:$F,1,0)),"No","Yes")</f>
      </c>
      <c r="I198" s="6763">
        <f>IF(ISNA(VLOOKUP($D198,'Jul 9'!$F:$F,1,0)),"No","Yes")</f>
      </c>
      <c r="J198" s="6762">
        <f>IF(ISNA(VLOOKUP($D198,'Jul 2'!$F:$F,1,0)),"No","Yes")</f>
      </c>
      <c r="K198" s="6761">
        <f>IF(ISNA(VLOOKUP($D198,'Jun 25'!$F:$F,1,0)),"No","Yes")</f>
      </c>
      <c r="L198" s="6760">
        <f>IF(ISNA(VLOOKUP($D198,'Jun 18'!$F:$F,1,0)),"No","Yes")</f>
      </c>
      <c r="M198" s="6759">
        <f>IF(ISNA(VLOOKUP($D198,'Jun 11'!$F:$F,1,0)),"No","Yes")</f>
      </c>
      <c r="N198" s="6758">
        <f>IF(ISNA(VLOOKUP($D198,'Jun 4'!$F:$F,1,0)),"No","Yes")</f>
      </c>
      <c r="O198" s="6757">
        <f>IF(ISNA(VLOOKUP($D198,'May 28'!$F:$F,1,0)),"No","Yes")</f>
      </c>
      <c r="P198" s="6756">
        <f>IF(ISNA(VLOOKUP($D198,'May 21'!$F:$F,1,0)),"No","Yes")</f>
      </c>
      <c r="Q198" s="6755">
        <f>IF(ISNA(VLOOKUP($D198,'May 14'!$F:$F,1,0)),"No","Yes")</f>
      </c>
      <c r="R198" s="6754">
        <f>IF(ISNA(VLOOKUP($D198,'May 9'!$F:$F,1,0)),"No","Yes")</f>
      </c>
      <c r="S198" s="6753">
        <f>IF(ISNA(VLOOKUP($D198,'May 2'!$F:$F,1,0)),"No","Yes")</f>
      </c>
      <c r="T198" s="6752">
        <f>IF(ISNA(VLOOKUP($D198,'Apr 23'!$F:$F,1,0)),"No","Yes")</f>
      </c>
      <c r="U198" s="6751">
        <f>IF(ISNA(VLOOKUP($D198,'Apr 16'!$F:$F,1,0)),"No","Yes")</f>
      </c>
      <c r="V198" s="6750">
        <f>IF(ISNA(VLOOKUP($D198,'Apr 9'!$F:$F,1,0)),"No","Yes")</f>
      </c>
      <c r="W198" s="6749">
        <f>IF(ISNA(VLOOKUP($D198,'Apr 2'!$F:$F,1,0)),"No","Yes")</f>
      </c>
      <c r="X198" s="6748">
        <f>IF(ISNA(VLOOKUP($D198,'Mar 26'!$F:$F,1,0)),"No","Yes")</f>
      </c>
      <c r="Y198" s="6747">
        <f>IF(ISNA(VLOOKUP($D198,'Mar 19'!$F:$F,1,0)),"No","Yes")</f>
      </c>
      <c r="Z198" s="6746">
        <f>IF(ISNA(VLOOKUP($D198,'Mar 12'!$F:$F,1,0)),"No","Yes")</f>
      </c>
      <c r="AA198" s="6745">
        <f>IF(ISNA(VLOOKUP($D198,'Mar 5'!$F:$F,1,0)),"No","Yes")</f>
      </c>
      <c r="AB198" s="6744">
        <f>IF(ISNA(VLOOKUP($D198,'Feb 26'!$F:$F,1,0)),"No","Yes")</f>
      </c>
      <c r="AC198" s="6743">
        <f>IF(ISNA(VLOOKUP($D198,'Feb 26'!$F:$F,1,0)),"No","Yes")</f>
      </c>
      <c r="AD198" s="6742">
        <f>IF(ISNA(VLOOKUP($D198,'Feb 12'!$F:$F,1,0)),"No","Yes")</f>
      </c>
      <c r="AE198" s="6741">
        <f>IF(ISNA(VLOOKUP($D198,'Feb 5'!$F:$F,1,0)),"No","Yes")</f>
      </c>
      <c r="AF198" s="6740">
        <f>IF(ISNA(VLOOKUP($D198,'Jan 29'!$F:$F,1,0)),"No","Yes")</f>
      </c>
      <c r="AG198" s="6739">
        <f>IF(ISNA(VLOOKUP(D198,'Jan 22'!F:F,1,0)),"No","Yes")</f>
      </c>
    </row>
    <row r="199" spans="1:32" x14ac:dyDescent="0.25">
      <c r="A199" s="267"/>
      <c r="B199" s="101" t="s">
        <v>1422</v>
      </c>
      <c r="C199" s="118" t="s">
        <v>1013</v>
      </c>
      <c r="D199" s="118" t="s">
        <v>1173</v>
      </c>
      <c r="E199" s="118" t="s">
        <v>1174</v>
      </c>
      <c r="F199" s="107"/>
      <c r="G199" s="120" t="s">
        <v>1136</v>
      </c>
      <c r="H199" s="128" t="str">
        <f>IF(ISNA(VLOOKUP($D199,'Jul 16'!$F:$F,1,0)),"No","Yes")</f>
      </c>
      <c r="I199" s="6788">
        <f>IF(ISNA(VLOOKUP($D199,'Jul 9'!$F:$F,1,0)),"No","Yes")</f>
      </c>
      <c r="J199" s="6787">
        <f>IF(ISNA(VLOOKUP($D199,'Jul 2'!$F:$F,1,0)),"No","Yes")</f>
      </c>
      <c r="K199" s="6786">
        <f>IF(ISNA(VLOOKUP($D199,'Jun 25'!$F:$F,1,0)),"No","Yes")</f>
      </c>
      <c r="L199" s="6785">
        <f>IF(ISNA(VLOOKUP($D199,'Jun 18'!$F:$F,1,0)),"No","Yes")</f>
      </c>
      <c r="M199" s="6784">
        <f>IF(ISNA(VLOOKUP($D199,'Jun 11'!$F:$F,1,0)),"No","Yes")</f>
      </c>
      <c r="N199" s="6783">
        <f>IF(ISNA(VLOOKUP($D199,'Jun 4'!$F:$F,1,0)),"No","Yes")</f>
      </c>
      <c r="O199" s="6782">
        <f>IF(ISNA(VLOOKUP($D199,'May 28'!$F:$F,1,0)),"No","Yes")</f>
      </c>
      <c r="P199" s="6781">
        <f>IF(ISNA(VLOOKUP($D199,'May 21'!$F:$F,1,0)),"No","Yes")</f>
      </c>
      <c r="Q199" s="6780">
        <f>IF(ISNA(VLOOKUP($D199,'May 14'!$F:$F,1,0)),"No","Yes")</f>
      </c>
      <c r="R199" s="6779">
        <f>IF(ISNA(VLOOKUP($D199,'May 9'!$F:$F,1,0)),"No","Yes")</f>
      </c>
      <c r="S199" s="6778">
        <f>IF(ISNA(VLOOKUP($D199,'May 2'!$F:$F,1,0)),"No","Yes")</f>
      </c>
      <c r="T199" s="6777">
        <f>IF(ISNA(VLOOKUP($D199,'Apr 23'!$F:$F,1,0)),"No","Yes")</f>
      </c>
      <c r="U199" s="6776">
        <f>IF(ISNA(VLOOKUP($D199,'Apr 16'!$F:$F,1,0)),"No","Yes")</f>
      </c>
      <c r="V199" s="6775">
        <f>IF(ISNA(VLOOKUP($D199,'Apr 9'!$F:$F,1,0)),"No","Yes")</f>
      </c>
      <c r="W199" s="6774">
        <f>IF(ISNA(VLOOKUP($D199,'Apr 2'!$F:$F,1,0)),"No","Yes")</f>
      </c>
      <c r="X199" s="6773">
        <f>IF(ISNA(VLOOKUP($D199,'Mar 26'!$F:$F,1,0)),"No","Yes")</f>
      </c>
      <c r="Y199" s="6772">
        <f>IF(ISNA(VLOOKUP($D199,'Mar 19'!$F:$F,1,0)),"No","Yes")</f>
      </c>
      <c r="Z199" s="6771">
        <f>IF(ISNA(VLOOKUP($D199,'Mar 12'!$F:$F,1,0)),"No","Yes")</f>
      </c>
      <c r="AA199" s="6770">
        <f>IF(ISNA(VLOOKUP($D199,'Mar 5'!$F:$F,1,0)),"No","Yes")</f>
      </c>
      <c r="AB199" s="6769">
        <f>IF(ISNA(VLOOKUP($D199,'Feb 26'!$F:$F,1,0)),"No","Yes")</f>
      </c>
      <c r="AC199" s="6768">
        <f>IF(ISNA(VLOOKUP($D199,'Feb 26'!$F:$F,1,0)),"No","Yes")</f>
      </c>
      <c r="AD199" s="6767">
        <f>IF(ISNA(VLOOKUP($D199,'Feb 12'!$F:$F,1,0)),"No","Yes")</f>
      </c>
      <c r="AE199" s="6766">
        <f>IF(ISNA(VLOOKUP($D199,'Feb 5'!$F:$F,1,0)),"No","Yes")</f>
      </c>
      <c r="AF199" s="6765">
        <f>IF(ISNA(VLOOKUP($D199,'Jan 29'!$F:$F,1,0)),"No","Yes")</f>
      </c>
      <c r="AG199" s="6764">
        <f>IF(ISNA(VLOOKUP(D199,'Jan 22'!F:F,1,0)),"No","Yes")</f>
      </c>
    </row>
    <row r="200" spans="1:32" x14ac:dyDescent="0.25">
      <c r="A200" s="267"/>
      <c r="B200" s="101" t="s">
        <v>1423</v>
      </c>
      <c r="C200" s="118" t="s">
        <v>1013</v>
      </c>
      <c r="D200" s="118" t="s">
        <v>1197</v>
      </c>
      <c r="E200" s="118" t="s">
        <v>1198</v>
      </c>
      <c r="F200" s="107"/>
      <c r="G200" s="120" t="s">
        <v>960</v>
      </c>
      <c r="H200" s="128" t="str">
        <f>IF(ISNA(VLOOKUP($D200,'Jul 16'!$F:$F,1,0)),"No","Yes")</f>
      </c>
      <c r="I200" s="6813">
        <f>IF(ISNA(VLOOKUP($D200,'Jul 9'!$F:$F,1,0)),"No","Yes")</f>
      </c>
      <c r="J200" s="6812">
        <f>IF(ISNA(VLOOKUP($D200,'Jul 2'!$F:$F,1,0)),"No","Yes")</f>
      </c>
      <c r="K200" s="6811">
        <f>IF(ISNA(VLOOKUP($D200,'Jun 25'!$F:$F,1,0)),"No","Yes")</f>
      </c>
      <c r="L200" s="6810">
        <f>IF(ISNA(VLOOKUP($D200,'Jun 18'!$F:$F,1,0)),"No","Yes")</f>
      </c>
      <c r="M200" s="6809">
        <f>IF(ISNA(VLOOKUP($D200,'Jun 11'!$F:$F,1,0)),"No","Yes")</f>
      </c>
      <c r="N200" s="6808">
        <f>IF(ISNA(VLOOKUP($D200,'Jun 4'!$F:$F,1,0)),"No","Yes")</f>
      </c>
      <c r="O200" s="6807">
        <f>IF(ISNA(VLOOKUP($D200,'May 28'!$F:$F,1,0)),"No","Yes")</f>
      </c>
      <c r="P200" s="6806">
        <f>IF(ISNA(VLOOKUP($D200,'May 21'!$F:$F,1,0)),"No","Yes")</f>
      </c>
      <c r="Q200" s="6805">
        <f>IF(ISNA(VLOOKUP($D200,'May 14'!$F:$F,1,0)),"No","Yes")</f>
      </c>
      <c r="R200" s="6804">
        <f>IF(ISNA(VLOOKUP($D200,'May 9'!$F:$F,1,0)),"No","Yes")</f>
      </c>
      <c r="S200" s="6803">
        <f>IF(ISNA(VLOOKUP($D200,'May 2'!$F:$F,1,0)),"No","Yes")</f>
      </c>
      <c r="T200" s="6802">
        <f>IF(ISNA(VLOOKUP($D200,'Apr 23'!$F:$F,1,0)),"No","Yes")</f>
      </c>
      <c r="U200" s="6801">
        <f>IF(ISNA(VLOOKUP($D200,'Apr 16'!$F:$F,1,0)),"No","Yes")</f>
      </c>
      <c r="V200" s="6800">
        <f>IF(ISNA(VLOOKUP($D200,'Apr 9'!$F:$F,1,0)),"No","Yes")</f>
      </c>
      <c r="W200" s="6799">
        <f>IF(ISNA(VLOOKUP($D200,'Apr 2'!$F:$F,1,0)),"No","Yes")</f>
      </c>
      <c r="X200" s="6798">
        <f>IF(ISNA(VLOOKUP($D200,'Mar 26'!$F:$F,1,0)),"No","Yes")</f>
      </c>
      <c r="Y200" s="6797">
        <f>IF(ISNA(VLOOKUP($D200,'Mar 19'!$F:$F,1,0)),"No","Yes")</f>
      </c>
      <c r="Z200" s="6796">
        <f>IF(ISNA(VLOOKUP($D200,'Mar 12'!$F:$F,1,0)),"No","Yes")</f>
      </c>
      <c r="AA200" s="6795">
        <f>IF(ISNA(VLOOKUP($D200,'Mar 5'!$F:$F,1,0)),"No","Yes")</f>
      </c>
      <c r="AB200" s="6794">
        <f>IF(ISNA(VLOOKUP($D200,'Feb 26'!$F:$F,1,0)),"No","Yes")</f>
      </c>
      <c r="AC200" s="6793">
        <f>IF(ISNA(VLOOKUP($D200,'Feb 26'!$F:$F,1,0)),"No","Yes")</f>
      </c>
      <c r="AD200" s="6792">
        <f>IF(ISNA(VLOOKUP($D200,'Feb 12'!$F:$F,1,0)),"No","Yes")</f>
      </c>
      <c r="AE200" s="6791">
        <f>IF(ISNA(VLOOKUP($D200,'Feb 5'!$F:$F,1,0)),"No","Yes")</f>
      </c>
      <c r="AF200" s="6790">
        <f>IF(ISNA(VLOOKUP($D200,'Jan 29'!$F:$F,1,0)),"No","Yes")</f>
      </c>
      <c r="AG200" s="6789">
        <f>IF(ISNA(VLOOKUP(D200,'Jan 22'!F:F,1,0)),"No","Yes")</f>
      </c>
    </row>
    <row r="201" spans="1:32" x14ac:dyDescent="0.25">
      <c r="A201" s="267"/>
      <c r="B201" s="193" t="s">
        <v>1310</v>
      </c>
      <c r="C201" s="118" t="s">
        <v>1013</v>
      </c>
      <c r="D201" s="118" t="s">
        <v>1103</v>
      </c>
      <c r="E201" s="118" t="s">
        <v>1104</v>
      </c>
      <c r="F201" s="107"/>
      <c r="G201" s="120" t="s">
        <v>1136</v>
      </c>
      <c r="H201" s="128" t="str">
        <f>IF(ISNA(VLOOKUP($D201,'Jul 16'!$F:$F,1,0)),"No","Yes")</f>
      </c>
      <c r="I201" s="6838">
        <f>IF(ISNA(VLOOKUP($D201,'Jul 9'!$F:$F,1,0)),"No","Yes")</f>
      </c>
      <c r="J201" s="6837">
        <f>IF(ISNA(VLOOKUP($D201,'Jul 2'!$F:$F,1,0)),"No","Yes")</f>
      </c>
      <c r="K201" s="6836">
        <f>IF(ISNA(VLOOKUP($D201,'Jun 25'!$F:$F,1,0)),"No","Yes")</f>
      </c>
      <c r="L201" s="6835">
        <f>IF(ISNA(VLOOKUP($D201,'Jun 18'!$F:$F,1,0)),"No","Yes")</f>
      </c>
      <c r="M201" s="6834">
        <f>IF(ISNA(VLOOKUP($D201,'Jun 11'!$F:$F,1,0)),"No","Yes")</f>
      </c>
      <c r="N201" s="6833">
        <f>IF(ISNA(VLOOKUP($D201,'Jun 4'!$F:$F,1,0)),"No","Yes")</f>
      </c>
      <c r="O201" s="6832">
        <f>IF(ISNA(VLOOKUP($D201,'May 28'!$F:$F,1,0)),"No","Yes")</f>
      </c>
      <c r="P201" s="6831">
        <f>IF(ISNA(VLOOKUP($D201,'May 21'!$F:$F,1,0)),"No","Yes")</f>
      </c>
      <c r="Q201" s="6830">
        <f>IF(ISNA(VLOOKUP($D201,'May 14'!$F:$F,1,0)),"No","Yes")</f>
      </c>
      <c r="R201" s="6829">
        <f>IF(ISNA(VLOOKUP($D201,'May 9'!$F:$F,1,0)),"No","Yes")</f>
      </c>
      <c r="S201" s="6828">
        <f>IF(ISNA(VLOOKUP($D201,'May 2'!$F:$F,1,0)),"No","Yes")</f>
      </c>
      <c r="T201" s="6827">
        <f>IF(ISNA(VLOOKUP($D201,'Apr 23'!$F:$F,1,0)),"No","Yes")</f>
      </c>
      <c r="U201" s="6826">
        <f>IF(ISNA(VLOOKUP($D201,'Apr 16'!$F:$F,1,0)),"No","Yes")</f>
      </c>
      <c r="V201" s="6825">
        <f>IF(ISNA(VLOOKUP($D201,'Apr 9'!$F:$F,1,0)),"No","Yes")</f>
      </c>
      <c r="W201" s="6824">
        <f>IF(ISNA(VLOOKUP($D201,'Apr 2'!$F:$F,1,0)),"No","Yes")</f>
      </c>
      <c r="X201" s="6823">
        <f>IF(ISNA(VLOOKUP($D201,'Mar 26'!$F:$F,1,0)),"No","Yes")</f>
      </c>
      <c r="Y201" s="6822">
        <f>IF(ISNA(VLOOKUP($D201,'Mar 19'!$F:$F,1,0)),"No","Yes")</f>
      </c>
      <c r="Z201" s="6821">
        <f>IF(ISNA(VLOOKUP($D201,'Mar 12'!$F:$F,1,0)),"No","Yes")</f>
      </c>
      <c r="AA201" s="6820">
        <f>IF(ISNA(VLOOKUP($D201,'Mar 5'!$F:$F,1,0)),"No","Yes")</f>
      </c>
      <c r="AB201" s="6819">
        <f>IF(ISNA(VLOOKUP($D201,'Feb 26'!$F:$F,1,0)),"No","Yes")</f>
      </c>
      <c r="AC201" s="6818">
        <f>IF(ISNA(VLOOKUP($D201,'Feb 26'!$F:$F,1,0)),"No","Yes")</f>
      </c>
      <c r="AD201" s="6817">
        <f>IF(ISNA(VLOOKUP($D201,'Feb 12'!$F:$F,1,0)),"No","Yes")</f>
      </c>
      <c r="AE201" s="6816">
        <f>IF(ISNA(VLOOKUP($D201,'Feb 5'!$F:$F,1,0)),"No","Yes")</f>
      </c>
      <c r="AF201" s="6815">
        <f>IF(ISNA(VLOOKUP($D201,'Jan 29'!$F:$F,1,0)),"No","Yes")</f>
      </c>
      <c r="AG201" s="6814">
        <f>IF(ISNA(VLOOKUP(D201,'Jan 22'!F:F,1,0)),"No","Yes")</f>
      </c>
    </row>
    <row r="202" spans="1:32" x14ac:dyDescent="0.25">
      <c r="A202" s="267"/>
      <c r="B202" s="101" t="s">
        <v>1366</v>
      </c>
      <c r="C202" s="117" t="s">
        <v>1013</v>
      </c>
      <c r="D202" s="117" t="s">
        <v>1232</v>
      </c>
      <c r="E202" s="117" t="s">
        <v>1234</v>
      </c>
      <c r="F202" s="107"/>
      <c r="G202" s="120" t="s">
        <v>1257</v>
      </c>
      <c r="H202" s="128" t="str">
        <f>IF(ISNA(VLOOKUP($D202,'Jul 16'!$F:$F,1,0)),"No","Yes")</f>
      </c>
      <c r="I202" s="6863">
        <f>IF(ISNA(VLOOKUP($D202,'Jul 9'!$F:$F,1,0)),"No","Yes")</f>
      </c>
      <c r="J202" s="6862">
        <f>IF(ISNA(VLOOKUP($D202,'Jul 2'!$F:$F,1,0)),"No","Yes")</f>
      </c>
      <c r="K202" s="6861">
        <f>IF(ISNA(VLOOKUP($D202,'Jun 25'!$F:$F,1,0)),"No","Yes")</f>
      </c>
      <c r="L202" s="6860">
        <f>IF(ISNA(VLOOKUP($D202,'Jun 18'!$F:$F,1,0)),"No","Yes")</f>
      </c>
      <c r="M202" s="6859">
        <f>IF(ISNA(VLOOKUP($D202,'Jun 11'!$F:$F,1,0)),"No","Yes")</f>
      </c>
      <c r="N202" s="6858">
        <f>IF(ISNA(VLOOKUP($D202,'Jun 4'!$F:$F,1,0)),"No","Yes")</f>
      </c>
      <c r="O202" s="6857">
        <f>IF(ISNA(VLOOKUP($D202,'May 28'!$F:$F,1,0)),"No","Yes")</f>
      </c>
      <c r="P202" s="6856">
        <f>IF(ISNA(VLOOKUP($D202,'May 21'!$F:$F,1,0)),"No","Yes")</f>
      </c>
      <c r="Q202" s="6855">
        <f>IF(ISNA(VLOOKUP($D202,'May 14'!$F:$F,1,0)),"No","Yes")</f>
      </c>
      <c r="R202" s="6854">
        <f>IF(ISNA(VLOOKUP($D202,'May 9'!$F:$F,1,0)),"No","Yes")</f>
      </c>
      <c r="S202" s="6853">
        <f>IF(ISNA(VLOOKUP($D202,'May 2'!$F:$F,1,0)),"No","Yes")</f>
      </c>
      <c r="T202" s="6852">
        <f>IF(ISNA(VLOOKUP($D202,'Apr 23'!$F:$F,1,0)),"No","Yes")</f>
      </c>
      <c r="U202" s="6851">
        <f>IF(ISNA(VLOOKUP($D202,'Apr 16'!$F:$F,1,0)),"No","Yes")</f>
      </c>
      <c r="V202" s="6850">
        <f>IF(ISNA(VLOOKUP($D202,'Apr 9'!$F:$F,1,0)),"No","Yes")</f>
      </c>
      <c r="W202" s="6849">
        <f>IF(ISNA(VLOOKUP($D202,'Apr 2'!$F:$F,1,0)),"No","Yes")</f>
      </c>
      <c r="X202" s="6848">
        <f>IF(ISNA(VLOOKUP($D202,'Mar 26'!$F:$F,1,0)),"No","Yes")</f>
      </c>
      <c r="Y202" s="6847">
        <f>IF(ISNA(VLOOKUP($D202,'Mar 19'!$F:$F,1,0)),"No","Yes")</f>
      </c>
      <c r="Z202" s="6846">
        <f>IF(ISNA(VLOOKUP($D202,'Mar 12'!$F:$F,1,0)),"No","Yes")</f>
      </c>
      <c r="AA202" s="6845">
        <f>IF(ISNA(VLOOKUP($D202,'Mar 5'!$F:$F,1,0)),"No","Yes")</f>
      </c>
      <c r="AB202" s="6844">
        <f>IF(ISNA(VLOOKUP($D202,'Feb 26'!$F:$F,1,0)),"No","Yes")</f>
      </c>
      <c r="AC202" s="6843">
        <f>IF(ISNA(VLOOKUP($D202,'Feb 26'!$F:$F,1,0)),"No","Yes")</f>
      </c>
      <c r="AD202" s="6842">
        <f>IF(ISNA(VLOOKUP($D202,'Feb 12'!$F:$F,1,0)),"No","Yes")</f>
      </c>
      <c r="AE202" s="6841">
        <f>IF(ISNA(VLOOKUP($D202,'Feb 5'!$F:$F,1,0)),"No","Yes")</f>
      </c>
      <c r="AF202" s="6840">
        <f>IF(ISNA(VLOOKUP($D202,'Jan 29'!$F:$F,1,0)),"No","Yes")</f>
      </c>
      <c r="AG202" s="6839">
        <f>IF(ISNA(VLOOKUP(D202,'Jan 22'!F:F,1,0)),"No","Yes")</f>
      </c>
    </row>
    <row customFormat="1" r="203" s="149" spans="1:32" x14ac:dyDescent="0.25">
      <c r="A203" s="267"/>
      <c r="B203" s="233" t="s">
        <v>1463</v>
      </c>
      <c r="C203" s="178" t="s">
        <v>1013</v>
      </c>
      <c r="D203" s="117" t="s">
        <v>1460</v>
      </c>
      <c r="E203" s="117" t="s">
        <v>1461</v>
      </c>
      <c r="F203" s="107"/>
      <c r="G203" s="178" t="s">
        <v>1469</v>
      </c>
      <c r="H203" s="128" t="str">
        <f>IF(ISNA(VLOOKUP($D203,'Jul 16'!$F:$F,1,0)),"No","Yes")</f>
      </c>
      <c r="I203" s="6888">
        <f>IF(ISNA(VLOOKUP($D203,'Jul 9'!$F:$F,1,0)),"No","Yes")</f>
      </c>
      <c r="J203" s="6887">
        <f>IF(ISNA(VLOOKUP($D203,'Jul 2'!$F:$F,1,0)),"No","Yes")</f>
      </c>
      <c r="K203" s="6886">
        <f>IF(ISNA(VLOOKUP($D203,'Jun 25'!$F:$F,1,0)),"No","Yes")</f>
      </c>
      <c r="L203" s="6885">
        <f>IF(ISNA(VLOOKUP($D203,'Jun 18'!$F:$F,1,0)),"No","Yes")</f>
      </c>
      <c r="M203" s="6884">
        <f>IF(ISNA(VLOOKUP($D203,'Jun 11'!$F:$F,1,0)),"No","Yes")</f>
      </c>
      <c r="N203" s="6883">
        <f>IF(ISNA(VLOOKUP($D203,'Jun 4'!$F:$F,1,0)),"No","Yes")</f>
      </c>
      <c r="O203" s="6882">
        <f>IF(ISNA(VLOOKUP($D203,'May 28'!$F:$F,1,0)),"No","Yes")</f>
      </c>
      <c r="P203" s="6881">
        <f>IF(ISNA(VLOOKUP($D203,'May 21'!$F:$F,1,0)),"No","Yes")</f>
      </c>
      <c r="Q203" s="6880">
        <f>IF(ISNA(VLOOKUP($D203,'May 14'!$F:$F,1,0)),"No","Yes")</f>
      </c>
      <c r="R203" s="6879">
        <f>IF(ISNA(VLOOKUP($D203,'May 9'!$F:$F,1,0)),"No","Yes")</f>
      </c>
      <c r="S203" s="6878">
        <f>IF(ISNA(VLOOKUP($D203,'May 2'!$F:$F,1,0)),"No","Yes")</f>
      </c>
      <c r="T203" s="6877">
        <f>IF(ISNA(VLOOKUP($D203,'Apr 23'!$F:$F,1,0)),"No","Yes")</f>
      </c>
      <c r="U203" s="6876">
        <f>IF(ISNA(VLOOKUP($D203,'Apr 16'!$F:$F,1,0)),"No","Yes")</f>
      </c>
      <c r="V203" s="6875">
        <f>IF(ISNA(VLOOKUP($D203,'Apr 9'!$F:$F,1,0)),"No","Yes")</f>
      </c>
      <c r="W203" s="6874">
        <f>IF(ISNA(VLOOKUP($D203,'Apr 2'!$F:$F,1,0)),"No","Yes")</f>
      </c>
      <c r="X203" s="6873">
        <f>IF(ISNA(VLOOKUP($D203,'Mar 26'!$F:$F,1,0)),"No","Yes")</f>
      </c>
      <c r="Y203" s="6872">
        <f>IF(ISNA(VLOOKUP($D203,'Mar 19'!$F:$F,1,0)),"No","Yes")</f>
      </c>
      <c r="Z203" s="6871">
        <f>IF(ISNA(VLOOKUP($D203,'Mar 12'!$F:$F,1,0)),"No","Yes")</f>
      </c>
      <c r="AA203" s="6870">
        <f>IF(ISNA(VLOOKUP($D203,'Mar 5'!$F:$F,1,0)),"No","Yes")</f>
      </c>
      <c r="AB203" s="6869">
        <f>IF(ISNA(VLOOKUP($D203,'Feb 26'!$F:$F,1,0)),"No","Yes")</f>
      </c>
      <c r="AC203" s="6868">
        <f>IF(ISNA(VLOOKUP($D203,'Feb 26'!$F:$F,1,0)),"No","Yes")</f>
      </c>
      <c r="AD203" s="6867">
        <f>IF(ISNA(VLOOKUP($D203,'Feb 12'!$F:$F,1,0)),"No","Yes")</f>
      </c>
      <c r="AE203" s="6866">
        <f>IF(ISNA(VLOOKUP($D203,'Feb 5'!$F:$F,1,0)),"No","Yes")</f>
      </c>
      <c r="AF203" s="6865">
        <f>IF(ISNA(VLOOKUP($D203,'Jan 29'!$F:$F,1,0)),"No","Yes")</f>
      </c>
      <c r="AG203" s="6864">
        <f>IF(ISNA(VLOOKUP(D203,'Jan 22'!F:F,1,0)),"No","Yes")</f>
      </c>
    </row>
    <row r="204" spans="1:32" x14ac:dyDescent="0.25">
      <c r="A204" s="267"/>
      <c r="B204" s="101" t="s">
        <v>1366</v>
      </c>
      <c r="C204" s="118" t="s">
        <v>1013</v>
      </c>
      <c r="D204" s="118" t="s">
        <v>1124</v>
      </c>
      <c r="E204" s="118" t="s">
        <v>1125</v>
      </c>
      <c r="F204" s="107"/>
      <c r="G204" s="120" t="s">
        <v>1136</v>
      </c>
      <c r="H204" s="128" t="str">
        <f>IF(ISNA(VLOOKUP($D204,'Jul 16'!$F:$F,1,0)),"No","Yes")</f>
      </c>
      <c r="I204" s="6913">
        <f>IF(ISNA(VLOOKUP($D204,'Jul 9'!$F:$F,1,0)),"No","Yes")</f>
      </c>
      <c r="J204" s="6912">
        <f>IF(ISNA(VLOOKUP($D204,'Jul 2'!$F:$F,1,0)),"No","Yes")</f>
      </c>
      <c r="K204" s="6911">
        <f>IF(ISNA(VLOOKUP($D204,'Jun 25'!$F:$F,1,0)),"No","Yes")</f>
      </c>
      <c r="L204" s="6910">
        <f>IF(ISNA(VLOOKUP($D204,'Jun 18'!$F:$F,1,0)),"No","Yes")</f>
      </c>
      <c r="M204" s="6909">
        <f>IF(ISNA(VLOOKUP($D204,'Jun 11'!$F:$F,1,0)),"No","Yes")</f>
      </c>
      <c r="N204" s="6908">
        <f>IF(ISNA(VLOOKUP($D204,'Jun 4'!$F:$F,1,0)),"No","Yes")</f>
      </c>
      <c r="O204" s="6907">
        <f>IF(ISNA(VLOOKUP($D204,'May 28'!$F:$F,1,0)),"No","Yes")</f>
      </c>
      <c r="P204" s="6906">
        <f>IF(ISNA(VLOOKUP($D204,'May 21'!$F:$F,1,0)),"No","Yes")</f>
      </c>
      <c r="Q204" s="6905">
        <f>IF(ISNA(VLOOKUP($D204,'May 14'!$F:$F,1,0)),"No","Yes")</f>
      </c>
      <c r="R204" s="6904">
        <f>IF(ISNA(VLOOKUP($D204,'May 9'!$F:$F,1,0)),"No","Yes")</f>
      </c>
      <c r="S204" s="6903">
        <f>IF(ISNA(VLOOKUP($D204,'May 2'!$F:$F,1,0)),"No","Yes")</f>
      </c>
      <c r="T204" s="6902">
        <f>IF(ISNA(VLOOKUP($D204,'Apr 23'!$F:$F,1,0)),"No","Yes")</f>
      </c>
      <c r="U204" s="6901">
        <f>IF(ISNA(VLOOKUP($D204,'Apr 16'!$F:$F,1,0)),"No","Yes")</f>
      </c>
      <c r="V204" s="6900">
        <f>IF(ISNA(VLOOKUP($D204,'Apr 9'!$F:$F,1,0)),"No","Yes")</f>
      </c>
      <c r="W204" s="6899">
        <f>IF(ISNA(VLOOKUP($D204,'Apr 2'!$F:$F,1,0)),"No","Yes")</f>
      </c>
      <c r="X204" s="6898">
        <f>IF(ISNA(VLOOKUP($D204,'Mar 26'!$F:$F,1,0)),"No","Yes")</f>
      </c>
      <c r="Y204" s="6897">
        <f>IF(ISNA(VLOOKUP($D204,'Mar 19'!$F:$F,1,0)),"No","Yes")</f>
      </c>
      <c r="Z204" s="6896">
        <f>IF(ISNA(VLOOKUP($D204,'Mar 12'!$F:$F,1,0)),"No","Yes")</f>
      </c>
      <c r="AA204" s="6895">
        <f>IF(ISNA(VLOOKUP($D204,'Mar 5'!$F:$F,1,0)),"No","Yes")</f>
      </c>
      <c r="AB204" s="6894">
        <f>IF(ISNA(VLOOKUP($D204,'Feb 26'!$F:$F,1,0)),"No","Yes")</f>
      </c>
      <c r="AC204" s="6893">
        <f>IF(ISNA(VLOOKUP($D204,'Feb 26'!$F:$F,1,0)),"No","Yes")</f>
      </c>
      <c r="AD204" s="6892">
        <f>IF(ISNA(VLOOKUP($D204,'Feb 12'!$F:$F,1,0)),"No","Yes")</f>
      </c>
      <c r="AE204" s="6891">
        <f>IF(ISNA(VLOOKUP($D204,'Feb 5'!$F:$F,1,0)),"No","Yes")</f>
      </c>
      <c r="AF204" s="6890">
        <f>IF(ISNA(VLOOKUP($D204,'Jan 29'!$F:$F,1,0)),"No","Yes")</f>
      </c>
      <c r="AG204" s="6889">
        <f>IF(ISNA(VLOOKUP(D204,'Jan 22'!F:F,1,0)),"No","Yes")</f>
      </c>
    </row>
    <row r="205" spans="1:32" x14ac:dyDescent="0.25">
      <c r="A205" s="267"/>
      <c r="B205" s="101" t="s">
        <v>1424</v>
      </c>
      <c r="C205" s="117" t="s">
        <v>1013</v>
      </c>
      <c r="D205" s="117" t="s">
        <v>1218</v>
      </c>
      <c r="E205" s="117" t="s">
        <v>1219</v>
      </c>
      <c r="F205" s="107"/>
      <c r="G205" s="120" t="s">
        <v>1257</v>
      </c>
      <c r="H205" s="128" t="str">
        <f>IF(ISNA(VLOOKUP($D205,'Jul 16'!$F:$F,1,0)),"No","Yes")</f>
      </c>
      <c r="I205" s="6938">
        <f>IF(ISNA(VLOOKUP($D205,'Jul 9'!$F:$F,1,0)),"No","Yes")</f>
      </c>
      <c r="J205" s="6937">
        <f>IF(ISNA(VLOOKUP($D205,'Jul 2'!$F:$F,1,0)),"No","Yes")</f>
      </c>
      <c r="K205" s="6936">
        <f>IF(ISNA(VLOOKUP($D205,'Jun 25'!$F:$F,1,0)),"No","Yes")</f>
      </c>
      <c r="L205" s="6935">
        <f>IF(ISNA(VLOOKUP($D205,'Jun 18'!$F:$F,1,0)),"No","Yes")</f>
      </c>
      <c r="M205" s="6934">
        <f>IF(ISNA(VLOOKUP($D205,'Jun 11'!$F:$F,1,0)),"No","Yes")</f>
      </c>
      <c r="N205" s="6933">
        <f>IF(ISNA(VLOOKUP($D205,'Jun 4'!$F:$F,1,0)),"No","Yes")</f>
      </c>
      <c r="O205" s="6932">
        <f>IF(ISNA(VLOOKUP($D205,'May 28'!$F:$F,1,0)),"No","Yes")</f>
      </c>
      <c r="P205" s="6931">
        <f>IF(ISNA(VLOOKUP($D205,'May 21'!$F:$F,1,0)),"No","Yes")</f>
      </c>
      <c r="Q205" s="6930">
        <f>IF(ISNA(VLOOKUP($D205,'May 14'!$F:$F,1,0)),"No","Yes")</f>
      </c>
      <c r="R205" s="6929">
        <f>IF(ISNA(VLOOKUP($D205,'May 9'!$F:$F,1,0)),"No","Yes")</f>
      </c>
      <c r="S205" s="6928">
        <f>IF(ISNA(VLOOKUP($D205,'May 2'!$F:$F,1,0)),"No","Yes")</f>
      </c>
      <c r="T205" s="6927">
        <f>IF(ISNA(VLOOKUP($D205,'Apr 23'!$F:$F,1,0)),"No","Yes")</f>
      </c>
      <c r="U205" s="6926">
        <f>IF(ISNA(VLOOKUP($D205,'Apr 16'!$F:$F,1,0)),"No","Yes")</f>
      </c>
      <c r="V205" s="6925">
        <f>IF(ISNA(VLOOKUP($D205,'Apr 9'!$F:$F,1,0)),"No","Yes")</f>
      </c>
      <c r="W205" s="6924">
        <f>IF(ISNA(VLOOKUP($D205,'Apr 2'!$F:$F,1,0)),"No","Yes")</f>
      </c>
      <c r="X205" s="6923">
        <f>IF(ISNA(VLOOKUP($D205,'Mar 26'!$F:$F,1,0)),"No","Yes")</f>
      </c>
      <c r="Y205" s="6922">
        <f>IF(ISNA(VLOOKUP($D205,'Mar 19'!$F:$F,1,0)),"No","Yes")</f>
      </c>
      <c r="Z205" s="6921">
        <f>IF(ISNA(VLOOKUP($D205,'Mar 12'!$F:$F,1,0)),"No","Yes")</f>
      </c>
      <c r="AA205" s="6920">
        <f>IF(ISNA(VLOOKUP($D205,'Mar 5'!$F:$F,1,0)),"No","Yes")</f>
      </c>
      <c r="AB205" s="6919">
        <f>IF(ISNA(VLOOKUP($D205,'Feb 26'!$F:$F,1,0)),"No","Yes")</f>
      </c>
      <c r="AC205" s="6918">
        <f>IF(ISNA(VLOOKUP($D205,'Feb 26'!$F:$F,1,0)),"No","Yes")</f>
      </c>
      <c r="AD205" s="6917">
        <f>IF(ISNA(VLOOKUP($D205,'Feb 12'!$F:$F,1,0)),"No","Yes")</f>
      </c>
      <c r="AE205" s="6916">
        <f>IF(ISNA(VLOOKUP($D205,'Feb 5'!$F:$F,1,0)),"No","Yes")</f>
      </c>
      <c r="AF205" s="6915">
        <f>IF(ISNA(VLOOKUP($D205,'Jan 29'!$F:$F,1,0)),"No","Yes")</f>
      </c>
      <c r="AG205" s="6914">
        <f>IF(ISNA(VLOOKUP(D205,'Jan 22'!F:F,1,0)),"No","Yes")</f>
      </c>
    </row>
    <row r="206" spans="1:32" x14ac:dyDescent="0.25">
      <c r="A206" s="267"/>
      <c r="B206" s="101" t="s">
        <v>1350</v>
      </c>
      <c r="C206" s="118" t="s">
        <v>1013</v>
      </c>
      <c r="D206" s="118" t="s">
        <v>1168</v>
      </c>
      <c r="E206" s="118" t="s">
        <v>1169</v>
      </c>
      <c r="F206" s="107"/>
      <c r="G206" s="120" t="s">
        <v>1136</v>
      </c>
      <c r="H206" s="128" t="str">
        <f>IF(ISNA(VLOOKUP($D206,'Jul 16'!$F:$F,1,0)),"No","Yes")</f>
      </c>
      <c r="I206" s="6963">
        <f>IF(ISNA(VLOOKUP($D206,'Jul 9'!$F:$F,1,0)),"No","Yes")</f>
      </c>
      <c r="J206" s="6962">
        <f>IF(ISNA(VLOOKUP($D206,'Jul 2'!$F:$F,1,0)),"No","Yes")</f>
      </c>
      <c r="K206" s="6961">
        <f>IF(ISNA(VLOOKUP($D206,'Jun 25'!$F:$F,1,0)),"No","Yes")</f>
      </c>
      <c r="L206" s="6960">
        <f>IF(ISNA(VLOOKUP($D206,'Jun 18'!$F:$F,1,0)),"No","Yes")</f>
      </c>
      <c r="M206" s="6959">
        <f>IF(ISNA(VLOOKUP($D206,'Jun 11'!$F:$F,1,0)),"No","Yes")</f>
      </c>
      <c r="N206" s="6958">
        <f>IF(ISNA(VLOOKUP($D206,'Jun 4'!$F:$F,1,0)),"No","Yes")</f>
      </c>
      <c r="O206" s="6957">
        <f>IF(ISNA(VLOOKUP($D206,'May 28'!$F:$F,1,0)),"No","Yes")</f>
      </c>
      <c r="P206" s="6956">
        <f>IF(ISNA(VLOOKUP($D206,'May 21'!$F:$F,1,0)),"No","Yes")</f>
      </c>
      <c r="Q206" s="6955">
        <f>IF(ISNA(VLOOKUP($D206,'May 14'!$F:$F,1,0)),"No","Yes")</f>
      </c>
      <c r="R206" s="6954">
        <f>IF(ISNA(VLOOKUP($D206,'May 9'!$F:$F,1,0)),"No","Yes")</f>
      </c>
      <c r="S206" s="6953">
        <f>IF(ISNA(VLOOKUP($D206,'May 2'!$F:$F,1,0)),"No","Yes")</f>
      </c>
      <c r="T206" s="6952">
        <f>IF(ISNA(VLOOKUP($D206,'Apr 23'!$F:$F,1,0)),"No","Yes")</f>
      </c>
      <c r="U206" s="6951">
        <f>IF(ISNA(VLOOKUP($D206,'Apr 16'!$F:$F,1,0)),"No","Yes")</f>
      </c>
      <c r="V206" s="6950">
        <f>IF(ISNA(VLOOKUP($D206,'Apr 9'!$F:$F,1,0)),"No","Yes")</f>
      </c>
      <c r="W206" s="6949">
        <f>IF(ISNA(VLOOKUP($D206,'Apr 2'!$F:$F,1,0)),"No","Yes")</f>
      </c>
      <c r="X206" s="6948">
        <f>IF(ISNA(VLOOKUP($D206,'Mar 26'!$F:$F,1,0)),"No","Yes")</f>
      </c>
      <c r="Y206" s="6947">
        <f>IF(ISNA(VLOOKUP($D206,'Mar 19'!$F:$F,1,0)),"No","Yes")</f>
      </c>
      <c r="Z206" s="6946">
        <f>IF(ISNA(VLOOKUP($D206,'Mar 12'!$F:$F,1,0)),"No","Yes")</f>
      </c>
      <c r="AA206" s="6945">
        <f>IF(ISNA(VLOOKUP($D206,'Mar 5'!$F:$F,1,0)),"No","Yes")</f>
      </c>
      <c r="AB206" s="6944">
        <f>IF(ISNA(VLOOKUP($D206,'Feb 26'!$F:$F,1,0)),"No","Yes")</f>
      </c>
      <c r="AC206" s="6943">
        <f>IF(ISNA(VLOOKUP($D206,'Feb 26'!$F:$F,1,0)),"No","Yes")</f>
      </c>
      <c r="AD206" s="6942">
        <f>IF(ISNA(VLOOKUP($D206,'Feb 12'!$F:$F,1,0)),"No","Yes")</f>
      </c>
      <c r="AE206" s="6941">
        <f>IF(ISNA(VLOOKUP($D206,'Feb 5'!$F:$F,1,0)),"No","Yes")</f>
      </c>
      <c r="AF206" s="6940">
        <f>IF(ISNA(VLOOKUP($D206,'Jan 29'!$F:$F,1,0)),"No","Yes")</f>
      </c>
      <c r="AG206" s="6939">
        <f>IF(ISNA(VLOOKUP(D206,'Jan 22'!F:F,1,0)),"No","Yes")</f>
      </c>
    </row>
    <row r="207" spans="1:32" x14ac:dyDescent="0.25">
      <c r="A207" s="267"/>
      <c r="B207" s="101" t="s">
        <v>1350</v>
      </c>
      <c r="C207" s="118" t="s">
        <v>1013</v>
      </c>
      <c r="D207" s="118" t="s">
        <v>1107</v>
      </c>
      <c r="E207" s="118" t="s">
        <v>1108</v>
      </c>
      <c r="F207" s="107"/>
      <c r="G207" s="120" t="s">
        <v>1136</v>
      </c>
      <c r="H207" s="128" t="str">
        <f>IF(ISNA(VLOOKUP($D207,'Jul 16'!$F:$F,1,0)),"No","Yes")</f>
      </c>
      <c r="I207" s="6988">
        <f>IF(ISNA(VLOOKUP($D207,'Jul 9'!$F:$F,1,0)),"No","Yes")</f>
      </c>
      <c r="J207" s="6987">
        <f>IF(ISNA(VLOOKUP($D207,'Jul 2'!$F:$F,1,0)),"No","Yes")</f>
      </c>
      <c r="K207" s="6986">
        <f>IF(ISNA(VLOOKUP($D207,'Jun 25'!$F:$F,1,0)),"No","Yes")</f>
      </c>
      <c r="L207" s="6985">
        <f>IF(ISNA(VLOOKUP($D207,'Jun 18'!$F:$F,1,0)),"No","Yes")</f>
      </c>
      <c r="M207" s="6984">
        <f>IF(ISNA(VLOOKUP($D207,'Jun 11'!$F:$F,1,0)),"No","Yes")</f>
      </c>
      <c r="N207" s="6983">
        <f>IF(ISNA(VLOOKUP($D207,'Jun 4'!$F:$F,1,0)),"No","Yes")</f>
      </c>
      <c r="O207" s="6982">
        <f>IF(ISNA(VLOOKUP($D207,'May 28'!$F:$F,1,0)),"No","Yes")</f>
      </c>
      <c r="P207" s="6981">
        <f>IF(ISNA(VLOOKUP($D207,'May 21'!$F:$F,1,0)),"No","Yes")</f>
      </c>
      <c r="Q207" s="6980">
        <f>IF(ISNA(VLOOKUP($D207,'May 14'!$F:$F,1,0)),"No","Yes")</f>
      </c>
      <c r="R207" s="6979">
        <f>IF(ISNA(VLOOKUP($D207,'May 9'!$F:$F,1,0)),"No","Yes")</f>
      </c>
      <c r="S207" s="6978">
        <f>IF(ISNA(VLOOKUP($D207,'May 2'!$F:$F,1,0)),"No","Yes")</f>
      </c>
      <c r="T207" s="6977">
        <f>IF(ISNA(VLOOKUP($D207,'Apr 23'!$F:$F,1,0)),"No","Yes")</f>
      </c>
      <c r="U207" s="6976">
        <f>IF(ISNA(VLOOKUP($D207,'Apr 16'!$F:$F,1,0)),"No","Yes")</f>
      </c>
      <c r="V207" s="6975">
        <f>IF(ISNA(VLOOKUP($D207,'Apr 9'!$F:$F,1,0)),"No","Yes")</f>
      </c>
      <c r="W207" s="6974">
        <f>IF(ISNA(VLOOKUP($D207,'Apr 2'!$F:$F,1,0)),"No","Yes")</f>
      </c>
      <c r="X207" s="6973">
        <f>IF(ISNA(VLOOKUP($D207,'Mar 26'!$F:$F,1,0)),"No","Yes")</f>
      </c>
      <c r="Y207" s="6972">
        <f>IF(ISNA(VLOOKUP($D207,'Mar 19'!$F:$F,1,0)),"No","Yes")</f>
      </c>
      <c r="Z207" s="6971">
        <f>IF(ISNA(VLOOKUP($D207,'Mar 12'!$F:$F,1,0)),"No","Yes")</f>
      </c>
      <c r="AA207" s="6970">
        <f>IF(ISNA(VLOOKUP($D207,'Mar 5'!$F:$F,1,0)),"No","Yes")</f>
      </c>
      <c r="AB207" s="6969">
        <f>IF(ISNA(VLOOKUP($D207,'Feb 26'!$F:$F,1,0)),"No","Yes")</f>
      </c>
      <c r="AC207" s="6968">
        <f>IF(ISNA(VLOOKUP($D207,'Feb 26'!$F:$F,1,0)),"No","Yes")</f>
      </c>
      <c r="AD207" s="6967">
        <f>IF(ISNA(VLOOKUP($D207,'Feb 12'!$F:$F,1,0)),"No","Yes")</f>
      </c>
      <c r="AE207" s="6966">
        <f>IF(ISNA(VLOOKUP($D207,'Feb 5'!$F:$F,1,0)),"No","Yes")</f>
      </c>
      <c r="AF207" s="6965">
        <f>IF(ISNA(VLOOKUP($D207,'Jan 29'!$F:$F,1,0)),"No","Yes")</f>
      </c>
      <c r="AG207" s="6964">
        <f>IF(ISNA(VLOOKUP(D207,'Jan 22'!F:F,1,0)),"No","Yes")</f>
      </c>
    </row>
    <row r="208" spans="1:32" x14ac:dyDescent="0.25">
      <c r="A208" s="267"/>
      <c r="B208" s="101" t="s">
        <v>1411</v>
      </c>
      <c r="C208" s="118" t="s">
        <v>1013</v>
      </c>
      <c r="D208" s="118" t="s">
        <v>1261</v>
      </c>
      <c r="E208" s="118" t="s">
        <v>1083</v>
      </c>
      <c r="F208" s="107"/>
      <c r="G208" s="120" t="s">
        <v>1136</v>
      </c>
      <c r="H208" s="128" t="str">
        <f>IF(ISNA(VLOOKUP($D208,'Jul 16'!$F:$F,1,0)),"No","Yes")</f>
      </c>
      <c r="I208" s="7013">
        <f>IF(ISNA(VLOOKUP($D208,'Jul 9'!$F:$F,1,0)),"No","Yes")</f>
      </c>
      <c r="J208" s="7012">
        <f>IF(ISNA(VLOOKUP($D208,'Jul 2'!$F:$F,1,0)),"No","Yes")</f>
      </c>
      <c r="K208" s="7011">
        <f>IF(ISNA(VLOOKUP($D208,'Jun 25'!$F:$F,1,0)),"No","Yes")</f>
      </c>
      <c r="L208" s="7010">
        <f>IF(ISNA(VLOOKUP($D208,'Jun 18'!$F:$F,1,0)),"No","Yes")</f>
      </c>
      <c r="M208" s="7009">
        <f>IF(ISNA(VLOOKUP($D208,'Jun 11'!$F:$F,1,0)),"No","Yes")</f>
      </c>
      <c r="N208" s="7008">
        <f>IF(ISNA(VLOOKUP($D208,'Jun 4'!$F:$F,1,0)),"No","Yes")</f>
      </c>
      <c r="O208" s="7007">
        <f>IF(ISNA(VLOOKUP($D208,'May 28'!$F:$F,1,0)),"No","Yes")</f>
      </c>
      <c r="P208" s="7006">
        <f>IF(ISNA(VLOOKUP($D208,'May 21'!$F:$F,1,0)),"No","Yes")</f>
      </c>
      <c r="Q208" s="7005">
        <f>IF(ISNA(VLOOKUP($D208,'May 14'!$F:$F,1,0)),"No","Yes")</f>
      </c>
      <c r="R208" s="7004">
        <f>IF(ISNA(VLOOKUP($D208,'May 9'!$F:$F,1,0)),"No","Yes")</f>
      </c>
      <c r="S208" s="7003">
        <f>IF(ISNA(VLOOKUP($D208,'May 2'!$F:$F,1,0)),"No","Yes")</f>
      </c>
      <c r="T208" s="7002">
        <f>IF(ISNA(VLOOKUP($D208,'Apr 23'!$F:$F,1,0)),"No","Yes")</f>
      </c>
      <c r="U208" s="7001">
        <f>IF(ISNA(VLOOKUP($D208,'Apr 16'!$F:$F,1,0)),"No","Yes")</f>
      </c>
      <c r="V208" s="7000">
        <f>IF(ISNA(VLOOKUP($D208,'Apr 9'!$F:$F,1,0)),"No","Yes")</f>
      </c>
      <c r="W208" s="6999">
        <f>IF(ISNA(VLOOKUP($D208,'Apr 2'!$F:$F,1,0)),"No","Yes")</f>
      </c>
      <c r="X208" s="6998">
        <f>IF(ISNA(VLOOKUP($D208,'Mar 26'!$F:$F,1,0)),"No","Yes")</f>
      </c>
      <c r="Y208" s="6997">
        <f>IF(ISNA(VLOOKUP($D208,'Mar 19'!$F:$F,1,0)),"No","Yes")</f>
      </c>
      <c r="Z208" s="6996">
        <f>IF(ISNA(VLOOKUP($D208,'Mar 12'!$F:$F,1,0)),"No","Yes")</f>
      </c>
      <c r="AA208" s="6995">
        <f>IF(ISNA(VLOOKUP($D208,'Mar 5'!$F:$F,1,0)),"No","Yes")</f>
      </c>
      <c r="AB208" s="6994">
        <f>IF(ISNA(VLOOKUP($D208,'Feb 26'!$F:$F,1,0)),"No","Yes")</f>
      </c>
      <c r="AC208" s="6993">
        <f>IF(ISNA(VLOOKUP($D208,'Feb 26'!$F:$F,1,0)),"No","Yes")</f>
      </c>
      <c r="AD208" s="6992">
        <f>IF(ISNA(VLOOKUP($D208,'Feb 12'!$F:$F,1,0)),"No","Yes")</f>
      </c>
      <c r="AE208" s="6991">
        <f>IF(ISNA(VLOOKUP($D208,'Feb 5'!$F:$F,1,0)),"No","Yes")</f>
      </c>
      <c r="AF208" s="6990">
        <f>IF(ISNA(VLOOKUP($D208,'Jan 29'!$F:$F,1,0)),"No","Yes")</f>
      </c>
      <c r="AG208" s="6989">
        <f>IF(ISNA(VLOOKUP(D208,'Jan 22'!F:F,1,0)),"No","Yes")</f>
      </c>
    </row>
    <row r="209" spans="1:32" x14ac:dyDescent="0.25">
      <c r="A209" s="267"/>
      <c r="B209" s="101" t="s">
        <v>1411</v>
      </c>
      <c r="C209" s="118" t="s">
        <v>1013</v>
      </c>
      <c r="D209" s="118" t="s">
        <v>1082</v>
      </c>
      <c r="E209" s="118" t="s">
        <v>1083</v>
      </c>
      <c r="F209" s="107"/>
      <c r="G209" s="120" t="s">
        <v>1136</v>
      </c>
      <c r="H209" s="128" t="str">
        <f>IF(ISNA(VLOOKUP($D209,'Jul 16'!$F:$F,1,0)),"No","Yes")</f>
      </c>
      <c r="I209" s="7038">
        <f>IF(ISNA(VLOOKUP($D209,'Jul 9'!$F:$F,1,0)),"No","Yes")</f>
      </c>
      <c r="J209" s="7037">
        <f>IF(ISNA(VLOOKUP($D209,'Jul 2'!$F:$F,1,0)),"No","Yes")</f>
      </c>
      <c r="K209" s="7036">
        <f>IF(ISNA(VLOOKUP($D209,'Jun 25'!$F:$F,1,0)),"No","Yes")</f>
      </c>
      <c r="L209" s="7035">
        <f>IF(ISNA(VLOOKUP($D209,'Jun 18'!$F:$F,1,0)),"No","Yes")</f>
      </c>
      <c r="M209" s="7034">
        <f>IF(ISNA(VLOOKUP($D209,'Jun 11'!$F:$F,1,0)),"No","Yes")</f>
      </c>
      <c r="N209" s="7033">
        <f>IF(ISNA(VLOOKUP($D209,'Jun 4'!$F:$F,1,0)),"No","Yes")</f>
      </c>
      <c r="O209" s="7032">
        <f>IF(ISNA(VLOOKUP($D209,'May 28'!$F:$F,1,0)),"No","Yes")</f>
      </c>
      <c r="P209" s="7031">
        <f>IF(ISNA(VLOOKUP($D209,'May 21'!$F:$F,1,0)),"No","Yes")</f>
      </c>
      <c r="Q209" s="7030">
        <f>IF(ISNA(VLOOKUP($D209,'May 14'!$F:$F,1,0)),"No","Yes")</f>
      </c>
      <c r="R209" s="7029">
        <f>IF(ISNA(VLOOKUP($D209,'May 9'!$F:$F,1,0)),"No","Yes")</f>
      </c>
      <c r="S209" s="7028">
        <f>IF(ISNA(VLOOKUP($D209,'May 2'!$F:$F,1,0)),"No","Yes")</f>
      </c>
      <c r="T209" s="7027">
        <f>IF(ISNA(VLOOKUP($D209,'Apr 23'!$F:$F,1,0)),"No","Yes")</f>
      </c>
      <c r="U209" s="7026">
        <f>IF(ISNA(VLOOKUP($D209,'Apr 16'!$F:$F,1,0)),"No","Yes")</f>
      </c>
      <c r="V209" s="7025">
        <f>IF(ISNA(VLOOKUP($D209,'Apr 9'!$F:$F,1,0)),"No","Yes")</f>
      </c>
      <c r="W209" s="7024">
        <f>IF(ISNA(VLOOKUP($D209,'Apr 2'!$F:$F,1,0)),"No","Yes")</f>
      </c>
      <c r="X209" s="7023">
        <f>IF(ISNA(VLOOKUP($D209,'Mar 26'!$F:$F,1,0)),"No","Yes")</f>
      </c>
      <c r="Y209" s="7022">
        <f>IF(ISNA(VLOOKUP($D209,'Mar 19'!$F:$F,1,0)),"No","Yes")</f>
      </c>
      <c r="Z209" s="7021">
        <f>IF(ISNA(VLOOKUP($D209,'Mar 12'!$F:$F,1,0)),"No","Yes")</f>
      </c>
      <c r="AA209" s="7020">
        <f>IF(ISNA(VLOOKUP($D209,'Mar 5'!$F:$F,1,0)),"No","Yes")</f>
      </c>
      <c r="AB209" s="7019">
        <f>IF(ISNA(VLOOKUP($D209,'Feb 26'!$F:$F,1,0)),"No","Yes")</f>
      </c>
      <c r="AC209" s="7018">
        <f>IF(ISNA(VLOOKUP($D209,'Feb 26'!$F:$F,1,0)),"No","Yes")</f>
      </c>
      <c r="AD209" s="7017">
        <f>IF(ISNA(VLOOKUP($D209,'Feb 12'!$F:$F,1,0)),"No","Yes")</f>
      </c>
      <c r="AE209" s="7016">
        <f>IF(ISNA(VLOOKUP($D209,'Feb 5'!$F:$F,1,0)),"No","Yes")</f>
      </c>
      <c r="AF209" s="7015">
        <f>IF(ISNA(VLOOKUP($D209,'Jan 29'!$F:$F,1,0)),"No","Yes")</f>
      </c>
      <c r="AG209" s="7014">
        <f>IF(ISNA(VLOOKUP(D209,'Jan 22'!F:F,1,0)),"No","Yes")</f>
      </c>
    </row>
    <row customFormat="1" r="210" s="184" spans="1:32" x14ac:dyDescent="0.25">
      <c r="A210" s="267"/>
      <c r="B210" s="240" t="s">
        <v>1510</v>
      </c>
      <c r="C210" s="107" t="s">
        <v>1013</v>
      </c>
      <c r="D210" s="107" t="s">
        <v>1506</v>
      </c>
      <c r="E210" s="107" t="s">
        <v>1508</v>
      </c>
      <c r="F210" s="107" t="s">
        <v>960</v>
      </c>
      <c r="G210" s="107" t="s">
        <v>1507</v>
      </c>
      <c r="H210" s="128" t="str">
        <f>IF(ISNA(VLOOKUP($D210,'Jul 16'!$F:$F,1,0)),"No","Yes")</f>
      </c>
      <c r="I210" s="7063">
        <f>IF(ISNA(VLOOKUP($D210,'Jul 9'!$F:$F,1,0)),"No","Yes")</f>
      </c>
      <c r="J210" s="7062">
        <f>IF(ISNA(VLOOKUP($D210,'Jul 2'!$F:$F,1,0)),"No","Yes")</f>
      </c>
      <c r="K210" s="7061">
        <f>IF(ISNA(VLOOKUP($D210,'Jun 25'!$F:$F,1,0)),"No","Yes")</f>
      </c>
      <c r="L210" s="7060">
        <f>IF(ISNA(VLOOKUP($D210,'Jun 18'!$F:$F,1,0)),"No","Yes")</f>
      </c>
      <c r="M210" s="7059">
        <f>IF(ISNA(VLOOKUP($D210,'Jun 11'!$F:$F,1,0)),"No","Yes")</f>
      </c>
      <c r="N210" s="7058">
        <f>IF(ISNA(VLOOKUP($D210,'Jun 4'!$F:$F,1,0)),"No","Yes")</f>
      </c>
      <c r="O210" s="7057">
        <f>IF(ISNA(VLOOKUP($D210,'May 28'!$F:$F,1,0)),"No","Yes")</f>
      </c>
      <c r="P210" s="7056">
        <f>IF(ISNA(VLOOKUP($D210,'May 21'!$F:$F,1,0)),"No","Yes")</f>
      </c>
      <c r="Q210" s="7055">
        <f>IF(ISNA(VLOOKUP($D210,'May 14'!$F:$F,1,0)),"No","Yes")</f>
      </c>
      <c r="R210" s="7054">
        <f>IF(ISNA(VLOOKUP($D210,'May 9'!$F:$F,1,0)),"No","Yes")</f>
      </c>
      <c r="S210" s="7053">
        <f>IF(ISNA(VLOOKUP($D210,'May 2'!$F:$F,1,0)),"No","Yes")</f>
      </c>
      <c r="T210" s="7052">
        <f>IF(ISNA(VLOOKUP($D210,'Apr 23'!$F:$F,1,0)),"No","Yes")</f>
      </c>
      <c r="U210" s="7051">
        <f>IF(ISNA(VLOOKUP($D210,'Apr 16'!$F:$F,1,0)),"No","Yes")</f>
      </c>
      <c r="V210" s="7050">
        <f>IF(ISNA(VLOOKUP($D210,'Apr 9'!$F:$F,1,0)),"No","Yes")</f>
      </c>
      <c r="W210" s="7049">
        <f>IF(ISNA(VLOOKUP($D210,'Apr 2'!$F:$F,1,0)),"No","Yes")</f>
      </c>
      <c r="X210" s="7048">
        <f>IF(ISNA(VLOOKUP($D210,'Mar 26'!$F:$F,1,0)),"No","Yes")</f>
      </c>
      <c r="Y210" s="7047">
        <f>IF(ISNA(VLOOKUP($D210,'Mar 19'!$F:$F,1,0)),"No","Yes")</f>
      </c>
      <c r="Z210" s="7046">
        <f>IF(ISNA(VLOOKUP($D210,'Mar 12'!$F:$F,1,0)),"No","Yes")</f>
      </c>
      <c r="AA210" s="7045">
        <f>IF(ISNA(VLOOKUP($D210,'Mar 5'!$F:$F,1,0)),"No","Yes")</f>
      </c>
      <c r="AB210" s="7044">
        <f>IF(ISNA(VLOOKUP($D210,'Feb 26'!$F:$F,1,0)),"No","Yes")</f>
      </c>
      <c r="AC210" s="7043">
        <f>IF(ISNA(VLOOKUP($D210,'Feb 26'!$F:$F,1,0)),"No","Yes")</f>
      </c>
      <c r="AD210" s="7042">
        <f>IF(ISNA(VLOOKUP($D210,'Feb 12'!$F:$F,1,0)),"No","Yes")</f>
      </c>
      <c r="AE210" s="7041">
        <f>IF(ISNA(VLOOKUP($D210,'Feb 5'!$F:$F,1,0)),"No","Yes")</f>
      </c>
      <c r="AF210" s="7040">
        <f>IF(ISNA(VLOOKUP($D210,'Jan 29'!$F:$F,1,0)),"No","Yes")</f>
      </c>
      <c r="AG210" s="7039">
        <f>IF(ISNA(VLOOKUP(D210,'Jan 22'!F:F,1,0)),"No","Yes")</f>
      </c>
    </row>
    <row customFormat="1" r="211" s="172" spans="1:32" x14ac:dyDescent="0.25">
      <c r="A211" s="267"/>
      <c r="B211" s="234" t="s">
        <v>1489</v>
      </c>
      <c r="C211" s="107" t="s">
        <v>1013</v>
      </c>
      <c r="D211" s="107" t="s">
        <v>1482</v>
      </c>
      <c r="E211" s="107" t="s">
        <v>1483</v>
      </c>
      <c r="F211" s="178" t="s">
        <v>1469</v>
      </c>
      <c r="G211" s="107" t="s">
        <v>1136</v>
      </c>
      <c r="H211" s="128" t="str">
        <f>IF(ISNA(VLOOKUP($D211,'Jul 16'!$F:$F,1,0)),"No","Yes")</f>
      </c>
      <c r="I211" s="7088">
        <f>IF(ISNA(VLOOKUP($D211,'Jul 9'!$F:$F,1,0)),"No","Yes")</f>
      </c>
      <c r="J211" s="7087">
        <f>IF(ISNA(VLOOKUP($D211,'Jul 2'!$F:$F,1,0)),"No","Yes")</f>
      </c>
      <c r="K211" s="7086">
        <f>IF(ISNA(VLOOKUP($D211,'Jun 25'!$F:$F,1,0)),"No","Yes")</f>
      </c>
      <c r="L211" s="7085">
        <f>IF(ISNA(VLOOKUP($D211,'Jun 18'!$F:$F,1,0)),"No","Yes")</f>
      </c>
      <c r="M211" s="7084">
        <f>IF(ISNA(VLOOKUP($D211,'Jun 11'!$F:$F,1,0)),"No","Yes")</f>
      </c>
      <c r="N211" s="7083">
        <f>IF(ISNA(VLOOKUP($D211,'Jun 4'!$F:$F,1,0)),"No","Yes")</f>
      </c>
      <c r="O211" s="7082">
        <f>IF(ISNA(VLOOKUP($D211,'May 28'!$F:$F,1,0)),"No","Yes")</f>
      </c>
      <c r="P211" s="7081">
        <f>IF(ISNA(VLOOKUP($D211,'May 21'!$F:$F,1,0)),"No","Yes")</f>
      </c>
      <c r="Q211" s="7080">
        <f>IF(ISNA(VLOOKUP($D211,'May 14'!$F:$F,1,0)),"No","Yes")</f>
      </c>
      <c r="R211" s="7079">
        <f>IF(ISNA(VLOOKUP($D211,'May 9'!$F:$F,1,0)),"No","Yes")</f>
      </c>
      <c r="S211" s="7078">
        <f>IF(ISNA(VLOOKUP($D211,'May 2'!$F:$F,1,0)),"No","Yes")</f>
      </c>
      <c r="T211" s="7077">
        <f>IF(ISNA(VLOOKUP($D211,'Apr 23'!$F:$F,1,0)),"No","Yes")</f>
      </c>
      <c r="U211" s="7076">
        <f>IF(ISNA(VLOOKUP($D211,'Apr 16'!$F:$F,1,0)),"No","Yes")</f>
      </c>
      <c r="V211" s="7075">
        <f>IF(ISNA(VLOOKUP($D211,'Apr 9'!$F:$F,1,0)),"No","Yes")</f>
      </c>
      <c r="W211" s="7074">
        <f>IF(ISNA(VLOOKUP($D211,'Apr 2'!$F:$F,1,0)),"No","Yes")</f>
      </c>
      <c r="X211" s="7073">
        <f>IF(ISNA(VLOOKUP($D211,'Mar 26'!$F:$F,1,0)),"No","Yes")</f>
      </c>
      <c r="Y211" s="7072">
        <f>IF(ISNA(VLOOKUP($D211,'Mar 19'!$F:$F,1,0)),"No","Yes")</f>
      </c>
      <c r="Z211" s="7071">
        <f>IF(ISNA(VLOOKUP($D211,'Mar 12'!$F:$F,1,0)),"No","Yes")</f>
      </c>
      <c r="AA211" s="7070">
        <f>IF(ISNA(VLOOKUP($D211,'Mar 5'!$F:$F,1,0)),"No","Yes")</f>
      </c>
      <c r="AB211" s="7069">
        <f>IF(ISNA(VLOOKUP($D211,'Feb 26'!$F:$F,1,0)),"No","Yes")</f>
      </c>
      <c r="AC211" s="7068">
        <f>IF(ISNA(VLOOKUP($D211,'Feb 26'!$F:$F,1,0)),"No","Yes")</f>
      </c>
      <c r="AD211" s="7067">
        <f>IF(ISNA(VLOOKUP($D211,'Feb 12'!$F:$F,1,0)),"No","Yes")</f>
      </c>
      <c r="AE211" s="7066">
        <f>IF(ISNA(VLOOKUP($D211,'Feb 5'!$F:$F,1,0)),"No","Yes")</f>
      </c>
      <c r="AF211" s="7065">
        <f>IF(ISNA(VLOOKUP($D211,'Jan 29'!$F:$F,1,0)),"No","Yes")</f>
      </c>
      <c r="AG211" s="7064">
        <f>IF(ISNA(VLOOKUP(D211,'Jan 22'!F:F,1,0)),"No","Yes")</f>
      </c>
    </row>
    <row r="212" spans="1:32" x14ac:dyDescent="0.25">
      <c r="A212" s="267"/>
      <c r="B212" s="101" t="s">
        <v>1302</v>
      </c>
      <c r="C212" s="117" t="s">
        <v>1013</v>
      </c>
      <c r="D212" s="117" t="s">
        <v>1207</v>
      </c>
      <c r="E212" s="117" t="s">
        <v>1208</v>
      </c>
      <c r="F212" s="107"/>
      <c r="G212" s="120" t="s">
        <v>960</v>
      </c>
      <c r="H212" s="128" t="str">
        <f>IF(ISNA(VLOOKUP($D212,'Jul 16'!$F:$F,1,0)),"No","Yes")</f>
      </c>
      <c r="I212" s="7113">
        <f>IF(ISNA(VLOOKUP($D212,'Jul 9'!$F:$F,1,0)),"No","Yes")</f>
      </c>
      <c r="J212" s="7112">
        <f>IF(ISNA(VLOOKUP($D212,'Jul 2'!$F:$F,1,0)),"No","Yes")</f>
      </c>
      <c r="K212" s="7111">
        <f>IF(ISNA(VLOOKUP($D212,'Jun 25'!$F:$F,1,0)),"No","Yes")</f>
      </c>
      <c r="L212" s="7110">
        <f>IF(ISNA(VLOOKUP($D212,'Jun 18'!$F:$F,1,0)),"No","Yes")</f>
      </c>
      <c r="M212" s="7109">
        <f>IF(ISNA(VLOOKUP($D212,'Jun 11'!$F:$F,1,0)),"No","Yes")</f>
      </c>
      <c r="N212" s="7108">
        <f>IF(ISNA(VLOOKUP($D212,'Jun 4'!$F:$F,1,0)),"No","Yes")</f>
      </c>
      <c r="O212" s="7107">
        <f>IF(ISNA(VLOOKUP($D212,'May 28'!$F:$F,1,0)),"No","Yes")</f>
      </c>
      <c r="P212" s="7106">
        <f>IF(ISNA(VLOOKUP($D212,'May 21'!$F:$F,1,0)),"No","Yes")</f>
      </c>
      <c r="Q212" s="7105">
        <f>IF(ISNA(VLOOKUP($D212,'May 14'!$F:$F,1,0)),"No","Yes")</f>
      </c>
      <c r="R212" s="7104">
        <f>IF(ISNA(VLOOKUP($D212,'May 9'!$F:$F,1,0)),"No","Yes")</f>
      </c>
      <c r="S212" s="7103">
        <f>IF(ISNA(VLOOKUP($D212,'May 2'!$F:$F,1,0)),"No","Yes")</f>
      </c>
      <c r="T212" s="7102">
        <f>IF(ISNA(VLOOKUP($D212,'Apr 23'!$F:$F,1,0)),"No","Yes")</f>
      </c>
      <c r="U212" s="7101">
        <f>IF(ISNA(VLOOKUP($D212,'Apr 16'!$F:$F,1,0)),"No","Yes")</f>
      </c>
      <c r="V212" s="7100">
        <f>IF(ISNA(VLOOKUP($D212,'Apr 9'!$F:$F,1,0)),"No","Yes")</f>
      </c>
      <c r="W212" s="7099">
        <f>IF(ISNA(VLOOKUP($D212,'Apr 2'!$F:$F,1,0)),"No","Yes")</f>
      </c>
      <c r="X212" s="7098">
        <f>IF(ISNA(VLOOKUP($D212,'Mar 26'!$F:$F,1,0)),"No","Yes")</f>
      </c>
      <c r="Y212" s="7097">
        <f>IF(ISNA(VLOOKUP($D212,'Mar 19'!$F:$F,1,0)),"No","Yes")</f>
      </c>
      <c r="Z212" s="7096">
        <f>IF(ISNA(VLOOKUP($D212,'Mar 12'!$F:$F,1,0)),"No","Yes")</f>
      </c>
      <c r="AA212" s="7095">
        <f>IF(ISNA(VLOOKUP($D212,'Mar 5'!$F:$F,1,0)),"No","Yes")</f>
      </c>
      <c r="AB212" s="7094">
        <f>IF(ISNA(VLOOKUP($D212,'Feb 26'!$F:$F,1,0)),"No","Yes")</f>
      </c>
      <c r="AC212" s="7093">
        <f>IF(ISNA(VLOOKUP($D212,'Feb 26'!$F:$F,1,0)),"No","Yes")</f>
      </c>
      <c r="AD212" s="7092">
        <f>IF(ISNA(VLOOKUP($D212,'Feb 12'!$F:$F,1,0)),"No","Yes")</f>
      </c>
      <c r="AE212" s="7091">
        <f>IF(ISNA(VLOOKUP($D212,'Feb 5'!$F:$F,1,0)),"No","Yes")</f>
      </c>
      <c r="AF212" s="7090">
        <f>IF(ISNA(VLOOKUP($D212,'Jan 29'!$F:$F,1,0)),"No","Yes")</f>
      </c>
      <c r="AG212" s="7089">
        <f>IF(ISNA(VLOOKUP(D212,'Jan 22'!F:F,1,0)),"No","Yes")</f>
      </c>
    </row>
    <row r="213" spans="1:32" x14ac:dyDescent="0.25">
      <c r="B213" s="66"/>
    </row>
    <row r="214" spans="1:32" x14ac:dyDescent="0.25">
      <c r="B214" s="66"/>
    </row>
    <row ht="15.75" r="215" spans="1:32" x14ac:dyDescent="0.25">
      <c r="B215" s="66"/>
      <c r="E215" s="197"/>
      <c r="F215" s="140"/>
      <c r="G215" s="172"/>
      <c r="I215"/>
      <c r="J215"/>
      <c r="K215"/>
      <c r="L215"/>
      <c r="M215"/>
      <c r="N215"/>
      <c r="O215" s="7121"/>
      <c r="P215" s="7120"/>
      <c r="Q215" s="7119"/>
      <c r="R215"/>
      <c r="S215" s="7118"/>
      <c r="T215" s="7117"/>
      <c r="U215" s="7116"/>
      <c r="V215" s="7115"/>
      <c r="W215" s="7114"/>
      <c r="X215" s="146"/>
      <c r="Y215" s="146"/>
      <c r="Z215" s="133"/>
      <c r="AA215" s="131"/>
      <c r="AB215" s="132"/>
      <c r="AC215" s="107"/>
      <c r="AD215"/>
      <c r="AE215"/>
      <c r="AF215"/>
    </row>
    <row ht="15.75" r="216" spans="1:32" x14ac:dyDescent="0.25">
      <c r="E216" s="197"/>
      <c r="F216" s="140"/>
      <c r="G216" s="172"/>
      <c r="I216"/>
      <c r="J216"/>
      <c r="K216"/>
      <c r="L216"/>
      <c r="M216"/>
      <c r="N216"/>
      <c r="O216" s="7128"/>
      <c r="P216" s="7127"/>
      <c r="Q216" s="7126"/>
      <c r="R216"/>
      <c r="S216" s="7125"/>
      <c r="T216" s="7124"/>
      <c r="U216" s="7123"/>
      <c r="V216" s="7122"/>
      <c r="W216" s="149"/>
      <c r="X216" s="146"/>
      <c r="Y216" s="146"/>
      <c r="Z216" s="133"/>
      <c r="AA216" s="131"/>
      <c r="AB216" s="132"/>
      <c r="AC216" s="107"/>
      <c r="AD216"/>
      <c r="AE216"/>
      <c r="AF216"/>
    </row>
    <row ht="15.75" r="217" spans="1:32" x14ac:dyDescent="0.25">
      <c r="E217" s="197"/>
      <c r="F217" s="140"/>
      <c r="G217" s="172"/>
      <c r="I217"/>
      <c r="J217"/>
      <c r="K217"/>
      <c r="L217"/>
      <c r="M217"/>
      <c r="N217"/>
      <c r="O217" s="7135"/>
      <c r="P217" s="7134"/>
      <c r="Q217" s="7133"/>
      <c r="R217"/>
      <c r="S217" s="7132"/>
      <c r="T217" s="7131"/>
      <c r="U217" s="7130"/>
      <c r="V217" s="7129"/>
      <c r="W217" s="149"/>
      <c r="X217" s="146"/>
      <c r="Y217" s="146"/>
      <c r="Z217" s="133"/>
      <c r="AA217" s="131"/>
      <c r="AB217" s="132"/>
      <c r="AC217" s="107"/>
      <c r="AD217"/>
      <c r="AE217"/>
      <c r="AF217"/>
    </row>
    <row ht="15.75" r="218" spans="1:32" x14ac:dyDescent="0.25">
      <c r="E218" s="197"/>
      <c r="F218" s="140"/>
      <c r="G218" s="172"/>
      <c r="I218"/>
      <c r="J218"/>
      <c r="K218"/>
      <c r="L218"/>
      <c r="M218"/>
      <c r="N218"/>
      <c r="O218" s="7142"/>
      <c r="P218" s="7141"/>
      <c r="Q218" s="7140"/>
      <c r="R218"/>
      <c r="S218" s="7139"/>
      <c r="T218" s="7138"/>
      <c r="U218" s="7137"/>
      <c r="V218" s="7136"/>
      <c r="W218" s="149"/>
      <c r="X218" s="146"/>
      <c r="Y218" s="146"/>
      <c r="Z218" s="133"/>
      <c r="AA218" s="131"/>
      <c r="AB218" s="132"/>
      <c r="AC218" s="107"/>
      <c r="AD218"/>
      <c r="AE218"/>
      <c r="AF218"/>
    </row>
    <row ht="15.75" r="219" spans="1:32" x14ac:dyDescent="0.25">
      <c r="E219" s="197"/>
      <c r="F219" s="140"/>
      <c r="G219" s="172"/>
      <c r="I219"/>
      <c r="J219"/>
      <c r="K219"/>
      <c r="L219"/>
      <c r="M219"/>
      <c r="N219"/>
      <c r="O219" s="7149"/>
      <c r="P219" s="7148"/>
      <c r="Q219" s="7147"/>
      <c r="R219"/>
      <c r="S219" s="7146"/>
      <c r="T219" s="7145"/>
      <c r="U219" s="7144"/>
      <c r="V219" s="7143"/>
      <c r="W219" s="149"/>
      <c r="X219" s="146"/>
      <c r="Y219" s="146"/>
      <c r="Z219" s="133"/>
      <c r="AA219" s="131"/>
      <c r="AB219" s="132"/>
      <c r="AC219" s="107"/>
      <c r="AD219"/>
      <c r="AE219"/>
      <c r="AF219"/>
    </row>
    <row ht="15.75" r="220" spans="1:32" x14ac:dyDescent="0.25">
      <c r="E220" s="197"/>
      <c r="F220" s="140"/>
      <c r="G220" s="172"/>
      <c r="I220"/>
      <c r="J220"/>
      <c r="K220"/>
      <c r="L220"/>
      <c r="M220"/>
      <c r="N220"/>
      <c r="O220" s="7156"/>
      <c r="P220" s="7155"/>
      <c r="Q220" s="7154"/>
      <c r="R220"/>
      <c r="S220" s="7153"/>
      <c r="T220" s="7152"/>
      <c r="U220" s="7151"/>
      <c r="V220" s="7150"/>
      <c r="W220" s="149"/>
      <c r="X220" s="146"/>
      <c r="Y220" s="146"/>
      <c r="Z220" s="133"/>
      <c r="AA220" s="131"/>
      <c r="AB220" s="132"/>
      <c r="AC220" s="107"/>
      <c r="AD220"/>
      <c r="AE220"/>
      <c r="AF220"/>
    </row>
    <row ht="15.75" r="221" spans="1:32" x14ac:dyDescent="0.25">
      <c r="E221" s="197"/>
      <c r="F221" s="140"/>
      <c r="G221" s="172"/>
      <c r="I221"/>
      <c r="J221"/>
      <c r="K221"/>
      <c r="L221"/>
      <c r="M221"/>
      <c r="N221"/>
      <c r="O221" s="7163"/>
      <c r="P221" s="7162"/>
      <c r="Q221" s="7161"/>
      <c r="R221"/>
      <c r="S221" s="7160"/>
      <c r="T221" s="7159"/>
      <c r="U221" s="7158"/>
      <c r="V221" s="7157"/>
      <c r="W221" s="149"/>
      <c r="X221" s="146"/>
      <c r="Y221" s="146"/>
      <c r="Z221" s="133"/>
      <c r="AA221" s="131"/>
      <c r="AB221" s="132"/>
      <c r="AC221" s="107"/>
      <c r="AD221"/>
      <c r="AE221"/>
      <c r="AF221"/>
    </row>
  </sheetData>
  <mergeCells count="5">
    <mergeCell ref="A25:A107"/>
    <mergeCell ref="A182:A212"/>
    <mergeCell ref="A143:A181"/>
    <mergeCell ref="A108:A142"/>
    <mergeCell ref="D1:G1"/>
  </mergeCells>
  <conditionalFormatting sqref="G23:G108 N215:AB221 N222:AE1048576 N213:AE214 G112:G113 H23:AD24 G213:M1048576">
    <cfRule dxfId="14" operator="equal" priority="13" type="cellIs">
      <formula>"PW1MA076"</formula>
    </cfRule>
  </conditionalFormatting>
  <conditionalFormatting sqref="AZ23:AZ24 G182 AZ52:AZ214 AZ222:AZ1048576 AW215:AW221 G184:G187 G191:G212 F190">
    <cfRule dxfId="13" operator="equal" priority="12" type="cellIs">
      <formula>"v4.3-1.0"</formula>
    </cfRule>
  </conditionalFormatting>
  <conditionalFormatting sqref="AD17:AD18 AE12:AE24 AF222:AF1048576 AC215:AC221 H17:AC17 H12:AD15 AC25:AE212 AF11:AF214">
    <cfRule dxfId="12" operator="equal" priority="11" type="cellIs">
      <formula>"No"</formula>
    </cfRule>
  </conditionalFormatting>
  <conditionalFormatting sqref="H25:AB212">
    <cfRule dxfId="11" operator="equal" priority="10" type="cellIs">
      <formula>"No"</formula>
    </cfRule>
  </conditionalFormatting>
  <conditionalFormatting sqref="B35">
    <cfRule dxfId="10" priority="9" type="expression">
      <formula>"$H25=""No"",$I$25=""Yes"""</formula>
    </cfRule>
  </conditionalFormatting>
  <conditionalFormatting sqref="B159:B1048554">
    <cfRule dxfId="9" priority="8" type="expression">
      <formula>ifs(I186,"Yes",H186,"No")</formula>
    </cfRule>
  </conditionalFormatting>
  <conditionalFormatting sqref="F215:F219">
    <cfRule dxfId="8" operator="equal" priority="7" type="cellIs">
      <formula>"No"</formula>
    </cfRule>
  </conditionalFormatting>
  <conditionalFormatting sqref="B10">
    <cfRule dxfId="7" priority="14" type="expression">
      <formula>ifs(O38,"Yes",N38,"No")</formula>
    </cfRule>
  </conditionalFormatting>
  <conditionalFormatting sqref="B1048555:B1048576">
    <cfRule dxfId="6" priority="17" type="expression">
      <formula>ifs(O2,"Yes",#REF!,"No")</formula>
    </cfRule>
  </conditionalFormatting>
  <conditionalFormatting sqref="B154:B157 B11:B81 B112:B152">
    <cfRule dxfId="5" priority="18" type="expression">
      <formula>ifs(O38,"Yes",N38,"No")</formula>
    </cfRule>
  </conditionalFormatting>
  <conditionalFormatting sqref="B82:B108">
    <cfRule dxfId="4" priority="19" type="expression">
      <formula>ifs(O112,"Yes",N112,"No")</formula>
    </cfRule>
  </conditionalFormatting>
  <conditionalFormatting sqref="F211">
    <cfRule dxfId="3" operator="equal" priority="1" type="cellIs">
      <formula>"v4.3-1.0"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1.710937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6.71093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7.28515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0"/>
  <sheetViews>
    <sheetView workbookViewId="0">
      <selection activeCell="O69" sqref="O69:P69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1542</v>
      </c>
      <c r="K1" s="1" t="s">
        <v>497</v>
      </c>
    </row>
    <row r="2" spans="1:13" x14ac:dyDescent="0.25">
      <c r="A2">
        <v>1</v>
      </c>
      <c r="B2" s="243" t="s">
        <v>1543</v>
      </c>
      <c r="C2" s="243" t="s">
        <v>1544</v>
      </c>
      <c r="D2" s="243"/>
      <c r="E2" s="243"/>
      <c r="F2" s="243" t="s">
        <v>1545</v>
      </c>
      <c r="G2" s="243" t="s">
        <v>1136</v>
      </c>
      <c r="H2" s="243" t="s">
        <v>1237</v>
      </c>
      <c r="I2" s="243" t="s">
        <v>1546</v>
      </c>
      <c r="J2" s="243" t="s">
        <v>1535</v>
      </c>
      <c r="K2" s="243" t="s">
        <v>1547</v>
      </c>
      <c r="L2" s="243"/>
      <c r="M2" s="243"/>
    </row>
    <row r="3" spans="1:13" x14ac:dyDescent="0.25">
      <c r="A3">
        <v>2</v>
      </c>
      <c r="B3" s="243" t="s">
        <v>1548</v>
      </c>
      <c r="C3" s="243" t="s">
        <v>1549</v>
      </c>
      <c r="D3" s="243" t="s">
        <v>1550</v>
      </c>
      <c r="E3" s="243" t="s">
        <v>1</v>
      </c>
      <c r="F3" s="243" t="s">
        <v>1158</v>
      </c>
      <c r="G3" s="243" t="s">
        <v>1257</v>
      </c>
      <c r="H3" s="243" t="s">
        <v>1013</v>
      </c>
      <c r="I3" s="243" t="s">
        <v>1159</v>
      </c>
      <c r="J3" s="243" t="s">
        <v>960</v>
      </c>
      <c r="K3" s="243" t="s">
        <v>1551</v>
      </c>
      <c r="L3" s="243"/>
      <c r="M3" s="243"/>
    </row>
    <row r="4" spans="1:13" x14ac:dyDescent="0.25">
      <c r="A4" s="243">
        <v>3</v>
      </c>
      <c r="B4" s="243" t="s">
        <v>50</v>
      </c>
      <c r="C4" s="243" t="s">
        <v>51</v>
      </c>
      <c r="D4" s="243" t="s">
        <v>52</v>
      </c>
      <c r="E4" s="243" t="s">
        <v>43</v>
      </c>
      <c r="F4" s="243" t="s">
        <v>246</v>
      </c>
      <c r="G4" s="243" t="s">
        <v>1019</v>
      </c>
      <c r="H4" s="243" t="s">
        <v>3</v>
      </c>
      <c r="I4" s="243" t="s">
        <v>247</v>
      </c>
      <c r="J4" s="243" t="s">
        <v>125</v>
      </c>
      <c r="K4" s="243" t="s">
        <v>1540</v>
      </c>
      <c r="L4" s="243"/>
      <c r="M4" s="243"/>
    </row>
    <row r="5" spans="1:13" x14ac:dyDescent="0.25">
      <c r="A5" s="243">
        <v>4</v>
      </c>
      <c r="B5" s="243" t="s">
        <v>1491</v>
      </c>
      <c r="C5" s="243" t="s">
        <v>97</v>
      </c>
      <c r="D5" s="243" t="s">
        <v>0</v>
      </c>
      <c r="E5" s="243" t="s">
        <v>1</v>
      </c>
      <c r="F5" s="243" t="s">
        <v>1492</v>
      </c>
      <c r="G5" s="243" t="s">
        <v>960</v>
      </c>
      <c r="H5" s="243" t="s">
        <v>1013</v>
      </c>
      <c r="I5" s="243" t="s">
        <v>1493</v>
      </c>
      <c r="J5" s="243" t="s">
        <v>960</v>
      </c>
      <c r="K5" s="243" t="s">
        <v>1528</v>
      </c>
      <c r="L5" s="243"/>
      <c r="M5" s="243"/>
    </row>
    <row r="6" spans="1:13" x14ac:dyDescent="0.25">
      <c r="A6" s="243">
        <v>5</v>
      </c>
      <c r="B6" s="243" t="s">
        <v>50</v>
      </c>
      <c r="C6" s="243" t="s">
        <v>51</v>
      </c>
      <c r="D6" s="243" t="s">
        <v>52</v>
      </c>
      <c r="E6" s="243" t="s">
        <v>43</v>
      </c>
      <c r="F6" s="243" t="s">
        <v>94</v>
      </c>
      <c r="G6" s="243" t="s">
        <v>1136</v>
      </c>
      <c r="H6" s="243" t="s">
        <v>5</v>
      </c>
      <c r="I6" s="243" t="s">
        <v>95</v>
      </c>
      <c r="J6" s="243" t="s">
        <v>6</v>
      </c>
      <c r="K6" s="243" t="s">
        <v>1502</v>
      </c>
      <c r="L6" s="243"/>
      <c r="M6" s="243"/>
    </row>
    <row r="7" spans="1:13" x14ac:dyDescent="0.25">
      <c r="A7" s="243">
        <v>6</v>
      </c>
      <c r="B7" s="243" t="s">
        <v>15</v>
      </c>
      <c r="C7" s="243" t="s">
        <v>16</v>
      </c>
      <c r="D7" s="243" t="s">
        <v>17</v>
      </c>
      <c r="E7" s="243" t="s">
        <v>7</v>
      </c>
      <c r="F7" s="243" t="s">
        <v>18</v>
      </c>
      <c r="G7" s="243" t="s">
        <v>1469</v>
      </c>
      <c r="H7" s="243" t="s">
        <v>5</v>
      </c>
      <c r="I7" s="243" t="s">
        <v>19</v>
      </c>
      <c r="J7" s="243" t="s">
        <v>6</v>
      </c>
      <c r="K7" s="243" t="s">
        <v>1495</v>
      </c>
      <c r="L7" s="243"/>
      <c r="M7" s="243"/>
    </row>
    <row r="8" spans="1:13" x14ac:dyDescent="0.25">
      <c r="A8" s="243">
        <v>7</v>
      </c>
      <c r="B8" s="243" t="s">
        <v>366</v>
      </c>
      <c r="C8" s="243" t="s">
        <v>367</v>
      </c>
      <c r="D8" s="243" t="s">
        <v>368</v>
      </c>
      <c r="E8" s="243" t="s">
        <v>43</v>
      </c>
      <c r="F8" s="243" t="s">
        <v>395</v>
      </c>
      <c r="G8" s="243" t="s">
        <v>1469</v>
      </c>
      <c r="H8" s="243" t="s">
        <v>5</v>
      </c>
      <c r="I8" s="243" t="s">
        <v>396</v>
      </c>
      <c r="J8" s="243" t="s">
        <v>6</v>
      </c>
      <c r="K8" s="243" t="s">
        <v>1496</v>
      </c>
      <c r="L8" s="243"/>
      <c r="M8" s="243"/>
    </row>
    <row r="9" spans="1:13" x14ac:dyDescent="0.25">
      <c r="A9" s="243">
        <v>8</v>
      </c>
      <c r="B9" s="243" t="s">
        <v>174</v>
      </c>
      <c r="C9" s="243" t="s">
        <v>175</v>
      </c>
      <c r="D9" s="243" t="s">
        <v>0</v>
      </c>
      <c r="E9" s="243" t="s">
        <v>1</v>
      </c>
      <c r="F9" s="243" t="s">
        <v>472</v>
      </c>
      <c r="G9" s="243" t="s">
        <v>1050</v>
      </c>
      <c r="H9" s="243" t="s">
        <v>473</v>
      </c>
      <c r="I9" s="243" t="s">
        <v>474</v>
      </c>
      <c r="J9" s="243" t="s">
        <v>475</v>
      </c>
      <c r="K9" s="243" t="s">
        <v>1476</v>
      </c>
      <c r="L9" s="243"/>
      <c r="M9" s="243"/>
    </row>
    <row r="10" spans="1:13" x14ac:dyDescent="0.25">
      <c r="A10" s="243">
        <v>9</v>
      </c>
      <c r="B10" s="243" t="s">
        <v>174</v>
      </c>
      <c r="C10" s="243" t="s">
        <v>175</v>
      </c>
      <c r="D10" s="243" t="s">
        <v>0</v>
      </c>
      <c r="E10" s="243" t="s">
        <v>1</v>
      </c>
      <c r="F10" s="243" t="s">
        <v>176</v>
      </c>
      <c r="G10" s="243" t="s">
        <v>1469</v>
      </c>
      <c r="H10" s="243" t="s">
        <v>8</v>
      </c>
      <c r="I10" s="243" t="s">
        <v>177</v>
      </c>
      <c r="J10" s="243" t="s">
        <v>9</v>
      </c>
      <c r="K10" s="243" t="s">
        <v>1477</v>
      </c>
      <c r="L10" s="243"/>
      <c r="M10" s="243"/>
    </row>
    <row r="11" spans="1:13" x14ac:dyDescent="0.25">
      <c r="A11" s="243">
        <v>10</v>
      </c>
      <c r="B11" s="243" t="s">
        <v>174</v>
      </c>
      <c r="C11" s="243" t="s">
        <v>175</v>
      </c>
      <c r="D11" s="243" t="s">
        <v>0</v>
      </c>
      <c r="E11" s="243" t="s">
        <v>1</v>
      </c>
      <c r="F11" s="243" t="s">
        <v>1232</v>
      </c>
      <c r="G11" s="243" t="s">
        <v>1469</v>
      </c>
      <c r="H11" s="243" t="s">
        <v>1013</v>
      </c>
      <c r="I11" s="243" t="s">
        <v>1234</v>
      </c>
      <c r="J11" s="243" t="s">
        <v>960</v>
      </c>
      <c r="K11" s="243" t="s">
        <v>1478</v>
      </c>
      <c r="L11" s="243"/>
      <c r="M11" s="243"/>
    </row>
    <row r="12" spans="1:13" x14ac:dyDescent="0.25">
      <c r="A12" s="243">
        <v>11</v>
      </c>
      <c r="B12" s="243" t="s">
        <v>268</v>
      </c>
      <c r="C12" s="243" t="s">
        <v>269</v>
      </c>
      <c r="D12" s="243" t="s">
        <v>66</v>
      </c>
      <c r="E12" s="243" t="s">
        <v>1</v>
      </c>
      <c r="F12" s="243" t="s">
        <v>270</v>
      </c>
      <c r="G12" s="243" t="s">
        <v>1019</v>
      </c>
      <c r="H12" s="243" t="s">
        <v>3</v>
      </c>
      <c r="I12" s="243" t="s">
        <v>271</v>
      </c>
      <c r="J12" s="243" t="s">
        <v>53</v>
      </c>
      <c r="K12" s="243" t="s">
        <v>1466</v>
      </c>
      <c r="L12" s="243"/>
      <c r="M12" s="243"/>
    </row>
    <row r="13" spans="1:13" x14ac:dyDescent="0.25">
      <c r="A13" s="243">
        <v>12</v>
      </c>
      <c r="B13" s="243" t="s">
        <v>803</v>
      </c>
      <c r="C13" s="243" t="s">
        <v>804</v>
      </c>
      <c r="D13" s="243" t="s">
        <v>17</v>
      </c>
      <c r="E13" s="243" t="s">
        <v>7</v>
      </c>
      <c r="F13" s="243" t="s">
        <v>1121</v>
      </c>
      <c r="G13" s="243" t="s">
        <v>1469</v>
      </c>
      <c r="H13" s="243" t="s">
        <v>1013</v>
      </c>
      <c r="I13" s="243" t="s">
        <v>1122</v>
      </c>
      <c r="J13" s="243" t="s">
        <v>960</v>
      </c>
      <c r="K13" s="243" t="s">
        <v>1465</v>
      </c>
      <c r="L13" s="243"/>
      <c r="M13" s="243"/>
    </row>
    <row r="14" spans="1:13" x14ac:dyDescent="0.25">
      <c r="A14" s="243">
        <v>13</v>
      </c>
      <c r="B14" s="243" t="s">
        <v>1458</v>
      </c>
      <c r="C14" s="243" t="s">
        <v>1459</v>
      </c>
      <c r="D14" s="243" t="s">
        <v>42</v>
      </c>
      <c r="E14" s="243" t="s">
        <v>43</v>
      </c>
      <c r="F14" s="243" t="s">
        <v>1460</v>
      </c>
      <c r="G14" s="243" t="s">
        <v>1469</v>
      </c>
      <c r="H14" s="243" t="s">
        <v>1013</v>
      </c>
      <c r="I14" s="243" t="s">
        <v>1461</v>
      </c>
      <c r="J14" s="243" t="s">
        <v>960</v>
      </c>
      <c r="K14" s="243" t="s">
        <v>1462</v>
      </c>
      <c r="L14" s="243"/>
      <c r="M14" s="243"/>
    </row>
    <row r="15" spans="1:13" x14ac:dyDescent="0.25">
      <c r="A15" s="243">
        <v>14</v>
      </c>
      <c r="B15" s="243" t="s">
        <v>366</v>
      </c>
      <c r="C15" s="243" t="s">
        <v>367</v>
      </c>
      <c r="D15" s="243" t="s">
        <v>368</v>
      </c>
      <c r="E15" s="243" t="s">
        <v>43</v>
      </c>
      <c r="F15" s="243" t="s">
        <v>369</v>
      </c>
      <c r="G15" s="243" t="s">
        <v>1019</v>
      </c>
      <c r="H15" s="243" t="s">
        <v>294</v>
      </c>
      <c r="I15" s="243" t="s">
        <v>370</v>
      </c>
      <c r="J15" s="243" t="s">
        <v>289</v>
      </c>
      <c r="K15" s="243" t="s">
        <v>1240</v>
      </c>
      <c r="L15" s="243"/>
      <c r="M15" s="243"/>
    </row>
    <row r="16" spans="1:13" x14ac:dyDescent="0.25">
      <c r="A16" s="243">
        <v>15</v>
      </c>
      <c r="B16" s="243" t="s">
        <v>366</v>
      </c>
      <c r="C16" s="243" t="s">
        <v>367</v>
      </c>
      <c r="D16" s="243" t="s">
        <v>368</v>
      </c>
      <c r="E16" s="243" t="s">
        <v>43</v>
      </c>
      <c r="F16" s="243" t="s">
        <v>1100</v>
      </c>
      <c r="G16" s="243" t="s">
        <v>1469</v>
      </c>
      <c r="H16" s="243" t="s">
        <v>1013</v>
      </c>
      <c r="I16" s="243" t="s">
        <v>1101</v>
      </c>
      <c r="J16" s="243" t="s">
        <v>960</v>
      </c>
      <c r="K16" s="243" t="s">
        <v>1258</v>
      </c>
      <c r="L16" s="243"/>
      <c r="M16" s="243"/>
    </row>
    <row r="17" spans="1:13" x14ac:dyDescent="0.25">
      <c r="A17" s="243">
        <v>16</v>
      </c>
      <c r="B17" s="243" t="s">
        <v>1215</v>
      </c>
      <c r="C17" s="243" t="s">
        <v>1216</v>
      </c>
      <c r="D17" s="243" t="s">
        <v>0</v>
      </c>
      <c r="E17" s="243" t="s">
        <v>1</v>
      </c>
      <c r="F17" s="243" t="s">
        <v>1218</v>
      </c>
      <c r="G17" s="243" t="s">
        <v>1469</v>
      </c>
      <c r="H17" s="243" t="s">
        <v>1013</v>
      </c>
      <c r="I17" s="243" t="s">
        <v>1219</v>
      </c>
      <c r="J17" s="243" t="s">
        <v>960</v>
      </c>
      <c r="K17" s="243" t="s">
        <v>1242</v>
      </c>
      <c r="L17" s="243"/>
      <c r="M17" s="243"/>
    </row>
    <row r="18" spans="1:13" x14ac:dyDescent="0.25">
      <c r="A18" s="243">
        <v>17</v>
      </c>
      <c r="B18" s="243" t="s">
        <v>1194</v>
      </c>
      <c r="C18" s="243" t="s">
        <v>1195</v>
      </c>
      <c r="D18" s="243" t="s">
        <v>1196</v>
      </c>
      <c r="E18" s="243" t="s">
        <v>28</v>
      </c>
      <c r="F18" s="243" t="s">
        <v>1197</v>
      </c>
      <c r="G18" s="243" t="s">
        <v>1469</v>
      </c>
      <c r="H18" s="243" t="s">
        <v>1013</v>
      </c>
      <c r="I18" s="243" t="s">
        <v>1198</v>
      </c>
      <c r="J18" s="243" t="s">
        <v>960</v>
      </c>
      <c r="K18" s="243" t="s">
        <v>1214</v>
      </c>
      <c r="L18" s="243"/>
      <c r="M18" s="243"/>
    </row>
    <row r="19" spans="1:13" x14ac:dyDescent="0.25">
      <c r="A19" s="243">
        <v>18</v>
      </c>
      <c r="B19" s="243" t="s">
        <v>117</v>
      </c>
      <c r="C19" s="243" t="s">
        <v>1210</v>
      </c>
      <c r="D19" s="243" t="s">
        <v>648</v>
      </c>
      <c r="E19" s="243" t="s">
        <v>1</v>
      </c>
      <c r="F19" s="243" t="s">
        <v>1211</v>
      </c>
      <c r="G19" s="243" t="s">
        <v>1019</v>
      </c>
      <c r="H19" s="243" t="s">
        <v>3</v>
      </c>
      <c r="I19" s="243" t="s">
        <v>1212</v>
      </c>
      <c r="J19" s="243" t="s">
        <v>53</v>
      </c>
      <c r="K19" s="243" t="s">
        <v>1213</v>
      </c>
      <c r="L19" s="243"/>
      <c r="M19" s="243"/>
    </row>
    <row r="20" spans="1:13" x14ac:dyDescent="0.25">
      <c r="A20" s="243">
        <v>19</v>
      </c>
      <c r="B20" s="243" t="s">
        <v>116</v>
      </c>
      <c r="C20" s="243" t="s">
        <v>117</v>
      </c>
      <c r="D20" s="243" t="s">
        <v>648</v>
      </c>
      <c r="E20" s="243" t="s">
        <v>1</v>
      </c>
      <c r="F20" s="243" t="s">
        <v>118</v>
      </c>
      <c r="G20" s="243" t="s">
        <v>1019</v>
      </c>
      <c r="H20" s="243" t="s">
        <v>3</v>
      </c>
      <c r="I20" s="243" t="s">
        <v>119</v>
      </c>
      <c r="J20" s="243" t="s">
        <v>53</v>
      </c>
      <c r="K20" s="243" t="s">
        <v>1167</v>
      </c>
      <c r="L20" s="243"/>
      <c r="M20" s="243"/>
    </row>
    <row r="21" spans="1:13" x14ac:dyDescent="0.25">
      <c r="A21" s="243">
        <v>20</v>
      </c>
      <c r="B21" s="243" t="s">
        <v>196</v>
      </c>
      <c r="C21" s="243" t="s">
        <v>104</v>
      </c>
      <c r="D21" s="243" t="s">
        <v>197</v>
      </c>
      <c r="E21" s="243" t="s">
        <v>198</v>
      </c>
      <c r="F21" s="243" t="s">
        <v>1168</v>
      </c>
      <c r="G21" s="243" t="s">
        <v>1469</v>
      </c>
      <c r="H21" s="243" t="s">
        <v>1013</v>
      </c>
      <c r="I21" s="243" t="s">
        <v>1169</v>
      </c>
      <c r="J21" s="243" t="s">
        <v>960</v>
      </c>
      <c r="K21" s="243" t="s">
        <v>1170</v>
      </c>
      <c r="L21" s="243"/>
      <c r="M21" s="243"/>
    </row>
    <row r="22" spans="1:13" x14ac:dyDescent="0.25">
      <c r="A22" s="243">
        <v>21</v>
      </c>
      <c r="B22" s="243" t="s">
        <v>1176</v>
      </c>
      <c r="C22" s="243" t="s">
        <v>1177</v>
      </c>
      <c r="D22" s="243" t="s">
        <v>173</v>
      </c>
      <c r="E22" s="243" t="s">
        <v>43</v>
      </c>
      <c r="F22" s="243" t="s">
        <v>1178</v>
      </c>
      <c r="G22" s="243" t="s">
        <v>1469</v>
      </c>
      <c r="H22" s="243" t="s">
        <v>1013</v>
      </c>
      <c r="I22" s="243" t="s">
        <v>1179</v>
      </c>
      <c r="J22" s="243" t="s">
        <v>960</v>
      </c>
      <c r="K22" s="243" t="s">
        <v>1180</v>
      </c>
      <c r="L22" s="243"/>
      <c r="M22" s="243"/>
    </row>
    <row r="23" spans="1:13" x14ac:dyDescent="0.25">
      <c r="A23" s="243">
        <v>22</v>
      </c>
      <c r="B23" s="243" t="s">
        <v>1187</v>
      </c>
      <c r="C23" s="243" t="s">
        <v>1188</v>
      </c>
      <c r="D23" s="243" t="s">
        <v>1189</v>
      </c>
      <c r="E23" s="243" t="s">
        <v>43</v>
      </c>
      <c r="F23" s="243" t="s">
        <v>1190</v>
      </c>
      <c r="G23" s="243" t="s">
        <v>1469</v>
      </c>
      <c r="H23" s="243" t="s">
        <v>1013</v>
      </c>
      <c r="I23" s="243" t="s">
        <v>1191</v>
      </c>
      <c r="J23" s="243" t="s">
        <v>960</v>
      </c>
      <c r="K23" s="243" t="s">
        <v>1192</v>
      </c>
      <c r="L23" s="243"/>
      <c r="M23" s="243"/>
    </row>
    <row r="24" spans="1:13" x14ac:dyDescent="0.25">
      <c r="A24" s="243">
        <v>23</v>
      </c>
      <c r="B24" s="243" t="s">
        <v>262</v>
      </c>
      <c r="C24" s="243" t="s">
        <v>1141</v>
      </c>
      <c r="D24" s="243" t="s">
        <v>1142</v>
      </c>
      <c r="E24" s="243" t="s">
        <v>1</v>
      </c>
      <c r="F24" s="243" t="s">
        <v>1143</v>
      </c>
      <c r="G24" s="243" t="s">
        <v>1469</v>
      </c>
      <c r="H24" s="243" t="s">
        <v>1013</v>
      </c>
      <c r="I24" s="243" t="s">
        <v>1144</v>
      </c>
      <c r="J24" s="243" t="s">
        <v>960</v>
      </c>
      <c r="K24" s="243" t="s">
        <v>1145</v>
      </c>
      <c r="L24" s="243"/>
      <c r="M24" s="243"/>
    </row>
    <row r="25" spans="1:13" x14ac:dyDescent="0.25">
      <c r="A25" s="243">
        <v>24</v>
      </c>
      <c r="B25" s="243" t="s">
        <v>1146</v>
      </c>
      <c r="C25" s="243" t="s">
        <v>1147</v>
      </c>
      <c r="D25" s="243" t="s">
        <v>1142</v>
      </c>
      <c r="E25" s="243" t="s">
        <v>1</v>
      </c>
      <c r="F25" s="243" t="s">
        <v>1148</v>
      </c>
      <c r="G25" s="243" t="s">
        <v>1469</v>
      </c>
      <c r="H25" s="243" t="s">
        <v>1013</v>
      </c>
      <c r="I25" s="243" t="s">
        <v>1149</v>
      </c>
      <c r="J25" s="243" t="s">
        <v>960</v>
      </c>
      <c r="K25" s="243" t="s">
        <v>1150</v>
      </c>
      <c r="L25" s="243"/>
      <c r="M25" s="243"/>
    </row>
    <row r="26" spans="1:13" x14ac:dyDescent="0.25">
      <c r="A26" s="243">
        <v>25</v>
      </c>
      <c r="B26" s="243" t="s">
        <v>50</v>
      </c>
      <c r="C26" s="243" t="s">
        <v>51</v>
      </c>
      <c r="D26" s="243" t="s">
        <v>52</v>
      </c>
      <c r="E26" s="243" t="s">
        <v>43</v>
      </c>
      <c r="F26" s="243" t="s">
        <v>1085</v>
      </c>
      <c r="G26" s="243" t="s">
        <v>1469</v>
      </c>
      <c r="H26" s="243" t="s">
        <v>1013</v>
      </c>
      <c r="I26" s="243" t="s">
        <v>1086</v>
      </c>
      <c r="J26" s="243" t="s">
        <v>960</v>
      </c>
      <c r="K26" s="243" t="s">
        <v>1087</v>
      </c>
      <c r="L26" s="243"/>
      <c r="M26" s="243"/>
    </row>
    <row r="27" spans="1:13" x14ac:dyDescent="0.25">
      <c r="A27" s="243">
        <v>26</v>
      </c>
      <c r="B27" s="243" t="s">
        <v>196</v>
      </c>
      <c r="C27" s="243" t="s">
        <v>104</v>
      </c>
      <c r="D27" s="243" t="s">
        <v>197</v>
      </c>
      <c r="E27" s="243" t="s">
        <v>198</v>
      </c>
      <c r="F27" s="243" t="s">
        <v>1107</v>
      </c>
      <c r="G27" s="243" t="s">
        <v>1469</v>
      </c>
      <c r="H27" s="243" t="s">
        <v>1013</v>
      </c>
      <c r="I27" s="243" t="s">
        <v>1108</v>
      </c>
      <c r="J27" s="243" t="s">
        <v>960</v>
      </c>
      <c r="K27" s="243" t="s">
        <v>1109</v>
      </c>
      <c r="L27" s="243"/>
      <c r="M27" s="243"/>
    </row>
    <row r="28" spans="1:13" x14ac:dyDescent="0.25">
      <c r="A28" s="243">
        <v>27</v>
      </c>
      <c r="B28" s="243" t="s">
        <v>1110</v>
      </c>
      <c r="C28" s="243" t="s">
        <v>408</v>
      </c>
      <c r="D28" s="243" t="s">
        <v>1111</v>
      </c>
      <c r="E28" s="243" t="s">
        <v>912</v>
      </c>
      <c r="F28" s="243" t="s">
        <v>1112</v>
      </c>
      <c r="G28" s="243" t="s">
        <v>1469</v>
      </c>
      <c r="H28" s="243" t="s">
        <v>1013</v>
      </c>
      <c r="I28" s="243" t="s">
        <v>1113</v>
      </c>
      <c r="J28" s="243" t="s">
        <v>960</v>
      </c>
      <c r="K28" s="243" t="s">
        <v>1114</v>
      </c>
      <c r="L28" s="243"/>
      <c r="M28" s="243"/>
    </row>
    <row r="29" spans="1:13" x14ac:dyDescent="0.25">
      <c r="A29" s="243">
        <v>28</v>
      </c>
      <c r="B29" s="243" t="s">
        <v>1072</v>
      </c>
      <c r="C29" s="243" t="s">
        <v>1073</v>
      </c>
      <c r="D29" s="243" t="s">
        <v>122</v>
      </c>
      <c r="E29" s="243" t="s">
        <v>43</v>
      </c>
      <c r="F29" s="243" t="s">
        <v>221</v>
      </c>
      <c r="G29" s="243" t="s">
        <v>1131</v>
      </c>
      <c r="H29" s="243" t="s">
        <v>3</v>
      </c>
      <c r="I29" s="243" t="s">
        <v>222</v>
      </c>
      <c r="J29" s="243" t="s">
        <v>53</v>
      </c>
      <c r="K29" s="243" t="s">
        <v>1074</v>
      </c>
      <c r="L29" s="243"/>
      <c r="M29" s="243"/>
    </row>
    <row r="30" spans="1:13" x14ac:dyDescent="0.25">
      <c r="A30" s="243">
        <v>29</v>
      </c>
      <c r="B30" s="243" t="s">
        <v>190</v>
      </c>
      <c r="C30" s="243" t="s">
        <v>191</v>
      </c>
      <c r="D30" s="243" t="s">
        <v>192</v>
      </c>
      <c r="E30" s="243" t="s">
        <v>28</v>
      </c>
      <c r="F30" s="243" t="s">
        <v>193</v>
      </c>
      <c r="G30" s="243" t="s">
        <v>1019</v>
      </c>
      <c r="H30" s="243" t="s">
        <v>30</v>
      </c>
      <c r="I30" s="243" t="s">
        <v>194</v>
      </c>
      <c r="J30" s="243" t="s">
        <v>32</v>
      </c>
      <c r="K30" s="243" t="s">
        <v>1081</v>
      </c>
      <c r="L30" s="243"/>
      <c r="M30" s="243"/>
    </row>
    <row r="31" spans="1:13" x14ac:dyDescent="0.25">
      <c r="A31" s="243">
        <v>30</v>
      </c>
      <c r="B31" s="243" t="s">
        <v>71</v>
      </c>
      <c r="C31" s="243" t="s">
        <v>72</v>
      </c>
      <c r="D31" s="243" t="s">
        <v>73</v>
      </c>
      <c r="E31" s="243" t="s">
        <v>28</v>
      </c>
      <c r="F31" s="243" t="s">
        <v>74</v>
      </c>
      <c r="G31" s="243" t="s">
        <v>1019</v>
      </c>
      <c r="H31" s="243" t="s">
        <v>30</v>
      </c>
      <c r="I31" s="243" t="s">
        <v>75</v>
      </c>
      <c r="J31" s="243" t="s">
        <v>32</v>
      </c>
      <c r="K31" s="243" t="s">
        <v>1058</v>
      </c>
      <c r="L31" s="243"/>
      <c r="M31" s="243"/>
    </row>
    <row r="32" spans="1:13" x14ac:dyDescent="0.25">
      <c r="A32" s="243">
        <v>31</v>
      </c>
      <c r="B32" s="243" t="s">
        <v>273</v>
      </c>
      <c r="C32" s="243" t="s">
        <v>274</v>
      </c>
      <c r="D32" s="243" t="s">
        <v>0</v>
      </c>
      <c r="E32" s="243" t="s">
        <v>1</v>
      </c>
      <c r="F32" s="243" t="s">
        <v>275</v>
      </c>
      <c r="G32" s="243" t="s">
        <v>1019</v>
      </c>
      <c r="H32" s="243" t="s">
        <v>3</v>
      </c>
      <c r="I32" s="243" t="s">
        <v>276</v>
      </c>
      <c r="J32" s="243" t="s">
        <v>53</v>
      </c>
      <c r="K32" s="243" t="s">
        <v>1069</v>
      </c>
      <c r="L32" s="243"/>
      <c r="M32" s="243"/>
    </row>
    <row r="33" spans="1:13" x14ac:dyDescent="0.25">
      <c r="A33" s="243">
        <v>32</v>
      </c>
      <c r="B33" s="243" t="s">
        <v>766</v>
      </c>
      <c r="C33" s="243" t="s">
        <v>767</v>
      </c>
      <c r="D33" s="243" t="s">
        <v>577</v>
      </c>
      <c r="E33" s="243" t="s">
        <v>7</v>
      </c>
      <c r="F33" s="243" t="s">
        <v>1040</v>
      </c>
      <c r="G33" s="243" t="s">
        <v>1050</v>
      </c>
      <c r="H33" s="243" t="s">
        <v>781</v>
      </c>
      <c r="I33" s="243" t="s">
        <v>1042</v>
      </c>
      <c r="J33" s="243" t="s">
        <v>1043</v>
      </c>
      <c r="K33" s="243" t="s">
        <v>1044</v>
      </c>
      <c r="L33" s="243"/>
      <c r="M33" s="243"/>
    </row>
    <row r="34" spans="1:13" x14ac:dyDescent="0.25">
      <c r="A34" s="243">
        <v>33</v>
      </c>
      <c r="B34" s="243" t="s">
        <v>145</v>
      </c>
      <c r="C34" s="243" t="s">
        <v>97</v>
      </c>
      <c r="D34" s="243" t="s">
        <v>1046</v>
      </c>
      <c r="E34" s="243" t="s">
        <v>1</v>
      </c>
      <c r="F34" s="243" t="s">
        <v>147</v>
      </c>
      <c r="G34" s="243" t="s">
        <v>1019</v>
      </c>
      <c r="H34" s="243" t="s">
        <v>3</v>
      </c>
      <c r="I34" s="243" t="s">
        <v>148</v>
      </c>
      <c r="J34" s="243" t="s">
        <v>53</v>
      </c>
      <c r="K34" s="243" t="s">
        <v>1047</v>
      </c>
      <c r="L34" s="243"/>
      <c r="M34" s="243"/>
    </row>
    <row r="35" spans="1:13" x14ac:dyDescent="0.25">
      <c r="A35" s="243">
        <v>34</v>
      </c>
      <c r="B35" s="243" t="s">
        <v>803</v>
      </c>
      <c r="C35" s="243" t="s">
        <v>804</v>
      </c>
      <c r="D35" s="243" t="s">
        <v>17</v>
      </c>
      <c r="E35" s="243" t="s">
        <v>7</v>
      </c>
      <c r="F35" s="243" t="s">
        <v>805</v>
      </c>
      <c r="G35" s="243" t="s">
        <v>1469</v>
      </c>
      <c r="H35" s="243" t="s">
        <v>5</v>
      </c>
      <c r="I35" s="243" t="s">
        <v>806</v>
      </c>
      <c r="J35" s="243" t="s">
        <v>6</v>
      </c>
      <c r="K35" s="243" t="s">
        <v>996</v>
      </c>
      <c r="L35" s="243"/>
      <c r="M35" s="243"/>
    </row>
    <row r="36" spans="1:13" x14ac:dyDescent="0.25">
      <c r="A36" s="243">
        <v>35</v>
      </c>
      <c r="B36" s="243" t="s">
        <v>982</v>
      </c>
      <c r="C36" s="243" t="s">
        <v>292</v>
      </c>
      <c r="D36" s="243" t="s">
        <v>462</v>
      </c>
      <c r="E36" s="243" t="s">
        <v>1</v>
      </c>
      <c r="F36" s="243" t="s">
        <v>422</v>
      </c>
      <c r="G36" s="243" t="s">
        <v>1019</v>
      </c>
      <c r="H36" s="243" t="s">
        <v>3</v>
      </c>
      <c r="I36" s="243" t="s">
        <v>423</v>
      </c>
      <c r="J36" s="243" t="s">
        <v>2</v>
      </c>
      <c r="K36" s="243" t="s">
        <v>983</v>
      </c>
      <c r="L36" s="243"/>
      <c r="M36" s="243"/>
    </row>
    <row r="37" spans="1:13" x14ac:dyDescent="0.25">
      <c r="A37" s="243">
        <v>36</v>
      </c>
      <c r="B37" s="243" t="s">
        <v>64</v>
      </c>
      <c r="C37" s="243" t="s">
        <v>65</v>
      </c>
      <c r="D37" s="243" t="s">
        <v>66</v>
      </c>
      <c r="E37" s="243" t="s">
        <v>1</v>
      </c>
      <c r="F37" s="243" t="s">
        <v>67</v>
      </c>
      <c r="G37" s="243" t="s">
        <v>1019</v>
      </c>
      <c r="H37" s="243" t="s">
        <v>30</v>
      </c>
      <c r="I37" s="243" t="s">
        <v>68</v>
      </c>
      <c r="J37" s="243" t="s">
        <v>32</v>
      </c>
      <c r="K37" s="243" t="s">
        <v>959</v>
      </c>
      <c r="L37" s="243"/>
      <c r="M37" s="243"/>
    </row>
    <row r="38" spans="1:13" x14ac:dyDescent="0.25">
      <c r="A38" s="243">
        <v>37</v>
      </c>
      <c r="B38" s="243" t="s">
        <v>242</v>
      </c>
      <c r="C38" s="243" t="s">
        <v>243</v>
      </c>
      <c r="D38" s="243" t="s">
        <v>957</v>
      </c>
      <c r="E38" s="243" t="s">
        <v>43</v>
      </c>
      <c r="F38" s="243" t="s">
        <v>244</v>
      </c>
      <c r="G38" s="243" t="s">
        <v>1019</v>
      </c>
      <c r="H38" s="243" t="s">
        <v>3</v>
      </c>
      <c r="I38" s="243" t="s">
        <v>245</v>
      </c>
      <c r="J38" s="243" t="s">
        <v>125</v>
      </c>
      <c r="K38" s="243" t="s">
        <v>958</v>
      </c>
      <c r="L38" s="243"/>
      <c r="M38" s="243"/>
    </row>
    <row r="39" spans="1:13" x14ac:dyDescent="0.25">
      <c r="A39" s="243">
        <v>38</v>
      </c>
      <c r="B39" s="243" t="s">
        <v>322</v>
      </c>
      <c r="C39" s="243" t="s">
        <v>323</v>
      </c>
      <c r="D39" s="243" t="s">
        <v>66</v>
      </c>
      <c r="E39" s="243" t="s">
        <v>1</v>
      </c>
      <c r="F39" s="243" t="s">
        <v>324</v>
      </c>
      <c r="G39" s="243" t="s">
        <v>1019</v>
      </c>
      <c r="H39" s="243" t="s">
        <v>287</v>
      </c>
      <c r="I39" s="243" t="s">
        <v>325</v>
      </c>
      <c r="J39" s="243" t="s">
        <v>289</v>
      </c>
      <c r="K39" s="243" t="s">
        <v>956</v>
      </c>
      <c r="L39" s="243"/>
      <c r="M39" s="243"/>
    </row>
    <row r="40" spans="1:13" x14ac:dyDescent="0.25">
      <c r="A40" s="243">
        <v>39</v>
      </c>
      <c r="B40" s="243" t="s">
        <v>49</v>
      </c>
      <c r="C40" s="243" t="s">
        <v>97</v>
      </c>
      <c r="D40" s="243" t="s">
        <v>66</v>
      </c>
      <c r="E40" s="243" t="s">
        <v>1</v>
      </c>
      <c r="F40" s="243" t="s">
        <v>391</v>
      </c>
      <c r="G40" s="243" t="s">
        <v>1019</v>
      </c>
      <c r="H40" s="243" t="s">
        <v>294</v>
      </c>
      <c r="I40" s="243" t="s">
        <v>392</v>
      </c>
      <c r="J40" s="243" t="s">
        <v>289</v>
      </c>
      <c r="K40" s="243" t="s">
        <v>921</v>
      </c>
      <c r="L40" s="243"/>
      <c r="M40" s="243"/>
    </row>
    <row r="41" spans="1:13" x14ac:dyDescent="0.25">
      <c r="A41" s="243">
        <v>40</v>
      </c>
      <c r="B41" s="243" t="s">
        <v>361</v>
      </c>
      <c r="C41" s="243" t="s">
        <v>362</v>
      </c>
      <c r="D41" s="243" t="s">
        <v>0</v>
      </c>
      <c r="E41" s="243" t="s">
        <v>1</v>
      </c>
      <c r="F41" s="243" t="s">
        <v>886</v>
      </c>
      <c r="G41" s="243" t="s">
        <v>1019</v>
      </c>
      <c r="H41" s="243" t="s">
        <v>3</v>
      </c>
      <c r="I41" s="243" t="s">
        <v>861</v>
      </c>
      <c r="J41" s="243" t="s">
        <v>516</v>
      </c>
      <c r="K41" s="243" t="s">
        <v>896</v>
      </c>
      <c r="L41" s="243"/>
      <c r="M41" s="243"/>
    </row>
    <row r="42" spans="1:13" x14ac:dyDescent="0.25">
      <c r="A42" s="243">
        <v>41</v>
      </c>
      <c r="B42" s="243" t="s">
        <v>845</v>
      </c>
      <c r="C42" s="243" t="s">
        <v>846</v>
      </c>
      <c r="D42" s="243" t="s">
        <v>27</v>
      </c>
      <c r="E42" s="243" t="s">
        <v>28</v>
      </c>
      <c r="F42" s="243" t="s">
        <v>847</v>
      </c>
      <c r="G42" s="243" t="s">
        <v>1019</v>
      </c>
      <c r="H42" s="243" t="s">
        <v>294</v>
      </c>
      <c r="I42" s="243" t="s">
        <v>848</v>
      </c>
      <c r="J42" s="243" t="s">
        <v>289</v>
      </c>
      <c r="K42" s="243" t="s">
        <v>849</v>
      </c>
      <c r="L42" s="243"/>
      <c r="M42" s="243"/>
    </row>
    <row r="43" spans="1:13" x14ac:dyDescent="0.25">
      <c r="A43" s="243">
        <v>42</v>
      </c>
      <c r="B43" s="243" t="s">
        <v>766</v>
      </c>
      <c r="C43" s="243" t="s">
        <v>767</v>
      </c>
      <c r="D43" s="243" t="s">
        <v>577</v>
      </c>
      <c r="E43" s="243" t="s">
        <v>7</v>
      </c>
      <c r="F43" s="243" t="s">
        <v>768</v>
      </c>
      <c r="G43" s="243" t="s">
        <v>1469</v>
      </c>
      <c r="H43" s="243" t="s">
        <v>8</v>
      </c>
      <c r="I43" s="243" t="s">
        <v>769</v>
      </c>
      <c r="J43" s="243" t="s">
        <v>9</v>
      </c>
      <c r="K43" s="243" t="s">
        <v>770</v>
      </c>
      <c r="L43" s="243"/>
      <c r="M43" s="243"/>
    </row>
    <row r="44" spans="1:13" x14ac:dyDescent="0.25">
      <c r="A44" s="243">
        <v>43</v>
      </c>
      <c r="B44" s="243" t="s">
        <v>530</v>
      </c>
      <c r="C44" s="243" t="s">
        <v>531</v>
      </c>
      <c r="D44" s="243" t="s">
        <v>36</v>
      </c>
      <c r="E44" s="243" t="s">
        <v>1</v>
      </c>
      <c r="F44" s="243" t="s">
        <v>532</v>
      </c>
      <c r="G44" s="243" t="s">
        <v>1019</v>
      </c>
      <c r="H44" s="243" t="s">
        <v>294</v>
      </c>
      <c r="I44" s="243" t="s">
        <v>533</v>
      </c>
      <c r="J44" s="243" t="s">
        <v>516</v>
      </c>
      <c r="K44" s="243" t="s">
        <v>764</v>
      </c>
      <c r="L44" s="243"/>
      <c r="M44" s="243"/>
    </row>
    <row r="45" spans="1:13" x14ac:dyDescent="0.25">
      <c r="A45" s="243">
        <v>44</v>
      </c>
      <c r="B45" s="243" t="s">
        <v>651</v>
      </c>
      <c r="C45" s="243" t="s">
        <v>652</v>
      </c>
      <c r="D45" s="243" t="s">
        <v>653</v>
      </c>
      <c r="E45" s="243" t="s">
        <v>1</v>
      </c>
      <c r="F45" s="243" t="s">
        <v>654</v>
      </c>
      <c r="G45" s="243" t="s">
        <v>1019</v>
      </c>
      <c r="H45" s="243" t="s">
        <v>294</v>
      </c>
      <c r="I45" s="243" t="s">
        <v>655</v>
      </c>
      <c r="J45" s="243" t="s">
        <v>289</v>
      </c>
      <c r="K45" s="243" t="s">
        <v>656</v>
      </c>
      <c r="L45" s="243"/>
      <c r="M45" s="243"/>
    </row>
    <row r="46" spans="1:13" x14ac:dyDescent="0.25">
      <c r="A46" s="243">
        <v>45</v>
      </c>
      <c r="B46" s="243" t="s">
        <v>425</v>
      </c>
      <c r="C46" s="243" t="s">
        <v>426</v>
      </c>
      <c r="D46" s="243" t="s">
        <v>427</v>
      </c>
      <c r="E46" s="243" t="s">
        <v>28</v>
      </c>
      <c r="F46" s="243" t="s">
        <v>428</v>
      </c>
      <c r="G46" s="243" t="s">
        <v>1019</v>
      </c>
      <c r="H46" s="243" t="s">
        <v>287</v>
      </c>
      <c r="I46" s="243" t="s">
        <v>429</v>
      </c>
      <c r="J46" s="243" t="s">
        <v>289</v>
      </c>
      <c r="K46" s="243" t="s">
        <v>659</v>
      </c>
      <c r="L46" s="243"/>
      <c r="M46" s="243"/>
    </row>
    <row r="47" spans="1:13" x14ac:dyDescent="0.25">
      <c r="A47" s="243">
        <v>46</v>
      </c>
      <c r="B47" s="243" t="s">
        <v>608</v>
      </c>
      <c r="C47" s="243" t="s">
        <v>378</v>
      </c>
      <c r="D47" s="243" t="s">
        <v>27</v>
      </c>
      <c r="E47" s="243" t="s">
        <v>28</v>
      </c>
      <c r="F47" s="243" t="s">
        <v>609</v>
      </c>
      <c r="G47" s="243" t="s">
        <v>1019</v>
      </c>
      <c r="H47" s="243" t="s">
        <v>294</v>
      </c>
      <c r="I47" s="243" t="s">
        <v>610</v>
      </c>
      <c r="J47" s="243" t="s">
        <v>289</v>
      </c>
      <c r="K47" s="243" t="s">
        <v>663</v>
      </c>
      <c r="L47" s="243"/>
      <c r="M47" s="243"/>
    </row>
    <row r="48" spans="1:13" x14ac:dyDescent="0.25">
      <c r="A48" s="243">
        <v>47</v>
      </c>
      <c r="B48" s="243" t="s">
        <v>1467</v>
      </c>
      <c r="C48" s="243" t="s">
        <v>378</v>
      </c>
      <c r="D48" s="243"/>
      <c r="E48" s="243"/>
      <c r="F48" s="243" t="s">
        <v>572</v>
      </c>
      <c r="G48" s="243" t="s">
        <v>1019</v>
      </c>
      <c r="H48" s="243" t="s">
        <v>287</v>
      </c>
      <c r="I48" s="243" t="s">
        <v>573</v>
      </c>
      <c r="J48" s="243" t="s">
        <v>289</v>
      </c>
      <c r="K48" s="243" t="s">
        <v>665</v>
      </c>
      <c r="L48" s="243"/>
      <c r="M48" s="243"/>
    </row>
    <row r="49" spans="1:13" x14ac:dyDescent="0.25">
      <c r="A49" s="243">
        <v>48</v>
      </c>
      <c r="B49" s="243" t="s">
        <v>590</v>
      </c>
      <c r="C49" s="243" t="s">
        <v>591</v>
      </c>
      <c r="D49" s="243" t="s">
        <v>592</v>
      </c>
      <c r="E49" s="243" t="s">
        <v>43</v>
      </c>
      <c r="F49" s="243" t="s">
        <v>593</v>
      </c>
      <c r="G49" s="243" t="s">
        <v>1131</v>
      </c>
      <c r="H49" s="243" t="s">
        <v>30</v>
      </c>
      <c r="I49" s="243" t="s">
        <v>594</v>
      </c>
      <c r="J49" s="243" t="s">
        <v>32</v>
      </c>
      <c r="K49" s="243" t="s">
        <v>669</v>
      </c>
      <c r="L49" s="243"/>
      <c r="M49" s="243"/>
    </row>
    <row r="50" spans="1:13" x14ac:dyDescent="0.25">
      <c r="A50" s="243">
        <v>49</v>
      </c>
      <c r="B50" s="243" t="s">
        <v>566</v>
      </c>
      <c r="C50" s="243" t="s">
        <v>556</v>
      </c>
      <c r="D50" s="243" t="s">
        <v>0</v>
      </c>
      <c r="E50" s="243" t="s">
        <v>1</v>
      </c>
      <c r="F50" s="243" t="s">
        <v>557</v>
      </c>
      <c r="G50" s="243" t="s">
        <v>1019</v>
      </c>
      <c r="H50" s="243" t="s">
        <v>287</v>
      </c>
      <c r="I50" s="243" t="s">
        <v>558</v>
      </c>
      <c r="J50" s="243" t="s">
        <v>289</v>
      </c>
      <c r="K50" s="243" t="s">
        <v>673</v>
      </c>
      <c r="L50" s="243"/>
      <c r="M50" s="243"/>
    </row>
    <row r="51" spans="1:13" x14ac:dyDescent="0.25">
      <c r="A51" s="243">
        <v>50</v>
      </c>
      <c r="B51" s="243" t="s">
        <v>1468</v>
      </c>
      <c r="C51" s="243" t="s">
        <v>97</v>
      </c>
      <c r="D51" s="243"/>
      <c r="E51" s="243"/>
      <c r="F51" s="243" t="s">
        <v>540</v>
      </c>
      <c r="G51" s="243" t="s">
        <v>1019</v>
      </c>
      <c r="H51" s="243" t="s">
        <v>294</v>
      </c>
      <c r="I51" s="243" t="s">
        <v>541</v>
      </c>
      <c r="J51" s="243" t="s">
        <v>289</v>
      </c>
      <c r="K51" s="243" t="s">
        <v>677</v>
      </c>
      <c r="L51" s="243"/>
      <c r="M51" s="243"/>
    </row>
    <row r="52" spans="1:13" x14ac:dyDescent="0.25">
      <c r="A52" s="243">
        <v>51</v>
      </c>
      <c r="B52" s="243" t="s">
        <v>291</v>
      </c>
      <c r="C52" s="243" t="s">
        <v>292</v>
      </c>
      <c r="D52" s="243" t="s">
        <v>0</v>
      </c>
      <c r="E52" s="243" t="s">
        <v>1</v>
      </c>
      <c r="F52" s="243" t="s">
        <v>293</v>
      </c>
      <c r="G52" s="243" t="s">
        <v>1019</v>
      </c>
      <c r="H52" s="243" t="s">
        <v>294</v>
      </c>
      <c r="I52" s="243" t="s">
        <v>295</v>
      </c>
      <c r="J52" s="243" t="s">
        <v>289</v>
      </c>
      <c r="K52" s="243" t="s">
        <v>679</v>
      </c>
      <c r="L52" s="243"/>
      <c r="M52" s="243"/>
    </row>
    <row r="53" spans="1:13" x14ac:dyDescent="0.25">
      <c r="A53" s="243">
        <v>52</v>
      </c>
      <c r="B53" s="243" t="s">
        <v>311</v>
      </c>
      <c r="C53" s="243" t="s">
        <v>312</v>
      </c>
      <c r="D53" s="243" t="s">
        <v>313</v>
      </c>
      <c r="E53" s="243" t="s">
        <v>43</v>
      </c>
      <c r="F53" s="243" t="s">
        <v>314</v>
      </c>
      <c r="G53" s="243" t="s">
        <v>1019</v>
      </c>
      <c r="H53" s="243" t="s">
        <v>294</v>
      </c>
      <c r="I53" s="243" t="s">
        <v>315</v>
      </c>
      <c r="J53" s="243" t="s">
        <v>289</v>
      </c>
      <c r="K53" s="243" t="s">
        <v>683</v>
      </c>
      <c r="L53" s="243"/>
      <c r="M53" s="243"/>
    </row>
    <row r="54" spans="1:13" x14ac:dyDescent="0.25">
      <c r="A54" s="243">
        <v>53</v>
      </c>
      <c r="B54" s="243" t="s">
        <v>317</v>
      </c>
      <c r="C54" s="243" t="s">
        <v>279</v>
      </c>
      <c r="D54" s="243" t="s">
        <v>318</v>
      </c>
      <c r="E54" s="243" t="s">
        <v>28</v>
      </c>
      <c r="F54" s="243" t="s">
        <v>319</v>
      </c>
      <c r="G54" s="243" t="s">
        <v>1019</v>
      </c>
      <c r="H54" s="243" t="s">
        <v>287</v>
      </c>
      <c r="I54" s="243" t="s">
        <v>320</v>
      </c>
      <c r="J54" s="243" t="s">
        <v>289</v>
      </c>
      <c r="K54" s="243" t="s">
        <v>758</v>
      </c>
      <c r="L54" s="243"/>
      <c r="M54" s="243"/>
    </row>
    <row r="55" spans="1:13" x14ac:dyDescent="0.25">
      <c r="A55" s="243">
        <v>54</v>
      </c>
      <c r="B55" s="243" t="s">
        <v>333</v>
      </c>
      <c r="C55" s="243" t="s">
        <v>334</v>
      </c>
      <c r="D55" s="243" t="s">
        <v>335</v>
      </c>
      <c r="E55" s="243" t="s">
        <v>48</v>
      </c>
      <c r="F55" s="243" t="s">
        <v>336</v>
      </c>
      <c r="G55" s="243" t="s">
        <v>666</v>
      </c>
      <c r="H55" s="243" t="s">
        <v>287</v>
      </c>
      <c r="I55" s="243" t="s">
        <v>337</v>
      </c>
      <c r="J55" s="243" t="s">
        <v>289</v>
      </c>
      <c r="K55" s="243" t="s">
        <v>686</v>
      </c>
      <c r="L55" s="243"/>
      <c r="M55" s="243"/>
    </row>
    <row r="56" spans="1:13" x14ac:dyDescent="0.25">
      <c r="A56" s="243">
        <v>55</v>
      </c>
      <c r="B56" s="243" t="s">
        <v>238</v>
      </c>
      <c r="C56" s="243" t="s">
        <v>239</v>
      </c>
      <c r="D56" s="243" t="s">
        <v>0</v>
      </c>
      <c r="E56" s="243" t="s">
        <v>1</v>
      </c>
      <c r="F56" s="243" t="s">
        <v>240</v>
      </c>
      <c r="G56" s="243" t="s">
        <v>1019</v>
      </c>
      <c r="H56" s="243" t="s">
        <v>3</v>
      </c>
      <c r="I56" s="243" t="s">
        <v>241</v>
      </c>
      <c r="J56" s="243" t="s">
        <v>53</v>
      </c>
      <c r="K56" s="243" t="s">
        <v>691</v>
      </c>
      <c r="L56" s="243"/>
      <c r="M56" s="243"/>
    </row>
    <row r="57" spans="1:13" x14ac:dyDescent="0.25">
      <c r="A57" s="243">
        <v>56</v>
      </c>
      <c r="B57" s="243" t="s">
        <v>137</v>
      </c>
      <c r="C57" s="243" t="s">
        <v>138</v>
      </c>
      <c r="D57" s="243" t="s">
        <v>0</v>
      </c>
      <c r="E57" s="243" t="s">
        <v>1</v>
      </c>
      <c r="F57" s="243" t="s">
        <v>139</v>
      </c>
      <c r="G57" s="243" t="s">
        <v>1019</v>
      </c>
      <c r="H57" s="243" t="s">
        <v>3</v>
      </c>
      <c r="I57" s="243" t="s">
        <v>140</v>
      </c>
      <c r="J57" s="243" t="s">
        <v>53</v>
      </c>
      <c r="K57" s="243" t="s">
        <v>699</v>
      </c>
      <c r="L57" s="243"/>
      <c r="M57" s="243"/>
    </row>
    <row r="58" spans="1:13" x14ac:dyDescent="0.25">
      <c r="A58" s="243">
        <v>57</v>
      </c>
      <c r="B58" s="243" t="s">
        <v>262</v>
      </c>
      <c r="C58" s="243" t="s">
        <v>399</v>
      </c>
      <c r="D58" s="243" t="s">
        <v>0</v>
      </c>
      <c r="E58" s="243" t="s">
        <v>1</v>
      </c>
      <c r="F58" s="243" t="s">
        <v>400</v>
      </c>
      <c r="G58" s="243" t="s">
        <v>1019</v>
      </c>
      <c r="H58" s="243" t="s">
        <v>294</v>
      </c>
      <c r="I58" s="243" t="s">
        <v>401</v>
      </c>
      <c r="J58" s="243" t="s">
        <v>289</v>
      </c>
      <c r="K58" s="243" t="s">
        <v>700</v>
      </c>
      <c r="L58" s="243"/>
      <c r="M58" s="243"/>
    </row>
    <row r="59" spans="1:13" x14ac:dyDescent="0.25">
      <c r="A59" s="243">
        <v>58</v>
      </c>
      <c r="B59" s="243" t="s">
        <v>403</v>
      </c>
      <c r="C59" s="243" t="s">
        <v>60</v>
      </c>
      <c r="D59" s="243" t="s">
        <v>27</v>
      </c>
      <c r="E59" s="243" t="s">
        <v>28</v>
      </c>
      <c r="F59" s="243" t="s">
        <v>404</v>
      </c>
      <c r="G59" s="243" t="s">
        <v>1019</v>
      </c>
      <c r="H59" s="243" t="s">
        <v>287</v>
      </c>
      <c r="I59" s="243" t="s">
        <v>405</v>
      </c>
      <c r="J59" s="243" t="s">
        <v>289</v>
      </c>
      <c r="K59" s="243" t="s">
        <v>701</v>
      </c>
      <c r="L59" s="243"/>
      <c r="M59" s="243"/>
    </row>
    <row r="60" spans="1:13" x14ac:dyDescent="0.25">
      <c r="A60" s="243">
        <v>59</v>
      </c>
      <c r="B60" s="243" t="s">
        <v>431</v>
      </c>
      <c r="C60" s="243" t="s">
        <v>172</v>
      </c>
      <c r="D60" s="243" t="s">
        <v>432</v>
      </c>
      <c r="E60" s="243" t="s">
        <v>28</v>
      </c>
      <c r="F60" s="243" t="s">
        <v>433</v>
      </c>
      <c r="G60" s="243" t="s">
        <v>1019</v>
      </c>
      <c r="H60" s="243" t="s">
        <v>294</v>
      </c>
      <c r="I60" s="243" t="s">
        <v>434</v>
      </c>
      <c r="J60" s="243" t="s">
        <v>289</v>
      </c>
      <c r="K60" s="243" t="s">
        <v>704</v>
      </c>
      <c r="L60" s="243"/>
      <c r="M60" s="243"/>
    </row>
    <row r="61" spans="1:13" x14ac:dyDescent="0.25">
      <c r="A61" s="243">
        <v>60</v>
      </c>
      <c r="B61" s="243" t="s">
        <v>165</v>
      </c>
      <c r="C61" s="243" t="s">
        <v>166</v>
      </c>
      <c r="D61" s="243" t="s">
        <v>27</v>
      </c>
      <c r="E61" s="243" t="s">
        <v>28</v>
      </c>
      <c r="F61" s="243" t="s">
        <v>167</v>
      </c>
      <c r="G61" s="243" t="s">
        <v>1019</v>
      </c>
      <c r="H61" s="243" t="s">
        <v>30</v>
      </c>
      <c r="I61" s="243" t="s">
        <v>168</v>
      </c>
      <c r="J61" s="243" t="s">
        <v>32</v>
      </c>
      <c r="K61" s="243" t="s">
        <v>712</v>
      </c>
      <c r="L61" s="243"/>
      <c r="M61" s="243"/>
    </row>
    <row r="62" spans="1:13" x14ac:dyDescent="0.25">
      <c r="A62" s="243">
        <v>61</v>
      </c>
      <c r="B62" s="243" t="s">
        <v>25</v>
      </c>
      <c r="C62" s="243" t="s">
        <v>26</v>
      </c>
      <c r="D62" s="243" t="s">
        <v>27</v>
      </c>
      <c r="E62" s="243" t="s">
        <v>28</v>
      </c>
      <c r="F62" s="243" t="s">
        <v>29</v>
      </c>
      <c r="G62" s="243" t="s">
        <v>1019</v>
      </c>
      <c r="H62" s="243" t="s">
        <v>30</v>
      </c>
      <c r="I62" s="243" t="s">
        <v>31</v>
      </c>
      <c r="J62" s="243" t="s">
        <v>32</v>
      </c>
      <c r="K62" s="243" t="s">
        <v>714</v>
      </c>
      <c r="L62" s="243"/>
      <c r="M62" s="243"/>
    </row>
    <row r="63" spans="1:13" x14ac:dyDescent="0.25">
      <c r="A63" s="243">
        <v>62</v>
      </c>
      <c r="B63" s="243" t="s">
        <v>49</v>
      </c>
      <c r="C63" s="243" t="s">
        <v>1529</v>
      </c>
      <c r="D63" s="243" t="s">
        <v>17</v>
      </c>
      <c r="E63" s="243" t="s">
        <v>7</v>
      </c>
      <c r="F63" s="243" t="s">
        <v>1446</v>
      </c>
      <c r="G63" s="243" t="s">
        <v>788</v>
      </c>
      <c r="H63" s="243" t="s">
        <v>5</v>
      </c>
      <c r="I63" s="243" t="s">
        <v>1452</v>
      </c>
      <c r="J63" s="243" t="s">
        <v>6</v>
      </c>
      <c r="K63" s="243" t="s">
        <v>1530</v>
      </c>
      <c r="L63" s="243"/>
      <c r="M63" s="243"/>
    </row>
    <row r="64" spans="1:13" x14ac:dyDescent="0.25">
      <c r="A64" s="243">
        <v>63</v>
      </c>
      <c r="B64" s="243" t="s">
        <v>110</v>
      </c>
      <c r="C64" s="243" t="s">
        <v>111</v>
      </c>
      <c r="D64" s="243" t="s">
        <v>112</v>
      </c>
      <c r="E64" s="243" t="s">
        <v>43</v>
      </c>
      <c r="F64" s="243" t="s">
        <v>113</v>
      </c>
      <c r="G64" s="243" t="s">
        <v>1019</v>
      </c>
      <c r="H64" s="243" t="s">
        <v>3</v>
      </c>
      <c r="I64" s="243" t="s">
        <v>114</v>
      </c>
      <c r="J64" s="243" t="s">
        <v>53</v>
      </c>
      <c r="K64" s="243" t="s">
        <v>727</v>
      </c>
      <c r="L64" s="243"/>
      <c r="M64" s="243"/>
    </row>
    <row r="65" spans="1:13" x14ac:dyDescent="0.25">
      <c r="A65" s="243">
        <v>64</v>
      </c>
      <c r="B65" s="243" t="s">
        <v>120</v>
      </c>
      <c r="C65" s="243" t="s">
        <v>121</v>
      </c>
      <c r="D65" s="243" t="s">
        <v>122</v>
      </c>
      <c r="E65" s="243" t="s">
        <v>43</v>
      </c>
      <c r="F65" s="243" t="s">
        <v>123</v>
      </c>
      <c r="G65" s="243" t="s">
        <v>1019</v>
      </c>
      <c r="H65" s="243" t="s">
        <v>3</v>
      </c>
      <c r="I65" s="243" t="s">
        <v>124</v>
      </c>
      <c r="J65" s="243" t="s">
        <v>125</v>
      </c>
      <c r="K65" s="243" t="s">
        <v>728</v>
      </c>
      <c r="L65" s="243"/>
      <c r="M65" s="243"/>
    </row>
    <row r="66" spans="1:13" x14ac:dyDescent="0.25">
      <c r="A66" s="243">
        <v>65</v>
      </c>
      <c r="B66" s="243" t="s">
        <v>925</v>
      </c>
      <c r="C66" s="243" t="s">
        <v>926</v>
      </c>
      <c r="D66" s="243" t="s">
        <v>821</v>
      </c>
      <c r="E66" s="243" t="s">
        <v>822</v>
      </c>
      <c r="F66" s="243" t="s">
        <v>927</v>
      </c>
      <c r="G66" s="243" t="s">
        <v>1469</v>
      </c>
      <c r="H66" s="243" t="s">
        <v>8</v>
      </c>
      <c r="I66" s="243" t="s">
        <v>928</v>
      </c>
      <c r="J66" s="243" t="s">
        <v>9</v>
      </c>
      <c r="K66" s="243" t="s">
        <v>929</v>
      </c>
      <c r="L66" s="243"/>
      <c r="M66" s="243"/>
    </row>
    <row r="67" spans="1:13" x14ac:dyDescent="0.25">
      <c r="A67" s="243">
        <v>66</v>
      </c>
      <c r="B67" s="243" t="s">
        <v>811</v>
      </c>
      <c r="C67" s="243" t="s">
        <v>812</v>
      </c>
      <c r="D67" s="243" t="s">
        <v>813</v>
      </c>
      <c r="E67" s="243" t="s">
        <v>814</v>
      </c>
      <c r="F67" s="243" t="s">
        <v>815</v>
      </c>
      <c r="G67" s="243" t="s">
        <v>1469</v>
      </c>
      <c r="H67" s="243" t="s">
        <v>8</v>
      </c>
      <c r="I67" s="243" t="s">
        <v>817</v>
      </c>
      <c r="J67" s="243" t="s">
        <v>9</v>
      </c>
      <c r="K67" s="243" t="s">
        <v>818</v>
      </c>
      <c r="L67" s="243"/>
      <c r="M67" s="243"/>
    </row>
    <row r="68" spans="1:13" x14ac:dyDescent="0.25">
      <c r="A68" s="243">
        <v>67</v>
      </c>
      <c r="B68" s="243" t="s">
        <v>869</v>
      </c>
      <c r="C68" s="243" t="s">
        <v>870</v>
      </c>
      <c r="D68" s="243" t="s">
        <v>871</v>
      </c>
      <c r="E68" s="243" t="s">
        <v>198</v>
      </c>
      <c r="F68" s="243" t="s">
        <v>872</v>
      </c>
      <c r="G68" s="243" t="s">
        <v>1469</v>
      </c>
      <c r="H68" s="243" t="s">
        <v>8</v>
      </c>
      <c r="I68" s="243" t="s">
        <v>873</v>
      </c>
      <c r="J68" s="243" t="s">
        <v>9</v>
      </c>
      <c r="K68" s="243" t="s">
        <v>874</v>
      </c>
      <c r="L68" s="243"/>
      <c r="M68" s="243"/>
    </row>
    <row r="69" spans="1:13" x14ac:dyDescent="0.25">
      <c r="A69" s="243">
        <v>68</v>
      </c>
      <c r="B69" s="243" t="s">
        <v>819</v>
      </c>
      <c r="C69" s="243" t="s">
        <v>820</v>
      </c>
      <c r="D69" s="243" t="s">
        <v>821</v>
      </c>
      <c r="E69" s="243" t="s">
        <v>822</v>
      </c>
      <c r="F69" s="243" t="s">
        <v>823</v>
      </c>
      <c r="G69" s="243" t="s">
        <v>1469</v>
      </c>
      <c r="H69" s="243" t="s">
        <v>8</v>
      </c>
      <c r="I69" s="243" t="s">
        <v>824</v>
      </c>
      <c r="J69" s="243" t="s">
        <v>9</v>
      </c>
      <c r="K69" s="243" t="s">
        <v>825</v>
      </c>
      <c r="L69" s="243"/>
      <c r="M69" s="243"/>
    </row>
    <row r="70" spans="1:13" x14ac:dyDescent="0.25">
      <c r="A70" s="243">
        <v>69</v>
      </c>
      <c r="B70" s="243" t="s">
        <v>875</v>
      </c>
      <c r="C70" s="243" t="s">
        <v>876</v>
      </c>
      <c r="D70" s="243" t="s">
        <v>877</v>
      </c>
      <c r="E70" s="243" t="s">
        <v>878</v>
      </c>
      <c r="F70" s="243" t="s">
        <v>879</v>
      </c>
      <c r="G70" s="243" t="s">
        <v>1469</v>
      </c>
      <c r="H70" s="243" t="s">
        <v>8</v>
      </c>
      <c r="I70" s="243" t="s">
        <v>880</v>
      </c>
      <c r="J70" s="243" t="s">
        <v>9</v>
      </c>
      <c r="K70" s="243" t="s">
        <v>881</v>
      </c>
      <c r="L70" s="243"/>
      <c r="M70" s="243"/>
    </row>
    <row r="71" spans="1:13" x14ac:dyDescent="0.25">
      <c r="A71" s="243">
        <v>70</v>
      </c>
      <c r="B71" s="243" t="s">
        <v>797</v>
      </c>
      <c r="C71" s="243" t="s">
        <v>798</v>
      </c>
      <c r="D71" s="243" t="s">
        <v>799</v>
      </c>
      <c r="E71" s="243" t="s">
        <v>1</v>
      </c>
      <c r="F71" s="243" t="s">
        <v>800</v>
      </c>
      <c r="G71" s="243" t="s">
        <v>1469</v>
      </c>
      <c r="H71" s="243" t="s">
        <v>8</v>
      </c>
      <c r="I71" s="243" t="s">
        <v>801</v>
      </c>
      <c r="J71" s="243" t="s">
        <v>9</v>
      </c>
      <c r="K71" s="243" t="s">
        <v>802</v>
      </c>
      <c r="L71" s="243"/>
      <c r="M71" s="243"/>
    </row>
    <row r="72" spans="1:13" x14ac:dyDescent="0.25">
      <c r="A72" s="243">
        <v>71</v>
      </c>
      <c r="B72" s="243" t="s">
        <v>101</v>
      </c>
      <c r="C72" s="243" t="s">
        <v>102</v>
      </c>
      <c r="D72" s="243" t="s">
        <v>103</v>
      </c>
      <c r="E72" s="243" t="s">
        <v>43</v>
      </c>
      <c r="F72" s="243" t="s">
        <v>169</v>
      </c>
      <c r="G72" s="243" t="s">
        <v>1469</v>
      </c>
      <c r="H72" s="243" t="s">
        <v>8</v>
      </c>
      <c r="I72" s="243" t="s">
        <v>170</v>
      </c>
      <c r="J72" s="243" t="s">
        <v>9</v>
      </c>
      <c r="K72" s="243" t="s">
        <v>735</v>
      </c>
      <c r="L72" s="243"/>
      <c r="M72" s="243"/>
    </row>
    <row r="73" spans="1:13" x14ac:dyDescent="0.25">
      <c r="A73" s="243">
        <v>72</v>
      </c>
      <c r="B73" s="243" t="s">
        <v>930</v>
      </c>
      <c r="C73" s="243" t="s">
        <v>931</v>
      </c>
      <c r="D73" s="243" t="s">
        <v>932</v>
      </c>
      <c r="E73" s="243" t="s">
        <v>933</v>
      </c>
      <c r="F73" s="243" t="s">
        <v>934</v>
      </c>
      <c r="G73" s="243" t="s">
        <v>960</v>
      </c>
      <c r="H73" s="243" t="s">
        <v>8</v>
      </c>
      <c r="I73" s="243" t="s">
        <v>935</v>
      </c>
      <c r="J73" s="243" t="s">
        <v>9</v>
      </c>
      <c r="K73" s="243" t="s">
        <v>936</v>
      </c>
      <c r="L73" s="243"/>
      <c r="M73" s="243"/>
    </row>
    <row r="74" spans="1:13" x14ac:dyDescent="0.25">
      <c r="A74" s="243">
        <v>73</v>
      </c>
      <c r="B74" s="243" t="s">
        <v>467</v>
      </c>
      <c r="C74" s="243" t="s">
        <v>468</v>
      </c>
      <c r="D74" s="243" t="s">
        <v>0</v>
      </c>
      <c r="E74" s="243" t="s">
        <v>1</v>
      </c>
      <c r="F74" s="243" t="s">
        <v>477</v>
      </c>
      <c r="G74" s="243" t="s">
        <v>1019</v>
      </c>
      <c r="H74" s="243" t="s">
        <v>30</v>
      </c>
      <c r="I74" s="243" t="s">
        <v>478</v>
      </c>
      <c r="J74" s="243" t="s">
        <v>32</v>
      </c>
      <c r="K74" s="243" t="s">
        <v>740</v>
      </c>
      <c r="L74" s="243"/>
      <c r="M74" s="243"/>
    </row>
    <row r="75" spans="1:13" x14ac:dyDescent="0.25">
      <c r="A75" s="243">
        <v>74</v>
      </c>
      <c r="B75" s="243" t="s">
        <v>54</v>
      </c>
      <c r="C75" s="243" t="s">
        <v>55</v>
      </c>
      <c r="D75" s="243" t="s">
        <v>0</v>
      </c>
      <c r="E75" s="243" t="s">
        <v>1</v>
      </c>
      <c r="F75" s="243" t="s">
        <v>480</v>
      </c>
      <c r="G75" s="243" t="s">
        <v>1050</v>
      </c>
      <c r="H75" s="243" t="s">
        <v>473</v>
      </c>
      <c r="I75" s="243" t="s">
        <v>481</v>
      </c>
      <c r="J75" s="243" t="s">
        <v>475</v>
      </c>
      <c r="K75" s="243" t="s">
        <v>744</v>
      </c>
      <c r="L75" s="243"/>
      <c r="M75" s="243"/>
    </row>
    <row r="76" spans="1:13" x14ac:dyDescent="0.25">
      <c r="A76" s="243">
        <v>75</v>
      </c>
      <c r="B76" s="243" t="s">
        <v>206</v>
      </c>
      <c r="C76" s="243" t="s">
        <v>207</v>
      </c>
      <c r="D76" s="243" t="s">
        <v>173</v>
      </c>
      <c r="E76" s="243" t="s">
        <v>43</v>
      </c>
      <c r="F76" s="243" t="s">
        <v>208</v>
      </c>
      <c r="G76" s="243" t="s">
        <v>1019</v>
      </c>
      <c r="H76" s="243" t="s">
        <v>3</v>
      </c>
      <c r="I76" s="243" t="s">
        <v>209</v>
      </c>
      <c r="J76" s="243" t="s">
        <v>53</v>
      </c>
      <c r="K76" s="243" t="s">
        <v>745</v>
      </c>
      <c r="L76" s="243"/>
      <c r="M76" s="243"/>
    </row>
    <row r="77" spans="1:13" x14ac:dyDescent="0.25">
      <c r="A77" s="243">
        <v>76</v>
      </c>
      <c r="B77" s="243" t="s">
        <v>224</v>
      </c>
      <c r="C77" s="243" t="s">
        <v>225</v>
      </c>
      <c r="D77" s="243" t="s">
        <v>0</v>
      </c>
      <c r="E77" s="243" t="s">
        <v>1</v>
      </c>
      <c r="F77" s="243" t="s">
        <v>226</v>
      </c>
      <c r="G77" s="243" t="s">
        <v>1019</v>
      </c>
      <c r="H77" s="243" t="s">
        <v>3</v>
      </c>
      <c r="I77" s="243" t="s">
        <v>227</v>
      </c>
      <c r="J77" s="243" t="s">
        <v>53</v>
      </c>
      <c r="K77" s="243" t="s">
        <v>748</v>
      </c>
      <c r="L77" s="243"/>
      <c r="M77" s="243"/>
    </row>
    <row r="78" spans="1:13" x14ac:dyDescent="0.25">
      <c r="A78" s="243">
        <v>77</v>
      </c>
      <c r="B78" s="243" t="s">
        <v>54</v>
      </c>
      <c r="C78" s="243" t="s">
        <v>55</v>
      </c>
      <c r="D78" s="243" t="s">
        <v>0</v>
      </c>
      <c r="E78" s="243" t="s">
        <v>1</v>
      </c>
      <c r="F78" s="243" t="s">
        <v>229</v>
      </c>
      <c r="G78" s="243" t="s">
        <v>1019</v>
      </c>
      <c r="H78" s="243" t="s">
        <v>3</v>
      </c>
      <c r="I78" s="243" t="s">
        <v>230</v>
      </c>
      <c r="J78" s="243" t="s">
        <v>53</v>
      </c>
      <c r="K78" s="243" t="s">
        <v>749</v>
      </c>
      <c r="L78" s="243"/>
      <c r="M78" s="243"/>
    </row>
    <row r="79" spans="1:13" x14ac:dyDescent="0.25">
      <c r="A79" s="243">
        <v>78</v>
      </c>
      <c r="B79" s="243" t="s">
        <v>278</v>
      </c>
      <c r="C79" s="243" t="s">
        <v>279</v>
      </c>
      <c r="D79" s="243" t="s">
        <v>66</v>
      </c>
      <c r="E79" s="243" t="s">
        <v>1</v>
      </c>
      <c r="F79" s="243" t="s">
        <v>280</v>
      </c>
      <c r="G79" s="243" t="s">
        <v>1019</v>
      </c>
      <c r="H79" s="243" t="s">
        <v>3</v>
      </c>
      <c r="I79" s="243" t="s">
        <v>281</v>
      </c>
      <c r="J79" s="243" t="s">
        <v>53</v>
      </c>
      <c r="K79" s="243" t="s">
        <v>756</v>
      </c>
      <c r="L79" s="243"/>
      <c r="M79" s="243"/>
    </row>
    <row r="80" spans="1:13" x14ac:dyDescent="0.25">
      <c r="L80" s="243"/>
      <c r="M80" s="243"/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2.28515625" collapsed="false"/>
    <col min="4" max="4" bestFit="true" customWidth="true" width="13.8554687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285156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80"/>
  <sheetViews>
    <sheetView workbookViewId="0">
      <selection activeCell="F6" sqref="F6"/>
    </sheetView>
  </sheetViews>
  <sheetFormatPr defaultRowHeight="15" x14ac:dyDescent="0.25"/>
  <sheetData>
    <row r="1" spans="1:20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1542</v>
      </c>
      <c r="K1" s="1" t="s">
        <v>497</v>
      </c>
    </row>
    <row r="2" spans="1:20" x14ac:dyDescent="0.25">
      <c r="A2">
        <v>1</v>
      </c>
      <c r="B2" s="242" t="s">
        <v>1543</v>
      </c>
      <c r="C2" s="242" t="s">
        <v>1544</v>
      </c>
      <c r="D2" s="242"/>
      <c r="E2" s="242"/>
      <c r="F2" s="242" t="s">
        <v>1545</v>
      </c>
      <c r="G2" s="242" t="s">
        <v>1136</v>
      </c>
      <c r="H2" s="242" t="s">
        <v>1237</v>
      </c>
      <c r="I2" s="242" t="s">
        <v>1546</v>
      </c>
      <c r="J2" s="242" t="s">
        <v>1535</v>
      </c>
      <c r="K2" s="242" t="s">
        <v>1547</v>
      </c>
    </row>
    <row r="3" spans="1:20" x14ac:dyDescent="0.25">
      <c r="A3">
        <v>2</v>
      </c>
      <c r="B3" s="242" t="s">
        <v>1548</v>
      </c>
      <c r="C3" s="242" t="s">
        <v>1549</v>
      </c>
      <c r="D3" s="242" t="s">
        <v>1550</v>
      </c>
      <c r="E3" s="242" t="s">
        <v>1</v>
      </c>
      <c r="F3" s="242" t="s">
        <v>1158</v>
      </c>
      <c r="G3" s="242" t="s">
        <v>1257</v>
      </c>
      <c r="H3" s="242" t="s">
        <v>1013</v>
      </c>
      <c r="I3" s="242" t="s">
        <v>1159</v>
      </c>
      <c r="J3" s="242" t="s">
        <v>960</v>
      </c>
      <c r="K3" s="242" t="s">
        <v>1551</v>
      </c>
    </row>
    <row r="4" spans="1:20" x14ac:dyDescent="0.25">
      <c r="A4">
        <v>3</v>
      </c>
      <c r="B4" s="242" t="s">
        <v>50</v>
      </c>
      <c r="C4" s="242" t="s">
        <v>51</v>
      </c>
      <c r="D4" s="242" t="s">
        <v>52</v>
      </c>
      <c r="E4" s="242" t="s">
        <v>43</v>
      </c>
      <c r="F4" s="242" t="s">
        <v>246</v>
      </c>
      <c r="G4" s="242" t="s">
        <v>1019</v>
      </c>
      <c r="H4" s="242" t="s">
        <v>3</v>
      </c>
      <c r="I4" s="242" t="s">
        <v>247</v>
      </c>
      <c r="J4" s="242" t="s">
        <v>125</v>
      </c>
      <c r="K4" s="242" t="s">
        <v>1540</v>
      </c>
      <c r="O4" s="101"/>
      <c r="P4" s="111"/>
      <c r="Q4" s="101"/>
      <c r="R4" s="107"/>
      <c r="S4" s="107"/>
      <c r="T4" s="107"/>
    </row>
    <row r="5" spans="1:20" x14ac:dyDescent="0.25">
      <c r="A5" s="242">
        <v>4</v>
      </c>
      <c r="B5" s="242" t="s">
        <v>1491</v>
      </c>
      <c r="C5" s="242" t="s">
        <v>97</v>
      </c>
      <c r="D5" s="242" t="s">
        <v>0</v>
      </c>
      <c r="E5" s="242" t="s">
        <v>1</v>
      </c>
      <c r="F5" s="242" t="s">
        <v>1492</v>
      </c>
      <c r="G5" s="242" t="s">
        <v>960</v>
      </c>
      <c r="H5" s="242" t="s">
        <v>1013</v>
      </c>
      <c r="I5" s="242" t="s">
        <v>1493</v>
      </c>
      <c r="J5" s="242" t="s">
        <v>960</v>
      </c>
      <c r="K5" s="242" t="s">
        <v>1528</v>
      </c>
      <c r="P5" s="242"/>
      <c r="Q5" s="242"/>
      <c r="R5" s="242"/>
      <c r="S5" s="242"/>
      <c r="T5" s="242"/>
    </row>
    <row r="6" spans="1:20" x14ac:dyDescent="0.25">
      <c r="A6" s="242">
        <v>5</v>
      </c>
      <c r="B6" s="242" t="s">
        <v>104</v>
      </c>
      <c r="C6" s="242" t="s">
        <v>105</v>
      </c>
      <c r="D6" s="242" t="s">
        <v>106</v>
      </c>
      <c r="E6" s="242" t="s">
        <v>7</v>
      </c>
      <c r="F6" s="242" t="s">
        <v>107</v>
      </c>
      <c r="G6" s="242" t="s">
        <v>960</v>
      </c>
      <c r="H6" s="242" t="s">
        <v>5</v>
      </c>
      <c r="I6" s="242" t="s">
        <v>108</v>
      </c>
      <c r="J6" s="242" t="s">
        <v>6</v>
      </c>
      <c r="K6" s="242" t="s">
        <v>1516</v>
      </c>
    </row>
    <row r="7" spans="1:20" x14ac:dyDescent="0.25">
      <c r="A7" s="242">
        <v>6</v>
      </c>
      <c r="B7" s="242" t="s">
        <v>50</v>
      </c>
      <c r="C7" s="242" t="s">
        <v>51</v>
      </c>
      <c r="D7" s="242" t="s">
        <v>52</v>
      </c>
      <c r="E7" s="242" t="s">
        <v>43</v>
      </c>
      <c r="F7" s="242" t="s">
        <v>94</v>
      </c>
      <c r="G7" s="242" t="s">
        <v>1136</v>
      </c>
      <c r="H7" s="242" t="s">
        <v>5</v>
      </c>
      <c r="I7" s="242" t="s">
        <v>95</v>
      </c>
      <c r="J7" s="242" t="s">
        <v>6</v>
      </c>
      <c r="K7" s="242" t="s">
        <v>1502</v>
      </c>
    </row>
    <row r="8" spans="1:20" x14ac:dyDescent="0.25">
      <c r="A8" s="242">
        <v>7</v>
      </c>
      <c r="B8" s="242" t="s">
        <v>15</v>
      </c>
      <c r="C8" s="242" t="s">
        <v>16</v>
      </c>
      <c r="D8" s="242" t="s">
        <v>17</v>
      </c>
      <c r="E8" s="242" t="s">
        <v>7</v>
      </c>
      <c r="F8" s="242" t="s">
        <v>18</v>
      </c>
      <c r="G8" s="242" t="s">
        <v>1469</v>
      </c>
      <c r="H8" s="242" t="s">
        <v>5</v>
      </c>
      <c r="I8" s="242" t="s">
        <v>19</v>
      </c>
      <c r="J8" s="242" t="s">
        <v>6</v>
      </c>
      <c r="K8" s="242" t="s">
        <v>1495</v>
      </c>
    </row>
    <row r="9" spans="1:20" x14ac:dyDescent="0.25">
      <c r="A9" s="242">
        <v>8</v>
      </c>
      <c r="B9" s="242" t="s">
        <v>366</v>
      </c>
      <c r="C9" s="242" t="s">
        <v>367</v>
      </c>
      <c r="D9" s="242" t="s">
        <v>368</v>
      </c>
      <c r="E9" s="242" t="s">
        <v>43</v>
      </c>
      <c r="F9" s="242" t="s">
        <v>395</v>
      </c>
      <c r="G9" s="242" t="s">
        <v>1469</v>
      </c>
      <c r="H9" s="242" t="s">
        <v>5</v>
      </c>
      <c r="I9" s="242" t="s">
        <v>396</v>
      </c>
      <c r="J9" s="242" t="s">
        <v>6</v>
      </c>
      <c r="K9" s="242" t="s">
        <v>1496</v>
      </c>
    </row>
    <row r="10" spans="1:20" x14ac:dyDescent="0.25">
      <c r="A10" s="242">
        <v>9</v>
      </c>
      <c r="B10" s="242" t="s">
        <v>174</v>
      </c>
      <c r="C10" s="242" t="s">
        <v>175</v>
      </c>
      <c r="D10" s="242" t="s">
        <v>0</v>
      </c>
      <c r="E10" s="242" t="s">
        <v>1</v>
      </c>
      <c r="F10" s="242" t="s">
        <v>472</v>
      </c>
      <c r="G10" s="242" t="s">
        <v>1050</v>
      </c>
      <c r="H10" s="242" t="s">
        <v>473</v>
      </c>
      <c r="I10" s="242" t="s">
        <v>474</v>
      </c>
      <c r="J10" s="242" t="s">
        <v>475</v>
      </c>
      <c r="K10" s="242" t="s">
        <v>1476</v>
      </c>
    </row>
    <row r="11" spans="1:20" x14ac:dyDescent="0.25">
      <c r="A11" s="242">
        <v>10</v>
      </c>
      <c r="B11" s="242" t="s">
        <v>174</v>
      </c>
      <c r="C11" s="242" t="s">
        <v>175</v>
      </c>
      <c r="D11" s="242" t="s">
        <v>0</v>
      </c>
      <c r="E11" s="242" t="s">
        <v>1</v>
      </c>
      <c r="F11" s="242" t="s">
        <v>176</v>
      </c>
      <c r="G11" s="242" t="s">
        <v>1469</v>
      </c>
      <c r="H11" s="242" t="s">
        <v>8</v>
      </c>
      <c r="I11" s="242" t="s">
        <v>177</v>
      </c>
      <c r="J11" s="242" t="s">
        <v>9</v>
      </c>
      <c r="K11" s="242" t="s">
        <v>1477</v>
      </c>
    </row>
    <row r="12" spans="1:20" x14ac:dyDescent="0.25">
      <c r="A12" s="242">
        <v>11</v>
      </c>
      <c r="B12" s="242" t="s">
        <v>174</v>
      </c>
      <c r="C12" s="242" t="s">
        <v>175</v>
      </c>
      <c r="D12" s="242" t="s">
        <v>0</v>
      </c>
      <c r="E12" s="242" t="s">
        <v>1</v>
      </c>
      <c r="F12" s="242" t="s">
        <v>1232</v>
      </c>
      <c r="G12" s="242" t="s">
        <v>1469</v>
      </c>
      <c r="H12" s="242" t="s">
        <v>1013</v>
      </c>
      <c r="I12" s="242" t="s">
        <v>1234</v>
      </c>
      <c r="J12" s="242" t="s">
        <v>960</v>
      </c>
      <c r="K12" s="242" t="s">
        <v>1478</v>
      </c>
    </row>
    <row r="13" spans="1:20" x14ac:dyDescent="0.25">
      <c r="A13" s="242">
        <v>12</v>
      </c>
      <c r="B13" s="242" t="s">
        <v>268</v>
      </c>
      <c r="C13" s="242" t="s">
        <v>269</v>
      </c>
      <c r="D13" s="242" t="s">
        <v>66</v>
      </c>
      <c r="E13" s="242" t="s">
        <v>1</v>
      </c>
      <c r="F13" s="242" t="s">
        <v>270</v>
      </c>
      <c r="G13" s="242" t="s">
        <v>1019</v>
      </c>
      <c r="H13" s="242" t="s">
        <v>3</v>
      </c>
      <c r="I13" s="242" t="s">
        <v>271</v>
      </c>
      <c r="J13" s="242" t="s">
        <v>53</v>
      </c>
      <c r="K13" s="242" t="s">
        <v>1466</v>
      </c>
    </row>
    <row r="14" spans="1:20" x14ac:dyDescent="0.25">
      <c r="A14" s="242">
        <v>13</v>
      </c>
      <c r="B14" s="242" t="s">
        <v>803</v>
      </c>
      <c r="C14" s="242" t="s">
        <v>804</v>
      </c>
      <c r="D14" s="242" t="s">
        <v>17</v>
      </c>
      <c r="E14" s="242" t="s">
        <v>7</v>
      </c>
      <c r="F14" s="242" t="s">
        <v>1121</v>
      </c>
      <c r="G14" s="242" t="s">
        <v>1469</v>
      </c>
      <c r="H14" s="242" t="s">
        <v>1013</v>
      </c>
      <c r="I14" s="242" t="s">
        <v>1122</v>
      </c>
      <c r="J14" s="242" t="s">
        <v>960</v>
      </c>
      <c r="K14" s="242" t="s">
        <v>1465</v>
      </c>
    </row>
    <row r="15" spans="1:20" x14ac:dyDescent="0.25">
      <c r="A15" s="242">
        <v>14</v>
      </c>
      <c r="B15" s="242" t="s">
        <v>1458</v>
      </c>
      <c r="C15" s="242" t="s">
        <v>1459</v>
      </c>
      <c r="D15" s="242" t="s">
        <v>42</v>
      </c>
      <c r="E15" s="242" t="s">
        <v>43</v>
      </c>
      <c r="F15" s="242" t="s">
        <v>1460</v>
      </c>
      <c r="G15" s="242" t="s">
        <v>1469</v>
      </c>
      <c r="H15" s="242" t="s">
        <v>1013</v>
      </c>
      <c r="I15" s="242" t="s">
        <v>1461</v>
      </c>
      <c r="J15" s="242" t="s">
        <v>960</v>
      </c>
      <c r="K15" s="242" t="s">
        <v>1462</v>
      </c>
    </row>
    <row r="16" spans="1:20" x14ac:dyDescent="0.25">
      <c r="A16" s="242">
        <v>15</v>
      </c>
      <c r="B16" s="242" t="s">
        <v>366</v>
      </c>
      <c r="C16" s="242" t="s">
        <v>367</v>
      </c>
      <c r="D16" s="242" t="s">
        <v>368</v>
      </c>
      <c r="E16" s="242" t="s">
        <v>43</v>
      </c>
      <c r="F16" s="242" t="s">
        <v>369</v>
      </c>
      <c r="G16" s="242" t="s">
        <v>1019</v>
      </c>
      <c r="H16" s="242" t="s">
        <v>294</v>
      </c>
      <c r="I16" s="242" t="s">
        <v>370</v>
      </c>
      <c r="J16" s="242" t="s">
        <v>289</v>
      </c>
      <c r="K16" s="242" t="s">
        <v>1240</v>
      </c>
    </row>
    <row r="17" spans="1:11" x14ac:dyDescent="0.25">
      <c r="A17" s="242">
        <v>16</v>
      </c>
      <c r="B17" s="242" t="s">
        <v>366</v>
      </c>
      <c r="C17" s="242" t="s">
        <v>367</v>
      </c>
      <c r="D17" s="242" t="s">
        <v>368</v>
      </c>
      <c r="E17" s="242" t="s">
        <v>43</v>
      </c>
      <c r="F17" s="242" t="s">
        <v>1100</v>
      </c>
      <c r="G17" s="242" t="s">
        <v>1469</v>
      </c>
      <c r="H17" s="242" t="s">
        <v>1013</v>
      </c>
      <c r="I17" s="242" t="s">
        <v>1101</v>
      </c>
      <c r="J17" s="242" t="s">
        <v>960</v>
      </c>
      <c r="K17" s="242" t="s">
        <v>1258</v>
      </c>
    </row>
    <row r="18" spans="1:11" x14ac:dyDescent="0.25">
      <c r="A18" s="242">
        <v>17</v>
      </c>
      <c r="B18" s="242" t="s">
        <v>1215</v>
      </c>
      <c r="C18" s="242" t="s">
        <v>1216</v>
      </c>
      <c r="D18" s="242" t="s">
        <v>0</v>
      </c>
      <c r="E18" s="242" t="s">
        <v>1</v>
      </c>
      <c r="F18" s="242" t="s">
        <v>1218</v>
      </c>
      <c r="G18" s="242" t="s">
        <v>1469</v>
      </c>
      <c r="H18" s="242" t="s">
        <v>1013</v>
      </c>
      <c r="I18" s="242" t="s">
        <v>1219</v>
      </c>
      <c r="J18" s="242" t="s">
        <v>960</v>
      </c>
      <c r="K18" s="242" t="s">
        <v>1242</v>
      </c>
    </row>
    <row r="19" spans="1:11" x14ac:dyDescent="0.25">
      <c r="A19" s="242">
        <v>18</v>
      </c>
      <c r="B19" s="242" t="s">
        <v>1194</v>
      </c>
      <c r="C19" s="242" t="s">
        <v>1195</v>
      </c>
      <c r="D19" s="242" t="s">
        <v>1196</v>
      </c>
      <c r="E19" s="242" t="s">
        <v>28</v>
      </c>
      <c r="F19" s="242" t="s">
        <v>1197</v>
      </c>
      <c r="G19" s="242" t="s">
        <v>1469</v>
      </c>
      <c r="H19" s="242" t="s">
        <v>1013</v>
      </c>
      <c r="I19" s="242" t="s">
        <v>1198</v>
      </c>
      <c r="J19" s="242" t="s">
        <v>960</v>
      </c>
      <c r="K19" s="242" t="s">
        <v>1214</v>
      </c>
    </row>
    <row r="20" spans="1:11" x14ac:dyDescent="0.25">
      <c r="A20" s="242">
        <v>19</v>
      </c>
      <c r="B20" s="242" t="s">
        <v>117</v>
      </c>
      <c r="C20" s="242" t="s">
        <v>1210</v>
      </c>
      <c r="D20" s="242" t="s">
        <v>648</v>
      </c>
      <c r="E20" s="242" t="s">
        <v>1</v>
      </c>
      <c r="F20" s="242" t="s">
        <v>1211</v>
      </c>
      <c r="G20" s="242" t="s">
        <v>1019</v>
      </c>
      <c r="H20" s="242" t="s">
        <v>3</v>
      </c>
      <c r="I20" s="242" t="s">
        <v>1212</v>
      </c>
      <c r="J20" s="242" t="s">
        <v>53</v>
      </c>
      <c r="K20" s="242" t="s">
        <v>1213</v>
      </c>
    </row>
    <row r="21" spans="1:11" x14ac:dyDescent="0.25">
      <c r="A21" s="242">
        <v>20</v>
      </c>
      <c r="B21" s="242" t="s">
        <v>116</v>
      </c>
      <c r="C21" s="242" t="s">
        <v>117</v>
      </c>
      <c r="D21" s="242" t="s">
        <v>648</v>
      </c>
      <c r="E21" s="242" t="s">
        <v>1</v>
      </c>
      <c r="F21" s="242" t="s">
        <v>118</v>
      </c>
      <c r="G21" s="242" t="s">
        <v>1019</v>
      </c>
      <c r="H21" s="242" t="s">
        <v>3</v>
      </c>
      <c r="I21" s="242" t="s">
        <v>119</v>
      </c>
      <c r="J21" s="242" t="s">
        <v>53</v>
      </c>
      <c r="K21" s="242" t="s">
        <v>1167</v>
      </c>
    </row>
    <row r="22" spans="1:11" x14ac:dyDescent="0.25">
      <c r="A22" s="242">
        <v>21</v>
      </c>
      <c r="B22" s="242" t="s">
        <v>196</v>
      </c>
      <c r="C22" s="242" t="s">
        <v>104</v>
      </c>
      <c r="D22" s="242" t="s">
        <v>197</v>
      </c>
      <c r="E22" s="242" t="s">
        <v>198</v>
      </c>
      <c r="F22" s="242" t="s">
        <v>1168</v>
      </c>
      <c r="G22" s="242" t="s">
        <v>1469</v>
      </c>
      <c r="H22" s="242" t="s">
        <v>1013</v>
      </c>
      <c r="I22" s="242" t="s">
        <v>1169</v>
      </c>
      <c r="J22" s="242" t="s">
        <v>960</v>
      </c>
      <c r="K22" s="242" t="s">
        <v>1170</v>
      </c>
    </row>
    <row r="23" spans="1:11" x14ac:dyDescent="0.25">
      <c r="A23" s="242">
        <v>22</v>
      </c>
      <c r="B23" s="242" t="s">
        <v>1176</v>
      </c>
      <c r="C23" s="242" t="s">
        <v>1177</v>
      </c>
      <c r="D23" s="242" t="s">
        <v>173</v>
      </c>
      <c r="E23" s="242" t="s">
        <v>43</v>
      </c>
      <c r="F23" s="242" t="s">
        <v>1178</v>
      </c>
      <c r="G23" s="242" t="s">
        <v>1469</v>
      </c>
      <c r="H23" s="242" t="s">
        <v>1013</v>
      </c>
      <c r="I23" s="242" t="s">
        <v>1179</v>
      </c>
      <c r="J23" s="242" t="s">
        <v>960</v>
      </c>
      <c r="K23" s="242" t="s">
        <v>1180</v>
      </c>
    </row>
    <row r="24" spans="1:11" x14ac:dyDescent="0.25">
      <c r="A24" s="242">
        <v>23</v>
      </c>
      <c r="B24" s="242" t="s">
        <v>1187</v>
      </c>
      <c r="C24" s="242" t="s">
        <v>1188</v>
      </c>
      <c r="D24" s="242" t="s">
        <v>1189</v>
      </c>
      <c r="E24" s="242" t="s">
        <v>43</v>
      </c>
      <c r="F24" s="242" t="s">
        <v>1190</v>
      </c>
      <c r="G24" s="242" t="s">
        <v>1469</v>
      </c>
      <c r="H24" s="242" t="s">
        <v>1013</v>
      </c>
      <c r="I24" s="242" t="s">
        <v>1191</v>
      </c>
      <c r="J24" s="242" t="s">
        <v>960</v>
      </c>
      <c r="K24" s="242" t="s">
        <v>1192</v>
      </c>
    </row>
    <row r="25" spans="1:11" x14ac:dyDescent="0.25">
      <c r="A25" s="242">
        <v>24</v>
      </c>
      <c r="B25" s="242" t="s">
        <v>262</v>
      </c>
      <c r="C25" s="242" t="s">
        <v>1141</v>
      </c>
      <c r="D25" s="242" t="s">
        <v>1142</v>
      </c>
      <c r="E25" s="242" t="s">
        <v>1</v>
      </c>
      <c r="F25" s="242" t="s">
        <v>1143</v>
      </c>
      <c r="G25" s="242" t="s">
        <v>1469</v>
      </c>
      <c r="H25" s="242" t="s">
        <v>1013</v>
      </c>
      <c r="I25" s="242" t="s">
        <v>1144</v>
      </c>
      <c r="J25" s="242" t="s">
        <v>960</v>
      </c>
      <c r="K25" s="242" t="s">
        <v>1145</v>
      </c>
    </row>
    <row r="26" spans="1:11" x14ac:dyDescent="0.25">
      <c r="A26" s="242">
        <v>25</v>
      </c>
      <c r="B26" s="242" t="s">
        <v>1146</v>
      </c>
      <c r="C26" s="242" t="s">
        <v>1147</v>
      </c>
      <c r="D26" s="242" t="s">
        <v>1142</v>
      </c>
      <c r="E26" s="242" t="s">
        <v>1</v>
      </c>
      <c r="F26" s="242" t="s">
        <v>1148</v>
      </c>
      <c r="G26" s="242" t="s">
        <v>1469</v>
      </c>
      <c r="H26" s="242" t="s">
        <v>1013</v>
      </c>
      <c r="I26" s="242" t="s">
        <v>1149</v>
      </c>
      <c r="J26" s="242" t="s">
        <v>960</v>
      </c>
      <c r="K26" s="242" t="s">
        <v>1150</v>
      </c>
    </row>
    <row r="27" spans="1:11" x14ac:dyDescent="0.25">
      <c r="A27" s="242">
        <v>26</v>
      </c>
      <c r="B27" s="242" t="s">
        <v>50</v>
      </c>
      <c r="C27" s="242" t="s">
        <v>51</v>
      </c>
      <c r="D27" s="242" t="s">
        <v>52</v>
      </c>
      <c r="E27" s="242" t="s">
        <v>43</v>
      </c>
      <c r="F27" s="242" t="s">
        <v>1085</v>
      </c>
      <c r="G27" s="242" t="s">
        <v>1469</v>
      </c>
      <c r="H27" s="242" t="s">
        <v>1013</v>
      </c>
      <c r="I27" s="242" t="s">
        <v>1086</v>
      </c>
      <c r="J27" s="242" t="s">
        <v>960</v>
      </c>
      <c r="K27" s="242" t="s">
        <v>1087</v>
      </c>
    </row>
    <row r="28" spans="1:11" x14ac:dyDescent="0.25">
      <c r="A28" s="242">
        <v>27</v>
      </c>
      <c r="B28" s="242" t="s">
        <v>196</v>
      </c>
      <c r="C28" s="242" t="s">
        <v>104</v>
      </c>
      <c r="D28" s="242" t="s">
        <v>197</v>
      </c>
      <c r="E28" s="242" t="s">
        <v>198</v>
      </c>
      <c r="F28" s="242" t="s">
        <v>1107</v>
      </c>
      <c r="G28" s="242" t="s">
        <v>1469</v>
      </c>
      <c r="H28" s="242" t="s">
        <v>1013</v>
      </c>
      <c r="I28" s="242" t="s">
        <v>1108</v>
      </c>
      <c r="J28" s="242" t="s">
        <v>960</v>
      </c>
      <c r="K28" s="242" t="s">
        <v>1109</v>
      </c>
    </row>
    <row r="29" spans="1:11" x14ac:dyDescent="0.25">
      <c r="A29" s="242">
        <v>28</v>
      </c>
      <c r="B29" s="242" t="s">
        <v>1110</v>
      </c>
      <c r="C29" s="242" t="s">
        <v>408</v>
      </c>
      <c r="D29" s="242" t="s">
        <v>1111</v>
      </c>
      <c r="E29" s="242" t="s">
        <v>912</v>
      </c>
      <c r="F29" s="242" t="s">
        <v>1112</v>
      </c>
      <c r="G29" s="242" t="s">
        <v>1469</v>
      </c>
      <c r="H29" s="242" t="s">
        <v>1013</v>
      </c>
      <c r="I29" s="242" t="s">
        <v>1113</v>
      </c>
      <c r="J29" s="242" t="s">
        <v>960</v>
      </c>
      <c r="K29" s="242" t="s">
        <v>1114</v>
      </c>
    </row>
    <row r="30" spans="1:11" x14ac:dyDescent="0.25">
      <c r="A30" s="242">
        <v>29</v>
      </c>
      <c r="B30" s="242" t="s">
        <v>1072</v>
      </c>
      <c r="C30" s="242" t="s">
        <v>1073</v>
      </c>
      <c r="D30" s="242" t="s">
        <v>122</v>
      </c>
      <c r="E30" s="242" t="s">
        <v>43</v>
      </c>
      <c r="F30" s="242" t="s">
        <v>221</v>
      </c>
      <c r="G30" s="242" t="s">
        <v>1131</v>
      </c>
      <c r="H30" s="242" t="s">
        <v>3</v>
      </c>
      <c r="I30" s="242" t="s">
        <v>222</v>
      </c>
      <c r="J30" s="242" t="s">
        <v>53</v>
      </c>
      <c r="K30" s="242" t="s">
        <v>1074</v>
      </c>
    </row>
    <row r="31" spans="1:11" x14ac:dyDescent="0.25">
      <c r="A31" s="242">
        <v>30</v>
      </c>
      <c r="B31" s="242" t="s">
        <v>190</v>
      </c>
      <c r="C31" s="242" t="s">
        <v>191</v>
      </c>
      <c r="D31" s="242" t="s">
        <v>192</v>
      </c>
      <c r="E31" s="242" t="s">
        <v>28</v>
      </c>
      <c r="F31" s="242" t="s">
        <v>193</v>
      </c>
      <c r="G31" s="242" t="s">
        <v>1019</v>
      </c>
      <c r="H31" s="242" t="s">
        <v>30</v>
      </c>
      <c r="I31" s="242" t="s">
        <v>194</v>
      </c>
      <c r="J31" s="242" t="s">
        <v>32</v>
      </c>
      <c r="K31" s="242" t="s">
        <v>1081</v>
      </c>
    </row>
    <row r="32" spans="1:11" x14ac:dyDescent="0.25">
      <c r="A32" s="242">
        <v>31</v>
      </c>
      <c r="B32" s="242" t="s">
        <v>71</v>
      </c>
      <c r="C32" s="242" t="s">
        <v>72</v>
      </c>
      <c r="D32" s="242" t="s">
        <v>73</v>
      </c>
      <c r="E32" s="242" t="s">
        <v>28</v>
      </c>
      <c r="F32" s="242" t="s">
        <v>74</v>
      </c>
      <c r="G32" s="242" t="s">
        <v>1019</v>
      </c>
      <c r="H32" s="242" t="s">
        <v>30</v>
      </c>
      <c r="I32" s="242" t="s">
        <v>75</v>
      </c>
      <c r="J32" s="242" t="s">
        <v>32</v>
      </c>
      <c r="K32" s="242" t="s">
        <v>1058</v>
      </c>
    </row>
    <row r="33" spans="1:11" x14ac:dyDescent="0.25">
      <c r="A33" s="242">
        <v>32</v>
      </c>
      <c r="B33" s="242" t="s">
        <v>273</v>
      </c>
      <c r="C33" s="242" t="s">
        <v>274</v>
      </c>
      <c r="D33" s="242" t="s">
        <v>0</v>
      </c>
      <c r="E33" s="242" t="s">
        <v>1</v>
      </c>
      <c r="F33" s="242" t="s">
        <v>275</v>
      </c>
      <c r="G33" s="242" t="s">
        <v>1019</v>
      </c>
      <c r="H33" s="242" t="s">
        <v>3</v>
      </c>
      <c r="I33" s="242" t="s">
        <v>276</v>
      </c>
      <c r="J33" s="242" t="s">
        <v>53</v>
      </c>
      <c r="K33" s="242" t="s">
        <v>1069</v>
      </c>
    </row>
    <row r="34" spans="1:11" x14ac:dyDescent="0.25">
      <c r="A34" s="242">
        <v>33</v>
      </c>
      <c r="B34" s="242" t="s">
        <v>766</v>
      </c>
      <c r="C34" s="242" t="s">
        <v>767</v>
      </c>
      <c r="D34" s="242" t="s">
        <v>577</v>
      </c>
      <c r="E34" s="242" t="s">
        <v>7</v>
      </c>
      <c r="F34" s="242" t="s">
        <v>1040</v>
      </c>
      <c r="G34" s="242" t="s">
        <v>1050</v>
      </c>
      <c r="H34" s="242" t="s">
        <v>781</v>
      </c>
      <c r="I34" s="242" t="s">
        <v>1042</v>
      </c>
      <c r="J34" s="242" t="s">
        <v>1043</v>
      </c>
      <c r="K34" s="242" t="s">
        <v>1044</v>
      </c>
    </row>
    <row r="35" spans="1:11" x14ac:dyDescent="0.25">
      <c r="A35" s="242">
        <v>34</v>
      </c>
      <c r="B35" s="242" t="s">
        <v>145</v>
      </c>
      <c r="C35" s="242" t="s">
        <v>97</v>
      </c>
      <c r="D35" s="242" t="s">
        <v>1046</v>
      </c>
      <c r="E35" s="242" t="s">
        <v>1</v>
      </c>
      <c r="F35" s="242" t="s">
        <v>147</v>
      </c>
      <c r="G35" s="242" t="s">
        <v>1019</v>
      </c>
      <c r="H35" s="242" t="s">
        <v>3</v>
      </c>
      <c r="I35" s="242" t="s">
        <v>148</v>
      </c>
      <c r="J35" s="242" t="s">
        <v>53</v>
      </c>
      <c r="K35" s="242" t="s">
        <v>1047</v>
      </c>
    </row>
    <row r="36" spans="1:11" x14ac:dyDescent="0.25">
      <c r="A36" s="242">
        <v>35</v>
      </c>
      <c r="B36" s="242" t="s">
        <v>803</v>
      </c>
      <c r="C36" s="242" t="s">
        <v>804</v>
      </c>
      <c r="D36" s="242" t="s">
        <v>17</v>
      </c>
      <c r="E36" s="242" t="s">
        <v>7</v>
      </c>
      <c r="F36" s="242" t="s">
        <v>805</v>
      </c>
      <c r="G36" s="242" t="s">
        <v>1469</v>
      </c>
      <c r="H36" s="242" t="s">
        <v>5</v>
      </c>
      <c r="I36" s="242" t="s">
        <v>806</v>
      </c>
      <c r="J36" s="242" t="s">
        <v>6</v>
      </c>
      <c r="K36" s="242" t="s">
        <v>996</v>
      </c>
    </row>
    <row r="37" spans="1:11" x14ac:dyDescent="0.25">
      <c r="A37" s="242">
        <v>36</v>
      </c>
      <c r="B37" s="242" t="s">
        <v>982</v>
      </c>
      <c r="C37" s="242" t="s">
        <v>292</v>
      </c>
      <c r="D37" s="242" t="s">
        <v>462</v>
      </c>
      <c r="E37" s="242" t="s">
        <v>1</v>
      </c>
      <c r="F37" s="242" t="s">
        <v>422</v>
      </c>
      <c r="G37" s="242" t="s">
        <v>1019</v>
      </c>
      <c r="H37" s="242" t="s">
        <v>3</v>
      </c>
      <c r="I37" s="242" t="s">
        <v>423</v>
      </c>
      <c r="J37" s="242" t="s">
        <v>2</v>
      </c>
      <c r="K37" s="242" t="s">
        <v>983</v>
      </c>
    </row>
    <row r="38" spans="1:11" x14ac:dyDescent="0.25">
      <c r="A38" s="242">
        <v>37</v>
      </c>
      <c r="B38" s="242" t="s">
        <v>64</v>
      </c>
      <c r="C38" s="242" t="s">
        <v>65</v>
      </c>
      <c r="D38" s="242" t="s">
        <v>66</v>
      </c>
      <c r="E38" s="242" t="s">
        <v>1</v>
      </c>
      <c r="F38" s="242" t="s">
        <v>67</v>
      </c>
      <c r="G38" s="242" t="s">
        <v>1019</v>
      </c>
      <c r="H38" s="242" t="s">
        <v>30</v>
      </c>
      <c r="I38" s="242" t="s">
        <v>68</v>
      </c>
      <c r="J38" s="242" t="s">
        <v>32</v>
      </c>
      <c r="K38" s="242" t="s">
        <v>959</v>
      </c>
    </row>
    <row r="39" spans="1:11" x14ac:dyDescent="0.25">
      <c r="A39" s="242">
        <v>38</v>
      </c>
      <c r="B39" s="242" t="s">
        <v>242</v>
      </c>
      <c r="C39" s="242" t="s">
        <v>243</v>
      </c>
      <c r="D39" s="242" t="s">
        <v>957</v>
      </c>
      <c r="E39" s="242" t="s">
        <v>43</v>
      </c>
      <c r="F39" s="242" t="s">
        <v>244</v>
      </c>
      <c r="G39" s="242" t="s">
        <v>1019</v>
      </c>
      <c r="H39" s="242" t="s">
        <v>3</v>
      </c>
      <c r="I39" s="242" t="s">
        <v>245</v>
      </c>
      <c r="J39" s="242" t="s">
        <v>125</v>
      </c>
      <c r="K39" s="242" t="s">
        <v>958</v>
      </c>
    </row>
    <row r="40" spans="1:11" x14ac:dyDescent="0.25">
      <c r="A40" s="242">
        <v>39</v>
      </c>
      <c r="B40" s="242" t="s">
        <v>322</v>
      </c>
      <c r="C40" s="242" t="s">
        <v>323</v>
      </c>
      <c r="D40" s="242" t="s">
        <v>66</v>
      </c>
      <c r="E40" s="242" t="s">
        <v>1</v>
      </c>
      <c r="F40" s="242" t="s">
        <v>324</v>
      </c>
      <c r="G40" s="242" t="s">
        <v>1019</v>
      </c>
      <c r="H40" s="242" t="s">
        <v>287</v>
      </c>
      <c r="I40" s="242" t="s">
        <v>325</v>
      </c>
      <c r="J40" s="242" t="s">
        <v>289</v>
      </c>
      <c r="K40" s="242" t="s">
        <v>956</v>
      </c>
    </row>
    <row r="41" spans="1:11" x14ac:dyDescent="0.25">
      <c r="A41" s="242">
        <v>40</v>
      </c>
      <c r="B41" s="242" t="s">
        <v>49</v>
      </c>
      <c r="C41" s="242" t="s">
        <v>97</v>
      </c>
      <c r="D41" s="242" t="s">
        <v>66</v>
      </c>
      <c r="E41" s="242" t="s">
        <v>1</v>
      </c>
      <c r="F41" s="242" t="s">
        <v>391</v>
      </c>
      <c r="G41" s="242" t="s">
        <v>1019</v>
      </c>
      <c r="H41" s="242" t="s">
        <v>294</v>
      </c>
      <c r="I41" s="242" t="s">
        <v>392</v>
      </c>
      <c r="J41" s="242" t="s">
        <v>289</v>
      </c>
      <c r="K41" s="242" t="s">
        <v>921</v>
      </c>
    </row>
    <row r="42" spans="1:11" x14ac:dyDescent="0.25">
      <c r="A42" s="242">
        <v>41</v>
      </c>
      <c r="B42" s="242" t="s">
        <v>361</v>
      </c>
      <c r="C42" s="242" t="s">
        <v>362</v>
      </c>
      <c r="D42" s="242" t="s">
        <v>0</v>
      </c>
      <c r="E42" s="242" t="s">
        <v>1</v>
      </c>
      <c r="F42" s="242" t="s">
        <v>886</v>
      </c>
      <c r="G42" s="242" t="s">
        <v>1019</v>
      </c>
      <c r="H42" s="242" t="s">
        <v>3</v>
      </c>
      <c r="I42" s="242" t="s">
        <v>861</v>
      </c>
      <c r="J42" s="242" t="s">
        <v>516</v>
      </c>
      <c r="K42" s="242" t="s">
        <v>896</v>
      </c>
    </row>
    <row r="43" spans="1:11" x14ac:dyDescent="0.25">
      <c r="A43" s="242">
        <v>42</v>
      </c>
      <c r="B43" s="242" t="s">
        <v>845</v>
      </c>
      <c r="C43" s="242" t="s">
        <v>846</v>
      </c>
      <c r="D43" s="242" t="s">
        <v>27</v>
      </c>
      <c r="E43" s="242" t="s">
        <v>28</v>
      </c>
      <c r="F43" s="242" t="s">
        <v>847</v>
      </c>
      <c r="G43" s="242" t="s">
        <v>1019</v>
      </c>
      <c r="H43" s="242" t="s">
        <v>294</v>
      </c>
      <c r="I43" s="242" t="s">
        <v>848</v>
      </c>
      <c r="J43" s="242" t="s">
        <v>289</v>
      </c>
      <c r="K43" s="242" t="s">
        <v>849</v>
      </c>
    </row>
    <row r="44" spans="1:11" x14ac:dyDescent="0.25">
      <c r="A44" s="242">
        <v>43</v>
      </c>
      <c r="B44" s="242" t="s">
        <v>766</v>
      </c>
      <c r="C44" s="242" t="s">
        <v>767</v>
      </c>
      <c r="D44" s="242" t="s">
        <v>577</v>
      </c>
      <c r="E44" s="242" t="s">
        <v>7</v>
      </c>
      <c r="F44" s="242" t="s">
        <v>768</v>
      </c>
      <c r="G44" s="242" t="s">
        <v>1469</v>
      </c>
      <c r="H44" s="242" t="s">
        <v>8</v>
      </c>
      <c r="I44" s="242" t="s">
        <v>769</v>
      </c>
      <c r="J44" s="242" t="s">
        <v>9</v>
      </c>
      <c r="K44" s="242" t="s">
        <v>770</v>
      </c>
    </row>
    <row r="45" spans="1:11" x14ac:dyDescent="0.25">
      <c r="A45" s="242">
        <v>44</v>
      </c>
      <c r="B45" s="242" t="s">
        <v>530</v>
      </c>
      <c r="C45" s="242" t="s">
        <v>531</v>
      </c>
      <c r="D45" s="242" t="s">
        <v>36</v>
      </c>
      <c r="E45" s="242" t="s">
        <v>1</v>
      </c>
      <c r="F45" s="242" t="s">
        <v>532</v>
      </c>
      <c r="G45" s="242" t="s">
        <v>1019</v>
      </c>
      <c r="H45" s="242" t="s">
        <v>294</v>
      </c>
      <c r="I45" s="242" t="s">
        <v>533</v>
      </c>
      <c r="J45" s="242" t="s">
        <v>516</v>
      </c>
      <c r="K45" s="242" t="s">
        <v>764</v>
      </c>
    </row>
    <row r="46" spans="1:11" x14ac:dyDescent="0.25">
      <c r="A46" s="242">
        <v>45</v>
      </c>
      <c r="B46" s="242" t="s">
        <v>651</v>
      </c>
      <c r="C46" s="242" t="s">
        <v>652</v>
      </c>
      <c r="D46" s="242" t="s">
        <v>653</v>
      </c>
      <c r="E46" s="242" t="s">
        <v>1</v>
      </c>
      <c r="F46" s="242" t="s">
        <v>654</v>
      </c>
      <c r="G46" s="242" t="s">
        <v>1019</v>
      </c>
      <c r="H46" s="242" t="s">
        <v>294</v>
      </c>
      <c r="I46" s="242" t="s">
        <v>655</v>
      </c>
      <c r="J46" s="242" t="s">
        <v>289</v>
      </c>
      <c r="K46" s="242" t="s">
        <v>656</v>
      </c>
    </row>
    <row r="47" spans="1:11" x14ac:dyDescent="0.25">
      <c r="A47" s="242">
        <v>46</v>
      </c>
      <c r="B47" s="242" t="s">
        <v>425</v>
      </c>
      <c r="C47" s="242" t="s">
        <v>426</v>
      </c>
      <c r="D47" s="242" t="s">
        <v>427</v>
      </c>
      <c r="E47" s="242" t="s">
        <v>28</v>
      </c>
      <c r="F47" s="242" t="s">
        <v>428</v>
      </c>
      <c r="G47" s="242" t="s">
        <v>1019</v>
      </c>
      <c r="H47" s="242" t="s">
        <v>287</v>
      </c>
      <c r="I47" s="242" t="s">
        <v>429</v>
      </c>
      <c r="J47" s="242" t="s">
        <v>289</v>
      </c>
      <c r="K47" s="242" t="s">
        <v>659</v>
      </c>
    </row>
    <row r="48" spans="1:11" x14ac:dyDescent="0.25">
      <c r="A48" s="242">
        <v>47</v>
      </c>
      <c r="B48" s="242" t="s">
        <v>608</v>
      </c>
      <c r="C48" s="242" t="s">
        <v>378</v>
      </c>
      <c r="D48" s="242" t="s">
        <v>27</v>
      </c>
      <c r="E48" s="242" t="s">
        <v>28</v>
      </c>
      <c r="F48" s="242" t="s">
        <v>609</v>
      </c>
      <c r="G48" s="242" t="s">
        <v>1019</v>
      </c>
      <c r="H48" s="242" t="s">
        <v>294</v>
      </c>
      <c r="I48" s="242" t="s">
        <v>610</v>
      </c>
      <c r="J48" s="242" t="s">
        <v>289</v>
      </c>
      <c r="K48" s="242" t="s">
        <v>663</v>
      </c>
    </row>
    <row r="49" spans="1:11" x14ac:dyDescent="0.25">
      <c r="A49" s="242">
        <v>48</v>
      </c>
      <c r="B49" s="242" t="s">
        <v>1467</v>
      </c>
      <c r="C49" s="242" t="s">
        <v>378</v>
      </c>
      <c r="D49" s="242"/>
      <c r="E49" s="242"/>
      <c r="F49" s="242" t="s">
        <v>572</v>
      </c>
      <c r="G49" s="242" t="s">
        <v>1019</v>
      </c>
      <c r="H49" s="242" t="s">
        <v>287</v>
      </c>
      <c r="I49" s="242" t="s">
        <v>573</v>
      </c>
      <c r="J49" s="242" t="s">
        <v>289</v>
      </c>
      <c r="K49" s="242" t="s">
        <v>665</v>
      </c>
    </row>
    <row r="50" spans="1:11" x14ac:dyDescent="0.25">
      <c r="A50" s="242">
        <v>49</v>
      </c>
      <c r="B50" s="242" t="s">
        <v>590</v>
      </c>
      <c r="C50" s="242" t="s">
        <v>591</v>
      </c>
      <c r="D50" s="242" t="s">
        <v>592</v>
      </c>
      <c r="E50" s="242" t="s">
        <v>43</v>
      </c>
      <c r="F50" s="242" t="s">
        <v>593</v>
      </c>
      <c r="G50" s="242" t="s">
        <v>1131</v>
      </c>
      <c r="H50" s="242" t="s">
        <v>30</v>
      </c>
      <c r="I50" s="242" t="s">
        <v>594</v>
      </c>
      <c r="J50" s="242" t="s">
        <v>32</v>
      </c>
      <c r="K50" s="242" t="s">
        <v>669</v>
      </c>
    </row>
    <row r="51" spans="1:11" x14ac:dyDescent="0.25">
      <c r="A51" s="242">
        <v>50</v>
      </c>
      <c r="B51" s="242" t="s">
        <v>566</v>
      </c>
      <c r="C51" s="242" t="s">
        <v>556</v>
      </c>
      <c r="D51" s="242" t="s">
        <v>0</v>
      </c>
      <c r="E51" s="242" t="s">
        <v>1</v>
      </c>
      <c r="F51" s="242" t="s">
        <v>557</v>
      </c>
      <c r="G51" s="242" t="s">
        <v>1019</v>
      </c>
      <c r="H51" s="242" t="s">
        <v>287</v>
      </c>
      <c r="I51" s="242" t="s">
        <v>558</v>
      </c>
      <c r="J51" s="242" t="s">
        <v>289</v>
      </c>
      <c r="K51" s="242" t="s">
        <v>673</v>
      </c>
    </row>
    <row r="52" spans="1:11" x14ac:dyDescent="0.25">
      <c r="A52" s="242">
        <v>51</v>
      </c>
      <c r="B52" s="242" t="s">
        <v>1468</v>
      </c>
      <c r="C52" s="242" t="s">
        <v>97</v>
      </c>
      <c r="D52" s="242"/>
      <c r="E52" s="242"/>
      <c r="F52" s="242" t="s">
        <v>540</v>
      </c>
      <c r="G52" s="242" t="s">
        <v>1019</v>
      </c>
      <c r="H52" s="242" t="s">
        <v>294</v>
      </c>
      <c r="I52" s="242" t="s">
        <v>541</v>
      </c>
      <c r="J52" s="242" t="s">
        <v>289</v>
      </c>
      <c r="K52" s="242" t="s">
        <v>677</v>
      </c>
    </row>
    <row r="53" spans="1:11" x14ac:dyDescent="0.25">
      <c r="A53" s="242">
        <v>52</v>
      </c>
      <c r="B53" s="242" t="s">
        <v>291</v>
      </c>
      <c r="C53" s="242" t="s">
        <v>292</v>
      </c>
      <c r="D53" s="242" t="s">
        <v>0</v>
      </c>
      <c r="E53" s="242" t="s">
        <v>1</v>
      </c>
      <c r="F53" s="242" t="s">
        <v>293</v>
      </c>
      <c r="G53" s="242" t="s">
        <v>1019</v>
      </c>
      <c r="H53" s="242" t="s">
        <v>294</v>
      </c>
      <c r="I53" s="242" t="s">
        <v>295</v>
      </c>
      <c r="J53" s="242" t="s">
        <v>289</v>
      </c>
      <c r="K53" s="242" t="s">
        <v>679</v>
      </c>
    </row>
    <row r="54" spans="1:11" x14ac:dyDescent="0.25">
      <c r="A54" s="242">
        <v>53</v>
      </c>
      <c r="B54" s="242" t="s">
        <v>311</v>
      </c>
      <c r="C54" s="242" t="s">
        <v>312</v>
      </c>
      <c r="D54" s="242" t="s">
        <v>313</v>
      </c>
      <c r="E54" s="242" t="s">
        <v>43</v>
      </c>
      <c r="F54" s="242" t="s">
        <v>314</v>
      </c>
      <c r="G54" s="242" t="s">
        <v>1019</v>
      </c>
      <c r="H54" s="242" t="s">
        <v>294</v>
      </c>
      <c r="I54" s="242" t="s">
        <v>315</v>
      </c>
      <c r="J54" s="242" t="s">
        <v>289</v>
      </c>
      <c r="K54" s="242" t="s">
        <v>683</v>
      </c>
    </row>
    <row r="55" spans="1:11" x14ac:dyDescent="0.25">
      <c r="A55" s="242">
        <v>54</v>
      </c>
      <c r="B55" s="242" t="s">
        <v>317</v>
      </c>
      <c r="C55" s="242" t="s">
        <v>279</v>
      </c>
      <c r="D55" s="242" t="s">
        <v>318</v>
      </c>
      <c r="E55" s="242" t="s">
        <v>28</v>
      </c>
      <c r="F55" s="242" t="s">
        <v>319</v>
      </c>
      <c r="G55" s="242" t="s">
        <v>1019</v>
      </c>
      <c r="H55" s="242" t="s">
        <v>287</v>
      </c>
      <c r="I55" s="242" t="s">
        <v>320</v>
      </c>
      <c r="J55" s="242" t="s">
        <v>289</v>
      </c>
      <c r="K55" s="242" t="s">
        <v>758</v>
      </c>
    </row>
    <row r="56" spans="1:11" x14ac:dyDescent="0.25">
      <c r="A56" s="242">
        <v>55</v>
      </c>
      <c r="B56" s="242" t="s">
        <v>333</v>
      </c>
      <c r="C56" s="242" t="s">
        <v>334</v>
      </c>
      <c r="D56" s="242" t="s">
        <v>335</v>
      </c>
      <c r="E56" s="242" t="s">
        <v>48</v>
      </c>
      <c r="F56" s="242" t="s">
        <v>336</v>
      </c>
      <c r="G56" s="242" t="s">
        <v>666</v>
      </c>
      <c r="H56" s="242" t="s">
        <v>287</v>
      </c>
      <c r="I56" s="242" t="s">
        <v>337</v>
      </c>
      <c r="J56" s="242" t="s">
        <v>289</v>
      </c>
      <c r="K56" s="242" t="s">
        <v>686</v>
      </c>
    </row>
    <row r="57" spans="1:11" x14ac:dyDescent="0.25">
      <c r="A57" s="242">
        <v>56</v>
      </c>
      <c r="B57" s="242" t="s">
        <v>355</v>
      </c>
      <c r="C57" s="242" t="s">
        <v>356</v>
      </c>
      <c r="D57" s="242" t="s">
        <v>0</v>
      </c>
      <c r="E57" s="242" t="s">
        <v>1</v>
      </c>
      <c r="F57" s="242" t="s">
        <v>357</v>
      </c>
      <c r="G57" s="242" t="s">
        <v>1019</v>
      </c>
      <c r="H57" s="242" t="s">
        <v>294</v>
      </c>
      <c r="I57" s="242" t="s">
        <v>358</v>
      </c>
      <c r="J57" s="242" t="s">
        <v>289</v>
      </c>
      <c r="K57" s="242" t="s">
        <v>690</v>
      </c>
    </row>
    <row r="58" spans="1:11" x14ac:dyDescent="0.25">
      <c r="A58" s="242">
        <v>57</v>
      </c>
      <c r="B58" s="242" t="s">
        <v>238</v>
      </c>
      <c r="C58" s="242" t="s">
        <v>239</v>
      </c>
      <c r="D58" s="242" t="s">
        <v>0</v>
      </c>
      <c r="E58" s="242" t="s">
        <v>1</v>
      </c>
      <c r="F58" s="242" t="s">
        <v>240</v>
      </c>
      <c r="G58" s="242" t="s">
        <v>1019</v>
      </c>
      <c r="H58" s="242" t="s">
        <v>3</v>
      </c>
      <c r="I58" s="242" t="s">
        <v>241</v>
      </c>
      <c r="J58" s="242" t="s">
        <v>53</v>
      </c>
      <c r="K58" s="242" t="s">
        <v>691</v>
      </c>
    </row>
    <row r="59" spans="1:11" x14ac:dyDescent="0.25">
      <c r="A59" s="242">
        <v>58</v>
      </c>
      <c r="B59" s="242" t="s">
        <v>137</v>
      </c>
      <c r="C59" s="242" t="s">
        <v>138</v>
      </c>
      <c r="D59" s="242" t="s">
        <v>0</v>
      </c>
      <c r="E59" s="242" t="s">
        <v>1</v>
      </c>
      <c r="F59" s="242" t="s">
        <v>139</v>
      </c>
      <c r="G59" s="242" t="s">
        <v>1019</v>
      </c>
      <c r="H59" s="242" t="s">
        <v>3</v>
      </c>
      <c r="I59" s="242" t="s">
        <v>140</v>
      </c>
      <c r="J59" s="242" t="s">
        <v>53</v>
      </c>
      <c r="K59" s="242" t="s">
        <v>699</v>
      </c>
    </row>
    <row r="60" spans="1:11" x14ac:dyDescent="0.25">
      <c r="A60" s="242">
        <v>59</v>
      </c>
      <c r="B60" s="242" t="s">
        <v>262</v>
      </c>
      <c r="C60" s="242" t="s">
        <v>399</v>
      </c>
      <c r="D60" s="242" t="s">
        <v>0</v>
      </c>
      <c r="E60" s="242" t="s">
        <v>1</v>
      </c>
      <c r="F60" s="242" t="s">
        <v>400</v>
      </c>
      <c r="G60" s="242" t="s">
        <v>1019</v>
      </c>
      <c r="H60" s="242" t="s">
        <v>294</v>
      </c>
      <c r="I60" s="242" t="s">
        <v>401</v>
      </c>
      <c r="J60" s="242" t="s">
        <v>289</v>
      </c>
      <c r="K60" s="242" t="s">
        <v>700</v>
      </c>
    </row>
    <row r="61" spans="1:11" x14ac:dyDescent="0.25">
      <c r="A61" s="242">
        <v>60</v>
      </c>
      <c r="B61" s="242" t="s">
        <v>403</v>
      </c>
      <c r="C61" s="242" t="s">
        <v>60</v>
      </c>
      <c r="D61" s="242" t="s">
        <v>27</v>
      </c>
      <c r="E61" s="242" t="s">
        <v>28</v>
      </c>
      <c r="F61" s="242" t="s">
        <v>404</v>
      </c>
      <c r="G61" s="242" t="s">
        <v>1019</v>
      </c>
      <c r="H61" s="242" t="s">
        <v>287</v>
      </c>
      <c r="I61" s="242" t="s">
        <v>405</v>
      </c>
      <c r="J61" s="242" t="s">
        <v>289</v>
      </c>
      <c r="K61" s="242" t="s">
        <v>701</v>
      </c>
    </row>
    <row r="62" spans="1:11" x14ac:dyDescent="0.25">
      <c r="A62" s="242">
        <v>61</v>
      </c>
      <c r="B62" s="242" t="s">
        <v>431</v>
      </c>
      <c r="C62" s="242" t="s">
        <v>172</v>
      </c>
      <c r="D62" s="242" t="s">
        <v>432</v>
      </c>
      <c r="E62" s="242" t="s">
        <v>28</v>
      </c>
      <c r="F62" s="242" t="s">
        <v>433</v>
      </c>
      <c r="G62" s="242" t="s">
        <v>1019</v>
      </c>
      <c r="H62" s="242" t="s">
        <v>294</v>
      </c>
      <c r="I62" s="242" t="s">
        <v>434</v>
      </c>
      <c r="J62" s="242" t="s">
        <v>289</v>
      </c>
      <c r="K62" s="242" t="s">
        <v>704</v>
      </c>
    </row>
    <row r="63" spans="1:11" x14ac:dyDescent="0.25">
      <c r="A63" s="242">
        <v>62</v>
      </c>
      <c r="B63" s="242" t="s">
        <v>165</v>
      </c>
      <c r="C63" s="242" t="s">
        <v>166</v>
      </c>
      <c r="D63" s="242" t="s">
        <v>27</v>
      </c>
      <c r="E63" s="242" t="s">
        <v>28</v>
      </c>
      <c r="F63" s="242" t="s">
        <v>167</v>
      </c>
      <c r="G63" s="242" t="s">
        <v>1019</v>
      </c>
      <c r="H63" s="242" t="s">
        <v>30</v>
      </c>
      <c r="I63" s="242" t="s">
        <v>168</v>
      </c>
      <c r="J63" s="242" t="s">
        <v>32</v>
      </c>
      <c r="K63" s="242" t="s">
        <v>712</v>
      </c>
    </row>
    <row r="64" spans="1:11" x14ac:dyDescent="0.25">
      <c r="A64" s="242">
        <v>63</v>
      </c>
      <c r="B64" s="242" t="s">
        <v>25</v>
      </c>
      <c r="C64" s="242" t="s">
        <v>26</v>
      </c>
      <c r="D64" s="242" t="s">
        <v>27</v>
      </c>
      <c r="E64" s="242" t="s">
        <v>28</v>
      </c>
      <c r="F64" s="242" t="s">
        <v>29</v>
      </c>
      <c r="G64" s="242" t="s">
        <v>1019</v>
      </c>
      <c r="H64" s="242" t="s">
        <v>30</v>
      </c>
      <c r="I64" s="242" t="s">
        <v>31</v>
      </c>
      <c r="J64" s="242" t="s">
        <v>32</v>
      </c>
      <c r="K64" s="242" t="s">
        <v>714</v>
      </c>
    </row>
    <row r="65" spans="1:11" x14ac:dyDescent="0.25">
      <c r="A65" s="242">
        <v>64</v>
      </c>
      <c r="B65" s="242" t="s">
        <v>49</v>
      </c>
      <c r="C65" s="242" t="s">
        <v>1529</v>
      </c>
      <c r="D65" s="242" t="s">
        <v>17</v>
      </c>
      <c r="E65" s="242" t="s">
        <v>7</v>
      </c>
      <c r="F65" s="242" t="s">
        <v>1446</v>
      </c>
      <c r="G65" s="242" t="s">
        <v>788</v>
      </c>
      <c r="H65" s="242" t="s">
        <v>5</v>
      </c>
      <c r="I65" s="242" t="s">
        <v>1452</v>
      </c>
      <c r="J65" s="242" t="s">
        <v>6</v>
      </c>
      <c r="K65" s="242" t="s">
        <v>1530</v>
      </c>
    </row>
    <row r="66" spans="1:11" x14ac:dyDescent="0.25">
      <c r="A66" s="242">
        <v>65</v>
      </c>
      <c r="B66" s="242" t="s">
        <v>110</v>
      </c>
      <c r="C66" s="242" t="s">
        <v>111</v>
      </c>
      <c r="D66" s="242" t="s">
        <v>112</v>
      </c>
      <c r="E66" s="242" t="s">
        <v>43</v>
      </c>
      <c r="F66" s="242" t="s">
        <v>113</v>
      </c>
      <c r="G66" s="242" t="s">
        <v>1019</v>
      </c>
      <c r="H66" s="242" t="s">
        <v>3</v>
      </c>
      <c r="I66" s="242" t="s">
        <v>114</v>
      </c>
      <c r="J66" s="242" t="s">
        <v>53</v>
      </c>
      <c r="K66" s="242" t="s">
        <v>727</v>
      </c>
    </row>
    <row r="67" spans="1:11" x14ac:dyDescent="0.25">
      <c r="A67" s="242">
        <v>66</v>
      </c>
      <c r="B67" s="242" t="s">
        <v>120</v>
      </c>
      <c r="C67" s="242" t="s">
        <v>121</v>
      </c>
      <c r="D67" s="242" t="s">
        <v>122</v>
      </c>
      <c r="E67" s="242" t="s">
        <v>43</v>
      </c>
      <c r="F67" s="242" t="s">
        <v>123</v>
      </c>
      <c r="G67" s="242" t="s">
        <v>1019</v>
      </c>
      <c r="H67" s="242" t="s">
        <v>3</v>
      </c>
      <c r="I67" s="242" t="s">
        <v>124</v>
      </c>
      <c r="J67" s="242" t="s">
        <v>125</v>
      </c>
      <c r="K67" s="242" t="s">
        <v>728</v>
      </c>
    </row>
    <row r="68" spans="1:11" x14ac:dyDescent="0.25">
      <c r="A68" s="242">
        <v>67</v>
      </c>
      <c r="B68" s="242" t="s">
        <v>925</v>
      </c>
      <c r="C68" s="242" t="s">
        <v>926</v>
      </c>
      <c r="D68" s="242" t="s">
        <v>821</v>
      </c>
      <c r="E68" s="242" t="s">
        <v>822</v>
      </c>
      <c r="F68" s="242" t="s">
        <v>927</v>
      </c>
      <c r="G68" s="242" t="s">
        <v>1469</v>
      </c>
      <c r="H68" s="242" t="s">
        <v>8</v>
      </c>
      <c r="I68" s="242" t="s">
        <v>928</v>
      </c>
      <c r="J68" s="242" t="s">
        <v>9</v>
      </c>
      <c r="K68" s="242" t="s">
        <v>929</v>
      </c>
    </row>
    <row r="69" spans="1:11" x14ac:dyDescent="0.25">
      <c r="A69" s="242">
        <v>68</v>
      </c>
      <c r="B69" s="242" t="s">
        <v>811</v>
      </c>
      <c r="C69" s="242" t="s">
        <v>812</v>
      </c>
      <c r="D69" s="242" t="s">
        <v>813</v>
      </c>
      <c r="E69" s="242" t="s">
        <v>814</v>
      </c>
      <c r="F69" s="242" t="s">
        <v>815</v>
      </c>
      <c r="G69" s="242" t="s">
        <v>1469</v>
      </c>
      <c r="H69" s="242" t="s">
        <v>8</v>
      </c>
      <c r="I69" s="242" t="s">
        <v>817</v>
      </c>
      <c r="J69" s="242" t="s">
        <v>9</v>
      </c>
      <c r="K69" s="242" t="s">
        <v>818</v>
      </c>
    </row>
    <row r="70" spans="1:11" x14ac:dyDescent="0.25">
      <c r="A70" s="242">
        <v>69</v>
      </c>
      <c r="B70" s="242" t="s">
        <v>819</v>
      </c>
      <c r="C70" s="242" t="s">
        <v>820</v>
      </c>
      <c r="D70" s="242" t="s">
        <v>821</v>
      </c>
      <c r="E70" s="242" t="s">
        <v>822</v>
      </c>
      <c r="F70" s="242" t="s">
        <v>823</v>
      </c>
      <c r="G70" s="242" t="s">
        <v>1469</v>
      </c>
      <c r="H70" s="242" t="s">
        <v>8</v>
      </c>
      <c r="I70" s="242" t="s">
        <v>824</v>
      </c>
      <c r="J70" s="242" t="s">
        <v>9</v>
      </c>
      <c r="K70" s="242" t="s">
        <v>825</v>
      </c>
    </row>
    <row r="71" spans="1:11" x14ac:dyDescent="0.25">
      <c r="A71" s="242">
        <v>70</v>
      </c>
      <c r="B71" s="242" t="s">
        <v>875</v>
      </c>
      <c r="C71" s="242" t="s">
        <v>876</v>
      </c>
      <c r="D71" s="242" t="s">
        <v>877</v>
      </c>
      <c r="E71" s="242" t="s">
        <v>878</v>
      </c>
      <c r="F71" s="242" t="s">
        <v>879</v>
      </c>
      <c r="G71" s="242" t="s">
        <v>1469</v>
      </c>
      <c r="H71" s="242" t="s">
        <v>8</v>
      </c>
      <c r="I71" s="242" t="s">
        <v>880</v>
      </c>
      <c r="J71" s="242" t="s">
        <v>9</v>
      </c>
      <c r="K71" s="242" t="s">
        <v>881</v>
      </c>
    </row>
    <row r="72" spans="1:11" x14ac:dyDescent="0.25">
      <c r="A72" s="242">
        <v>71</v>
      </c>
      <c r="B72" s="242" t="s">
        <v>797</v>
      </c>
      <c r="C72" s="242" t="s">
        <v>798</v>
      </c>
      <c r="D72" s="242" t="s">
        <v>799</v>
      </c>
      <c r="E72" s="242" t="s">
        <v>1</v>
      </c>
      <c r="F72" s="242" t="s">
        <v>800</v>
      </c>
      <c r="G72" s="242" t="s">
        <v>1469</v>
      </c>
      <c r="H72" s="242" t="s">
        <v>8</v>
      </c>
      <c r="I72" s="242" t="s">
        <v>801</v>
      </c>
      <c r="J72" s="242" t="s">
        <v>9</v>
      </c>
      <c r="K72" s="242" t="s">
        <v>802</v>
      </c>
    </row>
    <row r="73" spans="1:11" x14ac:dyDescent="0.25">
      <c r="A73" s="242">
        <v>72</v>
      </c>
      <c r="B73" s="242" t="s">
        <v>101</v>
      </c>
      <c r="C73" s="242" t="s">
        <v>102</v>
      </c>
      <c r="D73" s="242" t="s">
        <v>103</v>
      </c>
      <c r="E73" s="242" t="s">
        <v>43</v>
      </c>
      <c r="F73" s="242" t="s">
        <v>169</v>
      </c>
      <c r="G73" s="242" t="s">
        <v>1469</v>
      </c>
      <c r="H73" s="242" t="s">
        <v>8</v>
      </c>
      <c r="I73" s="242" t="s">
        <v>170</v>
      </c>
      <c r="J73" s="242" t="s">
        <v>9</v>
      </c>
      <c r="K73" s="242" t="s">
        <v>735</v>
      </c>
    </row>
    <row r="74" spans="1:11" x14ac:dyDescent="0.25">
      <c r="A74" s="242">
        <v>73</v>
      </c>
      <c r="B74" s="242" t="s">
        <v>930</v>
      </c>
      <c r="C74" s="242" t="s">
        <v>931</v>
      </c>
      <c r="D74" s="242" t="s">
        <v>932</v>
      </c>
      <c r="E74" s="242" t="s">
        <v>933</v>
      </c>
      <c r="F74" s="242" t="s">
        <v>934</v>
      </c>
      <c r="G74" s="242" t="s">
        <v>960</v>
      </c>
      <c r="H74" s="242" t="s">
        <v>8</v>
      </c>
      <c r="I74" s="242" t="s">
        <v>935</v>
      </c>
      <c r="J74" s="242" t="s">
        <v>9</v>
      </c>
      <c r="K74" s="242" t="s">
        <v>936</v>
      </c>
    </row>
    <row r="75" spans="1:11" x14ac:dyDescent="0.25">
      <c r="A75" s="242">
        <v>74</v>
      </c>
      <c r="B75" s="242" t="s">
        <v>467</v>
      </c>
      <c r="C75" s="242" t="s">
        <v>468</v>
      </c>
      <c r="D75" s="242" t="s">
        <v>0</v>
      </c>
      <c r="E75" s="242" t="s">
        <v>1</v>
      </c>
      <c r="F75" s="242" t="s">
        <v>477</v>
      </c>
      <c r="G75" s="242" t="s">
        <v>1019</v>
      </c>
      <c r="H75" s="242" t="s">
        <v>30</v>
      </c>
      <c r="I75" s="242" t="s">
        <v>478</v>
      </c>
      <c r="J75" s="242" t="s">
        <v>32</v>
      </c>
      <c r="K75" s="242" t="s">
        <v>740</v>
      </c>
    </row>
    <row r="76" spans="1:11" x14ac:dyDescent="0.25">
      <c r="A76" s="242">
        <v>75</v>
      </c>
      <c r="B76" s="242" t="s">
        <v>54</v>
      </c>
      <c r="C76" s="242" t="s">
        <v>55</v>
      </c>
      <c r="D76" s="242" t="s">
        <v>0</v>
      </c>
      <c r="E76" s="242" t="s">
        <v>1</v>
      </c>
      <c r="F76" s="242" t="s">
        <v>480</v>
      </c>
      <c r="G76" s="242" t="s">
        <v>1050</v>
      </c>
      <c r="H76" s="242" t="s">
        <v>473</v>
      </c>
      <c r="I76" s="242" t="s">
        <v>481</v>
      </c>
      <c r="J76" s="242" t="s">
        <v>475</v>
      </c>
      <c r="K76" s="242" t="s">
        <v>744</v>
      </c>
    </row>
    <row r="77" spans="1:11" x14ac:dyDescent="0.25">
      <c r="A77" s="242">
        <v>76</v>
      </c>
      <c r="B77" s="242" t="s">
        <v>206</v>
      </c>
      <c r="C77" s="242" t="s">
        <v>207</v>
      </c>
      <c r="D77" s="242" t="s">
        <v>173</v>
      </c>
      <c r="E77" s="242" t="s">
        <v>43</v>
      </c>
      <c r="F77" s="242" t="s">
        <v>208</v>
      </c>
      <c r="G77" s="242" t="s">
        <v>1019</v>
      </c>
      <c r="H77" s="242" t="s">
        <v>3</v>
      </c>
      <c r="I77" s="242" t="s">
        <v>209</v>
      </c>
      <c r="J77" s="242" t="s">
        <v>53</v>
      </c>
      <c r="K77" s="242" t="s">
        <v>745</v>
      </c>
    </row>
    <row r="78" spans="1:11" x14ac:dyDescent="0.25">
      <c r="A78" s="242">
        <v>77</v>
      </c>
      <c r="B78" s="242" t="s">
        <v>224</v>
      </c>
      <c r="C78" s="242" t="s">
        <v>225</v>
      </c>
      <c r="D78" s="242" t="s">
        <v>0</v>
      </c>
      <c r="E78" s="242" t="s">
        <v>1</v>
      </c>
      <c r="F78" s="242" t="s">
        <v>226</v>
      </c>
      <c r="G78" s="242" t="s">
        <v>1019</v>
      </c>
      <c r="H78" s="242" t="s">
        <v>3</v>
      </c>
      <c r="I78" s="242" t="s">
        <v>227</v>
      </c>
      <c r="J78" s="242" t="s">
        <v>53</v>
      </c>
      <c r="K78" s="242" t="s">
        <v>748</v>
      </c>
    </row>
    <row r="79" spans="1:11" x14ac:dyDescent="0.25">
      <c r="A79" s="242">
        <v>78</v>
      </c>
      <c r="B79" s="242" t="s">
        <v>54</v>
      </c>
      <c r="C79" s="242" t="s">
        <v>55</v>
      </c>
      <c r="D79" s="242" t="s">
        <v>0</v>
      </c>
      <c r="E79" s="242" t="s">
        <v>1</v>
      </c>
      <c r="F79" s="242" t="s">
        <v>229</v>
      </c>
      <c r="G79" s="242" t="s">
        <v>1019</v>
      </c>
      <c r="H79" s="242" t="s">
        <v>3</v>
      </c>
      <c r="I79" s="242" t="s">
        <v>230</v>
      </c>
      <c r="J79" s="242" t="s">
        <v>53</v>
      </c>
      <c r="K79" s="242" t="s">
        <v>749</v>
      </c>
    </row>
    <row r="80" spans="1:11" x14ac:dyDescent="0.25">
      <c r="A80" s="242">
        <v>79</v>
      </c>
      <c r="B80" s="242" t="s">
        <v>278</v>
      </c>
      <c r="C80" s="242" t="s">
        <v>279</v>
      </c>
      <c r="D80" s="242" t="s">
        <v>66</v>
      </c>
      <c r="E80" s="242" t="s">
        <v>1</v>
      </c>
      <c r="F80" s="242" t="s">
        <v>280</v>
      </c>
      <c r="G80" s="242" t="s">
        <v>1019</v>
      </c>
      <c r="H80" s="242" t="s">
        <v>3</v>
      </c>
      <c r="I80" s="242" t="s">
        <v>281</v>
      </c>
      <c r="J80" s="242" t="s">
        <v>53</v>
      </c>
      <c r="K80" s="242" t="s">
        <v>756</v>
      </c>
    </row>
  </sheetData>
  <conditionalFormatting sqref="T4">
    <cfRule dxfId="2" operator="equal" priority="1" type="cellIs">
      <formula>"PW1MA076"</formula>
    </cfRule>
  </conditionalFormatting>
  <conditionalFormatting sqref="O4">
    <cfRule dxfId="1" priority="2" type="expression">
      <formula>ifs(AA31,"Yes",Z31,"No")</formula>
    </cfRule>
  </conditionalFormatting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  <col min="15" max="15" bestFit="true" customWidth="true" width="11.0" collapsed="false"/>
    <col min="17" max="17" bestFit="true" customWidth="true" width="11.28515625" collapsed="false"/>
    <col min="19" max="19" bestFit="true" customWidth="true" width="10.140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8.8554687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140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2" bestFit="true" customWidth="true" width="25.28515625" collapsed="fals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9"/>
  <sheetViews>
    <sheetView topLeftCell="A46" workbookViewId="0">
      <selection activeCell="G68" sqref="G68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496</v>
      </c>
      <c r="H1" s="3" t="s">
        <v>484</v>
      </c>
      <c r="I1" s="3" t="s">
        <v>498</v>
      </c>
      <c r="J1" s="3" t="s">
        <v>1542</v>
      </c>
      <c r="K1" s="1" t="s">
        <v>497</v>
      </c>
    </row>
    <row r="2" spans="1:13" x14ac:dyDescent="0.25">
      <c r="A2">
        <v>1</v>
      </c>
      <c r="B2" s="241" t="s">
        <v>1531</v>
      </c>
      <c r="C2" s="241" t="s">
        <v>1532</v>
      </c>
      <c r="D2" s="241"/>
      <c r="E2" s="241"/>
      <c r="F2" s="241" t="s">
        <v>1537</v>
      </c>
      <c r="G2" s="241" t="s">
        <v>1136</v>
      </c>
      <c r="H2" s="241" t="s">
        <v>1237</v>
      </c>
      <c r="I2" s="241" t="s">
        <v>1538</v>
      </c>
      <c r="J2" s="241" t="s">
        <v>1535</v>
      </c>
      <c r="K2" s="241" t="s">
        <v>1539</v>
      </c>
      <c r="L2" s="241"/>
      <c r="M2" s="241"/>
    </row>
    <row r="3" spans="1:13" x14ac:dyDescent="0.25">
      <c r="A3" s="241">
        <v>2</v>
      </c>
      <c r="B3" s="241" t="s">
        <v>50</v>
      </c>
      <c r="C3" s="241" t="s">
        <v>51</v>
      </c>
      <c r="D3" s="241" t="s">
        <v>52</v>
      </c>
      <c r="E3" s="241" t="s">
        <v>43</v>
      </c>
      <c r="F3" s="241" t="s">
        <v>246</v>
      </c>
      <c r="G3" s="241" t="s">
        <v>1019</v>
      </c>
      <c r="H3" s="241" t="s">
        <v>3</v>
      </c>
      <c r="I3" s="241" t="s">
        <v>247</v>
      </c>
      <c r="J3" s="241" t="s">
        <v>125</v>
      </c>
      <c r="K3" s="241" t="s">
        <v>1540</v>
      </c>
      <c r="L3" s="241"/>
      <c r="M3" s="241"/>
    </row>
    <row r="4" spans="1:13" x14ac:dyDescent="0.25">
      <c r="A4" s="241">
        <v>3</v>
      </c>
      <c r="B4" s="241" t="s">
        <v>1491</v>
      </c>
      <c r="C4" s="241" t="s">
        <v>97</v>
      </c>
      <c r="D4" s="241" t="s">
        <v>0</v>
      </c>
      <c r="E4" s="241" t="s">
        <v>1</v>
      </c>
      <c r="F4" s="241" t="s">
        <v>1492</v>
      </c>
      <c r="G4" s="241" t="s">
        <v>960</v>
      </c>
      <c r="H4" s="241" t="s">
        <v>1013</v>
      </c>
      <c r="I4" s="241" t="s">
        <v>1493</v>
      </c>
      <c r="J4" s="241" t="s">
        <v>960</v>
      </c>
      <c r="K4" s="241" t="s">
        <v>1528</v>
      </c>
      <c r="L4" s="241"/>
      <c r="M4" s="241"/>
    </row>
    <row r="5" spans="1:13" x14ac:dyDescent="0.25">
      <c r="A5" s="241">
        <v>4</v>
      </c>
      <c r="B5" s="241" t="s">
        <v>104</v>
      </c>
      <c r="C5" s="241" t="s">
        <v>105</v>
      </c>
      <c r="D5" s="241" t="s">
        <v>106</v>
      </c>
      <c r="E5" s="241" t="s">
        <v>7</v>
      </c>
      <c r="F5" s="241" t="s">
        <v>107</v>
      </c>
      <c r="G5" s="241" t="s">
        <v>960</v>
      </c>
      <c r="H5" s="241" t="s">
        <v>5</v>
      </c>
      <c r="I5" s="241" t="s">
        <v>108</v>
      </c>
      <c r="J5" s="241" t="s">
        <v>6</v>
      </c>
      <c r="K5" s="241" t="s">
        <v>1516</v>
      </c>
      <c r="L5" s="241"/>
      <c r="M5" s="241"/>
    </row>
    <row r="6" spans="1:13" x14ac:dyDescent="0.25">
      <c r="A6" s="241">
        <v>5</v>
      </c>
      <c r="B6" s="241" t="s">
        <v>50</v>
      </c>
      <c r="C6" s="241" t="s">
        <v>51</v>
      </c>
      <c r="D6" s="241" t="s">
        <v>52</v>
      </c>
      <c r="E6" s="241" t="s">
        <v>43</v>
      </c>
      <c r="F6" s="241" t="s">
        <v>94</v>
      </c>
      <c r="G6" s="241" t="s">
        <v>1136</v>
      </c>
      <c r="H6" s="241" t="s">
        <v>5</v>
      </c>
      <c r="I6" s="241" t="s">
        <v>95</v>
      </c>
      <c r="J6" s="241" t="s">
        <v>6</v>
      </c>
      <c r="K6" s="241" t="s">
        <v>1502</v>
      </c>
      <c r="L6" s="241"/>
      <c r="M6" s="241"/>
    </row>
    <row r="7" spans="1:13" x14ac:dyDescent="0.25">
      <c r="A7" s="241">
        <v>6</v>
      </c>
      <c r="B7" s="241" t="s">
        <v>15</v>
      </c>
      <c r="C7" s="241" t="s">
        <v>16</v>
      </c>
      <c r="D7" s="241" t="s">
        <v>17</v>
      </c>
      <c r="E7" s="241" t="s">
        <v>7</v>
      </c>
      <c r="F7" s="241" t="s">
        <v>18</v>
      </c>
      <c r="G7" s="241" t="s">
        <v>1469</v>
      </c>
      <c r="H7" s="241" t="s">
        <v>5</v>
      </c>
      <c r="I7" s="241" t="s">
        <v>19</v>
      </c>
      <c r="J7" s="241" t="s">
        <v>6</v>
      </c>
      <c r="K7" s="241" t="s">
        <v>1495</v>
      </c>
      <c r="L7" s="241"/>
      <c r="M7" s="241"/>
    </row>
    <row r="8" spans="1:13" x14ac:dyDescent="0.25">
      <c r="A8" s="241">
        <v>7</v>
      </c>
      <c r="B8" s="241" t="s">
        <v>366</v>
      </c>
      <c r="C8" s="241" t="s">
        <v>367</v>
      </c>
      <c r="D8" s="241" t="s">
        <v>368</v>
      </c>
      <c r="E8" s="241" t="s">
        <v>43</v>
      </c>
      <c r="F8" s="241" t="s">
        <v>395</v>
      </c>
      <c r="G8" s="241" t="s">
        <v>1469</v>
      </c>
      <c r="H8" s="241" t="s">
        <v>5</v>
      </c>
      <c r="I8" s="241" t="s">
        <v>396</v>
      </c>
      <c r="J8" s="241" t="s">
        <v>6</v>
      </c>
      <c r="K8" s="241" t="s">
        <v>1496</v>
      </c>
      <c r="L8" s="241"/>
      <c r="M8" s="241"/>
    </row>
    <row r="9" spans="1:13" x14ac:dyDescent="0.25">
      <c r="A9" s="241">
        <v>8</v>
      </c>
      <c r="B9" s="241" t="s">
        <v>174</v>
      </c>
      <c r="C9" s="241" t="s">
        <v>175</v>
      </c>
      <c r="D9" s="241" t="s">
        <v>0</v>
      </c>
      <c r="E9" s="241" t="s">
        <v>1</v>
      </c>
      <c r="F9" s="241" t="s">
        <v>472</v>
      </c>
      <c r="G9" s="241" t="s">
        <v>1050</v>
      </c>
      <c r="H9" s="241" t="s">
        <v>473</v>
      </c>
      <c r="I9" s="241" t="s">
        <v>474</v>
      </c>
      <c r="J9" s="241" t="s">
        <v>475</v>
      </c>
      <c r="K9" s="241" t="s">
        <v>1476</v>
      </c>
      <c r="L9" s="241"/>
      <c r="M9" s="241"/>
    </row>
    <row r="10" spans="1:13" x14ac:dyDescent="0.25">
      <c r="A10" s="241">
        <v>9</v>
      </c>
      <c r="B10" s="241" t="s">
        <v>174</v>
      </c>
      <c r="C10" s="241" t="s">
        <v>175</v>
      </c>
      <c r="D10" s="241" t="s">
        <v>0</v>
      </c>
      <c r="E10" s="241" t="s">
        <v>1</v>
      </c>
      <c r="F10" s="241" t="s">
        <v>176</v>
      </c>
      <c r="G10" s="241" t="s">
        <v>1469</v>
      </c>
      <c r="H10" s="241" t="s">
        <v>8</v>
      </c>
      <c r="I10" s="241" t="s">
        <v>177</v>
      </c>
      <c r="J10" s="241" t="s">
        <v>9</v>
      </c>
      <c r="K10" s="241" t="s">
        <v>1477</v>
      </c>
      <c r="L10" s="241"/>
      <c r="M10" s="241"/>
    </row>
    <row r="11" spans="1:13" x14ac:dyDescent="0.25">
      <c r="A11" s="241">
        <v>10</v>
      </c>
      <c r="B11" s="241" t="s">
        <v>174</v>
      </c>
      <c r="C11" s="241" t="s">
        <v>175</v>
      </c>
      <c r="D11" s="241" t="s">
        <v>0</v>
      </c>
      <c r="E11" s="241" t="s">
        <v>1</v>
      </c>
      <c r="F11" s="241" t="s">
        <v>1232</v>
      </c>
      <c r="G11" s="241" t="s">
        <v>1469</v>
      </c>
      <c r="H11" s="241" t="s">
        <v>1013</v>
      </c>
      <c r="I11" s="241" t="s">
        <v>1234</v>
      </c>
      <c r="J11" s="241" t="s">
        <v>960</v>
      </c>
      <c r="K11" s="241" t="s">
        <v>1478</v>
      </c>
      <c r="L11" s="241"/>
      <c r="M11" s="241"/>
    </row>
    <row r="12" spans="1:13" x14ac:dyDescent="0.25">
      <c r="A12" s="241">
        <v>11</v>
      </c>
      <c r="B12" s="241" t="s">
        <v>268</v>
      </c>
      <c r="C12" s="241" t="s">
        <v>269</v>
      </c>
      <c r="D12" s="241" t="s">
        <v>66</v>
      </c>
      <c r="E12" s="241" t="s">
        <v>1</v>
      </c>
      <c r="F12" s="241" t="s">
        <v>270</v>
      </c>
      <c r="G12" s="241" t="s">
        <v>1019</v>
      </c>
      <c r="H12" s="241" t="s">
        <v>3</v>
      </c>
      <c r="I12" s="241" t="s">
        <v>271</v>
      </c>
      <c r="J12" s="241" t="s">
        <v>53</v>
      </c>
      <c r="K12" s="241" t="s">
        <v>1466</v>
      </c>
      <c r="L12" s="241"/>
      <c r="M12" s="241"/>
    </row>
    <row r="13" spans="1:13" x14ac:dyDescent="0.25">
      <c r="A13" s="241">
        <v>12</v>
      </c>
      <c r="B13" s="241" t="s">
        <v>803</v>
      </c>
      <c r="C13" s="241" t="s">
        <v>804</v>
      </c>
      <c r="D13" s="241" t="s">
        <v>17</v>
      </c>
      <c r="E13" s="241" t="s">
        <v>7</v>
      </c>
      <c r="F13" s="241" t="s">
        <v>1121</v>
      </c>
      <c r="G13" s="241" t="s">
        <v>1469</v>
      </c>
      <c r="H13" s="241" t="s">
        <v>1013</v>
      </c>
      <c r="I13" s="241" t="s">
        <v>1122</v>
      </c>
      <c r="J13" s="241" t="s">
        <v>960</v>
      </c>
      <c r="K13" s="241" t="s">
        <v>1465</v>
      </c>
      <c r="L13" s="241"/>
      <c r="M13" s="241"/>
    </row>
    <row r="14" spans="1:13" x14ac:dyDescent="0.25">
      <c r="A14" s="241">
        <v>13</v>
      </c>
      <c r="B14" s="241" t="s">
        <v>1458</v>
      </c>
      <c r="C14" s="241" t="s">
        <v>1459</v>
      </c>
      <c r="D14" s="241" t="s">
        <v>42</v>
      </c>
      <c r="E14" s="241" t="s">
        <v>43</v>
      </c>
      <c r="F14" s="241" t="s">
        <v>1460</v>
      </c>
      <c r="G14" s="241" t="s">
        <v>1469</v>
      </c>
      <c r="H14" s="241" t="s">
        <v>1013</v>
      </c>
      <c r="I14" s="241" t="s">
        <v>1461</v>
      </c>
      <c r="J14" s="241" t="s">
        <v>960</v>
      </c>
      <c r="K14" s="241" t="s">
        <v>1462</v>
      </c>
      <c r="L14" s="241"/>
      <c r="M14" s="241"/>
    </row>
    <row r="15" spans="1:13" x14ac:dyDescent="0.25">
      <c r="A15" s="241">
        <v>14</v>
      </c>
      <c r="B15" s="241" t="s">
        <v>366</v>
      </c>
      <c r="C15" s="241" t="s">
        <v>367</v>
      </c>
      <c r="D15" s="241" t="s">
        <v>368</v>
      </c>
      <c r="E15" s="241" t="s">
        <v>43</v>
      </c>
      <c r="F15" s="241" t="s">
        <v>369</v>
      </c>
      <c r="G15" s="241" t="s">
        <v>1019</v>
      </c>
      <c r="H15" s="241" t="s">
        <v>294</v>
      </c>
      <c r="I15" s="241" t="s">
        <v>370</v>
      </c>
      <c r="J15" s="241" t="s">
        <v>289</v>
      </c>
      <c r="K15" s="241" t="s">
        <v>1240</v>
      </c>
      <c r="L15" s="241"/>
      <c r="M15" s="241"/>
    </row>
    <row r="16" spans="1:13" x14ac:dyDescent="0.25">
      <c r="A16" s="241">
        <v>15</v>
      </c>
      <c r="B16" s="241" t="s">
        <v>366</v>
      </c>
      <c r="C16" s="241" t="s">
        <v>367</v>
      </c>
      <c r="D16" s="241" t="s">
        <v>368</v>
      </c>
      <c r="E16" s="241" t="s">
        <v>43</v>
      </c>
      <c r="F16" s="241" t="s">
        <v>1100</v>
      </c>
      <c r="G16" s="241" t="s">
        <v>1469</v>
      </c>
      <c r="H16" s="241" t="s">
        <v>1013</v>
      </c>
      <c r="I16" s="241" t="s">
        <v>1101</v>
      </c>
      <c r="J16" s="241" t="s">
        <v>960</v>
      </c>
      <c r="K16" s="241" t="s">
        <v>1258</v>
      </c>
      <c r="L16" s="241"/>
      <c r="M16" s="241"/>
    </row>
    <row r="17" spans="1:13" x14ac:dyDescent="0.25">
      <c r="A17" s="241">
        <v>16</v>
      </c>
      <c r="B17" s="241" t="s">
        <v>1215</v>
      </c>
      <c r="C17" s="241" t="s">
        <v>1216</v>
      </c>
      <c r="D17" s="241" t="s">
        <v>0</v>
      </c>
      <c r="E17" s="241" t="s">
        <v>1</v>
      </c>
      <c r="F17" s="241" t="s">
        <v>1218</v>
      </c>
      <c r="G17" s="241" t="s">
        <v>1469</v>
      </c>
      <c r="H17" s="241" t="s">
        <v>1013</v>
      </c>
      <c r="I17" s="241" t="s">
        <v>1219</v>
      </c>
      <c r="J17" s="241" t="s">
        <v>960</v>
      </c>
      <c r="K17" s="241" t="s">
        <v>1242</v>
      </c>
      <c r="L17" s="241"/>
      <c r="M17" s="241"/>
    </row>
    <row r="18" spans="1:13" x14ac:dyDescent="0.25">
      <c r="A18" s="241">
        <v>17</v>
      </c>
      <c r="B18" s="241" t="s">
        <v>1194</v>
      </c>
      <c r="C18" s="241" t="s">
        <v>1195</v>
      </c>
      <c r="D18" s="241" t="s">
        <v>1196</v>
      </c>
      <c r="E18" s="241" t="s">
        <v>28</v>
      </c>
      <c r="F18" s="241" t="s">
        <v>1197</v>
      </c>
      <c r="G18" s="241" t="s">
        <v>1469</v>
      </c>
      <c r="H18" s="241" t="s">
        <v>1013</v>
      </c>
      <c r="I18" s="241" t="s">
        <v>1198</v>
      </c>
      <c r="J18" s="241" t="s">
        <v>960</v>
      </c>
      <c r="K18" s="241" t="s">
        <v>1214</v>
      </c>
      <c r="L18" s="241"/>
      <c r="M18" s="241"/>
    </row>
    <row r="19" spans="1:13" x14ac:dyDescent="0.25">
      <c r="A19" s="241">
        <v>18</v>
      </c>
      <c r="B19" s="241" t="s">
        <v>117</v>
      </c>
      <c r="C19" s="241" t="s">
        <v>1210</v>
      </c>
      <c r="D19" s="241" t="s">
        <v>648</v>
      </c>
      <c r="E19" s="241" t="s">
        <v>1</v>
      </c>
      <c r="F19" s="241" t="s">
        <v>1211</v>
      </c>
      <c r="G19" s="241" t="s">
        <v>1019</v>
      </c>
      <c r="H19" s="241" t="s">
        <v>3</v>
      </c>
      <c r="I19" s="241" t="s">
        <v>1212</v>
      </c>
      <c r="J19" s="241" t="s">
        <v>53</v>
      </c>
      <c r="K19" s="241" t="s">
        <v>1213</v>
      </c>
      <c r="L19" s="241"/>
      <c r="M19" s="241"/>
    </row>
    <row r="20" spans="1:13" x14ac:dyDescent="0.25">
      <c r="A20" s="241">
        <v>19</v>
      </c>
      <c r="B20" s="241" t="s">
        <v>116</v>
      </c>
      <c r="C20" s="241" t="s">
        <v>117</v>
      </c>
      <c r="D20" s="241" t="s">
        <v>648</v>
      </c>
      <c r="E20" s="241" t="s">
        <v>1</v>
      </c>
      <c r="F20" s="241" t="s">
        <v>118</v>
      </c>
      <c r="G20" s="241" t="s">
        <v>1019</v>
      </c>
      <c r="H20" s="241" t="s">
        <v>3</v>
      </c>
      <c r="I20" s="241" t="s">
        <v>119</v>
      </c>
      <c r="J20" s="241" t="s">
        <v>53</v>
      </c>
      <c r="K20" s="241" t="s">
        <v>1167</v>
      </c>
      <c r="L20" s="241"/>
      <c r="M20" s="241"/>
    </row>
    <row r="21" spans="1:13" x14ac:dyDescent="0.25">
      <c r="A21" s="241">
        <v>20</v>
      </c>
      <c r="B21" s="241" t="s">
        <v>196</v>
      </c>
      <c r="C21" s="241" t="s">
        <v>104</v>
      </c>
      <c r="D21" s="241" t="s">
        <v>197</v>
      </c>
      <c r="E21" s="241" t="s">
        <v>198</v>
      </c>
      <c r="F21" s="241" t="s">
        <v>1168</v>
      </c>
      <c r="G21" s="241" t="s">
        <v>1469</v>
      </c>
      <c r="H21" s="241" t="s">
        <v>1013</v>
      </c>
      <c r="I21" s="241" t="s">
        <v>1169</v>
      </c>
      <c r="J21" s="241" t="s">
        <v>960</v>
      </c>
      <c r="K21" s="241" t="s">
        <v>1170</v>
      </c>
      <c r="L21" s="241"/>
      <c r="M21" s="241"/>
    </row>
    <row r="22" spans="1:13" x14ac:dyDescent="0.25">
      <c r="A22" s="241">
        <v>21</v>
      </c>
      <c r="B22" s="241" t="s">
        <v>1176</v>
      </c>
      <c r="C22" s="241" t="s">
        <v>1177</v>
      </c>
      <c r="D22" s="241" t="s">
        <v>173</v>
      </c>
      <c r="E22" s="241" t="s">
        <v>43</v>
      </c>
      <c r="F22" s="241" t="s">
        <v>1178</v>
      </c>
      <c r="G22" s="241" t="s">
        <v>1469</v>
      </c>
      <c r="H22" s="241" t="s">
        <v>1013</v>
      </c>
      <c r="I22" s="241" t="s">
        <v>1179</v>
      </c>
      <c r="J22" s="241" t="s">
        <v>960</v>
      </c>
      <c r="K22" s="241" t="s">
        <v>1180</v>
      </c>
      <c r="L22" s="241"/>
      <c r="M22" s="241"/>
    </row>
    <row r="23" spans="1:13" x14ac:dyDescent="0.25">
      <c r="A23" s="241">
        <v>22</v>
      </c>
      <c r="B23" s="241" t="s">
        <v>1187</v>
      </c>
      <c r="C23" s="241" t="s">
        <v>1188</v>
      </c>
      <c r="D23" s="241" t="s">
        <v>1189</v>
      </c>
      <c r="E23" s="241" t="s">
        <v>43</v>
      </c>
      <c r="F23" s="241" t="s">
        <v>1190</v>
      </c>
      <c r="G23" s="241" t="s">
        <v>1469</v>
      </c>
      <c r="H23" s="241" t="s">
        <v>1013</v>
      </c>
      <c r="I23" s="241" t="s">
        <v>1191</v>
      </c>
      <c r="J23" s="241" t="s">
        <v>960</v>
      </c>
      <c r="K23" s="241" t="s">
        <v>1192</v>
      </c>
      <c r="L23" s="241"/>
      <c r="M23" s="241"/>
    </row>
    <row r="24" spans="1:13" x14ac:dyDescent="0.25">
      <c r="A24" s="241">
        <v>23</v>
      </c>
      <c r="B24" s="241" t="s">
        <v>1146</v>
      </c>
      <c r="C24" s="241" t="s">
        <v>1147</v>
      </c>
      <c r="D24" s="241" t="s">
        <v>1142</v>
      </c>
      <c r="E24" s="241" t="s">
        <v>1</v>
      </c>
      <c r="F24" s="241" t="s">
        <v>1148</v>
      </c>
      <c r="G24" s="241" t="s">
        <v>1469</v>
      </c>
      <c r="H24" s="241" t="s">
        <v>1013</v>
      </c>
      <c r="I24" s="241" t="s">
        <v>1149</v>
      </c>
      <c r="J24" s="241" t="s">
        <v>960</v>
      </c>
      <c r="K24" s="241" t="s">
        <v>1150</v>
      </c>
      <c r="L24" s="241"/>
      <c r="M24" s="241"/>
    </row>
    <row r="25" spans="1:13" x14ac:dyDescent="0.25">
      <c r="A25" s="241">
        <v>24</v>
      </c>
      <c r="B25" s="241" t="s">
        <v>50</v>
      </c>
      <c r="C25" s="241" t="s">
        <v>51</v>
      </c>
      <c r="D25" s="241" t="s">
        <v>52</v>
      </c>
      <c r="E25" s="241" t="s">
        <v>43</v>
      </c>
      <c r="F25" s="241" t="s">
        <v>1085</v>
      </c>
      <c r="G25" s="241" t="s">
        <v>1469</v>
      </c>
      <c r="H25" s="241" t="s">
        <v>1013</v>
      </c>
      <c r="I25" s="241" t="s">
        <v>1086</v>
      </c>
      <c r="J25" s="241" t="s">
        <v>960</v>
      </c>
      <c r="K25" s="241" t="s">
        <v>1087</v>
      </c>
      <c r="L25" s="241"/>
      <c r="M25" s="241"/>
    </row>
    <row r="26" spans="1:13" x14ac:dyDescent="0.25">
      <c r="A26" s="241">
        <v>25</v>
      </c>
      <c r="B26" s="241" t="s">
        <v>196</v>
      </c>
      <c r="C26" s="241" t="s">
        <v>104</v>
      </c>
      <c r="D26" s="241" t="s">
        <v>197</v>
      </c>
      <c r="E26" s="241" t="s">
        <v>198</v>
      </c>
      <c r="F26" s="241" t="s">
        <v>1107</v>
      </c>
      <c r="G26" s="241" t="s">
        <v>1469</v>
      </c>
      <c r="H26" s="241" t="s">
        <v>1013</v>
      </c>
      <c r="I26" s="241" t="s">
        <v>1108</v>
      </c>
      <c r="J26" s="241" t="s">
        <v>960</v>
      </c>
      <c r="K26" s="241" t="s">
        <v>1109</v>
      </c>
      <c r="L26" s="241"/>
      <c r="M26" s="241"/>
    </row>
    <row r="27" spans="1:13" x14ac:dyDescent="0.25">
      <c r="A27" s="241">
        <v>26</v>
      </c>
      <c r="B27" s="241" t="s">
        <v>1072</v>
      </c>
      <c r="C27" s="241" t="s">
        <v>1073</v>
      </c>
      <c r="D27" s="241" t="s">
        <v>122</v>
      </c>
      <c r="E27" s="241" t="s">
        <v>43</v>
      </c>
      <c r="F27" s="241" t="s">
        <v>221</v>
      </c>
      <c r="G27" s="241" t="s">
        <v>1131</v>
      </c>
      <c r="H27" s="241" t="s">
        <v>3</v>
      </c>
      <c r="I27" s="241" t="s">
        <v>222</v>
      </c>
      <c r="J27" s="241" t="s">
        <v>53</v>
      </c>
      <c r="K27" s="241" t="s">
        <v>1074</v>
      </c>
      <c r="L27" s="241"/>
      <c r="M27" s="241"/>
    </row>
    <row r="28" spans="1:13" x14ac:dyDescent="0.25">
      <c r="A28" s="241">
        <v>27</v>
      </c>
      <c r="B28" s="241" t="s">
        <v>190</v>
      </c>
      <c r="C28" s="241" t="s">
        <v>191</v>
      </c>
      <c r="D28" s="241" t="s">
        <v>192</v>
      </c>
      <c r="E28" s="241" t="s">
        <v>28</v>
      </c>
      <c r="F28" s="241" t="s">
        <v>193</v>
      </c>
      <c r="G28" s="241" t="s">
        <v>1019</v>
      </c>
      <c r="H28" s="241" t="s">
        <v>30</v>
      </c>
      <c r="I28" s="241" t="s">
        <v>194</v>
      </c>
      <c r="J28" s="241" t="s">
        <v>32</v>
      </c>
      <c r="K28" s="241" t="s">
        <v>1081</v>
      </c>
      <c r="L28" s="241"/>
      <c r="M28" s="241"/>
    </row>
    <row r="29" spans="1:13" x14ac:dyDescent="0.25">
      <c r="A29" s="241">
        <v>28</v>
      </c>
      <c r="B29" s="241" t="s">
        <v>262</v>
      </c>
      <c r="C29" s="241" t="s">
        <v>263</v>
      </c>
      <c r="D29" s="241" t="s">
        <v>264</v>
      </c>
      <c r="E29" s="241" t="s">
        <v>1</v>
      </c>
      <c r="F29" s="241" t="s">
        <v>265</v>
      </c>
      <c r="G29" s="241" t="s">
        <v>1019</v>
      </c>
      <c r="H29" s="241" t="s">
        <v>3</v>
      </c>
      <c r="I29" s="241" t="s">
        <v>266</v>
      </c>
      <c r="J29" s="241" t="s">
        <v>53</v>
      </c>
      <c r="K29" s="241" t="s">
        <v>1057</v>
      </c>
      <c r="L29" s="241"/>
      <c r="M29" s="241"/>
    </row>
    <row r="30" spans="1:13" x14ac:dyDescent="0.25">
      <c r="A30" s="241">
        <v>29</v>
      </c>
      <c r="B30" s="241" t="s">
        <v>71</v>
      </c>
      <c r="C30" s="241" t="s">
        <v>72</v>
      </c>
      <c r="D30" s="241" t="s">
        <v>73</v>
      </c>
      <c r="E30" s="241" t="s">
        <v>28</v>
      </c>
      <c r="F30" s="241" t="s">
        <v>74</v>
      </c>
      <c r="G30" s="241" t="s">
        <v>1019</v>
      </c>
      <c r="H30" s="241" t="s">
        <v>30</v>
      </c>
      <c r="I30" s="241" t="s">
        <v>75</v>
      </c>
      <c r="J30" s="241" t="s">
        <v>32</v>
      </c>
      <c r="K30" s="241" t="s">
        <v>1058</v>
      </c>
      <c r="L30" s="241"/>
      <c r="M30" s="241"/>
    </row>
    <row r="31" spans="1:13" x14ac:dyDescent="0.25">
      <c r="A31" s="241">
        <v>30</v>
      </c>
      <c r="B31" s="241" t="s">
        <v>273</v>
      </c>
      <c r="C31" s="241" t="s">
        <v>274</v>
      </c>
      <c r="D31" s="241" t="s">
        <v>0</v>
      </c>
      <c r="E31" s="241" t="s">
        <v>1</v>
      </c>
      <c r="F31" s="241" t="s">
        <v>275</v>
      </c>
      <c r="G31" s="241" t="s">
        <v>1019</v>
      </c>
      <c r="H31" s="241" t="s">
        <v>3</v>
      </c>
      <c r="I31" s="241" t="s">
        <v>276</v>
      </c>
      <c r="J31" s="241" t="s">
        <v>53</v>
      </c>
      <c r="K31" s="241" t="s">
        <v>1069</v>
      </c>
      <c r="L31" s="241"/>
      <c r="M31" s="241"/>
    </row>
    <row r="32" spans="1:13" x14ac:dyDescent="0.25">
      <c r="A32" s="241">
        <v>31</v>
      </c>
      <c r="B32" s="241" t="s">
        <v>766</v>
      </c>
      <c r="C32" s="241" t="s">
        <v>767</v>
      </c>
      <c r="D32" s="241" t="s">
        <v>577</v>
      </c>
      <c r="E32" s="241" t="s">
        <v>7</v>
      </c>
      <c r="F32" s="241" t="s">
        <v>1040</v>
      </c>
      <c r="G32" s="241" t="s">
        <v>1050</v>
      </c>
      <c r="H32" s="241" t="s">
        <v>781</v>
      </c>
      <c r="I32" s="241" t="s">
        <v>1042</v>
      </c>
      <c r="J32" s="241" t="s">
        <v>1043</v>
      </c>
      <c r="K32" s="241" t="s">
        <v>1044</v>
      </c>
      <c r="L32" s="241"/>
      <c r="M32" s="241"/>
    </row>
    <row r="33" spans="1:13" x14ac:dyDescent="0.25">
      <c r="A33" s="241">
        <v>32</v>
      </c>
      <c r="B33" s="241" t="s">
        <v>145</v>
      </c>
      <c r="C33" s="241" t="s">
        <v>97</v>
      </c>
      <c r="D33" s="241" t="s">
        <v>1046</v>
      </c>
      <c r="E33" s="241" t="s">
        <v>1</v>
      </c>
      <c r="F33" s="241" t="s">
        <v>147</v>
      </c>
      <c r="G33" s="241" t="s">
        <v>1019</v>
      </c>
      <c r="H33" s="241" t="s">
        <v>3</v>
      </c>
      <c r="I33" s="241" t="s">
        <v>148</v>
      </c>
      <c r="J33" s="241" t="s">
        <v>53</v>
      </c>
      <c r="K33" s="241" t="s">
        <v>1047</v>
      </c>
      <c r="L33" s="241"/>
      <c r="M33" s="241"/>
    </row>
    <row r="34" spans="1:13" x14ac:dyDescent="0.25">
      <c r="A34" s="241">
        <v>33</v>
      </c>
      <c r="B34" s="241" t="s">
        <v>803</v>
      </c>
      <c r="C34" s="241" t="s">
        <v>804</v>
      </c>
      <c r="D34" s="241" t="s">
        <v>17</v>
      </c>
      <c r="E34" s="241" t="s">
        <v>7</v>
      </c>
      <c r="F34" s="241" t="s">
        <v>805</v>
      </c>
      <c r="G34" s="241" t="s">
        <v>1469</v>
      </c>
      <c r="H34" s="241" t="s">
        <v>5</v>
      </c>
      <c r="I34" s="241" t="s">
        <v>806</v>
      </c>
      <c r="J34" s="241" t="s">
        <v>6</v>
      </c>
      <c r="K34" s="241" t="s">
        <v>996</v>
      </c>
      <c r="L34" s="241"/>
      <c r="M34" s="241"/>
    </row>
    <row r="35" spans="1:13" x14ac:dyDescent="0.25">
      <c r="A35" s="241">
        <v>34</v>
      </c>
      <c r="B35" s="241" t="s">
        <v>982</v>
      </c>
      <c r="C35" s="241" t="s">
        <v>292</v>
      </c>
      <c r="D35" s="241" t="s">
        <v>462</v>
      </c>
      <c r="E35" s="241" t="s">
        <v>1</v>
      </c>
      <c r="F35" s="241" t="s">
        <v>422</v>
      </c>
      <c r="G35" s="241" t="s">
        <v>1019</v>
      </c>
      <c r="H35" s="241" t="s">
        <v>3</v>
      </c>
      <c r="I35" s="241" t="s">
        <v>423</v>
      </c>
      <c r="J35" s="241" t="s">
        <v>2</v>
      </c>
      <c r="K35" s="241" t="s">
        <v>983</v>
      </c>
      <c r="L35" s="241"/>
      <c r="M35" s="241"/>
    </row>
    <row r="36" spans="1:13" x14ac:dyDescent="0.25">
      <c r="A36" s="241">
        <v>35</v>
      </c>
      <c r="B36" s="241" t="s">
        <v>64</v>
      </c>
      <c r="C36" s="241" t="s">
        <v>65</v>
      </c>
      <c r="D36" s="241" t="s">
        <v>66</v>
      </c>
      <c r="E36" s="241" t="s">
        <v>1</v>
      </c>
      <c r="F36" s="241" t="s">
        <v>67</v>
      </c>
      <c r="G36" s="241" t="s">
        <v>1019</v>
      </c>
      <c r="H36" s="241" t="s">
        <v>30</v>
      </c>
      <c r="I36" s="241" t="s">
        <v>68</v>
      </c>
      <c r="J36" s="241" t="s">
        <v>32</v>
      </c>
      <c r="K36" s="241" t="s">
        <v>959</v>
      </c>
      <c r="L36" s="241"/>
      <c r="M36" s="241"/>
    </row>
    <row r="37" spans="1:13" x14ac:dyDescent="0.25">
      <c r="A37" s="241">
        <v>36</v>
      </c>
      <c r="B37" s="241" t="s">
        <v>242</v>
      </c>
      <c r="C37" s="241" t="s">
        <v>243</v>
      </c>
      <c r="D37" s="241" t="s">
        <v>957</v>
      </c>
      <c r="E37" s="241" t="s">
        <v>43</v>
      </c>
      <c r="F37" s="241" t="s">
        <v>244</v>
      </c>
      <c r="G37" s="241" t="s">
        <v>1019</v>
      </c>
      <c r="H37" s="241" t="s">
        <v>3</v>
      </c>
      <c r="I37" s="241" t="s">
        <v>245</v>
      </c>
      <c r="J37" s="241" t="s">
        <v>125</v>
      </c>
      <c r="K37" s="241" t="s">
        <v>958</v>
      </c>
      <c r="L37" s="241"/>
      <c r="M37" s="241"/>
    </row>
    <row r="38" spans="1:13" x14ac:dyDescent="0.25">
      <c r="A38" s="241">
        <v>37</v>
      </c>
      <c r="B38" s="241" t="s">
        <v>322</v>
      </c>
      <c r="C38" s="241" t="s">
        <v>323</v>
      </c>
      <c r="D38" s="241" t="s">
        <v>66</v>
      </c>
      <c r="E38" s="241" t="s">
        <v>1</v>
      </c>
      <c r="F38" s="241" t="s">
        <v>324</v>
      </c>
      <c r="G38" s="241" t="s">
        <v>1019</v>
      </c>
      <c r="H38" s="241" t="s">
        <v>287</v>
      </c>
      <c r="I38" s="241" t="s">
        <v>325</v>
      </c>
      <c r="J38" s="241" t="s">
        <v>289</v>
      </c>
      <c r="K38" s="241" t="s">
        <v>956</v>
      </c>
      <c r="L38" s="241"/>
      <c r="M38" s="241"/>
    </row>
    <row r="39" spans="1:13" x14ac:dyDescent="0.25">
      <c r="A39" s="241">
        <v>38</v>
      </c>
      <c r="B39" s="241" t="s">
        <v>49</v>
      </c>
      <c r="C39" s="241" t="s">
        <v>97</v>
      </c>
      <c r="D39" s="241" t="s">
        <v>66</v>
      </c>
      <c r="E39" s="241" t="s">
        <v>1</v>
      </c>
      <c r="F39" s="241" t="s">
        <v>98</v>
      </c>
      <c r="G39" s="241" t="s">
        <v>960</v>
      </c>
      <c r="H39" s="241" t="s">
        <v>5</v>
      </c>
      <c r="I39" s="241" t="s">
        <v>99</v>
      </c>
      <c r="J39" s="241" t="s">
        <v>6</v>
      </c>
      <c r="K39" s="241" t="s">
        <v>920</v>
      </c>
      <c r="L39" s="241"/>
      <c r="M39" s="241"/>
    </row>
    <row r="40" spans="1:13" x14ac:dyDescent="0.25">
      <c r="A40" s="241">
        <v>39</v>
      </c>
      <c r="B40" s="241" t="s">
        <v>49</v>
      </c>
      <c r="C40" s="241" t="s">
        <v>97</v>
      </c>
      <c r="D40" s="241" t="s">
        <v>66</v>
      </c>
      <c r="E40" s="241" t="s">
        <v>1</v>
      </c>
      <c r="F40" s="241" t="s">
        <v>391</v>
      </c>
      <c r="G40" s="241" t="s">
        <v>1019</v>
      </c>
      <c r="H40" s="241" t="s">
        <v>294</v>
      </c>
      <c r="I40" s="241" t="s">
        <v>392</v>
      </c>
      <c r="J40" s="241" t="s">
        <v>289</v>
      </c>
      <c r="K40" s="241" t="s">
        <v>921</v>
      </c>
      <c r="L40" s="241"/>
      <c r="M40" s="241"/>
    </row>
    <row r="41" spans="1:13" x14ac:dyDescent="0.25">
      <c r="A41" s="241">
        <v>40</v>
      </c>
      <c r="B41" s="241" t="s">
        <v>361</v>
      </c>
      <c r="C41" s="241" t="s">
        <v>362</v>
      </c>
      <c r="D41" s="241" t="s">
        <v>0</v>
      </c>
      <c r="E41" s="241" t="s">
        <v>1</v>
      </c>
      <c r="F41" s="241" t="s">
        <v>886</v>
      </c>
      <c r="G41" s="241" t="s">
        <v>1019</v>
      </c>
      <c r="H41" s="241" t="s">
        <v>3</v>
      </c>
      <c r="I41" s="241" t="s">
        <v>861</v>
      </c>
      <c r="J41" s="241" t="s">
        <v>516</v>
      </c>
      <c r="K41" s="241" t="s">
        <v>896</v>
      </c>
      <c r="L41" s="241"/>
      <c r="M41" s="241"/>
    </row>
    <row r="42" spans="1:13" x14ac:dyDescent="0.25">
      <c r="A42" s="241">
        <v>41</v>
      </c>
      <c r="B42" s="241" t="s">
        <v>845</v>
      </c>
      <c r="C42" s="241" t="s">
        <v>846</v>
      </c>
      <c r="D42" s="241" t="s">
        <v>27</v>
      </c>
      <c r="E42" s="241" t="s">
        <v>28</v>
      </c>
      <c r="F42" s="241" t="s">
        <v>847</v>
      </c>
      <c r="G42" s="241" t="s">
        <v>1019</v>
      </c>
      <c r="H42" s="241" t="s">
        <v>294</v>
      </c>
      <c r="I42" s="241" t="s">
        <v>848</v>
      </c>
      <c r="J42" s="241" t="s">
        <v>289</v>
      </c>
      <c r="K42" s="241" t="s">
        <v>849</v>
      </c>
      <c r="L42" s="241"/>
      <c r="M42" s="241"/>
    </row>
    <row r="43" spans="1:13" x14ac:dyDescent="0.25">
      <c r="A43" s="241">
        <v>42</v>
      </c>
      <c r="B43" s="241" t="s">
        <v>766</v>
      </c>
      <c r="C43" s="241" t="s">
        <v>767</v>
      </c>
      <c r="D43" s="241" t="s">
        <v>577</v>
      </c>
      <c r="E43" s="241" t="s">
        <v>7</v>
      </c>
      <c r="F43" s="241" t="s">
        <v>768</v>
      </c>
      <c r="G43" s="241" t="s">
        <v>1469</v>
      </c>
      <c r="H43" s="241" t="s">
        <v>8</v>
      </c>
      <c r="I43" s="241" t="s">
        <v>769</v>
      </c>
      <c r="J43" s="241" t="s">
        <v>9</v>
      </c>
      <c r="K43" s="241" t="s">
        <v>770</v>
      </c>
      <c r="L43" s="241"/>
      <c r="M43" s="241"/>
    </row>
    <row r="44" spans="1:13" x14ac:dyDescent="0.25">
      <c r="A44" s="241">
        <v>43</v>
      </c>
      <c r="B44" s="241" t="s">
        <v>530</v>
      </c>
      <c r="C44" s="241" t="s">
        <v>531</v>
      </c>
      <c r="D44" s="241" t="s">
        <v>36</v>
      </c>
      <c r="E44" s="241" t="s">
        <v>1</v>
      </c>
      <c r="F44" s="241" t="s">
        <v>532</v>
      </c>
      <c r="G44" s="241" t="s">
        <v>1019</v>
      </c>
      <c r="H44" s="241" t="s">
        <v>294</v>
      </c>
      <c r="I44" s="241" t="s">
        <v>533</v>
      </c>
      <c r="J44" s="241" t="s">
        <v>516</v>
      </c>
      <c r="K44" s="241" t="s">
        <v>764</v>
      </c>
      <c r="L44" s="241"/>
      <c r="M44" s="241"/>
    </row>
    <row r="45" spans="1:13" x14ac:dyDescent="0.25">
      <c r="A45" s="241">
        <v>44</v>
      </c>
      <c r="B45" s="241" t="s">
        <v>651</v>
      </c>
      <c r="C45" s="241" t="s">
        <v>652</v>
      </c>
      <c r="D45" s="241" t="s">
        <v>653</v>
      </c>
      <c r="E45" s="241" t="s">
        <v>1</v>
      </c>
      <c r="F45" s="241" t="s">
        <v>654</v>
      </c>
      <c r="G45" s="241" t="s">
        <v>1019</v>
      </c>
      <c r="H45" s="241" t="s">
        <v>294</v>
      </c>
      <c r="I45" s="241" t="s">
        <v>655</v>
      </c>
      <c r="J45" s="241" t="s">
        <v>289</v>
      </c>
      <c r="K45" s="241" t="s">
        <v>656</v>
      </c>
      <c r="L45" s="241"/>
      <c r="M45" s="241"/>
    </row>
    <row r="46" spans="1:13" x14ac:dyDescent="0.25">
      <c r="A46" s="241">
        <v>45</v>
      </c>
      <c r="B46" s="241" t="s">
        <v>425</v>
      </c>
      <c r="C46" s="241" t="s">
        <v>426</v>
      </c>
      <c r="D46" s="241" t="s">
        <v>427</v>
      </c>
      <c r="E46" s="241" t="s">
        <v>28</v>
      </c>
      <c r="F46" s="241" t="s">
        <v>428</v>
      </c>
      <c r="G46" s="241" t="s">
        <v>1019</v>
      </c>
      <c r="H46" s="241" t="s">
        <v>287</v>
      </c>
      <c r="I46" s="241" t="s">
        <v>429</v>
      </c>
      <c r="J46" s="241" t="s">
        <v>289</v>
      </c>
      <c r="K46" s="241" t="s">
        <v>659</v>
      </c>
      <c r="L46" s="241"/>
      <c r="M46" s="241"/>
    </row>
    <row r="47" spans="1:13" x14ac:dyDescent="0.25">
      <c r="A47" s="241">
        <v>46</v>
      </c>
      <c r="B47" s="241" t="s">
        <v>608</v>
      </c>
      <c r="C47" s="241" t="s">
        <v>378</v>
      </c>
      <c r="D47" s="241" t="s">
        <v>27</v>
      </c>
      <c r="E47" s="241" t="s">
        <v>28</v>
      </c>
      <c r="F47" s="241" t="s">
        <v>609</v>
      </c>
      <c r="G47" s="241" t="s">
        <v>1019</v>
      </c>
      <c r="H47" s="241" t="s">
        <v>294</v>
      </c>
      <c r="I47" s="241" t="s">
        <v>610</v>
      </c>
      <c r="J47" s="241" t="s">
        <v>289</v>
      </c>
      <c r="K47" s="241" t="s">
        <v>663</v>
      </c>
      <c r="L47" s="241"/>
      <c r="M47" s="241"/>
    </row>
    <row r="48" spans="1:13" x14ac:dyDescent="0.25">
      <c r="A48" s="241">
        <v>47</v>
      </c>
      <c r="B48" s="241" t="s">
        <v>1467</v>
      </c>
      <c r="C48" s="241" t="s">
        <v>378</v>
      </c>
      <c r="D48" s="241"/>
      <c r="E48" s="241"/>
      <c r="F48" s="241" t="s">
        <v>572</v>
      </c>
      <c r="G48" s="241" t="s">
        <v>1019</v>
      </c>
      <c r="H48" s="241" t="s">
        <v>287</v>
      </c>
      <c r="I48" s="241" t="s">
        <v>573</v>
      </c>
      <c r="J48" s="241" t="s">
        <v>289</v>
      </c>
      <c r="K48" s="241" t="s">
        <v>665</v>
      </c>
      <c r="L48" s="241"/>
      <c r="M48" s="241"/>
    </row>
    <row r="49" spans="1:13" x14ac:dyDescent="0.25">
      <c r="A49" s="241">
        <v>48</v>
      </c>
      <c r="B49" s="241" t="s">
        <v>590</v>
      </c>
      <c r="C49" s="241" t="s">
        <v>591</v>
      </c>
      <c r="D49" s="241" t="s">
        <v>592</v>
      </c>
      <c r="E49" s="241" t="s">
        <v>43</v>
      </c>
      <c r="F49" s="241" t="s">
        <v>593</v>
      </c>
      <c r="G49" s="241" t="s">
        <v>1131</v>
      </c>
      <c r="H49" s="241" t="s">
        <v>30</v>
      </c>
      <c r="I49" s="241" t="s">
        <v>594</v>
      </c>
      <c r="J49" s="241" t="s">
        <v>32</v>
      </c>
      <c r="K49" s="241" t="s">
        <v>669</v>
      </c>
      <c r="L49" s="241"/>
      <c r="M49" s="241"/>
    </row>
    <row r="50" spans="1:13" x14ac:dyDescent="0.25">
      <c r="A50" s="241">
        <v>49</v>
      </c>
      <c r="B50" s="241" t="s">
        <v>566</v>
      </c>
      <c r="C50" s="241" t="s">
        <v>556</v>
      </c>
      <c r="D50" s="241" t="s">
        <v>0</v>
      </c>
      <c r="E50" s="241" t="s">
        <v>1</v>
      </c>
      <c r="F50" s="241" t="s">
        <v>557</v>
      </c>
      <c r="G50" s="241" t="s">
        <v>1019</v>
      </c>
      <c r="H50" s="241" t="s">
        <v>287</v>
      </c>
      <c r="I50" s="241" t="s">
        <v>558</v>
      </c>
      <c r="J50" s="241" t="s">
        <v>289</v>
      </c>
      <c r="K50" s="241" t="s">
        <v>673</v>
      </c>
      <c r="L50" s="241"/>
      <c r="M50" s="241"/>
    </row>
    <row r="51" spans="1:13" x14ac:dyDescent="0.25">
      <c r="A51" s="241">
        <v>50</v>
      </c>
      <c r="B51" s="241" t="s">
        <v>1468</v>
      </c>
      <c r="C51" s="241" t="s">
        <v>97</v>
      </c>
      <c r="D51" s="241"/>
      <c r="E51" s="241"/>
      <c r="F51" s="241" t="s">
        <v>540</v>
      </c>
      <c r="G51" s="241" t="s">
        <v>1019</v>
      </c>
      <c r="H51" s="241" t="s">
        <v>294</v>
      </c>
      <c r="I51" s="241" t="s">
        <v>541</v>
      </c>
      <c r="J51" s="241" t="s">
        <v>289</v>
      </c>
      <c r="K51" s="241" t="s">
        <v>677</v>
      </c>
      <c r="L51" s="241"/>
      <c r="M51" s="241"/>
    </row>
    <row r="52" spans="1:13" x14ac:dyDescent="0.25">
      <c r="A52" s="241">
        <v>51</v>
      </c>
      <c r="B52" s="241" t="s">
        <v>291</v>
      </c>
      <c r="C52" s="241" t="s">
        <v>292</v>
      </c>
      <c r="D52" s="241" t="s">
        <v>0</v>
      </c>
      <c r="E52" s="241" t="s">
        <v>1</v>
      </c>
      <c r="F52" s="241" t="s">
        <v>293</v>
      </c>
      <c r="G52" s="241" t="s">
        <v>1019</v>
      </c>
      <c r="H52" s="241" t="s">
        <v>294</v>
      </c>
      <c r="I52" s="241" t="s">
        <v>295</v>
      </c>
      <c r="J52" s="241" t="s">
        <v>289</v>
      </c>
      <c r="K52" s="241" t="s">
        <v>679</v>
      </c>
      <c r="L52" s="241"/>
      <c r="M52" s="241"/>
    </row>
    <row r="53" spans="1:13" x14ac:dyDescent="0.25">
      <c r="A53" s="241">
        <v>52</v>
      </c>
      <c r="B53" s="241" t="s">
        <v>311</v>
      </c>
      <c r="C53" s="241" t="s">
        <v>312</v>
      </c>
      <c r="D53" s="241" t="s">
        <v>313</v>
      </c>
      <c r="E53" s="241" t="s">
        <v>43</v>
      </c>
      <c r="F53" s="241" t="s">
        <v>314</v>
      </c>
      <c r="G53" s="241" t="s">
        <v>1019</v>
      </c>
      <c r="H53" s="241" t="s">
        <v>294</v>
      </c>
      <c r="I53" s="241" t="s">
        <v>315</v>
      </c>
      <c r="J53" s="241" t="s">
        <v>289</v>
      </c>
      <c r="K53" s="241" t="s">
        <v>683</v>
      </c>
      <c r="L53" s="241"/>
      <c r="M53" s="241"/>
    </row>
    <row r="54" spans="1:13" x14ac:dyDescent="0.25">
      <c r="A54" s="241">
        <v>53</v>
      </c>
      <c r="B54" s="241" t="s">
        <v>317</v>
      </c>
      <c r="C54" s="241" t="s">
        <v>279</v>
      </c>
      <c r="D54" s="241" t="s">
        <v>318</v>
      </c>
      <c r="E54" s="241" t="s">
        <v>28</v>
      </c>
      <c r="F54" s="241" t="s">
        <v>319</v>
      </c>
      <c r="G54" s="241" t="s">
        <v>1019</v>
      </c>
      <c r="H54" s="241" t="s">
        <v>287</v>
      </c>
      <c r="I54" s="241" t="s">
        <v>320</v>
      </c>
      <c r="J54" s="241" t="s">
        <v>289</v>
      </c>
      <c r="K54" s="241" t="s">
        <v>758</v>
      </c>
      <c r="L54" s="241"/>
      <c r="M54" s="241"/>
    </row>
    <row r="55" spans="1:13" x14ac:dyDescent="0.25">
      <c r="A55" s="241">
        <v>54</v>
      </c>
      <c r="B55" s="241" t="s">
        <v>333</v>
      </c>
      <c r="C55" s="241" t="s">
        <v>334</v>
      </c>
      <c r="D55" s="241" t="s">
        <v>335</v>
      </c>
      <c r="E55" s="241" t="s">
        <v>48</v>
      </c>
      <c r="F55" s="241" t="s">
        <v>336</v>
      </c>
      <c r="G55" s="241" t="s">
        <v>666</v>
      </c>
      <c r="H55" s="241" t="s">
        <v>287</v>
      </c>
      <c r="I55" s="241" t="s">
        <v>337</v>
      </c>
      <c r="J55" s="241" t="s">
        <v>289</v>
      </c>
      <c r="K55" s="241" t="s">
        <v>686</v>
      </c>
      <c r="L55" s="241"/>
      <c r="M55" s="241"/>
    </row>
    <row r="56" spans="1:13" x14ac:dyDescent="0.25">
      <c r="A56" s="241">
        <v>55</v>
      </c>
      <c r="B56" s="241" t="s">
        <v>355</v>
      </c>
      <c r="C56" s="241" t="s">
        <v>356</v>
      </c>
      <c r="D56" s="241" t="s">
        <v>0</v>
      </c>
      <c r="E56" s="241" t="s">
        <v>1</v>
      </c>
      <c r="F56" s="241" t="s">
        <v>357</v>
      </c>
      <c r="G56" s="241" t="s">
        <v>1019</v>
      </c>
      <c r="H56" s="241" t="s">
        <v>294</v>
      </c>
      <c r="I56" s="241" t="s">
        <v>358</v>
      </c>
      <c r="J56" s="241" t="s">
        <v>289</v>
      </c>
      <c r="K56" s="241" t="s">
        <v>690</v>
      </c>
      <c r="L56" s="241"/>
      <c r="M56" s="241"/>
    </row>
    <row r="57" spans="1:13" x14ac:dyDescent="0.25">
      <c r="A57" s="241">
        <v>56</v>
      </c>
      <c r="B57" s="241" t="s">
        <v>238</v>
      </c>
      <c r="C57" s="241" t="s">
        <v>239</v>
      </c>
      <c r="D57" s="241" t="s">
        <v>0</v>
      </c>
      <c r="E57" s="241" t="s">
        <v>1</v>
      </c>
      <c r="F57" s="241" t="s">
        <v>240</v>
      </c>
      <c r="G57" s="241" t="s">
        <v>1019</v>
      </c>
      <c r="H57" s="241" t="s">
        <v>3</v>
      </c>
      <c r="I57" s="241" t="s">
        <v>241</v>
      </c>
      <c r="J57" s="241" t="s">
        <v>53</v>
      </c>
      <c r="K57" s="241" t="s">
        <v>691</v>
      </c>
      <c r="L57" s="241"/>
      <c r="M57" s="241"/>
    </row>
    <row r="58" spans="1:13" x14ac:dyDescent="0.25">
      <c r="A58" s="241">
        <v>57</v>
      </c>
      <c r="B58" s="241" t="s">
        <v>137</v>
      </c>
      <c r="C58" s="241" t="s">
        <v>138</v>
      </c>
      <c r="D58" s="241" t="s">
        <v>0</v>
      </c>
      <c r="E58" s="241" t="s">
        <v>1</v>
      </c>
      <c r="F58" s="241" t="s">
        <v>139</v>
      </c>
      <c r="G58" s="241" t="s">
        <v>1019</v>
      </c>
      <c r="H58" s="241" t="s">
        <v>3</v>
      </c>
      <c r="I58" s="241" t="s">
        <v>140</v>
      </c>
      <c r="J58" s="241" t="s">
        <v>53</v>
      </c>
      <c r="K58" s="241" t="s">
        <v>699</v>
      </c>
      <c r="L58" s="241"/>
      <c r="M58" s="241"/>
    </row>
    <row r="59" spans="1:13" x14ac:dyDescent="0.25">
      <c r="A59" s="241">
        <v>58</v>
      </c>
      <c r="B59" s="241" t="s">
        <v>262</v>
      </c>
      <c r="C59" s="241" t="s">
        <v>399</v>
      </c>
      <c r="D59" s="241" t="s">
        <v>0</v>
      </c>
      <c r="E59" s="241" t="s">
        <v>1</v>
      </c>
      <c r="F59" s="241" t="s">
        <v>400</v>
      </c>
      <c r="G59" s="241" t="s">
        <v>1019</v>
      </c>
      <c r="H59" s="241" t="s">
        <v>294</v>
      </c>
      <c r="I59" s="241" t="s">
        <v>401</v>
      </c>
      <c r="J59" s="241" t="s">
        <v>289</v>
      </c>
      <c r="K59" s="241" t="s">
        <v>700</v>
      </c>
      <c r="L59" s="241"/>
      <c r="M59" s="241"/>
    </row>
    <row r="60" spans="1:13" x14ac:dyDescent="0.25">
      <c r="A60" s="241">
        <v>59</v>
      </c>
      <c r="B60" s="241" t="s">
        <v>403</v>
      </c>
      <c r="C60" s="241" t="s">
        <v>60</v>
      </c>
      <c r="D60" s="241" t="s">
        <v>27</v>
      </c>
      <c r="E60" s="241" t="s">
        <v>28</v>
      </c>
      <c r="F60" s="241" t="s">
        <v>404</v>
      </c>
      <c r="G60" s="241" t="s">
        <v>1019</v>
      </c>
      <c r="H60" s="241" t="s">
        <v>287</v>
      </c>
      <c r="I60" s="241" t="s">
        <v>405</v>
      </c>
      <c r="J60" s="241" t="s">
        <v>289</v>
      </c>
      <c r="K60" s="241" t="s">
        <v>701</v>
      </c>
      <c r="L60" s="241"/>
      <c r="M60" s="241"/>
    </row>
    <row r="61" spans="1:13" x14ac:dyDescent="0.25">
      <c r="A61" s="241">
        <v>60</v>
      </c>
      <c r="B61" s="241" t="s">
        <v>431</v>
      </c>
      <c r="C61" s="241" t="s">
        <v>172</v>
      </c>
      <c r="D61" s="241" t="s">
        <v>432</v>
      </c>
      <c r="E61" s="241" t="s">
        <v>28</v>
      </c>
      <c r="F61" s="241" t="s">
        <v>433</v>
      </c>
      <c r="G61" s="241" t="s">
        <v>1019</v>
      </c>
      <c r="H61" s="241" t="s">
        <v>294</v>
      </c>
      <c r="I61" s="241" t="s">
        <v>434</v>
      </c>
      <c r="J61" s="241" t="s">
        <v>289</v>
      </c>
      <c r="K61" s="241" t="s">
        <v>704</v>
      </c>
      <c r="L61" s="241"/>
      <c r="M61" s="241"/>
    </row>
    <row r="62" spans="1:13" x14ac:dyDescent="0.25">
      <c r="A62" s="241">
        <v>61</v>
      </c>
      <c r="B62" s="241" t="s">
        <v>165</v>
      </c>
      <c r="C62" s="241" t="s">
        <v>166</v>
      </c>
      <c r="D62" s="241" t="s">
        <v>27</v>
      </c>
      <c r="E62" s="241" t="s">
        <v>28</v>
      </c>
      <c r="F62" s="241" t="s">
        <v>167</v>
      </c>
      <c r="G62" s="241" t="s">
        <v>1019</v>
      </c>
      <c r="H62" s="241" t="s">
        <v>30</v>
      </c>
      <c r="I62" s="241" t="s">
        <v>168</v>
      </c>
      <c r="J62" s="241" t="s">
        <v>32</v>
      </c>
      <c r="K62" s="241" t="s">
        <v>712</v>
      </c>
      <c r="L62" s="241"/>
      <c r="M62" s="241"/>
    </row>
    <row r="63" spans="1:13" x14ac:dyDescent="0.25">
      <c r="A63" s="241">
        <v>62</v>
      </c>
      <c r="B63" s="241" t="s">
        <v>25</v>
      </c>
      <c r="C63" s="241" t="s">
        <v>26</v>
      </c>
      <c r="D63" s="241" t="s">
        <v>27</v>
      </c>
      <c r="E63" s="241" t="s">
        <v>28</v>
      </c>
      <c r="F63" s="241" t="s">
        <v>29</v>
      </c>
      <c r="G63" s="241" t="s">
        <v>1019</v>
      </c>
      <c r="H63" s="241" t="s">
        <v>30</v>
      </c>
      <c r="I63" s="241" t="s">
        <v>31</v>
      </c>
      <c r="J63" s="241" t="s">
        <v>32</v>
      </c>
      <c r="K63" s="241" t="s">
        <v>714</v>
      </c>
      <c r="L63" s="241"/>
      <c r="M63" s="241"/>
    </row>
    <row r="64" spans="1:13" x14ac:dyDescent="0.25">
      <c r="A64" s="241">
        <v>63</v>
      </c>
      <c r="B64" s="241" t="s">
        <v>49</v>
      </c>
      <c r="C64" s="241" t="s">
        <v>1529</v>
      </c>
      <c r="D64" s="241" t="s">
        <v>17</v>
      </c>
      <c r="E64" s="241" t="s">
        <v>7</v>
      </c>
      <c r="F64" s="241" t="s">
        <v>1446</v>
      </c>
      <c r="G64" s="241" t="s">
        <v>788</v>
      </c>
      <c r="H64" s="241" t="s">
        <v>5</v>
      </c>
      <c r="I64" s="241" t="s">
        <v>1452</v>
      </c>
      <c r="J64" s="241" t="s">
        <v>6</v>
      </c>
      <c r="K64" s="241" t="s">
        <v>1530</v>
      </c>
      <c r="L64" s="241"/>
      <c r="M64" s="241"/>
    </row>
    <row r="65" spans="1:13" x14ac:dyDescent="0.25">
      <c r="A65" s="241">
        <v>64</v>
      </c>
      <c r="B65" s="241" t="s">
        <v>110</v>
      </c>
      <c r="C65" s="241" t="s">
        <v>111</v>
      </c>
      <c r="D65" s="241" t="s">
        <v>112</v>
      </c>
      <c r="E65" s="241" t="s">
        <v>43</v>
      </c>
      <c r="F65" s="241" t="s">
        <v>113</v>
      </c>
      <c r="G65" s="241" t="s">
        <v>1019</v>
      </c>
      <c r="H65" s="241" t="s">
        <v>3</v>
      </c>
      <c r="I65" s="241" t="s">
        <v>114</v>
      </c>
      <c r="J65" s="241" t="s">
        <v>53</v>
      </c>
      <c r="K65" s="241" t="s">
        <v>727</v>
      </c>
      <c r="L65" s="241"/>
      <c r="M65" s="241"/>
    </row>
    <row r="66" spans="1:13" x14ac:dyDescent="0.25">
      <c r="A66" s="241">
        <v>65</v>
      </c>
      <c r="B66" s="241" t="s">
        <v>120</v>
      </c>
      <c r="C66" s="241" t="s">
        <v>121</v>
      </c>
      <c r="D66" s="241" t="s">
        <v>122</v>
      </c>
      <c r="E66" s="241" t="s">
        <v>43</v>
      </c>
      <c r="F66" s="241" t="s">
        <v>123</v>
      </c>
      <c r="G66" s="241" t="s">
        <v>1019</v>
      </c>
      <c r="H66" s="241" t="s">
        <v>3</v>
      </c>
      <c r="I66" s="241" t="s">
        <v>124</v>
      </c>
      <c r="J66" s="241" t="s">
        <v>125</v>
      </c>
      <c r="K66" s="241" t="s">
        <v>728</v>
      </c>
      <c r="L66" s="241"/>
      <c r="M66" s="241"/>
    </row>
    <row r="67" spans="1:13" x14ac:dyDescent="0.25">
      <c r="A67" s="241">
        <v>66</v>
      </c>
      <c r="B67" s="241" t="s">
        <v>811</v>
      </c>
      <c r="C67" s="241" t="s">
        <v>812</v>
      </c>
      <c r="D67" s="241" t="s">
        <v>813</v>
      </c>
      <c r="E67" s="241" t="s">
        <v>814</v>
      </c>
      <c r="F67" s="241" t="s">
        <v>815</v>
      </c>
      <c r="G67" s="241" t="s">
        <v>1469</v>
      </c>
      <c r="H67" s="241" t="s">
        <v>8</v>
      </c>
      <c r="I67" s="241" t="s">
        <v>817</v>
      </c>
      <c r="J67" s="241" t="s">
        <v>9</v>
      </c>
      <c r="K67" s="241" t="s">
        <v>818</v>
      </c>
      <c r="L67" s="241"/>
      <c r="M67" s="241"/>
    </row>
    <row r="68" spans="1:13" x14ac:dyDescent="0.25">
      <c r="A68" s="241">
        <v>67</v>
      </c>
      <c r="B68" s="241" t="s">
        <v>869</v>
      </c>
      <c r="C68" s="241" t="s">
        <v>870</v>
      </c>
      <c r="D68" s="241" t="s">
        <v>871</v>
      </c>
      <c r="E68" s="241" t="s">
        <v>198</v>
      </c>
      <c r="F68" s="241" t="s">
        <v>872</v>
      </c>
      <c r="G68" s="241" t="s">
        <v>1469</v>
      </c>
      <c r="H68" s="241" t="s">
        <v>8</v>
      </c>
      <c r="I68" s="241" t="s">
        <v>873</v>
      </c>
      <c r="J68" s="241" t="s">
        <v>9</v>
      </c>
      <c r="K68" s="241" t="s">
        <v>874</v>
      </c>
      <c r="L68" s="241"/>
      <c r="M68" s="241"/>
    </row>
    <row r="69" spans="1:13" x14ac:dyDescent="0.25">
      <c r="A69" s="241">
        <v>68</v>
      </c>
      <c r="B69" s="241" t="s">
        <v>819</v>
      </c>
      <c r="C69" s="241" t="s">
        <v>820</v>
      </c>
      <c r="D69" s="241" t="s">
        <v>821</v>
      </c>
      <c r="E69" s="241" t="s">
        <v>822</v>
      </c>
      <c r="F69" s="241" t="s">
        <v>823</v>
      </c>
      <c r="G69" s="241" t="s">
        <v>1469</v>
      </c>
      <c r="H69" s="241" t="s">
        <v>8</v>
      </c>
      <c r="I69" s="241" t="s">
        <v>824</v>
      </c>
      <c r="J69" s="241" t="s">
        <v>9</v>
      </c>
      <c r="K69" s="241" t="s">
        <v>825</v>
      </c>
      <c r="L69" s="241"/>
      <c r="M69" s="241"/>
    </row>
    <row r="70" spans="1:13" x14ac:dyDescent="0.25">
      <c r="A70" s="241">
        <v>69</v>
      </c>
      <c r="B70" s="241" t="s">
        <v>875</v>
      </c>
      <c r="C70" s="241" t="s">
        <v>876</v>
      </c>
      <c r="D70" s="241" t="s">
        <v>877</v>
      </c>
      <c r="E70" s="241" t="s">
        <v>878</v>
      </c>
      <c r="F70" s="241" t="s">
        <v>879</v>
      </c>
      <c r="G70" s="241" t="s">
        <v>1469</v>
      </c>
      <c r="H70" s="241" t="s">
        <v>8</v>
      </c>
      <c r="I70" s="241" t="s">
        <v>880</v>
      </c>
      <c r="J70" s="241" t="s">
        <v>9</v>
      </c>
      <c r="K70" s="241" t="s">
        <v>881</v>
      </c>
      <c r="L70" s="241"/>
      <c r="M70" s="241"/>
    </row>
    <row r="71" spans="1:13" x14ac:dyDescent="0.25">
      <c r="A71" s="241">
        <v>70</v>
      </c>
      <c r="B71" s="241" t="s">
        <v>797</v>
      </c>
      <c r="C71" s="241" t="s">
        <v>798</v>
      </c>
      <c r="D71" s="241" t="s">
        <v>799</v>
      </c>
      <c r="E71" s="241" t="s">
        <v>1</v>
      </c>
      <c r="F71" s="241" t="s">
        <v>800</v>
      </c>
      <c r="G71" s="241" t="s">
        <v>1469</v>
      </c>
      <c r="H71" s="241" t="s">
        <v>8</v>
      </c>
      <c r="I71" s="241" t="s">
        <v>801</v>
      </c>
      <c r="J71" s="241" t="s">
        <v>9</v>
      </c>
      <c r="K71" s="241" t="s">
        <v>802</v>
      </c>
      <c r="L71" s="241"/>
      <c r="M71" s="241"/>
    </row>
    <row r="72" spans="1:13" x14ac:dyDescent="0.25">
      <c r="A72" s="241">
        <v>71</v>
      </c>
      <c r="B72" s="241" t="s">
        <v>101</v>
      </c>
      <c r="C72" s="241" t="s">
        <v>102</v>
      </c>
      <c r="D72" s="241" t="s">
        <v>103</v>
      </c>
      <c r="E72" s="241" t="s">
        <v>43</v>
      </c>
      <c r="F72" s="241" t="s">
        <v>169</v>
      </c>
      <c r="G72" s="241" t="s">
        <v>1469</v>
      </c>
      <c r="H72" s="241" t="s">
        <v>8</v>
      </c>
      <c r="I72" s="241" t="s">
        <v>170</v>
      </c>
      <c r="J72" s="241" t="s">
        <v>9</v>
      </c>
      <c r="K72" s="241" t="s">
        <v>735</v>
      </c>
      <c r="L72" s="241"/>
      <c r="M72" s="241"/>
    </row>
    <row r="73" spans="1:13" x14ac:dyDescent="0.25">
      <c r="A73" s="241">
        <v>72</v>
      </c>
      <c r="B73" s="241" t="s">
        <v>930</v>
      </c>
      <c r="C73" s="241" t="s">
        <v>931</v>
      </c>
      <c r="D73" s="241" t="s">
        <v>932</v>
      </c>
      <c r="E73" s="241" t="s">
        <v>933</v>
      </c>
      <c r="F73" s="241" t="s">
        <v>934</v>
      </c>
      <c r="G73" s="241" t="s">
        <v>960</v>
      </c>
      <c r="H73" s="241" t="s">
        <v>8</v>
      </c>
      <c r="I73" s="241" t="s">
        <v>935</v>
      </c>
      <c r="J73" s="241" t="s">
        <v>9</v>
      </c>
      <c r="K73" s="241" t="s">
        <v>936</v>
      </c>
      <c r="L73" s="241"/>
      <c r="M73" s="241"/>
    </row>
    <row r="74" spans="1:13" x14ac:dyDescent="0.25">
      <c r="A74" s="241">
        <v>73</v>
      </c>
      <c r="B74" s="241" t="s">
        <v>467</v>
      </c>
      <c r="C74" s="241" t="s">
        <v>468</v>
      </c>
      <c r="D74" s="241" t="s">
        <v>0</v>
      </c>
      <c r="E74" s="241" t="s">
        <v>1</v>
      </c>
      <c r="F74" s="241" t="s">
        <v>477</v>
      </c>
      <c r="G74" s="241" t="s">
        <v>1019</v>
      </c>
      <c r="H74" s="241" t="s">
        <v>30</v>
      </c>
      <c r="I74" s="241" t="s">
        <v>478</v>
      </c>
      <c r="J74" s="241" t="s">
        <v>32</v>
      </c>
      <c r="K74" s="241" t="s">
        <v>740</v>
      </c>
      <c r="L74" s="241"/>
      <c r="M74" s="241"/>
    </row>
    <row r="75" spans="1:13" x14ac:dyDescent="0.25">
      <c r="A75" s="241">
        <v>74</v>
      </c>
      <c r="B75" s="241" t="s">
        <v>54</v>
      </c>
      <c r="C75" s="241" t="s">
        <v>55</v>
      </c>
      <c r="D75" s="241" t="s">
        <v>0</v>
      </c>
      <c r="E75" s="241" t="s">
        <v>1</v>
      </c>
      <c r="F75" s="241" t="s">
        <v>480</v>
      </c>
      <c r="G75" s="241" t="s">
        <v>1050</v>
      </c>
      <c r="H75" s="241" t="s">
        <v>473</v>
      </c>
      <c r="I75" s="241" t="s">
        <v>481</v>
      </c>
      <c r="J75" s="241" t="s">
        <v>475</v>
      </c>
      <c r="K75" s="241" t="s">
        <v>744</v>
      </c>
      <c r="L75" s="241"/>
      <c r="M75" s="241"/>
    </row>
    <row r="76" spans="1:13" x14ac:dyDescent="0.25">
      <c r="A76" s="241">
        <v>75</v>
      </c>
      <c r="B76" s="241" t="s">
        <v>206</v>
      </c>
      <c r="C76" s="241" t="s">
        <v>207</v>
      </c>
      <c r="D76" s="241" t="s">
        <v>173</v>
      </c>
      <c r="E76" s="241" t="s">
        <v>43</v>
      </c>
      <c r="F76" s="241" t="s">
        <v>208</v>
      </c>
      <c r="G76" s="241" t="s">
        <v>1019</v>
      </c>
      <c r="H76" s="241" t="s">
        <v>3</v>
      </c>
      <c r="I76" s="241" t="s">
        <v>209</v>
      </c>
      <c r="J76" s="241" t="s">
        <v>53</v>
      </c>
      <c r="K76" s="241" t="s">
        <v>745</v>
      </c>
      <c r="L76" s="241"/>
      <c r="M76" s="241"/>
    </row>
    <row r="77" spans="1:13" x14ac:dyDescent="0.25">
      <c r="A77" s="241">
        <v>76</v>
      </c>
      <c r="B77" s="241" t="s">
        <v>224</v>
      </c>
      <c r="C77" s="241" t="s">
        <v>225</v>
      </c>
      <c r="D77" s="241" t="s">
        <v>0</v>
      </c>
      <c r="E77" s="241" t="s">
        <v>1</v>
      </c>
      <c r="F77" s="241" t="s">
        <v>226</v>
      </c>
      <c r="G77" s="241" t="s">
        <v>1019</v>
      </c>
      <c r="H77" s="241" t="s">
        <v>3</v>
      </c>
      <c r="I77" s="241" t="s">
        <v>227</v>
      </c>
      <c r="J77" s="241" t="s">
        <v>53</v>
      </c>
      <c r="K77" s="241" t="s">
        <v>748</v>
      </c>
      <c r="L77" s="241"/>
      <c r="M77" s="241"/>
    </row>
    <row r="78" spans="1:13" x14ac:dyDescent="0.25">
      <c r="A78" s="241">
        <v>77</v>
      </c>
      <c r="B78" s="241" t="s">
        <v>54</v>
      </c>
      <c r="C78" s="241" t="s">
        <v>55</v>
      </c>
      <c r="D78" s="241" t="s">
        <v>0</v>
      </c>
      <c r="E78" s="241" t="s">
        <v>1</v>
      </c>
      <c r="F78" s="241" t="s">
        <v>229</v>
      </c>
      <c r="G78" s="241" t="s">
        <v>1019</v>
      </c>
      <c r="H78" s="241" t="s">
        <v>3</v>
      </c>
      <c r="I78" s="241" t="s">
        <v>230</v>
      </c>
      <c r="J78" s="241" t="s">
        <v>53</v>
      </c>
      <c r="K78" s="241" t="s">
        <v>749</v>
      </c>
      <c r="L78" s="241"/>
      <c r="M78" s="241"/>
    </row>
    <row r="79" spans="1:13" x14ac:dyDescent="0.25">
      <c r="A79" s="241">
        <v>78</v>
      </c>
      <c r="B79" s="241" t="s">
        <v>278</v>
      </c>
      <c r="C79" s="241" t="s">
        <v>279</v>
      </c>
      <c r="D79" s="241" t="s">
        <v>66</v>
      </c>
      <c r="E79" s="241" t="s">
        <v>1</v>
      </c>
      <c r="F79" s="241" t="s">
        <v>280</v>
      </c>
      <c r="G79" s="241" t="s">
        <v>1019</v>
      </c>
      <c r="H79" s="241" t="s">
        <v>3</v>
      </c>
      <c r="I79" s="241" t="s">
        <v>281</v>
      </c>
      <c r="J79" s="241" t="s">
        <v>53</v>
      </c>
      <c r="K79" s="241" t="s">
        <v>756</v>
      </c>
      <c r="L79" s="241"/>
      <c r="M79" s="241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2.0" collapsed="false"/>
    <col min="7" max="7" bestFit="true" customWidth="true" width="18.5703125" collapsed="false"/>
    <col min="8" max="8" bestFit="true" customWidth="true" width="14.710937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false"/>
    <col min="2" max="2" bestFit="true" customWidth="true" width="14.28515625" collapsed="false"/>
    <col min="3" max="3" bestFit="true" customWidth="true" width="10.5703125" collapsed="false"/>
    <col min="4" max="4" bestFit="true" customWidth="true" width="14.28515625" collapsed="false"/>
    <col min="5" max="5" bestFit="true" customWidth="true" width="5.5703125" collapsed="false"/>
    <col min="6" max="6" bestFit="true" customWidth="true" width="15.140625" collapsed="false"/>
    <col min="7" max="7" bestFit="true" customWidth="true" width="18.5703125" collapsed="false"/>
    <col min="8" max="8" bestFit="true" customWidth="true" width="14.140625" collapsed="false"/>
    <col min="9" max="9" bestFit="true" customWidth="true" width="14.42578125" collapsed="false"/>
    <col min="10" max="10" bestFit="true" customWidth="true" width="19.28515625" collapsed="false"/>
    <col min="11" max="11" bestFit="true" customWidth="true" width="25.0" collapsed="fals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0"/>
  <sheetViews>
    <sheetView workbookViewId="0">
      <selection activeCell="G2" sqref="G2"/>
    </sheetView>
  </sheetViews>
  <sheetFormatPr defaultRowHeight="15" x14ac:dyDescent="0.25"/>
  <cols>
    <col min="7" max="7" bestFit="true" customWidth="true" width="18.42578125" collapsed="false"/>
    <col min="10" max="10" bestFit="true" customWidth="true" width="19.28515625" collapsed="false"/>
    <col min="11" max="11" bestFit="true" customWidth="true" width="25.28515625" collapsed="false"/>
  </cols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237" t="s">
        <v>1531</v>
      </c>
      <c r="C2" s="237" t="s">
        <v>1532</v>
      </c>
      <c r="D2" s="237"/>
      <c r="E2" s="237"/>
      <c r="F2" s="237" t="s">
        <v>1533</v>
      </c>
      <c r="G2" s="237" t="s">
        <v>1136</v>
      </c>
      <c r="H2" s="237" t="s">
        <v>1237</v>
      </c>
      <c r="I2" s="237" t="s">
        <v>1534</v>
      </c>
      <c r="J2" s="237" t="s">
        <v>1535</v>
      </c>
      <c r="K2" s="237" t="s">
        <v>1536</v>
      </c>
      <c r="L2" s="237"/>
      <c r="M2" s="237"/>
    </row>
    <row r="3" spans="1:13" x14ac:dyDescent="0.25">
      <c r="A3">
        <v>2</v>
      </c>
      <c r="B3" s="237" t="s">
        <v>1531</v>
      </c>
      <c r="C3" s="237" t="s">
        <v>1532</v>
      </c>
      <c r="D3" s="237"/>
      <c r="E3" s="237"/>
      <c r="F3" s="237" t="s">
        <v>1537</v>
      </c>
      <c r="G3" s="237" t="s">
        <v>1136</v>
      </c>
      <c r="H3" s="237" t="s">
        <v>1237</v>
      </c>
      <c r="I3" s="237" t="s">
        <v>1538</v>
      </c>
      <c r="J3" s="237" t="s">
        <v>1535</v>
      </c>
      <c r="K3" s="237" t="s">
        <v>1539</v>
      </c>
      <c r="L3" s="237"/>
      <c r="M3" s="237"/>
    </row>
    <row r="4" spans="1:13" x14ac:dyDescent="0.25">
      <c r="A4">
        <v>3</v>
      </c>
      <c r="B4" s="237" t="s">
        <v>50</v>
      </c>
      <c r="C4" s="237" t="s">
        <v>51</v>
      </c>
      <c r="D4" s="237" t="s">
        <v>52</v>
      </c>
      <c r="E4" s="237" t="s">
        <v>43</v>
      </c>
      <c r="F4" s="237" t="s">
        <v>246</v>
      </c>
      <c r="G4" s="237" t="s">
        <v>1019</v>
      </c>
      <c r="H4" s="237" t="s">
        <v>3</v>
      </c>
      <c r="I4" s="237" t="s">
        <v>247</v>
      </c>
      <c r="J4" s="237" t="s">
        <v>125</v>
      </c>
      <c r="K4" s="237" t="s">
        <v>1540</v>
      </c>
      <c r="L4" s="237"/>
      <c r="M4" s="237"/>
    </row>
    <row r="5" spans="1:13" x14ac:dyDescent="0.25">
      <c r="A5" s="237">
        <v>4</v>
      </c>
      <c r="B5" s="237" t="s">
        <v>1491</v>
      </c>
      <c r="C5" s="237" t="s">
        <v>97</v>
      </c>
      <c r="D5" s="237" t="s">
        <v>0</v>
      </c>
      <c r="E5" s="237" t="s">
        <v>1</v>
      </c>
      <c r="F5" s="237" t="s">
        <v>1492</v>
      </c>
      <c r="G5" s="237" t="s">
        <v>960</v>
      </c>
      <c r="H5" s="237" t="s">
        <v>1013</v>
      </c>
      <c r="I5" s="237" t="s">
        <v>1493</v>
      </c>
      <c r="J5" s="237" t="s">
        <v>960</v>
      </c>
      <c r="K5" s="237" t="s">
        <v>1528</v>
      </c>
      <c r="L5" s="237"/>
      <c r="M5" s="237"/>
    </row>
    <row r="6" spans="1:13" x14ac:dyDescent="0.25">
      <c r="A6" s="237">
        <v>5</v>
      </c>
      <c r="B6" s="237" t="s">
        <v>50</v>
      </c>
      <c r="C6" s="237" t="s">
        <v>51</v>
      </c>
      <c r="D6" s="237" t="s">
        <v>52</v>
      </c>
      <c r="E6" s="237" t="s">
        <v>43</v>
      </c>
      <c r="F6" s="237" t="s">
        <v>94</v>
      </c>
      <c r="G6" s="237" t="s">
        <v>1136</v>
      </c>
      <c r="H6" s="237" t="s">
        <v>5</v>
      </c>
      <c r="I6" s="237" t="s">
        <v>95</v>
      </c>
      <c r="J6" s="237" t="s">
        <v>6</v>
      </c>
      <c r="K6" s="237" t="s">
        <v>1502</v>
      </c>
      <c r="L6" s="237"/>
      <c r="M6" s="237"/>
    </row>
    <row r="7" spans="1:13" x14ac:dyDescent="0.25">
      <c r="A7" s="237">
        <v>6</v>
      </c>
      <c r="B7" s="237" t="s">
        <v>15</v>
      </c>
      <c r="C7" s="237" t="s">
        <v>16</v>
      </c>
      <c r="D7" s="237" t="s">
        <v>17</v>
      </c>
      <c r="E7" s="237" t="s">
        <v>7</v>
      </c>
      <c r="F7" s="237" t="s">
        <v>18</v>
      </c>
      <c r="G7" s="237" t="s">
        <v>1469</v>
      </c>
      <c r="H7" s="237" t="s">
        <v>5</v>
      </c>
      <c r="I7" s="237" t="s">
        <v>19</v>
      </c>
      <c r="J7" s="237" t="s">
        <v>6</v>
      </c>
      <c r="K7" s="237" t="s">
        <v>1495</v>
      </c>
      <c r="L7" s="237"/>
      <c r="M7" s="237"/>
    </row>
    <row r="8" spans="1:13" x14ac:dyDescent="0.25">
      <c r="A8" s="237">
        <v>7</v>
      </c>
      <c r="B8" s="237" t="s">
        <v>366</v>
      </c>
      <c r="C8" s="237" t="s">
        <v>367</v>
      </c>
      <c r="D8" s="237" t="s">
        <v>368</v>
      </c>
      <c r="E8" s="237" t="s">
        <v>43</v>
      </c>
      <c r="F8" s="237" t="s">
        <v>395</v>
      </c>
      <c r="G8" s="237" t="s">
        <v>1469</v>
      </c>
      <c r="H8" s="237" t="s">
        <v>5</v>
      </c>
      <c r="I8" s="237" t="s">
        <v>396</v>
      </c>
      <c r="J8" s="237" t="s">
        <v>6</v>
      </c>
      <c r="K8" s="237" t="s">
        <v>1496</v>
      </c>
      <c r="L8" s="237"/>
      <c r="M8" s="237"/>
    </row>
    <row r="9" spans="1:13" x14ac:dyDescent="0.25">
      <c r="A9" s="237">
        <v>8</v>
      </c>
      <c r="B9" s="237" t="s">
        <v>174</v>
      </c>
      <c r="C9" s="237" t="s">
        <v>175</v>
      </c>
      <c r="D9" s="237" t="s">
        <v>0</v>
      </c>
      <c r="E9" s="237" t="s">
        <v>1</v>
      </c>
      <c r="F9" s="237" t="s">
        <v>472</v>
      </c>
      <c r="G9" s="237" t="s">
        <v>1050</v>
      </c>
      <c r="H9" s="237" t="s">
        <v>473</v>
      </c>
      <c r="I9" s="237" t="s">
        <v>474</v>
      </c>
      <c r="J9" s="237" t="s">
        <v>475</v>
      </c>
      <c r="K9" s="237" t="s">
        <v>1476</v>
      </c>
      <c r="L9" s="237"/>
      <c r="M9" s="237"/>
    </row>
    <row r="10" spans="1:13" x14ac:dyDescent="0.25">
      <c r="A10" s="237">
        <v>9</v>
      </c>
      <c r="B10" s="237" t="s">
        <v>174</v>
      </c>
      <c r="C10" s="237" t="s">
        <v>175</v>
      </c>
      <c r="D10" s="237" t="s">
        <v>0</v>
      </c>
      <c r="E10" s="237" t="s">
        <v>1</v>
      </c>
      <c r="F10" s="237" t="s">
        <v>176</v>
      </c>
      <c r="G10" s="237" t="s">
        <v>1469</v>
      </c>
      <c r="H10" s="237" t="s">
        <v>8</v>
      </c>
      <c r="I10" s="237" t="s">
        <v>177</v>
      </c>
      <c r="J10" s="237" t="s">
        <v>9</v>
      </c>
      <c r="K10" s="237" t="s">
        <v>1477</v>
      </c>
      <c r="L10" s="237"/>
      <c r="M10" s="237"/>
    </row>
    <row r="11" spans="1:13" x14ac:dyDescent="0.25">
      <c r="A11" s="237">
        <v>10</v>
      </c>
      <c r="B11" s="237" t="s">
        <v>174</v>
      </c>
      <c r="C11" s="237" t="s">
        <v>175</v>
      </c>
      <c r="D11" s="237" t="s">
        <v>0</v>
      </c>
      <c r="E11" s="237" t="s">
        <v>1</v>
      </c>
      <c r="F11" s="237" t="s">
        <v>1232</v>
      </c>
      <c r="G11" s="237" t="s">
        <v>1469</v>
      </c>
      <c r="H11" s="237" t="s">
        <v>1013</v>
      </c>
      <c r="I11" s="237" t="s">
        <v>1234</v>
      </c>
      <c r="J11" s="237" t="s">
        <v>960</v>
      </c>
      <c r="K11" s="237" t="s">
        <v>1478</v>
      </c>
      <c r="L11" s="237"/>
      <c r="M11" s="237"/>
    </row>
    <row r="12" spans="1:13" x14ac:dyDescent="0.25">
      <c r="A12" s="237">
        <v>11</v>
      </c>
      <c r="B12" s="237" t="s">
        <v>1479</v>
      </c>
      <c r="C12" s="237" t="s">
        <v>1480</v>
      </c>
      <c r="D12" s="237" t="s">
        <v>1481</v>
      </c>
      <c r="E12" s="237" t="s">
        <v>601</v>
      </c>
      <c r="F12" s="237" t="s">
        <v>1482</v>
      </c>
      <c r="G12" s="237" t="s">
        <v>1469</v>
      </c>
      <c r="H12" s="237" t="s">
        <v>1013</v>
      </c>
      <c r="I12" s="237" t="s">
        <v>1483</v>
      </c>
      <c r="J12" s="237" t="s">
        <v>960</v>
      </c>
      <c r="K12" s="237" t="s">
        <v>1484</v>
      </c>
      <c r="L12" s="237"/>
      <c r="M12" s="237"/>
    </row>
    <row r="13" spans="1:13" x14ac:dyDescent="0.25">
      <c r="A13" s="237">
        <v>12</v>
      </c>
      <c r="B13" s="237" t="s">
        <v>268</v>
      </c>
      <c r="C13" s="237" t="s">
        <v>269</v>
      </c>
      <c r="D13" s="237" t="s">
        <v>66</v>
      </c>
      <c r="E13" s="237" t="s">
        <v>1</v>
      </c>
      <c r="F13" s="237" t="s">
        <v>270</v>
      </c>
      <c r="G13" s="237" t="s">
        <v>1019</v>
      </c>
      <c r="H13" s="237" t="s">
        <v>3</v>
      </c>
      <c r="I13" s="237" t="s">
        <v>271</v>
      </c>
      <c r="J13" s="237" t="s">
        <v>53</v>
      </c>
      <c r="K13" s="237" t="s">
        <v>1466</v>
      </c>
      <c r="L13" s="237"/>
      <c r="M13" s="237"/>
    </row>
    <row r="14" spans="1:13" x14ac:dyDescent="0.25">
      <c r="A14" s="237">
        <v>13</v>
      </c>
      <c r="B14" s="237" t="s">
        <v>803</v>
      </c>
      <c r="C14" s="237" t="s">
        <v>804</v>
      </c>
      <c r="D14" s="237" t="s">
        <v>17</v>
      </c>
      <c r="E14" s="237" t="s">
        <v>7</v>
      </c>
      <c r="F14" s="237" t="s">
        <v>1121</v>
      </c>
      <c r="G14" s="237" t="s">
        <v>1469</v>
      </c>
      <c r="H14" s="237" t="s">
        <v>1013</v>
      </c>
      <c r="I14" s="237" t="s">
        <v>1122</v>
      </c>
      <c r="J14" s="237" t="s">
        <v>960</v>
      </c>
      <c r="K14" s="237" t="s">
        <v>1465</v>
      </c>
      <c r="L14" s="237"/>
      <c r="M14" s="237"/>
    </row>
    <row r="15" spans="1:13" x14ac:dyDescent="0.25">
      <c r="A15" s="237">
        <v>14</v>
      </c>
      <c r="B15" s="237" t="s">
        <v>1458</v>
      </c>
      <c r="C15" s="237" t="s">
        <v>1459</v>
      </c>
      <c r="D15" s="237" t="s">
        <v>42</v>
      </c>
      <c r="E15" s="237" t="s">
        <v>43</v>
      </c>
      <c r="F15" s="237" t="s">
        <v>1460</v>
      </c>
      <c r="G15" s="237" t="s">
        <v>1469</v>
      </c>
      <c r="H15" s="237" t="s">
        <v>1013</v>
      </c>
      <c r="I15" s="237" t="s">
        <v>1461</v>
      </c>
      <c r="J15" s="237" t="s">
        <v>960</v>
      </c>
      <c r="K15" s="237" t="s">
        <v>1462</v>
      </c>
      <c r="L15" s="237"/>
      <c r="M15" s="237"/>
    </row>
    <row r="16" spans="1:13" x14ac:dyDescent="0.25">
      <c r="A16" s="237">
        <v>15</v>
      </c>
      <c r="B16" s="237" t="s">
        <v>366</v>
      </c>
      <c r="C16" s="237" t="s">
        <v>367</v>
      </c>
      <c r="D16" s="237" t="s">
        <v>368</v>
      </c>
      <c r="E16" s="237" t="s">
        <v>43</v>
      </c>
      <c r="F16" s="237" t="s">
        <v>369</v>
      </c>
      <c r="G16" s="237" t="s">
        <v>1019</v>
      </c>
      <c r="H16" s="237" t="s">
        <v>294</v>
      </c>
      <c r="I16" s="237" t="s">
        <v>370</v>
      </c>
      <c r="J16" s="237" t="s">
        <v>289</v>
      </c>
      <c r="K16" s="237" t="s">
        <v>1240</v>
      </c>
      <c r="L16" s="237"/>
      <c r="M16" s="237"/>
    </row>
    <row r="17" spans="1:13" x14ac:dyDescent="0.25">
      <c r="A17" s="237">
        <v>16</v>
      </c>
      <c r="B17" s="237" t="s">
        <v>366</v>
      </c>
      <c r="C17" s="237" t="s">
        <v>367</v>
      </c>
      <c r="D17" s="237" t="s">
        <v>368</v>
      </c>
      <c r="E17" s="237" t="s">
        <v>43</v>
      </c>
      <c r="F17" s="237" t="s">
        <v>1100</v>
      </c>
      <c r="G17" s="237" t="s">
        <v>1469</v>
      </c>
      <c r="H17" s="237" t="s">
        <v>1013</v>
      </c>
      <c r="I17" s="237" t="s">
        <v>1101</v>
      </c>
      <c r="J17" s="237" t="s">
        <v>960</v>
      </c>
      <c r="K17" s="237" t="s">
        <v>1258</v>
      </c>
      <c r="L17" s="237"/>
      <c r="M17" s="237"/>
    </row>
    <row r="18" spans="1:13" x14ac:dyDescent="0.25">
      <c r="A18" s="237">
        <v>17</v>
      </c>
      <c r="B18" s="237" t="s">
        <v>1215</v>
      </c>
      <c r="C18" s="237" t="s">
        <v>1216</v>
      </c>
      <c r="D18" s="237" t="s">
        <v>0</v>
      </c>
      <c r="E18" s="237" t="s">
        <v>1</v>
      </c>
      <c r="F18" s="237" t="s">
        <v>1218</v>
      </c>
      <c r="G18" s="237" t="s">
        <v>1469</v>
      </c>
      <c r="H18" s="237" t="s">
        <v>1013</v>
      </c>
      <c r="I18" s="237" t="s">
        <v>1219</v>
      </c>
      <c r="J18" s="237" t="s">
        <v>960</v>
      </c>
      <c r="K18" s="237" t="s">
        <v>1242</v>
      </c>
      <c r="L18" s="237"/>
      <c r="M18" s="237"/>
    </row>
    <row r="19" spans="1:13" x14ac:dyDescent="0.25">
      <c r="A19" s="237">
        <v>18</v>
      </c>
      <c r="B19" s="237" t="s">
        <v>1194</v>
      </c>
      <c r="C19" s="237" t="s">
        <v>1195</v>
      </c>
      <c r="D19" s="237" t="s">
        <v>1196</v>
      </c>
      <c r="E19" s="237" t="s">
        <v>28</v>
      </c>
      <c r="F19" s="237" t="s">
        <v>1197</v>
      </c>
      <c r="G19" s="237" t="s">
        <v>1469</v>
      </c>
      <c r="H19" s="237" t="s">
        <v>1013</v>
      </c>
      <c r="I19" s="237" t="s">
        <v>1198</v>
      </c>
      <c r="J19" s="237" t="s">
        <v>960</v>
      </c>
      <c r="K19" s="237" t="s">
        <v>1214</v>
      </c>
      <c r="L19" s="237"/>
      <c r="M19" s="237"/>
    </row>
    <row r="20" spans="1:13" x14ac:dyDescent="0.25">
      <c r="A20" s="237">
        <v>19</v>
      </c>
      <c r="B20" s="237" t="s">
        <v>117</v>
      </c>
      <c r="C20" s="237" t="s">
        <v>1210</v>
      </c>
      <c r="D20" s="237" t="s">
        <v>648</v>
      </c>
      <c r="E20" s="237" t="s">
        <v>1</v>
      </c>
      <c r="F20" s="237" t="s">
        <v>1211</v>
      </c>
      <c r="G20" s="237" t="s">
        <v>1019</v>
      </c>
      <c r="H20" s="237" t="s">
        <v>3</v>
      </c>
      <c r="I20" s="237" t="s">
        <v>1212</v>
      </c>
      <c r="J20" s="237" t="s">
        <v>53</v>
      </c>
      <c r="K20" s="237" t="s">
        <v>1213</v>
      </c>
      <c r="L20" s="237"/>
      <c r="M20" s="237"/>
    </row>
    <row r="21" spans="1:13" x14ac:dyDescent="0.25">
      <c r="A21" s="237">
        <v>20</v>
      </c>
      <c r="B21" s="237" t="s">
        <v>116</v>
      </c>
      <c r="C21" s="237" t="s">
        <v>117</v>
      </c>
      <c r="D21" s="237" t="s">
        <v>648</v>
      </c>
      <c r="E21" s="237" t="s">
        <v>1</v>
      </c>
      <c r="F21" s="237" t="s">
        <v>118</v>
      </c>
      <c r="G21" s="237" t="s">
        <v>1019</v>
      </c>
      <c r="H21" s="237" t="s">
        <v>3</v>
      </c>
      <c r="I21" s="237" t="s">
        <v>119</v>
      </c>
      <c r="J21" s="237" t="s">
        <v>53</v>
      </c>
      <c r="K21" s="237" t="s">
        <v>1167</v>
      </c>
      <c r="L21" s="237"/>
      <c r="M21" s="237"/>
    </row>
    <row r="22" spans="1:13" x14ac:dyDescent="0.25">
      <c r="A22" s="237">
        <v>21</v>
      </c>
      <c r="B22" s="237" t="s">
        <v>196</v>
      </c>
      <c r="C22" s="237" t="s">
        <v>104</v>
      </c>
      <c r="D22" s="237" t="s">
        <v>197</v>
      </c>
      <c r="E22" s="237" t="s">
        <v>198</v>
      </c>
      <c r="F22" s="237" t="s">
        <v>1168</v>
      </c>
      <c r="G22" s="237" t="s">
        <v>1469</v>
      </c>
      <c r="H22" s="237" t="s">
        <v>1013</v>
      </c>
      <c r="I22" s="237" t="s">
        <v>1169</v>
      </c>
      <c r="J22" s="237" t="s">
        <v>960</v>
      </c>
      <c r="K22" s="237" t="s">
        <v>1170</v>
      </c>
      <c r="L22" s="237"/>
      <c r="M22" s="237"/>
    </row>
    <row r="23" spans="1:13" x14ac:dyDescent="0.25">
      <c r="A23" s="237">
        <v>22</v>
      </c>
      <c r="B23" s="237" t="s">
        <v>1176</v>
      </c>
      <c r="C23" s="237" t="s">
        <v>1177</v>
      </c>
      <c r="D23" s="237" t="s">
        <v>173</v>
      </c>
      <c r="E23" s="237" t="s">
        <v>43</v>
      </c>
      <c r="F23" s="237" t="s">
        <v>1178</v>
      </c>
      <c r="G23" s="237" t="s">
        <v>1469</v>
      </c>
      <c r="H23" s="237" t="s">
        <v>1013</v>
      </c>
      <c r="I23" s="237" t="s">
        <v>1179</v>
      </c>
      <c r="J23" s="237" t="s">
        <v>960</v>
      </c>
      <c r="K23" s="237" t="s">
        <v>1180</v>
      </c>
      <c r="L23" s="237"/>
      <c r="M23" s="237"/>
    </row>
    <row r="24" spans="1:13" x14ac:dyDescent="0.25">
      <c r="A24" s="237">
        <v>23</v>
      </c>
      <c r="B24" s="237" t="s">
        <v>1181</v>
      </c>
      <c r="C24" s="237" t="s">
        <v>1182</v>
      </c>
      <c r="D24" s="237" t="s">
        <v>1183</v>
      </c>
      <c r="E24" s="237" t="s">
        <v>48</v>
      </c>
      <c r="F24" s="237" t="s">
        <v>1184</v>
      </c>
      <c r="G24" s="237" t="s">
        <v>1469</v>
      </c>
      <c r="H24" s="237" t="s">
        <v>1013</v>
      </c>
      <c r="I24" s="237" t="s">
        <v>1185</v>
      </c>
      <c r="J24" s="237" t="s">
        <v>960</v>
      </c>
      <c r="K24" s="237" t="s">
        <v>1186</v>
      </c>
      <c r="L24" s="237"/>
      <c r="M24" s="237"/>
    </row>
    <row r="25" spans="1:13" x14ac:dyDescent="0.25">
      <c r="A25" s="237">
        <v>24</v>
      </c>
      <c r="B25" s="237" t="s">
        <v>1187</v>
      </c>
      <c r="C25" s="237" t="s">
        <v>1188</v>
      </c>
      <c r="D25" s="237" t="s">
        <v>1189</v>
      </c>
      <c r="E25" s="237" t="s">
        <v>43</v>
      </c>
      <c r="F25" s="237" t="s">
        <v>1190</v>
      </c>
      <c r="G25" s="237" t="s">
        <v>1469</v>
      </c>
      <c r="H25" s="237" t="s">
        <v>1013</v>
      </c>
      <c r="I25" s="237" t="s">
        <v>1191</v>
      </c>
      <c r="J25" s="237" t="s">
        <v>960</v>
      </c>
      <c r="K25" s="237" t="s">
        <v>1192</v>
      </c>
      <c r="L25" s="237"/>
      <c r="M25" s="237"/>
    </row>
    <row r="26" spans="1:13" x14ac:dyDescent="0.25">
      <c r="A26" s="237">
        <v>25</v>
      </c>
      <c r="B26" s="237" t="s">
        <v>262</v>
      </c>
      <c r="C26" s="237" t="s">
        <v>1141</v>
      </c>
      <c r="D26" s="237" t="s">
        <v>1142</v>
      </c>
      <c r="E26" s="237" t="s">
        <v>1</v>
      </c>
      <c r="F26" s="237" t="s">
        <v>1143</v>
      </c>
      <c r="G26" s="237" t="s">
        <v>1469</v>
      </c>
      <c r="H26" s="237" t="s">
        <v>1013</v>
      </c>
      <c r="I26" s="237" t="s">
        <v>1144</v>
      </c>
      <c r="J26" s="237" t="s">
        <v>960</v>
      </c>
      <c r="K26" s="237" t="s">
        <v>1145</v>
      </c>
      <c r="L26" s="237"/>
      <c r="M26" s="237"/>
    </row>
    <row r="27" spans="1:13" x14ac:dyDescent="0.25">
      <c r="A27" s="237">
        <v>26</v>
      </c>
      <c r="B27" s="237" t="s">
        <v>1146</v>
      </c>
      <c r="C27" s="237" t="s">
        <v>1147</v>
      </c>
      <c r="D27" s="237" t="s">
        <v>1142</v>
      </c>
      <c r="E27" s="237" t="s">
        <v>1</v>
      </c>
      <c r="F27" s="237" t="s">
        <v>1148</v>
      </c>
      <c r="G27" s="237" t="s">
        <v>1469</v>
      </c>
      <c r="H27" s="237" t="s">
        <v>1013</v>
      </c>
      <c r="I27" s="237" t="s">
        <v>1149</v>
      </c>
      <c r="J27" s="237" t="s">
        <v>960</v>
      </c>
      <c r="K27" s="237" t="s">
        <v>1150</v>
      </c>
      <c r="L27" s="237"/>
      <c r="M27" s="237"/>
    </row>
    <row r="28" spans="1:13" x14ac:dyDescent="0.25">
      <c r="A28" s="237">
        <v>27</v>
      </c>
      <c r="B28" s="237" t="s">
        <v>50</v>
      </c>
      <c r="C28" s="237" t="s">
        <v>51</v>
      </c>
      <c r="D28" s="237" t="s">
        <v>52</v>
      </c>
      <c r="E28" s="237" t="s">
        <v>43</v>
      </c>
      <c r="F28" s="237" t="s">
        <v>1085</v>
      </c>
      <c r="G28" s="237" t="s">
        <v>1469</v>
      </c>
      <c r="H28" s="237" t="s">
        <v>1013</v>
      </c>
      <c r="I28" s="237" t="s">
        <v>1086</v>
      </c>
      <c r="J28" s="237" t="s">
        <v>960</v>
      </c>
      <c r="K28" s="237" t="s">
        <v>1087</v>
      </c>
      <c r="L28" s="237"/>
      <c r="M28" s="237"/>
    </row>
    <row r="29" spans="1:13" x14ac:dyDescent="0.25">
      <c r="A29" s="237">
        <v>28</v>
      </c>
      <c r="B29" s="237" t="s">
        <v>196</v>
      </c>
      <c r="C29" s="237" t="s">
        <v>104</v>
      </c>
      <c r="D29" s="237" t="s">
        <v>197</v>
      </c>
      <c r="E29" s="237" t="s">
        <v>198</v>
      </c>
      <c r="F29" s="237" t="s">
        <v>1107</v>
      </c>
      <c r="G29" s="237" t="s">
        <v>1469</v>
      </c>
      <c r="H29" s="237" t="s">
        <v>1013</v>
      </c>
      <c r="I29" s="237" t="s">
        <v>1108</v>
      </c>
      <c r="J29" s="237" t="s">
        <v>960</v>
      </c>
      <c r="K29" s="237" t="s">
        <v>1109</v>
      </c>
      <c r="L29" s="237"/>
      <c r="M29" s="237"/>
    </row>
    <row r="30" spans="1:13" x14ac:dyDescent="0.25">
      <c r="A30" s="237">
        <v>29</v>
      </c>
      <c r="B30" s="237" t="s">
        <v>1110</v>
      </c>
      <c r="C30" s="237" t="s">
        <v>408</v>
      </c>
      <c r="D30" s="237" t="s">
        <v>1111</v>
      </c>
      <c r="E30" s="237" t="s">
        <v>912</v>
      </c>
      <c r="F30" s="237" t="s">
        <v>1112</v>
      </c>
      <c r="G30" s="237" t="s">
        <v>1469</v>
      </c>
      <c r="H30" s="237" t="s">
        <v>1013</v>
      </c>
      <c r="I30" s="237" t="s">
        <v>1113</v>
      </c>
      <c r="J30" s="237" t="s">
        <v>960</v>
      </c>
      <c r="K30" s="237" t="s">
        <v>1114</v>
      </c>
      <c r="L30" s="237"/>
      <c r="M30" s="237"/>
    </row>
    <row r="31" spans="1:13" x14ac:dyDescent="0.25">
      <c r="A31" s="237">
        <v>30</v>
      </c>
      <c r="B31" s="237" t="s">
        <v>1072</v>
      </c>
      <c r="C31" s="237" t="s">
        <v>1073</v>
      </c>
      <c r="D31" s="237" t="s">
        <v>122</v>
      </c>
      <c r="E31" s="237" t="s">
        <v>43</v>
      </c>
      <c r="F31" s="237" t="s">
        <v>221</v>
      </c>
      <c r="G31" s="237" t="s">
        <v>1131</v>
      </c>
      <c r="H31" s="237" t="s">
        <v>3</v>
      </c>
      <c r="I31" s="237" t="s">
        <v>222</v>
      </c>
      <c r="J31" s="237" t="s">
        <v>53</v>
      </c>
      <c r="K31" s="237" t="s">
        <v>1074</v>
      </c>
      <c r="L31" s="237"/>
      <c r="M31" s="237"/>
    </row>
    <row r="32" spans="1:13" x14ac:dyDescent="0.25">
      <c r="A32" s="237">
        <v>31</v>
      </c>
      <c r="B32" s="237" t="s">
        <v>190</v>
      </c>
      <c r="C32" s="237" t="s">
        <v>191</v>
      </c>
      <c r="D32" s="237" t="s">
        <v>192</v>
      </c>
      <c r="E32" s="237" t="s">
        <v>28</v>
      </c>
      <c r="F32" s="237" t="s">
        <v>193</v>
      </c>
      <c r="G32" s="237" t="s">
        <v>1019</v>
      </c>
      <c r="H32" s="237" t="s">
        <v>30</v>
      </c>
      <c r="I32" s="237" t="s">
        <v>194</v>
      </c>
      <c r="J32" s="237" t="s">
        <v>32</v>
      </c>
      <c r="K32" s="237" t="s">
        <v>1081</v>
      </c>
      <c r="L32" s="237"/>
      <c r="M32" s="237"/>
    </row>
    <row r="33" spans="1:13" x14ac:dyDescent="0.25">
      <c r="A33" s="237">
        <v>32</v>
      </c>
      <c r="B33" s="237" t="s">
        <v>262</v>
      </c>
      <c r="C33" s="237" t="s">
        <v>263</v>
      </c>
      <c r="D33" s="237" t="s">
        <v>264</v>
      </c>
      <c r="E33" s="237" t="s">
        <v>1</v>
      </c>
      <c r="F33" s="237" t="s">
        <v>265</v>
      </c>
      <c r="G33" s="237" t="s">
        <v>1019</v>
      </c>
      <c r="H33" s="237" t="s">
        <v>3</v>
      </c>
      <c r="I33" s="237" t="s">
        <v>266</v>
      </c>
      <c r="J33" s="237" t="s">
        <v>53</v>
      </c>
      <c r="K33" s="237" t="s">
        <v>1057</v>
      </c>
      <c r="L33" s="237"/>
      <c r="M33" s="237"/>
    </row>
    <row r="34" spans="1:13" x14ac:dyDescent="0.25">
      <c r="A34" s="237">
        <v>33</v>
      </c>
      <c r="B34" s="237" t="s">
        <v>71</v>
      </c>
      <c r="C34" s="237" t="s">
        <v>72</v>
      </c>
      <c r="D34" s="237" t="s">
        <v>73</v>
      </c>
      <c r="E34" s="237" t="s">
        <v>28</v>
      </c>
      <c r="F34" s="237" t="s">
        <v>74</v>
      </c>
      <c r="G34" s="237" t="s">
        <v>1019</v>
      </c>
      <c r="H34" s="237" t="s">
        <v>30</v>
      </c>
      <c r="I34" s="237" t="s">
        <v>75</v>
      </c>
      <c r="J34" s="237" t="s">
        <v>32</v>
      </c>
      <c r="K34" s="237" t="s">
        <v>1058</v>
      </c>
      <c r="L34" s="237"/>
      <c r="M34" s="237"/>
    </row>
    <row r="35" spans="1:13" x14ac:dyDescent="0.25">
      <c r="A35" s="237">
        <v>34</v>
      </c>
      <c r="B35" s="237" t="s">
        <v>273</v>
      </c>
      <c r="C35" s="237" t="s">
        <v>274</v>
      </c>
      <c r="D35" s="237" t="s">
        <v>0</v>
      </c>
      <c r="E35" s="237" t="s">
        <v>1</v>
      </c>
      <c r="F35" s="237" t="s">
        <v>275</v>
      </c>
      <c r="G35" s="237" t="s">
        <v>1019</v>
      </c>
      <c r="H35" s="237" t="s">
        <v>3</v>
      </c>
      <c r="I35" s="237" t="s">
        <v>276</v>
      </c>
      <c r="J35" s="237" t="s">
        <v>53</v>
      </c>
      <c r="K35" s="237" t="s">
        <v>1069</v>
      </c>
      <c r="L35" s="237"/>
      <c r="M35" s="237"/>
    </row>
    <row r="36" spans="1:13" x14ac:dyDescent="0.25">
      <c r="A36" s="237">
        <v>35</v>
      </c>
      <c r="B36" s="237" t="s">
        <v>766</v>
      </c>
      <c r="C36" s="237" t="s">
        <v>767</v>
      </c>
      <c r="D36" s="237" t="s">
        <v>577</v>
      </c>
      <c r="E36" s="237" t="s">
        <v>7</v>
      </c>
      <c r="F36" s="237" t="s">
        <v>1040</v>
      </c>
      <c r="G36" s="237" t="s">
        <v>1050</v>
      </c>
      <c r="H36" s="237" t="s">
        <v>781</v>
      </c>
      <c r="I36" s="237" t="s">
        <v>1042</v>
      </c>
      <c r="J36" s="237" t="s">
        <v>1043</v>
      </c>
      <c r="K36" s="237" t="s">
        <v>1044</v>
      </c>
      <c r="L36" s="237"/>
      <c r="M36" s="237"/>
    </row>
    <row r="37" spans="1:13" x14ac:dyDescent="0.25">
      <c r="A37" s="237">
        <v>36</v>
      </c>
      <c r="B37" s="237" t="s">
        <v>145</v>
      </c>
      <c r="C37" s="237" t="s">
        <v>97</v>
      </c>
      <c r="D37" s="237" t="s">
        <v>1046</v>
      </c>
      <c r="E37" s="237" t="s">
        <v>1</v>
      </c>
      <c r="F37" s="237" t="s">
        <v>147</v>
      </c>
      <c r="G37" s="237" t="s">
        <v>1019</v>
      </c>
      <c r="H37" s="237" t="s">
        <v>3</v>
      </c>
      <c r="I37" s="237" t="s">
        <v>148</v>
      </c>
      <c r="J37" s="237" t="s">
        <v>53</v>
      </c>
      <c r="K37" s="237" t="s">
        <v>1047</v>
      </c>
      <c r="L37" s="237"/>
      <c r="M37" s="237"/>
    </row>
    <row r="38" spans="1:13" x14ac:dyDescent="0.25">
      <c r="A38" s="237">
        <v>37</v>
      </c>
      <c r="B38" s="237" t="s">
        <v>803</v>
      </c>
      <c r="C38" s="237" t="s">
        <v>804</v>
      </c>
      <c r="D38" s="237" t="s">
        <v>17</v>
      </c>
      <c r="E38" s="237" t="s">
        <v>7</v>
      </c>
      <c r="F38" s="237" t="s">
        <v>805</v>
      </c>
      <c r="G38" s="237" t="s">
        <v>1469</v>
      </c>
      <c r="H38" s="237" t="s">
        <v>5</v>
      </c>
      <c r="I38" s="237" t="s">
        <v>806</v>
      </c>
      <c r="J38" s="237" t="s">
        <v>6</v>
      </c>
      <c r="K38" s="237" t="s">
        <v>996</v>
      </c>
      <c r="L38" s="237"/>
      <c r="M38" s="237"/>
    </row>
    <row r="39" spans="1:13" x14ac:dyDescent="0.25">
      <c r="A39" s="237">
        <v>38</v>
      </c>
      <c r="B39" s="237" t="s">
        <v>982</v>
      </c>
      <c r="C39" s="237" t="s">
        <v>292</v>
      </c>
      <c r="D39" s="237" t="s">
        <v>462</v>
      </c>
      <c r="E39" s="237" t="s">
        <v>1</v>
      </c>
      <c r="F39" s="237" t="s">
        <v>422</v>
      </c>
      <c r="G39" s="237" t="s">
        <v>1019</v>
      </c>
      <c r="H39" s="237" t="s">
        <v>3</v>
      </c>
      <c r="I39" s="237" t="s">
        <v>423</v>
      </c>
      <c r="J39" s="237" t="s">
        <v>2</v>
      </c>
      <c r="K39" s="237" t="s">
        <v>983</v>
      </c>
      <c r="L39" s="237"/>
      <c r="M39" s="237"/>
    </row>
    <row r="40" spans="1:13" x14ac:dyDescent="0.25">
      <c r="A40" s="237">
        <v>39</v>
      </c>
      <c r="B40" s="237" t="s">
        <v>64</v>
      </c>
      <c r="C40" s="237" t="s">
        <v>65</v>
      </c>
      <c r="D40" s="237" t="s">
        <v>66</v>
      </c>
      <c r="E40" s="237" t="s">
        <v>1</v>
      </c>
      <c r="F40" s="237" t="s">
        <v>67</v>
      </c>
      <c r="G40" s="237" t="s">
        <v>1019</v>
      </c>
      <c r="H40" s="237" t="s">
        <v>30</v>
      </c>
      <c r="I40" s="237" t="s">
        <v>68</v>
      </c>
      <c r="J40" s="237" t="s">
        <v>32</v>
      </c>
      <c r="K40" s="237" t="s">
        <v>959</v>
      </c>
      <c r="L40" s="237"/>
      <c r="M40" s="237"/>
    </row>
    <row r="41" spans="1:13" x14ac:dyDescent="0.25">
      <c r="A41" s="237">
        <v>40</v>
      </c>
      <c r="B41" s="237" t="s">
        <v>242</v>
      </c>
      <c r="C41" s="237" t="s">
        <v>243</v>
      </c>
      <c r="D41" s="237" t="s">
        <v>957</v>
      </c>
      <c r="E41" s="237" t="s">
        <v>43</v>
      </c>
      <c r="F41" s="237" t="s">
        <v>244</v>
      </c>
      <c r="G41" s="237" t="s">
        <v>1019</v>
      </c>
      <c r="H41" s="237" t="s">
        <v>3</v>
      </c>
      <c r="I41" s="237" t="s">
        <v>245</v>
      </c>
      <c r="J41" s="237" t="s">
        <v>125</v>
      </c>
      <c r="K41" s="237" t="s">
        <v>958</v>
      </c>
      <c r="L41" s="237"/>
      <c r="M41" s="237"/>
    </row>
    <row r="42" spans="1:13" x14ac:dyDescent="0.25">
      <c r="A42" s="237">
        <v>41</v>
      </c>
      <c r="B42" s="237" t="s">
        <v>322</v>
      </c>
      <c r="C42" s="237" t="s">
        <v>323</v>
      </c>
      <c r="D42" s="237" t="s">
        <v>66</v>
      </c>
      <c r="E42" s="237" t="s">
        <v>1</v>
      </c>
      <c r="F42" s="237" t="s">
        <v>324</v>
      </c>
      <c r="G42" s="237" t="s">
        <v>1019</v>
      </c>
      <c r="H42" s="237" t="s">
        <v>287</v>
      </c>
      <c r="I42" s="237" t="s">
        <v>325</v>
      </c>
      <c r="J42" s="237" t="s">
        <v>289</v>
      </c>
      <c r="K42" s="237" t="s">
        <v>956</v>
      </c>
      <c r="L42" s="237"/>
      <c r="M42" s="237"/>
    </row>
    <row r="43" spans="1:13" x14ac:dyDescent="0.25">
      <c r="A43" s="237">
        <v>42</v>
      </c>
      <c r="B43" s="237" t="s">
        <v>49</v>
      </c>
      <c r="C43" s="237" t="s">
        <v>97</v>
      </c>
      <c r="D43" s="237" t="s">
        <v>66</v>
      </c>
      <c r="E43" s="237" t="s">
        <v>1</v>
      </c>
      <c r="F43" s="237" t="s">
        <v>391</v>
      </c>
      <c r="G43" s="237" t="s">
        <v>1019</v>
      </c>
      <c r="H43" s="237" t="s">
        <v>294</v>
      </c>
      <c r="I43" s="237" t="s">
        <v>392</v>
      </c>
      <c r="J43" s="237" t="s">
        <v>289</v>
      </c>
      <c r="K43" s="237" t="s">
        <v>921</v>
      </c>
      <c r="L43" s="237"/>
      <c r="M43" s="237"/>
    </row>
    <row r="44" spans="1:13" x14ac:dyDescent="0.25">
      <c r="A44" s="237">
        <v>43</v>
      </c>
      <c r="B44" s="237" t="s">
        <v>361</v>
      </c>
      <c r="C44" s="237" t="s">
        <v>362</v>
      </c>
      <c r="D44" s="237" t="s">
        <v>0</v>
      </c>
      <c r="E44" s="237" t="s">
        <v>1</v>
      </c>
      <c r="F44" s="237" t="s">
        <v>886</v>
      </c>
      <c r="G44" s="237" t="s">
        <v>1019</v>
      </c>
      <c r="H44" s="237" t="s">
        <v>3</v>
      </c>
      <c r="I44" s="237" t="s">
        <v>861</v>
      </c>
      <c r="J44" s="237" t="s">
        <v>516</v>
      </c>
      <c r="K44" s="237" t="s">
        <v>896</v>
      </c>
      <c r="L44" s="237"/>
      <c r="M44" s="237"/>
    </row>
    <row r="45" spans="1:13" x14ac:dyDescent="0.25">
      <c r="A45" s="237">
        <v>44</v>
      </c>
      <c r="B45" s="237" t="s">
        <v>845</v>
      </c>
      <c r="C45" s="237" t="s">
        <v>846</v>
      </c>
      <c r="D45" s="237" t="s">
        <v>27</v>
      </c>
      <c r="E45" s="237" t="s">
        <v>28</v>
      </c>
      <c r="F45" s="237" t="s">
        <v>847</v>
      </c>
      <c r="G45" s="237" t="s">
        <v>1019</v>
      </c>
      <c r="H45" s="237" t="s">
        <v>294</v>
      </c>
      <c r="I45" s="237" t="s">
        <v>848</v>
      </c>
      <c r="J45" s="237" t="s">
        <v>289</v>
      </c>
      <c r="K45" s="237" t="s">
        <v>849</v>
      </c>
      <c r="L45" s="237"/>
      <c r="M45" s="237"/>
    </row>
    <row r="46" spans="1:13" x14ac:dyDescent="0.25">
      <c r="A46" s="237">
        <v>45</v>
      </c>
      <c r="B46" s="237" t="s">
        <v>766</v>
      </c>
      <c r="C46" s="237" t="s">
        <v>767</v>
      </c>
      <c r="D46" s="237" t="s">
        <v>577</v>
      </c>
      <c r="E46" s="237" t="s">
        <v>7</v>
      </c>
      <c r="F46" s="237" t="s">
        <v>768</v>
      </c>
      <c r="G46" s="237" t="s">
        <v>1469</v>
      </c>
      <c r="H46" s="237" t="s">
        <v>8</v>
      </c>
      <c r="I46" s="237" t="s">
        <v>769</v>
      </c>
      <c r="J46" s="237" t="s">
        <v>9</v>
      </c>
      <c r="K46" s="237" t="s">
        <v>770</v>
      </c>
      <c r="L46" s="237"/>
      <c r="M46" s="237"/>
    </row>
    <row r="47" spans="1:13" x14ac:dyDescent="0.25">
      <c r="A47" s="237">
        <v>46</v>
      </c>
      <c r="B47" s="237" t="s">
        <v>530</v>
      </c>
      <c r="C47" s="237" t="s">
        <v>531</v>
      </c>
      <c r="D47" s="237" t="s">
        <v>36</v>
      </c>
      <c r="E47" s="237" t="s">
        <v>1</v>
      </c>
      <c r="F47" s="237" t="s">
        <v>532</v>
      </c>
      <c r="G47" s="237" t="s">
        <v>1019</v>
      </c>
      <c r="H47" s="237" t="s">
        <v>294</v>
      </c>
      <c r="I47" s="237" t="s">
        <v>533</v>
      </c>
      <c r="J47" s="237" t="s">
        <v>516</v>
      </c>
      <c r="K47" s="237" t="s">
        <v>764</v>
      </c>
      <c r="L47" s="237"/>
      <c r="M47" s="237"/>
    </row>
    <row r="48" spans="1:13" x14ac:dyDescent="0.25">
      <c r="A48" s="237">
        <v>47</v>
      </c>
      <c r="B48" s="237" t="s">
        <v>651</v>
      </c>
      <c r="C48" s="237" t="s">
        <v>652</v>
      </c>
      <c r="D48" s="237" t="s">
        <v>653</v>
      </c>
      <c r="E48" s="237" t="s">
        <v>1</v>
      </c>
      <c r="F48" s="237" t="s">
        <v>654</v>
      </c>
      <c r="G48" s="237" t="s">
        <v>1019</v>
      </c>
      <c r="H48" s="237" t="s">
        <v>294</v>
      </c>
      <c r="I48" s="237" t="s">
        <v>655</v>
      </c>
      <c r="J48" s="237" t="s">
        <v>289</v>
      </c>
      <c r="K48" s="237" t="s">
        <v>656</v>
      </c>
      <c r="L48" s="237"/>
      <c r="M48" s="237"/>
    </row>
    <row r="49" spans="1:13" x14ac:dyDescent="0.25">
      <c r="A49" s="237">
        <v>48</v>
      </c>
      <c r="B49" s="237" t="s">
        <v>425</v>
      </c>
      <c r="C49" s="237" t="s">
        <v>426</v>
      </c>
      <c r="D49" s="237" t="s">
        <v>427</v>
      </c>
      <c r="E49" s="237" t="s">
        <v>28</v>
      </c>
      <c r="F49" s="237" t="s">
        <v>428</v>
      </c>
      <c r="G49" s="237" t="s">
        <v>1019</v>
      </c>
      <c r="H49" s="237" t="s">
        <v>287</v>
      </c>
      <c r="I49" s="237" t="s">
        <v>429</v>
      </c>
      <c r="J49" s="237" t="s">
        <v>289</v>
      </c>
      <c r="K49" s="237" t="s">
        <v>659</v>
      </c>
      <c r="L49" s="237"/>
      <c r="M49" s="237"/>
    </row>
    <row r="50" spans="1:13" x14ac:dyDescent="0.25">
      <c r="A50" s="237">
        <v>49</v>
      </c>
      <c r="B50" s="237" t="s">
        <v>608</v>
      </c>
      <c r="C50" s="237" t="s">
        <v>378</v>
      </c>
      <c r="D50" s="237" t="s">
        <v>27</v>
      </c>
      <c r="E50" s="237" t="s">
        <v>28</v>
      </c>
      <c r="F50" s="237" t="s">
        <v>609</v>
      </c>
      <c r="G50" s="237" t="s">
        <v>1019</v>
      </c>
      <c r="H50" s="237" t="s">
        <v>294</v>
      </c>
      <c r="I50" s="237" t="s">
        <v>610</v>
      </c>
      <c r="J50" s="237" t="s">
        <v>289</v>
      </c>
      <c r="K50" s="237" t="s">
        <v>663</v>
      </c>
      <c r="L50" s="237"/>
      <c r="M50" s="237"/>
    </row>
    <row r="51" spans="1:13" x14ac:dyDescent="0.25">
      <c r="A51" s="237">
        <v>50</v>
      </c>
      <c r="B51" s="237" t="s">
        <v>1467</v>
      </c>
      <c r="C51" s="237" t="s">
        <v>378</v>
      </c>
      <c r="D51" s="237"/>
      <c r="E51" s="237"/>
      <c r="F51" s="237" t="s">
        <v>572</v>
      </c>
      <c r="G51" s="237" t="s">
        <v>1019</v>
      </c>
      <c r="H51" s="237" t="s">
        <v>287</v>
      </c>
      <c r="I51" s="237" t="s">
        <v>573</v>
      </c>
      <c r="J51" s="237" t="s">
        <v>289</v>
      </c>
      <c r="K51" s="237" t="s">
        <v>665</v>
      </c>
      <c r="L51" s="237"/>
      <c r="M51" s="237"/>
    </row>
    <row r="52" spans="1:13" x14ac:dyDescent="0.25">
      <c r="A52" s="237">
        <v>51</v>
      </c>
      <c r="B52" s="237" t="s">
        <v>590</v>
      </c>
      <c r="C52" s="237" t="s">
        <v>591</v>
      </c>
      <c r="D52" s="237" t="s">
        <v>592</v>
      </c>
      <c r="E52" s="237" t="s">
        <v>43</v>
      </c>
      <c r="F52" s="237" t="s">
        <v>593</v>
      </c>
      <c r="G52" s="237" t="s">
        <v>1131</v>
      </c>
      <c r="H52" s="237" t="s">
        <v>30</v>
      </c>
      <c r="I52" s="237" t="s">
        <v>594</v>
      </c>
      <c r="J52" s="237" t="s">
        <v>32</v>
      </c>
      <c r="K52" s="237" t="s">
        <v>669</v>
      </c>
      <c r="L52" s="237"/>
      <c r="M52" s="237"/>
    </row>
    <row r="53" spans="1:13" x14ac:dyDescent="0.25">
      <c r="A53" s="237">
        <v>52</v>
      </c>
      <c r="B53" s="237" t="s">
        <v>566</v>
      </c>
      <c r="C53" s="237" t="s">
        <v>556</v>
      </c>
      <c r="D53" s="237" t="s">
        <v>0</v>
      </c>
      <c r="E53" s="237" t="s">
        <v>1</v>
      </c>
      <c r="F53" s="237" t="s">
        <v>557</v>
      </c>
      <c r="G53" s="237" t="s">
        <v>1019</v>
      </c>
      <c r="H53" s="237" t="s">
        <v>287</v>
      </c>
      <c r="I53" s="237" t="s">
        <v>558</v>
      </c>
      <c r="J53" s="237" t="s">
        <v>289</v>
      </c>
      <c r="K53" s="237" t="s">
        <v>673</v>
      </c>
      <c r="L53" s="237"/>
      <c r="M53" s="237"/>
    </row>
    <row r="54" spans="1:13" x14ac:dyDescent="0.25">
      <c r="A54" s="237">
        <v>53</v>
      </c>
      <c r="B54" s="237" t="s">
        <v>1468</v>
      </c>
      <c r="C54" s="237" t="s">
        <v>97</v>
      </c>
      <c r="D54" s="237"/>
      <c r="E54" s="237"/>
      <c r="F54" s="237" t="s">
        <v>540</v>
      </c>
      <c r="G54" s="237" t="s">
        <v>1019</v>
      </c>
      <c r="H54" s="237" t="s">
        <v>294</v>
      </c>
      <c r="I54" s="237" t="s">
        <v>541</v>
      </c>
      <c r="J54" s="237" t="s">
        <v>289</v>
      </c>
      <c r="K54" s="237" t="s">
        <v>677</v>
      </c>
      <c r="L54" s="237"/>
      <c r="M54" s="237"/>
    </row>
    <row r="55" spans="1:13" x14ac:dyDescent="0.25">
      <c r="A55" s="237">
        <v>54</v>
      </c>
      <c r="B55" s="237" t="s">
        <v>291</v>
      </c>
      <c r="C55" s="237" t="s">
        <v>292</v>
      </c>
      <c r="D55" s="237" t="s">
        <v>0</v>
      </c>
      <c r="E55" s="237" t="s">
        <v>1</v>
      </c>
      <c r="F55" s="237" t="s">
        <v>293</v>
      </c>
      <c r="G55" s="237" t="s">
        <v>1019</v>
      </c>
      <c r="H55" s="237" t="s">
        <v>294</v>
      </c>
      <c r="I55" s="237" t="s">
        <v>295</v>
      </c>
      <c r="J55" s="237" t="s">
        <v>289</v>
      </c>
      <c r="K55" s="237" t="s">
        <v>679</v>
      </c>
      <c r="L55" s="237"/>
      <c r="M55" s="237"/>
    </row>
    <row r="56" spans="1:13" x14ac:dyDescent="0.25">
      <c r="A56" s="237">
        <v>55</v>
      </c>
      <c r="B56" s="237" t="s">
        <v>311</v>
      </c>
      <c r="C56" s="237" t="s">
        <v>312</v>
      </c>
      <c r="D56" s="237" t="s">
        <v>313</v>
      </c>
      <c r="E56" s="237" t="s">
        <v>43</v>
      </c>
      <c r="F56" s="237" t="s">
        <v>314</v>
      </c>
      <c r="G56" s="237" t="s">
        <v>1019</v>
      </c>
      <c r="H56" s="237" t="s">
        <v>294</v>
      </c>
      <c r="I56" s="237" t="s">
        <v>315</v>
      </c>
      <c r="J56" s="237" t="s">
        <v>289</v>
      </c>
      <c r="K56" s="237" t="s">
        <v>683</v>
      </c>
      <c r="L56" s="237"/>
      <c r="M56" s="237"/>
    </row>
    <row r="57" spans="1:13" x14ac:dyDescent="0.25">
      <c r="A57" s="237">
        <v>56</v>
      </c>
      <c r="B57" s="237" t="s">
        <v>317</v>
      </c>
      <c r="C57" s="237" t="s">
        <v>279</v>
      </c>
      <c r="D57" s="237" t="s">
        <v>318</v>
      </c>
      <c r="E57" s="237" t="s">
        <v>28</v>
      </c>
      <c r="F57" s="237" t="s">
        <v>319</v>
      </c>
      <c r="G57" s="237" t="s">
        <v>1019</v>
      </c>
      <c r="H57" s="237" t="s">
        <v>287</v>
      </c>
      <c r="I57" s="237" t="s">
        <v>320</v>
      </c>
      <c r="J57" s="237" t="s">
        <v>289</v>
      </c>
      <c r="K57" s="237" t="s">
        <v>758</v>
      </c>
      <c r="L57" s="237"/>
      <c r="M57" s="237"/>
    </row>
    <row r="58" spans="1:13" x14ac:dyDescent="0.25">
      <c r="A58" s="237">
        <v>57</v>
      </c>
      <c r="B58" s="237" t="s">
        <v>333</v>
      </c>
      <c r="C58" s="237" t="s">
        <v>334</v>
      </c>
      <c r="D58" s="237" t="s">
        <v>335</v>
      </c>
      <c r="E58" s="237" t="s">
        <v>48</v>
      </c>
      <c r="F58" s="237" t="s">
        <v>336</v>
      </c>
      <c r="G58" s="237" t="s">
        <v>666</v>
      </c>
      <c r="H58" s="237" t="s">
        <v>287</v>
      </c>
      <c r="I58" s="237" t="s">
        <v>337</v>
      </c>
      <c r="J58" s="237" t="s">
        <v>289</v>
      </c>
      <c r="K58" s="237" t="s">
        <v>686</v>
      </c>
      <c r="L58" s="237"/>
      <c r="M58" s="237"/>
    </row>
    <row r="59" spans="1:13" x14ac:dyDescent="0.25">
      <c r="A59" s="237">
        <v>58</v>
      </c>
      <c r="B59" s="237" t="s">
        <v>238</v>
      </c>
      <c r="C59" s="237" t="s">
        <v>239</v>
      </c>
      <c r="D59" s="237" t="s">
        <v>0</v>
      </c>
      <c r="E59" s="237" t="s">
        <v>1</v>
      </c>
      <c r="F59" s="237" t="s">
        <v>240</v>
      </c>
      <c r="G59" s="237" t="s">
        <v>1019</v>
      </c>
      <c r="H59" s="237" t="s">
        <v>3</v>
      </c>
      <c r="I59" s="237" t="s">
        <v>241</v>
      </c>
      <c r="J59" s="237" t="s">
        <v>53</v>
      </c>
      <c r="K59" s="237" t="s">
        <v>691</v>
      </c>
      <c r="L59" s="237"/>
      <c r="M59" s="237"/>
    </row>
    <row r="60" spans="1:13" x14ac:dyDescent="0.25">
      <c r="A60" s="237">
        <v>59</v>
      </c>
      <c r="B60" s="237" t="s">
        <v>137</v>
      </c>
      <c r="C60" s="237" t="s">
        <v>138</v>
      </c>
      <c r="D60" s="237" t="s">
        <v>0</v>
      </c>
      <c r="E60" s="237" t="s">
        <v>1</v>
      </c>
      <c r="F60" s="237" t="s">
        <v>139</v>
      </c>
      <c r="G60" s="237" t="s">
        <v>1019</v>
      </c>
      <c r="H60" s="237" t="s">
        <v>3</v>
      </c>
      <c r="I60" s="237" t="s">
        <v>140</v>
      </c>
      <c r="J60" s="237" t="s">
        <v>53</v>
      </c>
      <c r="K60" s="237" t="s">
        <v>699</v>
      </c>
      <c r="L60" s="237"/>
      <c r="M60" s="237"/>
    </row>
    <row r="61" spans="1:13" x14ac:dyDescent="0.25">
      <c r="A61" s="237">
        <v>60</v>
      </c>
      <c r="B61" s="237" t="s">
        <v>262</v>
      </c>
      <c r="C61" s="237" t="s">
        <v>399</v>
      </c>
      <c r="D61" s="237" t="s">
        <v>0</v>
      </c>
      <c r="E61" s="237" t="s">
        <v>1</v>
      </c>
      <c r="F61" s="237" t="s">
        <v>400</v>
      </c>
      <c r="G61" s="237" t="s">
        <v>1019</v>
      </c>
      <c r="H61" s="237" t="s">
        <v>294</v>
      </c>
      <c r="I61" s="237" t="s">
        <v>401</v>
      </c>
      <c r="J61" s="237" t="s">
        <v>289</v>
      </c>
      <c r="K61" s="237" t="s">
        <v>700</v>
      </c>
      <c r="L61" s="237"/>
      <c r="M61" s="237"/>
    </row>
    <row r="62" spans="1:13" x14ac:dyDescent="0.25">
      <c r="A62" s="237">
        <v>61</v>
      </c>
      <c r="B62" s="237" t="s">
        <v>403</v>
      </c>
      <c r="C62" s="237" t="s">
        <v>60</v>
      </c>
      <c r="D62" s="237" t="s">
        <v>27</v>
      </c>
      <c r="E62" s="237" t="s">
        <v>28</v>
      </c>
      <c r="F62" s="237" t="s">
        <v>404</v>
      </c>
      <c r="G62" s="237" t="s">
        <v>1019</v>
      </c>
      <c r="H62" s="237" t="s">
        <v>287</v>
      </c>
      <c r="I62" s="237" t="s">
        <v>405</v>
      </c>
      <c r="J62" s="237" t="s">
        <v>289</v>
      </c>
      <c r="K62" s="237" t="s">
        <v>701</v>
      </c>
      <c r="L62" s="237"/>
      <c r="M62" s="237"/>
    </row>
    <row r="63" spans="1:13" x14ac:dyDescent="0.25">
      <c r="A63" s="237">
        <v>62</v>
      </c>
      <c r="B63" s="237" t="s">
        <v>431</v>
      </c>
      <c r="C63" s="237" t="s">
        <v>172</v>
      </c>
      <c r="D63" s="237" t="s">
        <v>432</v>
      </c>
      <c r="E63" s="237" t="s">
        <v>28</v>
      </c>
      <c r="F63" s="237" t="s">
        <v>433</v>
      </c>
      <c r="G63" s="237" t="s">
        <v>1019</v>
      </c>
      <c r="H63" s="237" t="s">
        <v>294</v>
      </c>
      <c r="I63" s="237" t="s">
        <v>434</v>
      </c>
      <c r="J63" s="237" t="s">
        <v>289</v>
      </c>
      <c r="K63" s="237" t="s">
        <v>704</v>
      </c>
      <c r="L63" s="237"/>
      <c r="M63" s="237"/>
    </row>
    <row r="64" spans="1:13" x14ac:dyDescent="0.25">
      <c r="A64" s="237">
        <v>63</v>
      </c>
      <c r="B64" s="237" t="s">
        <v>165</v>
      </c>
      <c r="C64" s="237" t="s">
        <v>166</v>
      </c>
      <c r="D64" s="237" t="s">
        <v>27</v>
      </c>
      <c r="E64" s="237" t="s">
        <v>28</v>
      </c>
      <c r="F64" s="237" t="s">
        <v>167</v>
      </c>
      <c r="G64" s="237" t="s">
        <v>1019</v>
      </c>
      <c r="H64" s="237" t="s">
        <v>30</v>
      </c>
      <c r="I64" s="237" t="s">
        <v>168</v>
      </c>
      <c r="J64" s="237" t="s">
        <v>32</v>
      </c>
      <c r="K64" s="237" t="s">
        <v>712</v>
      </c>
      <c r="L64" s="237"/>
      <c r="M64" s="237"/>
    </row>
    <row r="65" spans="1:13" x14ac:dyDescent="0.25">
      <c r="A65" s="237">
        <v>64</v>
      </c>
      <c r="B65" s="237" t="s">
        <v>25</v>
      </c>
      <c r="C65" s="237" t="s">
        <v>26</v>
      </c>
      <c r="D65" s="237" t="s">
        <v>27</v>
      </c>
      <c r="E65" s="237" t="s">
        <v>28</v>
      </c>
      <c r="F65" s="237" t="s">
        <v>29</v>
      </c>
      <c r="G65" s="237" t="s">
        <v>1019</v>
      </c>
      <c r="H65" s="237" t="s">
        <v>30</v>
      </c>
      <c r="I65" s="237" t="s">
        <v>31</v>
      </c>
      <c r="J65" s="237" t="s">
        <v>32</v>
      </c>
      <c r="K65" s="237" t="s">
        <v>714</v>
      </c>
      <c r="L65" s="237"/>
      <c r="M65" s="237"/>
    </row>
    <row r="66" spans="1:13" x14ac:dyDescent="0.25">
      <c r="A66" s="237">
        <v>65</v>
      </c>
      <c r="B66" s="237" t="s">
        <v>49</v>
      </c>
      <c r="C66" s="237" t="s">
        <v>1529</v>
      </c>
      <c r="D66" s="237" t="s">
        <v>17</v>
      </c>
      <c r="E66" s="237" t="s">
        <v>7</v>
      </c>
      <c r="F66" s="237" t="s">
        <v>1446</v>
      </c>
      <c r="G66" s="237" t="s">
        <v>788</v>
      </c>
      <c r="H66" s="237" t="s">
        <v>5</v>
      </c>
      <c r="I66" s="237" t="s">
        <v>1452</v>
      </c>
      <c r="J66" s="237" t="s">
        <v>6</v>
      </c>
      <c r="K66" s="237" t="s">
        <v>1530</v>
      </c>
      <c r="L66" s="237"/>
      <c r="M66" s="237"/>
    </row>
    <row r="67" spans="1:13" x14ac:dyDescent="0.25">
      <c r="A67" s="237">
        <v>66</v>
      </c>
      <c r="B67" s="237" t="s">
        <v>467</v>
      </c>
      <c r="C67" s="237" t="s">
        <v>468</v>
      </c>
      <c r="D67" s="237" t="s">
        <v>0</v>
      </c>
      <c r="E67" s="237" t="s">
        <v>1</v>
      </c>
      <c r="F67" s="237" t="s">
        <v>469</v>
      </c>
      <c r="G67" s="237" t="s">
        <v>1257</v>
      </c>
      <c r="H67" s="237" t="s">
        <v>5</v>
      </c>
      <c r="I67" s="237" t="s">
        <v>470</v>
      </c>
      <c r="J67" s="237" t="s">
        <v>6</v>
      </c>
      <c r="K67" s="237" t="s">
        <v>720</v>
      </c>
      <c r="L67" s="237"/>
      <c r="M67" s="237"/>
    </row>
    <row r="68" spans="1:13" x14ac:dyDescent="0.25">
      <c r="A68" s="237">
        <v>67</v>
      </c>
      <c r="B68" s="237" t="s">
        <v>110</v>
      </c>
      <c r="C68" s="237" t="s">
        <v>111</v>
      </c>
      <c r="D68" s="237" t="s">
        <v>112</v>
      </c>
      <c r="E68" s="237" t="s">
        <v>43</v>
      </c>
      <c r="F68" s="237" t="s">
        <v>113</v>
      </c>
      <c r="G68" s="237" t="s">
        <v>1019</v>
      </c>
      <c r="H68" s="237" t="s">
        <v>3</v>
      </c>
      <c r="I68" s="237" t="s">
        <v>114</v>
      </c>
      <c r="J68" s="237" t="s">
        <v>53</v>
      </c>
      <c r="K68" s="237" t="s">
        <v>727</v>
      </c>
      <c r="L68" s="237"/>
      <c r="M68" s="237"/>
    </row>
    <row r="69" spans="1:13" x14ac:dyDescent="0.25">
      <c r="A69" s="237">
        <v>68</v>
      </c>
      <c r="B69" s="237" t="s">
        <v>120</v>
      </c>
      <c r="C69" s="237" t="s">
        <v>121</v>
      </c>
      <c r="D69" s="237" t="s">
        <v>122</v>
      </c>
      <c r="E69" s="237" t="s">
        <v>43</v>
      </c>
      <c r="F69" s="237" t="s">
        <v>123</v>
      </c>
      <c r="G69" s="237" t="s">
        <v>1019</v>
      </c>
      <c r="H69" s="237" t="s">
        <v>3</v>
      </c>
      <c r="I69" s="237" t="s">
        <v>124</v>
      </c>
      <c r="J69" s="237" t="s">
        <v>125</v>
      </c>
      <c r="K69" s="237" t="s">
        <v>728</v>
      </c>
      <c r="L69" s="237"/>
      <c r="M69" s="237"/>
    </row>
    <row r="70" spans="1:13" x14ac:dyDescent="0.25">
      <c r="A70" s="237">
        <v>69</v>
      </c>
      <c r="B70" s="237" t="s">
        <v>811</v>
      </c>
      <c r="C70" s="237" t="s">
        <v>812</v>
      </c>
      <c r="D70" s="237" t="s">
        <v>813</v>
      </c>
      <c r="E70" s="237" t="s">
        <v>814</v>
      </c>
      <c r="F70" s="237" t="s">
        <v>815</v>
      </c>
      <c r="G70" s="237" t="s">
        <v>1469</v>
      </c>
      <c r="H70" s="237" t="s">
        <v>8</v>
      </c>
      <c r="I70" s="237" t="s">
        <v>817</v>
      </c>
      <c r="J70" s="237" t="s">
        <v>9</v>
      </c>
      <c r="K70" s="237" t="s">
        <v>818</v>
      </c>
      <c r="L70" s="237"/>
      <c r="M70" s="237"/>
    </row>
    <row r="71" spans="1:13" x14ac:dyDescent="0.25">
      <c r="A71" s="237">
        <v>70</v>
      </c>
      <c r="B71" s="237" t="s">
        <v>869</v>
      </c>
      <c r="C71" s="237" t="s">
        <v>870</v>
      </c>
      <c r="D71" s="237" t="s">
        <v>871</v>
      </c>
      <c r="E71" s="237" t="s">
        <v>198</v>
      </c>
      <c r="F71" s="237" t="s">
        <v>872</v>
      </c>
      <c r="G71" s="237" t="s">
        <v>1469</v>
      </c>
      <c r="H71" s="237" t="s">
        <v>8</v>
      </c>
      <c r="I71" s="237" t="s">
        <v>873</v>
      </c>
      <c r="J71" s="237" t="s">
        <v>9</v>
      </c>
      <c r="K71" s="237" t="s">
        <v>874</v>
      </c>
      <c r="L71" s="237"/>
      <c r="M71" s="237"/>
    </row>
    <row r="72" spans="1:13" x14ac:dyDescent="0.25">
      <c r="A72" s="237">
        <v>71</v>
      </c>
      <c r="B72" s="237" t="s">
        <v>875</v>
      </c>
      <c r="C72" s="237" t="s">
        <v>876</v>
      </c>
      <c r="D72" s="237" t="s">
        <v>877</v>
      </c>
      <c r="E72" s="237" t="s">
        <v>878</v>
      </c>
      <c r="F72" s="237" t="s">
        <v>879</v>
      </c>
      <c r="G72" s="237" t="s">
        <v>1469</v>
      </c>
      <c r="H72" s="237" t="s">
        <v>8</v>
      </c>
      <c r="I72" s="237" t="s">
        <v>880</v>
      </c>
      <c r="J72" s="237" t="s">
        <v>9</v>
      </c>
      <c r="K72" s="237" t="s">
        <v>881</v>
      </c>
      <c r="L72" s="237"/>
      <c r="M72" s="237"/>
    </row>
    <row r="73" spans="1:13" x14ac:dyDescent="0.25">
      <c r="A73" s="237">
        <v>72</v>
      </c>
      <c r="B73" s="237" t="s">
        <v>797</v>
      </c>
      <c r="C73" s="237" t="s">
        <v>798</v>
      </c>
      <c r="D73" s="237" t="s">
        <v>799</v>
      </c>
      <c r="E73" s="237" t="s">
        <v>1</v>
      </c>
      <c r="F73" s="237" t="s">
        <v>800</v>
      </c>
      <c r="G73" s="237" t="s">
        <v>1469</v>
      </c>
      <c r="H73" s="237" t="s">
        <v>8</v>
      </c>
      <c r="I73" s="237" t="s">
        <v>801</v>
      </c>
      <c r="J73" s="237" t="s">
        <v>9</v>
      </c>
      <c r="K73" s="237" t="s">
        <v>802</v>
      </c>
      <c r="L73" s="237"/>
      <c r="M73" s="237"/>
    </row>
    <row r="74" spans="1:13" x14ac:dyDescent="0.25">
      <c r="A74" s="237">
        <v>73</v>
      </c>
      <c r="B74" s="237" t="s">
        <v>101</v>
      </c>
      <c r="C74" s="237" t="s">
        <v>102</v>
      </c>
      <c r="D74" s="237" t="s">
        <v>103</v>
      </c>
      <c r="E74" s="237" t="s">
        <v>43</v>
      </c>
      <c r="F74" s="237" t="s">
        <v>169</v>
      </c>
      <c r="G74" s="237" t="s">
        <v>1469</v>
      </c>
      <c r="H74" s="237" t="s">
        <v>8</v>
      </c>
      <c r="I74" s="237" t="s">
        <v>170</v>
      </c>
      <c r="J74" s="237" t="s">
        <v>9</v>
      </c>
      <c r="K74" s="237" t="s">
        <v>735</v>
      </c>
      <c r="L74" s="237"/>
      <c r="M74" s="237"/>
    </row>
    <row r="75" spans="1:13" x14ac:dyDescent="0.25">
      <c r="A75" s="237">
        <v>74</v>
      </c>
      <c r="B75" s="237" t="s">
        <v>467</v>
      </c>
      <c r="C75" s="237" t="s">
        <v>468</v>
      </c>
      <c r="D75" s="237" t="s">
        <v>0</v>
      </c>
      <c r="E75" s="237" t="s">
        <v>1</v>
      </c>
      <c r="F75" s="237" t="s">
        <v>477</v>
      </c>
      <c r="G75" s="237" t="s">
        <v>1019</v>
      </c>
      <c r="H75" s="237" t="s">
        <v>30</v>
      </c>
      <c r="I75" s="237" t="s">
        <v>478</v>
      </c>
      <c r="J75" s="237" t="s">
        <v>32</v>
      </c>
      <c r="K75" s="237" t="s">
        <v>740</v>
      </c>
      <c r="L75" s="237"/>
      <c r="M75" s="237"/>
    </row>
    <row r="76" spans="1:13" x14ac:dyDescent="0.25">
      <c r="A76" s="237">
        <v>75</v>
      </c>
      <c r="B76" s="237" t="s">
        <v>54</v>
      </c>
      <c r="C76" s="237" t="s">
        <v>55</v>
      </c>
      <c r="D76" s="237" t="s">
        <v>0</v>
      </c>
      <c r="E76" s="237" t="s">
        <v>1</v>
      </c>
      <c r="F76" s="237" t="s">
        <v>480</v>
      </c>
      <c r="G76" s="237" t="s">
        <v>1050</v>
      </c>
      <c r="H76" s="237" t="s">
        <v>473</v>
      </c>
      <c r="I76" s="237" t="s">
        <v>481</v>
      </c>
      <c r="J76" s="237" t="s">
        <v>475</v>
      </c>
      <c r="K76" s="237" t="s">
        <v>744</v>
      </c>
      <c r="L76" s="237"/>
      <c r="M76" s="237"/>
    </row>
    <row r="77" spans="1:13" x14ac:dyDescent="0.25">
      <c r="A77" s="237">
        <v>76</v>
      </c>
      <c r="B77" s="237" t="s">
        <v>206</v>
      </c>
      <c r="C77" s="237" t="s">
        <v>207</v>
      </c>
      <c r="D77" s="237" t="s">
        <v>173</v>
      </c>
      <c r="E77" s="237" t="s">
        <v>43</v>
      </c>
      <c r="F77" s="237" t="s">
        <v>208</v>
      </c>
      <c r="G77" s="237" t="s">
        <v>1019</v>
      </c>
      <c r="H77" s="237" t="s">
        <v>3</v>
      </c>
      <c r="I77" s="237" t="s">
        <v>209</v>
      </c>
      <c r="J77" s="237" t="s">
        <v>53</v>
      </c>
      <c r="K77" s="237" t="s">
        <v>745</v>
      </c>
      <c r="L77" s="237"/>
      <c r="M77" s="237"/>
    </row>
    <row r="78" spans="1:13" x14ac:dyDescent="0.25">
      <c r="A78" s="237">
        <v>77</v>
      </c>
      <c r="B78" s="237" t="s">
        <v>224</v>
      </c>
      <c r="C78" s="237" t="s">
        <v>225</v>
      </c>
      <c r="D78" s="237" t="s">
        <v>0</v>
      </c>
      <c r="E78" s="237" t="s">
        <v>1</v>
      </c>
      <c r="F78" s="237" t="s">
        <v>226</v>
      </c>
      <c r="G78" s="237" t="s">
        <v>1019</v>
      </c>
      <c r="H78" s="237" t="s">
        <v>3</v>
      </c>
      <c r="I78" s="237" t="s">
        <v>227</v>
      </c>
      <c r="J78" s="237" t="s">
        <v>53</v>
      </c>
      <c r="K78" s="237" t="s">
        <v>748</v>
      </c>
      <c r="L78" s="237"/>
      <c r="M78" s="237"/>
    </row>
    <row r="79" spans="1:13" x14ac:dyDescent="0.25">
      <c r="A79" s="237">
        <v>78</v>
      </c>
      <c r="B79" s="237" t="s">
        <v>54</v>
      </c>
      <c r="C79" s="237" t="s">
        <v>55</v>
      </c>
      <c r="D79" s="237" t="s">
        <v>0</v>
      </c>
      <c r="E79" s="237" t="s">
        <v>1</v>
      </c>
      <c r="F79" s="237" t="s">
        <v>229</v>
      </c>
      <c r="G79" s="237" t="s">
        <v>1019</v>
      </c>
      <c r="H79" s="237" t="s">
        <v>3</v>
      </c>
      <c r="I79" s="237" t="s">
        <v>230</v>
      </c>
      <c r="J79" s="237" t="s">
        <v>53</v>
      </c>
      <c r="K79" s="237" t="s">
        <v>749</v>
      </c>
      <c r="L79" s="237"/>
      <c r="M79" s="237"/>
    </row>
    <row r="80" spans="1:13" x14ac:dyDescent="0.25">
      <c r="A80" s="237">
        <v>79</v>
      </c>
      <c r="B80" s="237" t="s">
        <v>278</v>
      </c>
      <c r="C80" s="237" t="s">
        <v>279</v>
      </c>
      <c r="D80" s="237" t="s">
        <v>66</v>
      </c>
      <c r="E80" s="237" t="s">
        <v>1</v>
      </c>
      <c r="F80" s="237" t="s">
        <v>280</v>
      </c>
      <c r="G80" s="237" t="s">
        <v>1019</v>
      </c>
      <c r="H80" s="237" t="s">
        <v>3</v>
      </c>
      <c r="I80" s="237" t="s">
        <v>281</v>
      </c>
      <c r="J80" s="237" t="s">
        <v>53</v>
      </c>
      <c r="K80" s="237" t="s">
        <v>756</v>
      </c>
      <c r="L80" s="237"/>
      <c r="M80" s="237"/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>
  <dimension ref="A1:L80"/>
  <sheetViews>
    <sheetView workbookViewId="0"/>
  </sheetViews>
  <sheetFormatPr defaultRowHeight="15.0"/>
  <cols>
    <col min="1" max="1" width="2.1484375" customWidth="true" bestFit="true"/>
    <col min="2" max="2" width="14.3359375" customWidth="true" bestFit="true"/>
    <col min="3" max="3" width="10.95703125" customWidth="true" bestFit="true"/>
    <col min="4" max="4" width="4.5625" customWidth="true" bestFit="true"/>
    <col min="5" max="5" width="5.8125" customWidth="true" bestFit="true"/>
    <col min="6" max="6" width="15.33203125" customWidth="true" bestFit="true"/>
    <col min="7" max="7" width="15.49609375" customWidth="true" bestFit="true"/>
    <col min="8" max="8" width="14.91015625" customWidth="true" bestFit="true"/>
    <col min="9" max="9" width="15.328125" customWidth="true" bestFit="true"/>
    <col min="10" max="10" width="23.1953125" customWidth="true" bestFit="true"/>
    <col min="11" max="11" width="27.0234375" customWidth="true" bestFit="true"/>
  </cols>
  <sheetData>
    <row r="1">
      <c r="A1" t="s" s="70">
        <v>490</v>
      </c>
      <c r="B1" t="s" s="3">
        <v>491</v>
      </c>
      <c r="C1" t="s" s="3">
        <v>492</v>
      </c>
      <c r="D1" t="s" s="3">
        <v>493</v>
      </c>
      <c r="E1" t="s" s="3">
        <v>494</v>
      </c>
      <c r="F1" t="s" s="3">
        <v>495</v>
      </c>
      <c r="G1" t="s" s="3">
        <v>496</v>
      </c>
      <c r="H1" t="s" s="3">
        <v>484</v>
      </c>
      <c r="I1" t="s" s="3">
        <v>498</v>
      </c>
      <c r="J1" t="s" s="3">
        <v>1542</v>
      </c>
      <c r="K1" t="s" s="1">
        <v>497</v>
      </c>
    </row>
    <row r="2">
      <c r="A2" t="n">
        <v>1.0</v>
      </c>
      <c r="B2" t="s">
        <v>104</v>
      </c>
      <c r="C2" t="s">
        <v>105</v>
      </c>
      <c r="D2" t="s">
        <v>106</v>
      </c>
      <c r="E2" t="s">
        <v>7</v>
      </c>
      <c r="F2" t="s">
        <v>107</v>
      </c>
      <c r="G2" t="s">
        <v>960</v>
      </c>
      <c r="H2" t="s">
        <v>5</v>
      </c>
      <c r="I2" t="s">
        <v>108</v>
      </c>
      <c r="J2" t="s">
        <v>6</v>
      </c>
      <c r="K2" t="s">
        <v>1554</v>
      </c>
    </row>
    <row r="3">
      <c r="A3" t="n">
        <v>2.0</v>
      </c>
      <c r="B3" t="s">
        <v>1555</v>
      </c>
      <c r="C3" t="s">
        <v>1556</v>
      </c>
      <c r="D3" t="s">
        <v>0</v>
      </c>
      <c r="E3" t="s">
        <v>1</v>
      </c>
      <c r="F3" t="s">
        <v>1557</v>
      </c>
      <c r="G3" t="s">
        <v>960</v>
      </c>
      <c r="H3" t="s">
        <v>1013</v>
      </c>
      <c r="I3" t="s">
        <v>1558</v>
      </c>
      <c r="J3" t="s">
        <v>960</v>
      </c>
      <c r="K3" t="s">
        <v>1559</v>
      </c>
    </row>
    <row r="4">
      <c r="A4" t="n">
        <v>3.0</v>
      </c>
      <c r="B4" t="s">
        <v>1548</v>
      </c>
      <c r="C4" t="s">
        <v>1549</v>
      </c>
      <c r="D4" t="s">
        <v>1550</v>
      </c>
      <c r="E4" t="s">
        <v>1</v>
      </c>
      <c r="F4" t="s">
        <v>1158</v>
      </c>
      <c r="G4" t="s">
        <v>1257</v>
      </c>
      <c r="H4" t="s">
        <v>1013</v>
      </c>
      <c r="I4" t="s">
        <v>1159</v>
      </c>
      <c r="J4" t="s">
        <v>960</v>
      </c>
      <c r="K4" t="s">
        <v>1551</v>
      </c>
    </row>
    <row r="5">
      <c r="A5" t="n">
        <v>4.0</v>
      </c>
      <c r="B5" t="s">
        <v>50</v>
      </c>
      <c r="C5" t="s">
        <v>51</v>
      </c>
      <c r="D5" t="s">
        <v>52</v>
      </c>
      <c r="E5" t="s">
        <v>43</v>
      </c>
      <c r="F5" t="s">
        <v>246</v>
      </c>
      <c r="G5" t="s">
        <v>1019</v>
      </c>
      <c r="H5" t="s">
        <v>3</v>
      </c>
      <c r="I5" t="s">
        <v>247</v>
      </c>
      <c r="J5" t="s">
        <v>125</v>
      </c>
      <c r="K5" t="s">
        <v>1540</v>
      </c>
    </row>
    <row r="6">
      <c r="A6" t="n">
        <v>5.0</v>
      </c>
      <c r="B6" t="s">
        <v>1491</v>
      </c>
      <c r="C6" t="s">
        <v>97</v>
      </c>
      <c r="D6" t="s">
        <v>0</v>
      </c>
      <c r="E6" t="s">
        <v>1</v>
      </c>
      <c r="F6" t="s">
        <v>1492</v>
      </c>
      <c r="G6" t="s">
        <v>960</v>
      </c>
      <c r="H6" t="s">
        <v>1013</v>
      </c>
      <c r="I6" t="s">
        <v>1493</v>
      </c>
      <c r="J6" t="s">
        <v>960</v>
      </c>
      <c r="K6" t="s">
        <v>1528</v>
      </c>
    </row>
    <row r="7">
      <c r="A7" t="n">
        <v>6.0</v>
      </c>
      <c r="B7" t="s">
        <v>50</v>
      </c>
      <c r="C7" t="s">
        <v>51</v>
      </c>
      <c r="D7" t="s">
        <v>52</v>
      </c>
      <c r="E7" t="s">
        <v>43</v>
      </c>
      <c r="F7" t="s">
        <v>94</v>
      </c>
      <c r="G7" t="s">
        <v>1136</v>
      </c>
      <c r="H7" t="s">
        <v>5</v>
      </c>
      <c r="I7" t="s">
        <v>95</v>
      </c>
      <c r="J7" t="s">
        <v>6</v>
      </c>
      <c r="K7" t="s">
        <v>1502</v>
      </c>
    </row>
    <row r="8">
      <c r="A8" t="n">
        <v>7.0</v>
      </c>
      <c r="B8" t="s">
        <v>15</v>
      </c>
      <c r="C8" t="s">
        <v>16</v>
      </c>
      <c r="D8" t="s">
        <v>17</v>
      </c>
      <c r="E8" t="s">
        <v>7</v>
      </c>
      <c r="F8" t="s">
        <v>18</v>
      </c>
      <c r="G8" t="s">
        <v>1469</v>
      </c>
      <c r="H8" t="s">
        <v>5</v>
      </c>
      <c r="I8" t="s">
        <v>19</v>
      </c>
      <c r="J8" t="s">
        <v>6</v>
      </c>
      <c r="K8" t="s">
        <v>1495</v>
      </c>
    </row>
    <row r="9">
      <c r="A9" t="n">
        <v>8.0</v>
      </c>
      <c r="B9" t="s">
        <v>366</v>
      </c>
      <c r="C9" t="s">
        <v>367</v>
      </c>
      <c r="D9" t="s">
        <v>368</v>
      </c>
      <c r="E9" t="s">
        <v>43</v>
      </c>
      <c r="F9" t="s">
        <v>395</v>
      </c>
      <c r="G9" t="s">
        <v>1469</v>
      </c>
      <c r="H9" t="s">
        <v>5</v>
      </c>
      <c r="I9" t="s">
        <v>396</v>
      </c>
      <c r="J9" t="s">
        <v>6</v>
      </c>
      <c r="K9" t="s">
        <v>1496</v>
      </c>
    </row>
    <row r="10">
      <c r="A10" t="n">
        <v>9.0</v>
      </c>
      <c r="B10" t="s">
        <v>174</v>
      </c>
      <c r="C10" t="s">
        <v>175</v>
      </c>
      <c r="D10" t="s">
        <v>0</v>
      </c>
      <c r="E10" t="s">
        <v>1</v>
      </c>
      <c r="F10" t="s">
        <v>472</v>
      </c>
      <c r="G10" t="s">
        <v>1050</v>
      </c>
      <c r="H10" t="s">
        <v>473</v>
      </c>
      <c r="I10" t="s">
        <v>474</v>
      </c>
      <c r="J10" t="s">
        <v>475</v>
      </c>
      <c r="K10" t="s">
        <v>1476</v>
      </c>
    </row>
    <row r="11">
      <c r="A11" t="n">
        <v>10.0</v>
      </c>
      <c r="B11" t="s">
        <v>174</v>
      </c>
      <c r="C11" t="s">
        <v>175</v>
      </c>
      <c r="D11" t="s">
        <v>0</v>
      </c>
      <c r="E11" t="s">
        <v>1</v>
      </c>
      <c r="F11" t="s">
        <v>176</v>
      </c>
      <c r="G11" t="s">
        <v>1469</v>
      </c>
      <c r="H11" t="s">
        <v>8</v>
      </c>
      <c r="I11" t="s">
        <v>177</v>
      </c>
      <c r="J11" t="s">
        <v>9</v>
      </c>
      <c r="K11" t="s">
        <v>1477</v>
      </c>
    </row>
    <row r="12">
      <c r="A12" t="n">
        <v>11.0</v>
      </c>
      <c r="B12" t="s">
        <v>174</v>
      </c>
      <c r="C12" t="s">
        <v>175</v>
      </c>
      <c r="D12" t="s">
        <v>0</v>
      </c>
      <c r="E12" t="s">
        <v>1</v>
      </c>
      <c r="F12" t="s">
        <v>1232</v>
      </c>
      <c r="G12" t="s">
        <v>1469</v>
      </c>
      <c r="H12" t="s">
        <v>1013</v>
      </c>
      <c r="I12" t="s">
        <v>1234</v>
      </c>
      <c r="J12" t="s">
        <v>960</v>
      </c>
      <c r="K12" t="s">
        <v>1478</v>
      </c>
    </row>
    <row r="13">
      <c r="A13" t="n">
        <v>12.0</v>
      </c>
      <c r="B13" t="s">
        <v>268</v>
      </c>
      <c r="C13" t="s">
        <v>269</v>
      </c>
      <c r="D13" t="s">
        <v>66</v>
      </c>
      <c r="E13" t="s">
        <v>1</v>
      </c>
      <c r="F13" t="s">
        <v>270</v>
      </c>
      <c r="G13" t="s">
        <v>1019</v>
      </c>
      <c r="H13" t="s">
        <v>3</v>
      </c>
      <c r="I13" t="s">
        <v>271</v>
      </c>
      <c r="J13" t="s">
        <v>53</v>
      </c>
      <c r="K13" t="s">
        <v>1466</v>
      </c>
    </row>
    <row r="14">
      <c r="A14" t="n">
        <v>13.0</v>
      </c>
      <c r="B14" t="s">
        <v>803</v>
      </c>
      <c r="C14" t="s">
        <v>804</v>
      </c>
      <c r="D14" t="s">
        <v>17</v>
      </c>
      <c r="E14" t="s">
        <v>7</v>
      </c>
      <c r="F14" t="s">
        <v>1121</v>
      </c>
      <c r="G14" t="s">
        <v>1469</v>
      </c>
      <c r="H14" t="s">
        <v>1013</v>
      </c>
      <c r="I14" t="s">
        <v>1122</v>
      </c>
      <c r="J14" t="s">
        <v>960</v>
      </c>
      <c r="K14" t="s">
        <v>1465</v>
      </c>
    </row>
    <row r="15">
      <c r="A15" t="n">
        <v>14.0</v>
      </c>
      <c r="B15" t="s">
        <v>1458</v>
      </c>
      <c r="C15" t="s">
        <v>1459</v>
      </c>
      <c r="D15" t="s">
        <v>42</v>
      </c>
      <c r="E15" t="s">
        <v>43</v>
      </c>
      <c r="F15" t="s">
        <v>1460</v>
      </c>
      <c r="G15" t="s">
        <v>1469</v>
      </c>
      <c r="H15" t="s">
        <v>1013</v>
      </c>
      <c r="I15" t="s">
        <v>1461</v>
      </c>
      <c r="J15" t="s">
        <v>960</v>
      </c>
      <c r="K15" t="s">
        <v>1462</v>
      </c>
    </row>
    <row r="16">
      <c r="A16" t="n">
        <v>15.0</v>
      </c>
      <c r="B16" t="s">
        <v>366</v>
      </c>
      <c r="C16" t="s">
        <v>367</v>
      </c>
      <c r="D16" t="s">
        <v>368</v>
      </c>
      <c r="E16" t="s">
        <v>43</v>
      </c>
      <c r="F16" t="s">
        <v>369</v>
      </c>
      <c r="G16" t="s">
        <v>1019</v>
      </c>
      <c r="H16" t="s">
        <v>294</v>
      </c>
      <c r="I16" t="s">
        <v>370</v>
      </c>
      <c r="J16" t="s">
        <v>289</v>
      </c>
      <c r="K16" t="s">
        <v>1240</v>
      </c>
    </row>
    <row r="17">
      <c r="A17" t="n">
        <v>16.0</v>
      </c>
      <c r="B17" t="s">
        <v>366</v>
      </c>
      <c r="C17" t="s">
        <v>367</v>
      </c>
      <c r="D17" t="s">
        <v>368</v>
      </c>
      <c r="E17" t="s">
        <v>43</v>
      </c>
      <c r="F17" t="s">
        <v>1100</v>
      </c>
      <c r="G17" t="s">
        <v>1469</v>
      </c>
      <c r="H17" t="s">
        <v>1013</v>
      </c>
      <c r="I17" t="s">
        <v>1101</v>
      </c>
      <c r="J17" t="s">
        <v>960</v>
      </c>
      <c r="K17" t="s">
        <v>1258</v>
      </c>
    </row>
    <row r="18">
      <c r="A18" t="n">
        <v>17.0</v>
      </c>
      <c r="B18" t="s">
        <v>1215</v>
      </c>
      <c r="C18" t="s">
        <v>1216</v>
      </c>
      <c r="D18" t="s">
        <v>0</v>
      </c>
      <c r="E18" t="s">
        <v>1</v>
      </c>
      <c r="F18" t="s">
        <v>1218</v>
      </c>
      <c r="G18" t="s">
        <v>1469</v>
      </c>
      <c r="H18" t="s">
        <v>1013</v>
      </c>
      <c r="I18" t="s">
        <v>1219</v>
      </c>
      <c r="J18" t="s">
        <v>960</v>
      </c>
      <c r="K18" t="s">
        <v>1242</v>
      </c>
    </row>
    <row r="19">
      <c r="A19" t="n">
        <v>18.0</v>
      </c>
      <c r="B19" t="s">
        <v>1194</v>
      </c>
      <c r="C19" t="s">
        <v>1195</v>
      </c>
      <c r="D19" t="s">
        <v>1196</v>
      </c>
      <c r="E19" t="s">
        <v>28</v>
      </c>
      <c r="F19" t="s">
        <v>1197</v>
      </c>
      <c r="G19" t="s">
        <v>1469</v>
      </c>
      <c r="H19" t="s">
        <v>1013</v>
      </c>
      <c r="I19" t="s">
        <v>1198</v>
      </c>
      <c r="J19" t="s">
        <v>960</v>
      </c>
      <c r="K19" t="s">
        <v>1214</v>
      </c>
    </row>
    <row r="20">
      <c r="A20" t="n">
        <v>19.0</v>
      </c>
      <c r="B20" t="s">
        <v>117</v>
      </c>
      <c r="C20" t="s">
        <v>1210</v>
      </c>
      <c r="D20" t="s">
        <v>648</v>
      </c>
      <c r="E20" t="s">
        <v>1</v>
      </c>
      <c r="F20" t="s">
        <v>1211</v>
      </c>
      <c r="G20" t="s">
        <v>1019</v>
      </c>
      <c r="H20" t="s">
        <v>3</v>
      </c>
      <c r="I20" t="s">
        <v>1212</v>
      </c>
      <c r="J20" t="s">
        <v>53</v>
      </c>
      <c r="K20" t="s">
        <v>1213</v>
      </c>
    </row>
    <row r="21">
      <c r="A21" t="n">
        <v>20.0</v>
      </c>
      <c r="B21" t="s">
        <v>116</v>
      </c>
      <c r="C21" t="s">
        <v>117</v>
      </c>
      <c r="D21" t="s">
        <v>648</v>
      </c>
      <c r="E21" t="s">
        <v>1</v>
      </c>
      <c r="F21" t="s">
        <v>118</v>
      </c>
      <c r="G21" t="s">
        <v>1019</v>
      </c>
      <c r="H21" t="s">
        <v>3</v>
      </c>
      <c r="I21" t="s">
        <v>119</v>
      </c>
      <c r="J21" t="s">
        <v>53</v>
      </c>
      <c r="K21" t="s">
        <v>1167</v>
      </c>
    </row>
    <row r="22">
      <c r="A22" t="n">
        <v>21.0</v>
      </c>
      <c r="B22" t="s">
        <v>196</v>
      </c>
      <c r="C22" t="s">
        <v>104</v>
      </c>
      <c r="D22" t="s">
        <v>197</v>
      </c>
      <c r="E22" t="s">
        <v>198</v>
      </c>
      <c r="F22" t="s">
        <v>1168</v>
      </c>
      <c r="G22" t="s">
        <v>1469</v>
      </c>
      <c r="H22" t="s">
        <v>1013</v>
      </c>
      <c r="I22" t="s">
        <v>1169</v>
      </c>
      <c r="J22" t="s">
        <v>960</v>
      </c>
      <c r="K22" t="s">
        <v>1170</v>
      </c>
    </row>
    <row r="23">
      <c r="A23" t="n">
        <v>22.0</v>
      </c>
      <c r="B23" t="s">
        <v>1176</v>
      </c>
      <c r="C23" t="s">
        <v>1177</v>
      </c>
      <c r="D23" t="s">
        <v>173</v>
      </c>
      <c r="E23" t="s">
        <v>43</v>
      </c>
      <c r="F23" t="s">
        <v>1178</v>
      </c>
      <c r="G23" t="s">
        <v>1469</v>
      </c>
      <c r="H23" t="s">
        <v>1013</v>
      </c>
      <c r="I23" t="s">
        <v>1179</v>
      </c>
      <c r="J23" t="s">
        <v>960</v>
      </c>
      <c r="K23" t="s">
        <v>1180</v>
      </c>
    </row>
    <row r="24">
      <c r="A24" t="n">
        <v>23.0</v>
      </c>
      <c r="B24" t="s">
        <v>1187</v>
      </c>
      <c r="C24" t="s">
        <v>1188</v>
      </c>
      <c r="D24" t="s">
        <v>1189</v>
      </c>
      <c r="E24" t="s">
        <v>43</v>
      </c>
      <c r="F24" t="s">
        <v>1190</v>
      </c>
      <c r="G24" t="s">
        <v>1469</v>
      </c>
      <c r="H24" t="s">
        <v>1013</v>
      </c>
      <c r="I24" t="s">
        <v>1191</v>
      </c>
      <c r="J24" t="s">
        <v>960</v>
      </c>
      <c r="K24" t="s">
        <v>1192</v>
      </c>
    </row>
    <row r="25">
      <c r="A25" t="n">
        <v>24.0</v>
      </c>
      <c r="B25" t="s">
        <v>262</v>
      </c>
      <c r="C25" t="s">
        <v>1141</v>
      </c>
      <c r="D25" t="s">
        <v>1142</v>
      </c>
      <c r="E25" t="s">
        <v>1</v>
      </c>
      <c r="F25" t="s">
        <v>1143</v>
      </c>
      <c r="G25" t="s">
        <v>1469</v>
      </c>
      <c r="H25" t="s">
        <v>1013</v>
      </c>
      <c r="I25" t="s">
        <v>1144</v>
      </c>
      <c r="J25" t="s">
        <v>960</v>
      </c>
      <c r="K25" t="s">
        <v>1145</v>
      </c>
    </row>
    <row r="26">
      <c r="A26" t="n">
        <v>25.0</v>
      </c>
      <c r="B26" t="s">
        <v>1146</v>
      </c>
      <c r="C26" t="s">
        <v>1147</v>
      </c>
      <c r="D26" t="s">
        <v>1142</v>
      </c>
      <c r="E26" t="s">
        <v>1</v>
      </c>
      <c r="F26" t="s">
        <v>1148</v>
      </c>
      <c r="G26" t="s">
        <v>1469</v>
      </c>
      <c r="H26" t="s">
        <v>1013</v>
      </c>
      <c r="I26" t="s">
        <v>1149</v>
      </c>
      <c r="J26" t="s">
        <v>960</v>
      </c>
      <c r="K26" t="s">
        <v>1150</v>
      </c>
    </row>
    <row r="27">
      <c r="A27" t="n">
        <v>26.0</v>
      </c>
      <c r="B27" t="s">
        <v>50</v>
      </c>
      <c r="C27" t="s">
        <v>51</v>
      </c>
      <c r="D27" t="s">
        <v>52</v>
      </c>
      <c r="E27" t="s">
        <v>43</v>
      </c>
      <c r="F27" t="s">
        <v>1085</v>
      </c>
      <c r="G27" t="s">
        <v>1469</v>
      </c>
      <c r="H27" t="s">
        <v>1013</v>
      </c>
      <c r="I27" t="s">
        <v>1086</v>
      </c>
      <c r="J27" t="s">
        <v>960</v>
      </c>
      <c r="K27" t="s">
        <v>1087</v>
      </c>
    </row>
    <row r="28">
      <c r="A28" t="n">
        <v>27.0</v>
      </c>
      <c r="B28" t="s">
        <v>1088</v>
      </c>
      <c r="C28" t="s">
        <v>1089</v>
      </c>
      <c r="D28" t="s">
        <v>1090</v>
      </c>
      <c r="E28" t="s">
        <v>971</v>
      </c>
      <c r="F28" t="s">
        <v>1091</v>
      </c>
      <c r="G28" t="s">
        <v>960</v>
      </c>
      <c r="H28" t="s">
        <v>1013</v>
      </c>
      <c r="I28" t="s">
        <v>1092</v>
      </c>
      <c r="J28" t="s">
        <v>960</v>
      </c>
      <c r="K28" t="s">
        <v>1093</v>
      </c>
    </row>
    <row r="29">
      <c r="A29" t="n">
        <v>28.0</v>
      </c>
      <c r="B29" t="s">
        <v>196</v>
      </c>
      <c r="C29" t="s">
        <v>104</v>
      </c>
      <c r="D29" t="s">
        <v>197</v>
      </c>
      <c r="E29" t="s">
        <v>198</v>
      </c>
      <c r="F29" t="s">
        <v>1107</v>
      </c>
      <c r="G29" t="s">
        <v>1469</v>
      </c>
      <c r="H29" t="s">
        <v>1013</v>
      </c>
      <c r="I29" t="s">
        <v>1108</v>
      </c>
      <c r="J29" t="s">
        <v>960</v>
      </c>
      <c r="K29" t="s">
        <v>1109</v>
      </c>
    </row>
    <row r="30">
      <c r="A30" t="n">
        <v>29.0</v>
      </c>
      <c r="B30" t="s">
        <v>1110</v>
      </c>
      <c r="C30" t="s">
        <v>408</v>
      </c>
      <c r="D30" t="s">
        <v>1111</v>
      </c>
      <c r="E30" t="s">
        <v>912</v>
      </c>
      <c r="F30" t="s">
        <v>1112</v>
      </c>
      <c r="G30" t="s">
        <v>1469</v>
      </c>
      <c r="H30" t="s">
        <v>1013</v>
      </c>
      <c r="I30" t="s">
        <v>1113</v>
      </c>
      <c r="J30" t="s">
        <v>960</v>
      </c>
      <c r="K30" t="s">
        <v>1114</v>
      </c>
    </row>
    <row r="31">
      <c r="A31" t="n">
        <v>30.0</v>
      </c>
      <c r="B31" t="s">
        <v>1072</v>
      </c>
      <c r="C31" t="s">
        <v>1073</v>
      </c>
      <c r="D31" t="s">
        <v>122</v>
      </c>
      <c r="E31" t="s">
        <v>43</v>
      </c>
      <c r="F31" t="s">
        <v>221</v>
      </c>
      <c r="G31" t="s">
        <v>1131</v>
      </c>
      <c r="H31" t="s">
        <v>3</v>
      </c>
      <c r="I31" t="s">
        <v>222</v>
      </c>
      <c r="J31" t="s">
        <v>53</v>
      </c>
      <c r="K31" t="s">
        <v>1074</v>
      </c>
    </row>
    <row r="32">
      <c r="A32" t="n">
        <v>31.0</v>
      </c>
      <c r="B32" t="s">
        <v>190</v>
      </c>
      <c r="C32" t="s">
        <v>191</v>
      </c>
      <c r="D32" t="s">
        <v>192</v>
      </c>
      <c r="E32" t="s">
        <v>28</v>
      </c>
      <c r="F32" t="s">
        <v>193</v>
      </c>
      <c r="G32" t="s">
        <v>1019</v>
      </c>
      <c r="H32" t="s">
        <v>30</v>
      </c>
      <c r="I32" t="s">
        <v>194</v>
      </c>
      <c r="J32" t="s">
        <v>32</v>
      </c>
      <c r="K32" t="s">
        <v>1081</v>
      </c>
    </row>
    <row r="33">
      <c r="A33" t="n">
        <v>32.0</v>
      </c>
      <c r="B33" t="s">
        <v>71</v>
      </c>
      <c r="C33" t="s">
        <v>72</v>
      </c>
      <c r="D33" t="s">
        <v>73</v>
      </c>
      <c r="E33" t="s">
        <v>28</v>
      </c>
      <c r="F33" t="s">
        <v>74</v>
      </c>
      <c r="G33" t="s">
        <v>1019</v>
      </c>
      <c r="H33" t="s">
        <v>30</v>
      </c>
      <c r="I33" t="s">
        <v>75</v>
      </c>
      <c r="J33" t="s">
        <v>32</v>
      </c>
      <c r="K33" t="s">
        <v>1058</v>
      </c>
    </row>
    <row r="34">
      <c r="A34" t="n">
        <v>33.0</v>
      </c>
      <c r="B34" t="s">
        <v>273</v>
      </c>
      <c r="C34" t="s">
        <v>274</v>
      </c>
      <c r="D34" t="s">
        <v>0</v>
      </c>
      <c r="E34" t="s">
        <v>1</v>
      </c>
      <c r="F34" t="s">
        <v>275</v>
      </c>
      <c r="G34" t="s">
        <v>1019</v>
      </c>
      <c r="H34" t="s">
        <v>3</v>
      </c>
      <c r="I34" t="s">
        <v>276</v>
      </c>
      <c r="J34" t="s">
        <v>53</v>
      </c>
      <c r="K34" t="s">
        <v>1069</v>
      </c>
    </row>
    <row r="35">
      <c r="A35" t="n">
        <v>34.0</v>
      </c>
      <c r="B35" t="s">
        <v>766</v>
      </c>
      <c r="C35" t="s">
        <v>767</v>
      </c>
      <c r="D35" t="s">
        <v>577</v>
      </c>
      <c r="E35" t="s">
        <v>7</v>
      </c>
      <c r="F35" t="s">
        <v>1040</v>
      </c>
      <c r="G35" t="s">
        <v>1050</v>
      </c>
      <c r="H35" t="s">
        <v>781</v>
      </c>
      <c r="I35" t="s">
        <v>1042</v>
      </c>
      <c r="J35" t="s">
        <v>1043</v>
      </c>
      <c r="K35" t="s">
        <v>1044</v>
      </c>
    </row>
    <row r="36">
      <c r="A36" t="n">
        <v>35.0</v>
      </c>
      <c r="B36" t="s">
        <v>145</v>
      </c>
      <c r="C36" t="s">
        <v>97</v>
      </c>
      <c r="D36" t="s">
        <v>1046</v>
      </c>
      <c r="E36" t="s">
        <v>1</v>
      </c>
      <c r="F36" t="s">
        <v>147</v>
      </c>
      <c r="G36" t="s">
        <v>1019</v>
      </c>
      <c r="H36" t="s">
        <v>3</v>
      </c>
      <c r="I36" t="s">
        <v>148</v>
      </c>
      <c r="J36" t="s">
        <v>53</v>
      </c>
      <c r="K36" t="s">
        <v>1047</v>
      </c>
    </row>
    <row r="37">
      <c r="A37" t="n">
        <v>36.0</v>
      </c>
      <c r="B37" t="s">
        <v>803</v>
      </c>
      <c r="C37" t="s">
        <v>804</v>
      </c>
      <c r="D37" t="s">
        <v>17</v>
      </c>
      <c r="E37" t="s">
        <v>7</v>
      </c>
      <c r="F37" t="s">
        <v>805</v>
      </c>
      <c r="G37" t="s">
        <v>1469</v>
      </c>
      <c r="H37" t="s">
        <v>5</v>
      </c>
      <c r="I37" t="s">
        <v>806</v>
      </c>
      <c r="J37" t="s">
        <v>6</v>
      </c>
      <c r="K37" t="s">
        <v>996</v>
      </c>
    </row>
    <row r="38">
      <c r="A38" t="n">
        <v>37.0</v>
      </c>
      <c r="B38" t="s">
        <v>982</v>
      </c>
      <c r="C38" t="s">
        <v>292</v>
      </c>
      <c r="D38" t="s">
        <v>462</v>
      </c>
      <c r="E38" t="s">
        <v>1</v>
      </c>
      <c r="F38" t="s">
        <v>422</v>
      </c>
      <c r="G38" t="s">
        <v>1019</v>
      </c>
      <c r="H38" t="s">
        <v>3</v>
      </c>
      <c r="I38" t="s">
        <v>423</v>
      </c>
      <c r="J38" t="s">
        <v>2</v>
      </c>
      <c r="K38" t="s">
        <v>983</v>
      </c>
    </row>
    <row r="39">
      <c r="A39" t="n">
        <v>38.0</v>
      </c>
      <c r="B39" t="s">
        <v>64</v>
      </c>
      <c r="C39" t="s">
        <v>65</v>
      </c>
      <c r="D39" t="s">
        <v>66</v>
      </c>
      <c r="E39" t="s">
        <v>1</v>
      </c>
      <c r="F39" t="s">
        <v>67</v>
      </c>
      <c r="G39" t="s">
        <v>1019</v>
      </c>
      <c r="H39" t="s">
        <v>30</v>
      </c>
      <c r="I39" t="s">
        <v>68</v>
      </c>
      <c r="J39" t="s">
        <v>32</v>
      </c>
      <c r="K39" t="s">
        <v>959</v>
      </c>
    </row>
    <row r="40">
      <c r="A40" t="n">
        <v>39.0</v>
      </c>
      <c r="B40" t="s">
        <v>242</v>
      </c>
      <c r="C40" t="s">
        <v>243</v>
      </c>
      <c r="D40" t="s">
        <v>957</v>
      </c>
      <c r="E40" t="s">
        <v>43</v>
      </c>
      <c r="F40" t="s">
        <v>244</v>
      </c>
      <c r="G40" t="s">
        <v>1019</v>
      </c>
      <c r="H40" t="s">
        <v>3</v>
      </c>
      <c r="I40" t="s">
        <v>245</v>
      </c>
      <c r="J40" t="s">
        <v>125</v>
      </c>
      <c r="K40" t="s">
        <v>958</v>
      </c>
    </row>
    <row r="41">
      <c r="A41" t="n">
        <v>40.0</v>
      </c>
      <c r="B41" t="s">
        <v>322</v>
      </c>
      <c r="C41" t="s">
        <v>323</v>
      </c>
      <c r="D41" t="s">
        <v>66</v>
      </c>
      <c r="E41" t="s">
        <v>1</v>
      </c>
      <c r="F41" t="s">
        <v>324</v>
      </c>
      <c r="G41" t="s">
        <v>1019</v>
      </c>
      <c r="H41" t="s">
        <v>287</v>
      </c>
      <c r="I41" t="s">
        <v>325</v>
      </c>
      <c r="J41" t="s">
        <v>289</v>
      </c>
      <c r="K41" t="s">
        <v>956</v>
      </c>
    </row>
    <row r="42">
      <c r="A42" t="n">
        <v>41.0</v>
      </c>
      <c r="B42" t="s">
        <v>49</v>
      </c>
      <c r="C42" t="s">
        <v>97</v>
      </c>
      <c r="D42" t="s">
        <v>66</v>
      </c>
      <c r="E42" t="s">
        <v>1</v>
      </c>
      <c r="F42" t="s">
        <v>391</v>
      </c>
      <c r="G42" t="s">
        <v>1019</v>
      </c>
      <c r="H42" t="s">
        <v>294</v>
      </c>
      <c r="I42" t="s">
        <v>392</v>
      </c>
      <c r="J42" t="s">
        <v>289</v>
      </c>
      <c r="K42" t="s">
        <v>921</v>
      </c>
    </row>
    <row r="43">
      <c r="A43" t="n">
        <v>42.0</v>
      </c>
      <c r="B43" t="s">
        <v>361</v>
      </c>
      <c r="C43" t="s">
        <v>362</v>
      </c>
      <c r="D43" t="s">
        <v>0</v>
      </c>
      <c r="E43" t="s">
        <v>1</v>
      </c>
      <c r="F43" t="s">
        <v>886</v>
      </c>
      <c r="G43" t="s">
        <v>1019</v>
      </c>
      <c r="H43" t="s">
        <v>3</v>
      </c>
      <c r="I43" t="s">
        <v>861</v>
      </c>
      <c r="J43" t="s">
        <v>516</v>
      </c>
      <c r="K43" t="s">
        <v>896</v>
      </c>
    </row>
    <row r="44">
      <c r="A44" t="n">
        <v>43.0</v>
      </c>
      <c r="B44" t="s">
        <v>845</v>
      </c>
      <c r="C44" t="s">
        <v>846</v>
      </c>
      <c r="D44" t="s">
        <v>27</v>
      </c>
      <c r="E44" t="s">
        <v>28</v>
      </c>
      <c r="F44" t="s">
        <v>847</v>
      </c>
      <c r="G44" t="s">
        <v>1019</v>
      </c>
      <c r="H44" t="s">
        <v>294</v>
      </c>
      <c r="I44" t="s">
        <v>848</v>
      </c>
      <c r="J44" t="s">
        <v>289</v>
      </c>
      <c r="K44" t="s">
        <v>849</v>
      </c>
    </row>
    <row r="45">
      <c r="A45" t="n">
        <v>44.0</v>
      </c>
      <c r="B45" t="s">
        <v>766</v>
      </c>
      <c r="C45" t="s">
        <v>767</v>
      </c>
      <c r="D45" t="s">
        <v>577</v>
      </c>
      <c r="E45" t="s">
        <v>7</v>
      </c>
      <c r="F45" t="s">
        <v>768</v>
      </c>
      <c r="G45" t="s">
        <v>1469</v>
      </c>
      <c r="H45" t="s">
        <v>8</v>
      </c>
      <c r="I45" t="s">
        <v>769</v>
      </c>
      <c r="J45" t="s">
        <v>9</v>
      </c>
      <c r="K45" t="s">
        <v>770</v>
      </c>
    </row>
    <row r="46">
      <c r="A46" t="n">
        <v>45.0</v>
      </c>
      <c r="B46" t="s">
        <v>530</v>
      </c>
      <c r="C46" t="s">
        <v>531</v>
      </c>
      <c r="D46" t="s">
        <v>36</v>
      </c>
      <c r="E46" t="s">
        <v>1</v>
      </c>
      <c r="F46" t="s">
        <v>532</v>
      </c>
      <c r="G46" t="s">
        <v>1019</v>
      </c>
      <c r="H46" t="s">
        <v>294</v>
      </c>
      <c r="I46" t="s">
        <v>533</v>
      </c>
      <c r="J46" t="s">
        <v>516</v>
      </c>
      <c r="K46" t="s">
        <v>764</v>
      </c>
    </row>
    <row r="47">
      <c r="A47" t="n">
        <v>46.0</v>
      </c>
      <c r="B47" t="s">
        <v>651</v>
      </c>
      <c r="C47" t="s">
        <v>652</v>
      </c>
      <c r="D47" t="s">
        <v>653</v>
      </c>
      <c r="E47" t="s">
        <v>1</v>
      </c>
      <c r="F47" t="s">
        <v>654</v>
      </c>
      <c r="G47" t="s">
        <v>1019</v>
      </c>
      <c r="H47" t="s">
        <v>294</v>
      </c>
      <c r="I47" t="s">
        <v>655</v>
      </c>
      <c r="J47" t="s">
        <v>289</v>
      </c>
      <c r="K47" t="s">
        <v>656</v>
      </c>
    </row>
    <row r="48">
      <c r="A48" t="n">
        <v>47.0</v>
      </c>
      <c r="B48" t="s">
        <v>425</v>
      </c>
      <c r="C48" t="s">
        <v>426</v>
      </c>
      <c r="D48" t="s">
        <v>427</v>
      </c>
      <c r="E48" t="s">
        <v>28</v>
      </c>
      <c r="F48" t="s">
        <v>428</v>
      </c>
      <c r="G48" t="s">
        <v>1019</v>
      </c>
      <c r="H48" t="s">
        <v>287</v>
      </c>
      <c r="I48" t="s">
        <v>429</v>
      </c>
      <c r="J48" t="s">
        <v>289</v>
      </c>
      <c r="K48" t="s">
        <v>659</v>
      </c>
    </row>
    <row r="49">
      <c r="A49" t="n">
        <v>48.0</v>
      </c>
      <c r="B49" t="s">
        <v>608</v>
      </c>
      <c r="C49" t="s">
        <v>378</v>
      </c>
      <c r="D49" t="s">
        <v>27</v>
      </c>
      <c r="E49" t="s">
        <v>28</v>
      </c>
      <c r="F49" t="s">
        <v>609</v>
      </c>
      <c r="G49" t="s">
        <v>1019</v>
      </c>
      <c r="H49" t="s">
        <v>294</v>
      </c>
      <c r="I49" t="s">
        <v>610</v>
      </c>
      <c r="J49" t="s">
        <v>289</v>
      </c>
      <c r="K49" t="s">
        <v>663</v>
      </c>
    </row>
    <row r="50">
      <c r="A50" t="n">
        <v>49.0</v>
      </c>
      <c r="B50" t="s">
        <v>1467</v>
      </c>
      <c r="C50" t="s">
        <v>378</v>
      </c>
      <c r="F50" t="s">
        <v>572</v>
      </c>
      <c r="G50" t="s">
        <v>1019</v>
      </c>
      <c r="H50" t="s">
        <v>287</v>
      </c>
      <c r="I50" t="s">
        <v>573</v>
      </c>
      <c r="J50" t="s">
        <v>289</v>
      </c>
      <c r="K50" t="s">
        <v>665</v>
      </c>
    </row>
    <row r="51">
      <c r="A51" t="n">
        <v>50.0</v>
      </c>
      <c r="B51" t="s">
        <v>590</v>
      </c>
      <c r="C51" t="s">
        <v>591</v>
      </c>
      <c r="D51" t="s">
        <v>592</v>
      </c>
      <c r="E51" t="s">
        <v>43</v>
      </c>
      <c r="F51" t="s">
        <v>593</v>
      </c>
      <c r="G51" t="s">
        <v>1131</v>
      </c>
      <c r="H51" t="s">
        <v>30</v>
      </c>
      <c r="I51" t="s">
        <v>594</v>
      </c>
      <c r="J51" t="s">
        <v>32</v>
      </c>
      <c r="K51" t="s">
        <v>669</v>
      </c>
    </row>
    <row r="52">
      <c r="A52" t="n">
        <v>51.0</v>
      </c>
      <c r="B52" t="s">
        <v>566</v>
      </c>
      <c r="C52" t="s">
        <v>556</v>
      </c>
      <c r="D52" t="s">
        <v>0</v>
      </c>
      <c r="E52" t="s">
        <v>1</v>
      </c>
      <c r="F52" t="s">
        <v>557</v>
      </c>
      <c r="G52" t="s">
        <v>1019</v>
      </c>
      <c r="H52" t="s">
        <v>287</v>
      </c>
      <c r="I52" t="s">
        <v>558</v>
      </c>
      <c r="J52" t="s">
        <v>289</v>
      </c>
      <c r="K52" t="s">
        <v>673</v>
      </c>
    </row>
    <row r="53">
      <c r="A53" t="n">
        <v>52.0</v>
      </c>
      <c r="B53" t="s">
        <v>1468</v>
      </c>
      <c r="C53" t="s">
        <v>97</v>
      </c>
      <c r="F53" t="s">
        <v>540</v>
      </c>
      <c r="G53" t="s">
        <v>1019</v>
      </c>
      <c r="H53" t="s">
        <v>294</v>
      </c>
      <c r="I53" t="s">
        <v>541</v>
      </c>
      <c r="J53" t="s">
        <v>289</v>
      </c>
      <c r="K53" t="s">
        <v>677</v>
      </c>
    </row>
    <row r="54">
      <c r="A54" t="n">
        <v>53.0</v>
      </c>
      <c r="B54" t="s">
        <v>291</v>
      </c>
      <c r="C54" t="s">
        <v>292</v>
      </c>
      <c r="D54" t="s">
        <v>0</v>
      </c>
      <c r="E54" t="s">
        <v>1</v>
      </c>
      <c r="F54" t="s">
        <v>293</v>
      </c>
      <c r="G54" t="s">
        <v>1019</v>
      </c>
      <c r="H54" t="s">
        <v>294</v>
      </c>
      <c r="I54" t="s">
        <v>295</v>
      </c>
      <c r="J54" t="s">
        <v>289</v>
      </c>
      <c r="K54" t="s">
        <v>679</v>
      </c>
    </row>
    <row r="55">
      <c r="A55" t="n">
        <v>54.0</v>
      </c>
      <c r="B55" t="s">
        <v>311</v>
      </c>
      <c r="C55" t="s">
        <v>312</v>
      </c>
      <c r="D55" t="s">
        <v>313</v>
      </c>
      <c r="E55" t="s">
        <v>43</v>
      </c>
      <c r="F55" t="s">
        <v>314</v>
      </c>
      <c r="G55" t="s">
        <v>1019</v>
      </c>
      <c r="H55" t="s">
        <v>294</v>
      </c>
      <c r="I55" t="s">
        <v>315</v>
      </c>
      <c r="J55" t="s">
        <v>289</v>
      </c>
      <c r="K55" t="s">
        <v>683</v>
      </c>
    </row>
    <row r="56">
      <c r="A56" t="n">
        <v>55.0</v>
      </c>
      <c r="B56" t="s">
        <v>317</v>
      </c>
      <c r="C56" t="s">
        <v>279</v>
      </c>
      <c r="D56" t="s">
        <v>318</v>
      </c>
      <c r="E56" t="s">
        <v>28</v>
      </c>
      <c r="F56" t="s">
        <v>319</v>
      </c>
      <c r="G56" t="s">
        <v>1019</v>
      </c>
      <c r="H56" t="s">
        <v>287</v>
      </c>
      <c r="I56" t="s">
        <v>320</v>
      </c>
      <c r="J56" t="s">
        <v>289</v>
      </c>
      <c r="K56" t="s">
        <v>758</v>
      </c>
    </row>
    <row r="57">
      <c r="A57" t="n">
        <v>56.0</v>
      </c>
      <c r="B57" t="s">
        <v>333</v>
      </c>
      <c r="C57" t="s">
        <v>334</v>
      </c>
      <c r="D57" t="s">
        <v>335</v>
      </c>
      <c r="E57" t="s">
        <v>48</v>
      </c>
      <c r="F57" t="s">
        <v>336</v>
      </c>
      <c r="G57" t="s">
        <v>666</v>
      </c>
      <c r="H57" t="s">
        <v>287</v>
      </c>
      <c r="I57" t="s">
        <v>337</v>
      </c>
      <c r="J57" t="s">
        <v>289</v>
      </c>
      <c r="K57" t="s">
        <v>686</v>
      </c>
    </row>
    <row r="58">
      <c r="A58" t="n">
        <v>57.0</v>
      </c>
      <c r="B58" t="s">
        <v>238</v>
      </c>
      <c r="C58" t="s">
        <v>239</v>
      </c>
      <c r="D58" t="s">
        <v>0</v>
      </c>
      <c r="E58" t="s">
        <v>1</v>
      </c>
      <c r="F58" t="s">
        <v>240</v>
      </c>
      <c r="G58" t="s">
        <v>1019</v>
      </c>
      <c r="H58" t="s">
        <v>3</v>
      </c>
      <c r="I58" t="s">
        <v>241</v>
      </c>
      <c r="J58" t="s">
        <v>53</v>
      </c>
      <c r="K58" t="s">
        <v>691</v>
      </c>
    </row>
    <row r="59">
      <c r="A59" t="n">
        <v>58.0</v>
      </c>
      <c r="B59" t="s">
        <v>137</v>
      </c>
      <c r="C59" t="s">
        <v>138</v>
      </c>
      <c r="D59" t="s">
        <v>0</v>
      </c>
      <c r="E59" t="s">
        <v>1</v>
      </c>
      <c r="F59" t="s">
        <v>139</v>
      </c>
      <c r="G59" t="s">
        <v>1019</v>
      </c>
      <c r="H59" t="s">
        <v>3</v>
      </c>
      <c r="I59" t="s">
        <v>140</v>
      </c>
      <c r="J59" t="s">
        <v>53</v>
      </c>
      <c r="K59" t="s">
        <v>699</v>
      </c>
    </row>
    <row r="60">
      <c r="A60" t="n">
        <v>59.0</v>
      </c>
      <c r="B60" t="s">
        <v>262</v>
      </c>
      <c r="C60" t="s">
        <v>399</v>
      </c>
      <c r="D60" t="s">
        <v>0</v>
      </c>
      <c r="E60" t="s">
        <v>1</v>
      </c>
      <c r="F60" t="s">
        <v>400</v>
      </c>
      <c r="G60" t="s">
        <v>1019</v>
      </c>
      <c r="H60" t="s">
        <v>294</v>
      </c>
      <c r="I60" t="s">
        <v>401</v>
      </c>
      <c r="J60" t="s">
        <v>289</v>
      </c>
      <c r="K60" t="s">
        <v>700</v>
      </c>
    </row>
    <row r="61">
      <c r="A61" t="n">
        <v>60.0</v>
      </c>
      <c r="B61" t="s">
        <v>403</v>
      </c>
      <c r="C61" t="s">
        <v>60</v>
      </c>
      <c r="D61" t="s">
        <v>27</v>
      </c>
      <c r="E61" t="s">
        <v>28</v>
      </c>
      <c r="F61" t="s">
        <v>404</v>
      </c>
      <c r="G61" t="s">
        <v>1019</v>
      </c>
      <c r="H61" t="s">
        <v>287</v>
      </c>
      <c r="I61" t="s">
        <v>405</v>
      </c>
      <c r="J61" t="s">
        <v>289</v>
      </c>
      <c r="K61" t="s">
        <v>701</v>
      </c>
    </row>
    <row r="62">
      <c r="A62" t="n">
        <v>61.0</v>
      </c>
      <c r="B62" t="s">
        <v>431</v>
      </c>
      <c r="C62" t="s">
        <v>172</v>
      </c>
      <c r="D62" t="s">
        <v>432</v>
      </c>
      <c r="E62" t="s">
        <v>28</v>
      </c>
      <c r="F62" t="s">
        <v>433</v>
      </c>
      <c r="G62" t="s">
        <v>1019</v>
      </c>
      <c r="H62" t="s">
        <v>294</v>
      </c>
      <c r="I62" t="s">
        <v>434</v>
      </c>
      <c r="J62" t="s">
        <v>289</v>
      </c>
      <c r="K62" t="s">
        <v>704</v>
      </c>
    </row>
    <row r="63">
      <c r="A63" t="n">
        <v>62.0</v>
      </c>
      <c r="B63" t="s">
        <v>165</v>
      </c>
      <c r="C63" t="s">
        <v>166</v>
      </c>
      <c r="D63" t="s">
        <v>27</v>
      </c>
      <c r="E63" t="s">
        <v>28</v>
      </c>
      <c r="F63" t="s">
        <v>167</v>
      </c>
      <c r="G63" t="s">
        <v>1019</v>
      </c>
      <c r="H63" t="s">
        <v>30</v>
      </c>
      <c r="I63" t="s">
        <v>168</v>
      </c>
      <c r="J63" t="s">
        <v>32</v>
      </c>
      <c r="K63" t="s">
        <v>712</v>
      </c>
    </row>
    <row r="64">
      <c r="A64" t="n">
        <v>63.0</v>
      </c>
      <c r="B64" t="s">
        <v>25</v>
      </c>
      <c r="C64" t="s">
        <v>26</v>
      </c>
      <c r="D64" t="s">
        <v>27</v>
      </c>
      <c r="E64" t="s">
        <v>28</v>
      </c>
      <c r="F64" t="s">
        <v>29</v>
      </c>
      <c r="G64" t="s">
        <v>1019</v>
      </c>
      <c r="H64" t="s">
        <v>30</v>
      </c>
      <c r="I64" t="s">
        <v>31</v>
      </c>
      <c r="J64" t="s">
        <v>32</v>
      </c>
      <c r="K64" t="s">
        <v>714</v>
      </c>
    </row>
    <row r="65">
      <c r="A65" t="n">
        <v>64.0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>
      <c r="A66" t="n">
        <v>65.0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>
      <c r="A67" t="n">
        <v>66.0</v>
      </c>
      <c r="B67" t="s">
        <v>925</v>
      </c>
      <c r="C67" t="s">
        <v>926</v>
      </c>
      <c r="D67" t="s">
        <v>821</v>
      </c>
      <c r="E67" t="s">
        <v>822</v>
      </c>
      <c r="F67" t="s">
        <v>927</v>
      </c>
      <c r="G67" t="s">
        <v>1469</v>
      </c>
      <c r="H67" t="s">
        <v>8</v>
      </c>
      <c r="I67" t="s">
        <v>928</v>
      </c>
      <c r="J67" t="s">
        <v>9</v>
      </c>
      <c r="K67" t="s">
        <v>929</v>
      </c>
    </row>
    <row r="68">
      <c r="A68" t="n">
        <v>67.0</v>
      </c>
      <c r="B68" t="s">
        <v>811</v>
      </c>
      <c r="C68" t="s">
        <v>812</v>
      </c>
      <c r="D68" t="s">
        <v>813</v>
      </c>
      <c r="E68" t="s">
        <v>814</v>
      </c>
      <c r="F68" t="s">
        <v>815</v>
      </c>
      <c r="G68" t="s">
        <v>1469</v>
      </c>
      <c r="H68" t="s">
        <v>8</v>
      </c>
      <c r="I68" t="s">
        <v>817</v>
      </c>
      <c r="J68" t="s">
        <v>9</v>
      </c>
      <c r="K68" t="s">
        <v>818</v>
      </c>
    </row>
    <row r="69">
      <c r="A69" t="n">
        <v>68.0</v>
      </c>
      <c r="B69" t="s">
        <v>819</v>
      </c>
      <c r="C69" t="s">
        <v>820</v>
      </c>
      <c r="D69" t="s">
        <v>821</v>
      </c>
      <c r="E69" t="s">
        <v>822</v>
      </c>
      <c r="F69" t="s">
        <v>823</v>
      </c>
      <c r="G69" t="s">
        <v>1469</v>
      </c>
      <c r="H69" t="s">
        <v>8</v>
      </c>
      <c r="I69" t="s">
        <v>824</v>
      </c>
      <c r="J69" t="s">
        <v>9</v>
      </c>
      <c r="K69" t="s">
        <v>825</v>
      </c>
    </row>
    <row r="70">
      <c r="A70" t="n">
        <v>69.0</v>
      </c>
      <c r="B70" t="s">
        <v>875</v>
      </c>
      <c r="C70" t="s">
        <v>876</v>
      </c>
      <c r="D70" t="s">
        <v>877</v>
      </c>
      <c r="E70" t="s">
        <v>878</v>
      </c>
      <c r="F70" t="s">
        <v>879</v>
      </c>
      <c r="G70" t="s">
        <v>1469</v>
      </c>
      <c r="H70" t="s">
        <v>8</v>
      </c>
      <c r="I70" t="s">
        <v>880</v>
      </c>
      <c r="J70" t="s">
        <v>9</v>
      </c>
      <c r="K70" t="s">
        <v>881</v>
      </c>
    </row>
    <row r="71">
      <c r="A71" t="n">
        <v>70.0</v>
      </c>
      <c r="B71" t="s">
        <v>797</v>
      </c>
      <c r="C71" t="s">
        <v>798</v>
      </c>
      <c r="D71" t="s">
        <v>799</v>
      </c>
      <c r="E71" t="s">
        <v>1</v>
      </c>
      <c r="F71" t="s">
        <v>800</v>
      </c>
      <c r="G71" t="s">
        <v>1469</v>
      </c>
      <c r="H71" t="s">
        <v>8</v>
      </c>
      <c r="I71" t="s">
        <v>801</v>
      </c>
      <c r="J71" t="s">
        <v>9</v>
      </c>
      <c r="K71" t="s">
        <v>802</v>
      </c>
    </row>
    <row r="72">
      <c r="A72" t="n">
        <v>71.0</v>
      </c>
      <c r="B72" t="s">
        <v>101</v>
      </c>
      <c r="C72" t="s">
        <v>102</v>
      </c>
      <c r="D72" t="s">
        <v>103</v>
      </c>
      <c r="E72" t="s">
        <v>43</v>
      </c>
      <c r="F72" t="s">
        <v>169</v>
      </c>
      <c r="G72" t="s">
        <v>1469</v>
      </c>
      <c r="H72" t="s">
        <v>8</v>
      </c>
      <c r="I72" t="s">
        <v>170</v>
      </c>
      <c r="J72" t="s">
        <v>9</v>
      </c>
      <c r="K72" t="s">
        <v>735</v>
      </c>
    </row>
    <row r="73">
      <c r="A73" t="n">
        <v>72.0</v>
      </c>
      <c r="B73" t="s">
        <v>930</v>
      </c>
      <c r="C73" t="s">
        <v>931</v>
      </c>
      <c r="D73" t="s">
        <v>932</v>
      </c>
      <c r="E73" t="s">
        <v>933</v>
      </c>
      <c r="F73" t="s">
        <v>934</v>
      </c>
      <c r="G73" t="s">
        <v>960</v>
      </c>
      <c r="H73" t="s">
        <v>8</v>
      </c>
      <c r="I73" t="s">
        <v>935</v>
      </c>
      <c r="J73" t="s">
        <v>9</v>
      </c>
      <c r="K73" t="s">
        <v>936</v>
      </c>
    </row>
    <row r="74">
      <c r="A74" t="n">
        <v>73.0</v>
      </c>
      <c r="B74" t="s">
        <v>179</v>
      </c>
      <c r="C74" t="s">
        <v>180</v>
      </c>
      <c r="D74" t="s">
        <v>181</v>
      </c>
      <c r="E74" t="s">
        <v>43</v>
      </c>
      <c r="F74" t="s">
        <v>182</v>
      </c>
      <c r="G74" t="s">
        <v>1469</v>
      </c>
      <c r="H74" t="s">
        <v>8</v>
      </c>
      <c r="I74" t="s">
        <v>183</v>
      </c>
      <c r="J74" t="s">
        <v>9</v>
      </c>
      <c r="K74" t="s">
        <v>738</v>
      </c>
    </row>
    <row r="75">
      <c r="A75" t="n">
        <v>74.0</v>
      </c>
      <c r="B75" t="s">
        <v>467</v>
      </c>
      <c r="C75" t="s">
        <v>468</v>
      </c>
      <c r="D75" t="s">
        <v>0</v>
      </c>
      <c r="E75" t="s">
        <v>1</v>
      </c>
      <c r="F75" t="s">
        <v>477</v>
      </c>
      <c r="G75" t="s">
        <v>1019</v>
      </c>
      <c r="H75" t="s">
        <v>30</v>
      </c>
      <c r="I75" t="s">
        <v>478</v>
      </c>
      <c r="J75" t="s">
        <v>32</v>
      </c>
      <c r="K75" t="s">
        <v>740</v>
      </c>
    </row>
    <row r="76">
      <c r="A76" t="n">
        <v>75.0</v>
      </c>
      <c r="B76" t="s">
        <v>54</v>
      </c>
      <c r="C76" t="s">
        <v>55</v>
      </c>
      <c r="D76" t="s">
        <v>0</v>
      </c>
      <c r="E76" t="s">
        <v>1</v>
      </c>
      <c r="F76" t="s">
        <v>480</v>
      </c>
      <c r="G76" t="s">
        <v>1050</v>
      </c>
      <c r="H76" t="s">
        <v>473</v>
      </c>
      <c r="I76" t="s">
        <v>481</v>
      </c>
      <c r="J76" t="s">
        <v>475</v>
      </c>
      <c r="K76" t="s">
        <v>744</v>
      </c>
    </row>
    <row r="77">
      <c r="A77" t="n">
        <v>76.0</v>
      </c>
      <c r="B77" t="s">
        <v>206</v>
      </c>
      <c r="C77" t="s">
        <v>207</v>
      </c>
      <c r="D77" t="s">
        <v>173</v>
      </c>
      <c r="E77" t="s">
        <v>43</v>
      </c>
      <c r="F77" t="s">
        <v>208</v>
      </c>
      <c r="G77" t="s">
        <v>1019</v>
      </c>
      <c r="H77" t="s">
        <v>3</v>
      </c>
      <c r="I77" t="s">
        <v>209</v>
      </c>
      <c r="J77" t="s">
        <v>53</v>
      </c>
      <c r="K77" t="s">
        <v>745</v>
      </c>
    </row>
    <row r="78">
      <c r="A78" t="n">
        <v>77.0</v>
      </c>
      <c r="B78" t="s">
        <v>224</v>
      </c>
      <c r="C78" t="s">
        <v>225</v>
      </c>
      <c r="D78" t="s">
        <v>0</v>
      </c>
      <c r="E78" t="s">
        <v>1</v>
      </c>
      <c r="F78" t="s">
        <v>226</v>
      </c>
      <c r="G78" t="s">
        <v>1019</v>
      </c>
      <c r="H78" t="s">
        <v>3</v>
      </c>
      <c r="I78" t="s">
        <v>227</v>
      </c>
      <c r="J78" t="s">
        <v>53</v>
      </c>
      <c r="K78" t="s">
        <v>748</v>
      </c>
    </row>
    <row r="79">
      <c r="A79" t="n">
        <v>78.0</v>
      </c>
      <c r="B79" t="s">
        <v>54</v>
      </c>
      <c r="C79" t="s">
        <v>55</v>
      </c>
      <c r="D79" t="s">
        <v>0</v>
      </c>
      <c r="E79" t="s">
        <v>1</v>
      </c>
      <c r="F79" t="s">
        <v>229</v>
      </c>
      <c r="G79" t="s">
        <v>1019</v>
      </c>
      <c r="H79" t="s">
        <v>3</v>
      </c>
      <c r="I79" t="s">
        <v>230</v>
      </c>
      <c r="J79" t="s">
        <v>53</v>
      </c>
      <c r="K79" t="s">
        <v>749</v>
      </c>
    </row>
    <row r="80">
      <c r="A80" t="n">
        <v>79.0</v>
      </c>
      <c r="B80" t="s">
        <v>278</v>
      </c>
      <c r="C80" t="s">
        <v>279</v>
      </c>
      <c r="D80" t="s">
        <v>66</v>
      </c>
      <c r="E80" t="s">
        <v>1</v>
      </c>
      <c r="F80" t="s">
        <v>280</v>
      </c>
      <c r="G80" t="s">
        <v>1019</v>
      </c>
      <c r="H80" t="s">
        <v>3</v>
      </c>
      <c r="I80" t="s">
        <v>281</v>
      </c>
      <c r="J80" t="s">
        <v>53</v>
      </c>
      <c r="K80" t="s">
        <v>756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79"/>
  <sheetViews>
    <sheetView topLeftCell="A55" workbookViewId="0">
      <selection activeCell="F69" sqref="F69"/>
    </sheetView>
  </sheetViews>
  <sheetFormatPr defaultRowHeight="15" x14ac:dyDescent="0.25"/>
  <sheetData>
    <row r="1" spans="1:13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235" t="s">
        <v>1491</v>
      </c>
      <c r="C2" s="235" t="s">
        <v>97</v>
      </c>
      <c r="D2" s="235" t="s">
        <v>0</v>
      </c>
      <c r="E2" s="235" t="s">
        <v>1</v>
      </c>
      <c r="F2" s="235" t="s">
        <v>1492</v>
      </c>
      <c r="G2" s="235" t="s">
        <v>960</v>
      </c>
      <c r="H2" s="235" t="s">
        <v>1013</v>
      </c>
      <c r="I2" s="235" t="s">
        <v>1493</v>
      </c>
      <c r="J2" s="235" t="s">
        <v>960</v>
      </c>
      <c r="K2" s="235" t="s">
        <v>1528</v>
      </c>
      <c r="L2" s="235"/>
      <c r="M2" s="235"/>
    </row>
    <row r="3" spans="1:13" x14ac:dyDescent="0.25">
      <c r="A3">
        <v>2</v>
      </c>
      <c r="B3" s="235" t="s">
        <v>104</v>
      </c>
      <c r="C3" s="235" t="s">
        <v>105</v>
      </c>
      <c r="D3" s="235" t="s">
        <v>106</v>
      </c>
      <c r="E3" s="235" t="s">
        <v>7</v>
      </c>
      <c r="F3" s="235" t="s">
        <v>107</v>
      </c>
      <c r="G3" s="235" t="s">
        <v>960</v>
      </c>
      <c r="H3" s="235" t="s">
        <v>5</v>
      </c>
      <c r="I3" s="235" t="s">
        <v>108</v>
      </c>
      <c r="J3" s="235" t="s">
        <v>6</v>
      </c>
      <c r="K3" s="235" t="s">
        <v>1516</v>
      </c>
      <c r="L3" s="235"/>
      <c r="M3" s="235"/>
    </row>
    <row r="4" spans="1:13" x14ac:dyDescent="0.25">
      <c r="A4" s="235">
        <v>3</v>
      </c>
      <c r="B4" s="235" t="s">
        <v>50</v>
      </c>
      <c r="C4" s="235" t="s">
        <v>51</v>
      </c>
      <c r="D4" s="235" t="s">
        <v>52</v>
      </c>
      <c r="E4" s="235" t="s">
        <v>43</v>
      </c>
      <c r="F4" s="235" t="s">
        <v>94</v>
      </c>
      <c r="G4" s="235" t="s">
        <v>1136</v>
      </c>
      <c r="H4" s="235" t="s">
        <v>5</v>
      </c>
      <c r="I4" s="235" t="s">
        <v>95</v>
      </c>
      <c r="J4" s="235" t="s">
        <v>6</v>
      </c>
      <c r="K4" s="235" t="s">
        <v>1502</v>
      </c>
      <c r="L4" s="235"/>
      <c r="M4" s="235"/>
    </row>
    <row r="5" spans="1:13" x14ac:dyDescent="0.25">
      <c r="A5" s="235">
        <v>4</v>
      </c>
      <c r="B5" s="235" t="s">
        <v>15</v>
      </c>
      <c r="C5" s="235" t="s">
        <v>16</v>
      </c>
      <c r="D5" s="235" t="s">
        <v>17</v>
      </c>
      <c r="E5" s="235" t="s">
        <v>7</v>
      </c>
      <c r="F5" s="235" t="s">
        <v>18</v>
      </c>
      <c r="G5" s="235" t="s">
        <v>1469</v>
      </c>
      <c r="H5" s="235" t="s">
        <v>5</v>
      </c>
      <c r="I5" s="235" t="s">
        <v>19</v>
      </c>
      <c r="J5" s="235" t="s">
        <v>6</v>
      </c>
      <c r="K5" s="235" t="s">
        <v>1495</v>
      </c>
      <c r="L5" s="235"/>
      <c r="M5" s="235"/>
    </row>
    <row r="6" spans="1:13" x14ac:dyDescent="0.25">
      <c r="A6" s="235">
        <v>5</v>
      </c>
      <c r="B6" s="235" t="s">
        <v>174</v>
      </c>
      <c r="C6" s="235" t="s">
        <v>175</v>
      </c>
      <c r="D6" s="235" t="s">
        <v>0</v>
      </c>
      <c r="E6" s="235" t="s">
        <v>1</v>
      </c>
      <c r="F6" s="235" t="s">
        <v>472</v>
      </c>
      <c r="G6" s="235" t="s">
        <v>1050</v>
      </c>
      <c r="H6" s="235" t="s">
        <v>473</v>
      </c>
      <c r="I6" s="235" t="s">
        <v>474</v>
      </c>
      <c r="J6" s="235" t="s">
        <v>475</v>
      </c>
      <c r="K6" s="235" t="s">
        <v>1476</v>
      </c>
      <c r="L6" s="235"/>
      <c r="M6" s="235"/>
    </row>
    <row r="7" spans="1:13" x14ac:dyDescent="0.25">
      <c r="A7" s="235">
        <v>6</v>
      </c>
      <c r="B7" s="235" t="s">
        <v>174</v>
      </c>
      <c r="C7" s="235" t="s">
        <v>175</v>
      </c>
      <c r="D7" s="235" t="s">
        <v>0</v>
      </c>
      <c r="E7" s="235" t="s">
        <v>1</v>
      </c>
      <c r="F7" s="235" t="s">
        <v>176</v>
      </c>
      <c r="G7" s="235" t="s">
        <v>1469</v>
      </c>
      <c r="H7" s="235" t="s">
        <v>8</v>
      </c>
      <c r="I7" s="235" t="s">
        <v>177</v>
      </c>
      <c r="J7" s="235" t="s">
        <v>9</v>
      </c>
      <c r="K7" s="235" t="s">
        <v>1477</v>
      </c>
      <c r="L7" s="235"/>
      <c r="M7" s="235"/>
    </row>
    <row r="8" spans="1:13" x14ac:dyDescent="0.25">
      <c r="A8" s="235">
        <v>7</v>
      </c>
      <c r="B8" s="235" t="s">
        <v>174</v>
      </c>
      <c r="C8" s="235" t="s">
        <v>175</v>
      </c>
      <c r="D8" s="235" t="s">
        <v>0</v>
      </c>
      <c r="E8" s="235" t="s">
        <v>1</v>
      </c>
      <c r="F8" s="235" t="s">
        <v>1232</v>
      </c>
      <c r="G8" s="235" t="s">
        <v>1469</v>
      </c>
      <c r="H8" s="235" t="s">
        <v>1013</v>
      </c>
      <c r="I8" s="235" t="s">
        <v>1234</v>
      </c>
      <c r="J8" s="235" t="s">
        <v>960</v>
      </c>
      <c r="K8" s="235" t="s">
        <v>1478</v>
      </c>
      <c r="L8" s="235"/>
      <c r="M8" s="235"/>
    </row>
    <row r="9" spans="1:13" x14ac:dyDescent="0.25">
      <c r="A9" s="235">
        <v>8</v>
      </c>
      <c r="B9" s="235" t="s">
        <v>1479</v>
      </c>
      <c r="C9" s="235" t="s">
        <v>1480</v>
      </c>
      <c r="D9" s="235" t="s">
        <v>1481</v>
      </c>
      <c r="E9" s="235" t="s">
        <v>601</v>
      </c>
      <c r="F9" s="235" t="s">
        <v>1482</v>
      </c>
      <c r="G9" s="235" t="s">
        <v>1469</v>
      </c>
      <c r="H9" s="235" t="s">
        <v>1013</v>
      </c>
      <c r="I9" s="235" t="s">
        <v>1483</v>
      </c>
      <c r="J9" s="235" t="s">
        <v>960</v>
      </c>
      <c r="K9" s="235" t="s">
        <v>1484</v>
      </c>
      <c r="L9" s="235"/>
      <c r="M9" s="235"/>
    </row>
    <row r="10" spans="1:13" x14ac:dyDescent="0.25">
      <c r="A10" s="235">
        <v>9</v>
      </c>
      <c r="B10" s="235" t="s">
        <v>268</v>
      </c>
      <c r="C10" s="235" t="s">
        <v>269</v>
      </c>
      <c r="D10" s="235" t="s">
        <v>66</v>
      </c>
      <c r="E10" s="235" t="s">
        <v>1</v>
      </c>
      <c r="F10" s="235" t="s">
        <v>270</v>
      </c>
      <c r="G10" s="235" t="s">
        <v>1019</v>
      </c>
      <c r="H10" s="235" t="s">
        <v>3</v>
      </c>
      <c r="I10" s="235" t="s">
        <v>271</v>
      </c>
      <c r="J10" s="235" t="s">
        <v>53</v>
      </c>
      <c r="K10" s="235" t="s">
        <v>1466</v>
      </c>
      <c r="L10" s="235"/>
      <c r="M10" s="235"/>
    </row>
    <row r="11" spans="1:13" x14ac:dyDescent="0.25">
      <c r="A11" s="235">
        <v>10</v>
      </c>
      <c r="B11" s="235" t="s">
        <v>803</v>
      </c>
      <c r="C11" s="235" t="s">
        <v>804</v>
      </c>
      <c r="D11" s="235" t="s">
        <v>17</v>
      </c>
      <c r="E11" s="235" t="s">
        <v>7</v>
      </c>
      <c r="F11" s="235" t="s">
        <v>1121</v>
      </c>
      <c r="G11" s="235" t="s">
        <v>1469</v>
      </c>
      <c r="H11" s="235" t="s">
        <v>1013</v>
      </c>
      <c r="I11" s="235" t="s">
        <v>1122</v>
      </c>
      <c r="J11" s="235" t="s">
        <v>960</v>
      </c>
      <c r="K11" s="235" t="s">
        <v>1465</v>
      </c>
      <c r="L11" s="235"/>
      <c r="M11" s="235"/>
    </row>
    <row r="12" spans="1:13" x14ac:dyDescent="0.25">
      <c r="A12" s="235">
        <v>11</v>
      </c>
      <c r="B12" s="235" t="s">
        <v>366</v>
      </c>
      <c r="C12" s="235" t="s">
        <v>367</v>
      </c>
      <c r="D12" s="235" t="s">
        <v>368</v>
      </c>
      <c r="E12" s="235" t="s">
        <v>43</v>
      </c>
      <c r="F12" s="235" t="s">
        <v>369</v>
      </c>
      <c r="G12" s="235" t="s">
        <v>1019</v>
      </c>
      <c r="H12" s="235" t="s">
        <v>294</v>
      </c>
      <c r="I12" s="235" t="s">
        <v>370</v>
      </c>
      <c r="J12" s="235" t="s">
        <v>289</v>
      </c>
      <c r="K12" s="235" t="s">
        <v>1240</v>
      </c>
      <c r="L12" s="235"/>
      <c r="M12" s="235"/>
    </row>
    <row r="13" spans="1:13" x14ac:dyDescent="0.25">
      <c r="A13" s="235">
        <v>12</v>
      </c>
      <c r="B13" s="235" t="s">
        <v>366</v>
      </c>
      <c r="C13" s="235" t="s">
        <v>367</v>
      </c>
      <c r="D13" s="235" t="s">
        <v>368</v>
      </c>
      <c r="E13" s="235" t="s">
        <v>43</v>
      </c>
      <c r="F13" s="235" t="s">
        <v>1100</v>
      </c>
      <c r="G13" s="235" t="s">
        <v>1469</v>
      </c>
      <c r="H13" s="235" t="s">
        <v>1013</v>
      </c>
      <c r="I13" s="235" t="s">
        <v>1101</v>
      </c>
      <c r="J13" s="235" t="s">
        <v>960</v>
      </c>
      <c r="K13" s="235" t="s">
        <v>1258</v>
      </c>
      <c r="L13" s="235"/>
      <c r="M13" s="235"/>
    </row>
    <row r="14" spans="1:13" x14ac:dyDescent="0.25">
      <c r="A14" s="235">
        <v>13</v>
      </c>
      <c r="B14" s="235" t="s">
        <v>1215</v>
      </c>
      <c r="C14" s="235" t="s">
        <v>1216</v>
      </c>
      <c r="D14" s="235" t="s">
        <v>0</v>
      </c>
      <c r="E14" s="235" t="s">
        <v>1</v>
      </c>
      <c r="F14" s="235" t="s">
        <v>1218</v>
      </c>
      <c r="G14" s="235" t="s">
        <v>1469</v>
      </c>
      <c r="H14" s="235" t="s">
        <v>1013</v>
      </c>
      <c r="I14" s="235" t="s">
        <v>1219</v>
      </c>
      <c r="J14" s="235" t="s">
        <v>960</v>
      </c>
      <c r="K14" s="235" t="s">
        <v>1242</v>
      </c>
      <c r="L14" s="235"/>
      <c r="M14" s="235"/>
    </row>
    <row r="15" spans="1:13" x14ac:dyDescent="0.25">
      <c r="A15" s="235">
        <v>14</v>
      </c>
      <c r="B15" s="235" t="s">
        <v>1194</v>
      </c>
      <c r="C15" s="235" t="s">
        <v>1195</v>
      </c>
      <c r="D15" s="235" t="s">
        <v>1196</v>
      </c>
      <c r="E15" s="235" t="s">
        <v>28</v>
      </c>
      <c r="F15" s="235" t="s">
        <v>1197</v>
      </c>
      <c r="G15" s="235" t="s">
        <v>1469</v>
      </c>
      <c r="H15" s="235" t="s">
        <v>1013</v>
      </c>
      <c r="I15" s="235" t="s">
        <v>1198</v>
      </c>
      <c r="J15" s="235" t="s">
        <v>960</v>
      </c>
      <c r="K15" s="235" t="s">
        <v>1214</v>
      </c>
      <c r="L15" s="235"/>
      <c r="M15" s="235"/>
    </row>
    <row r="16" spans="1:13" x14ac:dyDescent="0.25">
      <c r="A16" s="235">
        <v>15</v>
      </c>
      <c r="B16" s="235" t="s">
        <v>117</v>
      </c>
      <c r="C16" s="235" t="s">
        <v>1210</v>
      </c>
      <c r="D16" s="235" t="s">
        <v>648</v>
      </c>
      <c r="E16" s="235" t="s">
        <v>1</v>
      </c>
      <c r="F16" s="235" t="s">
        <v>1211</v>
      </c>
      <c r="G16" s="235" t="s">
        <v>1019</v>
      </c>
      <c r="H16" s="235" t="s">
        <v>3</v>
      </c>
      <c r="I16" s="235" t="s">
        <v>1212</v>
      </c>
      <c r="J16" s="235" t="s">
        <v>53</v>
      </c>
      <c r="K16" s="235" t="s">
        <v>1213</v>
      </c>
      <c r="L16" s="235"/>
      <c r="M16" s="235"/>
    </row>
    <row r="17" spans="1:13" x14ac:dyDescent="0.25">
      <c r="A17" s="235">
        <v>16</v>
      </c>
      <c r="B17" s="235" t="s">
        <v>116</v>
      </c>
      <c r="C17" s="235" t="s">
        <v>117</v>
      </c>
      <c r="D17" s="235" t="s">
        <v>648</v>
      </c>
      <c r="E17" s="235" t="s">
        <v>1</v>
      </c>
      <c r="F17" s="235" t="s">
        <v>118</v>
      </c>
      <c r="G17" s="235" t="s">
        <v>1019</v>
      </c>
      <c r="H17" s="235" t="s">
        <v>3</v>
      </c>
      <c r="I17" s="235" t="s">
        <v>119</v>
      </c>
      <c r="J17" s="235" t="s">
        <v>53</v>
      </c>
      <c r="K17" s="235" t="s">
        <v>1167</v>
      </c>
      <c r="L17" s="235"/>
      <c r="M17" s="235"/>
    </row>
    <row r="18" spans="1:13" x14ac:dyDescent="0.25">
      <c r="A18" s="235">
        <v>17</v>
      </c>
      <c r="B18" s="235" t="s">
        <v>196</v>
      </c>
      <c r="C18" s="235" t="s">
        <v>104</v>
      </c>
      <c r="D18" s="235" t="s">
        <v>197</v>
      </c>
      <c r="E18" s="235" t="s">
        <v>198</v>
      </c>
      <c r="F18" s="235" t="s">
        <v>1168</v>
      </c>
      <c r="G18" s="235" t="s">
        <v>1469</v>
      </c>
      <c r="H18" s="235" t="s">
        <v>1013</v>
      </c>
      <c r="I18" s="235" t="s">
        <v>1169</v>
      </c>
      <c r="J18" s="235" t="s">
        <v>960</v>
      </c>
      <c r="K18" s="235" t="s">
        <v>1170</v>
      </c>
      <c r="L18" s="235"/>
      <c r="M18" s="235"/>
    </row>
    <row r="19" spans="1:13" x14ac:dyDescent="0.25">
      <c r="A19" s="235">
        <v>18</v>
      </c>
      <c r="B19" s="235" t="s">
        <v>1176</v>
      </c>
      <c r="C19" s="235" t="s">
        <v>1177</v>
      </c>
      <c r="D19" s="235" t="s">
        <v>173</v>
      </c>
      <c r="E19" s="235" t="s">
        <v>43</v>
      </c>
      <c r="F19" s="235" t="s">
        <v>1178</v>
      </c>
      <c r="G19" s="235" t="s">
        <v>1469</v>
      </c>
      <c r="H19" s="235" t="s">
        <v>1013</v>
      </c>
      <c r="I19" s="235" t="s">
        <v>1179</v>
      </c>
      <c r="J19" s="235" t="s">
        <v>960</v>
      </c>
      <c r="K19" s="235" t="s">
        <v>1180</v>
      </c>
      <c r="L19" s="235"/>
      <c r="M19" s="235"/>
    </row>
    <row r="20" spans="1:13" x14ac:dyDescent="0.25">
      <c r="A20" s="235">
        <v>19</v>
      </c>
      <c r="B20" s="235" t="s">
        <v>1181</v>
      </c>
      <c r="C20" s="235" t="s">
        <v>1182</v>
      </c>
      <c r="D20" s="235" t="s">
        <v>1183</v>
      </c>
      <c r="E20" s="235" t="s">
        <v>48</v>
      </c>
      <c r="F20" s="235" t="s">
        <v>1184</v>
      </c>
      <c r="G20" s="235" t="s">
        <v>1469</v>
      </c>
      <c r="H20" s="235" t="s">
        <v>1013</v>
      </c>
      <c r="I20" s="235" t="s">
        <v>1185</v>
      </c>
      <c r="J20" s="235" t="s">
        <v>960</v>
      </c>
      <c r="K20" s="235" t="s">
        <v>1186</v>
      </c>
      <c r="L20" s="235"/>
      <c r="M20" s="235"/>
    </row>
    <row r="21" spans="1:13" x14ac:dyDescent="0.25">
      <c r="A21" s="235">
        <v>20</v>
      </c>
      <c r="B21" s="235" t="s">
        <v>1187</v>
      </c>
      <c r="C21" s="235" t="s">
        <v>1188</v>
      </c>
      <c r="D21" s="235" t="s">
        <v>1189</v>
      </c>
      <c r="E21" s="235" t="s">
        <v>43</v>
      </c>
      <c r="F21" s="235" t="s">
        <v>1190</v>
      </c>
      <c r="G21" s="235" t="s">
        <v>1469</v>
      </c>
      <c r="H21" s="235" t="s">
        <v>1013</v>
      </c>
      <c r="I21" s="235" t="s">
        <v>1191</v>
      </c>
      <c r="J21" s="235" t="s">
        <v>960</v>
      </c>
      <c r="K21" s="235" t="s">
        <v>1192</v>
      </c>
      <c r="L21" s="235"/>
      <c r="M21" s="235"/>
    </row>
    <row r="22" spans="1:13" x14ac:dyDescent="0.25">
      <c r="A22" s="235">
        <v>21</v>
      </c>
      <c r="B22" s="235" t="s">
        <v>262</v>
      </c>
      <c r="C22" s="235" t="s">
        <v>1141</v>
      </c>
      <c r="D22" s="235" t="s">
        <v>1142</v>
      </c>
      <c r="E22" s="235" t="s">
        <v>1</v>
      </c>
      <c r="F22" s="235" t="s">
        <v>1143</v>
      </c>
      <c r="G22" s="235" t="s">
        <v>1469</v>
      </c>
      <c r="H22" s="235" t="s">
        <v>1013</v>
      </c>
      <c r="I22" s="235" t="s">
        <v>1144</v>
      </c>
      <c r="J22" s="235" t="s">
        <v>960</v>
      </c>
      <c r="K22" s="235" t="s">
        <v>1145</v>
      </c>
      <c r="L22" s="235"/>
      <c r="M22" s="235"/>
    </row>
    <row r="23" spans="1:13" x14ac:dyDescent="0.25">
      <c r="A23" s="235">
        <v>22</v>
      </c>
      <c r="B23" s="235" t="s">
        <v>1146</v>
      </c>
      <c r="C23" s="235" t="s">
        <v>1147</v>
      </c>
      <c r="D23" s="235" t="s">
        <v>1142</v>
      </c>
      <c r="E23" s="235" t="s">
        <v>1</v>
      </c>
      <c r="F23" s="235" t="s">
        <v>1148</v>
      </c>
      <c r="G23" s="235" t="s">
        <v>1469</v>
      </c>
      <c r="H23" s="235" t="s">
        <v>1013</v>
      </c>
      <c r="I23" s="235" t="s">
        <v>1149</v>
      </c>
      <c r="J23" s="235" t="s">
        <v>960</v>
      </c>
      <c r="K23" s="235" t="s">
        <v>1150</v>
      </c>
      <c r="L23" s="235"/>
      <c r="M23" s="235"/>
    </row>
    <row r="24" spans="1:13" x14ac:dyDescent="0.25">
      <c r="A24" s="235">
        <v>23</v>
      </c>
      <c r="B24" s="235" t="s">
        <v>50</v>
      </c>
      <c r="C24" s="235" t="s">
        <v>51</v>
      </c>
      <c r="D24" s="235" t="s">
        <v>52</v>
      </c>
      <c r="E24" s="235" t="s">
        <v>43</v>
      </c>
      <c r="F24" s="235" t="s">
        <v>1085</v>
      </c>
      <c r="G24" s="235" t="s">
        <v>1469</v>
      </c>
      <c r="H24" s="235" t="s">
        <v>1013</v>
      </c>
      <c r="I24" s="235" t="s">
        <v>1086</v>
      </c>
      <c r="J24" s="235" t="s">
        <v>960</v>
      </c>
      <c r="K24" s="235" t="s">
        <v>1087</v>
      </c>
      <c r="L24" s="235"/>
      <c r="M24" s="235"/>
    </row>
    <row r="25" spans="1:13" x14ac:dyDescent="0.25">
      <c r="A25" s="235">
        <v>24</v>
      </c>
      <c r="B25" s="235" t="s">
        <v>196</v>
      </c>
      <c r="C25" s="235" t="s">
        <v>104</v>
      </c>
      <c r="D25" s="235" t="s">
        <v>197</v>
      </c>
      <c r="E25" s="235" t="s">
        <v>198</v>
      </c>
      <c r="F25" s="235" t="s">
        <v>1107</v>
      </c>
      <c r="G25" s="235" t="s">
        <v>1469</v>
      </c>
      <c r="H25" s="235" t="s">
        <v>1013</v>
      </c>
      <c r="I25" s="235" t="s">
        <v>1108</v>
      </c>
      <c r="J25" s="235" t="s">
        <v>960</v>
      </c>
      <c r="K25" s="235" t="s">
        <v>1109</v>
      </c>
      <c r="L25" s="235"/>
      <c r="M25" s="235"/>
    </row>
    <row r="26" spans="1:13" x14ac:dyDescent="0.25">
      <c r="A26" s="235">
        <v>25</v>
      </c>
      <c r="B26" s="235" t="s">
        <v>1110</v>
      </c>
      <c r="C26" s="235" t="s">
        <v>408</v>
      </c>
      <c r="D26" s="235" t="s">
        <v>1111</v>
      </c>
      <c r="E26" s="235" t="s">
        <v>912</v>
      </c>
      <c r="F26" s="235" t="s">
        <v>1112</v>
      </c>
      <c r="G26" s="235" t="s">
        <v>1469</v>
      </c>
      <c r="H26" s="235" t="s">
        <v>1013</v>
      </c>
      <c r="I26" s="235" t="s">
        <v>1113</v>
      </c>
      <c r="J26" s="235" t="s">
        <v>960</v>
      </c>
      <c r="K26" s="235" t="s">
        <v>1114</v>
      </c>
      <c r="L26" s="235"/>
      <c r="M26" s="235"/>
    </row>
    <row r="27" spans="1:13" x14ac:dyDescent="0.25">
      <c r="A27" s="235">
        <v>26</v>
      </c>
      <c r="B27" s="235" t="s">
        <v>50</v>
      </c>
      <c r="C27" s="235" t="s">
        <v>51</v>
      </c>
      <c r="D27" s="235" t="s">
        <v>52</v>
      </c>
      <c r="E27" s="235" t="s">
        <v>43</v>
      </c>
      <c r="F27" s="235" t="s">
        <v>246</v>
      </c>
      <c r="G27" s="235" t="s">
        <v>1019</v>
      </c>
      <c r="H27" s="235" t="s">
        <v>3</v>
      </c>
      <c r="I27" s="235" t="s">
        <v>247</v>
      </c>
      <c r="J27" s="235" t="s">
        <v>125</v>
      </c>
      <c r="K27" s="235" t="s">
        <v>1127</v>
      </c>
      <c r="L27" s="235"/>
      <c r="M27" s="235"/>
    </row>
    <row r="28" spans="1:13" x14ac:dyDescent="0.25">
      <c r="A28" s="235">
        <v>27</v>
      </c>
      <c r="B28" s="235" t="s">
        <v>1072</v>
      </c>
      <c r="C28" s="235" t="s">
        <v>1073</v>
      </c>
      <c r="D28" s="235" t="s">
        <v>122</v>
      </c>
      <c r="E28" s="235" t="s">
        <v>43</v>
      </c>
      <c r="F28" s="235" t="s">
        <v>221</v>
      </c>
      <c r="G28" s="235" t="s">
        <v>1131</v>
      </c>
      <c r="H28" s="235" t="s">
        <v>3</v>
      </c>
      <c r="I28" s="235" t="s">
        <v>222</v>
      </c>
      <c r="J28" s="235" t="s">
        <v>53</v>
      </c>
      <c r="K28" s="235" t="s">
        <v>1074</v>
      </c>
      <c r="L28" s="235"/>
      <c r="M28" s="235"/>
    </row>
    <row r="29" spans="1:13" x14ac:dyDescent="0.25">
      <c r="A29" s="235">
        <v>28</v>
      </c>
      <c r="B29" s="235" t="s">
        <v>190</v>
      </c>
      <c r="C29" s="235" t="s">
        <v>191</v>
      </c>
      <c r="D29" s="235" t="s">
        <v>192</v>
      </c>
      <c r="E29" s="235" t="s">
        <v>28</v>
      </c>
      <c r="F29" s="235" t="s">
        <v>193</v>
      </c>
      <c r="G29" s="235" t="s">
        <v>1019</v>
      </c>
      <c r="H29" s="235" t="s">
        <v>30</v>
      </c>
      <c r="I29" s="235" t="s">
        <v>194</v>
      </c>
      <c r="J29" s="235" t="s">
        <v>32</v>
      </c>
      <c r="K29" s="235" t="s">
        <v>1081</v>
      </c>
      <c r="L29" s="235"/>
      <c r="M29" s="235"/>
    </row>
    <row r="30" spans="1:13" x14ac:dyDescent="0.25">
      <c r="A30" s="235">
        <v>29</v>
      </c>
      <c r="B30" s="235" t="s">
        <v>262</v>
      </c>
      <c r="C30" s="235" t="s">
        <v>263</v>
      </c>
      <c r="D30" s="235" t="s">
        <v>264</v>
      </c>
      <c r="E30" s="235" t="s">
        <v>1</v>
      </c>
      <c r="F30" s="235" t="s">
        <v>265</v>
      </c>
      <c r="G30" s="235" t="s">
        <v>1019</v>
      </c>
      <c r="H30" s="235" t="s">
        <v>3</v>
      </c>
      <c r="I30" s="235" t="s">
        <v>266</v>
      </c>
      <c r="J30" s="235" t="s">
        <v>53</v>
      </c>
      <c r="K30" s="235" t="s">
        <v>1057</v>
      </c>
      <c r="L30" s="235"/>
      <c r="M30" s="235"/>
    </row>
    <row r="31" spans="1:13" x14ac:dyDescent="0.25">
      <c r="A31" s="235">
        <v>30</v>
      </c>
      <c r="B31" s="235" t="s">
        <v>71</v>
      </c>
      <c r="C31" s="235" t="s">
        <v>72</v>
      </c>
      <c r="D31" s="235" t="s">
        <v>73</v>
      </c>
      <c r="E31" s="235" t="s">
        <v>28</v>
      </c>
      <c r="F31" s="235" t="s">
        <v>74</v>
      </c>
      <c r="G31" s="235" t="s">
        <v>1019</v>
      </c>
      <c r="H31" s="235" t="s">
        <v>30</v>
      </c>
      <c r="I31" s="235" t="s">
        <v>75</v>
      </c>
      <c r="J31" s="235" t="s">
        <v>32</v>
      </c>
      <c r="K31" s="235" t="s">
        <v>1058</v>
      </c>
      <c r="L31" s="235"/>
      <c r="M31" s="235"/>
    </row>
    <row r="32" spans="1:13" x14ac:dyDescent="0.25">
      <c r="A32" s="235">
        <v>31</v>
      </c>
      <c r="B32" s="235" t="s">
        <v>273</v>
      </c>
      <c r="C32" s="235" t="s">
        <v>274</v>
      </c>
      <c r="D32" s="235" t="s">
        <v>0</v>
      </c>
      <c r="E32" s="235" t="s">
        <v>1</v>
      </c>
      <c r="F32" s="235" t="s">
        <v>275</v>
      </c>
      <c r="G32" s="235" t="s">
        <v>1019</v>
      </c>
      <c r="H32" s="235" t="s">
        <v>3</v>
      </c>
      <c r="I32" s="235" t="s">
        <v>276</v>
      </c>
      <c r="J32" s="235" t="s">
        <v>53</v>
      </c>
      <c r="K32" s="235" t="s">
        <v>1069</v>
      </c>
      <c r="L32" s="235"/>
      <c r="M32" s="235"/>
    </row>
    <row r="33" spans="1:13" x14ac:dyDescent="0.25">
      <c r="A33" s="235">
        <v>32</v>
      </c>
      <c r="B33" s="235" t="s">
        <v>766</v>
      </c>
      <c r="C33" s="235" t="s">
        <v>767</v>
      </c>
      <c r="D33" s="235" t="s">
        <v>577</v>
      </c>
      <c r="E33" s="235" t="s">
        <v>7</v>
      </c>
      <c r="F33" s="235" t="s">
        <v>1040</v>
      </c>
      <c r="G33" s="235" t="s">
        <v>1050</v>
      </c>
      <c r="H33" s="235" t="s">
        <v>781</v>
      </c>
      <c r="I33" s="235" t="s">
        <v>1042</v>
      </c>
      <c r="J33" s="235" t="s">
        <v>1043</v>
      </c>
      <c r="K33" s="235" t="s">
        <v>1044</v>
      </c>
      <c r="L33" s="235"/>
      <c r="M33" s="235"/>
    </row>
    <row r="34" spans="1:13" x14ac:dyDescent="0.25">
      <c r="A34" s="235">
        <v>33</v>
      </c>
      <c r="B34" s="235" t="s">
        <v>145</v>
      </c>
      <c r="C34" s="235" t="s">
        <v>97</v>
      </c>
      <c r="D34" s="235" t="s">
        <v>1046</v>
      </c>
      <c r="E34" s="235" t="s">
        <v>1</v>
      </c>
      <c r="F34" s="235" t="s">
        <v>147</v>
      </c>
      <c r="G34" s="235" t="s">
        <v>1019</v>
      </c>
      <c r="H34" s="235" t="s">
        <v>3</v>
      </c>
      <c r="I34" s="235" t="s">
        <v>148</v>
      </c>
      <c r="J34" s="235" t="s">
        <v>53</v>
      </c>
      <c r="K34" s="235" t="s">
        <v>1047</v>
      </c>
      <c r="L34" s="235"/>
      <c r="M34" s="235"/>
    </row>
    <row r="35" spans="1:13" x14ac:dyDescent="0.25">
      <c r="A35" s="235">
        <v>34</v>
      </c>
      <c r="B35" s="235" t="s">
        <v>803</v>
      </c>
      <c r="C35" s="235" t="s">
        <v>804</v>
      </c>
      <c r="D35" s="235" t="s">
        <v>17</v>
      </c>
      <c r="E35" s="235" t="s">
        <v>7</v>
      </c>
      <c r="F35" s="235" t="s">
        <v>805</v>
      </c>
      <c r="G35" s="235" t="s">
        <v>1469</v>
      </c>
      <c r="H35" s="235" t="s">
        <v>5</v>
      </c>
      <c r="I35" s="235" t="s">
        <v>806</v>
      </c>
      <c r="J35" s="235" t="s">
        <v>6</v>
      </c>
      <c r="K35" s="235" t="s">
        <v>996</v>
      </c>
      <c r="L35" s="235"/>
      <c r="M35" s="235"/>
    </row>
    <row r="36" spans="1:13" x14ac:dyDescent="0.25">
      <c r="A36" s="235">
        <v>35</v>
      </c>
      <c r="B36" s="235" t="s">
        <v>982</v>
      </c>
      <c r="C36" s="235" t="s">
        <v>292</v>
      </c>
      <c r="D36" s="235" t="s">
        <v>462</v>
      </c>
      <c r="E36" s="235" t="s">
        <v>1</v>
      </c>
      <c r="F36" s="235" t="s">
        <v>422</v>
      </c>
      <c r="G36" s="235" t="s">
        <v>1019</v>
      </c>
      <c r="H36" s="235" t="s">
        <v>3</v>
      </c>
      <c r="I36" s="235" t="s">
        <v>423</v>
      </c>
      <c r="J36" s="235" t="s">
        <v>2</v>
      </c>
      <c r="K36" s="235" t="s">
        <v>983</v>
      </c>
      <c r="L36" s="235"/>
      <c r="M36" s="235"/>
    </row>
    <row r="37" spans="1:13" x14ac:dyDescent="0.25">
      <c r="A37" s="235">
        <v>36</v>
      </c>
      <c r="B37" s="235" t="s">
        <v>64</v>
      </c>
      <c r="C37" s="235" t="s">
        <v>65</v>
      </c>
      <c r="D37" s="235" t="s">
        <v>66</v>
      </c>
      <c r="E37" s="235" t="s">
        <v>1</v>
      </c>
      <c r="F37" s="235" t="s">
        <v>67</v>
      </c>
      <c r="G37" s="235" t="s">
        <v>1019</v>
      </c>
      <c r="H37" s="235" t="s">
        <v>30</v>
      </c>
      <c r="I37" s="235" t="s">
        <v>68</v>
      </c>
      <c r="J37" s="235" t="s">
        <v>32</v>
      </c>
      <c r="K37" s="235" t="s">
        <v>959</v>
      </c>
      <c r="L37" s="235"/>
      <c r="M37" s="235"/>
    </row>
    <row r="38" spans="1:13" x14ac:dyDescent="0.25">
      <c r="A38" s="235">
        <v>37</v>
      </c>
      <c r="B38" s="235" t="s">
        <v>242</v>
      </c>
      <c r="C38" s="235" t="s">
        <v>243</v>
      </c>
      <c r="D38" s="235" t="s">
        <v>957</v>
      </c>
      <c r="E38" s="235" t="s">
        <v>43</v>
      </c>
      <c r="F38" s="235" t="s">
        <v>244</v>
      </c>
      <c r="G38" s="235" t="s">
        <v>1019</v>
      </c>
      <c r="H38" s="235" t="s">
        <v>3</v>
      </c>
      <c r="I38" s="235" t="s">
        <v>245</v>
      </c>
      <c r="J38" s="235" t="s">
        <v>125</v>
      </c>
      <c r="K38" s="235" t="s">
        <v>958</v>
      </c>
      <c r="L38" s="235"/>
      <c r="M38" s="235"/>
    </row>
    <row r="39" spans="1:13" x14ac:dyDescent="0.25">
      <c r="A39" s="235">
        <v>38</v>
      </c>
      <c r="B39" s="235" t="s">
        <v>322</v>
      </c>
      <c r="C39" s="235" t="s">
        <v>323</v>
      </c>
      <c r="D39" s="235" t="s">
        <v>66</v>
      </c>
      <c r="E39" s="235" t="s">
        <v>1</v>
      </c>
      <c r="F39" s="235" t="s">
        <v>324</v>
      </c>
      <c r="G39" s="235" t="s">
        <v>1019</v>
      </c>
      <c r="H39" s="235" t="s">
        <v>287</v>
      </c>
      <c r="I39" s="235" t="s">
        <v>325</v>
      </c>
      <c r="J39" s="235" t="s">
        <v>289</v>
      </c>
      <c r="K39" s="235" t="s">
        <v>956</v>
      </c>
      <c r="L39" s="235"/>
      <c r="M39" s="235"/>
    </row>
    <row r="40" spans="1:13" x14ac:dyDescent="0.25">
      <c r="A40" s="235">
        <v>39</v>
      </c>
      <c r="B40" s="235" t="s">
        <v>49</v>
      </c>
      <c r="C40" s="235" t="s">
        <v>97</v>
      </c>
      <c r="D40" s="235" t="s">
        <v>66</v>
      </c>
      <c r="E40" s="235" t="s">
        <v>1</v>
      </c>
      <c r="F40" s="235" t="s">
        <v>391</v>
      </c>
      <c r="G40" s="235" t="s">
        <v>1019</v>
      </c>
      <c r="H40" s="235" t="s">
        <v>294</v>
      </c>
      <c r="I40" s="235" t="s">
        <v>392</v>
      </c>
      <c r="J40" s="235" t="s">
        <v>289</v>
      </c>
      <c r="K40" s="235" t="s">
        <v>921</v>
      </c>
      <c r="L40" s="235"/>
      <c r="M40" s="235"/>
    </row>
    <row r="41" spans="1:13" x14ac:dyDescent="0.25">
      <c r="A41" s="235">
        <v>40</v>
      </c>
      <c r="B41" s="235" t="s">
        <v>361</v>
      </c>
      <c r="C41" s="235" t="s">
        <v>362</v>
      </c>
      <c r="D41" s="235" t="s">
        <v>0</v>
      </c>
      <c r="E41" s="235" t="s">
        <v>1</v>
      </c>
      <c r="F41" s="235" t="s">
        <v>886</v>
      </c>
      <c r="G41" s="235" t="s">
        <v>1019</v>
      </c>
      <c r="H41" s="235" t="s">
        <v>3</v>
      </c>
      <c r="I41" s="235" t="s">
        <v>861</v>
      </c>
      <c r="J41" s="235" t="s">
        <v>516</v>
      </c>
      <c r="K41" s="235" t="s">
        <v>896</v>
      </c>
      <c r="L41" s="235"/>
      <c r="M41" s="235"/>
    </row>
    <row r="42" spans="1:13" x14ac:dyDescent="0.25">
      <c r="A42" s="235">
        <v>41</v>
      </c>
      <c r="B42" s="235" t="s">
        <v>845</v>
      </c>
      <c r="C42" s="235" t="s">
        <v>846</v>
      </c>
      <c r="D42" s="235" t="s">
        <v>27</v>
      </c>
      <c r="E42" s="235" t="s">
        <v>28</v>
      </c>
      <c r="F42" s="235" t="s">
        <v>847</v>
      </c>
      <c r="G42" s="235" t="s">
        <v>1019</v>
      </c>
      <c r="H42" s="235" t="s">
        <v>294</v>
      </c>
      <c r="I42" s="235" t="s">
        <v>848</v>
      </c>
      <c r="J42" s="235" t="s">
        <v>289</v>
      </c>
      <c r="K42" s="235" t="s">
        <v>849</v>
      </c>
      <c r="L42" s="235"/>
      <c r="M42" s="235"/>
    </row>
    <row r="43" spans="1:13" x14ac:dyDescent="0.25">
      <c r="A43" s="235">
        <v>42</v>
      </c>
      <c r="B43" s="235" t="s">
        <v>766</v>
      </c>
      <c r="C43" s="235" t="s">
        <v>767</v>
      </c>
      <c r="D43" s="235" t="s">
        <v>577</v>
      </c>
      <c r="E43" s="235" t="s">
        <v>7</v>
      </c>
      <c r="F43" s="235" t="s">
        <v>768</v>
      </c>
      <c r="G43" s="235" t="s">
        <v>1469</v>
      </c>
      <c r="H43" s="235" t="s">
        <v>8</v>
      </c>
      <c r="I43" s="235" t="s">
        <v>769</v>
      </c>
      <c r="J43" s="235" t="s">
        <v>9</v>
      </c>
      <c r="K43" s="235" t="s">
        <v>770</v>
      </c>
      <c r="L43" s="235"/>
      <c r="M43" s="235"/>
    </row>
    <row r="44" spans="1:13" x14ac:dyDescent="0.25">
      <c r="A44" s="235">
        <v>43</v>
      </c>
      <c r="B44" s="235" t="s">
        <v>530</v>
      </c>
      <c r="C44" s="235" t="s">
        <v>531</v>
      </c>
      <c r="D44" s="235" t="s">
        <v>36</v>
      </c>
      <c r="E44" s="235" t="s">
        <v>1</v>
      </c>
      <c r="F44" s="235" t="s">
        <v>532</v>
      </c>
      <c r="G44" s="235" t="s">
        <v>1019</v>
      </c>
      <c r="H44" s="235" t="s">
        <v>294</v>
      </c>
      <c r="I44" s="235" t="s">
        <v>533</v>
      </c>
      <c r="J44" s="235" t="s">
        <v>516</v>
      </c>
      <c r="K44" s="235" t="s">
        <v>764</v>
      </c>
      <c r="L44" s="235"/>
      <c r="M44" s="235"/>
    </row>
    <row r="45" spans="1:13" x14ac:dyDescent="0.25">
      <c r="A45" s="235">
        <v>44</v>
      </c>
      <c r="B45" s="235" t="s">
        <v>651</v>
      </c>
      <c r="C45" s="235" t="s">
        <v>652</v>
      </c>
      <c r="D45" s="235" t="s">
        <v>653</v>
      </c>
      <c r="E45" s="235" t="s">
        <v>1</v>
      </c>
      <c r="F45" s="235" t="s">
        <v>654</v>
      </c>
      <c r="G45" s="235" t="s">
        <v>1019</v>
      </c>
      <c r="H45" s="235" t="s">
        <v>294</v>
      </c>
      <c r="I45" s="235" t="s">
        <v>655</v>
      </c>
      <c r="J45" s="235" t="s">
        <v>289</v>
      </c>
      <c r="K45" s="235" t="s">
        <v>656</v>
      </c>
      <c r="L45" s="235"/>
      <c r="M45" s="235"/>
    </row>
    <row r="46" spans="1:13" x14ac:dyDescent="0.25">
      <c r="A46" s="235">
        <v>45</v>
      </c>
      <c r="B46" s="235" t="s">
        <v>425</v>
      </c>
      <c r="C46" s="235" t="s">
        <v>426</v>
      </c>
      <c r="D46" s="235" t="s">
        <v>427</v>
      </c>
      <c r="E46" s="235" t="s">
        <v>28</v>
      </c>
      <c r="F46" s="235" t="s">
        <v>428</v>
      </c>
      <c r="G46" s="235" t="s">
        <v>1019</v>
      </c>
      <c r="H46" s="235" t="s">
        <v>287</v>
      </c>
      <c r="I46" s="235" t="s">
        <v>429</v>
      </c>
      <c r="J46" s="235" t="s">
        <v>289</v>
      </c>
      <c r="K46" s="235" t="s">
        <v>659</v>
      </c>
      <c r="L46" s="235"/>
      <c r="M46" s="235"/>
    </row>
    <row r="47" spans="1:13" x14ac:dyDescent="0.25">
      <c r="A47" s="235">
        <v>46</v>
      </c>
      <c r="B47" s="235" t="s">
        <v>608</v>
      </c>
      <c r="C47" s="235" t="s">
        <v>378</v>
      </c>
      <c r="D47" s="235" t="s">
        <v>27</v>
      </c>
      <c r="E47" s="235" t="s">
        <v>28</v>
      </c>
      <c r="F47" s="235" t="s">
        <v>609</v>
      </c>
      <c r="G47" s="235" t="s">
        <v>1019</v>
      </c>
      <c r="H47" s="235" t="s">
        <v>294</v>
      </c>
      <c r="I47" s="235" t="s">
        <v>610</v>
      </c>
      <c r="J47" s="235" t="s">
        <v>289</v>
      </c>
      <c r="K47" s="235" t="s">
        <v>663</v>
      </c>
      <c r="L47" s="235"/>
      <c r="M47" s="235"/>
    </row>
    <row r="48" spans="1:13" x14ac:dyDescent="0.25">
      <c r="A48" s="235">
        <v>47</v>
      </c>
      <c r="B48" s="235" t="s">
        <v>1467</v>
      </c>
      <c r="C48" s="235" t="s">
        <v>378</v>
      </c>
      <c r="D48" s="235"/>
      <c r="E48" s="235"/>
      <c r="F48" s="235" t="s">
        <v>572</v>
      </c>
      <c r="G48" s="235" t="s">
        <v>1019</v>
      </c>
      <c r="H48" s="235" t="s">
        <v>287</v>
      </c>
      <c r="I48" s="235" t="s">
        <v>573</v>
      </c>
      <c r="J48" s="235" t="s">
        <v>289</v>
      </c>
      <c r="K48" s="235" t="s">
        <v>665</v>
      </c>
      <c r="L48" s="235"/>
      <c r="M48" s="235"/>
    </row>
    <row r="49" spans="1:13" x14ac:dyDescent="0.25">
      <c r="A49" s="235">
        <v>48</v>
      </c>
      <c r="B49" s="235" t="s">
        <v>590</v>
      </c>
      <c r="C49" s="235" t="s">
        <v>591</v>
      </c>
      <c r="D49" s="235" t="s">
        <v>592</v>
      </c>
      <c r="E49" s="235" t="s">
        <v>43</v>
      </c>
      <c r="F49" s="235" t="s">
        <v>593</v>
      </c>
      <c r="G49" s="235" t="s">
        <v>1131</v>
      </c>
      <c r="H49" s="235" t="s">
        <v>30</v>
      </c>
      <c r="I49" s="235" t="s">
        <v>594</v>
      </c>
      <c r="J49" s="235" t="s">
        <v>32</v>
      </c>
      <c r="K49" s="235" t="s">
        <v>669</v>
      </c>
      <c r="L49" s="235"/>
      <c r="M49" s="235"/>
    </row>
    <row r="50" spans="1:13" x14ac:dyDescent="0.25">
      <c r="A50" s="235">
        <v>49</v>
      </c>
      <c r="B50" s="235" t="s">
        <v>566</v>
      </c>
      <c r="C50" s="235" t="s">
        <v>556</v>
      </c>
      <c r="D50" s="235" t="s">
        <v>0</v>
      </c>
      <c r="E50" s="235" t="s">
        <v>1</v>
      </c>
      <c r="F50" s="235" t="s">
        <v>557</v>
      </c>
      <c r="G50" s="235" t="s">
        <v>1019</v>
      </c>
      <c r="H50" s="235" t="s">
        <v>287</v>
      </c>
      <c r="I50" s="235" t="s">
        <v>558</v>
      </c>
      <c r="J50" s="235" t="s">
        <v>289</v>
      </c>
      <c r="K50" s="235" t="s">
        <v>673</v>
      </c>
      <c r="L50" s="235"/>
      <c r="M50" s="235"/>
    </row>
    <row r="51" spans="1:13" x14ac:dyDescent="0.25">
      <c r="A51" s="235">
        <v>50</v>
      </c>
      <c r="B51" s="235" t="s">
        <v>1468</v>
      </c>
      <c r="C51" s="235" t="s">
        <v>97</v>
      </c>
      <c r="D51" s="235"/>
      <c r="E51" s="235"/>
      <c r="F51" s="235" t="s">
        <v>540</v>
      </c>
      <c r="G51" s="235" t="s">
        <v>1019</v>
      </c>
      <c r="H51" s="235" t="s">
        <v>294</v>
      </c>
      <c r="I51" s="235" t="s">
        <v>541</v>
      </c>
      <c r="J51" s="235" t="s">
        <v>289</v>
      </c>
      <c r="K51" s="235" t="s">
        <v>677</v>
      </c>
      <c r="L51" s="235"/>
      <c r="M51" s="235"/>
    </row>
    <row r="52" spans="1:13" x14ac:dyDescent="0.25">
      <c r="A52" s="235">
        <v>51</v>
      </c>
      <c r="B52" s="235" t="s">
        <v>291</v>
      </c>
      <c r="C52" s="235" t="s">
        <v>292</v>
      </c>
      <c r="D52" s="235" t="s">
        <v>0</v>
      </c>
      <c r="E52" s="235" t="s">
        <v>1</v>
      </c>
      <c r="F52" s="235" t="s">
        <v>293</v>
      </c>
      <c r="G52" s="235" t="s">
        <v>1019</v>
      </c>
      <c r="H52" s="235" t="s">
        <v>294</v>
      </c>
      <c r="I52" s="235" t="s">
        <v>295</v>
      </c>
      <c r="J52" s="235" t="s">
        <v>289</v>
      </c>
      <c r="K52" s="235" t="s">
        <v>679</v>
      </c>
      <c r="L52" s="235"/>
      <c r="M52" s="235"/>
    </row>
    <row r="53" spans="1:13" x14ac:dyDescent="0.25">
      <c r="A53" s="235">
        <v>52</v>
      </c>
      <c r="B53" s="235" t="s">
        <v>311</v>
      </c>
      <c r="C53" s="235" t="s">
        <v>312</v>
      </c>
      <c r="D53" s="235" t="s">
        <v>313</v>
      </c>
      <c r="E53" s="235" t="s">
        <v>43</v>
      </c>
      <c r="F53" s="235" t="s">
        <v>314</v>
      </c>
      <c r="G53" s="235" t="s">
        <v>1019</v>
      </c>
      <c r="H53" s="235" t="s">
        <v>294</v>
      </c>
      <c r="I53" s="235" t="s">
        <v>315</v>
      </c>
      <c r="J53" s="235" t="s">
        <v>289</v>
      </c>
      <c r="K53" s="235" t="s">
        <v>683</v>
      </c>
      <c r="L53" s="235"/>
      <c r="M53" s="235"/>
    </row>
    <row r="54" spans="1:13" x14ac:dyDescent="0.25">
      <c r="A54" s="235">
        <v>53</v>
      </c>
      <c r="B54" s="235" t="s">
        <v>317</v>
      </c>
      <c r="C54" s="235" t="s">
        <v>279</v>
      </c>
      <c r="D54" s="235" t="s">
        <v>318</v>
      </c>
      <c r="E54" s="235" t="s">
        <v>28</v>
      </c>
      <c r="F54" s="235" t="s">
        <v>319</v>
      </c>
      <c r="G54" s="235" t="s">
        <v>1019</v>
      </c>
      <c r="H54" s="235" t="s">
        <v>287</v>
      </c>
      <c r="I54" s="235" t="s">
        <v>320</v>
      </c>
      <c r="J54" s="235" t="s">
        <v>289</v>
      </c>
      <c r="K54" s="235" t="s">
        <v>758</v>
      </c>
      <c r="L54" s="235"/>
      <c r="M54" s="235"/>
    </row>
    <row r="55" spans="1:13" x14ac:dyDescent="0.25">
      <c r="A55" s="235">
        <v>54</v>
      </c>
      <c r="B55" s="235" t="s">
        <v>333</v>
      </c>
      <c r="C55" s="235" t="s">
        <v>334</v>
      </c>
      <c r="D55" s="235" t="s">
        <v>335</v>
      </c>
      <c r="E55" s="235" t="s">
        <v>48</v>
      </c>
      <c r="F55" s="235" t="s">
        <v>336</v>
      </c>
      <c r="G55" s="235" t="s">
        <v>666</v>
      </c>
      <c r="H55" s="235" t="s">
        <v>287</v>
      </c>
      <c r="I55" s="235" t="s">
        <v>337</v>
      </c>
      <c r="J55" s="235" t="s">
        <v>289</v>
      </c>
      <c r="K55" s="235" t="s">
        <v>686</v>
      </c>
      <c r="L55" s="235"/>
      <c r="M55" s="235"/>
    </row>
    <row r="56" spans="1:13" x14ac:dyDescent="0.25">
      <c r="A56" s="235">
        <v>55</v>
      </c>
      <c r="B56" s="235" t="s">
        <v>238</v>
      </c>
      <c r="C56" s="235" t="s">
        <v>239</v>
      </c>
      <c r="D56" s="235" t="s">
        <v>0</v>
      </c>
      <c r="E56" s="235" t="s">
        <v>1</v>
      </c>
      <c r="F56" s="235" t="s">
        <v>240</v>
      </c>
      <c r="G56" s="235" t="s">
        <v>1019</v>
      </c>
      <c r="H56" s="235" t="s">
        <v>3</v>
      </c>
      <c r="I56" s="235" t="s">
        <v>241</v>
      </c>
      <c r="J56" s="235" t="s">
        <v>53</v>
      </c>
      <c r="K56" s="235" t="s">
        <v>691</v>
      </c>
      <c r="L56" s="235"/>
      <c r="M56" s="235"/>
    </row>
    <row r="57" spans="1:13" x14ac:dyDescent="0.25">
      <c r="A57" s="235">
        <v>56</v>
      </c>
      <c r="B57" s="235" t="s">
        <v>137</v>
      </c>
      <c r="C57" s="235" t="s">
        <v>138</v>
      </c>
      <c r="D57" s="235" t="s">
        <v>0</v>
      </c>
      <c r="E57" s="235" t="s">
        <v>1</v>
      </c>
      <c r="F57" s="235" t="s">
        <v>139</v>
      </c>
      <c r="G57" s="235" t="s">
        <v>1019</v>
      </c>
      <c r="H57" s="235" t="s">
        <v>3</v>
      </c>
      <c r="I57" s="235" t="s">
        <v>140</v>
      </c>
      <c r="J57" s="235" t="s">
        <v>53</v>
      </c>
      <c r="K57" s="235" t="s">
        <v>699</v>
      </c>
      <c r="L57" s="235"/>
      <c r="M57" s="235"/>
    </row>
    <row r="58" spans="1:13" x14ac:dyDescent="0.25">
      <c r="A58" s="235">
        <v>57</v>
      </c>
      <c r="B58" s="235" t="s">
        <v>262</v>
      </c>
      <c r="C58" s="235" t="s">
        <v>399</v>
      </c>
      <c r="D58" s="235" t="s">
        <v>0</v>
      </c>
      <c r="E58" s="235" t="s">
        <v>1</v>
      </c>
      <c r="F58" s="235" t="s">
        <v>400</v>
      </c>
      <c r="G58" s="235" t="s">
        <v>1019</v>
      </c>
      <c r="H58" s="235" t="s">
        <v>294</v>
      </c>
      <c r="I58" s="235" t="s">
        <v>401</v>
      </c>
      <c r="J58" s="235" t="s">
        <v>289</v>
      </c>
      <c r="K58" s="235" t="s">
        <v>700</v>
      </c>
      <c r="L58" s="235"/>
      <c r="M58" s="235"/>
    </row>
    <row r="59" spans="1:13" x14ac:dyDescent="0.25">
      <c r="A59" s="235">
        <v>58</v>
      </c>
      <c r="B59" s="235" t="s">
        <v>403</v>
      </c>
      <c r="C59" s="235" t="s">
        <v>60</v>
      </c>
      <c r="D59" s="235" t="s">
        <v>27</v>
      </c>
      <c r="E59" s="235" t="s">
        <v>28</v>
      </c>
      <c r="F59" s="235" t="s">
        <v>404</v>
      </c>
      <c r="G59" s="235" t="s">
        <v>1019</v>
      </c>
      <c r="H59" s="235" t="s">
        <v>287</v>
      </c>
      <c r="I59" s="235" t="s">
        <v>405</v>
      </c>
      <c r="J59" s="235" t="s">
        <v>289</v>
      </c>
      <c r="K59" s="235" t="s">
        <v>701</v>
      </c>
      <c r="L59" s="235"/>
      <c r="M59" s="235"/>
    </row>
    <row r="60" spans="1:13" x14ac:dyDescent="0.25">
      <c r="A60" s="235">
        <v>59</v>
      </c>
      <c r="B60" s="235" t="s">
        <v>431</v>
      </c>
      <c r="C60" s="235" t="s">
        <v>172</v>
      </c>
      <c r="D60" s="235" t="s">
        <v>432</v>
      </c>
      <c r="E60" s="235" t="s">
        <v>28</v>
      </c>
      <c r="F60" s="235" t="s">
        <v>433</v>
      </c>
      <c r="G60" s="235" t="s">
        <v>1019</v>
      </c>
      <c r="H60" s="235" t="s">
        <v>294</v>
      </c>
      <c r="I60" s="235" t="s">
        <v>434</v>
      </c>
      <c r="J60" s="235" t="s">
        <v>289</v>
      </c>
      <c r="K60" s="235" t="s">
        <v>704</v>
      </c>
      <c r="L60" s="235"/>
      <c r="M60" s="235"/>
    </row>
    <row r="61" spans="1:13" x14ac:dyDescent="0.25">
      <c r="A61" s="235">
        <v>60</v>
      </c>
      <c r="B61" s="235" t="s">
        <v>165</v>
      </c>
      <c r="C61" s="235" t="s">
        <v>166</v>
      </c>
      <c r="D61" s="235" t="s">
        <v>27</v>
      </c>
      <c r="E61" s="235" t="s">
        <v>28</v>
      </c>
      <c r="F61" s="235" t="s">
        <v>167</v>
      </c>
      <c r="G61" s="235" t="s">
        <v>1019</v>
      </c>
      <c r="H61" s="235" t="s">
        <v>30</v>
      </c>
      <c r="I61" s="235" t="s">
        <v>168</v>
      </c>
      <c r="J61" s="235" t="s">
        <v>32</v>
      </c>
      <c r="K61" s="235" t="s">
        <v>712</v>
      </c>
      <c r="L61" s="235"/>
      <c r="M61" s="235"/>
    </row>
    <row r="62" spans="1:13" x14ac:dyDescent="0.25">
      <c r="A62" s="235">
        <v>61</v>
      </c>
      <c r="B62" s="235" t="s">
        <v>25</v>
      </c>
      <c r="C62" s="235" t="s">
        <v>26</v>
      </c>
      <c r="D62" s="235" t="s">
        <v>27</v>
      </c>
      <c r="E62" s="235" t="s">
        <v>28</v>
      </c>
      <c r="F62" s="235" t="s">
        <v>29</v>
      </c>
      <c r="G62" s="235" t="s">
        <v>1019</v>
      </c>
      <c r="H62" s="235" t="s">
        <v>30</v>
      </c>
      <c r="I62" s="235" t="s">
        <v>31</v>
      </c>
      <c r="J62" s="235" t="s">
        <v>32</v>
      </c>
      <c r="K62" s="235" t="s">
        <v>714</v>
      </c>
      <c r="L62" s="235"/>
      <c r="M62" s="235"/>
    </row>
    <row r="63" spans="1:13" x14ac:dyDescent="0.25">
      <c r="A63" s="235">
        <v>62</v>
      </c>
      <c r="B63" s="235" t="s">
        <v>49</v>
      </c>
      <c r="C63" s="235" t="s">
        <v>1529</v>
      </c>
      <c r="D63" s="235" t="s">
        <v>17</v>
      </c>
      <c r="E63" s="235" t="s">
        <v>7</v>
      </c>
      <c r="F63" s="235" t="s">
        <v>1446</v>
      </c>
      <c r="G63" s="235" t="s">
        <v>788</v>
      </c>
      <c r="H63" s="235" t="s">
        <v>5</v>
      </c>
      <c r="I63" s="235" t="s">
        <v>1452</v>
      </c>
      <c r="J63" s="235" t="s">
        <v>6</v>
      </c>
      <c r="K63" s="235" t="s">
        <v>1530</v>
      </c>
      <c r="L63" s="235"/>
      <c r="M63" s="235"/>
    </row>
    <row r="64" spans="1:13" x14ac:dyDescent="0.25">
      <c r="A64" s="235">
        <v>63</v>
      </c>
      <c r="B64" s="235" t="s">
        <v>467</v>
      </c>
      <c r="C64" s="235" t="s">
        <v>468</v>
      </c>
      <c r="D64" s="235" t="s">
        <v>0</v>
      </c>
      <c r="E64" s="235" t="s">
        <v>1</v>
      </c>
      <c r="F64" s="235" t="s">
        <v>469</v>
      </c>
      <c r="G64" s="235" t="s">
        <v>1257</v>
      </c>
      <c r="H64" s="235" t="s">
        <v>5</v>
      </c>
      <c r="I64" s="235" t="s">
        <v>470</v>
      </c>
      <c r="J64" s="235" t="s">
        <v>6</v>
      </c>
      <c r="K64" s="235" t="s">
        <v>720</v>
      </c>
      <c r="L64" s="235"/>
      <c r="M64" s="235"/>
    </row>
    <row r="65" spans="1:13" x14ac:dyDescent="0.25">
      <c r="A65" s="235">
        <v>64</v>
      </c>
      <c r="B65" s="235" t="s">
        <v>110</v>
      </c>
      <c r="C65" s="235" t="s">
        <v>111</v>
      </c>
      <c r="D65" s="235" t="s">
        <v>112</v>
      </c>
      <c r="E65" s="235" t="s">
        <v>43</v>
      </c>
      <c r="F65" s="235" t="s">
        <v>113</v>
      </c>
      <c r="G65" s="235" t="s">
        <v>1019</v>
      </c>
      <c r="H65" s="235" t="s">
        <v>3</v>
      </c>
      <c r="I65" s="235" t="s">
        <v>114</v>
      </c>
      <c r="J65" s="235" t="s">
        <v>53</v>
      </c>
      <c r="K65" s="235" t="s">
        <v>727</v>
      </c>
      <c r="L65" s="235"/>
      <c r="M65" s="235"/>
    </row>
    <row r="66" spans="1:13" x14ac:dyDescent="0.25">
      <c r="A66" s="235">
        <v>65</v>
      </c>
      <c r="B66" s="235" t="s">
        <v>120</v>
      </c>
      <c r="C66" s="235" t="s">
        <v>121</v>
      </c>
      <c r="D66" s="235" t="s">
        <v>122</v>
      </c>
      <c r="E66" s="235" t="s">
        <v>43</v>
      </c>
      <c r="F66" s="235" t="s">
        <v>123</v>
      </c>
      <c r="G66" s="235" t="s">
        <v>1019</v>
      </c>
      <c r="H66" s="235" t="s">
        <v>3</v>
      </c>
      <c r="I66" s="235" t="s">
        <v>124</v>
      </c>
      <c r="J66" s="235" t="s">
        <v>125</v>
      </c>
      <c r="K66" s="235" t="s">
        <v>728</v>
      </c>
      <c r="L66" s="235"/>
      <c r="M66" s="235"/>
    </row>
    <row r="67" spans="1:13" x14ac:dyDescent="0.25">
      <c r="A67" s="235">
        <v>66</v>
      </c>
      <c r="B67" s="235" t="s">
        <v>811</v>
      </c>
      <c r="C67" s="235" t="s">
        <v>812</v>
      </c>
      <c r="D67" s="235" t="s">
        <v>813</v>
      </c>
      <c r="E67" s="235" t="s">
        <v>814</v>
      </c>
      <c r="F67" s="235" t="s">
        <v>815</v>
      </c>
      <c r="G67" s="235" t="s">
        <v>1469</v>
      </c>
      <c r="H67" s="235" t="s">
        <v>8</v>
      </c>
      <c r="I67" s="235" t="s">
        <v>817</v>
      </c>
      <c r="J67" s="235" t="s">
        <v>9</v>
      </c>
      <c r="K67" s="235" t="s">
        <v>818</v>
      </c>
      <c r="L67" s="235"/>
      <c r="M67" s="235"/>
    </row>
    <row r="68" spans="1:13" x14ac:dyDescent="0.25">
      <c r="A68" s="235">
        <v>67</v>
      </c>
      <c r="B68" s="235" t="s">
        <v>869</v>
      </c>
      <c r="C68" s="235" t="s">
        <v>870</v>
      </c>
      <c r="D68" s="235" t="s">
        <v>871</v>
      </c>
      <c r="E68" s="235" t="s">
        <v>198</v>
      </c>
      <c r="F68" s="235" t="s">
        <v>872</v>
      </c>
      <c r="G68" s="235" t="s">
        <v>1469</v>
      </c>
      <c r="H68" s="235" t="s">
        <v>8</v>
      </c>
      <c r="I68" s="235" t="s">
        <v>873</v>
      </c>
      <c r="J68" s="235" t="s">
        <v>9</v>
      </c>
      <c r="K68" s="235" t="s">
        <v>874</v>
      </c>
      <c r="L68" s="235"/>
      <c r="M68" s="235"/>
    </row>
    <row r="69" spans="1:13" x14ac:dyDescent="0.25">
      <c r="A69" s="235">
        <v>68</v>
      </c>
      <c r="B69" s="235" t="s">
        <v>819</v>
      </c>
      <c r="C69" s="235" t="s">
        <v>820</v>
      </c>
      <c r="D69" s="235" t="s">
        <v>821</v>
      </c>
      <c r="E69" s="235" t="s">
        <v>822</v>
      </c>
      <c r="F69" s="235" t="s">
        <v>823</v>
      </c>
      <c r="G69" s="235" t="s">
        <v>1469</v>
      </c>
      <c r="H69" s="235" t="s">
        <v>8</v>
      </c>
      <c r="I69" s="235" t="s">
        <v>824</v>
      </c>
      <c r="J69" s="235" t="s">
        <v>9</v>
      </c>
      <c r="K69" s="235" t="s">
        <v>825</v>
      </c>
      <c r="L69" s="235"/>
      <c r="M69" s="235"/>
    </row>
    <row r="70" spans="1:13" x14ac:dyDescent="0.25">
      <c r="A70" s="235">
        <v>69</v>
      </c>
      <c r="B70" s="235" t="s">
        <v>875</v>
      </c>
      <c r="C70" s="235" t="s">
        <v>876</v>
      </c>
      <c r="D70" s="235" t="s">
        <v>877</v>
      </c>
      <c r="E70" s="235" t="s">
        <v>878</v>
      </c>
      <c r="F70" s="235" t="s">
        <v>879</v>
      </c>
      <c r="G70" s="235" t="s">
        <v>1469</v>
      </c>
      <c r="H70" s="235" t="s">
        <v>8</v>
      </c>
      <c r="I70" s="235" t="s">
        <v>880</v>
      </c>
      <c r="J70" s="235" t="s">
        <v>9</v>
      </c>
      <c r="K70" s="235" t="s">
        <v>881</v>
      </c>
      <c r="L70" s="235"/>
      <c r="M70" s="235"/>
    </row>
    <row r="71" spans="1:13" x14ac:dyDescent="0.25">
      <c r="A71" s="235">
        <v>70</v>
      </c>
      <c r="B71" s="235" t="s">
        <v>797</v>
      </c>
      <c r="C71" s="235" t="s">
        <v>798</v>
      </c>
      <c r="D71" s="235" t="s">
        <v>799</v>
      </c>
      <c r="E71" s="235" t="s">
        <v>1</v>
      </c>
      <c r="F71" s="235" t="s">
        <v>800</v>
      </c>
      <c r="G71" s="235" t="s">
        <v>1469</v>
      </c>
      <c r="H71" s="235" t="s">
        <v>8</v>
      </c>
      <c r="I71" s="235" t="s">
        <v>801</v>
      </c>
      <c r="J71" s="235" t="s">
        <v>9</v>
      </c>
      <c r="K71" s="235" t="s">
        <v>802</v>
      </c>
      <c r="L71" s="235"/>
      <c r="M71" s="235"/>
    </row>
    <row r="72" spans="1:13" x14ac:dyDescent="0.25">
      <c r="A72" s="235">
        <v>71</v>
      </c>
      <c r="B72" s="235" t="s">
        <v>101</v>
      </c>
      <c r="C72" s="235" t="s">
        <v>102</v>
      </c>
      <c r="D72" s="235" t="s">
        <v>103</v>
      </c>
      <c r="E72" s="235" t="s">
        <v>43</v>
      </c>
      <c r="F72" s="235" t="s">
        <v>169</v>
      </c>
      <c r="G72" s="235" t="s">
        <v>1469</v>
      </c>
      <c r="H72" s="235" t="s">
        <v>8</v>
      </c>
      <c r="I72" s="235" t="s">
        <v>170</v>
      </c>
      <c r="J72" s="235" t="s">
        <v>9</v>
      </c>
      <c r="K72" s="235" t="s">
        <v>735</v>
      </c>
      <c r="L72" s="235"/>
      <c r="M72" s="235"/>
    </row>
    <row r="73" spans="1:13" x14ac:dyDescent="0.25">
      <c r="A73" s="235">
        <v>72</v>
      </c>
      <c r="B73" s="235" t="s">
        <v>179</v>
      </c>
      <c r="C73" s="235" t="s">
        <v>180</v>
      </c>
      <c r="D73" s="235" t="s">
        <v>181</v>
      </c>
      <c r="E73" s="235" t="s">
        <v>43</v>
      </c>
      <c r="F73" s="235" t="s">
        <v>182</v>
      </c>
      <c r="G73" s="235" t="s">
        <v>1469</v>
      </c>
      <c r="H73" s="235" t="s">
        <v>8</v>
      </c>
      <c r="I73" s="235" t="s">
        <v>183</v>
      </c>
      <c r="J73" s="235" t="s">
        <v>9</v>
      </c>
      <c r="K73" s="235" t="s">
        <v>738</v>
      </c>
      <c r="L73" s="235"/>
      <c r="M73" s="235"/>
    </row>
    <row r="74" spans="1:13" x14ac:dyDescent="0.25">
      <c r="A74" s="235">
        <v>73</v>
      </c>
      <c r="B74" s="235" t="s">
        <v>467</v>
      </c>
      <c r="C74" s="235" t="s">
        <v>468</v>
      </c>
      <c r="D74" s="235" t="s">
        <v>0</v>
      </c>
      <c r="E74" s="235" t="s">
        <v>1</v>
      </c>
      <c r="F74" s="235" t="s">
        <v>477</v>
      </c>
      <c r="G74" s="235" t="s">
        <v>1019</v>
      </c>
      <c r="H74" s="235" t="s">
        <v>30</v>
      </c>
      <c r="I74" s="235" t="s">
        <v>478</v>
      </c>
      <c r="J74" s="235" t="s">
        <v>32</v>
      </c>
      <c r="K74" s="235" t="s">
        <v>740</v>
      </c>
      <c r="L74" s="235"/>
      <c r="M74" s="235"/>
    </row>
    <row r="75" spans="1:13" x14ac:dyDescent="0.25">
      <c r="A75" s="235">
        <v>74</v>
      </c>
      <c r="B75" s="235" t="s">
        <v>54</v>
      </c>
      <c r="C75" s="235" t="s">
        <v>55</v>
      </c>
      <c r="D75" s="235" t="s">
        <v>0</v>
      </c>
      <c r="E75" s="235" t="s">
        <v>1</v>
      </c>
      <c r="F75" s="235" t="s">
        <v>480</v>
      </c>
      <c r="G75" s="235" t="s">
        <v>1050</v>
      </c>
      <c r="H75" s="235" t="s">
        <v>473</v>
      </c>
      <c r="I75" s="235" t="s">
        <v>481</v>
      </c>
      <c r="J75" s="235" t="s">
        <v>475</v>
      </c>
      <c r="K75" s="235" t="s">
        <v>744</v>
      </c>
      <c r="L75" s="235"/>
      <c r="M75" s="235"/>
    </row>
    <row r="76" spans="1:13" x14ac:dyDescent="0.25">
      <c r="A76" s="235">
        <v>75</v>
      </c>
      <c r="B76" s="235" t="s">
        <v>206</v>
      </c>
      <c r="C76" s="235" t="s">
        <v>207</v>
      </c>
      <c r="D76" s="235" t="s">
        <v>173</v>
      </c>
      <c r="E76" s="235" t="s">
        <v>43</v>
      </c>
      <c r="F76" s="235" t="s">
        <v>208</v>
      </c>
      <c r="G76" s="235" t="s">
        <v>1019</v>
      </c>
      <c r="H76" s="235" t="s">
        <v>3</v>
      </c>
      <c r="I76" s="235" t="s">
        <v>209</v>
      </c>
      <c r="J76" s="235" t="s">
        <v>53</v>
      </c>
      <c r="K76" s="235" t="s">
        <v>745</v>
      </c>
      <c r="L76" s="235"/>
      <c r="M76" s="235"/>
    </row>
    <row r="77" spans="1:13" x14ac:dyDescent="0.25">
      <c r="A77" s="235">
        <v>76</v>
      </c>
      <c r="B77" s="235" t="s">
        <v>224</v>
      </c>
      <c r="C77" s="235" t="s">
        <v>225</v>
      </c>
      <c r="D77" s="235" t="s">
        <v>0</v>
      </c>
      <c r="E77" s="235" t="s">
        <v>1</v>
      </c>
      <c r="F77" s="235" t="s">
        <v>226</v>
      </c>
      <c r="G77" s="235" t="s">
        <v>1019</v>
      </c>
      <c r="H77" s="235" t="s">
        <v>3</v>
      </c>
      <c r="I77" s="235" t="s">
        <v>227</v>
      </c>
      <c r="J77" s="235" t="s">
        <v>53</v>
      </c>
      <c r="K77" s="235" t="s">
        <v>748</v>
      </c>
      <c r="L77" s="235"/>
      <c r="M77" s="235"/>
    </row>
    <row r="78" spans="1:13" x14ac:dyDescent="0.25">
      <c r="A78" s="235">
        <v>77</v>
      </c>
      <c r="B78" s="235" t="s">
        <v>54</v>
      </c>
      <c r="C78" s="235" t="s">
        <v>55</v>
      </c>
      <c r="D78" s="235" t="s">
        <v>0</v>
      </c>
      <c r="E78" s="235" t="s">
        <v>1</v>
      </c>
      <c r="F78" s="235" t="s">
        <v>229</v>
      </c>
      <c r="G78" s="235" t="s">
        <v>1019</v>
      </c>
      <c r="H78" s="235" t="s">
        <v>3</v>
      </c>
      <c r="I78" s="235" t="s">
        <v>230</v>
      </c>
      <c r="J78" s="235" t="s">
        <v>53</v>
      </c>
      <c r="K78" s="235" t="s">
        <v>749</v>
      </c>
      <c r="L78" s="235"/>
      <c r="M78" s="235"/>
    </row>
    <row r="79" spans="1:13" x14ac:dyDescent="0.25">
      <c r="A79" s="235">
        <v>78</v>
      </c>
      <c r="B79" s="235" t="s">
        <v>278</v>
      </c>
      <c r="C79" s="235" t="s">
        <v>279</v>
      </c>
      <c r="D79" s="235" t="s">
        <v>66</v>
      </c>
      <c r="E79" s="235" t="s">
        <v>1</v>
      </c>
      <c r="F79" s="235" t="s">
        <v>280</v>
      </c>
      <c r="G79" s="235" t="s">
        <v>1019</v>
      </c>
      <c r="H79" s="235" t="s">
        <v>3</v>
      </c>
      <c r="I79" s="235" t="s">
        <v>281</v>
      </c>
      <c r="J79" s="235" t="s">
        <v>53</v>
      </c>
      <c r="K79" s="235" t="s">
        <v>756</v>
      </c>
      <c r="L79" s="235"/>
      <c r="M79" s="23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77</vt:i4>
      </vt:variant>
    </vt:vector>
  </HeadingPairs>
  <TitlesOfParts>
    <vt:vector baseType="lpstr" size="77">
      <vt:lpstr>Generated Report</vt:lpstr>
      <vt:lpstr>Connectivity Charts</vt:lpstr>
      <vt:lpstr>Current Report</vt:lpstr>
      <vt:lpstr>FT Participants</vt:lpstr>
      <vt:lpstr>Jul 9</vt:lpstr>
      <vt:lpstr>Jul 2</vt:lpstr>
      <vt:lpstr>Jun 25</vt:lpstr>
      <vt:lpstr>Jun 18</vt:lpstr>
      <vt:lpstr>Jun 11</vt:lpstr>
      <vt:lpstr>Jun 4</vt:lpstr>
      <vt:lpstr>May 28</vt:lpstr>
      <vt:lpstr>May 21</vt:lpstr>
      <vt:lpstr>May 14</vt:lpstr>
      <vt:lpstr>May 9</vt:lpstr>
      <vt:lpstr>May 2</vt:lpstr>
      <vt:lpstr>Apr 23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2018-07-16T21:34:35Z</dcterms:modified>
</cp:coreProperties>
</file>